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C:\Users\kbzon\Desktop\Proyecto HPV\2025 FIN\Archivos para descargas\HPV 2\"/>
    </mc:Choice>
  </mc:AlternateContent>
  <xr:revisionPtr revIDLastSave="0" documentId="13_ncr:1_{8AAD503F-A59D-411B-A969-F1B0B31DDC36}" xr6:coauthVersionLast="47" xr6:coauthVersionMax="47" xr10:uidLastSave="{00000000-0000-0000-0000-000000000000}"/>
  <bookViews>
    <workbookView xWindow="-120" yWindow="-120" windowWidth="29040" windowHeight="15720" tabRatio="816" xr2:uid="{00000000-000D-0000-FFFF-FFFF00000000}"/>
  </bookViews>
  <sheets>
    <sheet name="F0 PORTADA" sheetId="45" r:id="rId1"/>
    <sheet name="F1 COBERTURA ESTABLECIMIENTOS" sheetId="1" r:id="rId2"/>
    <sheet name="F2 PERFIL EQUIPO EJECUTOR" sheetId="2" r:id="rId3"/>
    <sheet name="F3" sheetId="3" state="hidden" r:id="rId4"/>
    <sheet name="F3.1 MONITOREO CONVIVENCIA" sheetId="42" r:id="rId5"/>
    <sheet name="F4 UNIDAD DETECCIÓN" sheetId="4" r:id="rId6"/>
    <sheet name="F5 ESTUDIANTES PREVENCIÓN" sheetId="40" r:id="rId7"/>
    <sheet name="F5.1 COBERTURA PREVENCIÓN" sheetId="41" r:id="rId8"/>
    <sheet name="F5.2 PREVENCIÓN TALLERES" sheetId="13" r:id="rId9"/>
    <sheet name="F6 UNIDAD DERIVACIÓN" sheetId="27" r:id="rId10"/>
    <sheet name="F7 RED" sheetId="30" r:id="rId11"/>
    <sheet name="F8 AUTOEV INS-IMPL" sheetId="28" r:id="rId12"/>
    <sheet name="F9 AUTOEV SOPORTE" sheetId="29" r:id="rId13"/>
    <sheet name="F10 EVALUACIÓN FORMAL JUNAEB" sheetId="21" r:id="rId14"/>
    <sheet name="F11 EVALUACIÓN TÉCNICA" sheetId="22" r:id="rId15"/>
    <sheet name="F12 RESUMEN" sheetId="38" r:id="rId16"/>
    <sheet name="RESUMEN REGIÓN" sheetId="15" state="hidden" r:id="rId17"/>
    <sheet name="F1.2 Monitoreo" sheetId="26" state="hidden" r:id="rId18"/>
    <sheet name="RESUMEN EVALUACIÓN" sheetId="25" state="hidden" r:id="rId19"/>
    <sheet name="Hoja1" sheetId="43" state="hidden" r:id="rId20"/>
  </sheets>
  <externalReferences>
    <externalReference r:id="rId21"/>
  </externalReferences>
  <definedNames>
    <definedName name="_xlnm._FilterDatabase" localSheetId="0" hidden="1">'F0 PORTADA'!$Z$43:$AJ$394</definedName>
    <definedName name="_xlnm._FilterDatabase" localSheetId="1" hidden="1">'F1 COBERTURA ESTABLECIMIENTOS'!$AE$19:$AO$370</definedName>
    <definedName name="_xlnm._FilterDatabase" localSheetId="8" hidden="1">'F5.2 PREVENCIÓN TALLERES'!$AM$15:$AQ$108</definedName>
    <definedName name="_xlnm._FilterDatabase" localSheetId="11" hidden="1">'F8 AUTOEV INS-IMPL'!$A$11:$AV$34</definedName>
    <definedName name="_tblMeses">[1]Par!$B$6:$B$17</definedName>
    <definedName name="_tblProfesionOficio">[1]Par!$G$6:$G$12</definedName>
    <definedName name="_tblTipoContrato">[1]Par!$J$6:$J$10</definedName>
    <definedName name="_xlnm.Print_Area" localSheetId="0">'F0 PORTADA'!$B$25:$S$103</definedName>
    <definedName name="_xlnm.Print_Area" localSheetId="1">'F1 COBERTURA ESTABLECIMIENTOS'!$B$1:$S$79</definedName>
    <definedName name="_xlnm.Print_Area" localSheetId="13">'F10 EVALUACIÓN FORMAL JUNAEB'!$A$2:$J$66</definedName>
    <definedName name="_xlnm.Print_Area" localSheetId="14">'F11 EVALUACIÓN TÉCNICA'!$A$43:$J$95</definedName>
    <definedName name="_xlnm.Print_Area" localSheetId="15">'F12 RESUMEN'!$B$1:$M$167</definedName>
    <definedName name="_xlnm.Print_Area" localSheetId="2">'F2 PERFIL EQUIPO EJECUTOR'!$C$5:$S$59</definedName>
    <definedName name="_xlnm.Print_Area" localSheetId="3">'F3'!$A$1:$BW$77</definedName>
    <definedName name="_xlnm.Print_Area" localSheetId="5">'F4 UNIDAD DETECCIÓN'!$B$1:$I$58</definedName>
    <definedName name="_xlnm.Print_Area" localSheetId="6">'F5 ESTUDIANTES PREVENCIÓN'!$A$4:$AT$671</definedName>
    <definedName name="_xlnm.Print_Area" localSheetId="7">'F5.1 COBERTURA PREVENCIÓN'!$B$3:$X$681</definedName>
    <definedName name="_xlnm.Print_Area" localSheetId="8">'F5.2 PREVENCIÓN TALLERES'!$C$1:$W$90</definedName>
    <definedName name="_xlnm.Print_Area" localSheetId="10">'F7 RED'!$A$1:$K$19</definedName>
    <definedName name="_xlnm.Print_Area" localSheetId="11">'F8 AUTOEV INS-IMPL'!$A$1:$AV$37</definedName>
    <definedName name="_xlnm.Print_Area" localSheetId="12">'F9 AUTOEV SOPORTE'!$A$1:$E$90</definedName>
    <definedName name="_xlnm.Print_Titles" localSheetId="17">'F1.2 Monitoreo'!$1:$1</definedName>
    <definedName name="_xlnm.Print_Titles" localSheetId="14">'F11 EVALUACIÓN TÉCNICA'!$2:$7</definedName>
    <definedName name="_xlnm.Print_Titles" localSheetId="4">'F3.1 MONITOREO CONVIVENCIA'!$1:$1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0" i="1" l="1"/>
  <c r="D10" i="15" s="1"/>
  <c r="I51" i="4"/>
  <c r="I50" i="4"/>
  <c r="E51" i="4"/>
  <c r="E50" i="4"/>
  <c r="I35" i="4"/>
  <c r="I34" i="4"/>
  <c r="E35" i="4"/>
  <c r="E34" i="4"/>
  <c r="EW10" i="15"/>
  <c r="EV10" i="15"/>
  <c r="EU10" i="15"/>
  <c r="ET10" i="15"/>
  <c r="ES10" i="15"/>
  <c r="ER10" i="15"/>
  <c r="EQ10" i="15"/>
  <c r="EP10" i="15"/>
  <c r="EO10" i="15"/>
  <c r="EN10" i="15"/>
  <c r="EM10" i="15"/>
  <c r="EL10" i="15"/>
  <c r="EK10" i="15"/>
  <c r="EJ10" i="15"/>
  <c r="EI10" i="15"/>
  <c r="C10" i="15"/>
  <c r="B10" i="15"/>
  <c r="A10" i="15"/>
  <c r="I68" i="13"/>
  <c r="AO14" i="13"/>
  <c r="AP13" i="13"/>
  <c r="AQ14" i="13"/>
  <c r="O87" i="1" l="1"/>
  <c r="P87" i="1" s="1"/>
  <c r="O86" i="1"/>
  <c r="P79" i="1"/>
  <c r="K79" i="1"/>
  <c r="F79" i="1"/>
  <c r="K10" i="1"/>
  <c r="R11" i="1"/>
  <c r="O13" i="1"/>
  <c r="C13" i="1"/>
  <c r="C54" i="42" l="1"/>
  <c r="B54" i="42"/>
  <c r="C53" i="42"/>
  <c r="B53" i="42"/>
  <c r="C52" i="42"/>
  <c r="B52" i="42"/>
  <c r="C51" i="42"/>
  <c r="B51" i="42"/>
  <c r="C50" i="42"/>
  <c r="B50" i="42"/>
  <c r="C49" i="42"/>
  <c r="B49" i="42"/>
  <c r="C48" i="42"/>
  <c r="B48" i="42"/>
  <c r="C47" i="42"/>
  <c r="B47" i="42"/>
  <c r="C46" i="42"/>
  <c r="B46" i="42"/>
  <c r="C45" i="42"/>
  <c r="B45" i="42"/>
  <c r="C44" i="42"/>
  <c r="B44" i="42"/>
  <c r="C43" i="42"/>
  <c r="B43" i="42"/>
  <c r="C42" i="42"/>
  <c r="B42" i="42"/>
  <c r="C41" i="42"/>
  <c r="B41" i="42"/>
  <c r="C40" i="42"/>
  <c r="B40" i="42"/>
  <c r="C39" i="42"/>
  <c r="B39" i="42"/>
  <c r="C38" i="42"/>
  <c r="B38" i="42"/>
  <c r="C37" i="42"/>
  <c r="B37" i="42"/>
  <c r="C36" i="42"/>
  <c r="B36" i="42"/>
  <c r="C35" i="42"/>
  <c r="B35" i="42"/>
  <c r="C34" i="42"/>
  <c r="B34" i="42"/>
  <c r="C33" i="42"/>
  <c r="B33" i="42"/>
  <c r="C32" i="42"/>
  <c r="B32" i="42"/>
  <c r="C31" i="42"/>
  <c r="B31" i="42"/>
  <c r="C30" i="42"/>
  <c r="B30" i="42"/>
  <c r="C29" i="42"/>
  <c r="B29" i="42"/>
  <c r="C28" i="42"/>
  <c r="B28" i="42"/>
  <c r="C27" i="42"/>
  <c r="B27" i="42"/>
  <c r="C26" i="42"/>
  <c r="B26" i="42"/>
  <c r="C25" i="42"/>
  <c r="B25" i="42"/>
  <c r="C24" i="42"/>
  <c r="B24" i="42"/>
  <c r="C23" i="42"/>
  <c r="B23" i="42"/>
  <c r="C22" i="42"/>
  <c r="B22" i="42"/>
  <c r="C21" i="42"/>
  <c r="B21" i="42"/>
  <c r="C20" i="42"/>
  <c r="B20" i="42"/>
  <c r="C19" i="42"/>
  <c r="B19" i="42"/>
  <c r="C18" i="42"/>
  <c r="B18" i="42"/>
  <c r="C17" i="42"/>
  <c r="B17" i="42"/>
  <c r="C16" i="42"/>
  <c r="B16" i="42"/>
  <c r="C15" i="42"/>
  <c r="B15" i="42"/>
  <c r="C14" i="42"/>
  <c r="B14" i="42"/>
  <c r="C13" i="42"/>
  <c r="B13" i="42"/>
  <c r="C12" i="42"/>
  <c r="B12"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W55" i="42" l="1"/>
  <c r="P55" i="42"/>
  <c r="O55" i="42"/>
  <c r="N55" i="42"/>
  <c r="M55" i="42"/>
  <c r="L55" i="42"/>
  <c r="K55" i="42"/>
  <c r="J55" i="42"/>
  <c r="I55" i="42"/>
  <c r="H55" i="42"/>
  <c r="G55" i="42"/>
  <c r="F55" i="42"/>
  <c r="E55" i="42"/>
  <c r="D55" i="42"/>
  <c r="U54" i="42"/>
  <c r="S54" i="42"/>
  <c r="Q54" i="42"/>
  <c r="U53" i="42"/>
  <c r="S53" i="42"/>
  <c r="Q53" i="42"/>
  <c r="U52" i="42"/>
  <c r="S52" i="42"/>
  <c r="Q52" i="42"/>
  <c r="U51" i="42"/>
  <c r="S51" i="42"/>
  <c r="Q51" i="42"/>
  <c r="U50" i="42"/>
  <c r="S50" i="42"/>
  <c r="Q50" i="42"/>
  <c r="U49" i="42"/>
  <c r="S49" i="42"/>
  <c r="Q49" i="42"/>
  <c r="U48" i="42"/>
  <c r="S48" i="42"/>
  <c r="Q48" i="42"/>
  <c r="U47" i="42"/>
  <c r="S47" i="42"/>
  <c r="Q47" i="42"/>
  <c r="U46" i="42"/>
  <c r="S46" i="42"/>
  <c r="Q46" i="42"/>
  <c r="U45" i="42"/>
  <c r="S45" i="42"/>
  <c r="Q45" i="42"/>
  <c r="U44" i="42"/>
  <c r="S44" i="42"/>
  <c r="Q44" i="42"/>
  <c r="U43" i="42"/>
  <c r="S43" i="42"/>
  <c r="Q43" i="42"/>
  <c r="U42" i="42"/>
  <c r="S42" i="42"/>
  <c r="Q42" i="42"/>
  <c r="U41" i="42"/>
  <c r="S41" i="42"/>
  <c r="Q41" i="42"/>
  <c r="U40" i="42"/>
  <c r="S40" i="42"/>
  <c r="Q40" i="42"/>
  <c r="U39" i="42"/>
  <c r="S39" i="42"/>
  <c r="Q39" i="42"/>
  <c r="U38" i="42"/>
  <c r="S38" i="42"/>
  <c r="Q38" i="42"/>
  <c r="U37" i="42"/>
  <c r="S37" i="42"/>
  <c r="Q37" i="42"/>
  <c r="U36" i="42"/>
  <c r="S36" i="42"/>
  <c r="Q36" i="42"/>
  <c r="U35" i="42"/>
  <c r="S35" i="42"/>
  <c r="Q35" i="42"/>
  <c r="U34" i="42"/>
  <c r="S34" i="42"/>
  <c r="Q34" i="42"/>
  <c r="U33" i="42"/>
  <c r="S33" i="42"/>
  <c r="Q33" i="42"/>
  <c r="U32" i="42"/>
  <c r="S32" i="42"/>
  <c r="Q32" i="42"/>
  <c r="U31" i="42"/>
  <c r="S31" i="42"/>
  <c r="Q31" i="42"/>
  <c r="U30" i="42"/>
  <c r="S30" i="42"/>
  <c r="Q30" i="42"/>
  <c r="U29" i="42"/>
  <c r="S29" i="42"/>
  <c r="Q29" i="42"/>
  <c r="U28" i="42"/>
  <c r="S28" i="42"/>
  <c r="Q28" i="42"/>
  <c r="U27" i="42"/>
  <c r="S27" i="42"/>
  <c r="Q27" i="42"/>
  <c r="U26" i="42"/>
  <c r="S26" i="42"/>
  <c r="Q26" i="42"/>
  <c r="U25" i="42"/>
  <c r="S25" i="42"/>
  <c r="Q25" i="42"/>
  <c r="U24" i="42"/>
  <c r="S24" i="42"/>
  <c r="Q24" i="42"/>
  <c r="U23" i="42"/>
  <c r="S23" i="42"/>
  <c r="Q23" i="42"/>
  <c r="U22" i="42"/>
  <c r="S22" i="42"/>
  <c r="Q22" i="42"/>
  <c r="U21" i="42"/>
  <c r="S21" i="42"/>
  <c r="Q21" i="42"/>
  <c r="U20" i="42"/>
  <c r="S20" i="42"/>
  <c r="Q20" i="42"/>
  <c r="U19" i="42"/>
  <c r="S19" i="42"/>
  <c r="Q19" i="42"/>
  <c r="U18" i="42"/>
  <c r="S18" i="42"/>
  <c r="Q18" i="42"/>
  <c r="U17" i="42"/>
  <c r="S17" i="42"/>
  <c r="Q17" i="42"/>
  <c r="U16" i="42"/>
  <c r="S16" i="42"/>
  <c r="Q16" i="42"/>
  <c r="U15" i="42"/>
  <c r="S15" i="42"/>
  <c r="Q15" i="42"/>
  <c r="U14" i="42"/>
  <c r="S14" i="42"/>
  <c r="Q14" i="42"/>
  <c r="U13" i="42"/>
  <c r="S13" i="42"/>
  <c r="Q13" i="42"/>
  <c r="U12" i="42"/>
  <c r="S12" i="42"/>
  <c r="Q12" i="42"/>
  <c r="BB10" i="15" l="1"/>
  <c r="F25" i="38"/>
  <c r="BA10" i="15"/>
  <c r="F24" i="38"/>
  <c r="U55" i="42"/>
  <c r="S55" i="42"/>
  <c r="C55" i="42"/>
  <c r="Q55" i="42"/>
  <c r="F23" i="38" l="1"/>
  <c r="AY10" i="15"/>
  <c r="AW10" i="15"/>
  <c r="T55" i="42"/>
  <c r="F22" i="38"/>
  <c r="AU10" i="15"/>
  <c r="F21" i="38"/>
  <c r="R55" i="42"/>
  <c r="AH10" i="15"/>
  <c r="AG10" i="15"/>
  <c r="AF10" i="15"/>
  <c r="AE10" i="15"/>
  <c r="AD10" i="15"/>
  <c r="G22" i="38" l="1"/>
  <c r="AX10" i="15"/>
  <c r="AV10" i="15"/>
  <c r="G21" i="38"/>
  <c r="W63" i="1"/>
  <c r="V63" i="1"/>
  <c r="U63" i="1"/>
  <c r="B10" i="25" l="1"/>
  <c r="B7" i="29"/>
  <c r="B6" i="28"/>
  <c r="B4" i="22"/>
  <c r="B4" i="21"/>
  <c r="C4" i="38"/>
  <c r="B3" i="30"/>
  <c r="E3" i="27"/>
  <c r="D3" i="13"/>
  <c r="I70" i="13" s="1"/>
  <c r="I7" i="41"/>
  <c r="C3" i="4"/>
  <c r="B3" i="42"/>
  <c r="D5" i="2"/>
  <c r="M3" i="13"/>
  <c r="C6" i="38"/>
  <c r="E13" i="28"/>
  <c r="B165" i="38"/>
  <c r="F70" i="13"/>
  <c r="E70" i="13" l="1"/>
  <c r="B8" i="28"/>
  <c r="J6" i="38"/>
  <c r="E4" i="21"/>
  <c r="D7" i="2"/>
  <c r="B9" i="29"/>
  <c r="G6" i="21"/>
  <c r="K3" i="27"/>
  <c r="G6" i="22"/>
  <c r="M3" i="42"/>
  <c r="C10" i="25"/>
  <c r="J6" i="28"/>
  <c r="E4" i="22"/>
  <c r="C5" i="4"/>
  <c r="L5" i="2"/>
  <c r="E9" i="29"/>
  <c r="I3" i="30"/>
  <c r="I9" i="41"/>
  <c r="F2" i="15"/>
  <c r="D5" i="13"/>
  <c r="I3" i="42"/>
  <c r="E5" i="27"/>
  <c r="I3" i="4"/>
  <c r="A10" i="25"/>
  <c r="B5" i="30"/>
  <c r="O7" i="41"/>
  <c r="AE394" i="45"/>
  <c r="AC394" i="45"/>
  <c r="AB394" i="45"/>
  <c r="AD393" i="45"/>
  <c r="AD392" i="45"/>
  <c r="AD391" i="45"/>
  <c r="AD390" i="45"/>
  <c r="AD389" i="45"/>
  <c r="AD388" i="45"/>
  <c r="AD387" i="45"/>
  <c r="AD386" i="45"/>
  <c r="AD385" i="45"/>
  <c r="AD384" i="45"/>
  <c r="AD383" i="45"/>
  <c r="AD382" i="45"/>
  <c r="AD381" i="45"/>
  <c r="AD380" i="45"/>
  <c r="AD379" i="45"/>
  <c r="AD378" i="45"/>
  <c r="AD377" i="45"/>
  <c r="AD376" i="45"/>
  <c r="AD375" i="45"/>
  <c r="AD374" i="45"/>
  <c r="AD373" i="45"/>
  <c r="AD372" i="45"/>
  <c r="AD371" i="45"/>
  <c r="AD370" i="45"/>
  <c r="AD369" i="45"/>
  <c r="AD368" i="45"/>
  <c r="AD367" i="45"/>
  <c r="AD366" i="45"/>
  <c r="AD365" i="45"/>
  <c r="AD364" i="45"/>
  <c r="AD363" i="45"/>
  <c r="AD362" i="45"/>
  <c r="AD361" i="45"/>
  <c r="AD360" i="45"/>
  <c r="AD359" i="45"/>
  <c r="AD358" i="45"/>
  <c r="AD357" i="45"/>
  <c r="AD356" i="45"/>
  <c r="AD355" i="45"/>
  <c r="AD354" i="45"/>
  <c r="AD353" i="45"/>
  <c r="AD352" i="45"/>
  <c r="AD351" i="45"/>
  <c r="AD350" i="45"/>
  <c r="AD349" i="45"/>
  <c r="AD348" i="45"/>
  <c r="AD347" i="45"/>
  <c r="AD346" i="45"/>
  <c r="AD345" i="45"/>
  <c r="AD344" i="45"/>
  <c r="AD343" i="45"/>
  <c r="AD342" i="45"/>
  <c r="AD341" i="45"/>
  <c r="AD340" i="45"/>
  <c r="AD339" i="45"/>
  <c r="AD338" i="45"/>
  <c r="AD337" i="45"/>
  <c r="AD336" i="45"/>
  <c r="AD335" i="45"/>
  <c r="AD334" i="45"/>
  <c r="AD333" i="45"/>
  <c r="AD332" i="45"/>
  <c r="AD331" i="45"/>
  <c r="AD330" i="45"/>
  <c r="AD329" i="45"/>
  <c r="AD328" i="45"/>
  <c r="AD327" i="45"/>
  <c r="AD326" i="45"/>
  <c r="AD325" i="45"/>
  <c r="AD324" i="45"/>
  <c r="AD323" i="45"/>
  <c r="AD322" i="45"/>
  <c r="AD321" i="45"/>
  <c r="AD320" i="45"/>
  <c r="AD319" i="45"/>
  <c r="AD318" i="45"/>
  <c r="AD317" i="45"/>
  <c r="AD316" i="45"/>
  <c r="AD315" i="45"/>
  <c r="AD314" i="45"/>
  <c r="AD313" i="45"/>
  <c r="AD312" i="45"/>
  <c r="AD311" i="45"/>
  <c r="AD310" i="45"/>
  <c r="AD309" i="45"/>
  <c r="AD308" i="45"/>
  <c r="AD307" i="45"/>
  <c r="AD306" i="45"/>
  <c r="AD305" i="45"/>
  <c r="AD304" i="45"/>
  <c r="AD303" i="45"/>
  <c r="AD302" i="45"/>
  <c r="AD301" i="45"/>
  <c r="AD300" i="45"/>
  <c r="AD299" i="45"/>
  <c r="AD298" i="45"/>
  <c r="AD297" i="45"/>
  <c r="AD296" i="45"/>
  <c r="AD295" i="45"/>
  <c r="AD294" i="45"/>
  <c r="AD293" i="45"/>
  <c r="AD292" i="45"/>
  <c r="AD291" i="45"/>
  <c r="AD290" i="45"/>
  <c r="AD289" i="45"/>
  <c r="AD288" i="45"/>
  <c r="AD287" i="45"/>
  <c r="AD286" i="45"/>
  <c r="AD285" i="45"/>
  <c r="AD284" i="45"/>
  <c r="AD283" i="45"/>
  <c r="AD282" i="45"/>
  <c r="AD281" i="45"/>
  <c r="AD280" i="45"/>
  <c r="AD279" i="45"/>
  <c r="AD278" i="45"/>
  <c r="AD276" i="45"/>
  <c r="AD275" i="45"/>
  <c r="AD274" i="45"/>
  <c r="AD273" i="45"/>
  <c r="AD272" i="45"/>
  <c r="AD271" i="45"/>
  <c r="AD270" i="45"/>
  <c r="AD269" i="45"/>
  <c r="AD268" i="45"/>
  <c r="AD267" i="45"/>
  <c r="AD266" i="45"/>
  <c r="AD265" i="45"/>
  <c r="AD264" i="45"/>
  <c r="AD263" i="45"/>
  <c r="AD262" i="45"/>
  <c r="AD261" i="45"/>
  <c r="AD260" i="45"/>
  <c r="AD259" i="45"/>
  <c r="AD258" i="45"/>
  <c r="AD257" i="45"/>
  <c r="AD256" i="45"/>
  <c r="AD255" i="45"/>
  <c r="AD254" i="45"/>
  <c r="AD253" i="45"/>
  <c r="AD252" i="45"/>
  <c r="AD251" i="45"/>
  <c r="AD250" i="45"/>
  <c r="AD249" i="45"/>
  <c r="AD248" i="45"/>
  <c r="AD247" i="45"/>
  <c r="AD246" i="45"/>
  <c r="AD245" i="45"/>
  <c r="AD244" i="45"/>
  <c r="AD243" i="45"/>
  <c r="AD242" i="45"/>
  <c r="AD241" i="45"/>
  <c r="AD240" i="45"/>
  <c r="AD239" i="45"/>
  <c r="AD238" i="45"/>
  <c r="AD237" i="45"/>
  <c r="AD236" i="45"/>
  <c r="AD235" i="45"/>
  <c r="AD234" i="45"/>
  <c r="AD233" i="45"/>
  <c r="AD232" i="45"/>
  <c r="AD231" i="45"/>
  <c r="AD230" i="45"/>
  <c r="AD229" i="45"/>
  <c r="AD228" i="45"/>
  <c r="AD227" i="45"/>
  <c r="AD226" i="45"/>
  <c r="AD225" i="45"/>
  <c r="AD224" i="45"/>
  <c r="AD223" i="45"/>
  <c r="AD222" i="45"/>
  <c r="AD221" i="45"/>
  <c r="AD220" i="45"/>
  <c r="AD219" i="45"/>
  <c r="AD218" i="45"/>
  <c r="AD217" i="45"/>
  <c r="AD216" i="45"/>
  <c r="AD215" i="45"/>
  <c r="AD214" i="45"/>
  <c r="AD213" i="45"/>
  <c r="AD212" i="45"/>
  <c r="AD211" i="45"/>
  <c r="AD210" i="45"/>
  <c r="AD209" i="45"/>
  <c r="AD208" i="45"/>
  <c r="AD207" i="45"/>
  <c r="AD206" i="45"/>
  <c r="AD205" i="45"/>
  <c r="AD204" i="45"/>
  <c r="AD203" i="45"/>
  <c r="AD202" i="45"/>
  <c r="AD201" i="45"/>
  <c r="AD200" i="45"/>
  <c r="AD199" i="45"/>
  <c r="AD198" i="45"/>
  <c r="AD197" i="45"/>
  <c r="AD196" i="45"/>
  <c r="AD195" i="45"/>
  <c r="AD194" i="45"/>
  <c r="AD193" i="45"/>
  <c r="AD192" i="45"/>
  <c r="AD191" i="45"/>
  <c r="AD190" i="45"/>
  <c r="AD189" i="45"/>
  <c r="AD188" i="45"/>
  <c r="AD187" i="45"/>
  <c r="AD186" i="45"/>
  <c r="AD185" i="45"/>
  <c r="AD184" i="45"/>
  <c r="AD183" i="45"/>
  <c r="AD182" i="45"/>
  <c r="AD181" i="45"/>
  <c r="AD180" i="45"/>
  <c r="AD179" i="45"/>
  <c r="AD178" i="45"/>
  <c r="AD177" i="45"/>
  <c r="AD176" i="45"/>
  <c r="AD175" i="45"/>
  <c r="AD174" i="45"/>
  <c r="AD173" i="45"/>
  <c r="AD172" i="45"/>
  <c r="AD171" i="45"/>
  <c r="AD170" i="45"/>
  <c r="AD169" i="45"/>
  <c r="AD168" i="45"/>
  <c r="AD167" i="45"/>
  <c r="AD166" i="45"/>
  <c r="AD165" i="45"/>
  <c r="AD164" i="45"/>
  <c r="AD163" i="45"/>
  <c r="AD162" i="45"/>
  <c r="AD161" i="45"/>
  <c r="AD160" i="45"/>
  <c r="AD159" i="45"/>
  <c r="AD158" i="45"/>
  <c r="AD157" i="45"/>
  <c r="AD156" i="45"/>
  <c r="AD155" i="45"/>
  <c r="AD154" i="45"/>
  <c r="AD153" i="45"/>
  <c r="AD152" i="45"/>
  <c r="AD151" i="45"/>
  <c r="AD150" i="45"/>
  <c r="AD149" i="45"/>
  <c r="AD148" i="45"/>
  <c r="AD147" i="45"/>
  <c r="AD146" i="45"/>
  <c r="AD145" i="45"/>
  <c r="AD144" i="45"/>
  <c r="AD143" i="45"/>
  <c r="AD142" i="45"/>
  <c r="AD141" i="45"/>
  <c r="AD140" i="45"/>
  <c r="AD139" i="45"/>
  <c r="AD138" i="45"/>
  <c r="AD137" i="45"/>
  <c r="AD136" i="45"/>
  <c r="AD135" i="45"/>
  <c r="AD134" i="45"/>
  <c r="AD133" i="45"/>
  <c r="AD132" i="45"/>
  <c r="AD131" i="45"/>
  <c r="AD130" i="45"/>
  <c r="AD129" i="45"/>
  <c r="AD128" i="45"/>
  <c r="AD127" i="45"/>
  <c r="AD126" i="45"/>
  <c r="AD125" i="45"/>
  <c r="AD124" i="45"/>
  <c r="AD123" i="45"/>
  <c r="AD122" i="45"/>
  <c r="AD121" i="45"/>
  <c r="AD120" i="45"/>
  <c r="AD119" i="45"/>
  <c r="AD118" i="45"/>
  <c r="AD117" i="45"/>
  <c r="AD116" i="45"/>
  <c r="AD115" i="45"/>
  <c r="AD114" i="45"/>
  <c r="AD113" i="45"/>
  <c r="AD112" i="45"/>
  <c r="AD111" i="45"/>
  <c r="AD110" i="45"/>
  <c r="AD109" i="45"/>
  <c r="AD108" i="45"/>
  <c r="AD107" i="45"/>
  <c r="AD106" i="45"/>
  <c r="AD105" i="45"/>
  <c r="AD104" i="45"/>
  <c r="AD103" i="45"/>
  <c r="AD102" i="45"/>
  <c r="AD101" i="45"/>
  <c r="AD100" i="45"/>
  <c r="AD99" i="45"/>
  <c r="AD98" i="45"/>
  <c r="AD97" i="45"/>
  <c r="AD96" i="45"/>
  <c r="AD95" i="45"/>
  <c r="AD94" i="45"/>
  <c r="AD93" i="45"/>
  <c r="AD92" i="45"/>
  <c r="AD91" i="45"/>
  <c r="AD90" i="45"/>
  <c r="AD89" i="45"/>
  <c r="AD88" i="45"/>
  <c r="AD87" i="45"/>
  <c r="AD86" i="45"/>
  <c r="AD85" i="45"/>
  <c r="AD84" i="45"/>
  <c r="AD83" i="45"/>
  <c r="AD82" i="45"/>
  <c r="AD81" i="45"/>
  <c r="AD80" i="45"/>
  <c r="AD79" i="45"/>
  <c r="AD78" i="45"/>
  <c r="AD77" i="45"/>
  <c r="AD76" i="45"/>
  <c r="AD75" i="45"/>
  <c r="AD74" i="45"/>
  <c r="AD73" i="45"/>
  <c r="AD72" i="45"/>
  <c r="AD71" i="45"/>
  <c r="AD70" i="45"/>
  <c r="AD69" i="45"/>
  <c r="AD68" i="45"/>
  <c r="AD67" i="45"/>
  <c r="AD66" i="45"/>
  <c r="AD65" i="45"/>
  <c r="AD64" i="45"/>
  <c r="AD63" i="45"/>
  <c r="AD62" i="45"/>
  <c r="AD61" i="45"/>
  <c r="AD60" i="45"/>
  <c r="AD59" i="45"/>
  <c r="AD58" i="45"/>
  <c r="AD57" i="45"/>
  <c r="AD56" i="45"/>
  <c r="AD55" i="45"/>
  <c r="AD54" i="45"/>
  <c r="AD53" i="45"/>
  <c r="AD52" i="45"/>
  <c r="AD51" i="45"/>
  <c r="AD50" i="45"/>
  <c r="AD49" i="45"/>
  <c r="AD48" i="45"/>
  <c r="AD47" i="45"/>
  <c r="AD46" i="45"/>
  <c r="AD45" i="45"/>
  <c r="AD44" i="45"/>
  <c r="AD394" i="45" l="1"/>
  <c r="AD395" i="45" s="1"/>
  <c r="I5" i="30"/>
  <c r="O9" i="41"/>
  <c r="I6" i="21"/>
  <c r="L50" i="38"/>
  <c r="AF394" i="45" l="1"/>
  <c r="I86" i="22"/>
  <c r="I158" i="38" s="1"/>
  <c r="H86" i="22"/>
  <c r="H158" i="38" s="1"/>
  <c r="G86" i="22"/>
  <c r="G158" i="38" s="1"/>
  <c r="F86" i="22"/>
  <c r="F158" i="38" s="1"/>
  <c r="E86" i="22"/>
  <c r="E158" i="38" s="1"/>
  <c r="I85" i="22"/>
  <c r="I157" i="38" s="1"/>
  <c r="H85" i="22"/>
  <c r="H157" i="38" s="1"/>
  <c r="G85" i="22"/>
  <c r="G157" i="38" s="1"/>
  <c r="F85" i="22"/>
  <c r="F157" i="38" s="1"/>
  <c r="E85" i="22"/>
  <c r="E157" i="38" s="1"/>
  <c r="I84" i="22"/>
  <c r="I156" i="38" s="1"/>
  <c r="H84" i="22"/>
  <c r="H156" i="38" s="1"/>
  <c r="G84" i="22"/>
  <c r="G156" i="38" s="1"/>
  <c r="F84" i="22"/>
  <c r="F156" i="38" s="1"/>
  <c r="E84" i="22"/>
  <c r="E156" i="38" s="1"/>
  <c r="I83" i="22"/>
  <c r="I155" i="38" s="1"/>
  <c r="H83" i="22"/>
  <c r="H155" i="38" s="1"/>
  <c r="G83" i="22"/>
  <c r="G155" i="38" s="1"/>
  <c r="F83" i="22"/>
  <c r="F155" i="38" s="1"/>
  <c r="E83" i="22"/>
  <c r="E155" i="38" s="1"/>
  <c r="I82" i="22"/>
  <c r="I154" i="38" s="1"/>
  <c r="H82" i="22"/>
  <c r="H154" i="38" s="1"/>
  <c r="G82" i="22"/>
  <c r="G154" i="38" s="1"/>
  <c r="F82" i="22"/>
  <c r="F154" i="38" s="1"/>
  <c r="E82" i="22"/>
  <c r="E154" i="38" s="1"/>
  <c r="I73" i="22"/>
  <c r="I147" i="38" s="1"/>
  <c r="H73" i="22"/>
  <c r="H147" i="38" s="1"/>
  <c r="G73" i="22"/>
  <c r="G147" i="38" s="1"/>
  <c r="F73" i="22"/>
  <c r="F147" i="38" s="1"/>
  <c r="E73" i="22"/>
  <c r="E147" i="38" s="1"/>
  <c r="I72" i="22"/>
  <c r="I146" i="38" s="1"/>
  <c r="H72" i="22"/>
  <c r="H146" i="38" s="1"/>
  <c r="G72" i="22"/>
  <c r="G146" i="38" s="1"/>
  <c r="F72" i="22"/>
  <c r="F146" i="38" s="1"/>
  <c r="E72" i="22"/>
  <c r="E146" i="38" s="1"/>
  <c r="I71" i="22"/>
  <c r="I145" i="38" s="1"/>
  <c r="H71" i="22"/>
  <c r="H145" i="38" s="1"/>
  <c r="G71" i="22"/>
  <c r="G145" i="38" s="1"/>
  <c r="F71" i="22"/>
  <c r="F145" i="38" s="1"/>
  <c r="E71" i="22"/>
  <c r="E145" i="38" s="1"/>
  <c r="I70" i="22"/>
  <c r="I144" i="38" s="1"/>
  <c r="H70" i="22"/>
  <c r="H144" i="38" s="1"/>
  <c r="G70" i="22"/>
  <c r="G144" i="38" s="1"/>
  <c r="F70" i="22"/>
  <c r="F144" i="38" s="1"/>
  <c r="E70" i="22"/>
  <c r="E144" i="38" s="1"/>
  <c r="I69" i="22"/>
  <c r="I143" i="38" s="1"/>
  <c r="H69" i="22"/>
  <c r="H143" i="38" s="1"/>
  <c r="G69" i="22"/>
  <c r="G143" i="38" s="1"/>
  <c r="F69" i="22"/>
  <c r="F143" i="38" s="1"/>
  <c r="E69" i="22"/>
  <c r="E143" i="38" s="1"/>
  <c r="I60" i="22"/>
  <c r="I136" i="38" s="1"/>
  <c r="H60" i="22"/>
  <c r="H136" i="38" s="1"/>
  <c r="G60" i="22"/>
  <c r="G136" i="38" s="1"/>
  <c r="F60" i="22"/>
  <c r="F136" i="38" s="1"/>
  <c r="E60" i="22"/>
  <c r="E136" i="38" s="1"/>
  <c r="I59" i="22"/>
  <c r="I135" i="38" s="1"/>
  <c r="H59" i="22"/>
  <c r="H135" i="38" s="1"/>
  <c r="G59" i="22"/>
  <c r="G135" i="38" s="1"/>
  <c r="F59" i="22"/>
  <c r="F135" i="38" s="1"/>
  <c r="E59" i="22"/>
  <c r="E135" i="38" s="1"/>
  <c r="I58" i="22"/>
  <c r="I134" i="38" s="1"/>
  <c r="H58" i="22"/>
  <c r="H134" i="38" s="1"/>
  <c r="G58" i="22"/>
  <c r="G134" i="38" s="1"/>
  <c r="F58" i="22"/>
  <c r="F134" i="38" s="1"/>
  <c r="E58" i="22"/>
  <c r="E134" i="38" s="1"/>
  <c r="I57" i="22"/>
  <c r="I133" i="38" s="1"/>
  <c r="H57" i="22"/>
  <c r="H133" i="38" s="1"/>
  <c r="G57" i="22"/>
  <c r="G133" i="38" s="1"/>
  <c r="F57" i="22"/>
  <c r="F133" i="38" s="1"/>
  <c r="E57" i="22"/>
  <c r="E133" i="38" s="1"/>
  <c r="I56" i="22"/>
  <c r="I132" i="38" s="1"/>
  <c r="H56" i="22"/>
  <c r="H132" i="38" s="1"/>
  <c r="G56" i="22"/>
  <c r="G132" i="38" s="1"/>
  <c r="F56" i="22"/>
  <c r="F132" i="38" s="1"/>
  <c r="E56" i="22"/>
  <c r="E132" i="38" s="1"/>
  <c r="T5" i="42"/>
  <c r="R5" i="42"/>
  <c r="AG54" i="42"/>
  <c r="AF54" i="42"/>
  <c r="AK54" i="42" s="1"/>
  <c r="AE54" i="42"/>
  <c r="AD54" i="42"/>
  <c r="AI54" i="42" s="1"/>
  <c r="AG53" i="42"/>
  <c r="AL53" i="42" s="1"/>
  <c r="AF53" i="42"/>
  <c r="AK53" i="42" s="1"/>
  <c r="AE53" i="42"/>
  <c r="AD53" i="42"/>
  <c r="AG52" i="42"/>
  <c r="AL52" i="42" s="1"/>
  <c r="AF52" i="42"/>
  <c r="AK52" i="42" s="1"/>
  <c r="AE52" i="42"/>
  <c r="AJ52" i="42" s="1"/>
  <c r="AD52" i="42"/>
  <c r="AI52" i="42" s="1"/>
  <c r="AG51" i="42"/>
  <c r="AF51" i="42"/>
  <c r="AK51" i="42" s="1"/>
  <c r="AE51" i="42"/>
  <c r="AJ51" i="42" s="1"/>
  <c r="AD51" i="42"/>
  <c r="AI51" i="42" s="1"/>
  <c r="AG50" i="42"/>
  <c r="AL50" i="42" s="1"/>
  <c r="AF50" i="42"/>
  <c r="AK50" i="42" s="1"/>
  <c r="AE50" i="42"/>
  <c r="AJ50" i="42" s="1"/>
  <c r="AD50" i="42"/>
  <c r="AI50" i="42" s="1"/>
  <c r="AG49" i="42"/>
  <c r="AL49" i="42" s="1"/>
  <c r="AF49" i="42"/>
  <c r="AK49" i="42" s="1"/>
  <c r="AE49" i="42"/>
  <c r="AJ49" i="42" s="1"/>
  <c r="AD49" i="42"/>
  <c r="AI49" i="42" s="1"/>
  <c r="AG48" i="42"/>
  <c r="AL48" i="42" s="1"/>
  <c r="AF48" i="42"/>
  <c r="AK48" i="42" s="1"/>
  <c r="AE48" i="42"/>
  <c r="AJ48" i="42" s="1"/>
  <c r="AD48" i="42"/>
  <c r="AI48" i="42" s="1"/>
  <c r="AG47" i="42"/>
  <c r="AL47" i="42" s="1"/>
  <c r="AF47" i="42"/>
  <c r="AK47" i="42" s="1"/>
  <c r="AE47" i="42"/>
  <c r="AD47" i="42"/>
  <c r="AG46" i="42"/>
  <c r="AL46" i="42" s="1"/>
  <c r="AF46" i="42"/>
  <c r="AK46" i="42" s="1"/>
  <c r="AE46" i="42"/>
  <c r="AJ46" i="42" s="1"/>
  <c r="AD46" i="42"/>
  <c r="AG45" i="42"/>
  <c r="AL45" i="42" s="1"/>
  <c r="AF45" i="42"/>
  <c r="AK45" i="42" s="1"/>
  <c r="AE45" i="42"/>
  <c r="AJ45" i="42" s="1"/>
  <c r="AD45" i="42"/>
  <c r="AI45" i="42" s="1"/>
  <c r="AG44" i="42"/>
  <c r="AL44" i="42" s="1"/>
  <c r="AF44" i="42"/>
  <c r="AK44" i="42" s="1"/>
  <c r="AE44" i="42"/>
  <c r="AJ44" i="42" s="1"/>
  <c r="AD44" i="42"/>
  <c r="AI44" i="42" s="1"/>
  <c r="AG43" i="42"/>
  <c r="AL43" i="42" s="1"/>
  <c r="AF43" i="42"/>
  <c r="AK43" i="42" s="1"/>
  <c r="AE43" i="42"/>
  <c r="AJ43" i="42" s="1"/>
  <c r="AD43" i="42"/>
  <c r="AI43" i="42" s="1"/>
  <c r="AG42" i="42"/>
  <c r="AL42" i="42" s="1"/>
  <c r="AF42" i="42"/>
  <c r="AK42" i="42" s="1"/>
  <c r="AE42" i="42"/>
  <c r="AJ42" i="42" s="1"/>
  <c r="AD42" i="42"/>
  <c r="AI42" i="42" s="1"/>
  <c r="AG41" i="42"/>
  <c r="AL41" i="42" s="1"/>
  <c r="AF41" i="42"/>
  <c r="AK41" i="42" s="1"/>
  <c r="AE41" i="42"/>
  <c r="AJ41" i="42" s="1"/>
  <c r="AD41" i="42"/>
  <c r="AI41" i="42" s="1"/>
  <c r="AG40" i="42"/>
  <c r="AL40" i="42" s="1"/>
  <c r="AF40" i="42"/>
  <c r="AK40" i="42" s="1"/>
  <c r="AE40" i="42"/>
  <c r="AJ40" i="42" s="1"/>
  <c r="AD40" i="42"/>
  <c r="AI40" i="42" s="1"/>
  <c r="AG39" i="42"/>
  <c r="AL39" i="42" s="1"/>
  <c r="AF39" i="42"/>
  <c r="AK39" i="42" s="1"/>
  <c r="AE39" i="42"/>
  <c r="AJ39" i="42" s="1"/>
  <c r="AD39" i="42"/>
  <c r="AI39" i="42" s="1"/>
  <c r="AG38" i="42"/>
  <c r="AL38" i="42" s="1"/>
  <c r="AF38" i="42"/>
  <c r="AK38" i="42" s="1"/>
  <c r="AE38" i="42"/>
  <c r="AJ38" i="42" s="1"/>
  <c r="AD38" i="42"/>
  <c r="AI38" i="42" s="1"/>
  <c r="AG37" i="42"/>
  <c r="AL37" i="42" s="1"/>
  <c r="AF37" i="42"/>
  <c r="AK37" i="42" s="1"/>
  <c r="AE37" i="42"/>
  <c r="AJ37" i="42" s="1"/>
  <c r="AD37" i="42"/>
  <c r="AI37" i="42" s="1"/>
  <c r="AG36" i="42"/>
  <c r="AL36" i="42" s="1"/>
  <c r="AF36" i="42"/>
  <c r="AK36" i="42" s="1"/>
  <c r="AE36" i="42"/>
  <c r="AJ36" i="42" s="1"/>
  <c r="AD36" i="42"/>
  <c r="AI36" i="42" s="1"/>
  <c r="AG35" i="42"/>
  <c r="AL35" i="42" s="1"/>
  <c r="AF35" i="42"/>
  <c r="AE35" i="42"/>
  <c r="AJ35" i="42" s="1"/>
  <c r="AD35" i="42"/>
  <c r="AG34" i="42"/>
  <c r="AL34" i="42" s="1"/>
  <c r="AF34" i="42"/>
  <c r="AE34" i="42"/>
  <c r="AJ34" i="42" s="1"/>
  <c r="AD34" i="42"/>
  <c r="AI34" i="42" s="1"/>
  <c r="AG33" i="42"/>
  <c r="AF33" i="42"/>
  <c r="AK33" i="42" s="1"/>
  <c r="AE33" i="42"/>
  <c r="AJ33" i="42" s="1"/>
  <c r="AD33" i="42"/>
  <c r="AI33" i="42" s="1"/>
  <c r="AG32" i="42"/>
  <c r="AL32" i="42" s="1"/>
  <c r="AF32" i="42"/>
  <c r="AK32" i="42" s="1"/>
  <c r="AE32" i="42"/>
  <c r="AJ32" i="42" s="1"/>
  <c r="AD32" i="42"/>
  <c r="AI32" i="42" s="1"/>
  <c r="AG31" i="42"/>
  <c r="AL31" i="42" s="1"/>
  <c r="AF31" i="42"/>
  <c r="AE31" i="42"/>
  <c r="AJ31" i="42" s="1"/>
  <c r="AD31" i="42"/>
  <c r="AI31" i="42" s="1"/>
  <c r="AG30" i="42"/>
  <c r="AL30" i="42" s="1"/>
  <c r="AF30" i="42"/>
  <c r="AK30" i="42" s="1"/>
  <c r="AE30" i="42"/>
  <c r="AJ30" i="42" s="1"/>
  <c r="AD30" i="42"/>
  <c r="AI30" i="42" s="1"/>
  <c r="AG29" i="42"/>
  <c r="AL29" i="42" s="1"/>
  <c r="AF29" i="42"/>
  <c r="AE29" i="42"/>
  <c r="AD29" i="42"/>
  <c r="AG28" i="42"/>
  <c r="AL28" i="42" s="1"/>
  <c r="AF28" i="42"/>
  <c r="AK28" i="42" s="1"/>
  <c r="AE28" i="42"/>
  <c r="AJ28" i="42" s="1"/>
  <c r="AD28" i="42"/>
  <c r="AI28" i="42" s="1"/>
  <c r="AG27" i="42"/>
  <c r="AL27" i="42" s="1"/>
  <c r="AF27" i="42"/>
  <c r="AK27" i="42" s="1"/>
  <c r="AE27" i="42"/>
  <c r="AJ27" i="42" s="1"/>
  <c r="AD27" i="42"/>
  <c r="AI27" i="42" s="1"/>
  <c r="AG26" i="42"/>
  <c r="AL26" i="42" s="1"/>
  <c r="AF26" i="42"/>
  <c r="AK26" i="42" s="1"/>
  <c r="AE26" i="42"/>
  <c r="AD26" i="42"/>
  <c r="AI26" i="42" s="1"/>
  <c r="AG25" i="42"/>
  <c r="AL25" i="42" s="1"/>
  <c r="AF25" i="42"/>
  <c r="AK25" i="42" s="1"/>
  <c r="AE25" i="42"/>
  <c r="AJ25" i="42" s="1"/>
  <c r="AD25" i="42"/>
  <c r="AI25" i="42" s="1"/>
  <c r="AG24" i="42"/>
  <c r="AL24" i="42" s="1"/>
  <c r="AF24" i="42"/>
  <c r="AK24" i="42" s="1"/>
  <c r="AE24" i="42"/>
  <c r="AJ24" i="42" s="1"/>
  <c r="AD24" i="42"/>
  <c r="AI24" i="42" s="1"/>
  <c r="AG23" i="42"/>
  <c r="AL23" i="42" s="1"/>
  <c r="AF23" i="42"/>
  <c r="AK23" i="42" s="1"/>
  <c r="AE23" i="42"/>
  <c r="AJ23" i="42" s="1"/>
  <c r="AD23" i="42"/>
  <c r="AI23" i="42" s="1"/>
  <c r="AG22" i="42"/>
  <c r="AL22" i="42" s="1"/>
  <c r="AF22" i="42"/>
  <c r="AK22" i="42" s="1"/>
  <c r="AE22" i="42"/>
  <c r="AJ22" i="42" s="1"/>
  <c r="AD22" i="42"/>
  <c r="AG21" i="42"/>
  <c r="AL21" i="42" s="1"/>
  <c r="AF21" i="42"/>
  <c r="AK21" i="42" s="1"/>
  <c r="AE21" i="42"/>
  <c r="AJ21" i="42" s="1"/>
  <c r="AD21" i="42"/>
  <c r="AI21" i="42" s="1"/>
  <c r="AG20" i="42"/>
  <c r="AL20" i="42" s="1"/>
  <c r="AF20" i="42"/>
  <c r="AK20" i="42" s="1"/>
  <c r="AE20" i="42"/>
  <c r="AJ20" i="42" s="1"/>
  <c r="AD20" i="42"/>
  <c r="AI20" i="42" s="1"/>
  <c r="AG19" i="42"/>
  <c r="AL19" i="42" s="1"/>
  <c r="AF19" i="42"/>
  <c r="AK19" i="42" s="1"/>
  <c r="AE19" i="42"/>
  <c r="AJ19" i="42" s="1"/>
  <c r="AD19" i="42"/>
  <c r="AI19" i="42" s="1"/>
  <c r="AG18" i="42"/>
  <c r="AL18" i="42" s="1"/>
  <c r="AF18" i="42"/>
  <c r="AK18" i="42" s="1"/>
  <c r="AE18" i="42"/>
  <c r="AJ18" i="42" s="1"/>
  <c r="AD18" i="42"/>
  <c r="AI18" i="42" s="1"/>
  <c r="AG17" i="42"/>
  <c r="AL17" i="42" s="1"/>
  <c r="AF17" i="42"/>
  <c r="AK17" i="42" s="1"/>
  <c r="AE17" i="42"/>
  <c r="AJ17" i="42" s="1"/>
  <c r="AD17" i="42"/>
  <c r="AG16" i="42"/>
  <c r="AL16" i="42" s="1"/>
  <c r="AF16" i="42"/>
  <c r="AK16" i="42" s="1"/>
  <c r="AE16" i="42"/>
  <c r="AJ16" i="42" s="1"/>
  <c r="AD16" i="42"/>
  <c r="AI16" i="42" s="1"/>
  <c r="AG15" i="42"/>
  <c r="AL15" i="42" s="1"/>
  <c r="AF15" i="42"/>
  <c r="AK15" i="42" s="1"/>
  <c r="AE15" i="42"/>
  <c r="AJ15" i="42" s="1"/>
  <c r="AD15" i="42"/>
  <c r="AI15" i="42" s="1"/>
  <c r="AG14" i="42"/>
  <c r="AL14" i="42" s="1"/>
  <c r="AF14" i="42"/>
  <c r="AK14" i="42" s="1"/>
  <c r="AE14" i="42"/>
  <c r="AJ14" i="42" s="1"/>
  <c r="AD14" i="42"/>
  <c r="AI14" i="42" s="1"/>
  <c r="AG13" i="42"/>
  <c r="AL13" i="42" s="1"/>
  <c r="AF13" i="42"/>
  <c r="AK13" i="42" s="1"/>
  <c r="AE13" i="42"/>
  <c r="AJ13" i="42" s="1"/>
  <c r="AD13" i="42"/>
  <c r="AI13" i="42" s="1"/>
  <c r="AG12" i="42"/>
  <c r="AL12" i="42" s="1"/>
  <c r="AF12" i="42"/>
  <c r="AK12" i="42" s="1"/>
  <c r="AE12" i="42"/>
  <c r="AJ12" i="42" s="1"/>
  <c r="AD12" i="42"/>
  <c r="AI12" i="42" s="1"/>
  <c r="AB54" i="42"/>
  <c r="AA54" i="42"/>
  <c r="Z54" i="42"/>
  <c r="Y54" i="42"/>
  <c r="AB53" i="42"/>
  <c r="AA53" i="42"/>
  <c r="Z53" i="42"/>
  <c r="Y53" i="42"/>
  <c r="AB52" i="42"/>
  <c r="AA52" i="42"/>
  <c r="Z52" i="42"/>
  <c r="Y52" i="42"/>
  <c r="AB51" i="42"/>
  <c r="AA51" i="42"/>
  <c r="Z51" i="42"/>
  <c r="Y51" i="42"/>
  <c r="AB50" i="42"/>
  <c r="AA50" i="42"/>
  <c r="Z50" i="42"/>
  <c r="Y50" i="42"/>
  <c r="AB49" i="42"/>
  <c r="AA49" i="42"/>
  <c r="Z49" i="42"/>
  <c r="Y49" i="42"/>
  <c r="AB48" i="42"/>
  <c r="AA48" i="42"/>
  <c r="Z48" i="42"/>
  <c r="Y48" i="42"/>
  <c r="AB47" i="42"/>
  <c r="AA47" i="42"/>
  <c r="Z47" i="42"/>
  <c r="Y47" i="42"/>
  <c r="AB46" i="42"/>
  <c r="AA46" i="42"/>
  <c r="Z46" i="42"/>
  <c r="Y46" i="42"/>
  <c r="AB45" i="42"/>
  <c r="AA45" i="42"/>
  <c r="Z45" i="42"/>
  <c r="Y45" i="42"/>
  <c r="AB44" i="42"/>
  <c r="AA44" i="42"/>
  <c r="Z44" i="42"/>
  <c r="Y44" i="42"/>
  <c r="AB43" i="42"/>
  <c r="AA43" i="42"/>
  <c r="Z43" i="42"/>
  <c r="Y43" i="42"/>
  <c r="AB42" i="42"/>
  <c r="AA42" i="42"/>
  <c r="Z42" i="42"/>
  <c r="Y42" i="42"/>
  <c r="AB41" i="42"/>
  <c r="AA41" i="42"/>
  <c r="Z41" i="42"/>
  <c r="Y41" i="42"/>
  <c r="AB40" i="42"/>
  <c r="AA40" i="42"/>
  <c r="Z40" i="42"/>
  <c r="Y40" i="42"/>
  <c r="AB39" i="42"/>
  <c r="AA39" i="42"/>
  <c r="Z39" i="42"/>
  <c r="Y39" i="42"/>
  <c r="AB38" i="42"/>
  <c r="AA38" i="42"/>
  <c r="Z38" i="42"/>
  <c r="Y38" i="42"/>
  <c r="AB37" i="42"/>
  <c r="AA37" i="42"/>
  <c r="Z37" i="42"/>
  <c r="Y37" i="42"/>
  <c r="AB36" i="42"/>
  <c r="AA36" i="42"/>
  <c r="Z36" i="42"/>
  <c r="Y36" i="42"/>
  <c r="AB35" i="42"/>
  <c r="AA35" i="42"/>
  <c r="Z35" i="42"/>
  <c r="Y35" i="42"/>
  <c r="AB34" i="42"/>
  <c r="AA34" i="42"/>
  <c r="Z34" i="42"/>
  <c r="Y34" i="42"/>
  <c r="AB33" i="42"/>
  <c r="AA33" i="42"/>
  <c r="Z33" i="42"/>
  <c r="Y33" i="42"/>
  <c r="AB32" i="42"/>
  <c r="AA32" i="42"/>
  <c r="Z32" i="42"/>
  <c r="Y32" i="42"/>
  <c r="AB31" i="42"/>
  <c r="AA31" i="42"/>
  <c r="Z31" i="42"/>
  <c r="Y31" i="42"/>
  <c r="AB30" i="42"/>
  <c r="AA30" i="42"/>
  <c r="Z30" i="42"/>
  <c r="Y30" i="42"/>
  <c r="AB29" i="42"/>
  <c r="AA29" i="42"/>
  <c r="Z29" i="42"/>
  <c r="Y29" i="42"/>
  <c r="AB28" i="42"/>
  <c r="AA28" i="42"/>
  <c r="Z28" i="42"/>
  <c r="Y28" i="42"/>
  <c r="AB27" i="42"/>
  <c r="AA27" i="42"/>
  <c r="Z27" i="42"/>
  <c r="Y27" i="42"/>
  <c r="AB26" i="42"/>
  <c r="AA26" i="42"/>
  <c r="Z26" i="42"/>
  <c r="Y26" i="42"/>
  <c r="AB25" i="42"/>
  <c r="AA25" i="42"/>
  <c r="Z25" i="42"/>
  <c r="Y25" i="42"/>
  <c r="AB24" i="42"/>
  <c r="AA24" i="42"/>
  <c r="Z24" i="42"/>
  <c r="Y24" i="42"/>
  <c r="AB23" i="42"/>
  <c r="AA23" i="42"/>
  <c r="Z23" i="42"/>
  <c r="Y23" i="42"/>
  <c r="AB22" i="42"/>
  <c r="AA22" i="42"/>
  <c r="Z22" i="42"/>
  <c r="Y22" i="42"/>
  <c r="AB21" i="42"/>
  <c r="AA21" i="42"/>
  <c r="Z21" i="42"/>
  <c r="Y21" i="42"/>
  <c r="AB20" i="42"/>
  <c r="AA20" i="42"/>
  <c r="Z20" i="42"/>
  <c r="Y20" i="42"/>
  <c r="AB19" i="42"/>
  <c r="AA19" i="42"/>
  <c r="Z19" i="42"/>
  <c r="Y19" i="42"/>
  <c r="AB18" i="42"/>
  <c r="AA18" i="42"/>
  <c r="Z18" i="42"/>
  <c r="Y18" i="42"/>
  <c r="AB17" i="42"/>
  <c r="AA17" i="42"/>
  <c r="Z17" i="42"/>
  <c r="Y17" i="42"/>
  <c r="AB16" i="42"/>
  <c r="AA16" i="42"/>
  <c r="Z16" i="42"/>
  <c r="Y16" i="42"/>
  <c r="AB15" i="42"/>
  <c r="AA15" i="42"/>
  <c r="Z15" i="42"/>
  <c r="Y15" i="42"/>
  <c r="AB14" i="42"/>
  <c r="AA14" i="42"/>
  <c r="Z14" i="42"/>
  <c r="Y14" i="42"/>
  <c r="AB13" i="42"/>
  <c r="AA13" i="42"/>
  <c r="Z13" i="42"/>
  <c r="Y13" i="42"/>
  <c r="AB12" i="42"/>
  <c r="AA12" i="42"/>
  <c r="Z12" i="42"/>
  <c r="Y12" i="42"/>
  <c r="S1" i="42"/>
  <c r="F3" i="42"/>
  <c r="D74" i="42"/>
  <c r="AL54" i="42"/>
  <c r="AJ54" i="42"/>
  <c r="AI53" i="42"/>
  <c r="AJ53" i="42"/>
  <c r="AL51" i="42"/>
  <c r="AI47" i="42"/>
  <c r="AI35" i="42"/>
  <c r="AK34" i="42"/>
  <c r="AL33" i="42"/>
  <c r="AK31" i="42"/>
  <c r="AI29" i="42"/>
  <c r="AJ29" i="42"/>
  <c r="AJ26" i="42"/>
  <c r="AI17" i="42"/>
  <c r="H5" i="42"/>
  <c r="T42" i="42" l="1"/>
  <c r="V33" i="42"/>
  <c r="R39" i="42"/>
  <c r="R46" i="42"/>
  <c r="AC40" i="42"/>
  <c r="T40" i="42" s="1"/>
  <c r="AC51" i="42"/>
  <c r="T51" i="42" s="1"/>
  <c r="AH29" i="42"/>
  <c r="R29" i="42" s="1"/>
  <c r="AH35" i="42"/>
  <c r="R35" i="42" s="1"/>
  <c r="AC41" i="42"/>
  <c r="T41" i="42" s="1"/>
  <c r="AK29" i="42"/>
  <c r="AM29" i="42" s="1"/>
  <c r="V29" i="42" s="1"/>
  <c r="AK35" i="42"/>
  <c r="AM35" i="42" s="1"/>
  <c r="V35" i="42" s="1"/>
  <c r="Y55" i="42"/>
  <c r="AC16" i="42"/>
  <c r="T16" i="42" s="1"/>
  <c r="AC37" i="42"/>
  <c r="T37" i="42" s="1"/>
  <c r="AC21" i="42"/>
  <c r="T21" i="42" s="1"/>
  <c r="AC27" i="42"/>
  <c r="T27" i="42" s="1"/>
  <c r="AC42" i="42"/>
  <c r="AC29" i="42"/>
  <c r="T29" i="42" s="1"/>
  <c r="AC53" i="42"/>
  <c r="T53" i="42" s="1"/>
  <c r="AH26" i="42"/>
  <c r="R26" i="42" s="1"/>
  <c r="AC38" i="42"/>
  <c r="T38" i="42" s="1"/>
  <c r="AC24" i="42"/>
  <c r="T24" i="42" s="1"/>
  <c r="AC28" i="42"/>
  <c r="T28" i="42" s="1"/>
  <c r="AC32" i="42"/>
  <c r="T32" i="42" s="1"/>
  <c r="AC36" i="42"/>
  <c r="T36" i="42" s="1"/>
  <c r="AC44" i="42"/>
  <c r="T44" i="42" s="1"/>
  <c r="AC48" i="42"/>
  <c r="T48" i="42" s="1"/>
  <c r="AC52" i="42"/>
  <c r="T52" i="42" s="1"/>
  <c r="AH53" i="42"/>
  <c r="R53" i="42" s="1"/>
  <c r="AB55" i="42"/>
  <c r="AC17" i="42"/>
  <c r="T17" i="42" s="1"/>
  <c r="Z55" i="42"/>
  <c r="AC26" i="42"/>
  <c r="T26" i="42" s="1"/>
  <c r="AC30" i="42"/>
  <c r="T30" i="42" s="1"/>
  <c r="AC50" i="42"/>
  <c r="T50" i="42" s="1"/>
  <c r="AH23" i="42"/>
  <c r="R23" i="42" s="1"/>
  <c r="AH47" i="42"/>
  <c r="R47" i="42" s="1"/>
  <c r="AC14" i="42"/>
  <c r="T14" i="42" s="1"/>
  <c r="AC18" i="42"/>
  <c r="T18" i="42" s="1"/>
  <c r="AC23" i="42"/>
  <c r="T23" i="42" s="1"/>
  <c r="AC35" i="42"/>
  <c r="T35" i="42" s="1"/>
  <c r="AC39" i="42"/>
  <c r="T39" i="42" s="1"/>
  <c r="AC43" i="42"/>
  <c r="T43" i="42" s="1"/>
  <c r="AC47" i="42"/>
  <c r="T47" i="42" s="1"/>
  <c r="AC15" i="42"/>
  <c r="T15" i="42" s="1"/>
  <c r="AC19" i="42"/>
  <c r="T19" i="42" s="1"/>
  <c r="AG55" i="42"/>
  <c r="AM19" i="42"/>
  <c r="V19" i="42" s="1"/>
  <c r="AF55" i="42"/>
  <c r="AM16" i="42"/>
  <c r="V16" i="42" s="1"/>
  <c r="AM15" i="42"/>
  <c r="V15" i="42" s="1"/>
  <c r="AM13" i="42"/>
  <c r="V13" i="42" s="1"/>
  <c r="AH41" i="42"/>
  <c r="R41" i="42" s="1"/>
  <c r="AJ47" i="42"/>
  <c r="AM47" i="42" s="1"/>
  <c r="V47" i="42" s="1"/>
  <c r="AM33" i="42"/>
  <c r="AC22" i="42"/>
  <c r="T22" i="42" s="1"/>
  <c r="AC25" i="42"/>
  <c r="T25" i="42" s="1"/>
  <c r="AC31" i="42"/>
  <c r="T31" i="42" s="1"/>
  <c r="AC33" i="42"/>
  <c r="T33" i="42" s="1"/>
  <c r="AC34" i="42"/>
  <c r="T34" i="42" s="1"/>
  <c r="AC45" i="42"/>
  <c r="T45" i="42" s="1"/>
  <c r="AC46" i="42"/>
  <c r="T46" i="42" s="1"/>
  <c r="AC49" i="42"/>
  <c r="T49" i="42" s="1"/>
  <c r="AC54" i="42"/>
  <c r="T54" i="42" s="1"/>
  <c r="AH22" i="42"/>
  <c r="R22" i="42" s="1"/>
  <c r="AM28" i="42"/>
  <c r="V28" i="42" s="1"/>
  <c r="AM31" i="42"/>
  <c r="V31" i="42" s="1"/>
  <c r="AH46" i="42"/>
  <c r="AM52" i="42"/>
  <c r="V52" i="42" s="1"/>
  <c r="AA55" i="42"/>
  <c r="AC20" i="42"/>
  <c r="T20" i="42" s="1"/>
  <c r="AC13" i="42"/>
  <c r="T13" i="42" s="1"/>
  <c r="AM20" i="42"/>
  <c r="V20" i="42" s="1"/>
  <c r="AI22" i="42"/>
  <c r="AM22" i="42" s="1"/>
  <c r="V22" i="42" s="1"/>
  <c r="AI46" i="42"/>
  <c r="AH28" i="42"/>
  <c r="R28" i="42" s="1"/>
  <c r="AH40" i="42"/>
  <c r="R40" i="42" s="1"/>
  <c r="AM24" i="42"/>
  <c r="V24" i="42" s="1"/>
  <c r="AH34" i="42"/>
  <c r="R34" i="42" s="1"/>
  <c r="AM27" i="42"/>
  <c r="V27" i="42" s="1"/>
  <c r="AM40" i="42"/>
  <c r="V40" i="42" s="1"/>
  <c r="AM43" i="42"/>
  <c r="V43" i="42" s="1"/>
  <c r="AM44" i="42"/>
  <c r="V44" i="42" s="1"/>
  <c r="AM37" i="42"/>
  <c r="V37" i="42" s="1"/>
  <c r="AM39" i="42"/>
  <c r="V39" i="42" s="1"/>
  <c r="AM49" i="42"/>
  <c r="V49" i="42" s="1"/>
  <c r="AM50" i="42"/>
  <c r="V50" i="42" s="1"/>
  <c r="AM51" i="42"/>
  <c r="V51" i="42" s="1"/>
  <c r="AM12" i="42"/>
  <c r="V12" i="42" s="1"/>
  <c r="AM26" i="42"/>
  <c r="V26" i="42" s="1"/>
  <c r="AM23" i="42"/>
  <c r="V23" i="42" s="1"/>
  <c r="AM30" i="42"/>
  <c r="V30" i="42" s="1"/>
  <c r="AM54" i="42"/>
  <c r="V54" i="42" s="1"/>
  <c r="AM14" i="42"/>
  <c r="V14" i="42" s="1"/>
  <c r="AM32" i="42"/>
  <c r="V32" i="42" s="1"/>
  <c r="AK55" i="42"/>
  <c r="AM17" i="42"/>
  <c r="V17" i="42" s="1"/>
  <c r="AM18" i="42"/>
  <c r="V18" i="42" s="1"/>
  <c r="AM42" i="42"/>
  <c r="V42" i="42" s="1"/>
  <c r="AM45" i="42"/>
  <c r="V45" i="42" s="1"/>
  <c r="AM53" i="42"/>
  <c r="V53" i="42" s="1"/>
  <c r="AM21" i="42"/>
  <c r="V21" i="42" s="1"/>
  <c r="AM36" i="42"/>
  <c r="V36" i="42" s="1"/>
  <c r="AM38" i="42"/>
  <c r="V38" i="42" s="1"/>
  <c r="AL55" i="42"/>
  <c r="AM41" i="42"/>
  <c r="V41" i="42" s="1"/>
  <c r="AM25" i="42"/>
  <c r="V25" i="42" s="1"/>
  <c r="AM34" i="42"/>
  <c r="V34" i="42" s="1"/>
  <c r="AM48" i="42"/>
  <c r="V48" i="42" s="1"/>
  <c r="AH24" i="42"/>
  <c r="R24" i="42" s="1"/>
  <c r="AH36" i="42"/>
  <c r="R36" i="42" s="1"/>
  <c r="AH48" i="42"/>
  <c r="R48" i="42" s="1"/>
  <c r="AD55" i="42"/>
  <c r="AH31" i="42"/>
  <c r="R31" i="42" s="1"/>
  <c r="AH43" i="42"/>
  <c r="R43" i="42" s="1"/>
  <c r="AE55" i="42"/>
  <c r="AH13" i="42"/>
  <c r="R13" i="42" s="1"/>
  <c r="AH15" i="42"/>
  <c r="R15" i="42" s="1"/>
  <c r="AH17" i="42"/>
  <c r="R17" i="42" s="1"/>
  <c r="AH19" i="42"/>
  <c r="R19" i="42" s="1"/>
  <c r="AH38" i="42"/>
  <c r="R38" i="42" s="1"/>
  <c r="AH50" i="42"/>
  <c r="R50" i="42" s="1"/>
  <c r="AC12" i="42"/>
  <c r="T12" i="42" s="1"/>
  <c r="AH21" i="42"/>
  <c r="R21" i="42" s="1"/>
  <c r="AH33" i="42"/>
  <c r="R33" i="42" s="1"/>
  <c r="AH45" i="42"/>
  <c r="R45" i="42" s="1"/>
  <c r="AH52" i="42"/>
  <c r="R52" i="42" s="1"/>
  <c r="AH30" i="42"/>
  <c r="R30" i="42" s="1"/>
  <c r="AH42" i="42"/>
  <c r="R42" i="42" s="1"/>
  <c r="AH54" i="42"/>
  <c r="R54" i="42" s="1"/>
  <c r="AH25" i="42"/>
  <c r="R25" i="42" s="1"/>
  <c r="AH37" i="42"/>
  <c r="R37" i="42" s="1"/>
  <c r="AH49" i="42"/>
  <c r="R49" i="42" s="1"/>
  <c r="AH12" i="42"/>
  <c r="R12" i="42" s="1"/>
  <c r="AH14" i="42"/>
  <c r="R14" i="42" s="1"/>
  <c r="AH16" i="42"/>
  <c r="R16" i="42" s="1"/>
  <c r="AH18" i="42"/>
  <c r="R18" i="42" s="1"/>
  <c r="AH20" i="42"/>
  <c r="R20" i="42" s="1"/>
  <c r="AH32" i="42"/>
  <c r="R32" i="42" s="1"/>
  <c r="AH44" i="42"/>
  <c r="R44" i="42" s="1"/>
  <c r="AH27" i="42"/>
  <c r="R27" i="42" s="1"/>
  <c r="AH39" i="42"/>
  <c r="AH51" i="42"/>
  <c r="R51" i="42" s="1"/>
  <c r="AJ55" i="42" l="1"/>
  <c r="AI55" i="42"/>
  <c r="AM46" i="42"/>
  <c r="V46" i="42" s="1"/>
  <c r="AC55" i="42"/>
  <c r="AH55" i="42"/>
  <c r="AM55" i="42" l="1"/>
  <c r="V55" i="42" s="1"/>
  <c r="G23" i="38" l="1"/>
  <c r="AZ10" i="15"/>
  <c r="W55" i="26"/>
  <c r="G2" i="25"/>
  <c r="M1" i="15"/>
  <c r="M6" i="38"/>
  <c r="L1" i="38"/>
  <c r="P1" i="13"/>
  <c r="N3" i="27"/>
  <c r="AB13" i="41" l="1"/>
  <c r="C14" i="41"/>
  <c r="D14" i="41"/>
  <c r="E14" i="41"/>
  <c r="F14" i="41"/>
  <c r="G14" i="41"/>
  <c r="H14" i="41"/>
  <c r="I14" i="41"/>
  <c r="J14" i="41"/>
  <c r="K14" i="41"/>
  <c r="L14" i="41"/>
  <c r="M14" i="41"/>
  <c r="N14" i="41"/>
  <c r="O14" i="41"/>
  <c r="P14" i="41"/>
  <c r="Q14" i="41"/>
  <c r="C15" i="41"/>
  <c r="D15" i="41"/>
  <c r="E15" i="41"/>
  <c r="F15" i="41"/>
  <c r="G15" i="41"/>
  <c r="H15" i="41"/>
  <c r="I15" i="41"/>
  <c r="J15" i="41"/>
  <c r="K15" i="41"/>
  <c r="L15" i="41"/>
  <c r="M15" i="41"/>
  <c r="N15" i="41"/>
  <c r="O15" i="41"/>
  <c r="P15" i="41"/>
  <c r="Q15" i="41"/>
  <c r="C16" i="41"/>
  <c r="D16" i="41"/>
  <c r="E16" i="41"/>
  <c r="F16" i="41"/>
  <c r="G16" i="41"/>
  <c r="H16" i="41"/>
  <c r="I16" i="41"/>
  <c r="J16" i="41"/>
  <c r="K16" i="41"/>
  <c r="L16" i="41"/>
  <c r="M16" i="41"/>
  <c r="N16" i="41"/>
  <c r="O16" i="41"/>
  <c r="P16" i="41"/>
  <c r="Q16" i="41"/>
  <c r="C17" i="41"/>
  <c r="D17" i="41"/>
  <c r="E17" i="41"/>
  <c r="F17" i="41"/>
  <c r="G17" i="41"/>
  <c r="H17" i="41"/>
  <c r="I17" i="41"/>
  <c r="J17" i="41"/>
  <c r="K17" i="41"/>
  <c r="L17" i="41"/>
  <c r="M17" i="41"/>
  <c r="N17" i="41"/>
  <c r="O17" i="41"/>
  <c r="P17" i="41"/>
  <c r="Q17" i="41"/>
  <c r="C18" i="41"/>
  <c r="D18" i="41"/>
  <c r="E18" i="41"/>
  <c r="F18" i="41"/>
  <c r="G18" i="41"/>
  <c r="H18" i="41"/>
  <c r="I18" i="41"/>
  <c r="J18" i="41"/>
  <c r="K18" i="41"/>
  <c r="L18" i="41"/>
  <c r="M18" i="41"/>
  <c r="N18" i="41"/>
  <c r="O18" i="41"/>
  <c r="P18" i="41"/>
  <c r="Q18" i="41"/>
  <c r="C19" i="41"/>
  <c r="D19" i="41"/>
  <c r="E19" i="41"/>
  <c r="F19" i="41"/>
  <c r="G19" i="41"/>
  <c r="H19" i="41"/>
  <c r="I19" i="41"/>
  <c r="J19" i="41"/>
  <c r="K19" i="41"/>
  <c r="L19" i="41"/>
  <c r="M19" i="41"/>
  <c r="N19" i="41"/>
  <c r="O19" i="41"/>
  <c r="P19" i="41"/>
  <c r="Q19" i="41"/>
  <c r="C20" i="41"/>
  <c r="D20" i="41"/>
  <c r="E20" i="41"/>
  <c r="F20" i="41"/>
  <c r="G20" i="41"/>
  <c r="H20" i="41"/>
  <c r="I20" i="41"/>
  <c r="J20" i="41"/>
  <c r="K20" i="41"/>
  <c r="L20" i="41"/>
  <c r="M20" i="41"/>
  <c r="N20" i="41"/>
  <c r="O20" i="41"/>
  <c r="P20" i="41"/>
  <c r="Q20" i="41"/>
  <c r="C21" i="41"/>
  <c r="D21" i="41"/>
  <c r="E21" i="41"/>
  <c r="F21" i="41"/>
  <c r="G21" i="41"/>
  <c r="H21" i="41"/>
  <c r="I21" i="41"/>
  <c r="J21" i="41"/>
  <c r="K21" i="41"/>
  <c r="L21" i="41"/>
  <c r="M21" i="41"/>
  <c r="N21" i="41"/>
  <c r="O21" i="41"/>
  <c r="P21" i="41"/>
  <c r="Q21" i="41"/>
  <c r="C22" i="41"/>
  <c r="D22" i="41"/>
  <c r="E22" i="41"/>
  <c r="F22" i="41"/>
  <c r="G22" i="41"/>
  <c r="H22" i="41"/>
  <c r="I22" i="41"/>
  <c r="J22" i="41"/>
  <c r="K22" i="41"/>
  <c r="L22" i="41"/>
  <c r="M22" i="41"/>
  <c r="N22" i="41"/>
  <c r="O22" i="41"/>
  <c r="P22" i="41"/>
  <c r="Q22" i="41"/>
  <c r="C23" i="41"/>
  <c r="D23" i="41"/>
  <c r="E23" i="41"/>
  <c r="F23" i="41"/>
  <c r="G23" i="41"/>
  <c r="H23" i="41"/>
  <c r="I23" i="41"/>
  <c r="J23" i="41"/>
  <c r="K23" i="41"/>
  <c r="L23" i="41"/>
  <c r="M23" i="41"/>
  <c r="N23" i="41"/>
  <c r="O23" i="41"/>
  <c r="P23" i="41"/>
  <c r="Q23" i="41"/>
  <c r="C24" i="41"/>
  <c r="D24" i="41"/>
  <c r="E24" i="41"/>
  <c r="F24" i="41"/>
  <c r="G24" i="41"/>
  <c r="H24" i="41"/>
  <c r="I24" i="41"/>
  <c r="J24" i="41"/>
  <c r="K24" i="41"/>
  <c r="L24" i="41"/>
  <c r="M24" i="41"/>
  <c r="N24" i="41"/>
  <c r="O24" i="41"/>
  <c r="P24" i="41"/>
  <c r="Q24" i="41"/>
  <c r="C25" i="41"/>
  <c r="D25" i="41"/>
  <c r="E25" i="41"/>
  <c r="F25" i="41"/>
  <c r="G25" i="41"/>
  <c r="H25" i="41"/>
  <c r="I25" i="41"/>
  <c r="J25" i="41"/>
  <c r="K25" i="41"/>
  <c r="L25" i="41"/>
  <c r="M25" i="41"/>
  <c r="N25" i="41"/>
  <c r="O25" i="41"/>
  <c r="P25" i="41"/>
  <c r="Q25" i="41"/>
  <c r="C26" i="41"/>
  <c r="D26" i="41"/>
  <c r="E26" i="41"/>
  <c r="F26" i="41"/>
  <c r="G26" i="41"/>
  <c r="H26" i="41"/>
  <c r="I26" i="41"/>
  <c r="J26" i="41"/>
  <c r="K26" i="41"/>
  <c r="L26" i="41"/>
  <c r="M26" i="41"/>
  <c r="N26" i="41"/>
  <c r="O26" i="41"/>
  <c r="P26" i="41"/>
  <c r="Q26" i="41"/>
  <c r="C27" i="41"/>
  <c r="D27" i="41"/>
  <c r="E27" i="41"/>
  <c r="F27" i="41"/>
  <c r="G27" i="41"/>
  <c r="H27" i="41"/>
  <c r="I27" i="41"/>
  <c r="J27" i="41"/>
  <c r="K27" i="41"/>
  <c r="L27" i="41"/>
  <c r="M27" i="41"/>
  <c r="N27" i="41"/>
  <c r="O27" i="41"/>
  <c r="P27" i="41"/>
  <c r="Q27" i="41"/>
  <c r="C28" i="41"/>
  <c r="D28" i="41"/>
  <c r="E28" i="41"/>
  <c r="F28" i="41"/>
  <c r="G28" i="41"/>
  <c r="H28" i="41"/>
  <c r="I28" i="41"/>
  <c r="J28" i="41"/>
  <c r="K28" i="41"/>
  <c r="L28" i="41"/>
  <c r="M28" i="41"/>
  <c r="N28" i="41"/>
  <c r="O28" i="41"/>
  <c r="P28" i="41"/>
  <c r="Q28" i="41"/>
  <c r="C29" i="41"/>
  <c r="D29" i="41"/>
  <c r="E29" i="41"/>
  <c r="F29" i="41"/>
  <c r="G29" i="41"/>
  <c r="H29" i="41"/>
  <c r="I29" i="41"/>
  <c r="J29" i="41"/>
  <c r="K29" i="41"/>
  <c r="L29" i="41"/>
  <c r="M29" i="41"/>
  <c r="N29" i="41"/>
  <c r="O29" i="41"/>
  <c r="P29" i="41"/>
  <c r="Q29" i="41"/>
  <c r="C30" i="41"/>
  <c r="D30" i="41"/>
  <c r="E30" i="41"/>
  <c r="F30" i="41"/>
  <c r="G30" i="41"/>
  <c r="H30" i="41"/>
  <c r="I30" i="41"/>
  <c r="J30" i="41"/>
  <c r="K30" i="41"/>
  <c r="L30" i="41"/>
  <c r="M30" i="41"/>
  <c r="N30" i="41"/>
  <c r="O30" i="41"/>
  <c r="P30" i="41"/>
  <c r="Q30" i="41"/>
  <c r="C31" i="41"/>
  <c r="D31" i="41"/>
  <c r="E31" i="41"/>
  <c r="F31" i="41"/>
  <c r="G31" i="41"/>
  <c r="H31" i="41"/>
  <c r="I31" i="41"/>
  <c r="J31" i="41"/>
  <c r="K31" i="41"/>
  <c r="L31" i="41"/>
  <c r="M31" i="41"/>
  <c r="N31" i="41"/>
  <c r="O31" i="41"/>
  <c r="P31" i="41"/>
  <c r="Q31" i="41"/>
  <c r="C32" i="41"/>
  <c r="D32" i="41"/>
  <c r="E32" i="41"/>
  <c r="F32" i="41"/>
  <c r="G32" i="41"/>
  <c r="H32" i="41"/>
  <c r="I32" i="41"/>
  <c r="J32" i="41"/>
  <c r="K32" i="41"/>
  <c r="L32" i="41"/>
  <c r="M32" i="41"/>
  <c r="N32" i="41"/>
  <c r="O32" i="41"/>
  <c r="P32" i="41"/>
  <c r="Q32" i="41"/>
  <c r="C33" i="41"/>
  <c r="D33" i="41"/>
  <c r="E33" i="41"/>
  <c r="F33" i="41"/>
  <c r="G33" i="41"/>
  <c r="H33" i="41"/>
  <c r="I33" i="41"/>
  <c r="J33" i="41"/>
  <c r="K33" i="41"/>
  <c r="L33" i="41"/>
  <c r="M33" i="41"/>
  <c r="N33" i="41"/>
  <c r="O33" i="41"/>
  <c r="P33" i="41"/>
  <c r="Q33" i="41"/>
  <c r="C34" i="41"/>
  <c r="D34" i="41"/>
  <c r="E34" i="41"/>
  <c r="F34" i="41"/>
  <c r="G34" i="41"/>
  <c r="H34" i="41"/>
  <c r="I34" i="41"/>
  <c r="J34" i="41"/>
  <c r="K34" i="41"/>
  <c r="L34" i="41"/>
  <c r="M34" i="41"/>
  <c r="N34" i="41"/>
  <c r="O34" i="41"/>
  <c r="P34" i="41"/>
  <c r="Q34" i="41"/>
  <c r="C35" i="41"/>
  <c r="D35" i="41"/>
  <c r="E35" i="41"/>
  <c r="F35" i="41"/>
  <c r="G35" i="41"/>
  <c r="H35" i="41"/>
  <c r="I35" i="41"/>
  <c r="J35" i="41"/>
  <c r="K35" i="41"/>
  <c r="L35" i="41"/>
  <c r="M35" i="41"/>
  <c r="N35" i="41"/>
  <c r="O35" i="41"/>
  <c r="P35" i="41"/>
  <c r="Q35" i="41"/>
  <c r="C36" i="41"/>
  <c r="D36" i="41"/>
  <c r="E36" i="41"/>
  <c r="F36" i="41"/>
  <c r="G36" i="41"/>
  <c r="H36" i="41"/>
  <c r="I36" i="41"/>
  <c r="J36" i="41"/>
  <c r="K36" i="41"/>
  <c r="L36" i="41"/>
  <c r="M36" i="41"/>
  <c r="N36" i="41"/>
  <c r="O36" i="41"/>
  <c r="P36" i="41"/>
  <c r="Q36" i="41"/>
  <c r="C37" i="41"/>
  <c r="D37" i="41"/>
  <c r="E37" i="41"/>
  <c r="F37" i="41"/>
  <c r="G37" i="41"/>
  <c r="H37" i="41"/>
  <c r="I37" i="41"/>
  <c r="J37" i="41"/>
  <c r="K37" i="41"/>
  <c r="L37" i="41"/>
  <c r="M37" i="41"/>
  <c r="N37" i="41"/>
  <c r="O37" i="41"/>
  <c r="P37" i="41"/>
  <c r="Q37" i="41"/>
  <c r="C38" i="41"/>
  <c r="D38" i="41"/>
  <c r="E38" i="41"/>
  <c r="F38" i="41"/>
  <c r="G38" i="41"/>
  <c r="H38" i="41"/>
  <c r="I38" i="41"/>
  <c r="J38" i="41"/>
  <c r="K38" i="41"/>
  <c r="L38" i="41"/>
  <c r="M38" i="41"/>
  <c r="N38" i="41"/>
  <c r="O38" i="41"/>
  <c r="P38" i="41"/>
  <c r="Q38" i="41"/>
  <c r="C39" i="41"/>
  <c r="D39" i="41"/>
  <c r="E39" i="41"/>
  <c r="F39" i="41"/>
  <c r="G39" i="41"/>
  <c r="H39" i="41"/>
  <c r="I39" i="41"/>
  <c r="J39" i="41"/>
  <c r="K39" i="41"/>
  <c r="L39" i="41"/>
  <c r="M39" i="41"/>
  <c r="N39" i="41"/>
  <c r="O39" i="41"/>
  <c r="P39" i="41"/>
  <c r="Q39" i="41"/>
  <c r="C40" i="41"/>
  <c r="D40" i="41"/>
  <c r="E40" i="41"/>
  <c r="F40" i="41"/>
  <c r="G40" i="41"/>
  <c r="H40" i="41"/>
  <c r="I40" i="41"/>
  <c r="J40" i="41"/>
  <c r="K40" i="41"/>
  <c r="L40" i="41"/>
  <c r="M40" i="41"/>
  <c r="N40" i="41"/>
  <c r="O40" i="41"/>
  <c r="P40" i="41"/>
  <c r="Q40" i="41"/>
  <c r="C41" i="41"/>
  <c r="D41" i="41"/>
  <c r="E41" i="41"/>
  <c r="F41" i="41"/>
  <c r="G41" i="41"/>
  <c r="H41" i="41"/>
  <c r="I41" i="41"/>
  <c r="J41" i="41"/>
  <c r="K41" i="41"/>
  <c r="L41" i="41"/>
  <c r="M41" i="41"/>
  <c r="N41" i="41"/>
  <c r="O41" i="41"/>
  <c r="P41" i="41"/>
  <c r="Q41" i="41"/>
  <c r="C42" i="41"/>
  <c r="D42" i="41"/>
  <c r="E42" i="41"/>
  <c r="F42" i="41"/>
  <c r="G42" i="41"/>
  <c r="H42" i="41"/>
  <c r="I42" i="41"/>
  <c r="J42" i="41"/>
  <c r="K42" i="41"/>
  <c r="L42" i="41"/>
  <c r="M42" i="41"/>
  <c r="N42" i="41"/>
  <c r="O42" i="41"/>
  <c r="P42" i="41"/>
  <c r="Q42" i="41"/>
  <c r="C43" i="41"/>
  <c r="D43" i="41"/>
  <c r="E43" i="41"/>
  <c r="F43" i="41"/>
  <c r="G43" i="41"/>
  <c r="H43" i="41"/>
  <c r="I43" i="41"/>
  <c r="J43" i="41"/>
  <c r="K43" i="41"/>
  <c r="L43" i="41"/>
  <c r="M43" i="41"/>
  <c r="N43" i="41"/>
  <c r="O43" i="41"/>
  <c r="P43" i="41"/>
  <c r="Q43" i="41"/>
  <c r="C44" i="41"/>
  <c r="D44" i="41"/>
  <c r="E44" i="41"/>
  <c r="F44" i="41"/>
  <c r="G44" i="41"/>
  <c r="H44" i="41"/>
  <c r="I44" i="41"/>
  <c r="J44" i="41"/>
  <c r="K44" i="41"/>
  <c r="L44" i="41"/>
  <c r="M44" i="41"/>
  <c r="N44" i="41"/>
  <c r="O44" i="41"/>
  <c r="P44" i="41"/>
  <c r="Q44" i="41"/>
  <c r="C45" i="41"/>
  <c r="D45" i="41"/>
  <c r="E45" i="41"/>
  <c r="F45" i="41"/>
  <c r="G45" i="41"/>
  <c r="H45" i="41"/>
  <c r="I45" i="41"/>
  <c r="J45" i="41"/>
  <c r="K45" i="41"/>
  <c r="L45" i="41"/>
  <c r="M45" i="41"/>
  <c r="N45" i="41"/>
  <c r="O45" i="41"/>
  <c r="P45" i="41"/>
  <c r="Q45" i="41"/>
  <c r="C46" i="41"/>
  <c r="D46" i="41"/>
  <c r="E46" i="41"/>
  <c r="F46" i="41"/>
  <c r="G46" i="41"/>
  <c r="H46" i="41"/>
  <c r="I46" i="41"/>
  <c r="J46" i="41"/>
  <c r="K46" i="41"/>
  <c r="L46" i="41"/>
  <c r="M46" i="41"/>
  <c r="N46" i="41"/>
  <c r="O46" i="41"/>
  <c r="P46" i="41"/>
  <c r="Q46" i="41"/>
  <c r="C47" i="41"/>
  <c r="D47" i="41"/>
  <c r="E47" i="41"/>
  <c r="F47" i="41"/>
  <c r="G47" i="41"/>
  <c r="H47" i="41"/>
  <c r="I47" i="41"/>
  <c r="J47" i="41"/>
  <c r="K47" i="41"/>
  <c r="L47" i="41"/>
  <c r="M47" i="41"/>
  <c r="N47" i="41"/>
  <c r="O47" i="41"/>
  <c r="P47" i="41"/>
  <c r="Q47" i="41"/>
  <c r="C48" i="41"/>
  <c r="D48" i="41"/>
  <c r="E48" i="41"/>
  <c r="F48" i="41"/>
  <c r="G48" i="41"/>
  <c r="H48" i="41"/>
  <c r="I48" i="41"/>
  <c r="J48" i="41"/>
  <c r="K48" i="41"/>
  <c r="L48" i="41"/>
  <c r="M48" i="41"/>
  <c r="N48" i="41"/>
  <c r="O48" i="41"/>
  <c r="P48" i="41"/>
  <c r="Q48" i="41"/>
  <c r="C49" i="41"/>
  <c r="D49" i="41"/>
  <c r="E49" i="41"/>
  <c r="F49" i="41"/>
  <c r="G49" i="41"/>
  <c r="H49" i="41"/>
  <c r="I49" i="41"/>
  <c r="J49" i="41"/>
  <c r="K49" i="41"/>
  <c r="L49" i="41"/>
  <c r="M49" i="41"/>
  <c r="N49" i="41"/>
  <c r="O49" i="41"/>
  <c r="P49" i="41"/>
  <c r="Q49" i="41"/>
  <c r="C50" i="41"/>
  <c r="D50" i="41"/>
  <c r="E50" i="41"/>
  <c r="F50" i="41"/>
  <c r="G50" i="41"/>
  <c r="H50" i="41"/>
  <c r="I50" i="41"/>
  <c r="J50" i="41"/>
  <c r="K50" i="41"/>
  <c r="L50" i="41"/>
  <c r="M50" i="41"/>
  <c r="N50" i="41"/>
  <c r="O50" i="41"/>
  <c r="P50" i="41"/>
  <c r="Q50" i="41"/>
  <c r="C51" i="41"/>
  <c r="D51" i="41"/>
  <c r="E51" i="41"/>
  <c r="F51" i="41"/>
  <c r="G51" i="41"/>
  <c r="H51" i="41"/>
  <c r="I51" i="41"/>
  <c r="J51" i="41"/>
  <c r="K51" i="41"/>
  <c r="L51" i="41"/>
  <c r="M51" i="41"/>
  <c r="N51" i="41"/>
  <c r="O51" i="41"/>
  <c r="P51" i="41"/>
  <c r="Q51" i="41"/>
  <c r="H1" i="4" l="1"/>
  <c r="S1" i="26"/>
  <c r="D67" i="1"/>
  <c r="D74" i="1"/>
  <c r="F73" i="1" s="1"/>
  <c r="I82" i="1"/>
  <c r="O83" i="1"/>
  <c r="O84" i="1"/>
  <c r="I85" i="1"/>
  <c r="J85" i="1"/>
  <c r="O85" i="1"/>
  <c r="O699" i="41"/>
  <c r="O698" i="41"/>
  <c r="F75" i="1" l="1"/>
  <c r="F74" i="1"/>
  <c r="F52" i="41"/>
  <c r="F53" i="41"/>
  <c r="F54" i="41"/>
  <c r="F55" i="41"/>
  <c r="F56" i="41"/>
  <c r="F57" i="41"/>
  <c r="F58" i="41"/>
  <c r="F59" i="41"/>
  <c r="F60" i="41"/>
  <c r="F61" i="41"/>
  <c r="F62" i="41"/>
  <c r="F63" i="41"/>
  <c r="F64" i="41"/>
  <c r="F65" i="41"/>
  <c r="F66" i="41"/>
  <c r="F67" i="41"/>
  <c r="F68" i="41"/>
  <c r="F69" i="41"/>
  <c r="F70" i="41"/>
  <c r="F71" i="41"/>
  <c r="F72" i="41"/>
  <c r="F73" i="41"/>
  <c r="F74" i="41"/>
  <c r="F75" i="41"/>
  <c r="F76" i="41"/>
  <c r="F77" i="41"/>
  <c r="F78" i="41"/>
  <c r="F79" i="41"/>
  <c r="F80" i="41"/>
  <c r="F81" i="41"/>
  <c r="F82" i="41"/>
  <c r="F83" i="41"/>
  <c r="F84" i="41"/>
  <c r="F85" i="41"/>
  <c r="F86" i="41"/>
  <c r="F87" i="41"/>
  <c r="F88" i="41"/>
  <c r="F89" i="41"/>
  <c r="F90" i="41"/>
  <c r="F91" i="41"/>
  <c r="F92" i="41"/>
  <c r="F93" i="41"/>
  <c r="F94" i="41"/>
  <c r="F95" i="41"/>
  <c r="F96" i="41"/>
  <c r="F97" i="41"/>
  <c r="F98" i="41"/>
  <c r="F99" i="41"/>
  <c r="F100" i="41"/>
  <c r="F101" i="41"/>
  <c r="F102" i="41"/>
  <c r="F103" i="41"/>
  <c r="F104" i="41"/>
  <c r="F105" i="41"/>
  <c r="F106" i="41"/>
  <c r="F107" i="41"/>
  <c r="F108" i="41"/>
  <c r="F109" i="41"/>
  <c r="F110" i="41"/>
  <c r="F111" i="41"/>
  <c r="F112" i="41"/>
  <c r="F113" i="41"/>
  <c r="F114" i="41"/>
  <c r="F115" i="41"/>
  <c r="F116" i="41"/>
  <c r="F117" i="41"/>
  <c r="F118" i="41"/>
  <c r="F119" i="41"/>
  <c r="F120" i="41"/>
  <c r="F121" i="41"/>
  <c r="F122" i="41"/>
  <c r="F123" i="41"/>
  <c r="F124" i="41"/>
  <c r="F125" i="41"/>
  <c r="F126" i="41"/>
  <c r="F127" i="41"/>
  <c r="F128" i="41"/>
  <c r="F129" i="41"/>
  <c r="F130" i="41"/>
  <c r="F131" i="41"/>
  <c r="F132" i="41"/>
  <c r="F133" i="41"/>
  <c r="F134" i="41"/>
  <c r="F135" i="41"/>
  <c r="F136" i="41"/>
  <c r="F137" i="41"/>
  <c r="F138" i="41"/>
  <c r="F139" i="41"/>
  <c r="F140" i="41"/>
  <c r="F141" i="41"/>
  <c r="F142" i="41"/>
  <c r="F143" i="41"/>
  <c r="F144" i="41"/>
  <c r="F145" i="41"/>
  <c r="F146" i="41"/>
  <c r="F147" i="41"/>
  <c r="F148" i="41"/>
  <c r="F149" i="41"/>
  <c r="F150" i="41"/>
  <c r="F151" i="41"/>
  <c r="F152" i="41"/>
  <c r="F153" i="41"/>
  <c r="F154" i="41"/>
  <c r="F155" i="41"/>
  <c r="F156" i="41"/>
  <c r="F157" i="41"/>
  <c r="F158" i="41"/>
  <c r="F159" i="41"/>
  <c r="F160" i="41"/>
  <c r="F161" i="41"/>
  <c r="F162" i="41"/>
  <c r="F163" i="41"/>
  <c r="F164" i="41"/>
  <c r="F165" i="41"/>
  <c r="F166" i="41"/>
  <c r="F167" i="41"/>
  <c r="F168" i="41"/>
  <c r="F169" i="41"/>
  <c r="F170" i="41"/>
  <c r="F171" i="41"/>
  <c r="F172" i="41"/>
  <c r="F173" i="41"/>
  <c r="F174" i="41"/>
  <c r="F175" i="41"/>
  <c r="F176" i="41"/>
  <c r="F177" i="41"/>
  <c r="F178" i="41"/>
  <c r="F179" i="41"/>
  <c r="F180" i="41"/>
  <c r="F181" i="41"/>
  <c r="F182" i="41"/>
  <c r="F183" i="41"/>
  <c r="F184" i="41"/>
  <c r="F185" i="41"/>
  <c r="F186" i="41"/>
  <c r="F187" i="41"/>
  <c r="F188" i="41"/>
  <c r="F189" i="41"/>
  <c r="F190" i="41"/>
  <c r="F191" i="41"/>
  <c r="F192" i="41"/>
  <c r="F193" i="41"/>
  <c r="F194" i="41"/>
  <c r="F195" i="41"/>
  <c r="F196" i="41"/>
  <c r="F197" i="41"/>
  <c r="F198" i="41"/>
  <c r="F199" i="41"/>
  <c r="F200" i="41"/>
  <c r="F201" i="41"/>
  <c r="F202" i="41"/>
  <c r="F203" i="41"/>
  <c r="F204" i="41"/>
  <c r="F205" i="41"/>
  <c r="F206" i="41"/>
  <c r="F207" i="41"/>
  <c r="F208" i="41"/>
  <c r="F209" i="41"/>
  <c r="F210" i="41"/>
  <c r="F211" i="41"/>
  <c r="F212" i="41"/>
  <c r="F213" i="41"/>
  <c r="F214" i="41"/>
  <c r="F215" i="41"/>
  <c r="F216" i="41"/>
  <c r="F217" i="41"/>
  <c r="F218" i="41"/>
  <c r="F219" i="41"/>
  <c r="F220" i="41"/>
  <c r="F221" i="41"/>
  <c r="F222" i="41"/>
  <c r="F223" i="41"/>
  <c r="F224" i="41"/>
  <c r="F225" i="41"/>
  <c r="F226" i="41"/>
  <c r="F227" i="41"/>
  <c r="F228" i="41"/>
  <c r="F229" i="41"/>
  <c r="F230" i="41"/>
  <c r="F231" i="41"/>
  <c r="F232" i="41"/>
  <c r="F233" i="41"/>
  <c r="F234" i="41"/>
  <c r="F235" i="41"/>
  <c r="F236" i="41"/>
  <c r="F237" i="41"/>
  <c r="F238" i="41"/>
  <c r="F239" i="41"/>
  <c r="F240" i="41"/>
  <c r="F241" i="41"/>
  <c r="F242" i="41"/>
  <c r="F243" i="41"/>
  <c r="F244" i="41"/>
  <c r="F245" i="41"/>
  <c r="F246" i="41"/>
  <c r="F247" i="41"/>
  <c r="F248" i="41"/>
  <c r="F249" i="41"/>
  <c r="F250" i="41"/>
  <c r="F251" i="41"/>
  <c r="F252" i="41"/>
  <c r="F253" i="41"/>
  <c r="F254" i="41"/>
  <c r="F255" i="41"/>
  <c r="F256" i="41"/>
  <c r="F257" i="41"/>
  <c r="F258" i="41"/>
  <c r="F259" i="41"/>
  <c r="F260" i="41"/>
  <c r="F261" i="41"/>
  <c r="F262" i="41"/>
  <c r="F263" i="41"/>
  <c r="F264" i="41"/>
  <c r="F265" i="41"/>
  <c r="F266" i="41"/>
  <c r="F267" i="41"/>
  <c r="F268" i="41"/>
  <c r="F269" i="41"/>
  <c r="F270" i="41"/>
  <c r="F271" i="41"/>
  <c r="F272" i="41"/>
  <c r="F273" i="41"/>
  <c r="F274" i="41"/>
  <c r="F275" i="41"/>
  <c r="F276" i="41"/>
  <c r="F277" i="41"/>
  <c r="F278" i="41"/>
  <c r="F279" i="41"/>
  <c r="F280" i="41"/>
  <c r="F281" i="41"/>
  <c r="F282" i="41"/>
  <c r="F283" i="41"/>
  <c r="F284" i="41"/>
  <c r="F285" i="41"/>
  <c r="F286" i="41"/>
  <c r="F287" i="41"/>
  <c r="F288" i="41"/>
  <c r="F289" i="41"/>
  <c r="F290" i="41"/>
  <c r="F291" i="41"/>
  <c r="F292" i="41"/>
  <c r="F293" i="41"/>
  <c r="F294" i="41"/>
  <c r="F295" i="41"/>
  <c r="F296" i="41"/>
  <c r="F297" i="41"/>
  <c r="F298" i="41"/>
  <c r="F299" i="41"/>
  <c r="F300" i="41"/>
  <c r="F301" i="41"/>
  <c r="F302" i="41"/>
  <c r="F303" i="41"/>
  <c r="F304" i="41"/>
  <c r="F305" i="41"/>
  <c r="F306" i="41"/>
  <c r="F307" i="41"/>
  <c r="F308" i="41"/>
  <c r="F309" i="41"/>
  <c r="F310" i="41"/>
  <c r="F311" i="41"/>
  <c r="F312" i="41"/>
  <c r="F313" i="41"/>
  <c r="F314" i="41"/>
  <c r="F315" i="41"/>
  <c r="F316" i="41"/>
  <c r="F317" i="41"/>
  <c r="F318" i="41"/>
  <c r="F319" i="41"/>
  <c r="F320" i="41"/>
  <c r="F321" i="41"/>
  <c r="F322" i="41"/>
  <c r="F323" i="41"/>
  <c r="F324" i="41"/>
  <c r="F325" i="41"/>
  <c r="F326" i="41"/>
  <c r="F327" i="41"/>
  <c r="F328" i="41"/>
  <c r="F329" i="41"/>
  <c r="F330" i="41"/>
  <c r="F331" i="41"/>
  <c r="F332" i="41"/>
  <c r="F333" i="41"/>
  <c r="F334" i="41"/>
  <c r="F335" i="41"/>
  <c r="F336" i="41"/>
  <c r="F337" i="41"/>
  <c r="F338" i="41"/>
  <c r="F339" i="41"/>
  <c r="F340" i="41"/>
  <c r="F341" i="41"/>
  <c r="F342" i="41"/>
  <c r="F343" i="41"/>
  <c r="F344" i="41"/>
  <c r="F345" i="41"/>
  <c r="F346" i="41"/>
  <c r="F347" i="41"/>
  <c r="F348" i="41"/>
  <c r="F349" i="41"/>
  <c r="F350" i="41"/>
  <c r="F351" i="41"/>
  <c r="F352" i="41"/>
  <c r="F353" i="41"/>
  <c r="F354" i="41"/>
  <c r="F355" i="41"/>
  <c r="F356" i="41"/>
  <c r="F357" i="41"/>
  <c r="F358" i="41"/>
  <c r="F359" i="41"/>
  <c r="F360" i="41"/>
  <c r="F361" i="41"/>
  <c r="F362" i="41"/>
  <c r="F363" i="41"/>
  <c r="F364" i="41"/>
  <c r="F365" i="41"/>
  <c r="F366" i="41"/>
  <c r="F367" i="41"/>
  <c r="F368" i="41"/>
  <c r="F369" i="41"/>
  <c r="F370" i="41"/>
  <c r="F371" i="41"/>
  <c r="F372" i="41"/>
  <c r="F373" i="41"/>
  <c r="F374" i="41"/>
  <c r="F375" i="41"/>
  <c r="F376" i="41"/>
  <c r="F377" i="41"/>
  <c r="F378" i="41"/>
  <c r="F379" i="41"/>
  <c r="F380" i="41"/>
  <c r="F381" i="41"/>
  <c r="F382" i="41"/>
  <c r="F383" i="41"/>
  <c r="F384" i="41"/>
  <c r="F385" i="41"/>
  <c r="F386" i="41"/>
  <c r="F387" i="41"/>
  <c r="F388" i="41"/>
  <c r="F389" i="41"/>
  <c r="F390" i="41"/>
  <c r="F391" i="41"/>
  <c r="F392" i="41"/>
  <c r="F393" i="41"/>
  <c r="F394" i="41"/>
  <c r="F395" i="41"/>
  <c r="F396" i="41"/>
  <c r="F397" i="41"/>
  <c r="F398" i="41"/>
  <c r="F399" i="41"/>
  <c r="F400" i="41"/>
  <c r="F401" i="41"/>
  <c r="F402" i="41"/>
  <c r="F403" i="41"/>
  <c r="F404" i="41"/>
  <c r="F405" i="41"/>
  <c r="F406" i="41"/>
  <c r="F407" i="41"/>
  <c r="F408" i="41"/>
  <c r="F409" i="41"/>
  <c r="F410" i="41"/>
  <c r="F411" i="41"/>
  <c r="F412" i="41"/>
  <c r="F413" i="41"/>
  <c r="F414" i="41"/>
  <c r="F415" i="41"/>
  <c r="F416" i="41"/>
  <c r="F417" i="41"/>
  <c r="F418" i="41"/>
  <c r="F419" i="41"/>
  <c r="F420" i="41"/>
  <c r="F421" i="41"/>
  <c r="F422" i="41"/>
  <c r="F423" i="41"/>
  <c r="F424" i="41"/>
  <c r="F425" i="41"/>
  <c r="F426" i="41"/>
  <c r="F427" i="41"/>
  <c r="F428" i="41"/>
  <c r="F429" i="41"/>
  <c r="F430" i="41"/>
  <c r="F431" i="41"/>
  <c r="F432" i="41"/>
  <c r="F433" i="41"/>
  <c r="F434" i="41"/>
  <c r="F435" i="41"/>
  <c r="F436" i="41"/>
  <c r="F437" i="41"/>
  <c r="F438" i="41"/>
  <c r="F439" i="41"/>
  <c r="F440" i="41"/>
  <c r="F441" i="41"/>
  <c r="F442" i="41"/>
  <c r="F443" i="41"/>
  <c r="F444" i="41"/>
  <c r="F445" i="41"/>
  <c r="F446" i="41"/>
  <c r="F447" i="41"/>
  <c r="F448" i="41"/>
  <c r="F449" i="41"/>
  <c r="F450" i="41"/>
  <c r="F451" i="41"/>
  <c r="F452" i="41"/>
  <c r="F453" i="41"/>
  <c r="F454" i="41"/>
  <c r="F455" i="41"/>
  <c r="F456" i="41"/>
  <c r="F457" i="41"/>
  <c r="F458" i="41"/>
  <c r="F459" i="41"/>
  <c r="F460" i="41"/>
  <c r="F461" i="41"/>
  <c r="F462" i="41"/>
  <c r="F463" i="41"/>
  <c r="F464" i="41"/>
  <c r="F465" i="41"/>
  <c r="F466" i="41"/>
  <c r="F467" i="41"/>
  <c r="F468" i="41"/>
  <c r="F469" i="41"/>
  <c r="F470" i="41"/>
  <c r="F471" i="41"/>
  <c r="F472" i="41"/>
  <c r="F473" i="41"/>
  <c r="F474" i="41"/>
  <c r="F475" i="41"/>
  <c r="F476" i="41"/>
  <c r="F477" i="41"/>
  <c r="F478" i="41"/>
  <c r="F479" i="41"/>
  <c r="F480" i="41"/>
  <c r="F481" i="41"/>
  <c r="F482" i="41"/>
  <c r="F483" i="41"/>
  <c r="F484" i="41"/>
  <c r="F485" i="41"/>
  <c r="F486" i="41"/>
  <c r="F487" i="41"/>
  <c r="F488" i="41"/>
  <c r="F489" i="41"/>
  <c r="F490" i="41"/>
  <c r="F491" i="41"/>
  <c r="F492" i="41"/>
  <c r="F493" i="41"/>
  <c r="F494" i="41"/>
  <c r="F495" i="41"/>
  <c r="F496" i="41"/>
  <c r="F497" i="41"/>
  <c r="F498" i="41"/>
  <c r="F499" i="41"/>
  <c r="F500" i="41"/>
  <c r="F501" i="41"/>
  <c r="F502" i="41"/>
  <c r="F503" i="41"/>
  <c r="F504" i="41"/>
  <c r="F505" i="41"/>
  <c r="F506" i="41"/>
  <c r="F507" i="41"/>
  <c r="F508" i="41"/>
  <c r="F509" i="41"/>
  <c r="F510" i="41"/>
  <c r="F511" i="41"/>
  <c r="F512" i="41"/>
  <c r="F513" i="41"/>
  <c r="F514" i="41"/>
  <c r="F515" i="41"/>
  <c r="F516" i="41"/>
  <c r="F517" i="41"/>
  <c r="F518" i="41"/>
  <c r="F519" i="41"/>
  <c r="F520" i="41"/>
  <c r="F521" i="41"/>
  <c r="F522" i="41"/>
  <c r="F523" i="41"/>
  <c r="F524" i="41"/>
  <c r="F525" i="41"/>
  <c r="F526" i="41"/>
  <c r="F527" i="41"/>
  <c r="F528" i="41"/>
  <c r="F529" i="41"/>
  <c r="F530" i="41"/>
  <c r="F531" i="41"/>
  <c r="F532" i="41"/>
  <c r="F533" i="41"/>
  <c r="F534" i="41"/>
  <c r="F535" i="41"/>
  <c r="F536" i="41"/>
  <c r="F537" i="41"/>
  <c r="F538" i="41"/>
  <c r="F539" i="41"/>
  <c r="F540" i="41"/>
  <c r="F541" i="41"/>
  <c r="F542" i="41"/>
  <c r="F543" i="41"/>
  <c r="F544" i="41"/>
  <c r="F545" i="41"/>
  <c r="F546" i="41"/>
  <c r="F547" i="41"/>
  <c r="F548" i="41"/>
  <c r="F549" i="41"/>
  <c r="F550" i="41"/>
  <c r="F551" i="41"/>
  <c r="F552" i="41"/>
  <c r="F553" i="41"/>
  <c r="F554" i="41"/>
  <c r="F555" i="41"/>
  <c r="F556" i="41"/>
  <c r="F557" i="41"/>
  <c r="F558" i="41"/>
  <c r="F559" i="41"/>
  <c r="F560" i="41"/>
  <c r="F561" i="41"/>
  <c r="F562" i="41"/>
  <c r="F563" i="41"/>
  <c r="F564" i="41"/>
  <c r="F565" i="41"/>
  <c r="F566" i="41"/>
  <c r="F567" i="41"/>
  <c r="F568" i="41"/>
  <c r="F569" i="41"/>
  <c r="F570" i="41"/>
  <c r="F571" i="41"/>
  <c r="F572" i="41"/>
  <c r="F573" i="41"/>
  <c r="F574" i="41"/>
  <c r="F575" i="41"/>
  <c r="F576" i="41"/>
  <c r="F577" i="41"/>
  <c r="F578" i="41"/>
  <c r="F579" i="41"/>
  <c r="F580" i="41"/>
  <c r="F581" i="41"/>
  <c r="F582" i="41"/>
  <c r="F583" i="41"/>
  <c r="F584" i="41"/>
  <c r="F585" i="41"/>
  <c r="F586" i="41"/>
  <c r="F587" i="41"/>
  <c r="F588" i="41"/>
  <c r="F589" i="41"/>
  <c r="F590" i="41"/>
  <c r="F591" i="41"/>
  <c r="F592" i="41"/>
  <c r="F593" i="41"/>
  <c r="F594" i="41"/>
  <c r="F595" i="41"/>
  <c r="F596" i="41"/>
  <c r="F597" i="41"/>
  <c r="F598" i="41"/>
  <c r="F599" i="41"/>
  <c r="F600" i="41"/>
  <c r="F601" i="41"/>
  <c r="F602" i="41"/>
  <c r="F603" i="41"/>
  <c r="F604" i="41"/>
  <c r="F605" i="41"/>
  <c r="F606" i="41"/>
  <c r="F607" i="41"/>
  <c r="F608" i="41"/>
  <c r="F609" i="41"/>
  <c r="F610" i="41"/>
  <c r="F611" i="41"/>
  <c r="F612" i="41"/>
  <c r="F613" i="41"/>
  <c r="F614" i="41"/>
  <c r="F615" i="41"/>
  <c r="F616" i="41"/>
  <c r="F617" i="41"/>
  <c r="F618" i="41"/>
  <c r="F619" i="41"/>
  <c r="F620" i="41"/>
  <c r="F621" i="41"/>
  <c r="F622" i="41"/>
  <c r="F623" i="41"/>
  <c r="F624" i="41"/>
  <c r="F625" i="41"/>
  <c r="F626" i="41"/>
  <c r="F627" i="41"/>
  <c r="F628" i="41"/>
  <c r="F629" i="41"/>
  <c r="F630" i="41"/>
  <c r="F631" i="41"/>
  <c r="F632" i="41"/>
  <c r="F633" i="41"/>
  <c r="F634" i="41"/>
  <c r="F635" i="41"/>
  <c r="F636" i="41"/>
  <c r="F637" i="41"/>
  <c r="F638" i="41"/>
  <c r="F639" i="41"/>
  <c r="F640" i="41"/>
  <c r="F641" i="41"/>
  <c r="F642" i="41"/>
  <c r="F643" i="41"/>
  <c r="F644" i="41"/>
  <c r="F645" i="41"/>
  <c r="F646" i="41"/>
  <c r="F647" i="41"/>
  <c r="F648" i="41"/>
  <c r="F649" i="41"/>
  <c r="F650" i="41"/>
  <c r="F651" i="41"/>
  <c r="F652" i="41"/>
  <c r="F653" i="41"/>
  <c r="F654" i="41"/>
  <c r="F655" i="41"/>
  <c r="F656" i="41"/>
  <c r="F657" i="41"/>
  <c r="F658" i="41"/>
  <c r="F659" i="41"/>
  <c r="F660" i="41"/>
  <c r="F661" i="41"/>
  <c r="F662" i="41"/>
  <c r="F663" i="41"/>
  <c r="F664" i="41"/>
  <c r="F665" i="41"/>
  <c r="F666" i="41"/>
  <c r="F667" i="41"/>
  <c r="F668" i="41"/>
  <c r="F669" i="41"/>
  <c r="F670" i="41"/>
  <c r="F671" i="41"/>
  <c r="F672" i="41"/>
  <c r="F673" i="41"/>
  <c r="F674" i="41"/>
  <c r="F675" i="41"/>
  <c r="F676" i="41"/>
  <c r="F677" i="41"/>
  <c r="F678" i="41"/>
  <c r="E52" i="41"/>
  <c r="E53" i="41"/>
  <c r="E54" i="41"/>
  <c r="E55" i="41"/>
  <c r="E56" i="41"/>
  <c r="E57" i="41"/>
  <c r="E58" i="41"/>
  <c r="E59" i="41"/>
  <c r="E60" i="41"/>
  <c r="E61" i="41"/>
  <c r="E62" i="41"/>
  <c r="E63" i="41"/>
  <c r="E64" i="41"/>
  <c r="E65" i="41"/>
  <c r="E66" i="41"/>
  <c r="E67" i="41"/>
  <c r="E68" i="41"/>
  <c r="E69" i="41"/>
  <c r="E70" i="41"/>
  <c r="E71" i="41"/>
  <c r="E72" i="41"/>
  <c r="E73" i="41"/>
  <c r="E74" i="41"/>
  <c r="E75" i="41"/>
  <c r="E76" i="41"/>
  <c r="E77" i="41"/>
  <c r="E78" i="41"/>
  <c r="E79" i="41"/>
  <c r="E80" i="41"/>
  <c r="E81" i="41"/>
  <c r="E82" i="41"/>
  <c r="E83" i="41"/>
  <c r="E84" i="41"/>
  <c r="E85" i="41"/>
  <c r="E86" i="41"/>
  <c r="E87" i="41"/>
  <c r="E88" i="41"/>
  <c r="E89" i="41"/>
  <c r="E90" i="41"/>
  <c r="E91" i="41"/>
  <c r="E92" i="41"/>
  <c r="E93" i="41"/>
  <c r="E94" i="41"/>
  <c r="E95" i="41"/>
  <c r="E96" i="41"/>
  <c r="E97" i="41"/>
  <c r="E98" i="41"/>
  <c r="E99" i="41"/>
  <c r="E100" i="41"/>
  <c r="E101" i="41"/>
  <c r="E102" i="41"/>
  <c r="E103" i="41"/>
  <c r="E104" i="41"/>
  <c r="E105" i="41"/>
  <c r="E106" i="41"/>
  <c r="E107" i="41"/>
  <c r="E108" i="41"/>
  <c r="E109" i="41"/>
  <c r="E110" i="41"/>
  <c r="E111" i="41"/>
  <c r="E112" i="41"/>
  <c r="E113" i="41"/>
  <c r="E114" i="41"/>
  <c r="E115" i="41"/>
  <c r="E116" i="41"/>
  <c r="E117" i="41"/>
  <c r="E118" i="41"/>
  <c r="E119" i="41"/>
  <c r="E120" i="41"/>
  <c r="E121" i="41"/>
  <c r="E122" i="41"/>
  <c r="E123" i="41"/>
  <c r="E124" i="41"/>
  <c r="E125" i="41"/>
  <c r="E126" i="41"/>
  <c r="E127" i="41"/>
  <c r="E128" i="41"/>
  <c r="E129" i="41"/>
  <c r="E130" i="41"/>
  <c r="E131" i="41"/>
  <c r="E132" i="41"/>
  <c r="E133" i="41"/>
  <c r="E134" i="41"/>
  <c r="E135" i="41"/>
  <c r="E136" i="41"/>
  <c r="E137" i="41"/>
  <c r="E138" i="41"/>
  <c r="E139" i="41"/>
  <c r="E140" i="41"/>
  <c r="E141" i="41"/>
  <c r="E142" i="41"/>
  <c r="E143" i="41"/>
  <c r="E144" i="41"/>
  <c r="E145" i="41"/>
  <c r="E146" i="41"/>
  <c r="E147" i="41"/>
  <c r="E148" i="41"/>
  <c r="E149" i="41"/>
  <c r="E150" i="41"/>
  <c r="E151" i="41"/>
  <c r="E152" i="41"/>
  <c r="E153" i="41"/>
  <c r="E154" i="41"/>
  <c r="E155" i="41"/>
  <c r="E156" i="41"/>
  <c r="E157" i="41"/>
  <c r="E158" i="41"/>
  <c r="E159" i="41"/>
  <c r="E160" i="41"/>
  <c r="E161" i="41"/>
  <c r="E162" i="41"/>
  <c r="E163" i="41"/>
  <c r="E164" i="41"/>
  <c r="E165" i="41"/>
  <c r="E166" i="41"/>
  <c r="E167" i="41"/>
  <c r="E168" i="41"/>
  <c r="E169" i="41"/>
  <c r="E170" i="41"/>
  <c r="E171" i="41"/>
  <c r="E172" i="41"/>
  <c r="E173" i="41"/>
  <c r="E174" i="41"/>
  <c r="E175" i="41"/>
  <c r="E176" i="41"/>
  <c r="E177" i="41"/>
  <c r="E178" i="41"/>
  <c r="E179" i="41"/>
  <c r="E180" i="41"/>
  <c r="E181" i="41"/>
  <c r="E182" i="41"/>
  <c r="E183" i="41"/>
  <c r="E184" i="41"/>
  <c r="E185" i="41"/>
  <c r="E186" i="41"/>
  <c r="E187" i="41"/>
  <c r="E188" i="41"/>
  <c r="E189" i="41"/>
  <c r="E190" i="41"/>
  <c r="E191" i="41"/>
  <c r="E192" i="41"/>
  <c r="E193" i="41"/>
  <c r="E194" i="41"/>
  <c r="E195" i="41"/>
  <c r="E196" i="41"/>
  <c r="E197" i="41"/>
  <c r="E198" i="41"/>
  <c r="E199" i="41"/>
  <c r="E200" i="41"/>
  <c r="E201" i="41"/>
  <c r="E202" i="41"/>
  <c r="E203" i="41"/>
  <c r="E204" i="41"/>
  <c r="E205" i="41"/>
  <c r="E206" i="41"/>
  <c r="E207" i="41"/>
  <c r="E208" i="41"/>
  <c r="E209" i="41"/>
  <c r="E210" i="41"/>
  <c r="E211" i="41"/>
  <c r="E212" i="41"/>
  <c r="E213" i="41"/>
  <c r="E214" i="41"/>
  <c r="E215" i="41"/>
  <c r="E216" i="41"/>
  <c r="E217" i="41"/>
  <c r="E218" i="41"/>
  <c r="E219" i="41"/>
  <c r="E220" i="41"/>
  <c r="E221" i="41"/>
  <c r="E222" i="41"/>
  <c r="E223" i="41"/>
  <c r="E224" i="41"/>
  <c r="E225" i="41"/>
  <c r="E226" i="41"/>
  <c r="E227" i="41"/>
  <c r="E228" i="41"/>
  <c r="E229" i="41"/>
  <c r="E230" i="41"/>
  <c r="E231" i="41"/>
  <c r="E232" i="41"/>
  <c r="E233" i="41"/>
  <c r="E234" i="41"/>
  <c r="E235" i="41"/>
  <c r="E236" i="41"/>
  <c r="E237" i="41"/>
  <c r="E238" i="41"/>
  <c r="E239" i="41"/>
  <c r="E240" i="41"/>
  <c r="E241" i="41"/>
  <c r="E242" i="41"/>
  <c r="E243" i="41"/>
  <c r="E244" i="41"/>
  <c r="E245" i="41"/>
  <c r="E246" i="41"/>
  <c r="E247" i="41"/>
  <c r="E248" i="41"/>
  <c r="E249" i="41"/>
  <c r="E250" i="41"/>
  <c r="E251" i="41"/>
  <c r="E252" i="41"/>
  <c r="E253" i="41"/>
  <c r="E254" i="41"/>
  <c r="E255" i="41"/>
  <c r="E256" i="41"/>
  <c r="E257" i="41"/>
  <c r="E258" i="41"/>
  <c r="E259" i="41"/>
  <c r="E260" i="41"/>
  <c r="E261" i="41"/>
  <c r="E262" i="41"/>
  <c r="E263" i="41"/>
  <c r="E264" i="41"/>
  <c r="E265" i="41"/>
  <c r="E266" i="41"/>
  <c r="E267" i="41"/>
  <c r="E268" i="41"/>
  <c r="E269" i="41"/>
  <c r="E270" i="41"/>
  <c r="E271" i="41"/>
  <c r="E272" i="41"/>
  <c r="E273" i="41"/>
  <c r="E274" i="41"/>
  <c r="E275" i="41"/>
  <c r="E276" i="41"/>
  <c r="E277" i="41"/>
  <c r="E278" i="41"/>
  <c r="E279" i="41"/>
  <c r="E280" i="41"/>
  <c r="E281" i="41"/>
  <c r="E282" i="41"/>
  <c r="E283" i="41"/>
  <c r="E284" i="41"/>
  <c r="E285" i="41"/>
  <c r="E286" i="41"/>
  <c r="E287" i="41"/>
  <c r="E288" i="41"/>
  <c r="E289" i="41"/>
  <c r="E290" i="41"/>
  <c r="E291" i="41"/>
  <c r="E292" i="41"/>
  <c r="E293" i="41"/>
  <c r="E294" i="41"/>
  <c r="E295" i="41"/>
  <c r="E296" i="41"/>
  <c r="E297" i="41"/>
  <c r="E298" i="41"/>
  <c r="E299" i="41"/>
  <c r="E300" i="41"/>
  <c r="E301" i="41"/>
  <c r="E302" i="41"/>
  <c r="E303" i="41"/>
  <c r="E304" i="41"/>
  <c r="E305" i="41"/>
  <c r="E306" i="41"/>
  <c r="E307" i="41"/>
  <c r="E308" i="41"/>
  <c r="E309" i="41"/>
  <c r="E310" i="41"/>
  <c r="E311" i="41"/>
  <c r="E312" i="41"/>
  <c r="E313" i="41"/>
  <c r="E314" i="41"/>
  <c r="E315" i="41"/>
  <c r="E316" i="41"/>
  <c r="E317" i="41"/>
  <c r="E318" i="41"/>
  <c r="E319" i="41"/>
  <c r="E320" i="41"/>
  <c r="E321" i="41"/>
  <c r="E322" i="41"/>
  <c r="E323" i="41"/>
  <c r="E324" i="41"/>
  <c r="E325" i="41"/>
  <c r="E326" i="41"/>
  <c r="E327" i="41"/>
  <c r="E328" i="41"/>
  <c r="E329" i="41"/>
  <c r="E330" i="41"/>
  <c r="E331" i="41"/>
  <c r="E332" i="41"/>
  <c r="E333" i="41"/>
  <c r="E334" i="41"/>
  <c r="E335" i="41"/>
  <c r="E336" i="41"/>
  <c r="E337" i="41"/>
  <c r="E338" i="41"/>
  <c r="E339" i="41"/>
  <c r="E340" i="41"/>
  <c r="E341" i="41"/>
  <c r="E342" i="41"/>
  <c r="E343" i="41"/>
  <c r="E344" i="41"/>
  <c r="E345" i="41"/>
  <c r="E346" i="41"/>
  <c r="E347" i="41"/>
  <c r="E348" i="41"/>
  <c r="E349" i="41"/>
  <c r="E350" i="41"/>
  <c r="E351" i="41"/>
  <c r="E352" i="41"/>
  <c r="E353" i="41"/>
  <c r="E354" i="41"/>
  <c r="E355" i="41"/>
  <c r="E356" i="41"/>
  <c r="E357" i="41"/>
  <c r="E358" i="41"/>
  <c r="E359" i="41"/>
  <c r="E360" i="41"/>
  <c r="E361" i="41"/>
  <c r="E362" i="41"/>
  <c r="E363" i="41"/>
  <c r="E364" i="41"/>
  <c r="E365" i="41"/>
  <c r="E366" i="41"/>
  <c r="E367" i="41"/>
  <c r="E368" i="41"/>
  <c r="E369" i="41"/>
  <c r="E370" i="41"/>
  <c r="E371" i="41"/>
  <c r="E372" i="41"/>
  <c r="E373" i="41"/>
  <c r="E374" i="41"/>
  <c r="E375" i="41"/>
  <c r="E376" i="41"/>
  <c r="E377" i="41"/>
  <c r="E378" i="41"/>
  <c r="E379" i="41"/>
  <c r="E380" i="41"/>
  <c r="E381" i="41"/>
  <c r="E382" i="41"/>
  <c r="E383" i="41"/>
  <c r="E384" i="41"/>
  <c r="E385" i="41"/>
  <c r="E386" i="41"/>
  <c r="E387" i="41"/>
  <c r="E388" i="41"/>
  <c r="E389" i="41"/>
  <c r="E390" i="41"/>
  <c r="E391" i="41"/>
  <c r="E392" i="41"/>
  <c r="E393" i="41"/>
  <c r="E394" i="41"/>
  <c r="E395" i="41"/>
  <c r="E396" i="41"/>
  <c r="E397" i="41"/>
  <c r="E398" i="41"/>
  <c r="E399" i="41"/>
  <c r="E400" i="41"/>
  <c r="E401" i="41"/>
  <c r="E402" i="41"/>
  <c r="E403" i="41"/>
  <c r="E404" i="41"/>
  <c r="E405" i="41"/>
  <c r="E406" i="41"/>
  <c r="E407" i="41"/>
  <c r="E408" i="41"/>
  <c r="E409" i="41"/>
  <c r="E410" i="41"/>
  <c r="E411" i="41"/>
  <c r="E412" i="41"/>
  <c r="E413" i="41"/>
  <c r="E414" i="41"/>
  <c r="E415" i="41"/>
  <c r="E416" i="41"/>
  <c r="E417" i="41"/>
  <c r="E418" i="41"/>
  <c r="E419" i="41"/>
  <c r="E420" i="41"/>
  <c r="E421" i="41"/>
  <c r="E422" i="41"/>
  <c r="E423" i="41"/>
  <c r="E424" i="41"/>
  <c r="E425" i="41"/>
  <c r="E426" i="41"/>
  <c r="E427" i="41"/>
  <c r="E428" i="41"/>
  <c r="E429" i="41"/>
  <c r="E430" i="41"/>
  <c r="E431" i="41"/>
  <c r="E432" i="41"/>
  <c r="E433" i="41"/>
  <c r="E434" i="41"/>
  <c r="E435" i="41"/>
  <c r="E436" i="41"/>
  <c r="E437" i="41"/>
  <c r="E438" i="41"/>
  <c r="E439" i="41"/>
  <c r="E440" i="41"/>
  <c r="E441" i="41"/>
  <c r="E442" i="41"/>
  <c r="E443" i="41"/>
  <c r="E444" i="41"/>
  <c r="E445" i="41"/>
  <c r="E446" i="41"/>
  <c r="E447" i="41"/>
  <c r="E448" i="41"/>
  <c r="E449" i="41"/>
  <c r="E450" i="41"/>
  <c r="E451" i="41"/>
  <c r="E452" i="41"/>
  <c r="E453" i="41"/>
  <c r="E454" i="41"/>
  <c r="E455" i="41"/>
  <c r="E456" i="41"/>
  <c r="E457" i="41"/>
  <c r="E458" i="41"/>
  <c r="E459" i="41"/>
  <c r="E460" i="41"/>
  <c r="E461" i="41"/>
  <c r="E462" i="41"/>
  <c r="E463" i="41"/>
  <c r="E464" i="41"/>
  <c r="E465" i="41"/>
  <c r="E466" i="41"/>
  <c r="E467" i="41"/>
  <c r="E468" i="41"/>
  <c r="E469" i="41"/>
  <c r="E470" i="41"/>
  <c r="E471" i="41"/>
  <c r="E472" i="41"/>
  <c r="E473" i="41"/>
  <c r="E474" i="41"/>
  <c r="E475" i="41"/>
  <c r="E476" i="41"/>
  <c r="E477" i="41"/>
  <c r="E478" i="41"/>
  <c r="E479" i="41"/>
  <c r="E480" i="41"/>
  <c r="E481" i="41"/>
  <c r="E482" i="41"/>
  <c r="E483" i="41"/>
  <c r="E484" i="41"/>
  <c r="E485" i="41"/>
  <c r="E486" i="41"/>
  <c r="E487" i="41"/>
  <c r="E488" i="41"/>
  <c r="E489" i="41"/>
  <c r="E490" i="41"/>
  <c r="E491" i="41"/>
  <c r="E492" i="41"/>
  <c r="E493" i="41"/>
  <c r="E494" i="41"/>
  <c r="E495" i="41"/>
  <c r="E496" i="41"/>
  <c r="E497" i="41"/>
  <c r="E498" i="41"/>
  <c r="E499" i="41"/>
  <c r="E500" i="41"/>
  <c r="E501" i="41"/>
  <c r="E502" i="41"/>
  <c r="E503" i="41"/>
  <c r="E504" i="41"/>
  <c r="E505" i="41"/>
  <c r="E506" i="41"/>
  <c r="E507" i="41"/>
  <c r="E508" i="41"/>
  <c r="E509" i="41"/>
  <c r="E510" i="41"/>
  <c r="E511" i="41"/>
  <c r="E512" i="41"/>
  <c r="E513" i="41"/>
  <c r="E514" i="41"/>
  <c r="E515" i="41"/>
  <c r="E516" i="41"/>
  <c r="E517" i="41"/>
  <c r="E518" i="41"/>
  <c r="E519" i="41"/>
  <c r="E520" i="41"/>
  <c r="E521" i="41"/>
  <c r="E522" i="41"/>
  <c r="E523" i="41"/>
  <c r="E524" i="41"/>
  <c r="E525" i="41"/>
  <c r="E526" i="41"/>
  <c r="E527" i="41"/>
  <c r="E528" i="41"/>
  <c r="E529" i="41"/>
  <c r="E530" i="41"/>
  <c r="E531" i="41"/>
  <c r="E532" i="41"/>
  <c r="E533" i="41"/>
  <c r="E534" i="41"/>
  <c r="E535" i="41"/>
  <c r="E536" i="41"/>
  <c r="E537" i="41"/>
  <c r="E538" i="41"/>
  <c r="E539" i="41"/>
  <c r="E540" i="41"/>
  <c r="E541" i="41"/>
  <c r="E542" i="41"/>
  <c r="E543" i="41"/>
  <c r="E544" i="41"/>
  <c r="E545" i="41"/>
  <c r="E546" i="41"/>
  <c r="E547" i="41"/>
  <c r="E548" i="41"/>
  <c r="E549" i="41"/>
  <c r="E550" i="41"/>
  <c r="E551" i="41"/>
  <c r="E552" i="41"/>
  <c r="E553" i="41"/>
  <c r="E554" i="41"/>
  <c r="E555" i="41"/>
  <c r="E556" i="41"/>
  <c r="E557" i="41"/>
  <c r="E558" i="41"/>
  <c r="E559" i="41"/>
  <c r="E560" i="41"/>
  <c r="E561" i="41"/>
  <c r="E562" i="41"/>
  <c r="E563" i="41"/>
  <c r="E564" i="41"/>
  <c r="E565" i="41"/>
  <c r="E566" i="41"/>
  <c r="E567" i="41"/>
  <c r="E568" i="41"/>
  <c r="E569" i="41"/>
  <c r="E570" i="41"/>
  <c r="E571" i="41"/>
  <c r="E572" i="41"/>
  <c r="E573" i="41"/>
  <c r="E574" i="41"/>
  <c r="E575" i="41"/>
  <c r="E576" i="41"/>
  <c r="E577" i="41"/>
  <c r="E578" i="41"/>
  <c r="E579" i="41"/>
  <c r="E580" i="41"/>
  <c r="E581" i="41"/>
  <c r="E582" i="41"/>
  <c r="E583" i="41"/>
  <c r="E584" i="41"/>
  <c r="E585" i="41"/>
  <c r="E586" i="41"/>
  <c r="E587" i="41"/>
  <c r="E588" i="41"/>
  <c r="E589" i="41"/>
  <c r="E590" i="41"/>
  <c r="E591" i="41"/>
  <c r="E592" i="41"/>
  <c r="E593" i="41"/>
  <c r="E594" i="41"/>
  <c r="E595" i="41"/>
  <c r="E596" i="41"/>
  <c r="E597" i="41"/>
  <c r="E598" i="41"/>
  <c r="E599" i="41"/>
  <c r="E600" i="41"/>
  <c r="E601" i="41"/>
  <c r="E602" i="41"/>
  <c r="E603" i="41"/>
  <c r="E604" i="41"/>
  <c r="E605" i="41"/>
  <c r="E606" i="41"/>
  <c r="E607" i="41"/>
  <c r="E608" i="41"/>
  <c r="E609" i="41"/>
  <c r="E610" i="41"/>
  <c r="E611" i="41"/>
  <c r="E612" i="41"/>
  <c r="E613" i="41"/>
  <c r="E614" i="41"/>
  <c r="E615" i="41"/>
  <c r="E616" i="41"/>
  <c r="E617" i="41"/>
  <c r="E618" i="41"/>
  <c r="E619" i="41"/>
  <c r="E620" i="41"/>
  <c r="E621" i="41"/>
  <c r="E622" i="41"/>
  <c r="E623" i="41"/>
  <c r="E624" i="41"/>
  <c r="E625" i="41"/>
  <c r="E626" i="41"/>
  <c r="E627" i="41"/>
  <c r="E628" i="41"/>
  <c r="E629" i="41"/>
  <c r="E630" i="41"/>
  <c r="E631" i="41"/>
  <c r="E632" i="41"/>
  <c r="E633" i="41"/>
  <c r="E634" i="41"/>
  <c r="E635" i="41"/>
  <c r="E636" i="41"/>
  <c r="E637" i="41"/>
  <c r="E638" i="41"/>
  <c r="E639" i="41"/>
  <c r="E640" i="41"/>
  <c r="E641" i="41"/>
  <c r="E642" i="41"/>
  <c r="E643" i="41"/>
  <c r="E644" i="41"/>
  <c r="E645" i="41"/>
  <c r="E646" i="41"/>
  <c r="E647" i="41"/>
  <c r="E648" i="41"/>
  <c r="E649" i="41"/>
  <c r="E650" i="41"/>
  <c r="E651" i="41"/>
  <c r="E652" i="41"/>
  <c r="E653" i="41"/>
  <c r="E654" i="41"/>
  <c r="E655" i="41"/>
  <c r="E656" i="41"/>
  <c r="E657" i="41"/>
  <c r="E658" i="41"/>
  <c r="E659" i="41"/>
  <c r="E660" i="41"/>
  <c r="E661" i="41"/>
  <c r="E662" i="41"/>
  <c r="E663" i="41"/>
  <c r="E664" i="41"/>
  <c r="E665" i="41"/>
  <c r="E666" i="41"/>
  <c r="E667" i="41"/>
  <c r="E668" i="41"/>
  <c r="E669" i="41"/>
  <c r="E670" i="41"/>
  <c r="E671" i="41"/>
  <c r="E672" i="41"/>
  <c r="E673" i="41"/>
  <c r="E674" i="41"/>
  <c r="E675" i="41"/>
  <c r="E676" i="41"/>
  <c r="E677" i="41"/>
  <c r="E678" i="41"/>
  <c r="C52" i="41"/>
  <c r="C53" i="41"/>
  <c r="C54" i="41"/>
  <c r="C55" i="41"/>
  <c r="C56" i="41"/>
  <c r="C57" i="41"/>
  <c r="C58" i="41"/>
  <c r="C59" i="41"/>
  <c r="C60" i="41"/>
  <c r="C61" i="41"/>
  <c r="C62" i="41"/>
  <c r="C63" i="41"/>
  <c r="C64" i="41"/>
  <c r="C65" i="41"/>
  <c r="C66" i="41"/>
  <c r="C67" i="41"/>
  <c r="C68" i="41"/>
  <c r="C69" i="41"/>
  <c r="C70" i="41"/>
  <c r="C71" i="41"/>
  <c r="C72" i="41"/>
  <c r="C73" i="41"/>
  <c r="C74" i="41"/>
  <c r="C75" i="41"/>
  <c r="C76" i="41"/>
  <c r="C77" i="41"/>
  <c r="C78" i="41"/>
  <c r="C79" i="41"/>
  <c r="C80" i="41"/>
  <c r="C81" i="41"/>
  <c r="C82" i="41"/>
  <c r="C83" i="41"/>
  <c r="C84" i="41"/>
  <c r="C85" i="41"/>
  <c r="C86" i="41"/>
  <c r="C87" i="41"/>
  <c r="C88" i="41"/>
  <c r="C89" i="41"/>
  <c r="C90" i="41"/>
  <c r="C91" i="41"/>
  <c r="C92" i="41"/>
  <c r="C93" i="41"/>
  <c r="C94" i="41"/>
  <c r="C95" i="41"/>
  <c r="C96" i="41"/>
  <c r="C97" i="41"/>
  <c r="C98" i="41"/>
  <c r="C99" i="41"/>
  <c r="C100" i="41"/>
  <c r="C101" i="41"/>
  <c r="C102" i="41"/>
  <c r="C103" i="41"/>
  <c r="C104" i="41"/>
  <c r="C105" i="41"/>
  <c r="C106" i="41"/>
  <c r="C107" i="41"/>
  <c r="C108" i="41"/>
  <c r="C109" i="41"/>
  <c r="C110" i="41"/>
  <c r="C111" i="41"/>
  <c r="C112" i="41"/>
  <c r="C113" i="41"/>
  <c r="C114" i="41"/>
  <c r="C115" i="41"/>
  <c r="C116" i="41"/>
  <c r="C117" i="41"/>
  <c r="C118" i="41"/>
  <c r="C119" i="41"/>
  <c r="C120" i="41"/>
  <c r="C121" i="41"/>
  <c r="C122" i="41"/>
  <c r="C123" i="41"/>
  <c r="C124" i="41"/>
  <c r="C125" i="41"/>
  <c r="C126" i="41"/>
  <c r="C127" i="41"/>
  <c r="C128" i="41"/>
  <c r="C129" i="41"/>
  <c r="C130" i="41"/>
  <c r="C131" i="41"/>
  <c r="C132" i="41"/>
  <c r="C133" i="41"/>
  <c r="C134" i="41"/>
  <c r="C135" i="41"/>
  <c r="C136" i="41"/>
  <c r="C137" i="41"/>
  <c r="C138" i="41"/>
  <c r="C139" i="41"/>
  <c r="C140" i="41"/>
  <c r="C141" i="41"/>
  <c r="C142" i="41"/>
  <c r="C143" i="41"/>
  <c r="C144" i="41"/>
  <c r="C145" i="41"/>
  <c r="C146" i="41"/>
  <c r="C147" i="41"/>
  <c r="C148" i="41"/>
  <c r="C149" i="41"/>
  <c r="C150" i="41"/>
  <c r="C151" i="41"/>
  <c r="C152" i="41"/>
  <c r="C153" i="41"/>
  <c r="C154" i="41"/>
  <c r="C155" i="41"/>
  <c r="C156" i="41"/>
  <c r="C157" i="41"/>
  <c r="C158" i="41"/>
  <c r="C159" i="41"/>
  <c r="C160" i="41"/>
  <c r="C161" i="41"/>
  <c r="C162" i="41"/>
  <c r="C163" i="41"/>
  <c r="C164" i="41"/>
  <c r="C165" i="41"/>
  <c r="C166" i="41"/>
  <c r="C167" i="41"/>
  <c r="C168" i="41"/>
  <c r="C169" i="41"/>
  <c r="C170" i="41"/>
  <c r="C171" i="41"/>
  <c r="C172" i="41"/>
  <c r="C173" i="41"/>
  <c r="C174" i="41"/>
  <c r="C175" i="41"/>
  <c r="C176" i="41"/>
  <c r="C177" i="41"/>
  <c r="C178" i="41"/>
  <c r="C179" i="41"/>
  <c r="C180" i="41"/>
  <c r="C181" i="41"/>
  <c r="C182" i="41"/>
  <c r="C183" i="41"/>
  <c r="C184" i="41"/>
  <c r="C185" i="41"/>
  <c r="C186" i="41"/>
  <c r="C187" i="41"/>
  <c r="C188" i="41"/>
  <c r="C189" i="41"/>
  <c r="C190" i="41"/>
  <c r="C191" i="41"/>
  <c r="C192" i="41"/>
  <c r="C193" i="41"/>
  <c r="C194" i="41"/>
  <c r="C195" i="41"/>
  <c r="C196" i="41"/>
  <c r="C197" i="41"/>
  <c r="C198" i="41"/>
  <c r="C199" i="41"/>
  <c r="C200" i="41"/>
  <c r="C201" i="41"/>
  <c r="C202" i="41"/>
  <c r="C203" i="41"/>
  <c r="C204" i="41"/>
  <c r="C205" i="41"/>
  <c r="C206" i="41"/>
  <c r="C207" i="41"/>
  <c r="C208" i="41"/>
  <c r="C209" i="41"/>
  <c r="C210" i="41"/>
  <c r="C211" i="41"/>
  <c r="C212" i="41"/>
  <c r="C213" i="41"/>
  <c r="C214" i="41"/>
  <c r="C215" i="41"/>
  <c r="C216" i="41"/>
  <c r="C217" i="41"/>
  <c r="C218" i="41"/>
  <c r="C219" i="41"/>
  <c r="C220" i="41"/>
  <c r="C221" i="41"/>
  <c r="C222" i="41"/>
  <c r="C223" i="41"/>
  <c r="C224" i="41"/>
  <c r="C225" i="41"/>
  <c r="C226" i="41"/>
  <c r="C227" i="41"/>
  <c r="C228" i="41"/>
  <c r="C229" i="41"/>
  <c r="C230" i="41"/>
  <c r="C231" i="41"/>
  <c r="C232" i="41"/>
  <c r="C233" i="41"/>
  <c r="C234" i="41"/>
  <c r="C235" i="41"/>
  <c r="C236" i="41"/>
  <c r="C237" i="41"/>
  <c r="C238" i="41"/>
  <c r="C239" i="41"/>
  <c r="C240" i="41"/>
  <c r="C241" i="41"/>
  <c r="C242" i="41"/>
  <c r="C243" i="41"/>
  <c r="C244" i="41"/>
  <c r="C245" i="41"/>
  <c r="C246" i="41"/>
  <c r="C247" i="41"/>
  <c r="C248" i="41"/>
  <c r="C249" i="41"/>
  <c r="C250" i="41"/>
  <c r="C251" i="41"/>
  <c r="C252" i="41"/>
  <c r="C253" i="41"/>
  <c r="C254" i="41"/>
  <c r="C255" i="41"/>
  <c r="C256" i="41"/>
  <c r="C257" i="41"/>
  <c r="C258" i="41"/>
  <c r="C259" i="41"/>
  <c r="C260" i="41"/>
  <c r="C261" i="41"/>
  <c r="C262" i="41"/>
  <c r="C263" i="41"/>
  <c r="C264" i="41"/>
  <c r="C265" i="41"/>
  <c r="C266" i="41"/>
  <c r="C267" i="41"/>
  <c r="C268" i="41"/>
  <c r="C269" i="41"/>
  <c r="C270" i="41"/>
  <c r="C271" i="41"/>
  <c r="C272" i="41"/>
  <c r="C273" i="41"/>
  <c r="C274" i="41"/>
  <c r="C275" i="41"/>
  <c r="C276" i="41"/>
  <c r="C277" i="41"/>
  <c r="C278" i="41"/>
  <c r="C279" i="41"/>
  <c r="C280" i="41"/>
  <c r="C281" i="41"/>
  <c r="C282" i="41"/>
  <c r="C283" i="41"/>
  <c r="C284" i="41"/>
  <c r="C285" i="41"/>
  <c r="C286" i="41"/>
  <c r="C287" i="41"/>
  <c r="C288" i="41"/>
  <c r="C289" i="41"/>
  <c r="C290" i="41"/>
  <c r="C291" i="41"/>
  <c r="C292" i="41"/>
  <c r="C293" i="41"/>
  <c r="C294" i="41"/>
  <c r="C295" i="41"/>
  <c r="C296" i="41"/>
  <c r="C297" i="41"/>
  <c r="C298" i="41"/>
  <c r="C299" i="41"/>
  <c r="C300" i="41"/>
  <c r="C301" i="41"/>
  <c r="C302" i="41"/>
  <c r="C303" i="41"/>
  <c r="C304" i="41"/>
  <c r="C305" i="41"/>
  <c r="C306" i="41"/>
  <c r="C307" i="41"/>
  <c r="C308" i="41"/>
  <c r="C309" i="41"/>
  <c r="C310" i="41"/>
  <c r="C311" i="41"/>
  <c r="C312" i="41"/>
  <c r="C313" i="41"/>
  <c r="C314" i="41"/>
  <c r="C315" i="41"/>
  <c r="C316" i="41"/>
  <c r="C317" i="41"/>
  <c r="C318" i="41"/>
  <c r="C319" i="41"/>
  <c r="C320" i="41"/>
  <c r="C321" i="41"/>
  <c r="C322" i="41"/>
  <c r="C323" i="41"/>
  <c r="C324" i="41"/>
  <c r="C325" i="41"/>
  <c r="C326" i="41"/>
  <c r="C327" i="41"/>
  <c r="C328" i="41"/>
  <c r="C329" i="41"/>
  <c r="C330" i="41"/>
  <c r="C331" i="41"/>
  <c r="C332" i="41"/>
  <c r="C333" i="41"/>
  <c r="C334" i="41"/>
  <c r="C335" i="41"/>
  <c r="C336" i="41"/>
  <c r="C337" i="41"/>
  <c r="C338" i="41"/>
  <c r="C339" i="41"/>
  <c r="C340" i="41"/>
  <c r="C341" i="41"/>
  <c r="C342" i="41"/>
  <c r="C343" i="41"/>
  <c r="C344" i="41"/>
  <c r="C345" i="41"/>
  <c r="C346" i="41"/>
  <c r="C347" i="41"/>
  <c r="C348" i="41"/>
  <c r="C349" i="41"/>
  <c r="C350" i="41"/>
  <c r="C351" i="41"/>
  <c r="C352" i="41"/>
  <c r="C353" i="41"/>
  <c r="C354" i="41"/>
  <c r="C355" i="41"/>
  <c r="C356" i="41"/>
  <c r="C357" i="41"/>
  <c r="C358" i="41"/>
  <c r="C359" i="41"/>
  <c r="C360" i="41"/>
  <c r="C361" i="41"/>
  <c r="C362" i="41"/>
  <c r="C363" i="41"/>
  <c r="C364" i="41"/>
  <c r="C365" i="41"/>
  <c r="C366" i="41"/>
  <c r="C367" i="41"/>
  <c r="C368" i="41"/>
  <c r="C369" i="41"/>
  <c r="C370" i="41"/>
  <c r="C371" i="41"/>
  <c r="C372" i="41"/>
  <c r="C373" i="41"/>
  <c r="C374" i="41"/>
  <c r="C375" i="41"/>
  <c r="C376" i="41"/>
  <c r="C377" i="41"/>
  <c r="C378" i="41"/>
  <c r="C379" i="41"/>
  <c r="C380" i="41"/>
  <c r="C381" i="41"/>
  <c r="C382" i="41"/>
  <c r="C383" i="41"/>
  <c r="C384" i="41"/>
  <c r="C385" i="41"/>
  <c r="C386" i="41"/>
  <c r="C387" i="41"/>
  <c r="C388" i="41"/>
  <c r="C389" i="41"/>
  <c r="C390" i="41"/>
  <c r="C391" i="41"/>
  <c r="C392" i="41"/>
  <c r="C393" i="41"/>
  <c r="C394" i="41"/>
  <c r="C395" i="41"/>
  <c r="C396" i="41"/>
  <c r="C397" i="41"/>
  <c r="C398" i="41"/>
  <c r="C399" i="41"/>
  <c r="C400" i="41"/>
  <c r="C401" i="41"/>
  <c r="C402" i="41"/>
  <c r="C403" i="41"/>
  <c r="C404" i="41"/>
  <c r="C405" i="41"/>
  <c r="C406" i="41"/>
  <c r="C407" i="41"/>
  <c r="C408" i="41"/>
  <c r="C409" i="41"/>
  <c r="C410" i="41"/>
  <c r="C411" i="41"/>
  <c r="C412" i="41"/>
  <c r="C413" i="41"/>
  <c r="C414" i="41"/>
  <c r="C415" i="41"/>
  <c r="C416" i="41"/>
  <c r="C417" i="41"/>
  <c r="C418" i="41"/>
  <c r="C419" i="41"/>
  <c r="C420" i="41"/>
  <c r="C421" i="41"/>
  <c r="C422" i="41"/>
  <c r="C423" i="41"/>
  <c r="C424" i="41"/>
  <c r="C425" i="41"/>
  <c r="C426" i="41"/>
  <c r="C427" i="41"/>
  <c r="C428" i="41"/>
  <c r="C429" i="41"/>
  <c r="C430" i="41"/>
  <c r="C431" i="41"/>
  <c r="C432" i="41"/>
  <c r="C433" i="41"/>
  <c r="C434" i="41"/>
  <c r="C435" i="41"/>
  <c r="C436" i="41"/>
  <c r="C437" i="41"/>
  <c r="C438" i="41"/>
  <c r="C439" i="41"/>
  <c r="C440" i="41"/>
  <c r="C441" i="41"/>
  <c r="C442" i="41"/>
  <c r="C443" i="41"/>
  <c r="C444" i="41"/>
  <c r="C445" i="41"/>
  <c r="C446" i="41"/>
  <c r="C447" i="41"/>
  <c r="C448" i="41"/>
  <c r="C449" i="41"/>
  <c r="C450" i="41"/>
  <c r="C451" i="41"/>
  <c r="C452" i="41"/>
  <c r="C453" i="41"/>
  <c r="C454" i="41"/>
  <c r="C455" i="41"/>
  <c r="C456" i="41"/>
  <c r="C457" i="41"/>
  <c r="C458" i="41"/>
  <c r="C459" i="41"/>
  <c r="C460" i="41"/>
  <c r="C461" i="41"/>
  <c r="C462" i="41"/>
  <c r="C463" i="41"/>
  <c r="C464" i="41"/>
  <c r="C465" i="41"/>
  <c r="C466" i="41"/>
  <c r="C467" i="41"/>
  <c r="C468" i="41"/>
  <c r="C469" i="41"/>
  <c r="C470" i="41"/>
  <c r="C471" i="41"/>
  <c r="C472" i="41"/>
  <c r="C473" i="41"/>
  <c r="C474" i="41"/>
  <c r="C475" i="41"/>
  <c r="C476" i="41"/>
  <c r="C477" i="41"/>
  <c r="C478" i="41"/>
  <c r="C479" i="41"/>
  <c r="C480" i="41"/>
  <c r="C481" i="41"/>
  <c r="C482" i="41"/>
  <c r="C483" i="41"/>
  <c r="C484" i="41"/>
  <c r="C485" i="41"/>
  <c r="C486" i="41"/>
  <c r="C487" i="41"/>
  <c r="C488" i="41"/>
  <c r="C489" i="41"/>
  <c r="C490" i="41"/>
  <c r="C491" i="41"/>
  <c r="C492" i="41"/>
  <c r="C493" i="41"/>
  <c r="C494" i="41"/>
  <c r="C495" i="41"/>
  <c r="C496" i="41"/>
  <c r="C497" i="41"/>
  <c r="C498" i="41"/>
  <c r="C499" i="41"/>
  <c r="C500" i="41"/>
  <c r="C501" i="41"/>
  <c r="C502" i="41"/>
  <c r="C503" i="41"/>
  <c r="C504" i="41"/>
  <c r="C505" i="41"/>
  <c r="C506" i="41"/>
  <c r="C507" i="41"/>
  <c r="C508" i="41"/>
  <c r="C509" i="41"/>
  <c r="C510" i="41"/>
  <c r="C511" i="41"/>
  <c r="C512" i="41"/>
  <c r="C513" i="41"/>
  <c r="C514" i="41"/>
  <c r="C515" i="41"/>
  <c r="C516" i="41"/>
  <c r="C517" i="41"/>
  <c r="C518" i="41"/>
  <c r="C519" i="41"/>
  <c r="C520" i="41"/>
  <c r="C521" i="41"/>
  <c r="C522" i="41"/>
  <c r="C523" i="41"/>
  <c r="C524" i="41"/>
  <c r="C525" i="41"/>
  <c r="C526" i="41"/>
  <c r="C527" i="41"/>
  <c r="C528" i="41"/>
  <c r="C529" i="41"/>
  <c r="C530" i="41"/>
  <c r="C531" i="41"/>
  <c r="C532" i="41"/>
  <c r="C533" i="41"/>
  <c r="C534" i="41"/>
  <c r="C535" i="41"/>
  <c r="C536" i="41"/>
  <c r="C537" i="41"/>
  <c r="C538" i="41"/>
  <c r="C539" i="41"/>
  <c r="C540" i="41"/>
  <c r="C541" i="41"/>
  <c r="C542" i="41"/>
  <c r="C543" i="41"/>
  <c r="C544" i="41"/>
  <c r="C545" i="41"/>
  <c r="C546" i="41"/>
  <c r="C547" i="41"/>
  <c r="C548" i="41"/>
  <c r="C549" i="41"/>
  <c r="C550" i="41"/>
  <c r="C551" i="41"/>
  <c r="C552" i="41"/>
  <c r="C553" i="41"/>
  <c r="C554" i="41"/>
  <c r="C555" i="41"/>
  <c r="C556" i="41"/>
  <c r="C557" i="41"/>
  <c r="C558" i="41"/>
  <c r="C559" i="41"/>
  <c r="C560" i="41"/>
  <c r="C561" i="41"/>
  <c r="C562" i="41"/>
  <c r="C563" i="41"/>
  <c r="C564" i="41"/>
  <c r="C565" i="41"/>
  <c r="C566" i="41"/>
  <c r="C567" i="41"/>
  <c r="C568" i="41"/>
  <c r="C569" i="41"/>
  <c r="C570" i="41"/>
  <c r="C571" i="41"/>
  <c r="C572" i="41"/>
  <c r="C573" i="41"/>
  <c r="C574" i="41"/>
  <c r="C575" i="41"/>
  <c r="C576" i="41"/>
  <c r="C577" i="41"/>
  <c r="C578" i="41"/>
  <c r="C579" i="41"/>
  <c r="C580" i="41"/>
  <c r="C581" i="41"/>
  <c r="C582" i="41"/>
  <c r="C583" i="41"/>
  <c r="C584" i="41"/>
  <c r="C585" i="41"/>
  <c r="C586" i="41"/>
  <c r="C587" i="41"/>
  <c r="C588" i="41"/>
  <c r="C589" i="41"/>
  <c r="C590" i="41"/>
  <c r="C591" i="41"/>
  <c r="C592" i="41"/>
  <c r="C593" i="41"/>
  <c r="C594" i="41"/>
  <c r="C595" i="41"/>
  <c r="C596" i="41"/>
  <c r="C597" i="41"/>
  <c r="C598" i="41"/>
  <c r="C599" i="41"/>
  <c r="C600" i="41"/>
  <c r="C601" i="41"/>
  <c r="C602" i="41"/>
  <c r="C603" i="41"/>
  <c r="C604" i="41"/>
  <c r="C605" i="41"/>
  <c r="C606" i="41"/>
  <c r="C607" i="41"/>
  <c r="C608" i="41"/>
  <c r="C609" i="41"/>
  <c r="C610" i="41"/>
  <c r="C611" i="41"/>
  <c r="C612" i="41"/>
  <c r="C613" i="41"/>
  <c r="C614" i="41"/>
  <c r="C615" i="41"/>
  <c r="C616" i="41"/>
  <c r="C617" i="41"/>
  <c r="C618" i="41"/>
  <c r="C619" i="41"/>
  <c r="C620" i="41"/>
  <c r="C621" i="41"/>
  <c r="C622" i="41"/>
  <c r="C623" i="41"/>
  <c r="C624" i="41"/>
  <c r="C625" i="41"/>
  <c r="C626" i="41"/>
  <c r="C627" i="41"/>
  <c r="C628" i="41"/>
  <c r="C629" i="41"/>
  <c r="C630" i="41"/>
  <c r="C631" i="41"/>
  <c r="C632" i="41"/>
  <c r="C633" i="41"/>
  <c r="C634" i="41"/>
  <c r="C635" i="41"/>
  <c r="C636" i="41"/>
  <c r="C637" i="41"/>
  <c r="C638" i="41"/>
  <c r="C639" i="41"/>
  <c r="C640" i="41"/>
  <c r="C641" i="41"/>
  <c r="C642" i="41"/>
  <c r="C643" i="41"/>
  <c r="C644" i="41"/>
  <c r="C645" i="41"/>
  <c r="C646" i="41"/>
  <c r="C647" i="41"/>
  <c r="C648" i="41"/>
  <c r="C649" i="41"/>
  <c r="C650" i="41"/>
  <c r="C651" i="41"/>
  <c r="C652" i="41"/>
  <c r="C653" i="41"/>
  <c r="C654" i="41"/>
  <c r="C655" i="41"/>
  <c r="C656" i="41"/>
  <c r="C657" i="41"/>
  <c r="C658" i="41"/>
  <c r="C659" i="41"/>
  <c r="C660" i="41"/>
  <c r="C661" i="41"/>
  <c r="C662" i="41"/>
  <c r="C663" i="41"/>
  <c r="C664" i="41"/>
  <c r="C665" i="41"/>
  <c r="C666" i="41"/>
  <c r="C667" i="41"/>
  <c r="C668" i="41"/>
  <c r="C669" i="41"/>
  <c r="C670" i="41"/>
  <c r="C671" i="41"/>
  <c r="C672" i="41"/>
  <c r="C673" i="41"/>
  <c r="C674" i="41"/>
  <c r="C675" i="41"/>
  <c r="C676" i="41"/>
  <c r="C677" i="41"/>
  <c r="C678" i="41"/>
  <c r="C13" i="41" l="1"/>
  <c r="Q52" i="41"/>
  <c r="Q53" i="41"/>
  <c r="Q54" i="41"/>
  <c r="Q55" i="41"/>
  <c r="Q56" i="41"/>
  <c r="Q57" i="41"/>
  <c r="Q58" i="41"/>
  <c r="Q59" i="41"/>
  <c r="Q60" i="41"/>
  <c r="Q61" i="41"/>
  <c r="Q62" i="41"/>
  <c r="Q63" i="41"/>
  <c r="Q64" i="41"/>
  <c r="Q65" i="41"/>
  <c r="Q66" i="41"/>
  <c r="Q67" i="41"/>
  <c r="Q68" i="41"/>
  <c r="Q69" i="41"/>
  <c r="Q70" i="41"/>
  <c r="Q71" i="41"/>
  <c r="Q72" i="41"/>
  <c r="Q73" i="41"/>
  <c r="Q74" i="41"/>
  <c r="Q75" i="41"/>
  <c r="Q76" i="41"/>
  <c r="Q77" i="41"/>
  <c r="Q78" i="41"/>
  <c r="Q79" i="41"/>
  <c r="Q80" i="41"/>
  <c r="Q81" i="41"/>
  <c r="Q82" i="41"/>
  <c r="Q83" i="41"/>
  <c r="Q84" i="41"/>
  <c r="Q85" i="41"/>
  <c r="Q86" i="41"/>
  <c r="Q87" i="41"/>
  <c r="Q88" i="41"/>
  <c r="Q89" i="41"/>
  <c r="Q90" i="41"/>
  <c r="Q91" i="41"/>
  <c r="Q92" i="41"/>
  <c r="Q93" i="41"/>
  <c r="Q94" i="41"/>
  <c r="Q95" i="41"/>
  <c r="Q96" i="41"/>
  <c r="Q97" i="41"/>
  <c r="Q98" i="41"/>
  <c r="Q99" i="41"/>
  <c r="Q100" i="41"/>
  <c r="Q101" i="41"/>
  <c r="Q102" i="41"/>
  <c r="Q103" i="41"/>
  <c r="Q104" i="41"/>
  <c r="Q105" i="41"/>
  <c r="Q106" i="41"/>
  <c r="Q107" i="41"/>
  <c r="Q108" i="41"/>
  <c r="Q109" i="41"/>
  <c r="Q110" i="41"/>
  <c r="Q111" i="41"/>
  <c r="Q112" i="41"/>
  <c r="Q113" i="41"/>
  <c r="Q114" i="41"/>
  <c r="Q115" i="41"/>
  <c r="Q116" i="41"/>
  <c r="Q117" i="41"/>
  <c r="Q118" i="41"/>
  <c r="Q119" i="41"/>
  <c r="Q120" i="41"/>
  <c r="Q121" i="41"/>
  <c r="Q122" i="41"/>
  <c r="Q123" i="41"/>
  <c r="Q124" i="41"/>
  <c r="Q125" i="41"/>
  <c r="Q126" i="41"/>
  <c r="Q127" i="41"/>
  <c r="Q128" i="41"/>
  <c r="Q129" i="41"/>
  <c r="Q130" i="41"/>
  <c r="Q131" i="41"/>
  <c r="Q132" i="41"/>
  <c r="Q133" i="41"/>
  <c r="Q134" i="41"/>
  <c r="Q135" i="41"/>
  <c r="Q136" i="41"/>
  <c r="Q137" i="41"/>
  <c r="Q138" i="41"/>
  <c r="Q139" i="41"/>
  <c r="Q140" i="41"/>
  <c r="Q141" i="41"/>
  <c r="Q142" i="41"/>
  <c r="Q143" i="41"/>
  <c r="Q144" i="41"/>
  <c r="Q145" i="41"/>
  <c r="Q146" i="41"/>
  <c r="Q147" i="41"/>
  <c r="Q148" i="41"/>
  <c r="Q149" i="41"/>
  <c r="Q150" i="41"/>
  <c r="Q151" i="41"/>
  <c r="Q152" i="41"/>
  <c r="Q153" i="41"/>
  <c r="Q154" i="41"/>
  <c r="Q155" i="41"/>
  <c r="Q156" i="41"/>
  <c r="Q157" i="41"/>
  <c r="Q158" i="41"/>
  <c r="Q159" i="41"/>
  <c r="Q160" i="41"/>
  <c r="Q161" i="41"/>
  <c r="Q162" i="41"/>
  <c r="Q163" i="41"/>
  <c r="Q164" i="41"/>
  <c r="Q165" i="41"/>
  <c r="Q166" i="41"/>
  <c r="Q167" i="41"/>
  <c r="Q168" i="41"/>
  <c r="Q169" i="41"/>
  <c r="Q170" i="41"/>
  <c r="Q171" i="41"/>
  <c r="Q172" i="41"/>
  <c r="Q173" i="41"/>
  <c r="Q174" i="41"/>
  <c r="Q175" i="41"/>
  <c r="Q176" i="41"/>
  <c r="Q177" i="41"/>
  <c r="Q178" i="41"/>
  <c r="Q179" i="41"/>
  <c r="Q180" i="41"/>
  <c r="Q181" i="41"/>
  <c r="Q182" i="41"/>
  <c r="Q183" i="41"/>
  <c r="Q184" i="41"/>
  <c r="Q185" i="41"/>
  <c r="Q186" i="41"/>
  <c r="Q187" i="41"/>
  <c r="Q188" i="41"/>
  <c r="Q189" i="41"/>
  <c r="Q190" i="41"/>
  <c r="Q191" i="41"/>
  <c r="Q192" i="41"/>
  <c r="Q193" i="41"/>
  <c r="Q194" i="41"/>
  <c r="Q195" i="41"/>
  <c r="Q196" i="41"/>
  <c r="Q197" i="41"/>
  <c r="Q198" i="41"/>
  <c r="Q199" i="41"/>
  <c r="Q200" i="41"/>
  <c r="Q201" i="41"/>
  <c r="Q202" i="41"/>
  <c r="Q203" i="41"/>
  <c r="Q204" i="41"/>
  <c r="Q205" i="41"/>
  <c r="Q206" i="41"/>
  <c r="Q207" i="41"/>
  <c r="Q208" i="41"/>
  <c r="Q209" i="41"/>
  <c r="Q210" i="41"/>
  <c r="Q211" i="41"/>
  <c r="Q212" i="41"/>
  <c r="Q213" i="41"/>
  <c r="Q214" i="41"/>
  <c r="Q215" i="41"/>
  <c r="Q216" i="41"/>
  <c r="Q217" i="41"/>
  <c r="Q218" i="41"/>
  <c r="Q219" i="41"/>
  <c r="Q220" i="41"/>
  <c r="Q221" i="41"/>
  <c r="Q222" i="41"/>
  <c r="Q223" i="41"/>
  <c r="Q224" i="41"/>
  <c r="Q225" i="41"/>
  <c r="Q226" i="41"/>
  <c r="Q227" i="41"/>
  <c r="Q228" i="41"/>
  <c r="Q229" i="41"/>
  <c r="Q230" i="41"/>
  <c r="Q231" i="41"/>
  <c r="Q232" i="41"/>
  <c r="Q233" i="41"/>
  <c r="Q234" i="41"/>
  <c r="Q235" i="41"/>
  <c r="Q236" i="41"/>
  <c r="Q237" i="41"/>
  <c r="Q238" i="41"/>
  <c r="Q239" i="41"/>
  <c r="Q240" i="41"/>
  <c r="Q241" i="41"/>
  <c r="Q242" i="41"/>
  <c r="Q243" i="41"/>
  <c r="Q244" i="41"/>
  <c r="Q245" i="41"/>
  <c r="Q246" i="41"/>
  <c r="Q247" i="41"/>
  <c r="Q248" i="41"/>
  <c r="Q249" i="41"/>
  <c r="Q250" i="41"/>
  <c r="Q251" i="41"/>
  <c r="Q252" i="41"/>
  <c r="Q253" i="41"/>
  <c r="Q254" i="41"/>
  <c r="Q255" i="41"/>
  <c r="Q256" i="41"/>
  <c r="Q257" i="41"/>
  <c r="Q258" i="41"/>
  <c r="Q259" i="41"/>
  <c r="Q260" i="41"/>
  <c r="Q261" i="41"/>
  <c r="Q262" i="41"/>
  <c r="Q263" i="41"/>
  <c r="Q264" i="41"/>
  <c r="Q265" i="41"/>
  <c r="Q266" i="41"/>
  <c r="Q267" i="41"/>
  <c r="Q268" i="41"/>
  <c r="Q269" i="41"/>
  <c r="Q270" i="41"/>
  <c r="Q271" i="41"/>
  <c r="Q272" i="41"/>
  <c r="Q273" i="41"/>
  <c r="Q274" i="41"/>
  <c r="Q275" i="41"/>
  <c r="Q276" i="41"/>
  <c r="Q277" i="41"/>
  <c r="Q278" i="41"/>
  <c r="Q279" i="41"/>
  <c r="Q280" i="41"/>
  <c r="Q281" i="41"/>
  <c r="Q282" i="41"/>
  <c r="Q283" i="41"/>
  <c r="Q284" i="41"/>
  <c r="Q285" i="41"/>
  <c r="Q286" i="41"/>
  <c r="Q287" i="41"/>
  <c r="Q288" i="41"/>
  <c r="Q289" i="41"/>
  <c r="Q290" i="41"/>
  <c r="Q291" i="41"/>
  <c r="Q292" i="41"/>
  <c r="Q293" i="41"/>
  <c r="Q294" i="41"/>
  <c r="Q295" i="41"/>
  <c r="Q296" i="41"/>
  <c r="Q297" i="41"/>
  <c r="Q298" i="41"/>
  <c r="Q299" i="41"/>
  <c r="Q300" i="41"/>
  <c r="Q301" i="41"/>
  <c r="Q302" i="41"/>
  <c r="Q303" i="41"/>
  <c r="Q304" i="41"/>
  <c r="Q305" i="41"/>
  <c r="Q306" i="41"/>
  <c r="Q307" i="41"/>
  <c r="Q308" i="41"/>
  <c r="Q309" i="41"/>
  <c r="Q310" i="41"/>
  <c r="Q311" i="41"/>
  <c r="Q312" i="41"/>
  <c r="Q313" i="41"/>
  <c r="Q314" i="41"/>
  <c r="Q315" i="41"/>
  <c r="Q316" i="41"/>
  <c r="Q317" i="41"/>
  <c r="Q318" i="41"/>
  <c r="Q319" i="41"/>
  <c r="Q320" i="41"/>
  <c r="Q321" i="41"/>
  <c r="Q322" i="41"/>
  <c r="Q323" i="41"/>
  <c r="Q324" i="41"/>
  <c r="Q325" i="41"/>
  <c r="Q326" i="41"/>
  <c r="Q327" i="41"/>
  <c r="Q328" i="41"/>
  <c r="Q329" i="41"/>
  <c r="Q330" i="41"/>
  <c r="Q331" i="41"/>
  <c r="Q332" i="41"/>
  <c r="Q333" i="41"/>
  <c r="Q334" i="41"/>
  <c r="Q335" i="41"/>
  <c r="Q336" i="41"/>
  <c r="Q337" i="41"/>
  <c r="Q338" i="41"/>
  <c r="Q339" i="41"/>
  <c r="Q340" i="41"/>
  <c r="Q341" i="41"/>
  <c r="Q342" i="41"/>
  <c r="Q343" i="41"/>
  <c r="Q344" i="41"/>
  <c r="Q345" i="41"/>
  <c r="Q346" i="41"/>
  <c r="Q347" i="41"/>
  <c r="Q348" i="41"/>
  <c r="Q349" i="41"/>
  <c r="Q350" i="41"/>
  <c r="Q351" i="41"/>
  <c r="Q352" i="41"/>
  <c r="Q353" i="41"/>
  <c r="Q354" i="41"/>
  <c r="Q355" i="41"/>
  <c r="Q356" i="41"/>
  <c r="Q357" i="41"/>
  <c r="Q358" i="41"/>
  <c r="Q359" i="41"/>
  <c r="Q360" i="41"/>
  <c r="Q361" i="41"/>
  <c r="Q362" i="41"/>
  <c r="Q363" i="41"/>
  <c r="Q364" i="41"/>
  <c r="Q365" i="41"/>
  <c r="Q366" i="41"/>
  <c r="Q367" i="41"/>
  <c r="Q368" i="41"/>
  <c r="Q369" i="41"/>
  <c r="Q370" i="41"/>
  <c r="Q371" i="41"/>
  <c r="Q372" i="41"/>
  <c r="Q373" i="41"/>
  <c r="Q374" i="41"/>
  <c r="Q375" i="41"/>
  <c r="Q376" i="41"/>
  <c r="Q377" i="41"/>
  <c r="Q378" i="41"/>
  <c r="Q379" i="41"/>
  <c r="Q380" i="41"/>
  <c r="Q381" i="41"/>
  <c r="Q382" i="41"/>
  <c r="Q383" i="41"/>
  <c r="Q384" i="41"/>
  <c r="Q385" i="41"/>
  <c r="Q386" i="41"/>
  <c r="Q387" i="41"/>
  <c r="Q388" i="41"/>
  <c r="Q389" i="41"/>
  <c r="Q390" i="41"/>
  <c r="Q391" i="41"/>
  <c r="Q392" i="41"/>
  <c r="Q393" i="41"/>
  <c r="Q394" i="41"/>
  <c r="Q395" i="41"/>
  <c r="Q396" i="41"/>
  <c r="Q397" i="41"/>
  <c r="Q398" i="41"/>
  <c r="Q399" i="41"/>
  <c r="Q400" i="41"/>
  <c r="Q401" i="41"/>
  <c r="Q402" i="41"/>
  <c r="Q403" i="41"/>
  <c r="Q404" i="41"/>
  <c r="Q405" i="41"/>
  <c r="Q406" i="41"/>
  <c r="Q407" i="41"/>
  <c r="Q408" i="41"/>
  <c r="Q409" i="41"/>
  <c r="Q410" i="41"/>
  <c r="Q411" i="41"/>
  <c r="Q412" i="41"/>
  <c r="Q413" i="41"/>
  <c r="Q414" i="41"/>
  <c r="Q415" i="41"/>
  <c r="Q416" i="41"/>
  <c r="Q417" i="41"/>
  <c r="Q418" i="41"/>
  <c r="Q419" i="41"/>
  <c r="Q420" i="41"/>
  <c r="Q421" i="41"/>
  <c r="Q422" i="41"/>
  <c r="Q423" i="41"/>
  <c r="Q424" i="41"/>
  <c r="Q425" i="41"/>
  <c r="Q426" i="41"/>
  <c r="Q427" i="41"/>
  <c r="Q428" i="41"/>
  <c r="Q429" i="41"/>
  <c r="Q430" i="41"/>
  <c r="Q431" i="41"/>
  <c r="Q432" i="41"/>
  <c r="Q433" i="41"/>
  <c r="Q434" i="41"/>
  <c r="Q435" i="41"/>
  <c r="Q436" i="41"/>
  <c r="Q437" i="41"/>
  <c r="Q438" i="41"/>
  <c r="Q439" i="41"/>
  <c r="Q440" i="41"/>
  <c r="Q441" i="41"/>
  <c r="Q442" i="41"/>
  <c r="Q443" i="41"/>
  <c r="Q444" i="41"/>
  <c r="Q445" i="41"/>
  <c r="Q446" i="41"/>
  <c r="Q447" i="41"/>
  <c r="Q448" i="41"/>
  <c r="Q449" i="41"/>
  <c r="Q450" i="41"/>
  <c r="Q451" i="41"/>
  <c r="Q452" i="41"/>
  <c r="Q453" i="41"/>
  <c r="Q454" i="41"/>
  <c r="Q455" i="41"/>
  <c r="Q456" i="41"/>
  <c r="Q457" i="41"/>
  <c r="Q458" i="41"/>
  <c r="Q459" i="41"/>
  <c r="Q460" i="41"/>
  <c r="Q461" i="41"/>
  <c r="Q462" i="41"/>
  <c r="Q463" i="41"/>
  <c r="Q464" i="41"/>
  <c r="Q465" i="41"/>
  <c r="Q466" i="41"/>
  <c r="Q467" i="41"/>
  <c r="Q468" i="41"/>
  <c r="Q469" i="41"/>
  <c r="Q470" i="41"/>
  <c r="Q471" i="41"/>
  <c r="Q472" i="41"/>
  <c r="Q473" i="41"/>
  <c r="Q474" i="41"/>
  <c r="Q475" i="41"/>
  <c r="Q476" i="41"/>
  <c r="Q477" i="41"/>
  <c r="Q478" i="41"/>
  <c r="Q479" i="41"/>
  <c r="Q480" i="41"/>
  <c r="Q481" i="41"/>
  <c r="Q482" i="41"/>
  <c r="Q483" i="41"/>
  <c r="Q484" i="41"/>
  <c r="Q485" i="41"/>
  <c r="Q486" i="41"/>
  <c r="Q487" i="41"/>
  <c r="Q488" i="41"/>
  <c r="Q489" i="41"/>
  <c r="Q490" i="41"/>
  <c r="Q491" i="41"/>
  <c r="Q492" i="41"/>
  <c r="Q493" i="41"/>
  <c r="Q494" i="41"/>
  <c r="Q495" i="41"/>
  <c r="Q496" i="41"/>
  <c r="Q497" i="41"/>
  <c r="Q498" i="41"/>
  <c r="Q499" i="41"/>
  <c r="Q500" i="41"/>
  <c r="Q501" i="41"/>
  <c r="Q502" i="41"/>
  <c r="Q503" i="41"/>
  <c r="Q504" i="41"/>
  <c r="Q505" i="41"/>
  <c r="Q506" i="41"/>
  <c r="Q507" i="41"/>
  <c r="Q508" i="41"/>
  <c r="Q509" i="41"/>
  <c r="Q510" i="41"/>
  <c r="Q511" i="41"/>
  <c r="Q512" i="41"/>
  <c r="Q513" i="41"/>
  <c r="Q514" i="41"/>
  <c r="Q515" i="41"/>
  <c r="Q516" i="41"/>
  <c r="Q517" i="41"/>
  <c r="Q518" i="41"/>
  <c r="Q519" i="41"/>
  <c r="Q520" i="41"/>
  <c r="Q521" i="41"/>
  <c r="Q522" i="41"/>
  <c r="Q523" i="41"/>
  <c r="Q524" i="41"/>
  <c r="Q525" i="41"/>
  <c r="Q526" i="41"/>
  <c r="Q527" i="41"/>
  <c r="Q528" i="41"/>
  <c r="Q529" i="41"/>
  <c r="Q530" i="41"/>
  <c r="Q531" i="41"/>
  <c r="Q532" i="41"/>
  <c r="Q533" i="41"/>
  <c r="Q534" i="41"/>
  <c r="Q535" i="41"/>
  <c r="Q536" i="41"/>
  <c r="Q537" i="41"/>
  <c r="Q538" i="41"/>
  <c r="Q539" i="41"/>
  <c r="Q540" i="41"/>
  <c r="Q541" i="41"/>
  <c r="Q542" i="41"/>
  <c r="Q543" i="41"/>
  <c r="Q544" i="41"/>
  <c r="Q545" i="41"/>
  <c r="Q546" i="41"/>
  <c r="Q547" i="41"/>
  <c r="Q548" i="41"/>
  <c r="Q549" i="41"/>
  <c r="Q550" i="41"/>
  <c r="Q551" i="41"/>
  <c r="Q552" i="41"/>
  <c r="Q553" i="41"/>
  <c r="Q554" i="41"/>
  <c r="Q555" i="41"/>
  <c r="Q556" i="41"/>
  <c r="Q557" i="41"/>
  <c r="Q558" i="41"/>
  <c r="Q559" i="41"/>
  <c r="Q560" i="41"/>
  <c r="Q561" i="41"/>
  <c r="Q562" i="41"/>
  <c r="Q563" i="41"/>
  <c r="Q564" i="41"/>
  <c r="Q565" i="41"/>
  <c r="Q566" i="41"/>
  <c r="Q567" i="41"/>
  <c r="Q568" i="41"/>
  <c r="Q569" i="41"/>
  <c r="Q570" i="41"/>
  <c r="Q571" i="41"/>
  <c r="Q572" i="41"/>
  <c r="Q573" i="41"/>
  <c r="Q574" i="41"/>
  <c r="Q575" i="41"/>
  <c r="Q576" i="41"/>
  <c r="Q577" i="41"/>
  <c r="Q578" i="41"/>
  <c r="Q579" i="41"/>
  <c r="Q580" i="41"/>
  <c r="Q581" i="41"/>
  <c r="Q582" i="41"/>
  <c r="Q583" i="41"/>
  <c r="Q584" i="41"/>
  <c r="Q585" i="41"/>
  <c r="Q586" i="41"/>
  <c r="Q587" i="41"/>
  <c r="Q588" i="41"/>
  <c r="Q589" i="41"/>
  <c r="Q590" i="41"/>
  <c r="Q591" i="41"/>
  <c r="Q592" i="41"/>
  <c r="Q593" i="41"/>
  <c r="Q594" i="41"/>
  <c r="Q595" i="41"/>
  <c r="Q596" i="41"/>
  <c r="Q597" i="41"/>
  <c r="Q598" i="41"/>
  <c r="Q599" i="41"/>
  <c r="Q600" i="41"/>
  <c r="Q601" i="41"/>
  <c r="Q602" i="41"/>
  <c r="Q603" i="41"/>
  <c r="Q604" i="41"/>
  <c r="Q605" i="41"/>
  <c r="Q606" i="41"/>
  <c r="Q607" i="41"/>
  <c r="Q608" i="41"/>
  <c r="Q609" i="41"/>
  <c r="Q610" i="41"/>
  <c r="Q611" i="41"/>
  <c r="Q612" i="41"/>
  <c r="Q613" i="41"/>
  <c r="Q614" i="41"/>
  <c r="Q615" i="41"/>
  <c r="Q616" i="41"/>
  <c r="Q617" i="41"/>
  <c r="Q618" i="41"/>
  <c r="Q619" i="41"/>
  <c r="Q620" i="41"/>
  <c r="Q621" i="41"/>
  <c r="Q622" i="41"/>
  <c r="Q623" i="41"/>
  <c r="Q624" i="41"/>
  <c r="Q625" i="41"/>
  <c r="Q626" i="41"/>
  <c r="Q627" i="41"/>
  <c r="Q628" i="41"/>
  <c r="Q629" i="41"/>
  <c r="Q630" i="41"/>
  <c r="Q631" i="41"/>
  <c r="Q632" i="41"/>
  <c r="Q633" i="41"/>
  <c r="Q634" i="41"/>
  <c r="Q635" i="41"/>
  <c r="Q636" i="41"/>
  <c r="Q637" i="41"/>
  <c r="Q638" i="41"/>
  <c r="Q639" i="41"/>
  <c r="Q640" i="41"/>
  <c r="Q641" i="41"/>
  <c r="Q642" i="41"/>
  <c r="Q643" i="41"/>
  <c r="Q644" i="41"/>
  <c r="Q645" i="41"/>
  <c r="Q646" i="41"/>
  <c r="Q647" i="41"/>
  <c r="Q648" i="41"/>
  <c r="Q649" i="41"/>
  <c r="Q650" i="41"/>
  <c r="Q651" i="41"/>
  <c r="Q652" i="41"/>
  <c r="Q653" i="41"/>
  <c r="Q654" i="41"/>
  <c r="Q655" i="41"/>
  <c r="Q656" i="41"/>
  <c r="Q657" i="41"/>
  <c r="Q658" i="41"/>
  <c r="Q659" i="41"/>
  <c r="Q660" i="41"/>
  <c r="Q661" i="41"/>
  <c r="Q662" i="41"/>
  <c r="Q663" i="41"/>
  <c r="Q664" i="41"/>
  <c r="Q665" i="41"/>
  <c r="Q666" i="41"/>
  <c r="Q667" i="41"/>
  <c r="Q668" i="41"/>
  <c r="Q669" i="41"/>
  <c r="Q670" i="41"/>
  <c r="Q671" i="41"/>
  <c r="Q672" i="41"/>
  <c r="Q673" i="41"/>
  <c r="Q674" i="41"/>
  <c r="Q675" i="41"/>
  <c r="Q676" i="41"/>
  <c r="Q677" i="41"/>
  <c r="Q678" i="41"/>
  <c r="Q13" i="41" l="1"/>
  <c r="P52" i="41"/>
  <c r="P53" i="41"/>
  <c r="P54" i="41"/>
  <c r="P55" i="41"/>
  <c r="P56" i="41"/>
  <c r="P57" i="41"/>
  <c r="P58" i="41"/>
  <c r="P59" i="41"/>
  <c r="P60" i="41"/>
  <c r="P61" i="41"/>
  <c r="P62" i="41"/>
  <c r="P63" i="41"/>
  <c r="P64" i="41"/>
  <c r="P65" i="41"/>
  <c r="P66" i="41"/>
  <c r="P67" i="41"/>
  <c r="P68" i="41"/>
  <c r="P69" i="41"/>
  <c r="P70" i="41"/>
  <c r="P71" i="41"/>
  <c r="P72" i="41"/>
  <c r="P73" i="41"/>
  <c r="P74" i="41"/>
  <c r="P75" i="41"/>
  <c r="P76" i="41"/>
  <c r="P77" i="41"/>
  <c r="P78" i="41"/>
  <c r="P79" i="41"/>
  <c r="P80" i="41"/>
  <c r="P81" i="41"/>
  <c r="P82" i="41"/>
  <c r="P83" i="41"/>
  <c r="P84" i="41"/>
  <c r="P85" i="41"/>
  <c r="P86" i="41"/>
  <c r="P87" i="41"/>
  <c r="P88" i="41"/>
  <c r="P89" i="41"/>
  <c r="P90" i="41"/>
  <c r="P91" i="41"/>
  <c r="P92" i="41"/>
  <c r="P93" i="41"/>
  <c r="P94" i="41"/>
  <c r="P95" i="41"/>
  <c r="P96" i="41"/>
  <c r="P97" i="41"/>
  <c r="P98" i="41"/>
  <c r="P99" i="41"/>
  <c r="P100" i="41"/>
  <c r="P101" i="41"/>
  <c r="P102" i="41"/>
  <c r="P103" i="41"/>
  <c r="P104" i="41"/>
  <c r="P105" i="41"/>
  <c r="P106" i="41"/>
  <c r="P107" i="41"/>
  <c r="P108" i="41"/>
  <c r="P109" i="41"/>
  <c r="P110" i="41"/>
  <c r="P111" i="41"/>
  <c r="P112" i="41"/>
  <c r="P113" i="41"/>
  <c r="P114" i="41"/>
  <c r="P115" i="41"/>
  <c r="P116" i="41"/>
  <c r="P117" i="41"/>
  <c r="P118" i="41"/>
  <c r="P119" i="41"/>
  <c r="P120" i="41"/>
  <c r="P121" i="41"/>
  <c r="P122" i="41"/>
  <c r="P123" i="41"/>
  <c r="P124" i="41"/>
  <c r="P125" i="41"/>
  <c r="P126" i="41"/>
  <c r="P127" i="41"/>
  <c r="P128" i="41"/>
  <c r="P129" i="41"/>
  <c r="P130" i="41"/>
  <c r="P131" i="41"/>
  <c r="P132" i="41"/>
  <c r="P133" i="41"/>
  <c r="P134" i="41"/>
  <c r="P135" i="41"/>
  <c r="P136" i="41"/>
  <c r="P137" i="41"/>
  <c r="P138" i="41"/>
  <c r="P139" i="41"/>
  <c r="P140" i="41"/>
  <c r="P141" i="41"/>
  <c r="P142" i="41"/>
  <c r="P143" i="41"/>
  <c r="P144" i="41"/>
  <c r="P145" i="41"/>
  <c r="P146" i="41"/>
  <c r="P147" i="41"/>
  <c r="P148" i="41"/>
  <c r="P149" i="41"/>
  <c r="P150" i="41"/>
  <c r="P151" i="41"/>
  <c r="P152" i="41"/>
  <c r="P153" i="41"/>
  <c r="P154" i="41"/>
  <c r="P155" i="41"/>
  <c r="P156" i="41"/>
  <c r="P157" i="41"/>
  <c r="P158" i="41"/>
  <c r="P159" i="41"/>
  <c r="P160" i="41"/>
  <c r="P161" i="41"/>
  <c r="P162" i="41"/>
  <c r="P163" i="41"/>
  <c r="P164" i="41"/>
  <c r="P165" i="41"/>
  <c r="P166" i="41"/>
  <c r="P167" i="41"/>
  <c r="P168" i="41"/>
  <c r="P169" i="41"/>
  <c r="P170" i="41"/>
  <c r="P171" i="41"/>
  <c r="P172" i="41"/>
  <c r="P173" i="41"/>
  <c r="P174" i="41"/>
  <c r="P175" i="41"/>
  <c r="P176" i="41"/>
  <c r="P177" i="41"/>
  <c r="P178" i="41"/>
  <c r="P179" i="41"/>
  <c r="P180" i="41"/>
  <c r="P181" i="41"/>
  <c r="P182" i="41"/>
  <c r="P183" i="41"/>
  <c r="P184" i="41"/>
  <c r="P185" i="41"/>
  <c r="P186" i="41"/>
  <c r="P187" i="41"/>
  <c r="P188" i="41"/>
  <c r="P189" i="41"/>
  <c r="P190" i="41"/>
  <c r="P191" i="41"/>
  <c r="P192" i="41"/>
  <c r="P193" i="41"/>
  <c r="P194" i="41"/>
  <c r="P195" i="41"/>
  <c r="P196" i="41"/>
  <c r="P197" i="41"/>
  <c r="P198" i="41"/>
  <c r="P199" i="41"/>
  <c r="P200" i="41"/>
  <c r="P201" i="41"/>
  <c r="P202" i="41"/>
  <c r="P203" i="41"/>
  <c r="P204" i="41"/>
  <c r="P205" i="41"/>
  <c r="P206" i="41"/>
  <c r="P207" i="41"/>
  <c r="P208" i="41"/>
  <c r="P209" i="41"/>
  <c r="P210" i="41"/>
  <c r="P211" i="41"/>
  <c r="P212" i="41"/>
  <c r="P213" i="41"/>
  <c r="P214" i="41"/>
  <c r="P215" i="41"/>
  <c r="P216" i="41"/>
  <c r="P217" i="41"/>
  <c r="P218" i="41"/>
  <c r="P219" i="41"/>
  <c r="P220" i="41"/>
  <c r="P221" i="41"/>
  <c r="P222" i="41"/>
  <c r="P223" i="41"/>
  <c r="P224" i="41"/>
  <c r="P225" i="41"/>
  <c r="P226" i="41"/>
  <c r="P227" i="41"/>
  <c r="P228" i="41"/>
  <c r="P229" i="41"/>
  <c r="P230" i="41"/>
  <c r="P231" i="41"/>
  <c r="P232" i="41"/>
  <c r="P233" i="41"/>
  <c r="P234" i="41"/>
  <c r="P235" i="41"/>
  <c r="P236" i="41"/>
  <c r="P237" i="41"/>
  <c r="P238" i="41"/>
  <c r="P239" i="41"/>
  <c r="P240" i="41"/>
  <c r="P241" i="41"/>
  <c r="P242" i="41"/>
  <c r="P243" i="41"/>
  <c r="P244" i="41"/>
  <c r="P245" i="41"/>
  <c r="P246" i="41"/>
  <c r="P247" i="41"/>
  <c r="P248" i="41"/>
  <c r="P249" i="41"/>
  <c r="P250" i="41"/>
  <c r="P251" i="41"/>
  <c r="P252" i="41"/>
  <c r="P253" i="41"/>
  <c r="P254" i="41"/>
  <c r="P255" i="41"/>
  <c r="P256" i="41"/>
  <c r="P257" i="41"/>
  <c r="P258" i="41"/>
  <c r="P259" i="41"/>
  <c r="P260" i="41"/>
  <c r="P261" i="41"/>
  <c r="P262" i="41"/>
  <c r="P263" i="41"/>
  <c r="P264" i="41"/>
  <c r="P265" i="41"/>
  <c r="P266" i="41"/>
  <c r="P267" i="41"/>
  <c r="P268" i="41"/>
  <c r="P269" i="41"/>
  <c r="P270" i="41"/>
  <c r="P271" i="41"/>
  <c r="P272" i="41"/>
  <c r="P273" i="41"/>
  <c r="P274" i="41"/>
  <c r="P275" i="41"/>
  <c r="P276" i="41"/>
  <c r="P277" i="41"/>
  <c r="P278" i="41"/>
  <c r="P279" i="41"/>
  <c r="P280" i="41"/>
  <c r="P281" i="41"/>
  <c r="P282" i="41"/>
  <c r="P283" i="41"/>
  <c r="P284" i="41"/>
  <c r="P285" i="41"/>
  <c r="P286" i="41"/>
  <c r="P287" i="41"/>
  <c r="P288" i="41"/>
  <c r="P289" i="41"/>
  <c r="P290" i="41"/>
  <c r="P291" i="41"/>
  <c r="P292" i="41"/>
  <c r="P293" i="41"/>
  <c r="P294" i="41"/>
  <c r="P295" i="41"/>
  <c r="P296" i="41"/>
  <c r="P297" i="41"/>
  <c r="P298" i="41"/>
  <c r="P299" i="41"/>
  <c r="P300" i="41"/>
  <c r="P301" i="41"/>
  <c r="P302" i="41"/>
  <c r="P303" i="41"/>
  <c r="P304" i="41"/>
  <c r="P305" i="41"/>
  <c r="P306" i="41"/>
  <c r="P307" i="41"/>
  <c r="P308" i="41"/>
  <c r="P309" i="41"/>
  <c r="P310" i="41"/>
  <c r="P311" i="41"/>
  <c r="P312" i="41"/>
  <c r="P313" i="41"/>
  <c r="P314" i="41"/>
  <c r="P315" i="41"/>
  <c r="P316" i="41"/>
  <c r="P317" i="41"/>
  <c r="P318" i="41"/>
  <c r="P319" i="41"/>
  <c r="P320" i="41"/>
  <c r="P321" i="41"/>
  <c r="P322" i="41"/>
  <c r="P323" i="41"/>
  <c r="P324" i="41"/>
  <c r="P325" i="41"/>
  <c r="P326" i="41"/>
  <c r="P327" i="41"/>
  <c r="P328" i="41"/>
  <c r="P329" i="41"/>
  <c r="P330" i="41"/>
  <c r="P331" i="41"/>
  <c r="P332" i="41"/>
  <c r="P333" i="41"/>
  <c r="P334" i="41"/>
  <c r="P335" i="41"/>
  <c r="P336" i="41"/>
  <c r="P337" i="41"/>
  <c r="P338" i="41"/>
  <c r="P339" i="41"/>
  <c r="P340" i="41"/>
  <c r="P341" i="41"/>
  <c r="P342" i="41"/>
  <c r="P343" i="41"/>
  <c r="P344" i="41"/>
  <c r="P345" i="41"/>
  <c r="P346" i="41"/>
  <c r="P347" i="41"/>
  <c r="P348" i="41"/>
  <c r="P349" i="41"/>
  <c r="P350" i="41"/>
  <c r="P351" i="41"/>
  <c r="P352" i="41"/>
  <c r="P353" i="41"/>
  <c r="P354" i="41"/>
  <c r="P355" i="41"/>
  <c r="P356" i="41"/>
  <c r="P357" i="41"/>
  <c r="P358" i="41"/>
  <c r="P359" i="41"/>
  <c r="P360" i="41"/>
  <c r="P361" i="41"/>
  <c r="P362" i="41"/>
  <c r="P363" i="41"/>
  <c r="P364" i="41"/>
  <c r="P365" i="41"/>
  <c r="P366" i="41"/>
  <c r="P367" i="41"/>
  <c r="P368" i="41"/>
  <c r="P369" i="41"/>
  <c r="P370" i="41"/>
  <c r="P371" i="41"/>
  <c r="P372" i="41"/>
  <c r="P373" i="41"/>
  <c r="P374" i="41"/>
  <c r="P375" i="41"/>
  <c r="P376" i="41"/>
  <c r="P377" i="41"/>
  <c r="P378" i="41"/>
  <c r="P379" i="41"/>
  <c r="P380" i="41"/>
  <c r="P381" i="41"/>
  <c r="P382" i="41"/>
  <c r="P383" i="41"/>
  <c r="P384" i="41"/>
  <c r="P385" i="41"/>
  <c r="P386" i="41"/>
  <c r="P387" i="41"/>
  <c r="P388" i="41"/>
  <c r="P389" i="41"/>
  <c r="P390" i="41"/>
  <c r="P391" i="41"/>
  <c r="P392" i="41"/>
  <c r="P393" i="41"/>
  <c r="P394" i="41"/>
  <c r="P395" i="41"/>
  <c r="P396" i="41"/>
  <c r="P397" i="41"/>
  <c r="P398" i="41"/>
  <c r="P399" i="41"/>
  <c r="P400" i="41"/>
  <c r="P401" i="41"/>
  <c r="P402" i="41"/>
  <c r="P403" i="41"/>
  <c r="P404" i="41"/>
  <c r="P405" i="41"/>
  <c r="P406" i="41"/>
  <c r="P407" i="41"/>
  <c r="P408" i="41"/>
  <c r="P409" i="41"/>
  <c r="P410" i="41"/>
  <c r="P411" i="41"/>
  <c r="P412" i="41"/>
  <c r="P413" i="41"/>
  <c r="P414" i="41"/>
  <c r="P415" i="41"/>
  <c r="P416" i="41"/>
  <c r="P417" i="41"/>
  <c r="P418" i="41"/>
  <c r="P419" i="41"/>
  <c r="P420" i="41"/>
  <c r="P421" i="41"/>
  <c r="P422" i="41"/>
  <c r="P423" i="41"/>
  <c r="P424" i="41"/>
  <c r="P425" i="41"/>
  <c r="P426" i="41"/>
  <c r="P427" i="41"/>
  <c r="P428" i="41"/>
  <c r="P429" i="41"/>
  <c r="P430" i="41"/>
  <c r="P431" i="41"/>
  <c r="P432" i="41"/>
  <c r="P433" i="41"/>
  <c r="P434" i="41"/>
  <c r="P435" i="41"/>
  <c r="P436" i="41"/>
  <c r="P437" i="41"/>
  <c r="P438" i="41"/>
  <c r="P439" i="41"/>
  <c r="P440" i="41"/>
  <c r="P441" i="41"/>
  <c r="P442" i="41"/>
  <c r="P443" i="41"/>
  <c r="P444" i="41"/>
  <c r="P445" i="41"/>
  <c r="P446" i="41"/>
  <c r="P447" i="41"/>
  <c r="P448" i="41"/>
  <c r="P449" i="41"/>
  <c r="P450" i="41"/>
  <c r="P451" i="41"/>
  <c r="P452" i="41"/>
  <c r="P453" i="41"/>
  <c r="P454" i="41"/>
  <c r="P455" i="41"/>
  <c r="P456" i="41"/>
  <c r="P457" i="41"/>
  <c r="P458" i="41"/>
  <c r="P459" i="41"/>
  <c r="P460" i="41"/>
  <c r="P461" i="41"/>
  <c r="P462" i="41"/>
  <c r="P463" i="41"/>
  <c r="P464" i="41"/>
  <c r="P465" i="41"/>
  <c r="P466" i="41"/>
  <c r="P467" i="41"/>
  <c r="P468" i="41"/>
  <c r="P469" i="41"/>
  <c r="P470" i="41"/>
  <c r="P471" i="41"/>
  <c r="P472" i="41"/>
  <c r="P473" i="41"/>
  <c r="P474" i="41"/>
  <c r="P475" i="41"/>
  <c r="P476" i="41"/>
  <c r="P477" i="41"/>
  <c r="P478" i="41"/>
  <c r="P479" i="41"/>
  <c r="P480" i="41"/>
  <c r="P481" i="41"/>
  <c r="P482" i="41"/>
  <c r="P483" i="41"/>
  <c r="P484" i="41"/>
  <c r="P485" i="41"/>
  <c r="P486" i="41"/>
  <c r="P487" i="41"/>
  <c r="P488" i="41"/>
  <c r="P489" i="41"/>
  <c r="P490" i="41"/>
  <c r="P491" i="41"/>
  <c r="P492" i="41"/>
  <c r="P493" i="41"/>
  <c r="P494" i="41"/>
  <c r="P495" i="41"/>
  <c r="P496" i="41"/>
  <c r="P497" i="41"/>
  <c r="P498" i="41"/>
  <c r="P499" i="41"/>
  <c r="P500" i="41"/>
  <c r="P501" i="41"/>
  <c r="P502" i="41"/>
  <c r="P503" i="41"/>
  <c r="P504" i="41"/>
  <c r="P505" i="41"/>
  <c r="P506" i="41"/>
  <c r="P507" i="41"/>
  <c r="P508" i="41"/>
  <c r="P509" i="41"/>
  <c r="P510" i="41"/>
  <c r="P511" i="41"/>
  <c r="P512" i="41"/>
  <c r="P513" i="41"/>
  <c r="P514" i="41"/>
  <c r="P515" i="41"/>
  <c r="P516" i="41"/>
  <c r="P517" i="41"/>
  <c r="P518" i="41"/>
  <c r="P519" i="41"/>
  <c r="P520" i="41"/>
  <c r="P521" i="41"/>
  <c r="P522" i="41"/>
  <c r="P523" i="41"/>
  <c r="P524" i="41"/>
  <c r="P525" i="41"/>
  <c r="P526" i="41"/>
  <c r="P527" i="41"/>
  <c r="P528" i="41"/>
  <c r="P529" i="41"/>
  <c r="P530" i="41"/>
  <c r="P531" i="41"/>
  <c r="P532" i="41"/>
  <c r="P533" i="41"/>
  <c r="P534" i="41"/>
  <c r="P535" i="41"/>
  <c r="P536" i="41"/>
  <c r="P537" i="41"/>
  <c r="P538" i="41"/>
  <c r="P539" i="41"/>
  <c r="P540" i="41"/>
  <c r="P541" i="41"/>
  <c r="P542" i="41"/>
  <c r="P543" i="41"/>
  <c r="P544" i="41"/>
  <c r="P545" i="41"/>
  <c r="P546" i="41"/>
  <c r="P547" i="41"/>
  <c r="P548" i="41"/>
  <c r="P549" i="41"/>
  <c r="P550" i="41"/>
  <c r="P551" i="41"/>
  <c r="P552" i="41"/>
  <c r="P553" i="41"/>
  <c r="P554" i="41"/>
  <c r="P555" i="41"/>
  <c r="P556" i="41"/>
  <c r="P557" i="41"/>
  <c r="P558" i="41"/>
  <c r="P559" i="41"/>
  <c r="P560" i="41"/>
  <c r="P561" i="41"/>
  <c r="P562" i="41"/>
  <c r="P563" i="41"/>
  <c r="P564" i="41"/>
  <c r="P565" i="41"/>
  <c r="P566" i="41"/>
  <c r="P567" i="41"/>
  <c r="P568" i="41"/>
  <c r="P569" i="41"/>
  <c r="P570" i="41"/>
  <c r="P571" i="41"/>
  <c r="P572" i="41"/>
  <c r="P573" i="41"/>
  <c r="P574" i="41"/>
  <c r="P575" i="41"/>
  <c r="P576" i="41"/>
  <c r="P577" i="41"/>
  <c r="P578" i="41"/>
  <c r="P579" i="41"/>
  <c r="P580" i="41"/>
  <c r="P581" i="41"/>
  <c r="P582" i="41"/>
  <c r="P583" i="41"/>
  <c r="P584" i="41"/>
  <c r="P585" i="41"/>
  <c r="P586" i="41"/>
  <c r="P587" i="41"/>
  <c r="P588" i="41"/>
  <c r="P589" i="41"/>
  <c r="P590" i="41"/>
  <c r="P591" i="41"/>
  <c r="P592" i="41"/>
  <c r="P593" i="41"/>
  <c r="P594" i="41"/>
  <c r="P595" i="41"/>
  <c r="P596" i="41"/>
  <c r="P597" i="41"/>
  <c r="P598" i="41"/>
  <c r="P599" i="41"/>
  <c r="P600" i="41"/>
  <c r="P601" i="41"/>
  <c r="P602" i="41"/>
  <c r="P603" i="41"/>
  <c r="P604" i="41"/>
  <c r="P605" i="41"/>
  <c r="P606" i="41"/>
  <c r="P607" i="41"/>
  <c r="P608" i="41"/>
  <c r="P609" i="41"/>
  <c r="P610" i="41"/>
  <c r="P611" i="41"/>
  <c r="P612" i="41"/>
  <c r="P613" i="41"/>
  <c r="P614" i="41"/>
  <c r="P615" i="41"/>
  <c r="P616" i="41"/>
  <c r="P617" i="41"/>
  <c r="P618" i="41"/>
  <c r="P619" i="41"/>
  <c r="P620" i="41"/>
  <c r="P621" i="41"/>
  <c r="P622" i="41"/>
  <c r="P623" i="41"/>
  <c r="P624" i="41"/>
  <c r="P625" i="41"/>
  <c r="P626" i="41"/>
  <c r="P627" i="41"/>
  <c r="P628" i="41"/>
  <c r="P629" i="41"/>
  <c r="P630" i="41"/>
  <c r="P631" i="41"/>
  <c r="P632" i="41"/>
  <c r="P633" i="41"/>
  <c r="P634" i="41"/>
  <c r="P635" i="41"/>
  <c r="P636" i="41"/>
  <c r="P637" i="41"/>
  <c r="P638" i="41"/>
  <c r="P639" i="41"/>
  <c r="P640" i="41"/>
  <c r="P641" i="41"/>
  <c r="P642" i="41"/>
  <c r="P643" i="41"/>
  <c r="P644" i="41"/>
  <c r="P645" i="41"/>
  <c r="P646" i="41"/>
  <c r="P647" i="41"/>
  <c r="P648" i="41"/>
  <c r="P649" i="41"/>
  <c r="P650" i="41"/>
  <c r="P651" i="41"/>
  <c r="P652" i="41"/>
  <c r="P653" i="41"/>
  <c r="P654" i="41"/>
  <c r="P655" i="41"/>
  <c r="P656" i="41"/>
  <c r="P657" i="41"/>
  <c r="P658" i="41"/>
  <c r="P659" i="41"/>
  <c r="P660" i="41"/>
  <c r="P661" i="41"/>
  <c r="P662" i="41"/>
  <c r="P663" i="41"/>
  <c r="P664" i="41"/>
  <c r="P665" i="41"/>
  <c r="P666" i="41"/>
  <c r="P667" i="41"/>
  <c r="P668" i="41"/>
  <c r="P669" i="41"/>
  <c r="P670" i="41"/>
  <c r="P671" i="41"/>
  <c r="P672" i="41"/>
  <c r="P673" i="41"/>
  <c r="P674" i="41"/>
  <c r="P675" i="41"/>
  <c r="P676" i="41"/>
  <c r="P677" i="41"/>
  <c r="P678" i="41"/>
  <c r="O52" i="41"/>
  <c r="O53" i="41"/>
  <c r="O54" i="41"/>
  <c r="O55" i="41"/>
  <c r="O56" i="41"/>
  <c r="O57" i="41"/>
  <c r="O58" i="41"/>
  <c r="O59" i="41"/>
  <c r="O60" i="41"/>
  <c r="O61" i="41"/>
  <c r="O62" i="41"/>
  <c r="O63" i="41"/>
  <c r="O64" i="41"/>
  <c r="O65" i="41"/>
  <c r="O66" i="41"/>
  <c r="O67" i="41"/>
  <c r="O68" i="41"/>
  <c r="O69" i="41"/>
  <c r="O70" i="41"/>
  <c r="O71" i="41"/>
  <c r="O72" i="41"/>
  <c r="O73" i="41"/>
  <c r="O74" i="41"/>
  <c r="O75" i="41"/>
  <c r="O76" i="41"/>
  <c r="O77" i="41"/>
  <c r="O78" i="41"/>
  <c r="O79" i="41"/>
  <c r="O80" i="41"/>
  <c r="O81" i="41"/>
  <c r="O82" i="41"/>
  <c r="O83" i="41"/>
  <c r="O84" i="41"/>
  <c r="O85" i="41"/>
  <c r="O86" i="41"/>
  <c r="O87" i="41"/>
  <c r="O88" i="41"/>
  <c r="O89" i="41"/>
  <c r="O90" i="41"/>
  <c r="O91" i="41"/>
  <c r="O92" i="41"/>
  <c r="O93" i="41"/>
  <c r="O94" i="41"/>
  <c r="O95" i="41"/>
  <c r="O96" i="41"/>
  <c r="O97" i="41"/>
  <c r="O98" i="41"/>
  <c r="O99" i="41"/>
  <c r="O100" i="41"/>
  <c r="O101" i="41"/>
  <c r="O102" i="41"/>
  <c r="O103" i="41"/>
  <c r="O104" i="41"/>
  <c r="O105" i="41"/>
  <c r="O106" i="41"/>
  <c r="O107" i="41"/>
  <c r="O108" i="41"/>
  <c r="O109" i="41"/>
  <c r="O110" i="41"/>
  <c r="O111" i="41"/>
  <c r="O112" i="41"/>
  <c r="O113" i="41"/>
  <c r="O114" i="41"/>
  <c r="O115" i="41"/>
  <c r="O116" i="41"/>
  <c r="O117" i="41"/>
  <c r="O118" i="41"/>
  <c r="O119" i="41"/>
  <c r="O120" i="41"/>
  <c r="O121" i="41"/>
  <c r="O122" i="41"/>
  <c r="O123" i="41"/>
  <c r="O124" i="41"/>
  <c r="O125" i="41"/>
  <c r="O126" i="41"/>
  <c r="O127" i="41"/>
  <c r="O128" i="41"/>
  <c r="O129" i="41"/>
  <c r="O130" i="41"/>
  <c r="O131" i="41"/>
  <c r="O132" i="41"/>
  <c r="O133" i="41"/>
  <c r="O134" i="41"/>
  <c r="O135" i="41"/>
  <c r="O136" i="41"/>
  <c r="O137" i="41"/>
  <c r="O138" i="41"/>
  <c r="O139" i="41"/>
  <c r="O140" i="41"/>
  <c r="O141" i="41"/>
  <c r="O142" i="41"/>
  <c r="O143" i="41"/>
  <c r="O144" i="41"/>
  <c r="O145" i="41"/>
  <c r="O146" i="41"/>
  <c r="O147" i="41"/>
  <c r="O148" i="41"/>
  <c r="O149" i="41"/>
  <c r="O150" i="41"/>
  <c r="O151" i="41"/>
  <c r="O152" i="41"/>
  <c r="O153" i="41"/>
  <c r="O154" i="41"/>
  <c r="O155" i="41"/>
  <c r="O156" i="41"/>
  <c r="O157" i="41"/>
  <c r="O158" i="41"/>
  <c r="O159" i="41"/>
  <c r="O160" i="41"/>
  <c r="O161" i="41"/>
  <c r="O162" i="41"/>
  <c r="O163" i="41"/>
  <c r="O164" i="41"/>
  <c r="O165" i="41"/>
  <c r="O166" i="41"/>
  <c r="O167" i="41"/>
  <c r="O168" i="41"/>
  <c r="O169" i="41"/>
  <c r="O170" i="41"/>
  <c r="O171" i="41"/>
  <c r="O172" i="41"/>
  <c r="O173" i="41"/>
  <c r="O174" i="41"/>
  <c r="O175" i="41"/>
  <c r="O176" i="41"/>
  <c r="O177" i="41"/>
  <c r="O178" i="41"/>
  <c r="O179" i="41"/>
  <c r="O180" i="41"/>
  <c r="O181" i="41"/>
  <c r="O182" i="41"/>
  <c r="O183" i="41"/>
  <c r="O184" i="41"/>
  <c r="O185" i="41"/>
  <c r="O186" i="41"/>
  <c r="O187" i="41"/>
  <c r="O188" i="41"/>
  <c r="O189" i="41"/>
  <c r="O190" i="41"/>
  <c r="O191" i="41"/>
  <c r="O192" i="41"/>
  <c r="O193" i="41"/>
  <c r="O194" i="41"/>
  <c r="O195" i="41"/>
  <c r="O196" i="41"/>
  <c r="O197" i="41"/>
  <c r="O198" i="41"/>
  <c r="O199" i="41"/>
  <c r="O200" i="41"/>
  <c r="O201" i="41"/>
  <c r="O202" i="41"/>
  <c r="O203" i="41"/>
  <c r="O204" i="41"/>
  <c r="O205" i="41"/>
  <c r="O206" i="41"/>
  <c r="O207" i="41"/>
  <c r="O208" i="41"/>
  <c r="O209" i="41"/>
  <c r="O210" i="41"/>
  <c r="O211" i="41"/>
  <c r="O212" i="41"/>
  <c r="O213" i="41"/>
  <c r="O214" i="41"/>
  <c r="O215" i="41"/>
  <c r="O216" i="41"/>
  <c r="O217" i="41"/>
  <c r="O218" i="41"/>
  <c r="O219" i="41"/>
  <c r="O220" i="41"/>
  <c r="O221" i="41"/>
  <c r="O222" i="41"/>
  <c r="O223" i="41"/>
  <c r="O224" i="41"/>
  <c r="O225" i="41"/>
  <c r="O226" i="41"/>
  <c r="O227" i="41"/>
  <c r="O228" i="41"/>
  <c r="O229" i="41"/>
  <c r="O230" i="41"/>
  <c r="O231" i="41"/>
  <c r="O232" i="41"/>
  <c r="O233" i="41"/>
  <c r="O234" i="41"/>
  <c r="O235" i="41"/>
  <c r="O236" i="41"/>
  <c r="O237" i="41"/>
  <c r="O238" i="41"/>
  <c r="O239" i="41"/>
  <c r="O240" i="41"/>
  <c r="O241" i="41"/>
  <c r="O242" i="41"/>
  <c r="O243" i="41"/>
  <c r="O244" i="41"/>
  <c r="O245" i="41"/>
  <c r="O246" i="41"/>
  <c r="O247" i="41"/>
  <c r="O248" i="41"/>
  <c r="O249" i="41"/>
  <c r="O250" i="41"/>
  <c r="O251" i="41"/>
  <c r="O252" i="41"/>
  <c r="O253" i="41"/>
  <c r="O254" i="41"/>
  <c r="O255" i="41"/>
  <c r="O256" i="41"/>
  <c r="O257" i="41"/>
  <c r="O258" i="41"/>
  <c r="O259" i="41"/>
  <c r="O260" i="41"/>
  <c r="O261" i="41"/>
  <c r="O262" i="41"/>
  <c r="O263" i="41"/>
  <c r="O264" i="41"/>
  <c r="O265" i="41"/>
  <c r="O266" i="41"/>
  <c r="O267" i="41"/>
  <c r="O268" i="41"/>
  <c r="O269" i="41"/>
  <c r="O270" i="41"/>
  <c r="O271" i="41"/>
  <c r="O272" i="41"/>
  <c r="O273" i="41"/>
  <c r="O274" i="41"/>
  <c r="O275" i="41"/>
  <c r="O276" i="41"/>
  <c r="O277" i="41"/>
  <c r="O278" i="41"/>
  <c r="O279" i="41"/>
  <c r="O280" i="41"/>
  <c r="O281" i="41"/>
  <c r="O282" i="41"/>
  <c r="O283" i="41"/>
  <c r="O284" i="41"/>
  <c r="O285" i="41"/>
  <c r="O286" i="41"/>
  <c r="O287" i="41"/>
  <c r="O288" i="41"/>
  <c r="O289" i="41"/>
  <c r="O290" i="41"/>
  <c r="O291" i="41"/>
  <c r="O292" i="41"/>
  <c r="O293" i="41"/>
  <c r="O294" i="41"/>
  <c r="O295" i="41"/>
  <c r="O296" i="41"/>
  <c r="O297" i="41"/>
  <c r="O298" i="41"/>
  <c r="O299" i="41"/>
  <c r="O300" i="41"/>
  <c r="O301" i="41"/>
  <c r="O302" i="41"/>
  <c r="O303" i="41"/>
  <c r="O304" i="41"/>
  <c r="O305" i="41"/>
  <c r="O306" i="41"/>
  <c r="O307" i="41"/>
  <c r="O308" i="41"/>
  <c r="O309" i="41"/>
  <c r="O310" i="41"/>
  <c r="O311" i="41"/>
  <c r="O312" i="41"/>
  <c r="O313" i="41"/>
  <c r="O314" i="41"/>
  <c r="O315" i="41"/>
  <c r="O316" i="41"/>
  <c r="O317" i="41"/>
  <c r="O318" i="41"/>
  <c r="O319" i="41"/>
  <c r="O320" i="41"/>
  <c r="O321" i="41"/>
  <c r="O322" i="41"/>
  <c r="O323" i="41"/>
  <c r="O324" i="41"/>
  <c r="O325" i="41"/>
  <c r="O326" i="41"/>
  <c r="O327" i="41"/>
  <c r="O328" i="41"/>
  <c r="O329" i="41"/>
  <c r="O330" i="41"/>
  <c r="O331" i="41"/>
  <c r="O332" i="41"/>
  <c r="O333" i="41"/>
  <c r="O334" i="41"/>
  <c r="O335" i="41"/>
  <c r="O336" i="41"/>
  <c r="O337" i="41"/>
  <c r="O338" i="41"/>
  <c r="O339" i="41"/>
  <c r="O340" i="41"/>
  <c r="O341" i="41"/>
  <c r="O342" i="41"/>
  <c r="O343" i="41"/>
  <c r="O344" i="41"/>
  <c r="O345" i="41"/>
  <c r="O346" i="41"/>
  <c r="O347" i="41"/>
  <c r="O348" i="41"/>
  <c r="O349" i="41"/>
  <c r="O350" i="41"/>
  <c r="O351" i="41"/>
  <c r="O352" i="41"/>
  <c r="O353" i="41"/>
  <c r="O354" i="41"/>
  <c r="O355" i="41"/>
  <c r="O356" i="41"/>
  <c r="O357" i="41"/>
  <c r="O358" i="41"/>
  <c r="O359" i="41"/>
  <c r="O360" i="41"/>
  <c r="O361" i="41"/>
  <c r="O362" i="41"/>
  <c r="O363" i="41"/>
  <c r="O364" i="41"/>
  <c r="O365" i="41"/>
  <c r="O366" i="41"/>
  <c r="O367" i="41"/>
  <c r="O368" i="41"/>
  <c r="O369" i="41"/>
  <c r="O370" i="41"/>
  <c r="O371" i="41"/>
  <c r="O372" i="41"/>
  <c r="O373" i="41"/>
  <c r="O374" i="41"/>
  <c r="O375" i="41"/>
  <c r="O376" i="41"/>
  <c r="O377" i="41"/>
  <c r="O378" i="41"/>
  <c r="O379" i="41"/>
  <c r="O380" i="41"/>
  <c r="O381" i="41"/>
  <c r="O382" i="41"/>
  <c r="O383" i="41"/>
  <c r="O384" i="41"/>
  <c r="O385" i="41"/>
  <c r="O386" i="41"/>
  <c r="O387" i="41"/>
  <c r="O388" i="41"/>
  <c r="O389" i="41"/>
  <c r="O390" i="41"/>
  <c r="O391" i="41"/>
  <c r="O392" i="41"/>
  <c r="O393" i="41"/>
  <c r="O394" i="41"/>
  <c r="O395" i="41"/>
  <c r="O396" i="41"/>
  <c r="O397" i="41"/>
  <c r="O398" i="41"/>
  <c r="O399" i="41"/>
  <c r="O400" i="41"/>
  <c r="O401" i="41"/>
  <c r="O402" i="41"/>
  <c r="O403" i="41"/>
  <c r="O404" i="41"/>
  <c r="O405" i="41"/>
  <c r="O406" i="41"/>
  <c r="O407" i="41"/>
  <c r="O408" i="41"/>
  <c r="O409" i="41"/>
  <c r="O410" i="41"/>
  <c r="O411" i="41"/>
  <c r="O412" i="41"/>
  <c r="O413" i="41"/>
  <c r="O414" i="41"/>
  <c r="O415" i="41"/>
  <c r="O416" i="41"/>
  <c r="O417" i="41"/>
  <c r="O418" i="41"/>
  <c r="O419" i="41"/>
  <c r="O420" i="41"/>
  <c r="O421" i="41"/>
  <c r="O422" i="41"/>
  <c r="O423" i="41"/>
  <c r="O424" i="41"/>
  <c r="O425" i="41"/>
  <c r="O426" i="41"/>
  <c r="O427" i="41"/>
  <c r="O428" i="41"/>
  <c r="O429" i="41"/>
  <c r="O430" i="41"/>
  <c r="O431" i="41"/>
  <c r="O432" i="41"/>
  <c r="O433" i="41"/>
  <c r="O434" i="41"/>
  <c r="O435" i="41"/>
  <c r="O436" i="41"/>
  <c r="O437" i="41"/>
  <c r="O438" i="41"/>
  <c r="O439" i="41"/>
  <c r="O440" i="41"/>
  <c r="O441" i="41"/>
  <c r="O442" i="41"/>
  <c r="O443" i="41"/>
  <c r="O444" i="41"/>
  <c r="O445" i="41"/>
  <c r="O446" i="41"/>
  <c r="O447" i="41"/>
  <c r="O448" i="41"/>
  <c r="O449" i="41"/>
  <c r="O450" i="41"/>
  <c r="O451" i="41"/>
  <c r="O452" i="41"/>
  <c r="O453" i="41"/>
  <c r="O454" i="41"/>
  <c r="O455" i="41"/>
  <c r="O456" i="41"/>
  <c r="O457" i="41"/>
  <c r="O458" i="41"/>
  <c r="O459" i="41"/>
  <c r="O460" i="41"/>
  <c r="O461" i="41"/>
  <c r="O462" i="41"/>
  <c r="O463" i="41"/>
  <c r="O464" i="41"/>
  <c r="O465" i="41"/>
  <c r="O466" i="41"/>
  <c r="O467" i="41"/>
  <c r="O468" i="41"/>
  <c r="O469" i="41"/>
  <c r="O470" i="41"/>
  <c r="O471" i="41"/>
  <c r="O472" i="41"/>
  <c r="O473" i="41"/>
  <c r="O474" i="41"/>
  <c r="O475" i="41"/>
  <c r="O476" i="41"/>
  <c r="O477" i="41"/>
  <c r="O478" i="41"/>
  <c r="O479" i="41"/>
  <c r="O480" i="41"/>
  <c r="O481" i="41"/>
  <c r="O482" i="41"/>
  <c r="O483" i="41"/>
  <c r="O484" i="41"/>
  <c r="O485" i="41"/>
  <c r="O486" i="41"/>
  <c r="O487" i="41"/>
  <c r="O488" i="41"/>
  <c r="O489" i="41"/>
  <c r="O490" i="41"/>
  <c r="O491" i="41"/>
  <c r="O492" i="41"/>
  <c r="O493" i="41"/>
  <c r="O494" i="41"/>
  <c r="O495" i="41"/>
  <c r="O496" i="41"/>
  <c r="O497" i="41"/>
  <c r="O498" i="41"/>
  <c r="O499" i="41"/>
  <c r="O500" i="41"/>
  <c r="O501" i="41"/>
  <c r="O502" i="41"/>
  <c r="O503" i="41"/>
  <c r="O504" i="41"/>
  <c r="O505" i="41"/>
  <c r="O506" i="41"/>
  <c r="O507" i="41"/>
  <c r="O508" i="41"/>
  <c r="O509" i="41"/>
  <c r="O510" i="41"/>
  <c r="O511" i="41"/>
  <c r="O512" i="41"/>
  <c r="O513" i="41"/>
  <c r="O514" i="41"/>
  <c r="O515" i="41"/>
  <c r="O516" i="41"/>
  <c r="O517" i="41"/>
  <c r="O518" i="41"/>
  <c r="O519" i="41"/>
  <c r="O520" i="41"/>
  <c r="O521" i="41"/>
  <c r="O522" i="41"/>
  <c r="O523" i="41"/>
  <c r="O524" i="41"/>
  <c r="O525" i="41"/>
  <c r="O526" i="41"/>
  <c r="O527" i="41"/>
  <c r="O528" i="41"/>
  <c r="O529" i="41"/>
  <c r="O530" i="41"/>
  <c r="O531" i="41"/>
  <c r="O532" i="41"/>
  <c r="O533" i="41"/>
  <c r="O534" i="41"/>
  <c r="O535" i="41"/>
  <c r="O536" i="41"/>
  <c r="O537" i="41"/>
  <c r="O538" i="41"/>
  <c r="O539" i="41"/>
  <c r="O540" i="41"/>
  <c r="O541" i="41"/>
  <c r="O542" i="41"/>
  <c r="O543" i="41"/>
  <c r="O544" i="41"/>
  <c r="O545" i="41"/>
  <c r="O546" i="41"/>
  <c r="O547" i="41"/>
  <c r="O548" i="41"/>
  <c r="O549" i="41"/>
  <c r="O550" i="41"/>
  <c r="O551" i="41"/>
  <c r="O552" i="41"/>
  <c r="O553" i="41"/>
  <c r="O554" i="41"/>
  <c r="O555" i="41"/>
  <c r="O556" i="41"/>
  <c r="O557" i="41"/>
  <c r="O558" i="41"/>
  <c r="O559" i="41"/>
  <c r="O560" i="41"/>
  <c r="O561" i="41"/>
  <c r="O562" i="41"/>
  <c r="O563" i="41"/>
  <c r="O564" i="41"/>
  <c r="O565" i="41"/>
  <c r="O566" i="41"/>
  <c r="O567" i="41"/>
  <c r="O568" i="41"/>
  <c r="O569" i="41"/>
  <c r="O570" i="41"/>
  <c r="O571" i="41"/>
  <c r="O572" i="41"/>
  <c r="O573" i="41"/>
  <c r="O574" i="41"/>
  <c r="O575" i="41"/>
  <c r="O576" i="41"/>
  <c r="O577" i="41"/>
  <c r="O578" i="41"/>
  <c r="O579" i="41"/>
  <c r="O580" i="41"/>
  <c r="O581" i="41"/>
  <c r="O582" i="41"/>
  <c r="O583" i="41"/>
  <c r="O584" i="41"/>
  <c r="O585" i="41"/>
  <c r="O586" i="41"/>
  <c r="O587" i="41"/>
  <c r="O588" i="41"/>
  <c r="O589" i="41"/>
  <c r="O590" i="41"/>
  <c r="O591" i="41"/>
  <c r="O592" i="41"/>
  <c r="O593" i="41"/>
  <c r="O594" i="41"/>
  <c r="O595" i="41"/>
  <c r="O596" i="41"/>
  <c r="O597" i="41"/>
  <c r="O598" i="41"/>
  <c r="O599" i="41"/>
  <c r="O600" i="41"/>
  <c r="O601" i="41"/>
  <c r="O602" i="41"/>
  <c r="O603" i="41"/>
  <c r="O604" i="41"/>
  <c r="O605" i="41"/>
  <c r="O606" i="41"/>
  <c r="O607" i="41"/>
  <c r="O608" i="41"/>
  <c r="O609" i="41"/>
  <c r="O610" i="41"/>
  <c r="O611" i="41"/>
  <c r="O612" i="41"/>
  <c r="O613" i="41"/>
  <c r="O614" i="41"/>
  <c r="O615" i="41"/>
  <c r="O616" i="41"/>
  <c r="O617" i="41"/>
  <c r="O618" i="41"/>
  <c r="O619" i="41"/>
  <c r="O620" i="41"/>
  <c r="O621" i="41"/>
  <c r="O622" i="41"/>
  <c r="O623" i="41"/>
  <c r="O624" i="41"/>
  <c r="O625" i="41"/>
  <c r="O626" i="41"/>
  <c r="O627" i="41"/>
  <c r="O628" i="41"/>
  <c r="O629" i="41"/>
  <c r="O630" i="41"/>
  <c r="O631" i="41"/>
  <c r="O632" i="41"/>
  <c r="O633" i="41"/>
  <c r="O634" i="41"/>
  <c r="O635" i="41"/>
  <c r="O636" i="41"/>
  <c r="O637" i="41"/>
  <c r="O638" i="41"/>
  <c r="O639" i="41"/>
  <c r="O640" i="41"/>
  <c r="O641" i="41"/>
  <c r="O642" i="41"/>
  <c r="O643" i="41"/>
  <c r="O644" i="41"/>
  <c r="O645" i="41"/>
  <c r="O646" i="41"/>
  <c r="O647" i="41"/>
  <c r="O648" i="41"/>
  <c r="O649" i="41"/>
  <c r="O650" i="41"/>
  <c r="O651" i="41"/>
  <c r="O652" i="41"/>
  <c r="O653" i="41"/>
  <c r="O654" i="41"/>
  <c r="O655" i="41"/>
  <c r="O656" i="41"/>
  <c r="O657" i="41"/>
  <c r="O658" i="41"/>
  <c r="O659" i="41"/>
  <c r="O660" i="41"/>
  <c r="O661" i="41"/>
  <c r="O662" i="41"/>
  <c r="O663" i="41"/>
  <c r="O664" i="41"/>
  <c r="O665" i="41"/>
  <c r="O666" i="41"/>
  <c r="O667" i="41"/>
  <c r="O668" i="41"/>
  <c r="O669" i="41"/>
  <c r="O670" i="41"/>
  <c r="O671" i="41"/>
  <c r="O672" i="41"/>
  <c r="O673" i="41"/>
  <c r="O674" i="41"/>
  <c r="O675" i="41"/>
  <c r="O676" i="41"/>
  <c r="O677" i="41"/>
  <c r="O678" i="41"/>
  <c r="N52" i="41"/>
  <c r="N53" i="41"/>
  <c r="N54" i="41"/>
  <c r="N55" i="41"/>
  <c r="N56" i="41"/>
  <c r="N57" i="41"/>
  <c r="N58" i="41"/>
  <c r="N59" i="41"/>
  <c r="N60" i="41"/>
  <c r="N61" i="41"/>
  <c r="N62" i="41"/>
  <c r="N63" i="41"/>
  <c r="N64" i="41"/>
  <c r="N65" i="41"/>
  <c r="N66" i="41"/>
  <c r="N67" i="41"/>
  <c r="N68" i="41"/>
  <c r="N69" i="41"/>
  <c r="N70" i="41"/>
  <c r="N71" i="41"/>
  <c r="N72" i="41"/>
  <c r="N73" i="41"/>
  <c r="N74" i="41"/>
  <c r="N75" i="41"/>
  <c r="N76" i="41"/>
  <c r="N77" i="41"/>
  <c r="N78" i="41"/>
  <c r="N79" i="41"/>
  <c r="N80" i="41"/>
  <c r="N81" i="41"/>
  <c r="N82" i="41"/>
  <c r="N83" i="41"/>
  <c r="N84" i="41"/>
  <c r="N85" i="41"/>
  <c r="N86" i="41"/>
  <c r="N87" i="41"/>
  <c r="N88" i="41"/>
  <c r="N89" i="41"/>
  <c r="N90" i="41"/>
  <c r="N91" i="41"/>
  <c r="N92" i="41"/>
  <c r="N93" i="41"/>
  <c r="N94" i="41"/>
  <c r="N95" i="41"/>
  <c r="N96" i="41"/>
  <c r="N97" i="41"/>
  <c r="N98" i="41"/>
  <c r="N99" i="41"/>
  <c r="N100" i="41"/>
  <c r="N101" i="41"/>
  <c r="N102" i="41"/>
  <c r="N103" i="41"/>
  <c r="N104" i="41"/>
  <c r="N105" i="41"/>
  <c r="N106" i="41"/>
  <c r="N107" i="41"/>
  <c r="N108" i="41"/>
  <c r="N109" i="41"/>
  <c r="N110" i="41"/>
  <c r="N111" i="41"/>
  <c r="N112" i="41"/>
  <c r="N113" i="41"/>
  <c r="N114" i="41"/>
  <c r="N115" i="41"/>
  <c r="N116" i="41"/>
  <c r="N117" i="41"/>
  <c r="N118" i="41"/>
  <c r="N119" i="41"/>
  <c r="N120" i="41"/>
  <c r="N121" i="41"/>
  <c r="N122" i="41"/>
  <c r="N123" i="41"/>
  <c r="N124" i="41"/>
  <c r="N125" i="41"/>
  <c r="N126" i="41"/>
  <c r="N127" i="41"/>
  <c r="N128" i="41"/>
  <c r="N129" i="41"/>
  <c r="N130" i="41"/>
  <c r="N131" i="41"/>
  <c r="N132" i="41"/>
  <c r="N133" i="41"/>
  <c r="N134" i="41"/>
  <c r="N135" i="41"/>
  <c r="N136" i="41"/>
  <c r="N137" i="41"/>
  <c r="N138" i="41"/>
  <c r="N139" i="41"/>
  <c r="N140" i="41"/>
  <c r="N141" i="41"/>
  <c r="N142" i="41"/>
  <c r="N143" i="41"/>
  <c r="N144" i="41"/>
  <c r="N145" i="41"/>
  <c r="N146" i="41"/>
  <c r="N147" i="41"/>
  <c r="N148" i="41"/>
  <c r="N149" i="41"/>
  <c r="N150" i="41"/>
  <c r="N151" i="41"/>
  <c r="N152" i="41"/>
  <c r="N153" i="41"/>
  <c r="N154" i="41"/>
  <c r="N155" i="41"/>
  <c r="N156" i="41"/>
  <c r="N157" i="41"/>
  <c r="N158" i="41"/>
  <c r="N159" i="41"/>
  <c r="N160" i="41"/>
  <c r="N161" i="41"/>
  <c r="N162" i="41"/>
  <c r="N163" i="41"/>
  <c r="N164" i="41"/>
  <c r="N165" i="41"/>
  <c r="N166" i="41"/>
  <c r="N167" i="41"/>
  <c r="N168" i="41"/>
  <c r="N169" i="41"/>
  <c r="N170" i="41"/>
  <c r="N171" i="41"/>
  <c r="N172" i="41"/>
  <c r="N173" i="41"/>
  <c r="N174" i="41"/>
  <c r="N175" i="41"/>
  <c r="N176" i="41"/>
  <c r="N177" i="41"/>
  <c r="N178" i="41"/>
  <c r="N179" i="41"/>
  <c r="N180" i="41"/>
  <c r="N181" i="41"/>
  <c r="N182" i="41"/>
  <c r="N183" i="41"/>
  <c r="N184" i="41"/>
  <c r="N185" i="41"/>
  <c r="N186" i="41"/>
  <c r="N187" i="41"/>
  <c r="N188" i="41"/>
  <c r="N189" i="41"/>
  <c r="N190" i="41"/>
  <c r="N191" i="41"/>
  <c r="N192" i="41"/>
  <c r="N193" i="41"/>
  <c r="N194" i="41"/>
  <c r="N195" i="41"/>
  <c r="N196" i="41"/>
  <c r="N197" i="41"/>
  <c r="N198" i="41"/>
  <c r="N199" i="41"/>
  <c r="N200" i="41"/>
  <c r="N201" i="41"/>
  <c r="N202" i="41"/>
  <c r="N203" i="41"/>
  <c r="N204" i="41"/>
  <c r="N205" i="41"/>
  <c r="N206" i="41"/>
  <c r="N207" i="41"/>
  <c r="N208" i="41"/>
  <c r="N209" i="41"/>
  <c r="N210" i="41"/>
  <c r="N211" i="41"/>
  <c r="N212" i="41"/>
  <c r="N213" i="41"/>
  <c r="N214" i="41"/>
  <c r="N215" i="41"/>
  <c r="N216" i="41"/>
  <c r="N217" i="41"/>
  <c r="N218" i="41"/>
  <c r="N219" i="41"/>
  <c r="N220" i="41"/>
  <c r="N221" i="41"/>
  <c r="N222" i="41"/>
  <c r="N223" i="41"/>
  <c r="N224" i="41"/>
  <c r="N225" i="41"/>
  <c r="N226" i="41"/>
  <c r="N227" i="41"/>
  <c r="N228" i="41"/>
  <c r="N229" i="41"/>
  <c r="N230" i="41"/>
  <c r="N231" i="41"/>
  <c r="N232" i="41"/>
  <c r="N233" i="41"/>
  <c r="N234" i="41"/>
  <c r="N235" i="41"/>
  <c r="N236" i="41"/>
  <c r="N237" i="41"/>
  <c r="N238" i="41"/>
  <c r="N239" i="41"/>
  <c r="N240" i="41"/>
  <c r="N241" i="41"/>
  <c r="N242" i="41"/>
  <c r="N243" i="41"/>
  <c r="N244" i="41"/>
  <c r="N245" i="41"/>
  <c r="N246" i="41"/>
  <c r="N247" i="41"/>
  <c r="N248" i="41"/>
  <c r="N249" i="41"/>
  <c r="N250" i="41"/>
  <c r="N251" i="41"/>
  <c r="N252" i="41"/>
  <c r="N253" i="41"/>
  <c r="N254" i="41"/>
  <c r="N255" i="41"/>
  <c r="N256" i="41"/>
  <c r="N257" i="41"/>
  <c r="N258" i="41"/>
  <c r="N259" i="41"/>
  <c r="N260" i="41"/>
  <c r="N261" i="41"/>
  <c r="N262" i="41"/>
  <c r="N263" i="41"/>
  <c r="N264" i="41"/>
  <c r="N265" i="41"/>
  <c r="N266" i="41"/>
  <c r="N267" i="41"/>
  <c r="N268" i="41"/>
  <c r="N269" i="41"/>
  <c r="N270" i="41"/>
  <c r="N271" i="41"/>
  <c r="N272" i="41"/>
  <c r="N273" i="41"/>
  <c r="N274" i="41"/>
  <c r="N275" i="41"/>
  <c r="N276" i="41"/>
  <c r="N277" i="41"/>
  <c r="N278" i="41"/>
  <c r="N279" i="41"/>
  <c r="N280" i="41"/>
  <c r="N281" i="41"/>
  <c r="N282" i="41"/>
  <c r="N283" i="41"/>
  <c r="N284" i="41"/>
  <c r="N285" i="41"/>
  <c r="N286" i="41"/>
  <c r="N287" i="41"/>
  <c r="N288" i="41"/>
  <c r="N289" i="41"/>
  <c r="N290" i="41"/>
  <c r="N291" i="41"/>
  <c r="N292" i="41"/>
  <c r="N293" i="41"/>
  <c r="N294" i="41"/>
  <c r="N295" i="41"/>
  <c r="N296" i="41"/>
  <c r="N297" i="41"/>
  <c r="N298" i="41"/>
  <c r="N299" i="41"/>
  <c r="N300" i="41"/>
  <c r="N301" i="41"/>
  <c r="N302" i="41"/>
  <c r="N303" i="41"/>
  <c r="N304" i="41"/>
  <c r="N305" i="41"/>
  <c r="N306" i="41"/>
  <c r="N307" i="41"/>
  <c r="N308" i="41"/>
  <c r="N309" i="41"/>
  <c r="N310" i="41"/>
  <c r="N311" i="41"/>
  <c r="N312" i="41"/>
  <c r="N313" i="41"/>
  <c r="N314" i="41"/>
  <c r="N315" i="41"/>
  <c r="N316" i="41"/>
  <c r="N317" i="41"/>
  <c r="N318" i="41"/>
  <c r="N319" i="41"/>
  <c r="N320" i="41"/>
  <c r="N321" i="41"/>
  <c r="N322" i="41"/>
  <c r="N323" i="41"/>
  <c r="N324" i="41"/>
  <c r="N325" i="41"/>
  <c r="N326" i="41"/>
  <c r="N327" i="41"/>
  <c r="N328" i="41"/>
  <c r="N329" i="41"/>
  <c r="N330" i="41"/>
  <c r="N331" i="41"/>
  <c r="N332" i="41"/>
  <c r="N333" i="41"/>
  <c r="N334" i="41"/>
  <c r="N335" i="41"/>
  <c r="N336" i="41"/>
  <c r="N337" i="41"/>
  <c r="N338" i="41"/>
  <c r="N339" i="41"/>
  <c r="N340" i="41"/>
  <c r="N341" i="41"/>
  <c r="N342" i="41"/>
  <c r="N343" i="41"/>
  <c r="N344" i="41"/>
  <c r="N345" i="41"/>
  <c r="N346" i="41"/>
  <c r="N347" i="41"/>
  <c r="N348" i="41"/>
  <c r="N349" i="41"/>
  <c r="N350" i="41"/>
  <c r="N351" i="41"/>
  <c r="N352" i="41"/>
  <c r="N353" i="41"/>
  <c r="N354" i="41"/>
  <c r="N355" i="41"/>
  <c r="N356" i="41"/>
  <c r="N357" i="41"/>
  <c r="N358" i="41"/>
  <c r="N359" i="41"/>
  <c r="N360" i="41"/>
  <c r="N361" i="41"/>
  <c r="N362" i="41"/>
  <c r="N363" i="41"/>
  <c r="N364" i="41"/>
  <c r="N365" i="41"/>
  <c r="N366" i="41"/>
  <c r="N367" i="41"/>
  <c r="N368" i="41"/>
  <c r="N369" i="41"/>
  <c r="N370" i="41"/>
  <c r="N371" i="41"/>
  <c r="N372" i="41"/>
  <c r="N373" i="41"/>
  <c r="N374" i="41"/>
  <c r="N375" i="41"/>
  <c r="N376" i="41"/>
  <c r="N377" i="41"/>
  <c r="N378" i="41"/>
  <c r="N379" i="41"/>
  <c r="N380" i="41"/>
  <c r="N381" i="41"/>
  <c r="N382" i="41"/>
  <c r="N383" i="41"/>
  <c r="N384" i="41"/>
  <c r="N385" i="41"/>
  <c r="N386" i="41"/>
  <c r="N387" i="41"/>
  <c r="N388" i="41"/>
  <c r="N389" i="41"/>
  <c r="N390" i="41"/>
  <c r="N391" i="41"/>
  <c r="N392" i="41"/>
  <c r="N393" i="41"/>
  <c r="N394" i="41"/>
  <c r="N395" i="41"/>
  <c r="N396" i="41"/>
  <c r="N397" i="41"/>
  <c r="N398" i="41"/>
  <c r="N399" i="41"/>
  <c r="N400" i="41"/>
  <c r="N401" i="41"/>
  <c r="N402" i="41"/>
  <c r="N403" i="41"/>
  <c r="N404" i="41"/>
  <c r="N405" i="41"/>
  <c r="N406" i="41"/>
  <c r="N407" i="41"/>
  <c r="N408" i="41"/>
  <c r="N409" i="41"/>
  <c r="N410" i="41"/>
  <c r="N411" i="41"/>
  <c r="N412" i="41"/>
  <c r="N413" i="41"/>
  <c r="N414" i="41"/>
  <c r="N415" i="41"/>
  <c r="N416" i="41"/>
  <c r="N417" i="41"/>
  <c r="N418" i="41"/>
  <c r="N419" i="41"/>
  <c r="N420" i="41"/>
  <c r="N421" i="41"/>
  <c r="N422" i="41"/>
  <c r="N423" i="41"/>
  <c r="N424" i="41"/>
  <c r="N425" i="41"/>
  <c r="N426" i="41"/>
  <c r="N427" i="41"/>
  <c r="N428" i="41"/>
  <c r="N429" i="41"/>
  <c r="N430" i="41"/>
  <c r="N431" i="41"/>
  <c r="N432" i="41"/>
  <c r="N433" i="41"/>
  <c r="N434" i="41"/>
  <c r="N435" i="41"/>
  <c r="N436" i="41"/>
  <c r="N437" i="41"/>
  <c r="N438" i="41"/>
  <c r="N439" i="41"/>
  <c r="N440" i="41"/>
  <c r="N441" i="41"/>
  <c r="N442" i="41"/>
  <c r="N443" i="41"/>
  <c r="N444" i="41"/>
  <c r="N445" i="41"/>
  <c r="N446" i="41"/>
  <c r="N447" i="41"/>
  <c r="N448" i="41"/>
  <c r="N449" i="41"/>
  <c r="N450" i="41"/>
  <c r="N451" i="41"/>
  <c r="N452" i="41"/>
  <c r="N453" i="41"/>
  <c r="N454" i="41"/>
  <c r="N455" i="41"/>
  <c r="N456" i="41"/>
  <c r="N457" i="41"/>
  <c r="N458" i="41"/>
  <c r="N459" i="41"/>
  <c r="N460" i="41"/>
  <c r="N461" i="41"/>
  <c r="N462" i="41"/>
  <c r="N463" i="41"/>
  <c r="N464" i="41"/>
  <c r="N465" i="41"/>
  <c r="N466" i="41"/>
  <c r="N467" i="41"/>
  <c r="N468" i="41"/>
  <c r="N469" i="41"/>
  <c r="N470" i="41"/>
  <c r="N471" i="41"/>
  <c r="N472" i="41"/>
  <c r="N473" i="41"/>
  <c r="N474" i="41"/>
  <c r="N475" i="41"/>
  <c r="N476" i="41"/>
  <c r="N477" i="41"/>
  <c r="N478" i="41"/>
  <c r="N479" i="41"/>
  <c r="N480" i="41"/>
  <c r="N481" i="41"/>
  <c r="N482" i="41"/>
  <c r="N483" i="41"/>
  <c r="N484" i="41"/>
  <c r="N485" i="41"/>
  <c r="N486" i="41"/>
  <c r="N487" i="41"/>
  <c r="N488" i="41"/>
  <c r="N489" i="41"/>
  <c r="N490" i="41"/>
  <c r="N491" i="41"/>
  <c r="N492" i="41"/>
  <c r="N493" i="41"/>
  <c r="N494" i="41"/>
  <c r="N495" i="41"/>
  <c r="N496" i="41"/>
  <c r="N497" i="41"/>
  <c r="N498" i="41"/>
  <c r="N499" i="41"/>
  <c r="N500" i="41"/>
  <c r="N501" i="41"/>
  <c r="N502" i="41"/>
  <c r="N503" i="41"/>
  <c r="N504" i="41"/>
  <c r="N505" i="41"/>
  <c r="N506" i="41"/>
  <c r="N507" i="41"/>
  <c r="N508" i="41"/>
  <c r="N509" i="41"/>
  <c r="N510" i="41"/>
  <c r="N511" i="41"/>
  <c r="N512" i="41"/>
  <c r="N513" i="41"/>
  <c r="N514" i="41"/>
  <c r="N515" i="41"/>
  <c r="N516" i="41"/>
  <c r="N517" i="41"/>
  <c r="N518" i="41"/>
  <c r="N519" i="41"/>
  <c r="N520" i="41"/>
  <c r="N521" i="41"/>
  <c r="N522" i="41"/>
  <c r="N523" i="41"/>
  <c r="N524" i="41"/>
  <c r="N525" i="41"/>
  <c r="N526" i="41"/>
  <c r="N527" i="41"/>
  <c r="N528" i="41"/>
  <c r="N529" i="41"/>
  <c r="N530" i="41"/>
  <c r="N531" i="41"/>
  <c r="N532" i="41"/>
  <c r="N533" i="41"/>
  <c r="N534" i="41"/>
  <c r="N535" i="41"/>
  <c r="N536" i="41"/>
  <c r="N537" i="41"/>
  <c r="N538" i="41"/>
  <c r="N539" i="41"/>
  <c r="N540" i="41"/>
  <c r="N541" i="41"/>
  <c r="N542" i="41"/>
  <c r="N543" i="41"/>
  <c r="N544" i="41"/>
  <c r="N545" i="41"/>
  <c r="N546" i="41"/>
  <c r="N547" i="41"/>
  <c r="N548" i="41"/>
  <c r="N549" i="41"/>
  <c r="N550" i="41"/>
  <c r="N551" i="41"/>
  <c r="N552" i="41"/>
  <c r="N553" i="41"/>
  <c r="N554" i="41"/>
  <c r="N555" i="41"/>
  <c r="N556" i="41"/>
  <c r="N557" i="41"/>
  <c r="N558" i="41"/>
  <c r="N559" i="41"/>
  <c r="N560" i="41"/>
  <c r="N561" i="41"/>
  <c r="N562" i="41"/>
  <c r="N563" i="41"/>
  <c r="N564" i="41"/>
  <c r="N565" i="41"/>
  <c r="N566" i="41"/>
  <c r="N567" i="41"/>
  <c r="N568" i="41"/>
  <c r="N569" i="41"/>
  <c r="N570" i="41"/>
  <c r="N571" i="41"/>
  <c r="N572" i="41"/>
  <c r="N573" i="41"/>
  <c r="N574" i="41"/>
  <c r="N575" i="41"/>
  <c r="N576" i="41"/>
  <c r="N577" i="41"/>
  <c r="N578" i="41"/>
  <c r="N579" i="41"/>
  <c r="N580" i="41"/>
  <c r="N581" i="41"/>
  <c r="N582" i="41"/>
  <c r="N583" i="41"/>
  <c r="N584" i="41"/>
  <c r="N585" i="41"/>
  <c r="N586" i="41"/>
  <c r="N587" i="41"/>
  <c r="N588" i="41"/>
  <c r="N589" i="41"/>
  <c r="N590" i="41"/>
  <c r="N591" i="41"/>
  <c r="N592" i="41"/>
  <c r="N593" i="41"/>
  <c r="N594" i="41"/>
  <c r="N595" i="41"/>
  <c r="N596" i="41"/>
  <c r="N597" i="41"/>
  <c r="N598" i="41"/>
  <c r="N599" i="41"/>
  <c r="N600" i="41"/>
  <c r="N601" i="41"/>
  <c r="N602" i="41"/>
  <c r="N603" i="41"/>
  <c r="N604" i="41"/>
  <c r="N605" i="41"/>
  <c r="N606" i="41"/>
  <c r="N607" i="41"/>
  <c r="N608" i="41"/>
  <c r="N609" i="41"/>
  <c r="N610" i="41"/>
  <c r="N611" i="41"/>
  <c r="N612" i="41"/>
  <c r="N613" i="41"/>
  <c r="N614" i="41"/>
  <c r="N615" i="41"/>
  <c r="N616" i="41"/>
  <c r="N617" i="41"/>
  <c r="N618" i="41"/>
  <c r="N619" i="41"/>
  <c r="N620" i="41"/>
  <c r="N621" i="41"/>
  <c r="N622" i="41"/>
  <c r="N623" i="41"/>
  <c r="N624" i="41"/>
  <c r="N625" i="41"/>
  <c r="N626" i="41"/>
  <c r="N627" i="41"/>
  <c r="N628" i="41"/>
  <c r="N629" i="41"/>
  <c r="N630" i="41"/>
  <c r="N631" i="41"/>
  <c r="N632" i="41"/>
  <c r="N633" i="41"/>
  <c r="N634" i="41"/>
  <c r="N635" i="41"/>
  <c r="N636" i="41"/>
  <c r="N637" i="41"/>
  <c r="N638" i="41"/>
  <c r="N639" i="41"/>
  <c r="N640" i="41"/>
  <c r="N641" i="41"/>
  <c r="N642" i="41"/>
  <c r="N643" i="41"/>
  <c r="N644" i="41"/>
  <c r="N645" i="41"/>
  <c r="N646" i="41"/>
  <c r="N647" i="41"/>
  <c r="N648" i="41"/>
  <c r="N649" i="41"/>
  <c r="N650" i="41"/>
  <c r="N651" i="41"/>
  <c r="N652" i="41"/>
  <c r="N653" i="41"/>
  <c r="N654" i="41"/>
  <c r="N655" i="41"/>
  <c r="N656" i="41"/>
  <c r="N657" i="41"/>
  <c r="N658" i="41"/>
  <c r="N659" i="41"/>
  <c r="N660" i="41"/>
  <c r="N661" i="41"/>
  <c r="N662" i="41"/>
  <c r="N663" i="41"/>
  <c r="N664" i="41"/>
  <c r="N665" i="41"/>
  <c r="N666" i="41"/>
  <c r="N667" i="41"/>
  <c r="N668" i="41"/>
  <c r="N669" i="41"/>
  <c r="N670" i="41"/>
  <c r="N671" i="41"/>
  <c r="N672" i="41"/>
  <c r="N673" i="41"/>
  <c r="N674" i="41"/>
  <c r="N675" i="41"/>
  <c r="N676" i="41"/>
  <c r="N677" i="41"/>
  <c r="N678" i="41"/>
  <c r="M52" i="41"/>
  <c r="M53" i="41"/>
  <c r="M54" i="41"/>
  <c r="M55" i="41"/>
  <c r="M56" i="41"/>
  <c r="M57" i="41"/>
  <c r="M58" i="41"/>
  <c r="M59" i="41"/>
  <c r="M60" i="41"/>
  <c r="M61" i="41"/>
  <c r="M62" i="41"/>
  <c r="M63" i="41"/>
  <c r="M64" i="41"/>
  <c r="M65" i="41"/>
  <c r="M66" i="41"/>
  <c r="M67" i="41"/>
  <c r="M68" i="41"/>
  <c r="M69" i="41"/>
  <c r="M70" i="41"/>
  <c r="M71" i="41"/>
  <c r="M72" i="41"/>
  <c r="M73" i="41"/>
  <c r="M74" i="41"/>
  <c r="M75" i="41"/>
  <c r="M76" i="41"/>
  <c r="M77" i="41"/>
  <c r="M78" i="41"/>
  <c r="M79" i="41"/>
  <c r="M80" i="41"/>
  <c r="M81" i="41"/>
  <c r="M82" i="41"/>
  <c r="M83" i="41"/>
  <c r="M84" i="41"/>
  <c r="M85" i="41"/>
  <c r="M86" i="41"/>
  <c r="M87" i="41"/>
  <c r="M88" i="41"/>
  <c r="M89" i="41"/>
  <c r="M90" i="41"/>
  <c r="M91" i="41"/>
  <c r="M92" i="41"/>
  <c r="M93" i="41"/>
  <c r="M94" i="41"/>
  <c r="M95" i="41"/>
  <c r="M96" i="41"/>
  <c r="M97" i="41"/>
  <c r="M98" i="41"/>
  <c r="M99" i="41"/>
  <c r="M100" i="41"/>
  <c r="M101" i="41"/>
  <c r="M102" i="41"/>
  <c r="M103" i="41"/>
  <c r="M104" i="41"/>
  <c r="M105" i="41"/>
  <c r="M106" i="41"/>
  <c r="M107" i="41"/>
  <c r="M108" i="41"/>
  <c r="M109" i="41"/>
  <c r="M110" i="41"/>
  <c r="M111" i="41"/>
  <c r="M112" i="41"/>
  <c r="M113" i="41"/>
  <c r="M114" i="41"/>
  <c r="M115" i="41"/>
  <c r="M116" i="41"/>
  <c r="M117" i="41"/>
  <c r="M118" i="41"/>
  <c r="M119" i="41"/>
  <c r="M120" i="41"/>
  <c r="M121" i="41"/>
  <c r="M122" i="41"/>
  <c r="M123" i="41"/>
  <c r="M124" i="41"/>
  <c r="M125" i="41"/>
  <c r="M126" i="41"/>
  <c r="M127" i="41"/>
  <c r="M128" i="41"/>
  <c r="M129" i="41"/>
  <c r="M130" i="41"/>
  <c r="M131" i="41"/>
  <c r="M132" i="41"/>
  <c r="M133" i="41"/>
  <c r="M134" i="41"/>
  <c r="M135" i="41"/>
  <c r="M136" i="41"/>
  <c r="M137" i="41"/>
  <c r="M138" i="41"/>
  <c r="M139" i="41"/>
  <c r="M140" i="41"/>
  <c r="M141" i="41"/>
  <c r="M142" i="41"/>
  <c r="M143" i="41"/>
  <c r="M144" i="41"/>
  <c r="M145" i="41"/>
  <c r="M146" i="41"/>
  <c r="M147" i="41"/>
  <c r="M148" i="41"/>
  <c r="M149" i="41"/>
  <c r="M150" i="41"/>
  <c r="M151" i="41"/>
  <c r="M152" i="41"/>
  <c r="M153" i="41"/>
  <c r="M154" i="41"/>
  <c r="M155" i="41"/>
  <c r="M156" i="41"/>
  <c r="M157" i="41"/>
  <c r="M158" i="41"/>
  <c r="M159" i="41"/>
  <c r="M160" i="41"/>
  <c r="M161" i="41"/>
  <c r="M162" i="41"/>
  <c r="M163" i="41"/>
  <c r="M164" i="41"/>
  <c r="M165" i="41"/>
  <c r="M166" i="41"/>
  <c r="M167" i="41"/>
  <c r="M168" i="41"/>
  <c r="M169" i="41"/>
  <c r="M170" i="41"/>
  <c r="M171" i="41"/>
  <c r="M172" i="41"/>
  <c r="M173" i="41"/>
  <c r="M174" i="41"/>
  <c r="M175" i="41"/>
  <c r="M176" i="41"/>
  <c r="M177" i="41"/>
  <c r="M178" i="41"/>
  <c r="M179" i="41"/>
  <c r="M180" i="41"/>
  <c r="M181" i="41"/>
  <c r="M182" i="41"/>
  <c r="M183" i="41"/>
  <c r="M184" i="41"/>
  <c r="M185" i="41"/>
  <c r="M186" i="41"/>
  <c r="M187" i="41"/>
  <c r="M188" i="41"/>
  <c r="M189" i="41"/>
  <c r="M190" i="41"/>
  <c r="M191" i="41"/>
  <c r="M192" i="41"/>
  <c r="M193" i="41"/>
  <c r="M194" i="41"/>
  <c r="M195" i="41"/>
  <c r="M196" i="41"/>
  <c r="M197" i="41"/>
  <c r="M198" i="41"/>
  <c r="M199" i="41"/>
  <c r="M200" i="41"/>
  <c r="M201" i="41"/>
  <c r="M202" i="41"/>
  <c r="M203" i="41"/>
  <c r="M204" i="41"/>
  <c r="M205" i="41"/>
  <c r="M206" i="41"/>
  <c r="M207" i="41"/>
  <c r="M208" i="41"/>
  <c r="M209" i="41"/>
  <c r="M210" i="41"/>
  <c r="M211" i="41"/>
  <c r="M212" i="41"/>
  <c r="M213" i="41"/>
  <c r="M214" i="41"/>
  <c r="M215" i="41"/>
  <c r="M216" i="41"/>
  <c r="M217" i="41"/>
  <c r="M218" i="41"/>
  <c r="M219" i="41"/>
  <c r="M220" i="41"/>
  <c r="M221" i="41"/>
  <c r="M222" i="41"/>
  <c r="M223" i="41"/>
  <c r="M224" i="41"/>
  <c r="M225" i="41"/>
  <c r="M226" i="41"/>
  <c r="M227" i="41"/>
  <c r="M228" i="41"/>
  <c r="M229" i="41"/>
  <c r="M230" i="41"/>
  <c r="M231" i="41"/>
  <c r="M232" i="41"/>
  <c r="M233" i="41"/>
  <c r="M234" i="41"/>
  <c r="M235" i="41"/>
  <c r="M236" i="41"/>
  <c r="M237" i="41"/>
  <c r="M238" i="41"/>
  <c r="M239" i="41"/>
  <c r="M240" i="41"/>
  <c r="M241" i="41"/>
  <c r="M242" i="41"/>
  <c r="M243" i="41"/>
  <c r="M244" i="41"/>
  <c r="M245" i="41"/>
  <c r="M246" i="41"/>
  <c r="M247" i="41"/>
  <c r="M248" i="41"/>
  <c r="M249" i="41"/>
  <c r="M250" i="41"/>
  <c r="M251" i="41"/>
  <c r="M252" i="41"/>
  <c r="M253" i="41"/>
  <c r="M254" i="41"/>
  <c r="M255" i="41"/>
  <c r="M256" i="41"/>
  <c r="M257" i="41"/>
  <c r="M258" i="41"/>
  <c r="M259" i="41"/>
  <c r="M260" i="41"/>
  <c r="M261" i="41"/>
  <c r="M262" i="41"/>
  <c r="M263" i="41"/>
  <c r="M264" i="41"/>
  <c r="M265" i="41"/>
  <c r="M266" i="41"/>
  <c r="M267" i="41"/>
  <c r="M268" i="41"/>
  <c r="M269" i="41"/>
  <c r="M270" i="41"/>
  <c r="M271" i="41"/>
  <c r="M272" i="41"/>
  <c r="M273" i="41"/>
  <c r="M274" i="41"/>
  <c r="M275" i="41"/>
  <c r="M276" i="41"/>
  <c r="M277" i="41"/>
  <c r="M278" i="41"/>
  <c r="M279" i="41"/>
  <c r="M280" i="41"/>
  <c r="M281" i="41"/>
  <c r="M282" i="41"/>
  <c r="M283" i="41"/>
  <c r="M284" i="41"/>
  <c r="M285" i="41"/>
  <c r="M286" i="41"/>
  <c r="M287" i="41"/>
  <c r="M288" i="41"/>
  <c r="M289" i="41"/>
  <c r="M290" i="41"/>
  <c r="M291" i="41"/>
  <c r="M292" i="41"/>
  <c r="M293" i="41"/>
  <c r="M294" i="41"/>
  <c r="M295" i="41"/>
  <c r="M296" i="41"/>
  <c r="M297" i="41"/>
  <c r="M298" i="41"/>
  <c r="M299" i="41"/>
  <c r="M300" i="41"/>
  <c r="M301" i="41"/>
  <c r="M302" i="41"/>
  <c r="M303" i="41"/>
  <c r="M304" i="41"/>
  <c r="M305" i="41"/>
  <c r="M306" i="41"/>
  <c r="M307" i="41"/>
  <c r="M308" i="41"/>
  <c r="M309" i="41"/>
  <c r="M310" i="41"/>
  <c r="M311" i="41"/>
  <c r="M312" i="41"/>
  <c r="M313" i="41"/>
  <c r="M314" i="41"/>
  <c r="M315" i="41"/>
  <c r="M316" i="41"/>
  <c r="M317" i="41"/>
  <c r="M318" i="41"/>
  <c r="M319" i="41"/>
  <c r="M320" i="41"/>
  <c r="M321" i="41"/>
  <c r="M322" i="41"/>
  <c r="M323" i="41"/>
  <c r="M324" i="41"/>
  <c r="M325" i="41"/>
  <c r="M326" i="41"/>
  <c r="M327" i="41"/>
  <c r="M328" i="41"/>
  <c r="M329" i="41"/>
  <c r="M330" i="41"/>
  <c r="M331" i="41"/>
  <c r="M332" i="41"/>
  <c r="M333" i="41"/>
  <c r="M334" i="41"/>
  <c r="M335" i="41"/>
  <c r="M336" i="41"/>
  <c r="M337" i="41"/>
  <c r="M338" i="41"/>
  <c r="M339" i="41"/>
  <c r="M340" i="41"/>
  <c r="M341" i="41"/>
  <c r="M342" i="41"/>
  <c r="M343" i="41"/>
  <c r="M344" i="41"/>
  <c r="M345" i="41"/>
  <c r="M346" i="41"/>
  <c r="M347" i="41"/>
  <c r="M348" i="41"/>
  <c r="M349" i="41"/>
  <c r="M350" i="41"/>
  <c r="M351" i="41"/>
  <c r="M352" i="41"/>
  <c r="M353" i="41"/>
  <c r="M354" i="41"/>
  <c r="M355" i="41"/>
  <c r="M356" i="41"/>
  <c r="M357" i="41"/>
  <c r="M358" i="41"/>
  <c r="M359" i="41"/>
  <c r="M360" i="41"/>
  <c r="M361" i="41"/>
  <c r="M362" i="41"/>
  <c r="M363" i="41"/>
  <c r="M364" i="41"/>
  <c r="M365" i="41"/>
  <c r="M366" i="41"/>
  <c r="M367" i="41"/>
  <c r="M368" i="41"/>
  <c r="M369" i="41"/>
  <c r="M370" i="41"/>
  <c r="M371" i="41"/>
  <c r="M372" i="41"/>
  <c r="M373" i="41"/>
  <c r="M374" i="41"/>
  <c r="M375" i="41"/>
  <c r="M376" i="41"/>
  <c r="M377" i="41"/>
  <c r="M378" i="41"/>
  <c r="M379" i="41"/>
  <c r="M380" i="41"/>
  <c r="M381" i="41"/>
  <c r="M382" i="41"/>
  <c r="M383" i="41"/>
  <c r="M384" i="41"/>
  <c r="M385" i="41"/>
  <c r="M386" i="41"/>
  <c r="M387" i="41"/>
  <c r="M388" i="41"/>
  <c r="M389" i="41"/>
  <c r="M390" i="41"/>
  <c r="M391" i="41"/>
  <c r="M392" i="41"/>
  <c r="M393" i="41"/>
  <c r="M394" i="41"/>
  <c r="M395" i="41"/>
  <c r="M396" i="41"/>
  <c r="M397" i="41"/>
  <c r="M398" i="41"/>
  <c r="M399" i="41"/>
  <c r="M400" i="41"/>
  <c r="M401" i="41"/>
  <c r="M402" i="41"/>
  <c r="M403" i="41"/>
  <c r="M404" i="41"/>
  <c r="M405" i="41"/>
  <c r="M406" i="41"/>
  <c r="M407" i="41"/>
  <c r="M408" i="41"/>
  <c r="M409" i="41"/>
  <c r="M410" i="41"/>
  <c r="M411" i="41"/>
  <c r="M412" i="41"/>
  <c r="M413" i="41"/>
  <c r="M414" i="41"/>
  <c r="M415" i="41"/>
  <c r="M416" i="41"/>
  <c r="M417" i="41"/>
  <c r="M418" i="41"/>
  <c r="M419" i="41"/>
  <c r="M420" i="41"/>
  <c r="M421" i="41"/>
  <c r="M422" i="41"/>
  <c r="M423" i="41"/>
  <c r="M424" i="41"/>
  <c r="M425" i="41"/>
  <c r="M426" i="41"/>
  <c r="M427" i="41"/>
  <c r="M428" i="41"/>
  <c r="M429" i="41"/>
  <c r="M430" i="41"/>
  <c r="M431" i="41"/>
  <c r="M432" i="41"/>
  <c r="M433" i="41"/>
  <c r="M434" i="41"/>
  <c r="M435" i="41"/>
  <c r="M436" i="41"/>
  <c r="M437" i="41"/>
  <c r="M438" i="41"/>
  <c r="M439" i="41"/>
  <c r="M440" i="41"/>
  <c r="M441" i="41"/>
  <c r="M442" i="41"/>
  <c r="M443" i="41"/>
  <c r="M444" i="41"/>
  <c r="M445" i="41"/>
  <c r="M446" i="41"/>
  <c r="M447" i="41"/>
  <c r="M448" i="41"/>
  <c r="M449" i="41"/>
  <c r="M450" i="41"/>
  <c r="M451" i="41"/>
  <c r="M452" i="41"/>
  <c r="M453" i="41"/>
  <c r="M454" i="41"/>
  <c r="M455" i="41"/>
  <c r="M456" i="41"/>
  <c r="M457" i="41"/>
  <c r="M458" i="41"/>
  <c r="M459" i="41"/>
  <c r="M460" i="41"/>
  <c r="M461" i="41"/>
  <c r="M462" i="41"/>
  <c r="M463" i="41"/>
  <c r="M464" i="41"/>
  <c r="M465" i="41"/>
  <c r="M466" i="41"/>
  <c r="M467" i="41"/>
  <c r="M468" i="41"/>
  <c r="M469" i="41"/>
  <c r="M470" i="41"/>
  <c r="M471" i="41"/>
  <c r="M472" i="41"/>
  <c r="M473" i="41"/>
  <c r="M474" i="41"/>
  <c r="M475" i="41"/>
  <c r="M476" i="41"/>
  <c r="M477" i="41"/>
  <c r="M478" i="41"/>
  <c r="M479" i="41"/>
  <c r="M480" i="41"/>
  <c r="M481" i="41"/>
  <c r="M482" i="41"/>
  <c r="M483" i="41"/>
  <c r="M484" i="41"/>
  <c r="M485" i="41"/>
  <c r="M486" i="41"/>
  <c r="M487" i="41"/>
  <c r="M488" i="41"/>
  <c r="M489" i="41"/>
  <c r="M490" i="41"/>
  <c r="M491" i="41"/>
  <c r="M492" i="41"/>
  <c r="M493" i="41"/>
  <c r="M494" i="41"/>
  <c r="M495" i="41"/>
  <c r="M496" i="41"/>
  <c r="M497" i="41"/>
  <c r="M498" i="41"/>
  <c r="M499" i="41"/>
  <c r="M500" i="41"/>
  <c r="M501" i="41"/>
  <c r="M502" i="41"/>
  <c r="M503" i="41"/>
  <c r="M504" i="41"/>
  <c r="M505" i="41"/>
  <c r="M506" i="41"/>
  <c r="M507" i="41"/>
  <c r="M508" i="41"/>
  <c r="M509" i="41"/>
  <c r="M510" i="41"/>
  <c r="M511" i="41"/>
  <c r="M512" i="41"/>
  <c r="M513" i="41"/>
  <c r="M514" i="41"/>
  <c r="M515" i="41"/>
  <c r="M516" i="41"/>
  <c r="M517" i="41"/>
  <c r="M518" i="41"/>
  <c r="M519" i="41"/>
  <c r="M520" i="41"/>
  <c r="M521" i="41"/>
  <c r="M522" i="41"/>
  <c r="M523" i="41"/>
  <c r="M524" i="41"/>
  <c r="M525" i="41"/>
  <c r="M526" i="41"/>
  <c r="M527" i="41"/>
  <c r="M528" i="41"/>
  <c r="M529" i="41"/>
  <c r="M530" i="41"/>
  <c r="M531" i="41"/>
  <c r="M532" i="41"/>
  <c r="M533" i="41"/>
  <c r="M534" i="41"/>
  <c r="M535" i="41"/>
  <c r="M536" i="41"/>
  <c r="M537" i="41"/>
  <c r="M538" i="41"/>
  <c r="M539" i="41"/>
  <c r="M540" i="41"/>
  <c r="M541" i="41"/>
  <c r="M542" i="41"/>
  <c r="M543" i="41"/>
  <c r="M544" i="41"/>
  <c r="M545" i="41"/>
  <c r="M546" i="41"/>
  <c r="M547" i="41"/>
  <c r="M548" i="41"/>
  <c r="M549" i="41"/>
  <c r="M550" i="41"/>
  <c r="M551" i="41"/>
  <c r="M552" i="41"/>
  <c r="M553" i="41"/>
  <c r="M554" i="41"/>
  <c r="M555" i="41"/>
  <c r="M556" i="41"/>
  <c r="M557" i="41"/>
  <c r="M558" i="41"/>
  <c r="M559" i="41"/>
  <c r="M560" i="41"/>
  <c r="M561" i="41"/>
  <c r="M562" i="41"/>
  <c r="M563" i="41"/>
  <c r="M564" i="41"/>
  <c r="M565" i="41"/>
  <c r="M566" i="41"/>
  <c r="M567" i="41"/>
  <c r="M568" i="41"/>
  <c r="M569" i="41"/>
  <c r="M570" i="41"/>
  <c r="M571" i="41"/>
  <c r="M572" i="41"/>
  <c r="M573" i="41"/>
  <c r="M574" i="41"/>
  <c r="M575" i="41"/>
  <c r="M576" i="41"/>
  <c r="M577" i="41"/>
  <c r="M578" i="41"/>
  <c r="M579" i="41"/>
  <c r="M580" i="41"/>
  <c r="M581" i="41"/>
  <c r="M582" i="41"/>
  <c r="M583" i="41"/>
  <c r="M584" i="41"/>
  <c r="M585" i="41"/>
  <c r="M586" i="41"/>
  <c r="M587" i="41"/>
  <c r="M588" i="41"/>
  <c r="M589" i="41"/>
  <c r="M590" i="41"/>
  <c r="M591" i="41"/>
  <c r="M592" i="41"/>
  <c r="M593" i="41"/>
  <c r="M594" i="41"/>
  <c r="M595" i="41"/>
  <c r="M596" i="41"/>
  <c r="M597" i="41"/>
  <c r="M598" i="41"/>
  <c r="M599" i="41"/>
  <c r="M600" i="41"/>
  <c r="M601" i="41"/>
  <c r="M602" i="41"/>
  <c r="M603" i="41"/>
  <c r="M604" i="41"/>
  <c r="M605" i="41"/>
  <c r="M606" i="41"/>
  <c r="M607" i="41"/>
  <c r="M608" i="41"/>
  <c r="M609" i="41"/>
  <c r="M610" i="41"/>
  <c r="M611" i="41"/>
  <c r="M612" i="41"/>
  <c r="M613" i="41"/>
  <c r="M614" i="41"/>
  <c r="M615" i="41"/>
  <c r="M616" i="41"/>
  <c r="M617" i="41"/>
  <c r="M618" i="41"/>
  <c r="M619" i="41"/>
  <c r="M620" i="41"/>
  <c r="M621" i="41"/>
  <c r="M622" i="41"/>
  <c r="M623" i="41"/>
  <c r="M624" i="41"/>
  <c r="M625" i="41"/>
  <c r="M626" i="41"/>
  <c r="M627" i="41"/>
  <c r="M628" i="41"/>
  <c r="M629" i="41"/>
  <c r="M630" i="41"/>
  <c r="M631" i="41"/>
  <c r="M632" i="41"/>
  <c r="M633" i="41"/>
  <c r="M634" i="41"/>
  <c r="M635" i="41"/>
  <c r="M636" i="41"/>
  <c r="M637" i="41"/>
  <c r="M638" i="41"/>
  <c r="M639" i="41"/>
  <c r="M640" i="41"/>
  <c r="M641" i="41"/>
  <c r="M642" i="41"/>
  <c r="M643" i="41"/>
  <c r="M644" i="41"/>
  <c r="M645" i="41"/>
  <c r="M646" i="41"/>
  <c r="M647" i="41"/>
  <c r="M648" i="41"/>
  <c r="M649" i="41"/>
  <c r="M650" i="41"/>
  <c r="M651" i="41"/>
  <c r="M652" i="41"/>
  <c r="M653" i="41"/>
  <c r="M654" i="41"/>
  <c r="M655" i="41"/>
  <c r="M656" i="41"/>
  <c r="M657" i="41"/>
  <c r="M658" i="41"/>
  <c r="M659" i="41"/>
  <c r="M660" i="41"/>
  <c r="M661" i="41"/>
  <c r="M662" i="41"/>
  <c r="M663" i="41"/>
  <c r="M664" i="41"/>
  <c r="M665" i="41"/>
  <c r="M666" i="41"/>
  <c r="M667" i="41"/>
  <c r="M668" i="41"/>
  <c r="M669" i="41"/>
  <c r="M670" i="41"/>
  <c r="M671" i="41"/>
  <c r="M672" i="41"/>
  <c r="M673" i="41"/>
  <c r="M674" i="41"/>
  <c r="M675" i="41"/>
  <c r="M676" i="41"/>
  <c r="M677" i="41"/>
  <c r="M678" i="41"/>
  <c r="L52" i="41"/>
  <c r="L53" i="41"/>
  <c r="L54" i="41"/>
  <c r="L55" i="41"/>
  <c r="L56" i="41"/>
  <c r="L57" i="41"/>
  <c r="L58" i="41"/>
  <c r="L59" i="41"/>
  <c r="L60" i="41"/>
  <c r="L61" i="41"/>
  <c r="L62" i="41"/>
  <c r="L63" i="41"/>
  <c r="L64" i="41"/>
  <c r="L65" i="41"/>
  <c r="L66" i="41"/>
  <c r="L67" i="41"/>
  <c r="L68" i="41"/>
  <c r="L69" i="41"/>
  <c r="L70" i="41"/>
  <c r="L71" i="41"/>
  <c r="L72" i="41"/>
  <c r="L73" i="41"/>
  <c r="L74" i="41"/>
  <c r="L75" i="41"/>
  <c r="L76" i="41"/>
  <c r="L77" i="41"/>
  <c r="L78" i="41"/>
  <c r="L79" i="41"/>
  <c r="L80" i="41"/>
  <c r="L81" i="41"/>
  <c r="L82" i="41"/>
  <c r="L83" i="41"/>
  <c r="L84" i="41"/>
  <c r="L85" i="41"/>
  <c r="L86" i="41"/>
  <c r="L87" i="41"/>
  <c r="L88" i="41"/>
  <c r="L89" i="41"/>
  <c r="L90" i="41"/>
  <c r="L91" i="41"/>
  <c r="L92" i="41"/>
  <c r="L93" i="41"/>
  <c r="L94" i="41"/>
  <c r="L95" i="41"/>
  <c r="L96" i="41"/>
  <c r="L97" i="41"/>
  <c r="L98" i="41"/>
  <c r="L99" i="41"/>
  <c r="L100" i="41"/>
  <c r="L101" i="41"/>
  <c r="L102" i="41"/>
  <c r="L103" i="41"/>
  <c r="L104" i="41"/>
  <c r="L105" i="41"/>
  <c r="L106" i="41"/>
  <c r="L107" i="41"/>
  <c r="L108" i="41"/>
  <c r="L109" i="41"/>
  <c r="L110" i="41"/>
  <c r="L111" i="41"/>
  <c r="L112" i="41"/>
  <c r="L113" i="41"/>
  <c r="L114" i="41"/>
  <c r="L115" i="41"/>
  <c r="L116" i="41"/>
  <c r="L117" i="41"/>
  <c r="L118" i="41"/>
  <c r="L119" i="41"/>
  <c r="L120" i="41"/>
  <c r="L121" i="41"/>
  <c r="L122" i="41"/>
  <c r="L123" i="41"/>
  <c r="L124" i="41"/>
  <c r="L125" i="41"/>
  <c r="L126" i="41"/>
  <c r="L127" i="41"/>
  <c r="L128" i="41"/>
  <c r="L129" i="41"/>
  <c r="L130" i="41"/>
  <c r="L131" i="41"/>
  <c r="L132" i="41"/>
  <c r="L133" i="41"/>
  <c r="L134" i="41"/>
  <c r="L135" i="41"/>
  <c r="L136" i="41"/>
  <c r="L137" i="41"/>
  <c r="L138" i="41"/>
  <c r="L139" i="41"/>
  <c r="L140" i="41"/>
  <c r="L141" i="41"/>
  <c r="L142" i="41"/>
  <c r="L143" i="41"/>
  <c r="L144" i="41"/>
  <c r="L145" i="41"/>
  <c r="L146" i="41"/>
  <c r="L147" i="41"/>
  <c r="L148" i="41"/>
  <c r="L149" i="41"/>
  <c r="L150" i="41"/>
  <c r="L151" i="41"/>
  <c r="L152" i="41"/>
  <c r="L153" i="41"/>
  <c r="L154" i="41"/>
  <c r="L155" i="41"/>
  <c r="L156" i="41"/>
  <c r="L157" i="41"/>
  <c r="L158" i="41"/>
  <c r="L159" i="41"/>
  <c r="L160" i="41"/>
  <c r="L161" i="41"/>
  <c r="L162" i="41"/>
  <c r="L163" i="41"/>
  <c r="L164" i="41"/>
  <c r="L165" i="41"/>
  <c r="L166" i="41"/>
  <c r="L167" i="41"/>
  <c r="L168" i="41"/>
  <c r="L169" i="41"/>
  <c r="L170" i="41"/>
  <c r="L171" i="41"/>
  <c r="L172" i="41"/>
  <c r="L173" i="41"/>
  <c r="L174" i="41"/>
  <c r="L175" i="41"/>
  <c r="L176" i="41"/>
  <c r="L177" i="41"/>
  <c r="L178" i="41"/>
  <c r="L179" i="41"/>
  <c r="L180" i="41"/>
  <c r="L181" i="41"/>
  <c r="L182" i="41"/>
  <c r="L183" i="41"/>
  <c r="L184" i="41"/>
  <c r="L185" i="41"/>
  <c r="L186" i="41"/>
  <c r="L187" i="41"/>
  <c r="L188" i="41"/>
  <c r="L189" i="41"/>
  <c r="L190" i="41"/>
  <c r="L191" i="41"/>
  <c r="L192" i="41"/>
  <c r="L193" i="41"/>
  <c r="L194" i="41"/>
  <c r="L195" i="41"/>
  <c r="L196" i="41"/>
  <c r="L197" i="41"/>
  <c r="L198" i="41"/>
  <c r="L199" i="41"/>
  <c r="L200" i="41"/>
  <c r="L201" i="41"/>
  <c r="L202" i="41"/>
  <c r="L203" i="41"/>
  <c r="L204" i="41"/>
  <c r="L205" i="41"/>
  <c r="L206" i="41"/>
  <c r="L207" i="41"/>
  <c r="L208" i="41"/>
  <c r="L209" i="41"/>
  <c r="L210" i="41"/>
  <c r="L211" i="41"/>
  <c r="L212" i="41"/>
  <c r="L213" i="41"/>
  <c r="L214" i="41"/>
  <c r="L215" i="41"/>
  <c r="L216" i="41"/>
  <c r="L217" i="41"/>
  <c r="L218" i="41"/>
  <c r="L219" i="41"/>
  <c r="L220" i="41"/>
  <c r="L221" i="41"/>
  <c r="L222" i="41"/>
  <c r="L223" i="41"/>
  <c r="L224" i="41"/>
  <c r="L225" i="41"/>
  <c r="L226" i="41"/>
  <c r="L227" i="41"/>
  <c r="L228" i="41"/>
  <c r="L229" i="41"/>
  <c r="L230" i="41"/>
  <c r="L231" i="41"/>
  <c r="L232" i="41"/>
  <c r="L233" i="41"/>
  <c r="L234" i="41"/>
  <c r="L235" i="41"/>
  <c r="L236" i="41"/>
  <c r="L237" i="41"/>
  <c r="L238" i="41"/>
  <c r="L239" i="41"/>
  <c r="L240" i="41"/>
  <c r="L241" i="41"/>
  <c r="L242" i="41"/>
  <c r="L243" i="41"/>
  <c r="L244" i="41"/>
  <c r="L245" i="41"/>
  <c r="L246" i="41"/>
  <c r="L247" i="41"/>
  <c r="L248" i="41"/>
  <c r="L249" i="41"/>
  <c r="L250" i="41"/>
  <c r="L251" i="41"/>
  <c r="L252" i="41"/>
  <c r="L253" i="41"/>
  <c r="L254" i="41"/>
  <c r="L255" i="41"/>
  <c r="L256" i="41"/>
  <c r="L257" i="41"/>
  <c r="L258" i="41"/>
  <c r="L259" i="41"/>
  <c r="L260" i="41"/>
  <c r="L261" i="41"/>
  <c r="L262" i="41"/>
  <c r="L263" i="41"/>
  <c r="L264" i="41"/>
  <c r="L265" i="41"/>
  <c r="L266" i="41"/>
  <c r="L267" i="41"/>
  <c r="L268" i="41"/>
  <c r="L269" i="41"/>
  <c r="L270" i="41"/>
  <c r="L271" i="41"/>
  <c r="L272" i="41"/>
  <c r="L273" i="41"/>
  <c r="L274" i="41"/>
  <c r="L275" i="41"/>
  <c r="L276" i="41"/>
  <c r="L277" i="41"/>
  <c r="L278" i="41"/>
  <c r="L279" i="41"/>
  <c r="L280" i="41"/>
  <c r="L281" i="41"/>
  <c r="L282" i="41"/>
  <c r="L283" i="41"/>
  <c r="L284" i="41"/>
  <c r="L285" i="41"/>
  <c r="L286" i="41"/>
  <c r="L287" i="41"/>
  <c r="L288" i="41"/>
  <c r="L289" i="41"/>
  <c r="L290" i="41"/>
  <c r="L291" i="41"/>
  <c r="L292" i="41"/>
  <c r="L293" i="41"/>
  <c r="L294" i="41"/>
  <c r="L295" i="41"/>
  <c r="L296" i="41"/>
  <c r="L297" i="41"/>
  <c r="L298" i="41"/>
  <c r="L299" i="41"/>
  <c r="L300" i="41"/>
  <c r="L301" i="41"/>
  <c r="L302" i="41"/>
  <c r="L303" i="41"/>
  <c r="L304" i="41"/>
  <c r="L305" i="41"/>
  <c r="L306" i="41"/>
  <c r="L307" i="41"/>
  <c r="L308" i="41"/>
  <c r="L309" i="41"/>
  <c r="L310" i="41"/>
  <c r="L311" i="41"/>
  <c r="L312" i="41"/>
  <c r="L313" i="41"/>
  <c r="L314" i="41"/>
  <c r="L315" i="41"/>
  <c r="L316" i="41"/>
  <c r="L317" i="41"/>
  <c r="L318" i="41"/>
  <c r="L319" i="41"/>
  <c r="L320" i="41"/>
  <c r="L321" i="41"/>
  <c r="L322" i="41"/>
  <c r="L323" i="41"/>
  <c r="L324" i="41"/>
  <c r="L325" i="41"/>
  <c r="L326" i="41"/>
  <c r="L327" i="41"/>
  <c r="L328" i="41"/>
  <c r="L329" i="41"/>
  <c r="L330" i="41"/>
  <c r="L331" i="41"/>
  <c r="L332" i="41"/>
  <c r="L333" i="41"/>
  <c r="L334" i="41"/>
  <c r="L335" i="41"/>
  <c r="L336" i="41"/>
  <c r="L337" i="41"/>
  <c r="L338" i="41"/>
  <c r="L339" i="41"/>
  <c r="L340" i="41"/>
  <c r="L341" i="41"/>
  <c r="L342" i="41"/>
  <c r="L343" i="41"/>
  <c r="L344" i="41"/>
  <c r="L345" i="41"/>
  <c r="L346" i="41"/>
  <c r="L347" i="41"/>
  <c r="L348" i="41"/>
  <c r="L349" i="41"/>
  <c r="L350" i="41"/>
  <c r="L351" i="41"/>
  <c r="L352" i="41"/>
  <c r="L353" i="41"/>
  <c r="L354" i="41"/>
  <c r="L355" i="41"/>
  <c r="L356" i="41"/>
  <c r="L357" i="41"/>
  <c r="L358" i="41"/>
  <c r="L359" i="41"/>
  <c r="L360" i="41"/>
  <c r="L361" i="41"/>
  <c r="L362" i="41"/>
  <c r="L363" i="41"/>
  <c r="L364" i="41"/>
  <c r="L365" i="41"/>
  <c r="L366" i="41"/>
  <c r="L367" i="41"/>
  <c r="L368" i="41"/>
  <c r="L369" i="41"/>
  <c r="L370" i="41"/>
  <c r="L371" i="41"/>
  <c r="L372" i="41"/>
  <c r="L373" i="41"/>
  <c r="L374" i="41"/>
  <c r="L375" i="41"/>
  <c r="L376" i="41"/>
  <c r="L377" i="41"/>
  <c r="L378" i="41"/>
  <c r="L379" i="41"/>
  <c r="L380" i="41"/>
  <c r="L381" i="41"/>
  <c r="L382" i="41"/>
  <c r="L383" i="41"/>
  <c r="L384" i="41"/>
  <c r="L385" i="41"/>
  <c r="L386" i="41"/>
  <c r="L387" i="41"/>
  <c r="L388" i="41"/>
  <c r="L389" i="41"/>
  <c r="L390" i="41"/>
  <c r="L391" i="41"/>
  <c r="L392" i="41"/>
  <c r="L393" i="41"/>
  <c r="L394" i="41"/>
  <c r="L395" i="41"/>
  <c r="L396" i="41"/>
  <c r="L397" i="41"/>
  <c r="L398" i="41"/>
  <c r="L399" i="41"/>
  <c r="L400" i="41"/>
  <c r="L401" i="41"/>
  <c r="L402" i="41"/>
  <c r="L403" i="41"/>
  <c r="L404" i="41"/>
  <c r="L405" i="41"/>
  <c r="L406" i="41"/>
  <c r="L407" i="41"/>
  <c r="L408" i="41"/>
  <c r="L409" i="41"/>
  <c r="L410" i="41"/>
  <c r="L411" i="41"/>
  <c r="L412" i="41"/>
  <c r="L413" i="41"/>
  <c r="L414" i="41"/>
  <c r="L415" i="41"/>
  <c r="L416" i="41"/>
  <c r="L417" i="41"/>
  <c r="L418" i="41"/>
  <c r="L419" i="41"/>
  <c r="L420" i="41"/>
  <c r="L421" i="41"/>
  <c r="L422" i="41"/>
  <c r="L423" i="41"/>
  <c r="L424" i="41"/>
  <c r="L425" i="41"/>
  <c r="L426" i="41"/>
  <c r="L427" i="41"/>
  <c r="L428" i="41"/>
  <c r="L429" i="41"/>
  <c r="L430" i="41"/>
  <c r="L431" i="41"/>
  <c r="L432" i="41"/>
  <c r="L433" i="41"/>
  <c r="L434" i="41"/>
  <c r="L435" i="41"/>
  <c r="L436" i="41"/>
  <c r="L437" i="41"/>
  <c r="L438" i="41"/>
  <c r="L439" i="41"/>
  <c r="L440" i="41"/>
  <c r="L441" i="41"/>
  <c r="L442" i="41"/>
  <c r="L443" i="41"/>
  <c r="L444" i="41"/>
  <c r="L445" i="41"/>
  <c r="L446" i="41"/>
  <c r="L447" i="41"/>
  <c r="L448" i="41"/>
  <c r="L449" i="41"/>
  <c r="L450" i="41"/>
  <c r="L451" i="41"/>
  <c r="L452" i="41"/>
  <c r="L453" i="41"/>
  <c r="L454" i="41"/>
  <c r="L455" i="41"/>
  <c r="L456" i="41"/>
  <c r="L457" i="41"/>
  <c r="L458" i="41"/>
  <c r="L459" i="41"/>
  <c r="L460" i="41"/>
  <c r="L461" i="41"/>
  <c r="L462" i="41"/>
  <c r="L463" i="41"/>
  <c r="L464" i="41"/>
  <c r="L465" i="41"/>
  <c r="L466" i="41"/>
  <c r="L467" i="41"/>
  <c r="L468" i="41"/>
  <c r="L469" i="41"/>
  <c r="L470" i="41"/>
  <c r="L471" i="41"/>
  <c r="L472" i="41"/>
  <c r="L473" i="41"/>
  <c r="L474" i="41"/>
  <c r="L475" i="41"/>
  <c r="L476" i="41"/>
  <c r="L477" i="41"/>
  <c r="L478" i="41"/>
  <c r="L479" i="41"/>
  <c r="L480" i="41"/>
  <c r="L481" i="41"/>
  <c r="L482" i="41"/>
  <c r="L483" i="41"/>
  <c r="L484" i="41"/>
  <c r="L485" i="41"/>
  <c r="L486" i="41"/>
  <c r="L487" i="41"/>
  <c r="L488" i="41"/>
  <c r="L489" i="41"/>
  <c r="L490" i="41"/>
  <c r="L491" i="41"/>
  <c r="L492" i="41"/>
  <c r="L493" i="41"/>
  <c r="L494" i="41"/>
  <c r="L495" i="41"/>
  <c r="L496" i="41"/>
  <c r="L497" i="41"/>
  <c r="L498" i="41"/>
  <c r="L499" i="41"/>
  <c r="L500" i="41"/>
  <c r="L501" i="41"/>
  <c r="L502" i="41"/>
  <c r="L503" i="41"/>
  <c r="L504" i="41"/>
  <c r="L505" i="41"/>
  <c r="L506" i="41"/>
  <c r="L507" i="41"/>
  <c r="L508" i="41"/>
  <c r="L509" i="41"/>
  <c r="L510" i="41"/>
  <c r="L511" i="41"/>
  <c r="L512" i="41"/>
  <c r="L513" i="41"/>
  <c r="L514" i="41"/>
  <c r="L515" i="41"/>
  <c r="L516" i="41"/>
  <c r="L517" i="41"/>
  <c r="L518" i="41"/>
  <c r="L519" i="41"/>
  <c r="L520" i="41"/>
  <c r="L521" i="41"/>
  <c r="L522" i="41"/>
  <c r="L523" i="41"/>
  <c r="L524" i="41"/>
  <c r="L525" i="41"/>
  <c r="L526" i="41"/>
  <c r="L527" i="41"/>
  <c r="L528" i="41"/>
  <c r="L529" i="41"/>
  <c r="L530" i="41"/>
  <c r="L531" i="41"/>
  <c r="L532" i="41"/>
  <c r="L533" i="41"/>
  <c r="L534" i="41"/>
  <c r="L535" i="41"/>
  <c r="L536" i="41"/>
  <c r="L537" i="41"/>
  <c r="L538" i="41"/>
  <c r="L539" i="41"/>
  <c r="L540" i="41"/>
  <c r="L541" i="41"/>
  <c r="L542" i="41"/>
  <c r="L543" i="41"/>
  <c r="L544" i="41"/>
  <c r="L545" i="41"/>
  <c r="L546" i="41"/>
  <c r="L547" i="41"/>
  <c r="L548" i="41"/>
  <c r="L549" i="41"/>
  <c r="L550" i="41"/>
  <c r="L551" i="41"/>
  <c r="L552" i="41"/>
  <c r="L553" i="41"/>
  <c r="L554" i="41"/>
  <c r="L555" i="41"/>
  <c r="L556" i="41"/>
  <c r="L557" i="41"/>
  <c r="L558" i="41"/>
  <c r="L559" i="41"/>
  <c r="L560" i="41"/>
  <c r="L561" i="41"/>
  <c r="L562" i="41"/>
  <c r="L563" i="41"/>
  <c r="L564" i="41"/>
  <c r="L565" i="41"/>
  <c r="L566" i="41"/>
  <c r="L567" i="41"/>
  <c r="L568" i="41"/>
  <c r="L569" i="41"/>
  <c r="L570" i="41"/>
  <c r="L571" i="41"/>
  <c r="L572" i="41"/>
  <c r="L573" i="41"/>
  <c r="L574" i="41"/>
  <c r="L575" i="41"/>
  <c r="L576" i="41"/>
  <c r="L577" i="41"/>
  <c r="L578" i="41"/>
  <c r="L579" i="41"/>
  <c r="L580" i="41"/>
  <c r="L581" i="41"/>
  <c r="L582" i="41"/>
  <c r="L583" i="41"/>
  <c r="L584" i="41"/>
  <c r="L585" i="41"/>
  <c r="L586" i="41"/>
  <c r="L587" i="41"/>
  <c r="L588" i="41"/>
  <c r="L589" i="41"/>
  <c r="L590" i="41"/>
  <c r="L591" i="41"/>
  <c r="L592" i="41"/>
  <c r="L593" i="41"/>
  <c r="L594" i="41"/>
  <c r="L595" i="41"/>
  <c r="L596" i="41"/>
  <c r="L597" i="41"/>
  <c r="L598" i="41"/>
  <c r="L599" i="41"/>
  <c r="L600" i="41"/>
  <c r="L601" i="41"/>
  <c r="L602" i="41"/>
  <c r="L603" i="41"/>
  <c r="L604" i="41"/>
  <c r="L605" i="41"/>
  <c r="L606" i="41"/>
  <c r="L607" i="41"/>
  <c r="L608" i="41"/>
  <c r="L609" i="41"/>
  <c r="L610" i="41"/>
  <c r="L611" i="41"/>
  <c r="L612" i="41"/>
  <c r="L613" i="41"/>
  <c r="L614" i="41"/>
  <c r="L615" i="41"/>
  <c r="L616" i="41"/>
  <c r="L617" i="41"/>
  <c r="L618" i="41"/>
  <c r="L619" i="41"/>
  <c r="L620" i="41"/>
  <c r="L621" i="41"/>
  <c r="L622" i="41"/>
  <c r="L623" i="41"/>
  <c r="L624" i="41"/>
  <c r="L625" i="41"/>
  <c r="L626" i="41"/>
  <c r="L627" i="41"/>
  <c r="L628" i="41"/>
  <c r="L629" i="41"/>
  <c r="L630" i="41"/>
  <c r="L631" i="41"/>
  <c r="L632" i="41"/>
  <c r="L633" i="41"/>
  <c r="L634" i="41"/>
  <c r="L635" i="41"/>
  <c r="L636" i="41"/>
  <c r="L637" i="41"/>
  <c r="L638" i="41"/>
  <c r="L639" i="41"/>
  <c r="L640" i="41"/>
  <c r="L641" i="41"/>
  <c r="L642" i="41"/>
  <c r="L643" i="41"/>
  <c r="L644" i="41"/>
  <c r="L645" i="41"/>
  <c r="L646" i="41"/>
  <c r="L647" i="41"/>
  <c r="L648" i="41"/>
  <c r="L649" i="41"/>
  <c r="L650" i="41"/>
  <c r="L651" i="41"/>
  <c r="L652" i="41"/>
  <c r="L653" i="41"/>
  <c r="L654" i="41"/>
  <c r="L655" i="41"/>
  <c r="L656" i="41"/>
  <c r="L657" i="41"/>
  <c r="L658" i="41"/>
  <c r="L659" i="41"/>
  <c r="L660" i="41"/>
  <c r="L661" i="41"/>
  <c r="L662" i="41"/>
  <c r="L663" i="41"/>
  <c r="L664" i="41"/>
  <c r="L665" i="41"/>
  <c r="L666" i="41"/>
  <c r="L667" i="41"/>
  <c r="L668" i="41"/>
  <c r="L669" i="41"/>
  <c r="L670" i="41"/>
  <c r="L671" i="41"/>
  <c r="L672" i="41"/>
  <c r="L673" i="41"/>
  <c r="L674" i="41"/>
  <c r="L675" i="41"/>
  <c r="L676" i="41"/>
  <c r="L677" i="41"/>
  <c r="L678" i="41"/>
  <c r="K52" i="41"/>
  <c r="K53" i="41"/>
  <c r="K54" i="41"/>
  <c r="K55" i="41"/>
  <c r="K56" i="41"/>
  <c r="K57" i="41"/>
  <c r="K58" i="41"/>
  <c r="K59" i="41"/>
  <c r="K60" i="41"/>
  <c r="K61" i="41"/>
  <c r="K62" i="41"/>
  <c r="K63" i="41"/>
  <c r="K64" i="41"/>
  <c r="K65" i="41"/>
  <c r="K66" i="41"/>
  <c r="K67" i="41"/>
  <c r="K68" i="41"/>
  <c r="K69" i="41"/>
  <c r="K70" i="41"/>
  <c r="K71" i="41"/>
  <c r="K72" i="41"/>
  <c r="K73" i="41"/>
  <c r="K74" i="41"/>
  <c r="K75" i="41"/>
  <c r="K76" i="41"/>
  <c r="K77" i="41"/>
  <c r="K78" i="41"/>
  <c r="K79" i="41"/>
  <c r="K80" i="41"/>
  <c r="K81" i="41"/>
  <c r="K82" i="41"/>
  <c r="K83" i="41"/>
  <c r="K84" i="41"/>
  <c r="K85" i="41"/>
  <c r="K86" i="41"/>
  <c r="K87" i="41"/>
  <c r="K88" i="41"/>
  <c r="K89" i="41"/>
  <c r="K90" i="41"/>
  <c r="K91" i="41"/>
  <c r="K92" i="41"/>
  <c r="K93" i="41"/>
  <c r="K94" i="41"/>
  <c r="K95" i="41"/>
  <c r="K96" i="41"/>
  <c r="K97" i="41"/>
  <c r="K98" i="41"/>
  <c r="K99" i="41"/>
  <c r="K100" i="41"/>
  <c r="K101" i="41"/>
  <c r="K102" i="41"/>
  <c r="K103" i="41"/>
  <c r="K104" i="41"/>
  <c r="K105" i="41"/>
  <c r="K106" i="41"/>
  <c r="K107" i="41"/>
  <c r="K108" i="41"/>
  <c r="K109" i="41"/>
  <c r="K110" i="41"/>
  <c r="K111" i="41"/>
  <c r="K112" i="41"/>
  <c r="K113" i="41"/>
  <c r="K114" i="41"/>
  <c r="K115" i="41"/>
  <c r="K116" i="41"/>
  <c r="K117" i="41"/>
  <c r="K118" i="41"/>
  <c r="K119" i="41"/>
  <c r="K120" i="41"/>
  <c r="K121" i="41"/>
  <c r="K122" i="41"/>
  <c r="K123" i="41"/>
  <c r="K124" i="41"/>
  <c r="K125" i="41"/>
  <c r="K126" i="41"/>
  <c r="K127" i="41"/>
  <c r="K128" i="41"/>
  <c r="K129" i="41"/>
  <c r="K130" i="41"/>
  <c r="K131" i="41"/>
  <c r="K132" i="41"/>
  <c r="K133" i="41"/>
  <c r="K134" i="41"/>
  <c r="K135" i="41"/>
  <c r="K136" i="41"/>
  <c r="K137" i="41"/>
  <c r="K138" i="41"/>
  <c r="K139" i="41"/>
  <c r="K140" i="41"/>
  <c r="K141" i="41"/>
  <c r="K142" i="41"/>
  <c r="K143" i="41"/>
  <c r="K144" i="41"/>
  <c r="K145" i="41"/>
  <c r="K146" i="41"/>
  <c r="K147" i="41"/>
  <c r="K148" i="41"/>
  <c r="K149" i="41"/>
  <c r="K150" i="41"/>
  <c r="K151" i="41"/>
  <c r="K152" i="41"/>
  <c r="K153" i="41"/>
  <c r="K154" i="41"/>
  <c r="K155" i="41"/>
  <c r="K156" i="41"/>
  <c r="K157" i="41"/>
  <c r="K158" i="41"/>
  <c r="K159" i="41"/>
  <c r="K160" i="41"/>
  <c r="K161" i="41"/>
  <c r="K162" i="41"/>
  <c r="K163" i="41"/>
  <c r="K164" i="41"/>
  <c r="K165" i="41"/>
  <c r="K166" i="41"/>
  <c r="K167" i="41"/>
  <c r="K168" i="41"/>
  <c r="K169" i="41"/>
  <c r="K170" i="41"/>
  <c r="K171" i="41"/>
  <c r="K172" i="41"/>
  <c r="K173" i="41"/>
  <c r="K174" i="41"/>
  <c r="K175" i="41"/>
  <c r="K176" i="41"/>
  <c r="K177" i="41"/>
  <c r="K178" i="41"/>
  <c r="K179" i="41"/>
  <c r="K180" i="41"/>
  <c r="K181" i="41"/>
  <c r="K182" i="41"/>
  <c r="K183" i="41"/>
  <c r="K184" i="41"/>
  <c r="K185" i="41"/>
  <c r="K186" i="41"/>
  <c r="K187" i="41"/>
  <c r="K188" i="41"/>
  <c r="K189" i="41"/>
  <c r="K190" i="41"/>
  <c r="K191" i="41"/>
  <c r="K192" i="41"/>
  <c r="K193" i="41"/>
  <c r="K194" i="41"/>
  <c r="K195" i="41"/>
  <c r="K196" i="41"/>
  <c r="K197" i="41"/>
  <c r="K198" i="41"/>
  <c r="K199" i="41"/>
  <c r="K200" i="41"/>
  <c r="K201" i="41"/>
  <c r="K202" i="41"/>
  <c r="K203" i="41"/>
  <c r="K204" i="41"/>
  <c r="K205" i="41"/>
  <c r="K206" i="41"/>
  <c r="K207" i="41"/>
  <c r="K208" i="41"/>
  <c r="K209" i="41"/>
  <c r="K210" i="41"/>
  <c r="K211" i="41"/>
  <c r="K212" i="41"/>
  <c r="K213" i="41"/>
  <c r="K214" i="41"/>
  <c r="K215" i="41"/>
  <c r="K216" i="41"/>
  <c r="K217" i="41"/>
  <c r="K218" i="41"/>
  <c r="K219" i="41"/>
  <c r="K220" i="41"/>
  <c r="K221" i="41"/>
  <c r="K222" i="41"/>
  <c r="K223" i="41"/>
  <c r="K224" i="41"/>
  <c r="K225" i="41"/>
  <c r="K226" i="41"/>
  <c r="K227" i="41"/>
  <c r="K228" i="41"/>
  <c r="K229" i="41"/>
  <c r="K230" i="41"/>
  <c r="K231" i="41"/>
  <c r="K232" i="41"/>
  <c r="K233" i="41"/>
  <c r="K234" i="41"/>
  <c r="K235" i="41"/>
  <c r="K236" i="41"/>
  <c r="K237" i="41"/>
  <c r="K238" i="41"/>
  <c r="K239" i="41"/>
  <c r="K240" i="41"/>
  <c r="K241" i="41"/>
  <c r="K242" i="41"/>
  <c r="K243" i="41"/>
  <c r="K244" i="41"/>
  <c r="K245" i="41"/>
  <c r="K246" i="41"/>
  <c r="K247" i="41"/>
  <c r="K248" i="41"/>
  <c r="K249" i="41"/>
  <c r="K250" i="41"/>
  <c r="K251" i="41"/>
  <c r="K252" i="41"/>
  <c r="K253" i="41"/>
  <c r="K254" i="41"/>
  <c r="K255" i="41"/>
  <c r="K256" i="41"/>
  <c r="K257" i="41"/>
  <c r="K258" i="41"/>
  <c r="K259" i="41"/>
  <c r="K260" i="41"/>
  <c r="K261" i="41"/>
  <c r="K262" i="41"/>
  <c r="K263" i="41"/>
  <c r="K264" i="41"/>
  <c r="K265" i="41"/>
  <c r="K266" i="41"/>
  <c r="K267" i="41"/>
  <c r="K268" i="41"/>
  <c r="K269" i="41"/>
  <c r="K270" i="41"/>
  <c r="K271" i="41"/>
  <c r="K272" i="41"/>
  <c r="K273" i="41"/>
  <c r="K274" i="41"/>
  <c r="K275" i="41"/>
  <c r="K276" i="41"/>
  <c r="K277" i="41"/>
  <c r="K278" i="41"/>
  <c r="K279" i="41"/>
  <c r="K280" i="41"/>
  <c r="K281" i="41"/>
  <c r="K282" i="41"/>
  <c r="K283" i="41"/>
  <c r="K284" i="41"/>
  <c r="K285" i="41"/>
  <c r="K286" i="41"/>
  <c r="K287" i="41"/>
  <c r="K288" i="41"/>
  <c r="K289" i="41"/>
  <c r="K290" i="41"/>
  <c r="K291" i="41"/>
  <c r="K292" i="41"/>
  <c r="K293" i="41"/>
  <c r="K294" i="41"/>
  <c r="K295" i="41"/>
  <c r="K296" i="41"/>
  <c r="K297" i="41"/>
  <c r="K298" i="41"/>
  <c r="K299" i="41"/>
  <c r="K300" i="41"/>
  <c r="K301" i="41"/>
  <c r="K302" i="41"/>
  <c r="K303" i="41"/>
  <c r="K304" i="41"/>
  <c r="K305" i="41"/>
  <c r="K306" i="41"/>
  <c r="K307" i="41"/>
  <c r="K308" i="41"/>
  <c r="K309" i="41"/>
  <c r="K310" i="41"/>
  <c r="K311" i="41"/>
  <c r="K312" i="41"/>
  <c r="K313" i="41"/>
  <c r="K314" i="41"/>
  <c r="K315" i="41"/>
  <c r="K316" i="41"/>
  <c r="K317" i="41"/>
  <c r="K318" i="41"/>
  <c r="K319" i="41"/>
  <c r="K320" i="41"/>
  <c r="K321" i="41"/>
  <c r="K322" i="41"/>
  <c r="K323" i="41"/>
  <c r="K324" i="41"/>
  <c r="K325" i="41"/>
  <c r="K326" i="41"/>
  <c r="K327" i="41"/>
  <c r="K328" i="41"/>
  <c r="K329" i="41"/>
  <c r="K330" i="41"/>
  <c r="K331" i="41"/>
  <c r="K332" i="41"/>
  <c r="K333" i="41"/>
  <c r="K334" i="41"/>
  <c r="K335" i="41"/>
  <c r="K336" i="41"/>
  <c r="K337" i="41"/>
  <c r="K338" i="41"/>
  <c r="K339" i="41"/>
  <c r="K340" i="41"/>
  <c r="K341" i="41"/>
  <c r="K342" i="41"/>
  <c r="K343" i="41"/>
  <c r="K344" i="41"/>
  <c r="K345" i="41"/>
  <c r="K346" i="41"/>
  <c r="K347" i="41"/>
  <c r="K348" i="41"/>
  <c r="K349" i="41"/>
  <c r="K350" i="41"/>
  <c r="K351" i="41"/>
  <c r="K352" i="41"/>
  <c r="K353" i="41"/>
  <c r="K354" i="41"/>
  <c r="K355" i="41"/>
  <c r="K356" i="41"/>
  <c r="K357" i="41"/>
  <c r="K358" i="41"/>
  <c r="K359" i="41"/>
  <c r="K360" i="41"/>
  <c r="K361" i="41"/>
  <c r="K362" i="41"/>
  <c r="K363" i="41"/>
  <c r="K364" i="41"/>
  <c r="K365" i="41"/>
  <c r="K366" i="41"/>
  <c r="K367" i="41"/>
  <c r="K368" i="41"/>
  <c r="K369" i="41"/>
  <c r="K370" i="41"/>
  <c r="K371" i="41"/>
  <c r="K372" i="41"/>
  <c r="K373" i="41"/>
  <c r="K374" i="41"/>
  <c r="K375" i="41"/>
  <c r="K376" i="41"/>
  <c r="K377" i="41"/>
  <c r="K378" i="41"/>
  <c r="K379" i="41"/>
  <c r="K380" i="41"/>
  <c r="K381" i="41"/>
  <c r="K382" i="41"/>
  <c r="K383" i="41"/>
  <c r="K384" i="41"/>
  <c r="K385" i="41"/>
  <c r="K386" i="41"/>
  <c r="K387" i="41"/>
  <c r="K388" i="41"/>
  <c r="K389" i="41"/>
  <c r="K390" i="41"/>
  <c r="K391" i="41"/>
  <c r="K392" i="41"/>
  <c r="K393" i="41"/>
  <c r="K394" i="41"/>
  <c r="K395" i="41"/>
  <c r="K396" i="41"/>
  <c r="K397" i="41"/>
  <c r="K398" i="41"/>
  <c r="K399" i="41"/>
  <c r="K400" i="41"/>
  <c r="K401" i="41"/>
  <c r="K402" i="41"/>
  <c r="K403" i="41"/>
  <c r="K404" i="41"/>
  <c r="K405" i="41"/>
  <c r="K406" i="41"/>
  <c r="K407" i="41"/>
  <c r="K408" i="41"/>
  <c r="K409" i="41"/>
  <c r="K410" i="41"/>
  <c r="K411" i="41"/>
  <c r="K412" i="41"/>
  <c r="K413" i="41"/>
  <c r="K414" i="41"/>
  <c r="K415" i="41"/>
  <c r="K416" i="41"/>
  <c r="K417" i="41"/>
  <c r="K418" i="41"/>
  <c r="K419" i="41"/>
  <c r="K420" i="41"/>
  <c r="K421" i="41"/>
  <c r="K422" i="41"/>
  <c r="K423" i="41"/>
  <c r="K424" i="41"/>
  <c r="K425" i="41"/>
  <c r="K426" i="41"/>
  <c r="K427" i="41"/>
  <c r="K428" i="41"/>
  <c r="K429" i="41"/>
  <c r="K430" i="41"/>
  <c r="K431" i="41"/>
  <c r="K432" i="41"/>
  <c r="K433" i="41"/>
  <c r="K434" i="41"/>
  <c r="K435" i="41"/>
  <c r="K436" i="41"/>
  <c r="K437" i="41"/>
  <c r="K438" i="41"/>
  <c r="K439" i="41"/>
  <c r="K440" i="41"/>
  <c r="K441" i="41"/>
  <c r="K442" i="41"/>
  <c r="K443" i="41"/>
  <c r="K444" i="41"/>
  <c r="K445" i="41"/>
  <c r="K446" i="41"/>
  <c r="K447" i="41"/>
  <c r="K448" i="41"/>
  <c r="K449" i="41"/>
  <c r="K450" i="41"/>
  <c r="K451" i="41"/>
  <c r="K452" i="41"/>
  <c r="K453" i="41"/>
  <c r="K454" i="41"/>
  <c r="K455" i="41"/>
  <c r="K456" i="41"/>
  <c r="K457" i="41"/>
  <c r="K458" i="41"/>
  <c r="K459" i="41"/>
  <c r="K460" i="41"/>
  <c r="K461" i="41"/>
  <c r="K462" i="41"/>
  <c r="K463" i="41"/>
  <c r="K464" i="41"/>
  <c r="K465" i="41"/>
  <c r="K466" i="41"/>
  <c r="K467" i="41"/>
  <c r="K468" i="41"/>
  <c r="K469" i="41"/>
  <c r="K470" i="41"/>
  <c r="K471" i="41"/>
  <c r="K472" i="41"/>
  <c r="K473" i="41"/>
  <c r="K474" i="41"/>
  <c r="K475" i="41"/>
  <c r="K476" i="41"/>
  <c r="K477" i="41"/>
  <c r="K478" i="41"/>
  <c r="K479" i="41"/>
  <c r="K480" i="41"/>
  <c r="K481" i="41"/>
  <c r="K482" i="41"/>
  <c r="K483" i="41"/>
  <c r="K484" i="41"/>
  <c r="K485" i="41"/>
  <c r="K486" i="41"/>
  <c r="K487" i="41"/>
  <c r="K488" i="41"/>
  <c r="K489" i="41"/>
  <c r="K490" i="41"/>
  <c r="K491" i="41"/>
  <c r="K492" i="41"/>
  <c r="K493" i="41"/>
  <c r="K494" i="41"/>
  <c r="K495" i="41"/>
  <c r="K496" i="41"/>
  <c r="K497" i="41"/>
  <c r="K498" i="41"/>
  <c r="K499" i="41"/>
  <c r="K500" i="41"/>
  <c r="K501" i="41"/>
  <c r="K502" i="41"/>
  <c r="K503" i="41"/>
  <c r="K504" i="41"/>
  <c r="K505" i="41"/>
  <c r="K506" i="41"/>
  <c r="K507" i="41"/>
  <c r="K508" i="41"/>
  <c r="K509" i="41"/>
  <c r="K510" i="41"/>
  <c r="K511" i="41"/>
  <c r="K512" i="41"/>
  <c r="K513" i="41"/>
  <c r="K514" i="41"/>
  <c r="K515" i="41"/>
  <c r="K516" i="41"/>
  <c r="K517" i="41"/>
  <c r="K518" i="41"/>
  <c r="K519" i="41"/>
  <c r="K520" i="41"/>
  <c r="K521" i="41"/>
  <c r="K522" i="41"/>
  <c r="K523" i="41"/>
  <c r="K524" i="41"/>
  <c r="K525" i="41"/>
  <c r="K526" i="41"/>
  <c r="K527" i="41"/>
  <c r="K528" i="41"/>
  <c r="K529" i="41"/>
  <c r="K530" i="41"/>
  <c r="K531" i="41"/>
  <c r="K532" i="41"/>
  <c r="K533" i="41"/>
  <c r="K534" i="41"/>
  <c r="K535" i="41"/>
  <c r="K536" i="41"/>
  <c r="K537" i="41"/>
  <c r="K538" i="41"/>
  <c r="K539" i="41"/>
  <c r="K540" i="41"/>
  <c r="K541" i="41"/>
  <c r="K542" i="41"/>
  <c r="K543" i="41"/>
  <c r="K544" i="41"/>
  <c r="K545" i="41"/>
  <c r="K546" i="41"/>
  <c r="K547" i="41"/>
  <c r="K548" i="41"/>
  <c r="K549" i="41"/>
  <c r="K550" i="41"/>
  <c r="K551" i="41"/>
  <c r="K552" i="41"/>
  <c r="K553" i="41"/>
  <c r="K554" i="41"/>
  <c r="K555" i="41"/>
  <c r="K556" i="41"/>
  <c r="K557" i="41"/>
  <c r="K558" i="41"/>
  <c r="K559" i="41"/>
  <c r="K560" i="41"/>
  <c r="K561" i="41"/>
  <c r="K562" i="41"/>
  <c r="K563" i="41"/>
  <c r="K564" i="41"/>
  <c r="K565" i="41"/>
  <c r="K566" i="41"/>
  <c r="K567" i="41"/>
  <c r="K568" i="41"/>
  <c r="K569" i="41"/>
  <c r="K570" i="41"/>
  <c r="K571" i="41"/>
  <c r="K572" i="41"/>
  <c r="K573" i="41"/>
  <c r="K574" i="41"/>
  <c r="K575" i="41"/>
  <c r="K576" i="41"/>
  <c r="K577" i="41"/>
  <c r="K578" i="41"/>
  <c r="K579" i="41"/>
  <c r="K580" i="41"/>
  <c r="K581" i="41"/>
  <c r="K582" i="41"/>
  <c r="K583" i="41"/>
  <c r="K584" i="41"/>
  <c r="K585" i="41"/>
  <c r="K586" i="41"/>
  <c r="K587" i="41"/>
  <c r="K588" i="41"/>
  <c r="K589" i="41"/>
  <c r="K590" i="41"/>
  <c r="K591" i="41"/>
  <c r="K592" i="41"/>
  <c r="K593" i="41"/>
  <c r="K594" i="41"/>
  <c r="K595" i="41"/>
  <c r="K596" i="41"/>
  <c r="K597" i="41"/>
  <c r="K598" i="41"/>
  <c r="K599" i="41"/>
  <c r="K600" i="41"/>
  <c r="K601" i="41"/>
  <c r="K602" i="41"/>
  <c r="K603" i="41"/>
  <c r="K604" i="41"/>
  <c r="K605" i="41"/>
  <c r="K606" i="41"/>
  <c r="K607" i="41"/>
  <c r="K608" i="41"/>
  <c r="K609" i="41"/>
  <c r="K610" i="41"/>
  <c r="K611" i="41"/>
  <c r="K612" i="41"/>
  <c r="K613" i="41"/>
  <c r="K614" i="41"/>
  <c r="K615" i="41"/>
  <c r="K616" i="41"/>
  <c r="K617" i="41"/>
  <c r="K618" i="41"/>
  <c r="K619" i="41"/>
  <c r="K620" i="41"/>
  <c r="K621" i="41"/>
  <c r="K622" i="41"/>
  <c r="K623" i="41"/>
  <c r="K624" i="41"/>
  <c r="K625" i="41"/>
  <c r="K626" i="41"/>
  <c r="K627" i="41"/>
  <c r="K628" i="41"/>
  <c r="K629" i="41"/>
  <c r="K630" i="41"/>
  <c r="K631" i="41"/>
  <c r="K632" i="41"/>
  <c r="K633" i="41"/>
  <c r="K634" i="41"/>
  <c r="K635" i="41"/>
  <c r="K636" i="41"/>
  <c r="K637" i="41"/>
  <c r="K638" i="41"/>
  <c r="K639" i="41"/>
  <c r="K640" i="41"/>
  <c r="K641" i="41"/>
  <c r="K642" i="41"/>
  <c r="K643" i="41"/>
  <c r="K644" i="41"/>
  <c r="K645" i="41"/>
  <c r="K646" i="41"/>
  <c r="K647" i="41"/>
  <c r="K648" i="41"/>
  <c r="K649" i="41"/>
  <c r="K650" i="41"/>
  <c r="K651" i="41"/>
  <c r="K652" i="41"/>
  <c r="K653" i="41"/>
  <c r="K654" i="41"/>
  <c r="K655" i="41"/>
  <c r="K656" i="41"/>
  <c r="K657" i="41"/>
  <c r="K658" i="41"/>
  <c r="K659" i="41"/>
  <c r="K660" i="41"/>
  <c r="K661" i="41"/>
  <c r="K662" i="41"/>
  <c r="K663" i="41"/>
  <c r="K664" i="41"/>
  <c r="K665" i="41"/>
  <c r="K666" i="41"/>
  <c r="K667" i="41"/>
  <c r="K668" i="41"/>
  <c r="K669" i="41"/>
  <c r="K670" i="41"/>
  <c r="K671" i="41"/>
  <c r="K672" i="41"/>
  <c r="K673" i="41"/>
  <c r="K674" i="41"/>
  <c r="K675" i="41"/>
  <c r="K676" i="41"/>
  <c r="K677" i="41"/>
  <c r="K678" i="41"/>
  <c r="J52" i="41"/>
  <c r="J53" i="41"/>
  <c r="J54" i="41"/>
  <c r="J55" i="41"/>
  <c r="J56" i="41"/>
  <c r="J57" i="41"/>
  <c r="J58" i="41"/>
  <c r="J59" i="41"/>
  <c r="J60" i="41"/>
  <c r="J61" i="41"/>
  <c r="J62" i="41"/>
  <c r="J63" i="41"/>
  <c r="J64" i="41"/>
  <c r="J65" i="41"/>
  <c r="J66" i="41"/>
  <c r="J67" i="41"/>
  <c r="J68" i="41"/>
  <c r="J69" i="41"/>
  <c r="J70" i="41"/>
  <c r="J71" i="41"/>
  <c r="J72" i="41"/>
  <c r="J73" i="41"/>
  <c r="J74" i="41"/>
  <c r="J75" i="41"/>
  <c r="J76" i="41"/>
  <c r="J77" i="41"/>
  <c r="J78" i="41"/>
  <c r="J79" i="41"/>
  <c r="J80" i="41"/>
  <c r="J81" i="41"/>
  <c r="J82" i="41"/>
  <c r="J83" i="41"/>
  <c r="J84" i="41"/>
  <c r="J85" i="41"/>
  <c r="J86" i="41"/>
  <c r="J87" i="41"/>
  <c r="J88" i="41"/>
  <c r="J89" i="41"/>
  <c r="J90" i="41"/>
  <c r="J91" i="41"/>
  <c r="J92" i="41"/>
  <c r="J93" i="41"/>
  <c r="J94" i="41"/>
  <c r="J95" i="41"/>
  <c r="J96" i="41"/>
  <c r="J97" i="41"/>
  <c r="J98" i="41"/>
  <c r="J99" i="41"/>
  <c r="J100" i="41"/>
  <c r="J101" i="41"/>
  <c r="J102" i="41"/>
  <c r="J103" i="41"/>
  <c r="J104" i="41"/>
  <c r="J105" i="41"/>
  <c r="J106" i="41"/>
  <c r="J107" i="41"/>
  <c r="J108" i="41"/>
  <c r="J109" i="41"/>
  <c r="J110" i="41"/>
  <c r="J111" i="41"/>
  <c r="J112" i="41"/>
  <c r="J113" i="41"/>
  <c r="J114" i="41"/>
  <c r="J115" i="41"/>
  <c r="J116" i="41"/>
  <c r="J117" i="41"/>
  <c r="J118" i="41"/>
  <c r="J119" i="41"/>
  <c r="J120" i="41"/>
  <c r="J121" i="41"/>
  <c r="J122" i="41"/>
  <c r="J123" i="41"/>
  <c r="J124" i="41"/>
  <c r="J125" i="41"/>
  <c r="J126" i="41"/>
  <c r="J127" i="41"/>
  <c r="J128" i="41"/>
  <c r="J129" i="41"/>
  <c r="J130" i="41"/>
  <c r="J131" i="41"/>
  <c r="J132" i="41"/>
  <c r="J133" i="41"/>
  <c r="J134" i="41"/>
  <c r="J135" i="41"/>
  <c r="J136" i="41"/>
  <c r="J137" i="41"/>
  <c r="J138" i="41"/>
  <c r="J139" i="41"/>
  <c r="J140" i="41"/>
  <c r="J141" i="41"/>
  <c r="J142" i="41"/>
  <c r="J143" i="41"/>
  <c r="J144" i="41"/>
  <c r="J145" i="41"/>
  <c r="J146" i="41"/>
  <c r="J147" i="41"/>
  <c r="J148" i="41"/>
  <c r="J149" i="41"/>
  <c r="J150" i="41"/>
  <c r="J151" i="41"/>
  <c r="J152" i="41"/>
  <c r="J153" i="41"/>
  <c r="J154" i="41"/>
  <c r="J155" i="41"/>
  <c r="J156" i="41"/>
  <c r="J157" i="41"/>
  <c r="J158" i="41"/>
  <c r="J159" i="41"/>
  <c r="J160" i="41"/>
  <c r="J161" i="41"/>
  <c r="J162" i="41"/>
  <c r="J163" i="41"/>
  <c r="J164" i="41"/>
  <c r="J165" i="41"/>
  <c r="J166" i="41"/>
  <c r="J167" i="41"/>
  <c r="J168" i="41"/>
  <c r="J169" i="41"/>
  <c r="J170" i="41"/>
  <c r="J171" i="41"/>
  <c r="J172" i="41"/>
  <c r="J173" i="41"/>
  <c r="J174" i="41"/>
  <c r="J175" i="41"/>
  <c r="J176" i="41"/>
  <c r="J177" i="41"/>
  <c r="J178" i="41"/>
  <c r="J179" i="41"/>
  <c r="J180" i="41"/>
  <c r="J181" i="41"/>
  <c r="J182" i="41"/>
  <c r="J183" i="41"/>
  <c r="J184" i="41"/>
  <c r="J185" i="41"/>
  <c r="J186" i="41"/>
  <c r="J187" i="41"/>
  <c r="J188" i="41"/>
  <c r="J189" i="41"/>
  <c r="J190" i="41"/>
  <c r="J191" i="41"/>
  <c r="J192" i="41"/>
  <c r="J193" i="41"/>
  <c r="J194" i="41"/>
  <c r="J195" i="41"/>
  <c r="J196" i="41"/>
  <c r="J197" i="41"/>
  <c r="J198" i="41"/>
  <c r="J199" i="41"/>
  <c r="J200" i="41"/>
  <c r="J201" i="41"/>
  <c r="J202" i="41"/>
  <c r="J203" i="41"/>
  <c r="J204" i="41"/>
  <c r="J205" i="41"/>
  <c r="J206" i="41"/>
  <c r="J207" i="41"/>
  <c r="J208" i="41"/>
  <c r="J209" i="41"/>
  <c r="J210" i="41"/>
  <c r="J211" i="41"/>
  <c r="J212" i="41"/>
  <c r="J213" i="41"/>
  <c r="J214" i="41"/>
  <c r="J215" i="41"/>
  <c r="J216" i="41"/>
  <c r="J217" i="41"/>
  <c r="J218" i="41"/>
  <c r="J219" i="41"/>
  <c r="J220" i="41"/>
  <c r="J221" i="41"/>
  <c r="J222" i="41"/>
  <c r="J223" i="41"/>
  <c r="J224" i="41"/>
  <c r="J225" i="41"/>
  <c r="J226" i="41"/>
  <c r="J227" i="41"/>
  <c r="J228" i="41"/>
  <c r="J229" i="41"/>
  <c r="J230" i="41"/>
  <c r="J231" i="41"/>
  <c r="J232" i="41"/>
  <c r="J233" i="41"/>
  <c r="J234" i="41"/>
  <c r="J235" i="41"/>
  <c r="J236" i="41"/>
  <c r="J237" i="41"/>
  <c r="J238" i="41"/>
  <c r="J239" i="41"/>
  <c r="J240" i="41"/>
  <c r="J241" i="41"/>
  <c r="J242" i="41"/>
  <c r="J243" i="41"/>
  <c r="J244" i="41"/>
  <c r="J245" i="41"/>
  <c r="J246" i="41"/>
  <c r="J247" i="41"/>
  <c r="J248" i="41"/>
  <c r="J249" i="41"/>
  <c r="J250" i="41"/>
  <c r="J251" i="41"/>
  <c r="J252" i="41"/>
  <c r="J253" i="41"/>
  <c r="J254" i="41"/>
  <c r="J255" i="41"/>
  <c r="J256" i="41"/>
  <c r="J257" i="41"/>
  <c r="J258" i="41"/>
  <c r="J259" i="41"/>
  <c r="J260" i="41"/>
  <c r="J261" i="41"/>
  <c r="J262" i="41"/>
  <c r="J263" i="41"/>
  <c r="J264" i="41"/>
  <c r="J265" i="41"/>
  <c r="J266" i="41"/>
  <c r="J267" i="41"/>
  <c r="J268" i="41"/>
  <c r="J269" i="41"/>
  <c r="J270" i="41"/>
  <c r="J271" i="41"/>
  <c r="J272" i="41"/>
  <c r="J273" i="41"/>
  <c r="J274" i="41"/>
  <c r="J275" i="41"/>
  <c r="J276" i="41"/>
  <c r="J277" i="41"/>
  <c r="J278" i="41"/>
  <c r="J279" i="41"/>
  <c r="J280" i="41"/>
  <c r="J281" i="41"/>
  <c r="J282" i="41"/>
  <c r="J283" i="41"/>
  <c r="J284" i="41"/>
  <c r="J285" i="41"/>
  <c r="J286" i="41"/>
  <c r="J287" i="41"/>
  <c r="J288" i="41"/>
  <c r="J289" i="41"/>
  <c r="J290" i="41"/>
  <c r="J291" i="41"/>
  <c r="J292" i="41"/>
  <c r="J293" i="41"/>
  <c r="J294" i="41"/>
  <c r="J295" i="41"/>
  <c r="J296" i="41"/>
  <c r="J297" i="41"/>
  <c r="J298" i="41"/>
  <c r="J299" i="41"/>
  <c r="J300" i="41"/>
  <c r="J301" i="41"/>
  <c r="J302" i="41"/>
  <c r="J303" i="41"/>
  <c r="J304" i="41"/>
  <c r="J305" i="41"/>
  <c r="J306" i="41"/>
  <c r="J307" i="41"/>
  <c r="J308" i="41"/>
  <c r="J309" i="41"/>
  <c r="J310" i="41"/>
  <c r="J311" i="41"/>
  <c r="J312" i="41"/>
  <c r="J313" i="41"/>
  <c r="J314" i="41"/>
  <c r="J315" i="41"/>
  <c r="J316" i="41"/>
  <c r="J317" i="41"/>
  <c r="J318" i="41"/>
  <c r="J319" i="41"/>
  <c r="J320" i="41"/>
  <c r="J321" i="41"/>
  <c r="J322" i="41"/>
  <c r="J323" i="41"/>
  <c r="J324" i="41"/>
  <c r="J325" i="41"/>
  <c r="J326" i="41"/>
  <c r="J327" i="41"/>
  <c r="J328" i="41"/>
  <c r="J329" i="41"/>
  <c r="J330" i="41"/>
  <c r="J331" i="41"/>
  <c r="J332" i="41"/>
  <c r="J333" i="41"/>
  <c r="J334" i="41"/>
  <c r="J335" i="41"/>
  <c r="J336" i="41"/>
  <c r="J337" i="41"/>
  <c r="J338" i="41"/>
  <c r="J339" i="41"/>
  <c r="J340" i="41"/>
  <c r="J341" i="41"/>
  <c r="J342" i="41"/>
  <c r="J343" i="41"/>
  <c r="J344" i="41"/>
  <c r="J345" i="41"/>
  <c r="J346" i="41"/>
  <c r="J347" i="41"/>
  <c r="J348" i="41"/>
  <c r="J349" i="41"/>
  <c r="J350" i="41"/>
  <c r="J351" i="41"/>
  <c r="J352" i="41"/>
  <c r="J353" i="41"/>
  <c r="J354" i="41"/>
  <c r="J355" i="41"/>
  <c r="J356" i="41"/>
  <c r="J357" i="41"/>
  <c r="J358" i="41"/>
  <c r="J359" i="41"/>
  <c r="J360" i="41"/>
  <c r="J361" i="41"/>
  <c r="J362" i="41"/>
  <c r="J363" i="41"/>
  <c r="J364" i="41"/>
  <c r="J365" i="41"/>
  <c r="J366" i="41"/>
  <c r="J367" i="41"/>
  <c r="J368" i="41"/>
  <c r="J369" i="41"/>
  <c r="J370" i="41"/>
  <c r="J371" i="41"/>
  <c r="J372" i="41"/>
  <c r="J373" i="41"/>
  <c r="J374" i="41"/>
  <c r="J375" i="41"/>
  <c r="J376" i="41"/>
  <c r="J377" i="41"/>
  <c r="J378" i="41"/>
  <c r="J379" i="41"/>
  <c r="J380" i="41"/>
  <c r="J381" i="41"/>
  <c r="J382" i="41"/>
  <c r="J383" i="41"/>
  <c r="J384" i="41"/>
  <c r="J385" i="41"/>
  <c r="J386" i="41"/>
  <c r="J387" i="41"/>
  <c r="J388" i="41"/>
  <c r="J389" i="41"/>
  <c r="J390" i="41"/>
  <c r="J391" i="41"/>
  <c r="J392" i="41"/>
  <c r="J393" i="41"/>
  <c r="J394" i="41"/>
  <c r="J395" i="41"/>
  <c r="J396" i="41"/>
  <c r="J397" i="41"/>
  <c r="J398" i="41"/>
  <c r="J399" i="41"/>
  <c r="J400" i="41"/>
  <c r="J401" i="41"/>
  <c r="J402" i="41"/>
  <c r="J403" i="41"/>
  <c r="J404" i="41"/>
  <c r="J405" i="41"/>
  <c r="J406" i="41"/>
  <c r="J407" i="41"/>
  <c r="J408" i="41"/>
  <c r="J409" i="41"/>
  <c r="J410" i="41"/>
  <c r="J411" i="41"/>
  <c r="J412" i="41"/>
  <c r="J413" i="41"/>
  <c r="J414" i="41"/>
  <c r="J415" i="41"/>
  <c r="J416" i="41"/>
  <c r="J417" i="41"/>
  <c r="J418" i="41"/>
  <c r="J419" i="41"/>
  <c r="J420" i="41"/>
  <c r="J421" i="41"/>
  <c r="J422" i="41"/>
  <c r="J423" i="41"/>
  <c r="J424" i="41"/>
  <c r="J425" i="41"/>
  <c r="J426" i="41"/>
  <c r="J427" i="41"/>
  <c r="J428" i="41"/>
  <c r="J429" i="41"/>
  <c r="J430" i="41"/>
  <c r="J431" i="41"/>
  <c r="J432" i="41"/>
  <c r="J433" i="41"/>
  <c r="J434" i="41"/>
  <c r="J435" i="41"/>
  <c r="J436" i="41"/>
  <c r="J437" i="41"/>
  <c r="J438" i="41"/>
  <c r="J439" i="41"/>
  <c r="J440" i="41"/>
  <c r="J441" i="41"/>
  <c r="J442" i="41"/>
  <c r="J443" i="41"/>
  <c r="J444" i="41"/>
  <c r="J445" i="41"/>
  <c r="J446" i="41"/>
  <c r="J447" i="41"/>
  <c r="J448" i="41"/>
  <c r="J449" i="41"/>
  <c r="J450" i="41"/>
  <c r="J451" i="41"/>
  <c r="J452" i="41"/>
  <c r="J453" i="41"/>
  <c r="J454" i="41"/>
  <c r="J455" i="41"/>
  <c r="J456" i="41"/>
  <c r="J457" i="41"/>
  <c r="J458" i="41"/>
  <c r="J459" i="41"/>
  <c r="J460" i="41"/>
  <c r="J461" i="41"/>
  <c r="J462" i="41"/>
  <c r="J463" i="41"/>
  <c r="J464" i="41"/>
  <c r="J465" i="41"/>
  <c r="J466" i="41"/>
  <c r="J467" i="41"/>
  <c r="J468" i="41"/>
  <c r="J469" i="41"/>
  <c r="J470" i="41"/>
  <c r="J471" i="41"/>
  <c r="J472" i="41"/>
  <c r="J473" i="41"/>
  <c r="J474" i="41"/>
  <c r="J475" i="41"/>
  <c r="J476" i="41"/>
  <c r="J477" i="41"/>
  <c r="J478" i="41"/>
  <c r="J479" i="41"/>
  <c r="J480" i="41"/>
  <c r="J481" i="41"/>
  <c r="J482" i="41"/>
  <c r="J483" i="41"/>
  <c r="J484" i="41"/>
  <c r="J485" i="41"/>
  <c r="J486" i="41"/>
  <c r="J487" i="41"/>
  <c r="J488" i="41"/>
  <c r="J489" i="41"/>
  <c r="J490" i="41"/>
  <c r="J491" i="41"/>
  <c r="J492" i="41"/>
  <c r="J493" i="41"/>
  <c r="J494" i="41"/>
  <c r="J495" i="41"/>
  <c r="J496" i="41"/>
  <c r="J497" i="41"/>
  <c r="J498" i="41"/>
  <c r="J499" i="41"/>
  <c r="J500" i="41"/>
  <c r="J501" i="41"/>
  <c r="J502" i="41"/>
  <c r="J503" i="41"/>
  <c r="J504" i="41"/>
  <c r="J505" i="41"/>
  <c r="J506" i="41"/>
  <c r="J507" i="41"/>
  <c r="J508" i="41"/>
  <c r="J509" i="41"/>
  <c r="J510" i="41"/>
  <c r="J511" i="41"/>
  <c r="J512" i="41"/>
  <c r="J513" i="41"/>
  <c r="J514" i="41"/>
  <c r="J515" i="41"/>
  <c r="J516" i="41"/>
  <c r="J517" i="41"/>
  <c r="J518" i="41"/>
  <c r="J519" i="41"/>
  <c r="J520" i="41"/>
  <c r="J521" i="41"/>
  <c r="J522" i="41"/>
  <c r="J523" i="41"/>
  <c r="J524" i="41"/>
  <c r="J525" i="41"/>
  <c r="J526" i="41"/>
  <c r="J527" i="41"/>
  <c r="J528" i="41"/>
  <c r="J529" i="41"/>
  <c r="J530" i="41"/>
  <c r="J531" i="41"/>
  <c r="J532" i="41"/>
  <c r="J533" i="41"/>
  <c r="J534" i="41"/>
  <c r="J535" i="41"/>
  <c r="J536" i="41"/>
  <c r="J537" i="41"/>
  <c r="J538" i="41"/>
  <c r="J539" i="41"/>
  <c r="J540" i="41"/>
  <c r="J541" i="41"/>
  <c r="J542" i="41"/>
  <c r="J543" i="41"/>
  <c r="J544" i="41"/>
  <c r="J545" i="41"/>
  <c r="J546" i="41"/>
  <c r="J547" i="41"/>
  <c r="J548" i="41"/>
  <c r="J549" i="41"/>
  <c r="J550" i="41"/>
  <c r="J551" i="41"/>
  <c r="J552" i="41"/>
  <c r="J553" i="41"/>
  <c r="J554" i="41"/>
  <c r="J555" i="41"/>
  <c r="J556" i="41"/>
  <c r="J557" i="41"/>
  <c r="J558" i="41"/>
  <c r="J559" i="41"/>
  <c r="J560" i="41"/>
  <c r="J561" i="41"/>
  <c r="J562" i="41"/>
  <c r="J563" i="41"/>
  <c r="J564" i="41"/>
  <c r="J565" i="41"/>
  <c r="J566" i="41"/>
  <c r="J567" i="41"/>
  <c r="J568" i="41"/>
  <c r="J569" i="41"/>
  <c r="J570" i="41"/>
  <c r="J571" i="41"/>
  <c r="J572" i="41"/>
  <c r="J573" i="41"/>
  <c r="J574" i="41"/>
  <c r="J575" i="41"/>
  <c r="J576" i="41"/>
  <c r="J577" i="41"/>
  <c r="J578" i="41"/>
  <c r="J579" i="41"/>
  <c r="J580" i="41"/>
  <c r="J581" i="41"/>
  <c r="J582" i="41"/>
  <c r="J583" i="41"/>
  <c r="J584" i="41"/>
  <c r="J585" i="41"/>
  <c r="J586" i="41"/>
  <c r="J587" i="41"/>
  <c r="J588" i="41"/>
  <c r="J589" i="41"/>
  <c r="J590" i="41"/>
  <c r="J591" i="41"/>
  <c r="J592" i="41"/>
  <c r="J593" i="41"/>
  <c r="J594" i="41"/>
  <c r="J595" i="41"/>
  <c r="J596" i="41"/>
  <c r="J597" i="41"/>
  <c r="J598" i="41"/>
  <c r="J599" i="41"/>
  <c r="J600" i="41"/>
  <c r="J601" i="41"/>
  <c r="J602" i="41"/>
  <c r="J603" i="41"/>
  <c r="J604" i="41"/>
  <c r="J605" i="41"/>
  <c r="J606" i="41"/>
  <c r="J607" i="41"/>
  <c r="J608" i="41"/>
  <c r="J609" i="41"/>
  <c r="J610" i="41"/>
  <c r="J611" i="41"/>
  <c r="J612" i="41"/>
  <c r="J613" i="41"/>
  <c r="J614" i="41"/>
  <c r="J615" i="41"/>
  <c r="J616" i="41"/>
  <c r="J617" i="41"/>
  <c r="J618" i="41"/>
  <c r="J619" i="41"/>
  <c r="J620" i="41"/>
  <c r="J621" i="41"/>
  <c r="J622" i="41"/>
  <c r="J623" i="41"/>
  <c r="J624" i="41"/>
  <c r="J625" i="41"/>
  <c r="J626" i="41"/>
  <c r="J627" i="41"/>
  <c r="J628" i="41"/>
  <c r="J629" i="41"/>
  <c r="J630" i="41"/>
  <c r="J631" i="41"/>
  <c r="J632" i="41"/>
  <c r="J633" i="41"/>
  <c r="J634" i="41"/>
  <c r="J635" i="41"/>
  <c r="J636" i="41"/>
  <c r="J637" i="41"/>
  <c r="J638" i="41"/>
  <c r="J639" i="41"/>
  <c r="J640" i="41"/>
  <c r="J641" i="41"/>
  <c r="J642" i="41"/>
  <c r="J643" i="41"/>
  <c r="J644" i="41"/>
  <c r="J645" i="41"/>
  <c r="J646" i="41"/>
  <c r="J647" i="41"/>
  <c r="J648" i="41"/>
  <c r="J649" i="41"/>
  <c r="J650" i="41"/>
  <c r="J651" i="41"/>
  <c r="J652" i="41"/>
  <c r="J653" i="41"/>
  <c r="J654" i="41"/>
  <c r="J655" i="41"/>
  <c r="J656" i="41"/>
  <c r="J657" i="41"/>
  <c r="J658" i="41"/>
  <c r="J659" i="41"/>
  <c r="J660" i="41"/>
  <c r="J661" i="41"/>
  <c r="J662" i="41"/>
  <c r="J663" i="41"/>
  <c r="J664" i="41"/>
  <c r="J665" i="41"/>
  <c r="J666" i="41"/>
  <c r="J667" i="41"/>
  <c r="J668" i="41"/>
  <c r="J669" i="41"/>
  <c r="J670" i="41"/>
  <c r="J671" i="41"/>
  <c r="J672" i="41"/>
  <c r="J673" i="41"/>
  <c r="J674" i="41"/>
  <c r="J675" i="41"/>
  <c r="J676" i="41"/>
  <c r="J677" i="41"/>
  <c r="J678" i="41"/>
  <c r="I52" i="41"/>
  <c r="I53" i="41"/>
  <c r="I54" i="41"/>
  <c r="I55" i="41"/>
  <c r="I56" i="41"/>
  <c r="I57" i="41"/>
  <c r="I58" i="41"/>
  <c r="I59" i="41"/>
  <c r="I60" i="41"/>
  <c r="I61" i="41"/>
  <c r="I62" i="41"/>
  <c r="I63" i="41"/>
  <c r="I64" i="41"/>
  <c r="I65" i="41"/>
  <c r="I66" i="41"/>
  <c r="I67" i="41"/>
  <c r="I68" i="41"/>
  <c r="I69" i="41"/>
  <c r="I70" i="41"/>
  <c r="I71" i="41"/>
  <c r="I72" i="41"/>
  <c r="I73" i="41"/>
  <c r="I74" i="41"/>
  <c r="I75" i="41"/>
  <c r="I76" i="41"/>
  <c r="I77" i="41"/>
  <c r="I78" i="41"/>
  <c r="I79" i="41"/>
  <c r="I80" i="41"/>
  <c r="I81" i="41"/>
  <c r="I82" i="41"/>
  <c r="I83" i="41"/>
  <c r="I84" i="41"/>
  <c r="I85" i="41"/>
  <c r="I86" i="41"/>
  <c r="I87" i="41"/>
  <c r="I88" i="41"/>
  <c r="I89" i="41"/>
  <c r="I90" i="41"/>
  <c r="I91" i="41"/>
  <c r="I92" i="41"/>
  <c r="I93" i="41"/>
  <c r="I94" i="41"/>
  <c r="I95" i="41"/>
  <c r="I96" i="41"/>
  <c r="I97" i="41"/>
  <c r="I98" i="41"/>
  <c r="I99" i="41"/>
  <c r="I100" i="41"/>
  <c r="I101" i="41"/>
  <c r="I102" i="41"/>
  <c r="I103" i="41"/>
  <c r="I104" i="41"/>
  <c r="I105" i="41"/>
  <c r="I106" i="41"/>
  <c r="I107" i="41"/>
  <c r="I108" i="41"/>
  <c r="I109" i="41"/>
  <c r="I110" i="41"/>
  <c r="I111" i="41"/>
  <c r="I112" i="41"/>
  <c r="I113" i="41"/>
  <c r="I114" i="41"/>
  <c r="I115" i="41"/>
  <c r="I116" i="41"/>
  <c r="I117" i="41"/>
  <c r="I118" i="41"/>
  <c r="I119" i="41"/>
  <c r="I120" i="41"/>
  <c r="I121" i="41"/>
  <c r="I122" i="41"/>
  <c r="I123" i="41"/>
  <c r="I124" i="41"/>
  <c r="I125" i="41"/>
  <c r="I126" i="41"/>
  <c r="I127" i="41"/>
  <c r="I128" i="41"/>
  <c r="I129" i="41"/>
  <c r="I130" i="41"/>
  <c r="I131" i="41"/>
  <c r="I132" i="41"/>
  <c r="I133" i="41"/>
  <c r="I134" i="41"/>
  <c r="I135" i="41"/>
  <c r="I136" i="41"/>
  <c r="I137" i="41"/>
  <c r="I138" i="41"/>
  <c r="I139" i="41"/>
  <c r="I140" i="41"/>
  <c r="I141" i="41"/>
  <c r="I142" i="41"/>
  <c r="I143" i="41"/>
  <c r="I144" i="41"/>
  <c r="I145" i="41"/>
  <c r="I146" i="41"/>
  <c r="I147" i="41"/>
  <c r="I148" i="41"/>
  <c r="I149" i="41"/>
  <c r="I150" i="41"/>
  <c r="I151" i="41"/>
  <c r="I152" i="41"/>
  <c r="I153" i="41"/>
  <c r="I154" i="41"/>
  <c r="I155" i="41"/>
  <c r="I156" i="41"/>
  <c r="I157" i="41"/>
  <c r="I158" i="41"/>
  <c r="I159" i="41"/>
  <c r="I160" i="41"/>
  <c r="I161" i="41"/>
  <c r="I162" i="41"/>
  <c r="I163" i="41"/>
  <c r="I164" i="41"/>
  <c r="I165" i="41"/>
  <c r="I166" i="41"/>
  <c r="I167" i="41"/>
  <c r="I168" i="41"/>
  <c r="I169" i="41"/>
  <c r="I170" i="41"/>
  <c r="I171" i="41"/>
  <c r="I172" i="41"/>
  <c r="I173" i="41"/>
  <c r="I174" i="41"/>
  <c r="I175" i="41"/>
  <c r="I176" i="41"/>
  <c r="I177" i="41"/>
  <c r="I178" i="41"/>
  <c r="I179" i="41"/>
  <c r="I180" i="41"/>
  <c r="I181" i="41"/>
  <c r="I182" i="41"/>
  <c r="I183" i="41"/>
  <c r="I184" i="41"/>
  <c r="I185" i="41"/>
  <c r="I186" i="41"/>
  <c r="I187" i="41"/>
  <c r="I188" i="41"/>
  <c r="I189" i="41"/>
  <c r="I190" i="41"/>
  <c r="I191" i="41"/>
  <c r="I192" i="41"/>
  <c r="I193" i="41"/>
  <c r="I194" i="41"/>
  <c r="I195" i="41"/>
  <c r="I196" i="41"/>
  <c r="I197" i="41"/>
  <c r="I198" i="41"/>
  <c r="I199" i="41"/>
  <c r="I200" i="41"/>
  <c r="I201" i="41"/>
  <c r="I202" i="41"/>
  <c r="I203" i="41"/>
  <c r="I204" i="41"/>
  <c r="I205" i="41"/>
  <c r="I206" i="41"/>
  <c r="I207" i="41"/>
  <c r="I208" i="41"/>
  <c r="I209" i="41"/>
  <c r="I210" i="41"/>
  <c r="I211" i="41"/>
  <c r="I212" i="41"/>
  <c r="I213" i="41"/>
  <c r="I214" i="41"/>
  <c r="I215" i="41"/>
  <c r="I216" i="41"/>
  <c r="I217" i="41"/>
  <c r="I218" i="41"/>
  <c r="I219" i="41"/>
  <c r="I220" i="41"/>
  <c r="I221" i="41"/>
  <c r="I222" i="41"/>
  <c r="I223" i="41"/>
  <c r="I224" i="41"/>
  <c r="I225" i="41"/>
  <c r="I226" i="41"/>
  <c r="I227" i="41"/>
  <c r="I228" i="41"/>
  <c r="I229" i="41"/>
  <c r="I230" i="41"/>
  <c r="I231" i="41"/>
  <c r="I232" i="41"/>
  <c r="I233" i="41"/>
  <c r="I234" i="41"/>
  <c r="I235" i="41"/>
  <c r="I236" i="41"/>
  <c r="I237" i="41"/>
  <c r="I238" i="41"/>
  <c r="I239" i="41"/>
  <c r="I240" i="41"/>
  <c r="I241" i="41"/>
  <c r="I242" i="41"/>
  <c r="I243" i="41"/>
  <c r="I244" i="41"/>
  <c r="I245" i="41"/>
  <c r="I246" i="41"/>
  <c r="I247" i="41"/>
  <c r="I248" i="41"/>
  <c r="I249" i="41"/>
  <c r="I250" i="41"/>
  <c r="I251" i="41"/>
  <c r="I252" i="41"/>
  <c r="I253" i="41"/>
  <c r="I254" i="41"/>
  <c r="I255" i="41"/>
  <c r="I256" i="41"/>
  <c r="I257" i="41"/>
  <c r="I258" i="41"/>
  <c r="I259" i="41"/>
  <c r="I260" i="41"/>
  <c r="I261" i="41"/>
  <c r="I262" i="41"/>
  <c r="I263" i="41"/>
  <c r="I264" i="41"/>
  <c r="I265" i="41"/>
  <c r="I266" i="41"/>
  <c r="I267" i="41"/>
  <c r="I268" i="41"/>
  <c r="I269" i="41"/>
  <c r="I270" i="41"/>
  <c r="I271" i="41"/>
  <c r="I272" i="41"/>
  <c r="I273" i="41"/>
  <c r="I274" i="41"/>
  <c r="I275" i="41"/>
  <c r="I276" i="41"/>
  <c r="I277" i="41"/>
  <c r="I278" i="41"/>
  <c r="I279" i="41"/>
  <c r="I280" i="41"/>
  <c r="I281" i="41"/>
  <c r="I282" i="41"/>
  <c r="I283" i="41"/>
  <c r="I284" i="41"/>
  <c r="I285" i="41"/>
  <c r="I286" i="41"/>
  <c r="I287" i="41"/>
  <c r="I288" i="41"/>
  <c r="I289" i="41"/>
  <c r="I290" i="41"/>
  <c r="I291" i="41"/>
  <c r="I292" i="41"/>
  <c r="I293" i="41"/>
  <c r="I294" i="41"/>
  <c r="I295" i="41"/>
  <c r="I296" i="41"/>
  <c r="I297" i="41"/>
  <c r="I298" i="41"/>
  <c r="I299" i="41"/>
  <c r="I300" i="41"/>
  <c r="I301" i="41"/>
  <c r="I302" i="41"/>
  <c r="I303" i="41"/>
  <c r="I304" i="41"/>
  <c r="I305" i="41"/>
  <c r="I306" i="41"/>
  <c r="I307" i="41"/>
  <c r="I308" i="41"/>
  <c r="I309" i="41"/>
  <c r="I310" i="41"/>
  <c r="I311" i="41"/>
  <c r="I312" i="41"/>
  <c r="I313" i="41"/>
  <c r="I314" i="41"/>
  <c r="I315" i="41"/>
  <c r="I316" i="41"/>
  <c r="I317" i="41"/>
  <c r="I318" i="41"/>
  <c r="I319" i="41"/>
  <c r="I320" i="41"/>
  <c r="I321" i="41"/>
  <c r="I322" i="41"/>
  <c r="I323" i="41"/>
  <c r="I324" i="41"/>
  <c r="I325" i="41"/>
  <c r="I326" i="41"/>
  <c r="I327" i="41"/>
  <c r="I328" i="41"/>
  <c r="I329" i="41"/>
  <c r="I330" i="41"/>
  <c r="I331" i="41"/>
  <c r="I332" i="41"/>
  <c r="I333" i="41"/>
  <c r="I334" i="41"/>
  <c r="I335" i="41"/>
  <c r="I336" i="41"/>
  <c r="I337" i="41"/>
  <c r="I338" i="41"/>
  <c r="I339" i="41"/>
  <c r="I340" i="41"/>
  <c r="I341" i="41"/>
  <c r="I342" i="41"/>
  <c r="I343" i="41"/>
  <c r="I344" i="41"/>
  <c r="I345" i="41"/>
  <c r="I346" i="41"/>
  <c r="I347" i="41"/>
  <c r="I348" i="41"/>
  <c r="I349" i="41"/>
  <c r="I350" i="41"/>
  <c r="I351" i="41"/>
  <c r="I352" i="41"/>
  <c r="I353" i="41"/>
  <c r="I354" i="41"/>
  <c r="I355" i="41"/>
  <c r="I356" i="41"/>
  <c r="I357" i="41"/>
  <c r="I358" i="41"/>
  <c r="I359" i="41"/>
  <c r="I360" i="41"/>
  <c r="I361" i="41"/>
  <c r="I362" i="41"/>
  <c r="I363" i="41"/>
  <c r="I364" i="41"/>
  <c r="I365" i="41"/>
  <c r="I366" i="41"/>
  <c r="I367" i="41"/>
  <c r="I368" i="41"/>
  <c r="I369" i="41"/>
  <c r="I370" i="41"/>
  <c r="I371" i="41"/>
  <c r="I372" i="41"/>
  <c r="I373" i="41"/>
  <c r="I374" i="41"/>
  <c r="I375" i="41"/>
  <c r="I376" i="41"/>
  <c r="I377" i="41"/>
  <c r="I378" i="41"/>
  <c r="I379" i="41"/>
  <c r="I380" i="41"/>
  <c r="I381" i="41"/>
  <c r="I382" i="41"/>
  <c r="I383" i="41"/>
  <c r="I384" i="41"/>
  <c r="I385" i="41"/>
  <c r="I386" i="41"/>
  <c r="I387" i="41"/>
  <c r="I388" i="41"/>
  <c r="I389" i="41"/>
  <c r="I390" i="41"/>
  <c r="I391" i="41"/>
  <c r="I392" i="41"/>
  <c r="I393" i="41"/>
  <c r="I394" i="41"/>
  <c r="I395" i="41"/>
  <c r="I396" i="41"/>
  <c r="I397" i="41"/>
  <c r="I398" i="41"/>
  <c r="I399" i="41"/>
  <c r="I400" i="41"/>
  <c r="I401" i="41"/>
  <c r="I402" i="41"/>
  <c r="I403" i="41"/>
  <c r="I404" i="41"/>
  <c r="I405" i="41"/>
  <c r="I406" i="41"/>
  <c r="I407" i="41"/>
  <c r="I408" i="41"/>
  <c r="I409" i="41"/>
  <c r="I410" i="41"/>
  <c r="I411" i="41"/>
  <c r="I412" i="41"/>
  <c r="I413" i="41"/>
  <c r="I414" i="41"/>
  <c r="I415" i="41"/>
  <c r="I416" i="41"/>
  <c r="I417" i="41"/>
  <c r="I418" i="41"/>
  <c r="I419" i="41"/>
  <c r="I420" i="41"/>
  <c r="I421" i="41"/>
  <c r="I422" i="41"/>
  <c r="I423" i="41"/>
  <c r="I424" i="41"/>
  <c r="I425" i="41"/>
  <c r="I426" i="41"/>
  <c r="I427" i="41"/>
  <c r="I428" i="41"/>
  <c r="I429" i="41"/>
  <c r="I430" i="41"/>
  <c r="I431" i="41"/>
  <c r="I432" i="41"/>
  <c r="I433" i="41"/>
  <c r="I434" i="41"/>
  <c r="I435" i="41"/>
  <c r="I436" i="41"/>
  <c r="I437" i="41"/>
  <c r="I438" i="41"/>
  <c r="I439" i="41"/>
  <c r="I440" i="41"/>
  <c r="I441" i="41"/>
  <c r="I442" i="41"/>
  <c r="I443" i="41"/>
  <c r="I444" i="41"/>
  <c r="I445" i="41"/>
  <c r="I446" i="41"/>
  <c r="I447" i="41"/>
  <c r="I448" i="41"/>
  <c r="I449" i="41"/>
  <c r="I450" i="41"/>
  <c r="I451" i="41"/>
  <c r="I452" i="41"/>
  <c r="I453" i="41"/>
  <c r="I454" i="41"/>
  <c r="I455" i="41"/>
  <c r="I456" i="41"/>
  <c r="I457" i="41"/>
  <c r="I458" i="41"/>
  <c r="I459" i="41"/>
  <c r="I460" i="41"/>
  <c r="I461" i="41"/>
  <c r="I462" i="41"/>
  <c r="I463" i="41"/>
  <c r="I464" i="41"/>
  <c r="I465" i="41"/>
  <c r="I466" i="41"/>
  <c r="I467" i="41"/>
  <c r="I468" i="41"/>
  <c r="I469" i="41"/>
  <c r="I470" i="41"/>
  <c r="I471" i="41"/>
  <c r="I472" i="41"/>
  <c r="I473" i="41"/>
  <c r="I474" i="41"/>
  <c r="I475" i="41"/>
  <c r="I476" i="41"/>
  <c r="I477" i="41"/>
  <c r="I478" i="41"/>
  <c r="I479" i="41"/>
  <c r="I480" i="41"/>
  <c r="I481" i="41"/>
  <c r="I482" i="41"/>
  <c r="I483" i="41"/>
  <c r="I484" i="41"/>
  <c r="I485" i="41"/>
  <c r="I486" i="41"/>
  <c r="I487" i="41"/>
  <c r="I488" i="41"/>
  <c r="I489" i="41"/>
  <c r="I490" i="41"/>
  <c r="I491" i="41"/>
  <c r="I492" i="41"/>
  <c r="I493" i="41"/>
  <c r="I494" i="41"/>
  <c r="I495" i="41"/>
  <c r="I496" i="41"/>
  <c r="I497" i="41"/>
  <c r="I498" i="41"/>
  <c r="I499" i="41"/>
  <c r="I500" i="41"/>
  <c r="I501" i="41"/>
  <c r="I502" i="41"/>
  <c r="I503" i="41"/>
  <c r="I504" i="41"/>
  <c r="I505" i="41"/>
  <c r="I506" i="41"/>
  <c r="I507" i="41"/>
  <c r="I508" i="41"/>
  <c r="I509" i="41"/>
  <c r="I510" i="41"/>
  <c r="I511" i="41"/>
  <c r="I512" i="41"/>
  <c r="I513" i="41"/>
  <c r="I514" i="41"/>
  <c r="I515" i="41"/>
  <c r="I516" i="41"/>
  <c r="I517" i="41"/>
  <c r="I518" i="41"/>
  <c r="I519" i="41"/>
  <c r="I520" i="41"/>
  <c r="I521" i="41"/>
  <c r="I522" i="41"/>
  <c r="I523" i="41"/>
  <c r="I524" i="41"/>
  <c r="I525" i="41"/>
  <c r="I526" i="41"/>
  <c r="I527" i="41"/>
  <c r="I528" i="41"/>
  <c r="I529" i="41"/>
  <c r="I530" i="41"/>
  <c r="I531" i="41"/>
  <c r="I532" i="41"/>
  <c r="I533" i="41"/>
  <c r="I534" i="41"/>
  <c r="I535" i="41"/>
  <c r="I536" i="41"/>
  <c r="I537" i="41"/>
  <c r="I538" i="41"/>
  <c r="I539" i="41"/>
  <c r="I540" i="41"/>
  <c r="I541" i="41"/>
  <c r="I542" i="41"/>
  <c r="I543" i="41"/>
  <c r="I544" i="41"/>
  <c r="I545" i="41"/>
  <c r="I546" i="41"/>
  <c r="I547" i="41"/>
  <c r="I548" i="41"/>
  <c r="I549" i="41"/>
  <c r="I550" i="41"/>
  <c r="I551" i="41"/>
  <c r="I552" i="41"/>
  <c r="I553" i="41"/>
  <c r="I554" i="41"/>
  <c r="I555" i="41"/>
  <c r="I556" i="41"/>
  <c r="I557" i="41"/>
  <c r="I558" i="41"/>
  <c r="I559" i="41"/>
  <c r="I560" i="41"/>
  <c r="I561" i="41"/>
  <c r="I562" i="41"/>
  <c r="I563" i="41"/>
  <c r="I564" i="41"/>
  <c r="I565" i="41"/>
  <c r="I566" i="41"/>
  <c r="I567" i="41"/>
  <c r="I568" i="41"/>
  <c r="I569" i="41"/>
  <c r="I570" i="41"/>
  <c r="I571" i="41"/>
  <c r="I572" i="41"/>
  <c r="I573" i="41"/>
  <c r="I574" i="41"/>
  <c r="I575" i="41"/>
  <c r="I576" i="41"/>
  <c r="I577" i="41"/>
  <c r="I578" i="41"/>
  <c r="I579" i="41"/>
  <c r="I580" i="41"/>
  <c r="I581" i="41"/>
  <c r="I582" i="41"/>
  <c r="I583" i="41"/>
  <c r="I584" i="41"/>
  <c r="I585" i="41"/>
  <c r="I586" i="41"/>
  <c r="I587" i="41"/>
  <c r="I588" i="41"/>
  <c r="I589" i="41"/>
  <c r="I590" i="41"/>
  <c r="I591" i="41"/>
  <c r="I592" i="41"/>
  <c r="I593" i="41"/>
  <c r="I594" i="41"/>
  <c r="I595" i="41"/>
  <c r="I596" i="41"/>
  <c r="I597" i="41"/>
  <c r="I598" i="41"/>
  <c r="I599" i="41"/>
  <c r="I600" i="41"/>
  <c r="I601" i="41"/>
  <c r="I602" i="41"/>
  <c r="I603" i="41"/>
  <c r="I604" i="41"/>
  <c r="I605" i="41"/>
  <c r="I606" i="41"/>
  <c r="I607" i="41"/>
  <c r="I608" i="41"/>
  <c r="I609" i="41"/>
  <c r="I610" i="41"/>
  <c r="I611" i="41"/>
  <c r="I612" i="41"/>
  <c r="I613" i="41"/>
  <c r="I614" i="41"/>
  <c r="I615" i="41"/>
  <c r="I616" i="41"/>
  <c r="I617" i="41"/>
  <c r="I618" i="41"/>
  <c r="I619" i="41"/>
  <c r="I620" i="41"/>
  <c r="I621" i="41"/>
  <c r="I622" i="41"/>
  <c r="I623" i="41"/>
  <c r="I624" i="41"/>
  <c r="I625" i="41"/>
  <c r="I626" i="41"/>
  <c r="I627" i="41"/>
  <c r="I628" i="41"/>
  <c r="I629" i="41"/>
  <c r="I630" i="41"/>
  <c r="I631" i="41"/>
  <c r="I632" i="41"/>
  <c r="I633" i="41"/>
  <c r="I634" i="41"/>
  <c r="I635" i="41"/>
  <c r="I636" i="41"/>
  <c r="I637" i="41"/>
  <c r="I638" i="41"/>
  <c r="I639" i="41"/>
  <c r="I640" i="41"/>
  <c r="I641" i="41"/>
  <c r="I642" i="41"/>
  <c r="I643" i="41"/>
  <c r="I644" i="41"/>
  <c r="I645" i="41"/>
  <c r="I646" i="41"/>
  <c r="I647" i="41"/>
  <c r="I648" i="41"/>
  <c r="I649" i="41"/>
  <c r="I650" i="41"/>
  <c r="I651" i="41"/>
  <c r="I652" i="41"/>
  <c r="I653" i="41"/>
  <c r="I654" i="41"/>
  <c r="I655" i="41"/>
  <c r="I656" i="41"/>
  <c r="I657" i="41"/>
  <c r="I658" i="41"/>
  <c r="I659" i="41"/>
  <c r="I660" i="41"/>
  <c r="I661" i="41"/>
  <c r="I662" i="41"/>
  <c r="I663" i="41"/>
  <c r="I664" i="41"/>
  <c r="I665" i="41"/>
  <c r="I666" i="41"/>
  <c r="I667" i="41"/>
  <c r="I668" i="41"/>
  <c r="I669" i="41"/>
  <c r="I670" i="41"/>
  <c r="I671" i="41"/>
  <c r="I672" i="41"/>
  <c r="I673" i="41"/>
  <c r="I674" i="41"/>
  <c r="I675" i="41"/>
  <c r="I676" i="41"/>
  <c r="I677" i="41"/>
  <c r="I678" i="41"/>
  <c r="H52" i="41"/>
  <c r="H53" i="41"/>
  <c r="H54" i="41"/>
  <c r="H55" i="41"/>
  <c r="H56" i="41"/>
  <c r="H57" i="41"/>
  <c r="H58" i="41"/>
  <c r="H59" i="41"/>
  <c r="H60" i="41"/>
  <c r="H61" i="41"/>
  <c r="H62" i="41"/>
  <c r="H63" i="41"/>
  <c r="H64" i="41"/>
  <c r="H65" i="41"/>
  <c r="H66" i="41"/>
  <c r="H67" i="41"/>
  <c r="H68" i="41"/>
  <c r="H69" i="41"/>
  <c r="H70" i="41"/>
  <c r="H71" i="41"/>
  <c r="H72" i="41"/>
  <c r="H73" i="41"/>
  <c r="H74" i="41"/>
  <c r="H75" i="41"/>
  <c r="H76" i="41"/>
  <c r="H77" i="41"/>
  <c r="H78" i="41"/>
  <c r="H79" i="41"/>
  <c r="H80" i="41"/>
  <c r="H81" i="41"/>
  <c r="H82" i="41"/>
  <c r="H83" i="41"/>
  <c r="H84" i="41"/>
  <c r="H85" i="41"/>
  <c r="H86" i="41"/>
  <c r="H87" i="41"/>
  <c r="H88" i="41"/>
  <c r="H89" i="41"/>
  <c r="H90" i="41"/>
  <c r="H91" i="41"/>
  <c r="H92" i="41"/>
  <c r="H93" i="41"/>
  <c r="H94" i="41"/>
  <c r="H95" i="41"/>
  <c r="H96" i="41"/>
  <c r="H97" i="41"/>
  <c r="H98" i="41"/>
  <c r="H99" i="41"/>
  <c r="H100" i="41"/>
  <c r="H101" i="41"/>
  <c r="H102" i="41"/>
  <c r="H103" i="41"/>
  <c r="H104" i="41"/>
  <c r="H105" i="41"/>
  <c r="H106" i="41"/>
  <c r="H107" i="41"/>
  <c r="H108" i="41"/>
  <c r="H109" i="41"/>
  <c r="H110" i="41"/>
  <c r="H111" i="41"/>
  <c r="H112" i="41"/>
  <c r="H113" i="41"/>
  <c r="H114" i="41"/>
  <c r="H115" i="41"/>
  <c r="H116" i="41"/>
  <c r="H117" i="41"/>
  <c r="H118" i="41"/>
  <c r="H119" i="41"/>
  <c r="H120" i="41"/>
  <c r="H121" i="41"/>
  <c r="H122" i="41"/>
  <c r="H123" i="41"/>
  <c r="H124" i="41"/>
  <c r="H125" i="41"/>
  <c r="H126" i="41"/>
  <c r="H127" i="41"/>
  <c r="H128" i="41"/>
  <c r="H129" i="41"/>
  <c r="H130" i="41"/>
  <c r="H131" i="41"/>
  <c r="H132" i="41"/>
  <c r="H133" i="41"/>
  <c r="H134" i="41"/>
  <c r="H135" i="41"/>
  <c r="H136" i="41"/>
  <c r="H137" i="41"/>
  <c r="H138" i="41"/>
  <c r="H139" i="41"/>
  <c r="H140" i="41"/>
  <c r="H141" i="41"/>
  <c r="H142" i="41"/>
  <c r="H143" i="41"/>
  <c r="H144" i="41"/>
  <c r="H145" i="41"/>
  <c r="H146" i="41"/>
  <c r="H147" i="41"/>
  <c r="H148" i="41"/>
  <c r="H149" i="41"/>
  <c r="H150" i="41"/>
  <c r="H151" i="41"/>
  <c r="H152" i="41"/>
  <c r="H153" i="41"/>
  <c r="H154" i="41"/>
  <c r="H155" i="41"/>
  <c r="H156" i="41"/>
  <c r="H157" i="41"/>
  <c r="H158" i="41"/>
  <c r="H159" i="41"/>
  <c r="H160" i="41"/>
  <c r="H161" i="41"/>
  <c r="H162" i="41"/>
  <c r="H163" i="41"/>
  <c r="H164" i="41"/>
  <c r="H165" i="41"/>
  <c r="H166" i="41"/>
  <c r="H167" i="41"/>
  <c r="H168" i="41"/>
  <c r="H169" i="41"/>
  <c r="H170" i="41"/>
  <c r="H171" i="41"/>
  <c r="H172" i="41"/>
  <c r="H173" i="41"/>
  <c r="H174" i="41"/>
  <c r="H175" i="41"/>
  <c r="H176" i="41"/>
  <c r="H177" i="41"/>
  <c r="H178" i="41"/>
  <c r="H179" i="41"/>
  <c r="H180" i="41"/>
  <c r="H181" i="41"/>
  <c r="H182" i="41"/>
  <c r="H183" i="41"/>
  <c r="H184" i="41"/>
  <c r="H185" i="41"/>
  <c r="H186" i="41"/>
  <c r="H187" i="41"/>
  <c r="H188" i="41"/>
  <c r="H189" i="41"/>
  <c r="H190" i="41"/>
  <c r="H191" i="41"/>
  <c r="H192" i="41"/>
  <c r="H193" i="41"/>
  <c r="H194" i="41"/>
  <c r="H195" i="41"/>
  <c r="H196" i="41"/>
  <c r="H197" i="41"/>
  <c r="H198" i="41"/>
  <c r="H199" i="41"/>
  <c r="H200" i="41"/>
  <c r="H201" i="41"/>
  <c r="H202" i="41"/>
  <c r="H203" i="41"/>
  <c r="H204" i="41"/>
  <c r="H205" i="41"/>
  <c r="H206" i="41"/>
  <c r="H207" i="41"/>
  <c r="H208" i="41"/>
  <c r="H209" i="41"/>
  <c r="H210" i="41"/>
  <c r="H211" i="41"/>
  <c r="H212" i="41"/>
  <c r="H213" i="41"/>
  <c r="H214" i="41"/>
  <c r="H215" i="41"/>
  <c r="H216" i="41"/>
  <c r="H217" i="41"/>
  <c r="H218" i="41"/>
  <c r="H219" i="41"/>
  <c r="H220" i="41"/>
  <c r="H221" i="41"/>
  <c r="H222" i="41"/>
  <c r="H223" i="41"/>
  <c r="H224" i="41"/>
  <c r="H225" i="41"/>
  <c r="H226" i="41"/>
  <c r="H227" i="41"/>
  <c r="H228" i="41"/>
  <c r="H229" i="41"/>
  <c r="H230" i="41"/>
  <c r="H231" i="41"/>
  <c r="H232" i="41"/>
  <c r="H233" i="41"/>
  <c r="H234" i="41"/>
  <c r="H235" i="41"/>
  <c r="H236" i="41"/>
  <c r="H237" i="41"/>
  <c r="H238" i="41"/>
  <c r="H239" i="41"/>
  <c r="H240" i="41"/>
  <c r="H241" i="41"/>
  <c r="H242" i="41"/>
  <c r="H243" i="41"/>
  <c r="H244" i="41"/>
  <c r="H245" i="41"/>
  <c r="H246" i="41"/>
  <c r="H247" i="41"/>
  <c r="H248" i="41"/>
  <c r="H249" i="41"/>
  <c r="H250" i="41"/>
  <c r="H251" i="41"/>
  <c r="H252" i="41"/>
  <c r="H253" i="41"/>
  <c r="H254" i="41"/>
  <c r="H255" i="41"/>
  <c r="H256" i="41"/>
  <c r="H257" i="41"/>
  <c r="H258" i="41"/>
  <c r="H259" i="41"/>
  <c r="H260" i="41"/>
  <c r="H261" i="41"/>
  <c r="H262" i="41"/>
  <c r="H263" i="41"/>
  <c r="H264" i="41"/>
  <c r="H265" i="41"/>
  <c r="H266" i="41"/>
  <c r="H267" i="41"/>
  <c r="H268" i="41"/>
  <c r="H269" i="41"/>
  <c r="H270" i="41"/>
  <c r="H271" i="41"/>
  <c r="H272" i="41"/>
  <c r="H273" i="41"/>
  <c r="H274" i="41"/>
  <c r="H275" i="41"/>
  <c r="H276" i="41"/>
  <c r="H277" i="41"/>
  <c r="H278" i="41"/>
  <c r="H279" i="41"/>
  <c r="H280" i="41"/>
  <c r="H281" i="41"/>
  <c r="H282" i="41"/>
  <c r="H283" i="41"/>
  <c r="H284" i="41"/>
  <c r="H285" i="41"/>
  <c r="H286" i="41"/>
  <c r="H287" i="41"/>
  <c r="H288" i="41"/>
  <c r="H289" i="41"/>
  <c r="H290" i="41"/>
  <c r="H291" i="41"/>
  <c r="H292" i="41"/>
  <c r="H293" i="41"/>
  <c r="H294" i="41"/>
  <c r="H295" i="41"/>
  <c r="H296" i="41"/>
  <c r="H297" i="41"/>
  <c r="H298" i="41"/>
  <c r="H299" i="41"/>
  <c r="H300" i="41"/>
  <c r="H301" i="41"/>
  <c r="H302" i="41"/>
  <c r="H303" i="41"/>
  <c r="H304" i="41"/>
  <c r="H305" i="41"/>
  <c r="H306" i="41"/>
  <c r="H307" i="41"/>
  <c r="H308" i="41"/>
  <c r="H309" i="41"/>
  <c r="H310" i="41"/>
  <c r="H311" i="41"/>
  <c r="H312" i="41"/>
  <c r="H313" i="41"/>
  <c r="H314" i="41"/>
  <c r="H315" i="41"/>
  <c r="H316" i="41"/>
  <c r="H317" i="41"/>
  <c r="H318" i="41"/>
  <c r="H319" i="41"/>
  <c r="H320" i="41"/>
  <c r="H321" i="41"/>
  <c r="H322" i="41"/>
  <c r="H323" i="41"/>
  <c r="H324" i="41"/>
  <c r="H325" i="41"/>
  <c r="H326" i="41"/>
  <c r="H327" i="41"/>
  <c r="H328" i="41"/>
  <c r="H329" i="41"/>
  <c r="H330" i="41"/>
  <c r="H331" i="41"/>
  <c r="H332" i="41"/>
  <c r="H333" i="41"/>
  <c r="H334" i="41"/>
  <c r="H335" i="41"/>
  <c r="H336" i="41"/>
  <c r="H337" i="41"/>
  <c r="H338" i="41"/>
  <c r="H339" i="41"/>
  <c r="H340" i="41"/>
  <c r="H341" i="41"/>
  <c r="H342" i="41"/>
  <c r="H343" i="41"/>
  <c r="H344" i="41"/>
  <c r="H345" i="41"/>
  <c r="H346" i="41"/>
  <c r="H347" i="41"/>
  <c r="H348" i="41"/>
  <c r="H349" i="41"/>
  <c r="H350" i="41"/>
  <c r="H351" i="41"/>
  <c r="H352" i="41"/>
  <c r="H353" i="41"/>
  <c r="H354" i="41"/>
  <c r="H355" i="41"/>
  <c r="H356" i="41"/>
  <c r="H357" i="41"/>
  <c r="H358" i="41"/>
  <c r="H359" i="41"/>
  <c r="H360" i="41"/>
  <c r="H361" i="41"/>
  <c r="H362" i="41"/>
  <c r="H363" i="41"/>
  <c r="H364" i="41"/>
  <c r="H365" i="41"/>
  <c r="H366" i="41"/>
  <c r="H367" i="41"/>
  <c r="H368" i="41"/>
  <c r="H369" i="41"/>
  <c r="H370" i="41"/>
  <c r="H371" i="41"/>
  <c r="H372" i="41"/>
  <c r="H373" i="41"/>
  <c r="H374" i="41"/>
  <c r="H375" i="41"/>
  <c r="H376" i="41"/>
  <c r="H377" i="41"/>
  <c r="H378" i="41"/>
  <c r="H379" i="41"/>
  <c r="H380" i="41"/>
  <c r="H381" i="41"/>
  <c r="H382" i="41"/>
  <c r="H383" i="41"/>
  <c r="H384" i="41"/>
  <c r="H385" i="41"/>
  <c r="H386" i="41"/>
  <c r="H387" i="41"/>
  <c r="H388" i="41"/>
  <c r="H389" i="41"/>
  <c r="H390" i="41"/>
  <c r="H391" i="41"/>
  <c r="H392" i="41"/>
  <c r="H393" i="41"/>
  <c r="H394" i="41"/>
  <c r="H395" i="41"/>
  <c r="H396" i="41"/>
  <c r="H397" i="41"/>
  <c r="H398" i="41"/>
  <c r="H399" i="41"/>
  <c r="H400" i="41"/>
  <c r="H401" i="41"/>
  <c r="H402" i="41"/>
  <c r="H403" i="41"/>
  <c r="H404" i="41"/>
  <c r="H405" i="41"/>
  <c r="H406" i="41"/>
  <c r="H407" i="41"/>
  <c r="H408" i="41"/>
  <c r="H409" i="41"/>
  <c r="H410" i="41"/>
  <c r="H411" i="41"/>
  <c r="H412" i="41"/>
  <c r="H413" i="41"/>
  <c r="H414" i="41"/>
  <c r="H415" i="41"/>
  <c r="H416" i="41"/>
  <c r="H417" i="41"/>
  <c r="H418" i="41"/>
  <c r="H419" i="41"/>
  <c r="H420" i="41"/>
  <c r="H421" i="41"/>
  <c r="H422" i="41"/>
  <c r="H423" i="41"/>
  <c r="H424" i="41"/>
  <c r="H425" i="41"/>
  <c r="H426" i="41"/>
  <c r="H427" i="41"/>
  <c r="H428" i="41"/>
  <c r="H429" i="41"/>
  <c r="H430" i="41"/>
  <c r="H431" i="41"/>
  <c r="H432" i="41"/>
  <c r="H433" i="41"/>
  <c r="H434" i="41"/>
  <c r="H435" i="41"/>
  <c r="H436" i="41"/>
  <c r="H437" i="41"/>
  <c r="H438" i="41"/>
  <c r="H439" i="41"/>
  <c r="H440" i="41"/>
  <c r="H441" i="41"/>
  <c r="H442" i="41"/>
  <c r="H443" i="41"/>
  <c r="H444" i="41"/>
  <c r="H445" i="41"/>
  <c r="H446" i="41"/>
  <c r="H447" i="41"/>
  <c r="H448" i="41"/>
  <c r="H449" i="41"/>
  <c r="H450" i="41"/>
  <c r="H451" i="41"/>
  <c r="H452" i="41"/>
  <c r="H453" i="41"/>
  <c r="H454" i="41"/>
  <c r="H455" i="41"/>
  <c r="H456" i="41"/>
  <c r="H457" i="41"/>
  <c r="H458" i="41"/>
  <c r="H459" i="41"/>
  <c r="H460" i="41"/>
  <c r="H461" i="41"/>
  <c r="H462" i="41"/>
  <c r="H463" i="41"/>
  <c r="H464" i="41"/>
  <c r="H465" i="41"/>
  <c r="H466" i="41"/>
  <c r="H467" i="41"/>
  <c r="H468" i="41"/>
  <c r="H469" i="41"/>
  <c r="H470" i="41"/>
  <c r="H471" i="41"/>
  <c r="H472" i="41"/>
  <c r="H473" i="41"/>
  <c r="H474" i="41"/>
  <c r="H475" i="41"/>
  <c r="H476" i="41"/>
  <c r="H477" i="41"/>
  <c r="H478" i="41"/>
  <c r="H479" i="41"/>
  <c r="H480" i="41"/>
  <c r="H481" i="41"/>
  <c r="H482" i="41"/>
  <c r="H483" i="41"/>
  <c r="H484" i="41"/>
  <c r="H485" i="41"/>
  <c r="H486" i="41"/>
  <c r="H487" i="41"/>
  <c r="H488" i="41"/>
  <c r="H489" i="41"/>
  <c r="H490" i="41"/>
  <c r="H491" i="41"/>
  <c r="H492" i="41"/>
  <c r="H493" i="41"/>
  <c r="H494" i="41"/>
  <c r="H495" i="41"/>
  <c r="H496" i="41"/>
  <c r="H497" i="41"/>
  <c r="H498" i="41"/>
  <c r="H499" i="41"/>
  <c r="H500" i="41"/>
  <c r="H501" i="41"/>
  <c r="H502" i="41"/>
  <c r="H503" i="41"/>
  <c r="H504" i="41"/>
  <c r="H505" i="41"/>
  <c r="H506" i="41"/>
  <c r="H507" i="41"/>
  <c r="H508" i="41"/>
  <c r="H509" i="41"/>
  <c r="H510" i="41"/>
  <c r="H511" i="41"/>
  <c r="H512" i="41"/>
  <c r="H513" i="41"/>
  <c r="H514" i="41"/>
  <c r="H515" i="41"/>
  <c r="H516" i="41"/>
  <c r="H517" i="41"/>
  <c r="H518" i="41"/>
  <c r="H519" i="41"/>
  <c r="H520" i="41"/>
  <c r="H521" i="41"/>
  <c r="H522" i="41"/>
  <c r="H523" i="41"/>
  <c r="H524" i="41"/>
  <c r="H525" i="41"/>
  <c r="H526" i="41"/>
  <c r="H527" i="41"/>
  <c r="H528" i="41"/>
  <c r="H529" i="41"/>
  <c r="H530" i="41"/>
  <c r="H531" i="41"/>
  <c r="H532" i="41"/>
  <c r="H533" i="41"/>
  <c r="H534" i="41"/>
  <c r="H535" i="41"/>
  <c r="H536" i="41"/>
  <c r="H537" i="41"/>
  <c r="H538" i="41"/>
  <c r="H539" i="41"/>
  <c r="H540" i="41"/>
  <c r="H541" i="41"/>
  <c r="H542" i="41"/>
  <c r="H543" i="41"/>
  <c r="H544" i="41"/>
  <c r="H545" i="41"/>
  <c r="H546" i="41"/>
  <c r="H547" i="41"/>
  <c r="H548" i="41"/>
  <c r="H549" i="41"/>
  <c r="H550" i="41"/>
  <c r="H551" i="41"/>
  <c r="H552" i="41"/>
  <c r="H553" i="41"/>
  <c r="H554" i="41"/>
  <c r="H555" i="41"/>
  <c r="H556" i="41"/>
  <c r="H557" i="41"/>
  <c r="H558" i="41"/>
  <c r="H559" i="41"/>
  <c r="H560" i="41"/>
  <c r="H561" i="41"/>
  <c r="H562" i="41"/>
  <c r="H563" i="41"/>
  <c r="H564" i="41"/>
  <c r="H565" i="41"/>
  <c r="H566" i="41"/>
  <c r="H567" i="41"/>
  <c r="H568" i="41"/>
  <c r="H569" i="41"/>
  <c r="H570" i="41"/>
  <c r="H571" i="41"/>
  <c r="H572" i="41"/>
  <c r="H573" i="41"/>
  <c r="H574" i="41"/>
  <c r="H575" i="41"/>
  <c r="H576" i="41"/>
  <c r="H577" i="41"/>
  <c r="H578" i="41"/>
  <c r="H579" i="41"/>
  <c r="H580" i="41"/>
  <c r="H581" i="41"/>
  <c r="H582" i="41"/>
  <c r="H583" i="41"/>
  <c r="H584" i="41"/>
  <c r="H585" i="41"/>
  <c r="H586" i="41"/>
  <c r="H587" i="41"/>
  <c r="H588" i="41"/>
  <c r="H589" i="41"/>
  <c r="H590" i="41"/>
  <c r="H591" i="41"/>
  <c r="H592" i="41"/>
  <c r="H593" i="41"/>
  <c r="H594" i="41"/>
  <c r="H595" i="41"/>
  <c r="H596" i="41"/>
  <c r="H597" i="41"/>
  <c r="H598" i="41"/>
  <c r="H599" i="41"/>
  <c r="H600" i="41"/>
  <c r="H601" i="41"/>
  <c r="H602" i="41"/>
  <c r="H603" i="41"/>
  <c r="H604" i="41"/>
  <c r="H605" i="41"/>
  <c r="H606" i="41"/>
  <c r="H607" i="41"/>
  <c r="H608" i="41"/>
  <c r="H609" i="41"/>
  <c r="H610" i="41"/>
  <c r="H611" i="41"/>
  <c r="H612" i="41"/>
  <c r="H613" i="41"/>
  <c r="H614" i="41"/>
  <c r="H615" i="41"/>
  <c r="H616" i="41"/>
  <c r="H617" i="41"/>
  <c r="H618" i="41"/>
  <c r="H619" i="41"/>
  <c r="H620" i="41"/>
  <c r="H621" i="41"/>
  <c r="H622" i="41"/>
  <c r="H623" i="41"/>
  <c r="H624" i="41"/>
  <c r="H625" i="41"/>
  <c r="H626" i="41"/>
  <c r="H627" i="41"/>
  <c r="H628" i="41"/>
  <c r="H629" i="41"/>
  <c r="H630" i="41"/>
  <c r="H631" i="41"/>
  <c r="H632" i="41"/>
  <c r="H633" i="41"/>
  <c r="H634" i="41"/>
  <c r="H635" i="41"/>
  <c r="H636" i="41"/>
  <c r="H637" i="41"/>
  <c r="H638" i="41"/>
  <c r="H639" i="41"/>
  <c r="H640" i="41"/>
  <c r="H641" i="41"/>
  <c r="H642" i="41"/>
  <c r="H643" i="41"/>
  <c r="H644" i="41"/>
  <c r="H645" i="41"/>
  <c r="H646" i="41"/>
  <c r="H647" i="41"/>
  <c r="H648" i="41"/>
  <c r="H649" i="41"/>
  <c r="H650" i="41"/>
  <c r="H651" i="41"/>
  <c r="H652" i="41"/>
  <c r="H653" i="41"/>
  <c r="H654" i="41"/>
  <c r="H655" i="41"/>
  <c r="H656" i="41"/>
  <c r="H657" i="41"/>
  <c r="H658" i="41"/>
  <c r="H659" i="41"/>
  <c r="H660" i="41"/>
  <c r="H661" i="41"/>
  <c r="H662" i="41"/>
  <c r="H663" i="41"/>
  <c r="H664" i="41"/>
  <c r="H665" i="41"/>
  <c r="H666" i="41"/>
  <c r="H667" i="41"/>
  <c r="H668" i="41"/>
  <c r="H669" i="41"/>
  <c r="H670" i="41"/>
  <c r="H671" i="41"/>
  <c r="H672" i="41"/>
  <c r="H673" i="41"/>
  <c r="H674" i="41"/>
  <c r="H675" i="41"/>
  <c r="H676" i="41"/>
  <c r="H677" i="41"/>
  <c r="H678" i="41"/>
  <c r="G52" i="41"/>
  <c r="G53" i="41"/>
  <c r="G54" i="41"/>
  <c r="G55" i="41"/>
  <c r="G56" i="41"/>
  <c r="G57" i="41"/>
  <c r="G58" i="41"/>
  <c r="G59" i="41"/>
  <c r="G60" i="41"/>
  <c r="G61" i="41"/>
  <c r="G62" i="41"/>
  <c r="G63" i="41"/>
  <c r="G64" i="41"/>
  <c r="G65" i="41"/>
  <c r="G66" i="41"/>
  <c r="G67" i="41"/>
  <c r="G68" i="41"/>
  <c r="G69" i="41"/>
  <c r="G70" i="41"/>
  <c r="G71" i="41"/>
  <c r="G72" i="41"/>
  <c r="G73" i="41"/>
  <c r="G74" i="41"/>
  <c r="G75" i="41"/>
  <c r="G76" i="41"/>
  <c r="G77" i="41"/>
  <c r="G78" i="41"/>
  <c r="G79" i="41"/>
  <c r="G80" i="41"/>
  <c r="G81" i="41"/>
  <c r="G82" i="41"/>
  <c r="G83" i="41"/>
  <c r="G84" i="41"/>
  <c r="G85" i="41"/>
  <c r="G86" i="41"/>
  <c r="G87" i="41"/>
  <c r="G88" i="41"/>
  <c r="G89" i="41"/>
  <c r="G90" i="41"/>
  <c r="G91" i="41"/>
  <c r="G92" i="41"/>
  <c r="G93" i="41"/>
  <c r="G94" i="41"/>
  <c r="G95" i="41"/>
  <c r="G96" i="41"/>
  <c r="G97" i="41"/>
  <c r="G98" i="41"/>
  <c r="G99" i="41"/>
  <c r="G100" i="41"/>
  <c r="G101" i="41"/>
  <c r="G102" i="41"/>
  <c r="G103" i="41"/>
  <c r="G104" i="41"/>
  <c r="G105" i="41"/>
  <c r="G106" i="41"/>
  <c r="G107" i="41"/>
  <c r="G108" i="41"/>
  <c r="G109" i="41"/>
  <c r="G110" i="41"/>
  <c r="G111" i="41"/>
  <c r="G112" i="41"/>
  <c r="G113" i="41"/>
  <c r="G114" i="41"/>
  <c r="G115" i="41"/>
  <c r="G116" i="41"/>
  <c r="G117" i="41"/>
  <c r="G118" i="41"/>
  <c r="G119" i="41"/>
  <c r="G120" i="41"/>
  <c r="G121" i="41"/>
  <c r="G122" i="41"/>
  <c r="G123" i="41"/>
  <c r="G124" i="41"/>
  <c r="G125" i="41"/>
  <c r="G126" i="41"/>
  <c r="G127" i="41"/>
  <c r="G128" i="41"/>
  <c r="G129" i="41"/>
  <c r="G130" i="41"/>
  <c r="G131" i="41"/>
  <c r="G132" i="41"/>
  <c r="G133" i="41"/>
  <c r="G134" i="41"/>
  <c r="G135" i="41"/>
  <c r="G136" i="41"/>
  <c r="G137" i="41"/>
  <c r="G138" i="41"/>
  <c r="G139" i="41"/>
  <c r="G140" i="41"/>
  <c r="G141" i="41"/>
  <c r="G142" i="41"/>
  <c r="G143" i="41"/>
  <c r="G144" i="41"/>
  <c r="G145" i="41"/>
  <c r="G146" i="41"/>
  <c r="G147" i="41"/>
  <c r="G148" i="41"/>
  <c r="G149" i="41"/>
  <c r="G150" i="41"/>
  <c r="G151" i="41"/>
  <c r="G152" i="41"/>
  <c r="G153" i="41"/>
  <c r="G154" i="41"/>
  <c r="G155" i="41"/>
  <c r="G156" i="41"/>
  <c r="G157" i="41"/>
  <c r="G158" i="41"/>
  <c r="G159" i="41"/>
  <c r="G160" i="41"/>
  <c r="G161" i="41"/>
  <c r="G162" i="41"/>
  <c r="G163" i="41"/>
  <c r="G164" i="41"/>
  <c r="G165" i="41"/>
  <c r="G166" i="41"/>
  <c r="G167" i="41"/>
  <c r="G168" i="41"/>
  <c r="G169" i="41"/>
  <c r="G170" i="41"/>
  <c r="G171" i="41"/>
  <c r="G172" i="41"/>
  <c r="G173" i="41"/>
  <c r="G174" i="41"/>
  <c r="G175" i="41"/>
  <c r="G176" i="41"/>
  <c r="G177" i="41"/>
  <c r="G178" i="41"/>
  <c r="G179" i="41"/>
  <c r="G180" i="41"/>
  <c r="G181" i="41"/>
  <c r="G182" i="41"/>
  <c r="G183" i="41"/>
  <c r="G184" i="41"/>
  <c r="G185" i="41"/>
  <c r="G186" i="41"/>
  <c r="G187" i="41"/>
  <c r="G188" i="41"/>
  <c r="G189" i="41"/>
  <c r="G190" i="41"/>
  <c r="G191" i="41"/>
  <c r="G192" i="41"/>
  <c r="G193" i="41"/>
  <c r="G194" i="41"/>
  <c r="G195" i="41"/>
  <c r="G196" i="41"/>
  <c r="G197" i="41"/>
  <c r="G198" i="41"/>
  <c r="G199" i="41"/>
  <c r="G200" i="41"/>
  <c r="G201" i="41"/>
  <c r="G202" i="41"/>
  <c r="G203" i="41"/>
  <c r="G204" i="41"/>
  <c r="G205" i="41"/>
  <c r="G206" i="41"/>
  <c r="G207" i="41"/>
  <c r="G208" i="41"/>
  <c r="G209" i="41"/>
  <c r="G210" i="41"/>
  <c r="G211" i="41"/>
  <c r="G212" i="41"/>
  <c r="G213" i="41"/>
  <c r="G214" i="41"/>
  <c r="G215" i="41"/>
  <c r="G216" i="41"/>
  <c r="G217" i="41"/>
  <c r="G218" i="41"/>
  <c r="G219" i="41"/>
  <c r="G220" i="41"/>
  <c r="G221" i="41"/>
  <c r="G222" i="41"/>
  <c r="G223" i="41"/>
  <c r="G224" i="41"/>
  <c r="G225" i="41"/>
  <c r="G226" i="41"/>
  <c r="G227" i="41"/>
  <c r="G228" i="41"/>
  <c r="G229" i="41"/>
  <c r="G230" i="41"/>
  <c r="G231" i="41"/>
  <c r="G232" i="41"/>
  <c r="G233" i="41"/>
  <c r="G234" i="41"/>
  <c r="G235" i="41"/>
  <c r="G236" i="41"/>
  <c r="G237" i="41"/>
  <c r="G238" i="41"/>
  <c r="G239" i="41"/>
  <c r="G240" i="41"/>
  <c r="G241" i="41"/>
  <c r="G242" i="41"/>
  <c r="G243" i="41"/>
  <c r="G244" i="41"/>
  <c r="G245" i="41"/>
  <c r="G246" i="41"/>
  <c r="G247" i="41"/>
  <c r="G248" i="41"/>
  <c r="G249" i="41"/>
  <c r="G250" i="41"/>
  <c r="G251" i="41"/>
  <c r="G252" i="41"/>
  <c r="G253" i="41"/>
  <c r="G254" i="41"/>
  <c r="G255" i="41"/>
  <c r="G256" i="41"/>
  <c r="G257" i="41"/>
  <c r="G258" i="41"/>
  <c r="G259" i="41"/>
  <c r="G260" i="41"/>
  <c r="G261" i="41"/>
  <c r="G262" i="41"/>
  <c r="G263" i="41"/>
  <c r="G264" i="41"/>
  <c r="G265" i="41"/>
  <c r="G266" i="41"/>
  <c r="G267" i="41"/>
  <c r="G268" i="41"/>
  <c r="G269" i="41"/>
  <c r="G270" i="41"/>
  <c r="G271" i="41"/>
  <c r="G272" i="41"/>
  <c r="G273" i="41"/>
  <c r="G274" i="41"/>
  <c r="G275" i="41"/>
  <c r="G276" i="41"/>
  <c r="G277" i="41"/>
  <c r="G278" i="41"/>
  <c r="G279" i="41"/>
  <c r="G280" i="41"/>
  <c r="G281" i="41"/>
  <c r="G282" i="41"/>
  <c r="G283" i="41"/>
  <c r="G284" i="41"/>
  <c r="G285" i="41"/>
  <c r="G286" i="41"/>
  <c r="G287" i="41"/>
  <c r="G288" i="41"/>
  <c r="G289" i="41"/>
  <c r="G290" i="41"/>
  <c r="G291" i="41"/>
  <c r="G292" i="41"/>
  <c r="G293" i="41"/>
  <c r="G294" i="41"/>
  <c r="G295" i="41"/>
  <c r="G296" i="41"/>
  <c r="G297" i="41"/>
  <c r="G298" i="41"/>
  <c r="G299" i="41"/>
  <c r="G300" i="41"/>
  <c r="G301" i="41"/>
  <c r="G302" i="41"/>
  <c r="G303" i="41"/>
  <c r="G304" i="41"/>
  <c r="G305" i="41"/>
  <c r="G306" i="41"/>
  <c r="G307" i="41"/>
  <c r="G308" i="41"/>
  <c r="G309" i="41"/>
  <c r="G310" i="41"/>
  <c r="G311" i="41"/>
  <c r="G312" i="41"/>
  <c r="G313" i="41"/>
  <c r="G314" i="41"/>
  <c r="G315" i="41"/>
  <c r="G316" i="41"/>
  <c r="G317" i="41"/>
  <c r="G318" i="41"/>
  <c r="G319" i="41"/>
  <c r="G320" i="41"/>
  <c r="G321" i="41"/>
  <c r="G322" i="41"/>
  <c r="G323" i="41"/>
  <c r="G324" i="41"/>
  <c r="G325" i="41"/>
  <c r="G326" i="41"/>
  <c r="G327" i="41"/>
  <c r="G328" i="41"/>
  <c r="G329" i="41"/>
  <c r="G330" i="41"/>
  <c r="G331" i="41"/>
  <c r="G332" i="41"/>
  <c r="G333" i="41"/>
  <c r="G334" i="41"/>
  <c r="G335" i="41"/>
  <c r="G336" i="41"/>
  <c r="G337" i="41"/>
  <c r="G338" i="41"/>
  <c r="G339" i="41"/>
  <c r="G340" i="41"/>
  <c r="G341" i="41"/>
  <c r="G342" i="41"/>
  <c r="G343" i="41"/>
  <c r="G344" i="41"/>
  <c r="G345" i="41"/>
  <c r="G346" i="41"/>
  <c r="G347" i="41"/>
  <c r="G348" i="41"/>
  <c r="G349" i="41"/>
  <c r="G350" i="41"/>
  <c r="G351" i="41"/>
  <c r="G352" i="41"/>
  <c r="G353" i="41"/>
  <c r="G354" i="41"/>
  <c r="G355" i="41"/>
  <c r="G356" i="41"/>
  <c r="G357" i="41"/>
  <c r="G358" i="41"/>
  <c r="G359" i="41"/>
  <c r="G360" i="41"/>
  <c r="G361" i="41"/>
  <c r="G362" i="41"/>
  <c r="G363" i="41"/>
  <c r="G364" i="41"/>
  <c r="G365" i="41"/>
  <c r="G366" i="41"/>
  <c r="G367" i="41"/>
  <c r="G368" i="41"/>
  <c r="G369" i="41"/>
  <c r="G370" i="41"/>
  <c r="G371" i="41"/>
  <c r="G372" i="41"/>
  <c r="G373" i="41"/>
  <c r="G374" i="41"/>
  <c r="G375" i="41"/>
  <c r="G376" i="41"/>
  <c r="G377" i="41"/>
  <c r="G378" i="41"/>
  <c r="G379" i="41"/>
  <c r="G380" i="41"/>
  <c r="G381" i="41"/>
  <c r="G382" i="41"/>
  <c r="G383" i="41"/>
  <c r="G384" i="41"/>
  <c r="G385" i="41"/>
  <c r="G386" i="41"/>
  <c r="G387" i="41"/>
  <c r="G388" i="41"/>
  <c r="G389" i="41"/>
  <c r="G390" i="41"/>
  <c r="G391" i="41"/>
  <c r="G392" i="41"/>
  <c r="G393" i="41"/>
  <c r="G394" i="41"/>
  <c r="G395" i="41"/>
  <c r="G396" i="41"/>
  <c r="G397" i="41"/>
  <c r="G398" i="41"/>
  <c r="G399" i="41"/>
  <c r="G400" i="41"/>
  <c r="G401" i="41"/>
  <c r="G402" i="41"/>
  <c r="G403" i="41"/>
  <c r="G404" i="41"/>
  <c r="G405" i="41"/>
  <c r="G406" i="41"/>
  <c r="G407" i="41"/>
  <c r="G408" i="41"/>
  <c r="G409" i="41"/>
  <c r="G410" i="41"/>
  <c r="G411" i="41"/>
  <c r="G412" i="41"/>
  <c r="G413" i="41"/>
  <c r="G414" i="41"/>
  <c r="G415" i="41"/>
  <c r="G416" i="41"/>
  <c r="G417" i="41"/>
  <c r="G418" i="41"/>
  <c r="G419" i="41"/>
  <c r="G420" i="41"/>
  <c r="G421" i="41"/>
  <c r="G422" i="41"/>
  <c r="G423" i="41"/>
  <c r="G424" i="41"/>
  <c r="G425" i="41"/>
  <c r="G426" i="41"/>
  <c r="G427" i="41"/>
  <c r="G428" i="41"/>
  <c r="G429" i="41"/>
  <c r="G430" i="41"/>
  <c r="G431" i="41"/>
  <c r="G432" i="41"/>
  <c r="G433" i="41"/>
  <c r="G434" i="41"/>
  <c r="G435" i="41"/>
  <c r="G436" i="41"/>
  <c r="G437" i="41"/>
  <c r="G438" i="41"/>
  <c r="G439" i="41"/>
  <c r="G440" i="41"/>
  <c r="G441" i="41"/>
  <c r="G442" i="41"/>
  <c r="G443" i="41"/>
  <c r="G444" i="41"/>
  <c r="G445" i="41"/>
  <c r="G446" i="41"/>
  <c r="G447" i="41"/>
  <c r="G448" i="41"/>
  <c r="G449" i="41"/>
  <c r="G450" i="41"/>
  <c r="G451" i="41"/>
  <c r="G452" i="41"/>
  <c r="G453" i="41"/>
  <c r="G454" i="41"/>
  <c r="G455" i="41"/>
  <c r="G456" i="41"/>
  <c r="G457" i="41"/>
  <c r="G458" i="41"/>
  <c r="G459" i="41"/>
  <c r="G460" i="41"/>
  <c r="G461" i="41"/>
  <c r="G462" i="41"/>
  <c r="G463" i="41"/>
  <c r="G464" i="41"/>
  <c r="G465" i="41"/>
  <c r="G466" i="41"/>
  <c r="G467" i="41"/>
  <c r="G468" i="41"/>
  <c r="G469" i="41"/>
  <c r="G470" i="41"/>
  <c r="G471" i="41"/>
  <c r="G472" i="41"/>
  <c r="G473" i="41"/>
  <c r="G474" i="41"/>
  <c r="G475" i="41"/>
  <c r="G476" i="41"/>
  <c r="G477" i="41"/>
  <c r="G478" i="41"/>
  <c r="G479" i="41"/>
  <c r="G480" i="41"/>
  <c r="G481" i="41"/>
  <c r="G482" i="41"/>
  <c r="G483" i="41"/>
  <c r="G484" i="41"/>
  <c r="G485" i="41"/>
  <c r="G486" i="41"/>
  <c r="G487" i="41"/>
  <c r="G488" i="41"/>
  <c r="G489" i="41"/>
  <c r="G490" i="41"/>
  <c r="G491" i="41"/>
  <c r="G492" i="41"/>
  <c r="G493" i="41"/>
  <c r="G494" i="41"/>
  <c r="G495" i="41"/>
  <c r="G496" i="41"/>
  <c r="G497" i="41"/>
  <c r="G498" i="41"/>
  <c r="G499" i="41"/>
  <c r="G500" i="41"/>
  <c r="G501" i="41"/>
  <c r="G502" i="41"/>
  <c r="G503" i="41"/>
  <c r="G504" i="41"/>
  <c r="G505" i="41"/>
  <c r="G506" i="41"/>
  <c r="G507" i="41"/>
  <c r="G508" i="41"/>
  <c r="G509" i="41"/>
  <c r="G510" i="41"/>
  <c r="G511" i="41"/>
  <c r="G512" i="41"/>
  <c r="G513" i="41"/>
  <c r="G514" i="41"/>
  <c r="G515" i="41"/>
  <c r="G516" i="41"/>
  <c r="G517" i="41"/>
  <c r="G518" i="41"/>
  <c r="G519" i="41"/>
  <c r="G520" i="41"/>
  <c r="G521" i="41"/>
  <c r="G522" i="41"/>
  <c r="G523" i="41"/>
  <c r="G524" i="41"/>
  <c r="G525" i="41"/>
  <c r="G526" i="41"/>
  <c r="G527" i="41"/>
  <c r="G528" i="41"/>
  <c r="G529" i="41"/>
  <c r="G530" i="41"/>
  <c r="G531" i="41"/>
  <c r="G532" i="41"/>
  <c r="G533" i="41"/>
  <c r="G534" i="41"/>
  <c r="G535" i="41"/>
  <c r="G536" i="41"/>
  <c r="G537" i="41"/>
  <c r="G538" i="41"/>
  <c r="G539" i="41"/>
  <c r="G540" i="41"/>
  <c r="G541" i="41"/>
  <c r="G542" i="41"/>
  <c r="G543" i="41"/>
  <c r="G544" i="41"/>
  <c r="G545" i="41"/>
  <c r="G546" i="41"/>
  <c r="G547" i="41"/>
  <c r="G548" i="41"/>
  <c r="G549" i="41"/>
  <c r="G550" i="41"/>
  <c r="G551" i="41"/>
  <c r="G552" i="41"/>
  <c r="G553" i="41"/>
  <c r="G554" i="41"/>
  <c r="G555" i="41"/>
  <c r="G556" i="41"/>
  <c r="G557" i="41"/>
  <c r="G558" i="41"/>
  <c r="G559" i="41"/>
  <c r="G560" i="41"/>
  <c r="G561" i="41"/>
  <c r="G562" i="41"/>
  <c r="G563" i="41"/>
  <c r="G564" i="41"/>
  <c r="G565" i="41"/>
  <c r="G566" i="41"/>
  <c r="G567" i="41"/>
  <c r="G568" i="41"/>
  <c r="G569" i="41"/>
  <c r="G570" i="41"/>
  <c r="G571" i="41"/>
  <c r="G572" i="41"/>
  <c r="G573" i="41"/>
  <c r="G574" i="41"/>
  <c r="G575" i="41"/>
  <c r="G576" i="41"/>
  <c r="G577" i="41"/>
  <c r="G578" i="41"/>
  <c r="G579" i="41"/>
  <c r="G580" i="41"/>
  <c r="G581" i="41"/>
  <c r="G582" i="41"/>
  <c r="G583" i="41"/>
  <c r="G584" i="41"/>
  <c r="G585" i="41"/>
  <c r="G586" i="41"/>
  <c r="G587" i="41"/>
  <c r="G588" i="41"/>
  <c r="G589" i="41"/>
  <c r="G590" i="41"/>
  <c r="G591" i="41"/>
  <c r="G592" i="41"/>
  <c r="G593" i="41"/>
  <c r="G594" i="41"/>
  <c r="G595" i="41"/>
  <c r="G596" i="41"/>
  <c r="G597" i="41"/>
  <c r="G598" i="41"/>
  <c r="G599" i="41"/>
  <c r="G600" i="41"/>
  <c r="G601" i="41"/>
  <c r="G602" i="41"/>
  <c r="G603" i="41"/>
  <c r="G604" i="41"/>
  <c r="G605" i="41"/>
  <c r="G606" i="41"/>
  <c r="G607" i="41"/>
  <c r="G608" i="41"/>
  <c r="G609" i="41"/>
  <c r="G610" i="41"/>
  <c r="G611" i="41"/>
  <c r="G612" i="41"/>
  <c r="G613" i="41"/>
  <c r="G614" i="41"/>
  <c r="G615" i="41"/>
  <c r="G616" i="41"/>
  <c r="G617" i="41"/>
  <c r="G618" i="41"/>
  <c r="G619" i="41"/>
  <c r="G620" i="41"/>
  <c r="G621" i="41"/>
  <c r="G622" i="41"/>
  <c r="G623" i="41"/>
  <c r="G624" i="41"/>
  <c r="G625" i="41"/>
  <c r="G626" i="41"/>
  <c r="G627" i="41"/>
  <c r="G628" i="41"/>
  <c r="G629" i="41"/>
  <c r="G630" i="41"/>
  <c r="G631" i="41"/>
  <c r="G632" i="41"/>
  <c r="G633" i="41"/>
  <c r="G634" i="41"/>
  <c r="G635" i="41"/>
  <c r="G636" i="41"/>
  <c r="G637" i="41"/>
  <c r="G638" i="41"/>
  <c r="G639" i="41"/>
  <c r="G640" i="41"/>
  <c r="G641" i="41"/>
  <c r="G642" i="41"/>
  <c r="G643" i="41"/>
  <c r="G644" i="41"/>
  <c r="G645" i="41"/>
  <c r="G646" i="41"/>
  <c r="G647" i="41"/>
  <c r="G648" i="41"/>
  <c r="G649" i="41"/>
  <c r="G650" i="41"/>
  <c r="G651" i="41"/>
  <c r="G652" i="41"/>
  <c r="G653" i="41"/>
  <c r="G654" i="41"/>
  <c r="G655" i="41"/>
  <c r="G656" i="41"/>
  <c r="G657" i="41"/>
  <c r="G658" i="41"/>
  <c r="G659" i="41"/>
  <c r="G660" i="41"/>
  <c r="G661" i="41"/>
  <c r="G662" i="41"/>
  <c r="G663" i="41"/>
  <c r="G664" i="41"/>
  <c r="G665" i="41"/>
  <c r="G666" i="41"/>
  <c r="G667" i="41"/>
  <c r="G668" i="41"/>
  <c r="G669" i="41"/>
  <c r="G670" i="41"/>
  <c r="G671" i="41"/>
  <c r="G672" i="41"/>
  <c r="G673" i="41"/>
  <c r="G674" i="41"/>
  <c r="G675" i="41"/>
  <c r="G676" i="41"/>
  <c r="G677" i="41"/>
  <c r="G678" i="41"/>
  <c r="D52" i="41"/>
  <c r="D53" i="41"/>
  <c r="D54" i="41"/>
  <c r="D55" i="41"/>
  <c r="D56" i="41"/>
  <c r="D57" i="41"/>
  <c r="D58" i="41"/>
  <c r="D59" i="41"/>
  <c r="D60" i="41"/>
  <c r="D61" i="41"/>
  <c r="D62" i="41"/>
  <c r="D63" i="41"/>
  <c r="D64" i="41"/>
  <c r="D65" i="41"/>
  <c r="D66" i="41"/>
  <c r="D67" i="41"/>
  <c r="D68" i="41"/>
  <c r="D69" i="41"/>
  <c r="D70" i="41"/>
  <c r="D71" i="41"/>
  <c r="D72" i="41"/>
  <c r="D73" i="41"/>
  <c r="D74" i="41"/>
  <c r="D75" i="41"/>
  <c r="D76" i="41"/>
  <c r="D77" i="41"/>
  <c r="D78" i="41"/>
  <c r="D79" i="41"/>
  <c r="D80" i="41"/>
  <c r="D81" i="41"/>
  <c r="D82" i="41"/>
  <c r="D83" i="41"/>
  <c r="D84" i="41"/>
  <c r="D85" i="41"/>
  <c r="D86" i="41"/>
  <c r="D87" i="41"/>
  <c r="D88" i="41"/>
  <c r="D89" i="41"/>
  <c r="D90" i="41"/>
  <c r="D91" i="41"/>
  <c r="D92" i="41"/>
  <c r="D93" i="41"/>
  <c r="D94" i="41"/>
  <c r="D95" i="41"/>
  <c r="D96" i="41"/>
  <c r="D97" i="41"/>
  <c r="D98" i="41"/>
  <c r="D99" i="41"/>
  <c r="D100" i="41"/>
  <c r="D101" i="41"/>
  <c r="D102" i="41"/>
  <c r="D103" i="41"/>
  <c r="D104" i="41"/>
  <c r="D105" i="41"/>
  <c r="D106" i="41"/>
  <c r="D107" i="41"/>
  <c r="D108" i="41"/>
  <c r="D109" i="41"/>
  <c r="D110" i="41"/>
  <c r="D111" i="41"/>
  <c r="D112" i="41"/>
  <c r="D113" i="41"/>
  <c r="D114" i="41"/>
  <c r="D115" i="41"/>
  <c r="D116" i="41"/>
  <c r="D117" i="41"/>
  <c r="D118" i="41"/>
  <c r="D119" i="41"/>
  <c r="D120" i="41"/>
  <c r="D121" i="41"/>
  <c r="D122" i="41"/>
  <c r="D123" i="41"/>
  <c r="D124" i="41"/>
  <c r="D125" i="41"/>
  <c r="D126" i="41"/>
  <c r="D127" i="41"/>
  <c r="D128" i="41"/>
  <c r="D129" i="41"/>
  <c r="D130" i="41"/>
  <c r="D131" i="41"/>
  <c r="D132" i="41"/>
  <c r="D133" i="41"/>
  <c r="D134" i="41"/>
  <c r="D135" i="41"/>
  <c r="D136" i="41"/>
  <c r="D137" i="41"/>
  <c r="D138" i="41"/>
  <c r="D139" i="41"/>
  <c r="D140" i="41"/>
  <c r="D141" i="41"/>
  <c r="D142" i="41"/>
  <c r="D143" i="41"/>
  <c r="D144" i="41"/>
  <c r="D145" i="41"/>
  <c r="D146" i="41"/>
  <c r="D147" i="41"/>
  <c r="D148" i="41"/>
  <c r="D149" i="41"/>
  <c r="D150" i="41"/>
  <c r="D151" i="41"/>
  <c r="D152" i="41"/>
  <c r="D153" i="41"/>
  <c r="D154" i="41"/>
  <c r="D155" i="41"/>
  <c r="D156" i="41"/>
  <c r="D157" i="41"/>
  <c r="D158" i="41"/>
  <c r="D159" i="41"/>
  <c r="D160" i="41"/>
  <c r="D161" i="41"/>
  <c r="D162" i="41"/>
  <c r="D163" i="41"/>
  <c r="D164" i="41"/>
  <c r="D165" i="41"/>
  <c r="D166" i="41"/>
  <c r="D167" i="41"/>
  <c r="D168" i="41"/>
  <c r="D169" i="41"/>
  <c r="D170" i="41"/>
  <c r="D171" i="41"/>
  <c r="D172" i="41"/>
  <c r="D173" i="41"/>
  <c r="D174" i="41"/>
  <c r="D175" i="41"/>
  <c r="D176" i="41"/>
  <c r="D177" i="41"/>
  <c r="D178" i="41"/>
  <c r="D179" i="41"/>
  <c r="D180" i="41"/>
  <c r="D181" i="41"/>
  <c r="D182" i="41"/>
  <c r="D183" i="41"/>
  <c r="D184" i="41"/>
  <c r="D185" i="41"/>
  <c r="D186" i="41"/>
  <c r="D187" i="41"/>
  <c r="D188" i="41"/>
  <c r="D189" i="41"/>
  <c r="D190" i="41"/>
  <c r="D191" i="41"/>
  <c r="D192" i="41"/>
  <c r="D193" i="41"/>
  <c r="D194" i="41"/>
  <c r="D195" i="41"/>
  <c r="D196" i="41"/>
  <c r="D197" i="41"/>
  <c r="D198" i="41"/>
  <c r="D199" i="41"/>
  <c r="D200" i="41"/>
  <c r="D201" i="41"/>
  <c r="D202" i="41"/>
  <c r="D203" i="41"/>
  <c r="D204" i="41"/>
  <c r="D205" i="41"/>
  <c r="D206" i="41"/>
  <c r="D207" i="41"/>
  <c r="D208" i="41"/>
  <c r="D209" i="41"/>
  <c r="D210" i="41"/>
  <c r="D211" i="41"/>
  <c r="D212" i="41"/>
  <c r="D213" i="41"/>
  <c r="D214" i="41"/>
  <c r="D215" i="41"/>
  <c r="D216" i="41"/>
  <c r="D217" i="41"/>
  <c r="D218" i="41"/>
  <c r="D219" i="41"/>
  <c r="D220" i="41"/>
  <c r="D221" i="41"/>
  <c r="D222" i="41"/>
  <c r="D223" i="41"/>
  <c r="D224" i="41"/>
  <c r="D225" i="41"/>
  <c r="D226" i="41"/>
  <c r="D227" i="41"/>
  <c r="D228" i="41"/>
  <c r="D229" i="41"/>
  <c r="D230" i="41"/>
  <c r="D231" i="41"/>
  <c r="D232" i="41"/>
  <c r="D233" i="41"/>
  <c r="D234" i="41"/>
  <c r="D235" i="41"/>
  <c r="D236" i="41"/>
  <c r="D237" i="41"/>
  <c r="D238" i="41"/>
  <c r="D239" i="41"/>
  <c r="D240" i="41"/>
  <c r="D241" i="41"/>
  <c r="D242" i="41"/>
  <c r="D243" i="41"/>
  <c r="D244" i="41"/>
  <c r="D245" i="41"/>
  <c r="D246" i="41"/>
  <c r="D247" i="41"/>
  <c r="D248" i="41"/>
  <c r="D249" i="41"/>
  <c r="D250" i="41"/>
  <c r="D251" i="41"/>
  <c r="D252" i="41"/>
  <c r="D253" i="41"/>
  <c r="D254" i="41"/>
  <c r="D255" i="41"/>
  <c r="D256" i="41"/>
  <c r="D257" i="41"/>
  <c r="D258" i="41"/>
  <c r="D259" i="41"/>
  <c r="D260" i="41"/>
  <c r="D261" i="41"/>
  <c r="D262" i="41"/>
  <c r="D263" i="41"/>
  <c r="D264" i="41"/>
  <c r="D265" i="41"/>
  <c r="D266" i="41"/>
  <c r="D267" i="41"/>
  <c r="D268" i="41"/>
  <c r="D269" i="41"/>
  <c r="D270" i="41"/>
  <c r="D271" i="41"/>
  <c r="D272" i="41"/>
  <c r="D273" i="41"/>
  <c r="D274" i="41"/>
  <c r="D275" i="41"/>
  <c r="D276" i="41"/>
  <c r="D277" i="41"/>
  <c r="D278" i="41"/>
  <c r="D279" i="41"/>
  <c r="D280" i="41"/>
  <c r="D281" i="41"/>
  <c r="D282" i="41"/>
  <c r="D283" i="41"/>
  <c r="D284" i="41"/>
  <c r="D285" i="41"/>
  <c r="D286" i="41"/>
  <c r="D287" i="41"/>
  <c r="D288" i="41"/>
  <c r="D289" i="41"/>
  <c r="D290" i="41"/>
  <c r="D291" i="41"/>
  <c r="D292" i="41"/>
  <c r="D293" i="41"/>
  <c r="D294" i="41"/>
  <c r="D295" i="41"/>
  <c r="D296" i="41"/>
  <c r="D297" i="41"/>
  <c r="D298" i="41"/>
  <c r="D299" i="41"/>
  <c r="D300" i="41"/>
  <c r="D301" i="41"/>
  <c r="D302" i="41"/>
  <c r="D303" i="41"/>
  <c r="D304" i="41"/>
  <c r="D305" i="41"/>
  <c r="D306" i="41"/>
  <c r="D307" i="41"/>
  <c r="D308" i="41"/>
  <c r="D309" i="41"/>
  <c r="D310" i="41"/>
  <c r="D311" i="41"/>
  <c r="D312" i="41"/>
  <c r="D313" i="41"/>
  <c r="D314" i="41"/>
  <c r="D315" i="41"/>
  <c r="D316" i="41"/>
  <c r="D317" i="41"/>
  <c r="D318" i="41"/>
  <c r="D319" i="41"/>
  <c r="D320" i="41"/>
  <c r="D321" i="41"/>
  <c r="D322" i="41"/>
  <c r="D323" i="41"/>
  <c r="D324" i="41"/>
  <c r="D325" i="41"/>
  <c r="D326" i="41"/>
  <c r="D327" i="41"/>
  <c r="D328" i="41"/>
  <c r="D329" i="41"/>
  <c r="D330" i="41"/>
  <c r="D331" i="41"/>
  <c r="D332" i="41"/>
  <c r="D333" i="41"/>
  <c r="D334" i="41"/>
  <c r="D335" i="41"/>
  <c r="D336" i="41"/>
  <c r="D337" i="41"/>
  <c r="D338" i="41"/>
  <c r="D339" i="41"/>
  <c r="D340" i="41"/>
  <c r="D341" i="41"/>
  <c r="D342" i="41"/>
  <c r="D343" i="41"/>
  <c r="D344" i="41"/>
  <c r="D345" i="41"/>
  <c r="D346" i="41"/>
  <c r="D347" i="41"/>
  <c r="D348" i="41"/>
  <c r="D349" i="41"/>
  <c r="D350" i="41"/>
  <c r="D351" i="41"/>
  <c r="D352" i="41"/>
  <c r="D353" i="41"/>
  <c r="D354" i="41"/>
  <c r="D355" i="41"/>
  <c r="D356" i="41"/>
  <c r="D357" i="41"/>
  <c r="D358" i="41"/>
  <c r="D359" i="41"/>
  <c r="D360" i="41"/>
  <c r="D361" i="41"/>
  <c r="D362" i="41"/>
  <c r="D363" i="41"/>
  <c r="D364" i="41"/>
  <c r="D365" i="41"/>
  <c r="D366" i="41"/>
  <c r="D367" i="41"/>
  <c r="D368" i="41"/>
  <c r="D369" i="41"/>
  <c r="D370" i="41"/>
  <c r="D371" i="41"/>
  <c r="D372" i="41"/>
  <c r="D373" i="41"/>
  <c r="D374" i="41"/>
  <c r="D375" i="41"/>
  <c r="D376" i="41"/>
  <c r="D377" i="41"/>
  <c r="D378" i="41"/>
  <c r="D379" i="41"/>
  <c r="D380" i="41"/>
  <c r="D381" i="41"/>
  <c r="D382" i="41"/>
  <c r="D383" i="41"/>
  <c r="D384" i="41"/>
  <c r="D385" i="41"/>
  <c r="D386" i="41"/>
  <c r="D387" i="41"/>
  <c r="D388" i="41"/>
  <c r="D389" i="41"/>
  <c r="D390" i="41"/>
  <c r="D391" i="41"/>
  <c r="D392" i="41"/>
  <c r="D393" i="41"/>
  <c r="D394" i="41"/>
  <c r="D395" i="41"/>
  <c r="D396" i="41"/>
  <c r="D397" i="41"/>
  <c r="D398" i="41"/>
  <c r="D399" i="41"/>
  <c r="D400" i="41"/>
  <c r="D401" i="41"/>
  <c r="D402" i="41"/>
  <c r="D403" i="41"/>
  <c r="D404" i="41"/>
  <c r="D405" i="41"/>
  <c r="D406" i="41"/>
  <c r="D407" i="41"/>
  <c r="D408" i="41"/>
  <c r="D409" i="41"/>
  <c r="D410" i="41"/>
  <c r="D411" i="41"/>
  <c r="D412" i="41"/>
  <c r="D413" i="41"/>
  <c r="D414" i="41"/>
  <c r="D415" i="41"/>
  <c r="D416" i="41"/>
  <c r="D417" i="41"/>
  <c r="D418" i="41"/>
  <c r="D419" i="41"/>
  <c r="D420" i="41"/>
  <c r="D421" i="41"/>
  <c r="D422" i="41"/>
  <c r="D423" i="41"/>
  <c r="D424" i="41"/>
  <c r="D425" i="41"/>
  <c r="D426" i="41"/>
  <c r="D427" i="41"/>
  <c r="D428" i="41"/>
  <c r="D429" i="41"/>
  <c r="D430" i="41"/>
  <c r="D431" i="41"/>
  <c r="D432" i="41"/>
  <c r="D433" i="41"/>
  <c r="D434" i="41"/>
  <c r="D435" i="41"/>
  <c r="D436" i="41"/>
  <c r="D437" i="41"/>
  <c r="D438" i="41"/>
  <c r="D439" i="41"/>
  <c r="D440" i="41"/>
  <c r="D441" i="41"/>
  <c r="D442" i="41"/>
  <c r="D443" i="41"/>
  <c r="D444" i="41"/>
  <c r="D445" i="41"/>
  <c r="D446" i="41"/>
  <c r="D447" i="41"/>
  <c r="D448" i="41"/>
  <c r="D449" i="41"/>
  <c r="D450" i="41"/>
  <c r="D451" i="41"/>
  <c r="D452" i="41"/>
  <c r="D453" i="41"/>
  <c r="D454" i="41"/>
  <c r="D455" i="41"/>
  <c r="D456" i="41"/>
  <c r="D457" i="41"/>
  <c r="D458" i="41"/>
  <c r="D459" i="41"/>
  <c r="D460" i="41"/>
  <c r="D461" i="41"/>
  <c r="D462" i="41"/>
  <c r="D463" i="41"/>
  <c r="D464" i="41"/>
  <c r="D465" i="41"/>
  <c r="D466" i="41"/>
  <c r="D467" i="41"/>
  <c r="D468" i="41"/>
  <c r="D469" i="41"/>
  <c r="D470" i="41"/>
  <c r="D471" i="41"/>
  <c r="D472" i="41"/>
  <c r="D473" i="41"/>
  <c r="D474" i="41"/>
  <c r="D475" i="41"/>
  <c r="D476" i="41"/>
  <c r="D477" i="41"/>
  <c r="D478" i="41"/>
  <c r="D479" i="41"/>
  <c r="D480" i="41"/>
  <c r="D481" i="41"/>
  <c r="D482" i="41"/>
  <c r="D483" i="41"/>
  <c r="D484" i="41"/>
  <c r="D485" i="41"/>
  <c r="D486" i="41"/>
  <c r="D487" i="41"/>
  <c r="D488" i="41"/>
  <c r="D489" i="41"/>
  <c r="D490" i="41"/>
  <c r="D491" i="41"/>
  <c r="D492" i="41"/>
  <c r="D493" i="41"/>
  <c r="D494" i="41"/>
  <c r="D495" i="41"/>
  <c r="D496" i="41"/>
  <c r="D497" i="41"/>
  <c r="D498" i="41"/>
  <c r="D499" i="41"/>
  <c r="D500" i="41"/>
  <c r="D501" i="41"/>
  <c r="D502" i="41"/>
  <c r="D503" i="41"/>
  <c r="D504" i="41"/>
  <c r="D505" i="41"/>
  <c r="D506" i="41"/>
  <c r="D507" i="41"/>
  <c r="D508" i="41"/>
  <c r="D509" i="41"/>
  <c r="D510" i="41"/>
  <c r="D511" i="41"/>
  <c r="D512" i="41"/>
  <c r="D513" i="41"/>
  <c r="D514" i="41"/>
  <c r="D515" i="41"/>
  <c r="D516" i="41"/>
  <c r="D517" i="41"/>
  <c r="D518" i="41"/>
  <c r="D519" i="41"/>
  <c r="D520" i="41"/>
  <c r="D521" i="41"/>
  <c r="D522" i="41"/>
  <c r="D523" i="41"/>
  <c r="D524" i="41"/>
  <c r="D525" i="41"/>
  <c r="D526" i="41"/>
  <c r="D527" i="41"/>
  <c r="D528" i="41"/>
  <c r="D529" i="41"/>
  <c r="D530" i="41"/>
  <c r="D531" i="41"/>
  <c r="D532" i="41"/>
  <c r="D533" i="41"/>
  <c r="D534" i="41"/>
  <c r="D535" i="41"/>
  <c r="D536" i="41"/>
  <c r="D537" i="41"/>
  <c r="D538" i="41"/>
  <c r="D539" i="41"/>
  <c r="D540" i="41"/>
  <c r="D541" i="41"/>
  <c r="D542" i="41"/>
  <c r="D543" i="41"/>
  <c r="D544" i="41"/>
  <c r="D545" i="41"/>
  <c r="D546" i="41"/>
  <c r="D547" i="41"/>
  <c r="D548" i="41"/>
  <c r="D549" i="41"/>
  <c r="D550" i="41"/>
  <c r="D551" i="41"/>
  <c r="D552" i="41"/>
  <c r="D553" i="41"/>
  <c r="D554" i="41"/>
  <c r="D555" i="41"/>
  <c r="D556" i="41"/>
  <c r="D557" i="41"/>
  <c r="D558" i="41"/>
  <c r="D559" i="41"/>
  <c r="D560" i="41"/>
  <c r="D561" i="41"/>
  <c r="D562" i="41"/>
  <c r="D563" i="41"/>
  <c r="D564" i="41"/>
  <c r="D565" i="41"/>
  <c r="D566" i="41"/>
  <c r="D567" i="41"/>
  <c r="D568" i="41"/>
  <c r="D569" i="41"/>
  <c r="D570" i="41"/>
  <c r="D571" i="41"/>
  <c r="D572" i="41"/>
  <c r="D573" i="41"/>
  <c r="D574" i="41"/>
  <c r="D575" i="41"/>
  <c r="D576" i="41"/>
  <c r="D577" i="41"/>
  <c r="D578" i="41"/>
  <c r="D579" i="41"/>
  <c r="D580" i="41"/>
  <c r="D581" i="41"/>
  <c r="D582" i="41"/>
  <c r="D583" i="41"/>
  <c r="D584" i="41"/>
  <c r="D585" i="41"/>
  <c r="D586" i="41"/>
  <c r="D587" i="41"/>
  <c r="D588" i="41"/>
  <c r="D589" i="41"/>
  <c r="D590" i="41"/>
  <c r="D591" i="41"/>
  <c r="D592" i="41"/>
  <c r="D593" i="41"/>
  <c r="D594" i="41"/>
  <c r="D595" i="41"/>
  <c r="D596" i="41"/>
  <c r="D597" i="41"/>
  <c r="D598" i="41"/>
  <c r="D599" i="41"/>
  <c r="D600" i="41"/>
  <c r="D601" i="41"/>
  <c r="D602" i="41"/>
  <c r="D603" i="41"/>
  <c r="D604" i="41"/>
  <c r="D605" i="41"/>
  <c r="D606" i="41"/>
  <c r="D607" i="41"/>
  <c r="D608" i="41"/>
  <c r="D609" i="41"/>
  <c r="D610" i="41"/>
  <c r="D611" i="41"/>
  <c r="D612" i="41"/>
  <c r="D613" i="41"/>
  <c r="D614" i="41"/>
  <c r="D615" i="41"/>
  <c r="D616" i="41"/>
  <c r="D617" i="41"/>
  <c r="D618" i="41"/>
  <c r="D619" i="41"/>
  <c r="D620" i="41"/>
  <c r="D621" i="41"/>
  <c r="D622" i="41"/>
  <c r="D623" i="41"/>
  <c r="D624" i="41"/>
  <c r="D625" i="41"/>
  <c r="D626" i="41"/>
  <c r="D627" i="41"/>
  <c r="D628" i="41"/>
  <c r="D629" i="41"/>
  <c r="D630" i="41"/>
  <c r="D631" i="41"/>
  <c r="D632" i="41"/>
  <c r="D633" i="41"/>
  <c r="D634" i="41"/>
  <c r="D635" i="41"/>
  <c r="D636" i="41"/>
  <c r="D637" i="41"/>
  <c r="D638" i="41"/>
  <c r="D639" i="41"/>
  <c r="D640" i="41"/>
  <c r="D641" i="41"/>
  <c r="D642" i="41"/>
  <c r="D643" i="41"/>
  <c r="D644" i="41"/>
  <c r="D645" i="41"/>
  <c r="D646" i="41"/>
  <c r="D647" i="41"/>
  <c r="D648" i="41"/>
  <c r="D649" i="41"/>
  <c r="D650" i="41"/>
  <c r="D651" i="41"/>
  <c r="D652" i="41"/>
  <c r="D653" i="41"/>
  <c r="D654" i="41"/>
  <c r="D655" i="41"/>
  <c r="D656" i="41"/>
  <c r="D657" i="41"/>
  <c r="D658" i="41"/>
  <c r="D659" i="41"/>
  <c r="D660" i="41"/>
  <c r="D661" i="41"/>
  <c r="D662" i="41"/>
  <c r="D663" i="41"/>
  <c r="D664" i="41"/>
  <c r="D665" i="41"/>
  <c r="D666" i="41"/>
  <c r="D667" i="41"/>
  <c r="D668" i="41"/>
  <c r="D669" i="41"/>
  <c r="D670" i="41"/>
  <c r="D671" i="41"/>
  <c r="D672" i="41"/>
  <c r="D673" i="41"/>
  <c r="D674" i="41"/>
  <c r="D675" i="41"/>
  <c r="D676" i="41"/>
  <c r="D677" i="41"/>
  <c r="D678" i="41"/>
  <c r="D10" i="25" l="1"/>
  <c r="DZ10" i="15"/>
  <c r="DY10" i="15"/>
  <c r="DX10" i="15"/>
  <c r="DW10" i="15"/>
  <c r="DV10" i="15"/>
  <c r="DU10" i="15"/>
  <c r="DT10" i="15"/>
  <c r="DS10" i="15"/>
  <c r="DR10" i="15"/>
  <c r="DQ10" i="15"/>
  <c r="DP10" i="15"/>
  <c r="DO10" i="15"/>
  <c r="DM10" i="15"/>
  <c r="DL10" i="15"/>
  <c r="DK10" i="15"/>
  <c r="DJ10" i="15"/>
  <c r="DI10" i="15"/>
  <c r="BY10" i="15" l="1"/>
  <c r="BX10" i="15"/>
  <c r="BW10" i="15"/>
  <c r="BV10" i="15"/>
  <c r="BU10" i="15"/>
  <c r="BT10" i="15"/>
  <c r="BL10" i="15"/>
  <c r="BK10" i="15"/>
  <c r="BJ10" i="15"/>
  <c r="BI10" i="15"/>
  <c r="BH10" i="15"/>
  <c r="BG10" i="15"/>
  <c r="K70" i="13" l="1"/>
  <c r="V55" i="26"/>
  <c r="AL13" i="41" l="1"/>
  <c r="AK13" i="41"/>
  <c r="AJ13" i="41"/>
  <c r="AI13" i="41"/>
  <c r="AH13" i="41"/>
  <c r="AG13" i="41"/>
  <c r="AF13" i="41"/>
  <c r="AE13" i="41"/>
  <c r="AD13" i="41"/>
  <c r="AC13" i="41"/>
  <c r="AA13" i="41"/>
  <c r="Z13" i="41"/>
  <c r="X13" i="41"/>
  <c r="H96" i="22"/>
  <c r="G96" i="22"/>
  <c r="F96" i="22"/>
  <c r="E96" i="22"/>
  <c r="D96" i="22"/>
  <c r="C96" i="22"/>
  <c r="A96" i="22"/>
  <c r="B15" i="41" l="1"/>
  <c r="B16" i="41"/>
  <c r="B17" i="41"/>
  <c r="B18" i="41"/>
  <c r="B19" i="41"/>
  <c r="B20" i="41"/>
  <c r="B21" i="41"/>
  <c r="B22" i="41"/>
  <c r="B23" i="41"/>
  <c r="B24" i="41"/>
  <c r="B25" i="41"/>
  <c r="B26" i="41"/>
  <c r="B27" i="41"/>
  <c r="B28" i="41"/>
  <c r="B29" i="41"/>
  <c r="B30" i="41"/>
  <c r="B31" i="41"/>
  <c r="B32" i="41"/>
  <c r="B33" i="41"/>
  <c r="B34" i="41"/>
  <c r="B35" i="41"/>
  <c r="B36" i="41"/>
  <c r="B37" i="41"/>
  <c r="B38" i="41"/>
  <c r="B39" i="41"/>
  <c r="B40" i="41"/>
  <c r="B41" i="41"/>
  <c r="B42" i="41"/>
  <c r="B43" i="41"/>
  <c r="B44" i="41"/>
  <c r="B45" i="41"/>
  <c r="B46" i="41"/>
  <c r="B47" i="41"/>
  <c r="B48" i="41"/>
  <c r="B49" i="41"/>
  <c r="B50" i="41"/>
  <c r="B51" i="41"/>
  <c r="B52" i="41"/>
  <c r="B53" i="41"/>
  <c r="B54" i="41"/>
  <c r="B55" i="41"/>
  <c r="B56" i="41"/>
  <c r="B57" i="41"/>
  <c r="B58" i="41"/>
  <c r="B59" i="41"/>
  <c r="B60" i="41"/>
  <c r="B61" i="41"/>
  <c r="B62" i="41"/>
  <c r="B63" i="41"/>
  <c r="B64" i="41"/>
  <c r="B65" i="41"/>
  <c r="B66" i="41"/>
  <c r="B67" i="41"/>
  <c r="B68" i="41"/>
  <c r="B69" i="41"/>
  <c r="B70" i="41"/>
  <c r="B71" i="41"/>
  <c r="B72" i="41"/>
  <c r="B73" i="41"/>
  <c r="B74" i="41"/>
  <c r="B75" i="41"/>
  <c r="B76" i="41"/>
  <c r="B77" i="41"/>
  <c r="B78" i="41"/>
  <c r="B79" i="41"/>
  <c r="B80" i="41"/>
  <c r="B81" i="41"/>
  <c r="B82" i="41"/>
  <c r="B83" i="41"/>
  <c r="B84" i="41"/>
  <c r="B85" i="41"/>
  <c r="B86" i="41"/>
  <c r="B87" i="41"/>
  <c r="B88" i="41"/>
  <c r="B89" i="41"/>
  <c r="B90" i="41"/>
  <c r="B91" i="41"/>
  <c r="B92" i="41"/>
  <c r="B93" i="41"/>
  <c r="B94" i="41"/>
  <c r="B95" i="41"/>
  <c r="B96" i="41"/>
  <c r="B97" i="41"/>
  <c r="B98" i="41"/>
  <c r="B99" i="41"/>
  <c r="B100" i="41"/>
  <c r="B101" i="41"/>
  <c r="B102" i="41"/>
  <c r="B103" i="41"/>
  <c r="B104" i="41"/>
  <c r="B105" i="41"/>
  <c r="B106" i="41"/>
  <c r="B107" i="41"/>
  <c r="B108" i="41"/>
  <c r="B109" i="41"/>
  <c r="B110" i="41"/>
  <c r="B111" i="41"/>
  <c r="B112" i="41"/>
  <c r="B113" i="41"/>
  <c r="B114" i="41"/>
  <c r="B115" i="41"/>
  <c r="B116" i="41"/>
  <c r="B117" i="41"/>
  <c r="B118" i="41"/>
  <c r="B119" i="41"/>
  <c r="B120" i="41"/>
  <c r="B121" i="41"/>
  <c r="B122" i="41"/>
  <c r="B123" i="41"/>
  <c r="B124" i="41"/>
  <c r="B125" i="41"/>
  <c r="B126" i="41"/>
  <c r="B127" i="41"/>
  <c r="B128" i="41"/>
  <c r="B129" i="41"/>
  <c r="B130" i="41"/>
  <c r="B131" i="41"/>
  <c r="B132" i="41"/>
  <c r="B133" i="41"/>
  <c r="B134" i="41"/>
  <c r="B135" i="41"/>
  <c r="B136" i="41"/>
  <c r="B137" i="41"/>
  <c r="B138" i="41"/>
  <c r="B139" i="41"/>
  <c r="B140" i="41"/>
  <c r="B141" i="41"/>
  <c r="B142" i="41"/>
  <c r="B143" i="41"/>
  <c r="B144" i="41"/>
  <c r="B145" i="41"/>
  <c r="B146" i="41"/>
  <c r="B147" i="41"/>
  <c r="B148" i="41"/>
  <c r="B149" i="41"/>
  <c r="B150" i="41"/>
  <c r="B151" i="41"/>
  <c r="B152" i="41"/>
  <c r="B153" i="41"/>
  <c r="B154" i="41"/>
  <c r="B155" i="41"/>
  <c r="B156" i="41"/>
  <c r="B157" i="41"/>
  <c r="B158" i="41"/>
  <c r="B159" i="41"/>
  <c r="B160" i="41"/>
  <c r="B161" i="41"/>
  <c r="B162" i="41"/>
  <c r="B163" i="41"/>
  <c r="B164" i="41"/>
  <c r="B165" i="41"/>
  <c r="B166" i="41"/>
  <c r="B167" i="41"/>
  <c r="B168" i="41"/>
  <c r="B169" i="41"/>
  <c r="B170" i="41"/>
  <c r="B171" i="41"/>
  <c r="B172" i="41"/>
  <c r="B173" i="41"/>
  <c r="B174" i="41"/>
  <c r="B175" i="41"/>
  <c r="B176" i="41"/>
  <c r="B177" i="41"/>
  <c r="B178" i="41"/>
  <c r="B179" i="41"/>
  <c r="B180" i="41"/>
  <c r="B181" i="41"/>
  <c r="B182" i="41"/>
  <c r="B183" i="41"/>
  <c r="B184" i="41"/>
  <c r="B185" i="41"/>
  <c r="B186" i="41"/>
  <c r="B187" i="41"/>
  <c r="B188" i="41"/>
  <c r="B189" i="41"/>
  <c r="B190" i="41"/>
  <c r="B191" i="41"/>
  <c r="B192" i="41"/>
  <c r="B193" i="41"/>
  <c r="B194" i="41"/>
  <c r="B195" i="41"/>
  <c r="B196" i="41"/>
  <c r="B197" i="41"/>
  <c r="B198" i="41"/>
  <c r="B199" i="41"/>
  <c r="B200" i="41"/>
  <c r="B201" i="41"/>
  <c r="B202" i="41"/>
  <c r="B203" i="41"/>
  <c r="B204" i="41"/>
  <c r="B205" i="41"/>
  <c r="B206" i="41"/>
  <c r="B207" i="41"/>
  <c r="B208" i="41"/>
  <c r="B209" i="41"/>
  <c r="B210" i="41"/>
  <c r="B211" i="41"/>
  <c r="B212" i="41"/>
  <c r="B213" i="41"/>
  <c r="B214" i="41"/>
  <c r="B215" i="41"/>
  <c r="B216" i="41"/>
  <c r="B217" i="41"/>
  <c r="B218" i="41"/>
  <c r="B219" i="41"/>
  <c r="B220" i="41"/>
  <c r="B221" i="41"/>
  <c r="B222" i="41"/>
  <c r="B223" i="41"/>
  <c r="B224" i="41"/>
  <c r="B225" i="41"/>
  <c r="B226" i="41"/>
  <c r="B227" i="41"/>
  <c r="B228" i="41"/>
  <c r="B229" i="41"/>
  <c r="B230" i="41"/>
  <c r="B231" i="41"/>
  <c r="B232" i="41"/>
  <c r="B233" i="41"/>
  <c r="B234" i="41"/>
  <c r="B235" i="41"/>
  <c r="B236" i="41"/>
  <c r="B237" i="41"/>
  <c r="B238" i="41"/>
  <c r="B239" i="41"/>
  <c r="B240" i="41"/>
  <c r="B241" i="41"/>
  <c r="B242" i="41"/>
  <c r="B243" i="41"/>
  <c r="B244" i="41"/>
  <c r="B245" i="41"/>
  <c r="B246" i="41"/>
  <c r="B247" i="41"/>
  <c r="B248" i="41"/>
  <c r="B249" i="41"/>
  <c r="B250" i="41"/>
  <c r="B251" i="41"/>
  <c r="B252" i="41"/>
  <c r="B253" i="41"/>
  <c r="B254" i="41"/>
  <c r="B255" i="41"/>
  <c r="B256" i="41"/>
  <c r="B257" i="41"/>
  <c r="B258" i="41"/>
  <c r="B259" i="41"/>
  <c r="B260" i="41"/>
  <c r="B261" i="41"/>
  <c r="B262" i="41"/>
  <c r="B263" i="41"/>
  <c r="B264" i="41"/>
  <c r="B265" i="41"/>
  <c r="B266" i="41"/>
  <c r="B267" i="41"/>
  <c r="B268" i="41"/>
  <c r="B269" i="41"/>
  <c r="B270" i="41"/>
  <c r="B271" i="41"/>
  <c r="B272" i="41"/>
  <c r="B273" i="41"/>
  <c r="B274" i="41"/>
  <c r="B275" i="41"/>
  <c r="B276" i="41"/>
  <c r="B277" i="41"/>
  <c r="B278" i="41"/>
  <c r="B279" i="41"/>
  <c r="B280" i="41"/>
  <c r="B281" i="41"/>
  <c r="B282" i="41"/>
  <c r="B283" i="41"/>
  <c r="B284" i="41"/>
  <c r="B285" i="41"/>
  <c r="B286" i="41"/>
  <c r="B287" i="41"/>
  <c r="B288" i="41"/>
  <c r="B289" i="41"/>
  <c r="B290" i="41"/>
  <c r="B291" i="41"/>
  <c r="B292" i="41"/>
  <c r="B293" i="41"/>
  <c r="B294" i="41"/>
  <c r="B295" i="41"/>
  <c r="B296" i="41"/>
  <c r="B297" i="41"/>
  <c r="B298" i="41"/>
  <c r="B299" i="41"/>
  <c r="B300" i="41"/>
  <c r="B301" i="41"/>
  <c r="B302" i="41"/>
  <c r="B303" i="41"/>
  <c r="B304" i="41"/>
  <c r="B305" i="41"/>
  <c r="B306" i="41"/>
  <c r="B307" i="41"/>
  <c r="B308" i="41"/>
  <c r="B309" i="41"/>
  <c r="B310" i="41"/>
  <c r="B311" i="41"/>
  <c r="B312" i="41"/>
  <c r="B313" i="41"/>
  <c r="B314" i="41"/>
  <c r="B315" i="41"/>
  <c r="B316" i="41"/>
  <c r="B317" i="41"/>
  <c r="B318" i="41"/>
  <c r="B319" i="41"/>
  <c r="B320" i="41"/>
  <c r="B321" i="41"/>
  <c r="B322" i="41"/>
  <c r="B323" i="41"/>
  <c r="B324" i="41"/>
  <c r="B325" i="41"/>
  <c r="B326" i="41"/>
  <c r="B327" i="41"/>
  <c r="B328" i="41"/>
  <c r="B329" i="41"/>
  <c r="B330" i="41"/>
  <c r="B331" i="41"/>
  <c r="B332" i="41"/>
  <c r="B333" i="41"/>
  <c r="B334" i="41"/>
  <c r="B335" i="41"/>
  <c r="B336" i="41"/>
  <c r="B337" i="41"/>
  <c r="B338" i="41"/>
  <c r="B339" i="41"/>
  <c r="B340" i="41"/>
  <c r="B341" i="41"/>
  <c r="B342" i="41"/>
  <c r="B343" i="41"/>
  <c r="B344" i="41"/>
  <c r="B345" i="41"/>
  <c r="B346" i="41"/>
  <c r="B347" i="41"/>
  <c r="B348" i="41"/>
  <c r="B349" i="41"/>
  <c r="B350" i="41"/>
  <c r="B351" i="41"/>
  <c r="B352" i="41"/>
  <c r="B353" i="41"/>
  <c r="B354" i="41"/>
  <c r="B355" i="41"/>
  <c r="B356" i="41"/>
  <c r="B357" i="41"/>
  <c r="B358" i="41"/>
  <c r="B359" i="41"/>
  <c r="B360" i="41"/>
  <c r="B361" i="41"/>
  <c r="B362" i="41"/>
  <c r="B363" i="41"/>
  <c r="B364" i="41"/>
  <c r="B365" i="41"/>
  <c r="B366" i="41"/>
  <c r="B367" i="41"/>
  <c r="B368" i="41"/>
  <c r="B369" i="41"/>
  <c r="B370" i="41"/>
  <c r="B371" i="41"/>
  <c r="B372" i="41"/>
  <c r="B373" i="41"/>
  <c r="B374" i="41"/>
  <c r="B375" i="41"/>
  <c r="B376" i="41"/>
  <c r="B377" i="41"/>
  <c r="B378" i="41"/>
  <c r="B379" i="41"/>
  <c r="B380" i="41"/>
  <c r="B381" i="41"/>
  <c r="B382" i="41"/>
  <c r="B383" i="41"/>
  <c r="B384" i="41"/>
  <c r="B385" i="41"/>
  <c r="B386" i="41"/>
  <c r="B387" i="41"/>
  <c r="B388" i="41"/>
  <c r="B389" i="41"/>
  <c r="B390" i="41"/>
  <c r="B391" i="41"/>
  <c r="B392" i="41"/>
  <c r="B393" i="41"/>
  <c r="B394" i="41"/>
  <c r="B395" i="41"/>
  <c r="B396" i="41"/>
  <c r="B397" i="41"/>
  <c r="B398" i="41"/>
  <c r="B399" i="41"/>
  <c r="B400" i="41"/>
  <c r="B401" i="41"/>
  <c r="B402" i="41"/>
  <c r="B403" i="41"/>
  <c r="B404" i="41"/>
  <c r="B405" i="41"/>
  <c r="B406" i="41"/>
  <c r="B407" i="41"/>
  <c r="B408" i="41"/>
  <c r="B409" i="41"/>
  <c r="B410" i="41"/>
  <c r="B411" i="41"/>
  <c r="B412" i="41"/>
  <c r="B413" i="41"/>
  <c r="B414" i="41"/>
  <c r="B415" i="41"/>
  <c r="B416" i="41"/>
  <c r="B417" i="41"/>
  <c r="B418" i="41"/>
  <c r="B419" i="41"/>
  <c r="B420" i="41"/>
  <c r="B421" i="41"/>
  <c r="B422" i="41"/>
  <c r="B423" i="41"/>
  <c r="B424" i="41"/>
  <c r="B425" i="41"/>
  <c r="B426" i="41"/>
  <c r="B427" i="41"/>
  <c r="B428" i="41"/>
  <c r="B429" i="41"/>
  <c r="B430" i="41"/>
  <c r="B431" i="41"/>
  <c r="B432" i="41"/>
  <c r="B433" i="41"/>
  <c r="B434" i="41"/>
  <c r="B435" i="41"/>
  <c r="B436" i="41"/>
  <c r="B437" i="41"/>
  <c r="B438" i="41"/>
  <c r="B439" i="41"/>
  <c r="B440" i="41"/>
  <c r="B441" i="41"/>
  <c r="B442" i="41"/>
  <c r="B443" i="41"/>
  <c r="B444" i="41"/>
  <c r="B445" i="41"/>
  <c r="B446" i="41"/>
  <c r="B447" i="41"/>
  <c r="B448" i="41"/>
  <c r="B449" i="41"/>
  <c r="B450" i="41"/>
  <c r="B451" i="41"/>
  <c r="B452" i="41"/>
  <c r="B453" i="41"/>
  <c r="B454" i="41"/>
  <c r="B455" i="41"/>
  <c r="B456" i="41"/>
  <c r="B457" i="41"/>
  <c r="B458" i="41"/>
  <c r="B459" i="41"/>
  <c r="B460" i="41"/>
  <c r="B461" i="41"/>
  <c r="B462" i="41"/>
  <c r="B463" i="41"/>
  <c r="B464" i="41"/>
  <c r="B465" i="41"/>
  <c r="B466" i="41"/>
  <c r="B467" i="41"/>
  <c r="B468" i="41"/>
  <c r="B469" i="41"/>
  <c r="B470" i="41"/>
  <c r="B471" i="41"/>
  <c r="B472" i="41"/>
  <c r="B473" i="41"/>
  <c r="B474" i="41"/>
  <c r="B475" i="41"/>
  <c r="B476" i="41"/>
  <c r="B477" i="41"/>
  <c r="B478" i="41"/>
  <c r="B479" i="41"/>
  <c r="B480" i="41"/>
  <c r="B481" i="41"/>
  <c r="B482" i="41"/>
  <c r="B483" i="41"/>
  <c r="B484" i="41"/>
  <c r="B485" i="41"/>
  <c r="B486" i="41"/>
  <c r="B487" i="41"/>
  <c r="B488" i="41"/>
  <c r="B489" i="41"/>
  <c r="B490" i="41"/>
  <c r="B491" i="41"/>
  <c r="B492" i="41"/>
  <c r="B493" i="41"/>
  <c r="B494" i="41"/>
  <c r="B495" i="41"/>
  <c r="B496" i="41"/>
  <c r="B497" i="41"/>
  <c r="B498" i="41"/>
  <c r="B499" i="41"/>
  <c r="B500" i="41"/>
  <c r="B501" i="41"/>
  <c r="B502" i="41"/>
  <c r="B503" i="41"/>
  <c r="B504" i="41"/>
  <c r="B505" i="41"/>
  <c r="B506" i="41"/>
  <c r="B507" i="41"/>
  <c r="B508" i="41"/>
  <c r="B509" i="41"/>
  <c r="B510" i="41"/>
  <c r="B511" i="41"/>
  <c r="B512" i="41"/>
  <c r="B513" i="41"/>
  <c r="B514" i="41"/>
  <c r="B515" i="41"/>
  <c r="B516" i="41"/>
  <c r="B517" i="41"/>
  <c r="B518" i="41"/>
  <c r="B519" i="41"/>
  <c r="B520" i="41"/>
  <c r="B521" i="41"/>
  <c r="B522" i="41"/>
  <c r="B523" i="41"/>
  <c r="B524" i="41"/>
  <c r="B525" i="41"/>
  <c r="B526" i="41"/>
  <c r="B527" i="41"/>
  <c r="B528" i="41"/>
  <c r="B529" i="41"/>
  <c r="B530" i="41"/>
  <c r="B531" i="41"/>
  <c r="B532" i="41"/>
  <c r="B533" i="41"/>
  <c r="B534" i="41"/>
  <c r="B535" i="41"/>
  <c r="B536" i="41"/>
  <c r="B537" i="41"/>
  <c r="B538" i="41"/>
  <c r="B539" i="41"/>
  <c r="B540" i="41"/>
  <c r="B541" i="41"/>
  <c r="B542" i="41"/>
  <c r="B543" i="41"/>
  <c r="B544" i="41"/>
  <c r="B545" i="41"/>
  <c r="B546" i="41"/>
  <c r="B547" i="41"/>
  <c r="B548" i="41"/>
  <c r="B549" i="41"/>
  <c r="B550" i="41"/>
  <c r="B551" i="41"/>
  <c r="B552" i="41"/>
  <c r="B553" i="41"/>
  <c r="B554" i="41"/>
  <c r="B555" i="41"/>
  <c r="B556" i="41"/>
  <c r="B557" i="41"/>
  <c r="B558" i="41"/>
  <c r="B559" i="41"/>
  <c r="B560" i="41"/>
  <c r="B561" i="41"/>
  <c r="B562" i="41"/>
  <c r="B563" i="41"/>
  <c r="B564" i="41"/>
  <c r="B565" i="41"/>
  <c r="B566" i="41"/>
  <c r="B567" i="41"/>
  <c r="B568" i="41"/>
  <c r="B569" i="41"/>
  <c r="B570" i="41"/>
  <c r="B571" i="41"/>
  <c r="B572" i="41"/>
  <c r="B573" i="41"/>
  <c r="B574" i="41"/>
  <c r="B575" i="41"/>
  <c r="B576" i="41"/>
  <c r="B577" i="41"/>
  <c r="B578" i="41"/>
  <c r="B579" i="41"/>
  <c r="B580" i="41"/>
  <c r="B581" i="41"/>
  <c r="B582" i="41"/>
  <c r="B583" i="41"/>
  <c r="B584" i="41"/>
  <c r="B585" i="41"/>
  <c r="B586" i="41"/>
  <c r="B587" i="41"/>
  <c r="B588" i="41"/>
  <c r="B589" i="41"/>
  <c r="B590" i="41"/>
  <c r="B591" i="41"/>
  <c r="B592" i="41"/>
  <c r="B593" i="41"/>
  <c r="B594" i="41"/>
  <c r="B595" i="41"/>
  <c r="B596" i="41"/>
  <c r="B597" i="41"/>
  <c r="B598" i="41"/>
  <c r="B599" i="41"/>
  <c r="B600" i="41"/>
  <c r="B601" i="41"/>
  <c r="B602" i="41"/>
  <c r="B603" i="41"/>
  <c r="B604" i="41"/>
  <c r="B605" i="41"/>
  <c r="B606" i="41"/>
  <c r="B607" i="41"/>
  <c r="B608" i="41"/>
  <c r="B609" i="41"/>
  <c r="B610" i="41"/>
  <c r="B611" i="41"/>
  <c r="B612" i="41"/>
  <c r="B613" i="41"/>
  <c r="B614" i="41"/>
  <c r="B615" i="41"/>
  <c r="B616" i="41"/>
  <c r="B617" i="41"/>
  <c r="B618" i="41"/>
  <c r="B619" i="41"/>
  <c r="B620" i="41"/>
  <c r="B621" i="41"/>
  <c r="B622" i="41"/>
  <c r="B623" i="41"/>
  <c r="B624" i="41"/>
  <c r="B625" i="41"/>
  <c r="B626" i="41"/>
  <c r="B627" i="41"/>
  <c r="B628" i="41"/>
  <c r="B629" i="41"/>
  <c r="B630" i="41"/>
  <c r="B631" i="41"/>
  <c r="B632" i="41"/>
  <c r="B633" i="41"/>
  <c r="B634" i="41"/>
  <c r="B635" i="41"/>
  <c r="B636" i="41"/>
  <c r="B637" i="41"/>
  <c r="B638" i="41"/>
  <c r="B639" i="41"/>
  <c r="B640" i="41"/>
  <c r="B641" i="41"/>
  <c r="B642" i="41"/>
  <c r="B643" i="41"/>
  <c r="B644" i="41"/>
  <c r="B645" i="41"/>
  <c r="B646" i="41"/>
  <c r="B647" i="41"/>
  <c r="B648" i="41"/>
  <c r="B649" i="41"/>
  <c r="B650" i="41"/>
  <c r="B651" i="41"/>
  <c r="B652" i="41"/>
  <c r="B653" i="41"/>
  <c r="B654" i="41"/>
  <c r="B655" i="41"/>
  <c r="B656" i="41"/>
  <c r="B657" i="41"/>
  <c r="B658" i="41"/>
  <c r="B659" i="41"/>
  <c r="B660" i="41"/>
  <c r="B661" i="41"/>
  <c r="B662" i="41"/>
  <c r="B663" i="41"/>
  <c r="B664" i="41"/>
  <c r="B665" i="41"/>
  <c r="B666" i="41"/>
  <c r="B667" i="41"/>
  <c r="B668" i="41"/>
  <c r="B669" i="41"/>
  <c r="B670" i="41"/>
  <c r="B671" i="41"/>
  <c r="B672" i="41"/>
  <c r="B673" i="41"/>
  <c r="B674" i="41"/>
  <c r="B675" i="41"/>
  <c r="B676" i="41"/>
  <c r="B677" i="41"/>
  <c r="B678" i="41"/>
  <c r="B14" i="41"/>
  <c r="A678" i="41"/>
  <c r="A15" i="41"/>
  <c r="A16" i="41"/>
  <c r="A17" i="41"/>
  <c r="A18" i="41"/>
  <c r="A19" i="41"/>
  <c r="A20" i="41"/>
  <c r="A21" i="41"/>
  <c r="A22" i="41"/>
  <c r="A23" i="41"/>
  <c r="A24" i="41"/>
  <c r="A25" i="41"/>
  <c r="A26" i="41"/>
  <c r="A27" i="41"/>
  <c r="A28" i="41"/>
  <c r="A29" i="41"/>
  <c r="A30" i="41"/>
  <c r="A31" i="41"/>
  <c r="A32" i="41"/>
  <c r="A33" i="41"/>
  <c r="A34" i="41"/>
  <c r="A35" i="41"/>
  <c r="A36" i="41"/>
  <c r="A37" i="41"/>
  <c r="A38" i="41"/>
  <c r="A39" i="41"/>
  <c r="A40" i="41"/>
  <c r="A41" i="41"/>
  <c r="A42" i="41"/>
  <c r="A43" i="41"/>
  <c r="A44" i="41"/>
  <c r="A45" i="41"/>
  <c r="A46" i="41"/>
  <c r="A47" i="41"/>
  <c r="A48" i="41"/>
  <c r="A49" i="41"/>
  <c r="A50" i="41"/>
  <c r="A51" i="41"/>
  <c r="A52" i="41"/>
  <c r="A53" i="41"/>
  <c r="A54" i="41"/>
  <c r="A55" i="41"/>
  <c r="A56" i="41"/>
  <c r="A57" i="41"/>
  <c r="A58" i="41"/>
  <c r="A59" i="41"/>
  <c r="A60" i="41"/>
  <c r="A61" i="41"/>
  <c r="A62" i="41"/>
  <c r="A63" i="41"/>
  <c r="A64" i="41"/>
  <c r="A65" i="41"/>
  <c r="A66" i="41"/>
  <c r="A67" i="41"/>
  <c r="A68" i="41"/>
  <c r="A69" i="41"/>
  <c r="A70" i="41"/>
  <c r="A71" i="41"/>
  <c r="A72" i="41"/>
  <c r="A73" i="41"/>
  <c r="A74" i="41"/>
  <c r="A75" i="41"/>
  <c r="A76" i="41"/>
  <c r="A77" i="41"/>
  <c r="A78" i="41"/>
  <c r="A79" i="41"/>
  <c r="A80" i="41"/>
  <c r="A81" i="41"/>
  <c r="A82" i="41"/>
  <c r="A83" i="41"/>
  <c r="A84" i="41"/>
  <c r="A85" i="41"/>
  <c r="A86" i="41"/>
  <c r="A87" i="41"/>
  <c r="A88" i="41"/>
  <c r="A89" i="41"/>
  <c r="A90" i="41"/>
  <c r="A91" i="41"/>
  <c r="A92" i="41"/>
  <c r="A93" i="41"/>
  <c r="A94" i="41"/>
  <c r="A95" i="41"/>
  <c r="A96" i="41"/>
  <c r="A97" i="41"/>
  <c r="A98" i="41"/>
  <c r="A99" i="41"/>
  <c r="A100" i="41"/>
  <c r="A101" i="41"/>
  <c r="A102" i="41"/>
  <c r="A103" i="41"/>
  <c r="A104" i="41"/>
  <c r="A105" i="41"/>
  <c r="A106" i="41"/>
  <c r="A107" i="41"/>
  <c r="A108" i="41"/>
  <c r="A109" i="41"/>
  <c r="A110" i="41"/>
  <c r="A111" i="41"/>
  <c r="A112" i="41"/>
  <c r="A113" i="41"/>
  <c r="A114" i="41"/>
  <c r="A115" i="41"/>
  <c r="A116" i="41"/>
  <c r="A117" i="41"/>
  <c r="A118" i="41"/>
  <c r="A119" i="41"/>
  <c r="A120" i="41"/>
  <c r="A121" i="41"/>
  <c r="A122" i="41"/>
  <c r="A123" i="41"/>
  <c r="A124" i="41"/>
  <c r="A125" i="41"/>
  <c r="A126" i="41"/>
  <c r="A127" i="41"/>
  <c r="A128" i="41"/>
  <c r="A129" i="41"/>
  <c r="A130" i="41"/>
  <c r="A131" i="41"/>
  <c r="A132" i="41"/>
  <c r="A133" i="41"/>
  <c r="A134" i="41"/>
  <c r="A135" i="41"/>
  <c r="A136" i="41"/>
  <c r="A137" i="41"/>
  <c r="A138" i="41"/>
  <c r="A139" i="41"/>
  <c r="A140" i="41"/>
  <c r="A141" i="41"/>
  <c r="A142" i="41"/>
  <c r="A143" i="41"/>
  <c r="A144" i="41"/>
  <c r="A145" i="41"/>
  <c r="A146" i="41"/>
  <c r="A147" i="41"/>
  <c r="A148" i="41"/>
  <c r="A149" i="41"/>
  <c r="A150" i="41"/>
  <c r="A151" i="41"/>
  <c r="A152" i="41"/>
  <c r="A153" i="41"/>
  <c r="A154" i="41"/>
  <c r="A155" i="41"/>
  <c r="A156" i="41"/>
  <c r="A157" i="41"/>
  <c r="A158" i="41"/>
  <c r="A159" i="41"/>
  <c r="A160" i="41"/>
  <c r="A161" i="41"/>
  <c r="A162" i="41"/>
  <c r="A163" i="41"/>
  <c r="A164" i="41"/>
  <c r="A165" i="41"/>
  <c r="A166" i="41"/>
  <c r="A167" i="41"/>
  <c r="A168" i="41"/>
  <c r="A169" i="41"/>
  <c r="A170" i="41"/>
  <c r="A171" i="41"/>
  <c r="A172" i="41"/>
  <c r="A173" i="41"/>
  <c r="A174" i="41"/>
  <c r="A175" i="41"/>
  <c r="A176" i="41"/>
  <c r="A177" i="41"/>
  <c r="A178" i="41"/>
  <c r="A179" i="41"/>
  <c r="A180" i="41"/>
  <c r="A181" i="41"/>
  <c r="A182" i="41"/>
  <c r="A183" i="41"/>
  <c r="A184" i="41"/>
  <c r="A185" i="41"/>
  <c r="A186" i="41"/>
  <c r="A187" i="41"/>
  <c r="A188" i="41"/>
  <c r="A189" i="41"/>
  <c r="A190" i="41"/>
  <c r="A191" i="41"/>
  <c r="A192" i="41"/>
  <c r="A193" i="41"/>
  <c r="A194" i="41"/>
  <c r="A195" i="41"/>
  <c r="A196" i="41"/>
  <c r="A197" i="41"/>
  <c r="A198" i="41"/>
  <c r="A199" i="41"/>
  <c r="A200" i="41"/>
  <c r="A201" i="41"/>
  <c r="A202" i="41"/>
  <c r="A203" i="41"/>
  <c r="A204" i="41"/>
  <c r="A205" i="41"/>
  <c r="A206" i="41"/>
  <c r="A207" i="41"/>
  <c r="A208" i="41"/>
  <c r="A209" i="41"/>
  <c r="A210" i="41"/>
  <c r="A211" i="41"/>
  <c r="A212" i="41"/>
  <c r="A213" i="41"/>
  <c r="A214" i="41"/>
  <c r="A215" i="41"/>
  <c r="A216" i="41"/>
  <c r="A217" i="41"/>
  <c r="A218" i="41"/>
  <c r="A219" i="41"/>
  <c r="A220" i="41"/>
  <c r="A221" i="41"/>
  <c r="A222" i="41"/>
  <c r="A223" i="41"/>
  <c r="A224" i="41"/>
  <c r="A225" i="41"/>
  <c r="A226" i="41"/>
  <c r="A227" i="41"/>
  <c r="A228" i="41"/>
  <c r="A229" i="41"/>
  <c r="A230" i="41"/>
  <c r="A231" i="41"/>
  <c r="A232" i="41"/>
  <c r="A233" i="41"/>
  <c r="A234" i="41"/>
  <c r="A235" i="41"/>
  <c r="A236" i="41"/>
  <c r="A237" i="41"/>
  <c r="A238" i="41"/>
  <c r="A239" i="41"/>
  <c r="A240" i="41"/>
  <c r="A241" i="41"/>
  <c r="A242" i="41"/>
  <c r="A243" i="41"/>
  <c r="A244" i="41"/>
  <c r="A245" i="41"/>
  <c r="A246" i="41"/>
  <c r="A247" i="41"/>
  <c r="A248" i="41"/>
  <c r="A249" i="41"/>
  <c r="A250" i="41"/>
  <c r="A251" i="41"/>
  <c r="A252" i="41"/>
  <c r="A253" i="41"/>
  <c r="A254" i="41"/>
  <c r="A255" i="41"/>
  <c r="A256" i="41"/>
  <c r="A257" i="41"/>
  <c r="A258" i="41"/>
  <c r="A259" i="41"/>
  <c r="A260" i="41"/>
  <c r="A261" i="41"/>
  <c r="A262" i="41"/>
  <c r="A263" i="41"/>
  <c r="A264" i="41"/>
  <c r="A265" i="41"/>
  <c r="A266" i="41"/>
  <c r="A267" i="41"/>
  <c r="A268" i="41"/>
  <c r="A269" i="41"/>
  <c r="A270" i="41"/>
  <c r="A271" i="41"/>
  <c r="A272" i="41"/>
  <c r="A273" i="41"/>
  <c r="A274" i="41"/>
  <c r="A275" i="41"/>
  <c r="A276" i="41"/>
  <c r="A277" i="41"/>
  <c r="A278" i="41"/>
  <c r="A279" i="41"/>
  <c r="A280" i="41"/>
  <c r="A281" i="41"/>
  <c r="A282" i="41"/>
  <c r="A283" i="41"/>
  <c r="A284" i="41"/>
  <c r="A285" i="41"/>
  <c r="A286" i="41"/>
  <c r="A287" i="41"/>
  <c r="A288" i="41"/>
  <c r="A289" i="41"/>
  <c r="A290" i="41"/>
  <c r="A291" i="41"/>
  <c r="A292" i="41"/>
  <c r="A293" i="41"/>
  <c r="A294" i="41"/>
  <c r="A295" i="41"/>
  <c r="A296" i="41"/>
  <c r="A297" i="41"/>
  <c r="A298" i="41"/>
  <c r="A299" i="41"/>
  <c r="A300" i="41"/>
  <c r="A301" i="41"/>
  <c r="A302" i="41"/>
  <c r="A303" i="41"/>
  <c r="A304" i="41"/>
  <c r="A305" i="41"/>
  <c r="A306" i="41"/>
  <c r="A307" i="41"/>
  <c r="A308" i="41"/>
  <c r="A309" i="41"/>
  <c r="A310" i="41"/>
  <c r="A311" i="41"/>
  <c r="A312" i="41"/>
  <c r="A313" i="41"/>
  <c r="A314" i="41"/>
  <c r="A315" i="41"/>
  <c r="A316" i="41"/>
  <c r="A317" i="41"/>
  <c r="A318" i="41"/>
  <c r="A319" i="41"/>
  <c r="A320" i="41"/>
  <c r="A321" i="41"/>
  <c r="A322" i="41"/>
  <c r="A323" i="41"/>
  <c r="A324" i="41"/>
  <c r="A325" i="41"/>
  <c r="A326" i="41"/>
  <c r="A327" i="41"/>
  <c r="A328" i="41"/>
  <c r="A329" i="41"/>
  <c r="A330" i="41"/>
  <c r="A331" i="41"/>
  <c r="A332" i="41"/>
  <c r="A333" i="41"/>
  <c r="A334" i="41"/>
  <c r="A335" i="41"/>
  <c r="A336" i="41"/>
  <c r="A337" i="41"/>
  <c r="A338" i="41"/>
  <c r="A339" i="41"/>
  <c r="A340" i="41"/>
  <c r="A341" i="41"/>
  <c r="A342" i="41"/>
  <c r="A343" i="41"/>
  <c r="A344" i="41"/>
  <c r="A345" i="41"/>
  <c r="A346" i="41"/>
  <c r="A347" i="41"/>
  <c r="A348" i="41"/>
  <c r="A349" i="41"/>
  <c r="A350" i="41"/>
  <c r="A351" i="41"/>
  <c r="A352" i="41"/>
  <c r="A353" i="41"/>
  <c r="A354" i="41"/>
  <c r="A355" i="41"/>
  <c r="A356" i="41"/>
  <c r="A357" i="41"/>
  <c r="A358" i="41"/>
  <c r="A359" i="41"/>
  <c r="A360" i="41"/>
  <c r="A361" i="41"/>
  <c r="A362" i="41"/>
  <c r="A363" i="41"/>
  <c r="A364" i="41"/>
  <c r="A365" i="41"/>
  <c r="A366" i="41"/>
  <c r="A367" i="41"/>
  <c r="A368" i="41"/>
  <c r="A369" i="41"/>
  <c r="A370" i="41"/>
  <c r="A371" i="41"/>
  <c r="A372" i="41"/>
  <c r="A373" i="41"/>
  <c r="A374" i="41"/>
  <c r="A375" i="41"/>
  <c r="A376" i="41"/>
  <c r="A377" i="41"/>
  <c r="A378" i="41"/>
  <c r="A379" i="41"/>
  <c r="A380" i="41"/>
  <c r="A381" i="41"/>
  <c r="A382" i="41"/>
  <c r="A383" i="41"/>
  <c r="A384" i="41"/>
  <c r="A385" i="41"/>
  <c r="A386" i="41"/>
  <c r="A387" i="41"/>
  <c r="A388" i="41"/>
  <c r="A389" i="41"/>
  <c r="A390" i="41"/>
  <c r="A391" i="41"/>
  <c r="A392" i="41"/>
  <c r="A393" i="41"/>
  <c r="A394" i="41"/>
  <c r="A395" i="41"/>
  <c r="A396" i="41"/>
  <c r="A397" i="41"/>
  <c r="A398" i="41"/>
  <c r="A399" i="41"/>
  <c r="A400" i="41"/>
  <c r="A401" i="41"/>
  <c r="A402" i="41"/>
  <c r="A403" i="41"/>
  <c r="A404" i="41"/>
  <c r="A405" i="41"/>
  <c r="A406" i="41"/>
  <c r="A407" i="41"/>
  <c r="A408" i="41"/>
  <c r="A409" i="41"/>
  <c r="A410" i="41"/>
  <c r="A411" i="41"/>
  <c r="A412" i="41"/>
  <c r="A413" i="41"/>
  <c r="A414" i="41"/>
  <c r="A415" i="41"/>
  <c r="A416" i="41"/>
  <c r="A417" i="41"/>
  <c r="A418" i="41"/>
  <c r="A419" i="41"/>
  <c r="A420" i="41"/>
  <c r="A421" i="41"/>
  <c r="A422" i="41"/>
  <c r="A423" i="41"/>
  <c r="A424" i="41"/>
  <c r="A425" i="41"/>
  <c r="A426" i="41"/>
  <c r="A427" i="41"/>
  <c r="A428" i="41"/>
  <c r="A429" i="41"/>
  <c r="A430" i="41"/>
  <c r="A431" i="41"/>
  <c r="A432" i="41"/>
  <c r="A433" i="41"/>
  <c r="A434" i="41"/>
  <c r="A435" i="41"/>
  <c r="A436" i="41"/>
  <c r="A437" i="41"/>
  <c r="A438" i="41"/>
  <c r="A439" i="41"/>
  <c r="A440" i="41"/>
  <c r="A441" i="41"/>
  <c r="A442" i="41"/>
  <c r="A443" i="41"/>
  <c r="A444" i="41"/>
  <c r="A445" i="41"/>
  <c r="A446" i="41"/>
  <c r="A447" i="41"/>
  <c r="A448" i="41"/>
  <c r="A449" i="41"/>
  <c r="A450" i="41"/>
  <c r="A451" i="41"/>
  <c r="A452" i="41"/>
  <c r="A453" i="41"/>
  <c r="A454" i="41"/>
  <c r="A455" i="41"/>
  <c r="A456" i="41"/>
  <c r="A457" i="41"/>
  <c r="A458" i="41"/>
  <c r="A459" i="41"/>
  <c r="A460" i="41"/>
  <c r="A461" i="41"/>
  <c r="A462" i="41"/>
  <c r="A463" i="41"/>
  <c r="A464" i="41"/>
  <c r="A465" i="41"/>
  <c r="A466" i="41"/>
  <c r="A467" i="41"/>
  <c r="A468" i="41"/>
  <c r="A469" i="41"/>
  <c r="A470" i="41"/>
  <c r="A471" i="41"/>
  <c r="A472" i="41"/>
  <c r="A473" i="41"/>
  <c r="A474" i="41"/>
  <c r="A475" i="41"/>
  <c r="A476" i="41"/>
  <c r="A477" i="41"/>
  <c r="A478" i="41"/>
  <c r="A479" i="41"/>
  <c r="A480" i="41"/>
  <c r="A481" i="41"/>
  <c r="A482" i="41"/>
  <c r="A483" i="41"/>
  <c r="A484" i="41"/>
  <c r="A485" i="41"/>
  <c r="A486" i="41"/>
  <c r="A487" i="41"/>
  <c r="A488" i="41"/>
  <c r="A489" i="41"/>
  <c r="A490" i="41"/>
  <c r="A491" i="41"/>
  <c r="A492" i="41"/>
  <c r="A493" i="41"/>
  <c r="A494" i="41"/>
  <c r="A495" i="41"/>
  <c r="A496" i="41"/>
  <c r="A497" i="41"/>
  <c r="A498" i="41"/>
  <c r="A499" i="41"/>
  <c r="A500" i="41"/>
  <c r="A501" i="41"/>
  <c r="A502" i="41"/>
  <c r="A503" i="41"/>
  <c r="A504" i="41"/>
  <c r="A505" i="41"/>
  <c r="A506" i="41"/>
  <c r="A507" i="41"/>
  <c r="A508" i="41"/>
  <c r="A509" i="41"/>
  <c r="A510" i="41"/>
  <c r="A511" i="41"/>
  <c r="A512" i="41"/>
  <c r="A513" i="41"/>
  <c r="A514" i="41"/>
  <c r="A515" i="41"/>
  <c r="A516" i="41"/>
  <c r="A517" i="41"/>
  <c r="A518" i="41"/>
  <c r="A519" i="41"/>
  <c r="A520" i="41"/>
  <c r="A521" i="41"/>
  <c r="A522" i="41"/>
  <c r="A523" i="41"/>
  <c r="A524" i="41"/>
  <c r="A525" i="41"/>
  <c r="A526" i="41"/>
  <c r="A527" i="41"/>
  <c r="A528" i="41"/>
  <c r="A529" i="41"/>
  <c r="A530" i="41"/>
  <c r="A531" i="41"/>
  <c r="A532" i="41"/>
  <c r="A533" i="41"/>
  <c r="A534" i="41"/>
  <c r="A535" i="41"/>
  <c r="A536" i="41"/>
  <c r="A537" i="41"/>
  <c r="A538" i="41"/>
  <c r="A539" i="41"/>
  <c r="A540" i="41"/>
  <c r="A541" i="41"/>
  <c r="A542" i="41"/>
  <c r="A543" i="41"/>
  <c r="A544" i="41"/>
  <c r="A545" i="41"/>
  <c r="A546" i="41"/>
  <c r="A547" i="41"/>
  <c r="A548" i="41"/>
  <c r="A549" i="41"/>
  <c r="A550" i="41"/>
  <c r="A551" i="41"/>
  <c r="A552" i="41"/>
  <c r="A553" i="41"/>
  <c r="A554" i="41"/>
  <c r="A555" i="41"/>
  <c r="A556" i="41"/>
  <c r="A557" i="41"/>
  <c r="A558" i="41"/>
  <c r="A559" i="41"/>
  <c r="A560" i="41"/>
  <c r="A561" i="41"/>
  <c r="A562" i="41"/>
  <c r="A563" i="41"/>
  <c r="A564" i="41"/>
  <c r="A565" i="41"/>
  <c r="A566" i="41"/>
  <c r="A567" i="41"/>
  <c r="A568" i="41"/>
  <c r="A569" i="41"/>
  <c r="A570" i="41"/>
  <c r="A571" i="41"/>
  <c r="A572" i="41"/>
  <c r="A573" i="41"/>
  <c r="A574" i="41"/>
  <c r="A575" i="41"/>
  <c r="A576" i="41"/>
  <c r="A577" i="41"/>
  <c r="A578" i="41"/>
  <c r="A579" i="41"/>
  <c r="A580" i="41"/>
  <c r="A581" i="41"/>
  <c r="A582" i="41"/>
  <c r="A583" i="41"/>
  <c r="A584" i="41"/>
  <c r="A585" i="41"/>
  <c r="A586" i="41"/>
  <c r="A587" i="41"/>
  <c r="A588" i="41"/>
  <c r="A589" i="41"/>
  <c r="A590" i="41"/>
  <c r="A591" i="41"/>
  <c r="A592" i="41"/>
  <c r="A593" i="41"/>
  <c r="A594" i="41"/>
  <c r="A595" i="41"/>
  <c r="A596" i="41"/>
  <c r="A597" i="41"/>
  <c r="A598" i="41"/>
  <c r="A599" i="41"/>
  <c r="A600" i="41"/>
  <c r="A601" i="41"/>
  <c r="A602" i="41"/>
  <c r="A603" i="41"/>
  <c r="A604" i="41"/>
  <c r="A605" i="41"/>
  <c r="A606" i="41"/>
  <c r="A607" i="41"/>
  <c r="A608" i="41"/>
  <c r="A609" i="41"/>
  <c r="A610" i="41"/>
  <c r="A611" i="41"/>
  <c r="A612" i="41"/>
  <c r="A613" i="41"/>
  <c r="A614" i="41"/>
  <c r="A615" i="41"/>
  <c r="A616" i="41"/>
  <c r="A617" i="41"/>
  <c r="A618" i="41"/>
  <c r="A619" i="41"/>
  <c r="A620" i="41"/>
  <c r="A621" i="41"/>
  <c r="A622" i="41"/>
  <c r="A623" i="41"/>
  <c r="A624" i="41"/>
  <c r="A625" i="41"/>
  <c r="A626" i="41"/>
  <c r="A627" i="41"/>
  <c r="A628" i="41"/>
  <c r="A629" i="41"/>
  <c r="A630" i="41"/>
  <c r="A631" i="41"/>
  <c r="A632" i="41"/>
  <c r="A633" i="41"/>
  <c r="A634" i="41"/>
  <c r="A635" i="41"/>
  <c r="A636" i="41"/>
  <c r="A637" i="41"/>
  <c r="A638" i="41"/>
  <c r="A639" i="41"/>
  <c r="A640" i="41"/>
  <c r="A641" i="41"/>
  <c r="A642" i="41"/>
  <c r="A643" i="41"/>
  <c r="A644" i="41"/>
  <c r="A645" i="41"/>
  <c r="A646" i="41"/>
  <c r="A647" i="41"/>
  <c r="A648" i="41"/>
  <c r="A649" i="41"/>
  <c r="A650" i="41"/>
  <c r="A651" i="41"/>
  <c r="A652" i="41"/>
  <c r="A653" i="41"/>
  <c r="A654" i="41"/>
  <c r="A655" i="41"/>
  <c r="A656" i="41"/>
  <c r="A657" i="41"/>
  <c r="A658" i="41"/>
  <c r="A659" i="41"/>
  <c r="A660" i="41"/>
  <c r="A661" i="41"/>
  <c r="A662" i="41"/>
  <c r="A663" i="41"/>
  <c r="A664" i="41"/>
  <c r="A665" i="41"/>
  <c r="A666" i="41"/>
  <c r="A667" i="41"/>
  <c r="A668" i="41"/>
  <c r="A669" i="41"/>
  <c r="A670" i="41"/>
  <c r="A671" i="41"/>
  <c r="A672" i="41"/>
  <c r="A673" i="41"/>
  <c r="A674" i="41"/>
  <c r="A675" i="41"/>
  <c r="A676" i="41"/>
  <c r="A677" i="41"/>
  <c r="A14" i="41"/>
  <c r="K12" i="13" l="1"/>
  <c r="CB10" i="15"/>
  <c r="R6" i="41" l="1"/>
  <c r="R4" i="41"/>
  <c r="I5" i="41"/>
  <c r="W12" i="41" s="1"/>
  <c r="O697" i="41"/>
  <c r="O696" i="41"/>
  <c r="P691" i="41"/>
  <c r="P690" i="41"/>
  <c r="P689" i="41"/>
  <c r="P688" i="41"/>
  <c r="P687" i="41"/>
  <c r="E687" i="41"/>
  <c r="P686" i="41"/>
  <c r="E686" i="41"/>
  <c r="AV678" i="41"/>
  <c r="AU678" i="41"/>
  <c r="AS678" i="41"/>
  <c r="AR678" i="41"/>
  <c r="AP678" i="41"/>
  <c r="AO678" i="41"/>
  <c r="AV677" i="41"/>
  <c r="AU677" i="41"/>
  <c r="AS677" i="41"/>
  <c r="AR677" i="41"/>
  <c r="AP677" i="41"/>
  <c r="AO677" i="41"/>
  <c r="AV676" i="41"/>
  <c r="AU676" i="41"/>
  <c r="AS676" i="41"/>
  <c r="AR676" i="41"/>
  <c r="AP676" i="41"/>
  <c r="AO676" i="41"/>
  <c r="AV675" i="41"/>
  <c r="AU675" i="41"/>
  <c r="AS675" i="41"/>
  <c r="AR675" i="41"/>
  <c r="AP675" i="41"/>
  <c r="AO675" i="41"/>
  <c r="AV674" i="41"/>
  <c r="AU674" i="41"/>
  <c r="AS674" i="41"/>
  <c r="AR674" i="41"/>
  <c r="AP674" i="41"/>
  <c r="AO674" i="41"/>
  <c r="AV673" i="41"/>
  <c r="AU673" i="41"/>
  <c r="AS673" i="41"/>
  <c r="AR673" i="41"/>
  <c r="AP673" i="41"/>
  <c r="AO673" i="41"/>
  <c r="AV672" i="41"/>
  <c r="AU672" i="41"/>
  <c r="AS672" i="41"/>
  <c r="AR672" i="41"/>
  <c r="AP672" i="41"/>
  <c r="AO672" i="41"/>
  <c r="AV671" i="41"/>
  <c r="AU671" i="41"/>
  <c r="AS671" i="41"/>
  <c r="AR671" i="41"/>
  <c r="AP671" i="41"/>
  <c r="AO671" i="41"/>
  <c r="AV670" i="41"/>
  <c r="AU670" i="41"/>
  <c r="AS670" i="41"/>
  <c r="AR670" i="41"/>
  <c r="AP670" i="41"/>
  <c r="AO670" i="41"/>
  <c r="AV669" i="41"/>
  <c r="AU669" i="41"/>
  <c r="AS669" i="41"/>
  <c r="AR669" i="41"/>
  <c r="AP669" i="41"/>
  <c r="AO669" i="41"/>
  <c r="AV668" i="41"/>
  <c r="AU668" i="41"/>
  <c r="AS668" i="41"/>
  <c r="AR668" i="41"/>
  <c r="AP668" i="41"/>
  <c r="AO668" i="41"/>
  <c r="AV667" i="41"/>
  <c r="AU667" i="41"/>
  <c r="AS667" i="41"/>
  <c r="AR667" i="41"/>
  <c r="AP667" i="41"/>
  <c r="AO667" i="41"/>
  <c r="AV666" i="41"/>
  <c r="AU666" i="41"/>
  <c r="AS666" i="41"/>
  <c r="AR666" i="41"/>
  <c r="AP666" i="41"/>
  <c r="AO666" i="41"/>
  <c r="AV665" i="41"/>
  <c r="AU665" i="41"/>
  <c r="AS665" i="41"/>
  <c r="AR665" i="41"/>
  <c r="AP665" i="41"/>
  <c r="AO665" i="41"/>
  <c r="AV664" i="41"/>
  <c r="AU664" i="41"/>
  <c r="AS664" i="41"/>
  <c r="AR664" i="41"/>
  <c r="AP664" i="41"/>
  <c r="AO664" i="41"/>
  <c r="AV663" i="41"/>
  <c r="AU663" i="41"/>
  <c r="AS663" i="41"/>
  <c r="AR663" i="41"/>
  <c r="AP663" i="41"/>
  <c r="AO663" i="41"/>
  <c r="AV662" i="41"/>
  <c r="AU662" i="41"/>
  <c r="AS662" i="41"/>
  <c r="AR662" i="41"/>
  <c r="AP662" i="41"/>
  <c r="AO662" i="41"/>
  <c r="AV661" i="41"/>
  <c r="AU661" i="41"/>
  <c r="AS661" i="41"/>
  <c r="AR661" i="41"/>
  <c r="AP661" i="41"/>
  <c r="AO661" i="41"/>
  <c r="AV660" i="41"/>
  <c r="AU660" i="41"/>
  <c r="AS660" i="41"/>
  <c r="AR660" i="41"/>
  <c r="AP660" i="41"/>
  <c r="AO660" i="41"/>
  <c r="AV659" i="41"/>
  <c r="AU659" i="41"/>
  <c r="AS659" i="41"/>
  <c r="AR659" i="41"/>
  <c r="AP659" i="41"/>
  <c r="AO659" i="41"/>
  <c r="AV658" i="41"/>
  <c r="AU658" i="41"/>
  <c r="AS658" i="41"/>
  <c r="AR658" i="41"/>
  <c r="AP658" i="41"/>
  <c r="AO658" i="41"/>
  <c r="AV657" i="41"/>
  <c r="AU657" i="41"/>
  <c r="AS657" i="41"/>
  <c r="AR657" i="41"/>
  <c r="AP657" i="41"/>
  <c r="AO657" i="41"/>
  <c r="AV656" i="41"/>
  <c r="AU656" i="41"/>
  <c r="AS656" i="41"/>
  <c r="AR656" i="41"/>
  <c r="AP656" i="41"/>
  <c r="AO656" i="41"/>
  <c r="AV655" i="41"/>
  <c r="AU655" i="41"/>
  <c r="AS655" i="41"/>
  <c r="AR655" i="41"/>
  <c r="AP655" i="41"/>
  <c r="AO655" i="41"/>
  <c r="AV654" i="41"/>
  <c r="AU654" i="41"/>
  <c r="AS654" i="41"/>
  <c r="AR654" i="41"/>
  <c r="AP654" i="41"/>
  <c r="AO654" i="41"/>
  <c r="AV653" i="41"/>
  <c r="AU653" i="41"/>
  <c r="AS653" i="41"/>
  <c r="AR653" i="41"/>
  <c r="AP653" i="41"/>
  <c r="AO653" i="41"/>
  <c r="AV652" i="41"/>
  <c r="AU652" i="41"/>
  <c r="AS652" i="41"/>
  <c r="AR652" i="41"/>
  <c r="AP652" i="41"/>
  <c r="AO652" i="41"/>
  <c r="AV651" i="41"/>
  <c r="AU651" i="41"/>
  <c r="AS651" i="41"/>
  <c r="AR651" i="41"/>
  <c r="AP651" i="41"/>
  <c r="AO651" i="41"/>
  <c r="AV650" i="41"/>
  <c r="AU650" i="41"/>
  <c r="AS650" i="41"/>
  <c r="AR650" i="41"/>
  <c r="AP650" i="41"/>
  <c r="AO650" i="41"/>
  <c r="AV649" i="41"/>
  <c r="AU649" i="41"/>
  <c r="AS649" i="41"/>
  <c r="AR649" i="41"/>
  <c r="AP649" i="41"/>
  <c r="AO649" i="41"/>
  <c r="AV648" i="41"/>
  <c r="AU648" i="41"/>
  <c r="AS648" i="41"/>
  <c r="AR648" i="41"/>
  <c r="AP648" i="41"/>
  <c r="AO648" i="41"/>
  <c r="AV647" i="41"/>
  <c r="AU647" i="41"/>
  <c r="AS647" i="41"/>
  <c r="AR647" i="41"/>
  <c r="AP647" i="41"/>
  <c r="AO647" i="41"/>
  <c r="AV646" i="41"/>
  <c r="AU646" i="41"/>
  <c r="AS646" i="41"/>
  <c r="AR646" i="41"/>
  <c r="AP646" i="41"/>
  <c r="AO646" i="41"/>
  <c r="AV645" i="41"/>
  <c r="AU645" i="41"/>
  <c r="AS645" i="41"/>
  <c r="AR645" i="41"/>
  <c r="AP645" i="41"/>
  <c r="AO645" i="41"/>
  <c r="AV644" i="41"/>
  <c r="AU644" i="41"/>
  <c r="AS644" i="41"/>
  <c r="AR644" i="41"/>
  <c r="AP644" i="41"/>
  <c r="AO644" i="41"/>
  <c r="AV643" i="41"/>
  <c r="AU643" i="41"/>
  <c r="AS643" i="41"/>
  <c r="AR643" i="41"/>
  <c r="AP643" i="41"/>
  <c r="AO643" i="41"/>
  <c r="AV642" i="41"/>
  <c r="AU642" i="41"/>
  <c r="AS642" i="41"/>
  <c r="AR642" i="41"/>
  <c r="AP642" i="41"/>
  <c r="AO642" i="41"/>
  <c r="AV641" i="41"/>
  <c r="AU641" i="41"/>
  <c r="AS641" i="41"/>
  <c r="AR641" i="41"/>
  <c r="AP641" i="41"/>
  <c r="AO641" i="41"/>
  <c r="AV640" i="41"/>
  <c r="AU640" i="41"/>
  <c r="AS640" i="41"/>
  <c r="AR640" i="41"/>
  <c r="AP640" i="41"/>
  <c r="AO640" i="41"/>
  <c r="AV639" i="41"/>
  <c r="AU639" i="41"/>
  <c r="AS639" i="41"/>
  <c r="AR639" i="41"/>
  <c r="AP639" i="41"/>
  <c r="AO639" i="41"/>
  <c r="AV638" i="41"/>
  <c r="AU638" i="41"/>
  <c r="AS638" i="41"/>
  <c r="AR638" i="41"/>
  <c r="AP638" i="41"/>
  <c r="AO638" i="41"/>
  <c r="AV637" i="41"/>
  <c r="AU637" i="41"/>
  <c r="AS637" i="41"/>
  <c r="AR637" i="41"/>
  <c r="AP637" i="41"/>
  <c r="AO637" i="41"/>
  <c r="AV636" i="41"/>
  <c r="AU636" i="41"/>
  <c r="AS636" i="41"/>
  <c r="AR636" i="41"/>
  <c r="AP636" i="41"/>
  <c r="AO636" i="41"/>
  <c r="AV635" i="41"/>
  <c r="AU635" i="41"/>
  <c r="AS635" i="41"/>
  <c r="AR635" i="41"/>
  <c r="AP635" i="41"/>
  <c r="AO635" i="41"/>
  <c r="AV634" i="41"/>
  <c r="AU634" i="41"/>
  <c r="AS634" i="41"/>
  <c r="AR634" i="41"/>
  <c r="AP634" i="41"/>
  <c r="AO634" i="41"/>
  <c r="AV633" i="41"/>
  <c r="AU633" i="41"/>
  <c r="AS633" i="41"/>
  <c r="AR633" i="41"/>
  <c r="AP633" i="41"/>
  <c r="AO633" i="41"/>
  <c r="AV632" i="41"/>
  <c r="AU632" i="41"/>
  <c r="AS632" i="41"/>
  <c r="AR632" i="41"/>
  <c r="AP632" i="41"/>
  <c r="AO632" i="41"/>
  <c r="AV631" i="41"/>
  <c r="AU631" i="41"/>
  <c r="AS631" i="41"/>
  <c r="AR631" i="41"/>
  <c r="AP631" i="41"/>
  <c r="AO631" i="41"/>
  <c r="AV630" i="41"/>
  <c r="AU630" i="41"/>
  <c r="AS630" i="41"/>
  <c r="AR630" i="41"/>
  <c r="AP630" i="41"/>
  <c r="AO630" i="41"/>
  <c r="AV629" i="41"/>
  <c r="AU629" i="41"/>
  <c r="AS629" i="41"/>
  <c r="AR629" i="41"/>
  <c r="AP629" i="41"/>
  <c r="AO629" i="41"/>
  <c r="AV628" i="41"/>
  <c r="AU628" i="41"/>
  <c r="AS628" i="41"/>
  <c r="AR628" i="41"/>
  <c r="AP628" i="41"/>
  <c r="AO628" i="41"/>
  <c r="AV627" i="41"/>
  <c r="AU627" i="41"/>
  <c r="AS627" i="41"/>
  <c r="AR627" i="41"/>
  <c r="AP627" i="41"/>
  <c r="AO627" i="41"/>
  <c r="AV626" i="41"/>
  <c r="AU626" i="41"/>
  <c r="AS626" i="41"/>
  <c r="AR626" i="41"/>
  <c r="AP626" i="41"/>
  <c r="AO626" i="41"/>
  <c r="AV625" i="41"/>
  <c r="AU625" i="41"/>
  <c r="AS625" i="41"/>
  <c r="AR625" i="41"/>
  <c r="AP625" i="41"/>
  <c r="AO625" i="41"/>
  <c r="AV624" i="41"/>
  <c r="AU624" i="41"/>
  <c r="AS624" i="41"/>
  <c r="AR624" i="41"/>
  <c r="AP624" i="41"/>
  <c r="AO624" i="41"/>
  <c r="AV623" i="41"/>
  <c r="AU623" i="41"/>
  <c r="AS623" i="41"/>
  <c r="AR623" i="41"/>
  <c r="AP623" i="41"/>
  <c r="AO623" i="41"/>
  <c r="AV622" i="41"/>
  <c r="AU622" i="41"/>
  <c r="AS622" i="41"/>
  <c r="AR622" i="41"/>
  <c r="AP622" i="41"/>
  <c r="AO622" i="41"/>
  <c r="AV621" i="41"/>
  <c r="AU621" i="41"/>
  <c r="AS621" i="41"/>
  <c r="AR621" i="41"/>
  <c r="AP621" i="41"/>
  <c r="AO621" i="41"/>
  <c r="AV620" i="41"/>
  <c r="AU620" i="41"/>
  <c r="AS620" i="41"/>
  <c r="AR620" i="41"/>
  <c r="AP620" i="41"/>
  <c r="AO620" i="41"/>
  <c r="AV619" i="41"/>
  <c r="AU619" i="41"/>
  <c r="AS619" i="41"/>
  <c r="AR619" i="41"/>
  <c r="AP619" i="41"/>
  <c r="AO619" i="41"/>
  <c r="AV618" i="41"/>
  <c r="AU618" i="41"/>
  <c r="AS618" i="41"/>
  <c r="AR618" i="41"/>
  <c r="AP618" i="41"/>
  <c r="AO618" i="41"/>
  <c r="AV617" i="41"/>
  <c r="AU617" i="41"/>
  <c r="AS617" i="41"/>
  <c r="AR617" i="41"/>
  <c r="AP617" i="41"/>
  <c r="AO617" i="41"/>
  <c r="AV616" i="41"/>
  <c r="AU616" i="41"/>
  <c r="AS616" i="41"/>
  <c r="AR616" i="41"/>
  <c r="AP616" i="41"/>
  <c r="AO616" i="41"/>
  <c r="AV615" i="41"/>
  <c r="AU615" i="41"/>
  <c r="AS615" i="41"/>
  <c r="AR615" i="41"/>
  <c r="AP615" i="41"/>
  <c r="AO615" i="41"/>
  <c r="AV614" i="41"/>
  <c r="AU614" i="41"/>
  <c r="AS614" i="41"/>
  <c r="AR614" i="41"/>
  <c r="AP614" i="41"/>
  <c r="AO614" i="41"/>
  <c r="AV613" i="41"/>
  <c r="AU613" i="41"/>
  <c r="AS613" i="41"/>
  <c r="AR613" i="41"/>
  <c r="AP613" i="41"/>
  <c r="AO613" i="41"/>
  <c r="AV612" i="41"/>
  <c r="AU612" i="41"/>
  <c r="AS612" i="41"/>
  <c r="AR612" i="41"/>
  <c r="AP612" i="41"/>
  <c r="AO612" i="41"/>
  <c r="AV611" i="41"/>
  <c r="AU611" i="41"/>
  <c r="AS611" i="41"/>
  <c r="AR611" i="41"/>
  <c r="AP611" i="41"/>
  <c r="AO611" i="41"/>
  <c r="AV610" i="41"/>
  <c r="AU610" i="41"/>
  <c r="AS610" i="41"/>
  <c r="AR610" i="41"/>
  <c r="AP610" i="41"/>
  <c r="AO610" i="41"/>
  <c r="AV609" i="41"/>
  <c r="AU609" i="41"/>
  <c r="AS609" i="41"/>
  <c r="AR609" i="41"/>
  <c r="AP609" i="41"/>
  <c r="AO609" i="41"/>
  <c r="AV608" i="41"/>
  <c r="AU608" i="41"/>
  <c r="AS608" i="41"/>
  <c r="AR608" i="41"/>
  <c r="AP608" i="41"/>
  <c r="AO608" i="41"/>
  <c r="AV607" i="41"/>
  <c r="AU607" i="41"/>
  <c r="AS607" i="41"/>
  <c r="AR607" i="41"/>
  <c r="AP607" i="41"/>
  <c r="AO607" i="41"/>
  <c r="AV606" i="41"/>
  <c r="AU606" i="41"/>
  <c r="AS606" i="41"/>
  <c r="AR606" i="41"/>
  <c r="AP606" i="41"/>
  <c r="AO606" i="41"/>
  <c r="AV605" i="41"/>
  <c r="AU605" i="41"/>
  <c r="AS605" i="41"/>
  <c r="AR605" i="41"/>
  <c r="AP605" i="41"/>
  <c r="AO605" i="41"/>
  <c r="AV604" i="41"/>
  <c r="AU604" i="41"/>
  <c r="AS604" i="41"/>
  <c r="AR604" i="41"/>
  <c r="AP604" i="41"/>
  <c r="AO604" i="41"/>
  <c r="AV603" i="41"/>
  <c r="AU603" i="41"/>
  <c r="AS603" i="41"/>
  <c r="AR603" i="41"/>
  <c r="AP603" i="41"/>
  <c r="AO603" i="41"/>
  <c r="AV602" i="41"/>
  <c r="AU602" i="41"/>
  <c r="AS602" i="41"/>
  <c r="AR602" i="41"/>
  <c r="AP602" i="41"/>
  <c r="AO602" i="41"/>
  <c r="AV601" i="41"/>
  <c r="AU601" i="41"/>
  <c r="AS601" i="41"/>
  <c r="AR601" i="41"/>
  <c r="AP601" i="41"/>
  <c r="AO601" i="41"/>
  <c r="AV600" i="41"/>
  <c r="AU600" i="41"/>
  <c r="AS600" i="41"/>
  <c r="AR600" i="41"/>
  <c r="AP600" i="41"/>
  <c r="AO600" i="41"/>
  <c r="AV599" i="41"/>
  <c r="AU599" i="41"/>
  <c r="AS599" i="41"/>
  <c r="AR599" i="41"/>
  <c r="AP599" i="41"/>
  <c r="AO599" i="41"/>
  <c r="AV598" i="41"/>
  <c r="AU598" i="41"/>
  <c r="AS598" i="41"/>
  <c r="AR598" i="41"/>
  <c r="AP598" i="41"/>
  <c r="AO598" i="41"/>
  <c r="AV597" i="41"/>
  <c r="AU597" i="41"/>
  <c r="AS597" i="41"/>
  <c r="AR597" i="41"/>
  <c r="AP597" i="41"/>
  <c r="AO597" i="41"/>
  <c r="AV596" i="41"/>
  <c r="AU596" i="41"/>
  <c r="AS596" i="41"/>
  <c r="AR596" i="41"/>
  <c r="AP596" i="41"/>
  <c r="AO596" i="41"/>
  <c r="AV595" i="41"/>
  <c r="AU595" i="41"/>
  <c r="AS595" i="41"/>
  <c r="AR595" i="41"/>
  <c r="AP595" i="41"/>
  <c r="AO595" i="41"/>
  <c r="AV594" i="41"/>
  <c r="AU594" i="41"/>
  <c r="AS594" i="41"/>
  <c r="AR594" i="41"/>
  <c r="AP594" i="41"/>
  <c r="AO594" i="41"/>
  <c r="AV593" i="41"/>
  <c r="AU593" i="41"/>
  <c r="AS593" i="41"/>
  <c r="AR593" i="41"/>
  <c r="AP593" i="41"/>
  <c r="AO593" i="41"/>
  <c r="AV592" i="41"/>
  <c r="AU592" i="41"/>
  <c r="AS592" i="41"/>
  <c r="AR592" i="41"/>
  <c r="AP592" i="41"/>
  <c r="AO592" i="41"/>
  <c r="AV591" i="41"/>
  <c r="AU591" i="41"/>
  <c r="AS591" i="41"/>
  <c r="AR591" i="41"/>
  <c r="AP591" i="41"/>
  <c r="AO591" i="41"/>
  <c r="AV590" i="41"/>
  <c r="AU590" i="41"/>
  <c r="AS590" i="41"/>
  <c r="AR590" i="41"/>
  <c r="AP590" i="41"/>
  <c r="AO590" i="41"/>
  <c r="AV589" i="41"/>
  <c r="AU589" i="41"/>
  <c r="AS589" i="41"/>
  <c r="AR589" i="41"/>
  <c r="AP589" i="41"/>
  <c r="AO589" i="41"/>
  <c r="AV588" i="41"/>
  <c r="AU588" i="41"/>
  <c r="AS588" i="41"/>
  <c r="AR588" i="41"/>
  <c r="AP588" i="41"/>
  <c r="AO588" i="41"/>
  <c r="AV587" i="41"/>
  <c r="AU587" i="41"/>
  <c r="AS587" i="41"/>
  <c r="AR587" i="41"/>
  <c r="AP587" i="41"/>
  <c r="AO587" i="41"/>
  <c r="AV586" i="41"/>
  <c r="AU586" i="41"/>
  <c r="AS586" i="41"/>
  <c r="AR586" i="41"/>
  <c r="AP586" i="41"/>
  <c r="AO586" i="41"/>
  <c r="AV585" i="41"/>
  <c r="AU585" i="41"/>
  <c r="AS585" i="41"/>
  <c r="AR585" i="41"/>
  <c r="AP585" i="41"/>
  <c r="AO585" i="41"/>
  <c r="AV584" i="41"/>
  <c r="AU584" i="41"/>
  <c r="AS584" i="41"/>
  <c r="AR584" i="41"/>
  <c r="AP584" i="41"/>
  <c r="AO584" i="41"/>
  <c r="AV583" i="41"/>
  <c r="AU583" i="41"/>
  <c r="AS583" i="41"/>
  <c r="AR583" i="41"/>
  <c r="AP583" i="41"/>
  <c r="AO583" i="41"/>
  <c r="AV582" i="41"/>
  <c r="AU582" i="41"/>
  <c r="AS582" i="41"/>
  <c r="AR582" i="41"/>
  <c r="AP582" i="41"/>
  <c r="AO582" i="41"/>
  <c r="AV581" i="41"/>
  <c r="AU581" i="41"/>
  <c r="AS581" i="41"/>
  <c r="AR581" i="41"/>
  <c r="AP581" i="41"/>
  <c r="AO581" i="41"/>
  <c r="AV580" i="41"/>
  <c r="AU580" i="41"/>
  <c r="AS580" i="41"/>
  <c r="AR580" i="41"/>
  <c r="AP580" i="41"/>
  <c r="AO580" i="41"/>
  <c r="AV579" i="41"/>
  <c r="AU579" i="41"/>
  <c r="AS579" i="41"/>
  <c r="AR579" i="41"/>
  <c r="AP579" i="41"/>
  <c r="AO579" i="41"/>
  <c r="AV578" i="41"/>
  <c r="AU578" i="41"/>
  <c r="AS578" i="41"/>
  <c r="AR578" i="41"/>
  <c r="AP578" i="41"/>
  <c r="AO578" i="41"/>
  <c r="AV577" i="41"/>
  <c r="AU577" i="41"/>
  <c r="AS577" i="41"/>
  <c r="AR577" i="41"/>
  <c r="AP577" i="41"/>
  <c r="AO577" i="41"/>
  <c r="AV576" i="41"/>
  <c r="AU576" i="41"/>
  <c r="AS576" i="41"/>
  <c r="AR576" i="41"/>
  <c r="AP576" i="41"/>
  <c r="AO576" i="41"/>
  <c r="AV575" i="41"/>
  <c r="AU575" i="41"/>
  <c r="AS575" i="41"/>
  <c r="AR575" i="41"/>
  <c r="AP575" i="41"/>
  <c r="AO575" i="41"/>
  <c r="AV574" i="41"/>
  <c r="AU574" i="41"/>
  <c r="AS574" i="41"/>
  <c r="AR574" i="41"/>
  <c r="AP574" i="41"/>
  <c r="AO574" i="41"/>
  <c r="AV573" i="41"/>
  <c r="AU573" i="41"/>
  <c r="AS573" i="41"/>
  <c r="AR573" i="41"/>
  <c r="AP573" i="41"/>
  <c r="AO573" i="41"/>
  <c r="AV572" i="41"/>
  <c r="AU572" i="41"/>
  <c r="AS572" i="41"/>
  <c r="AR572" i="41"/>
  <c r="AP572" i="41"/>
  <c r="AO572" i="41"/>
  <c r="AV571" i="41"/>
  <c r="AU571" i="41"/>
  <c r="AS571" i="41"/>
  <c r="AR571" i="41"/>
  <c r="AP571" i="41"/>
  <c r="AO571" i="41"/>
  <c r="AV570" i="41"/>
  <c r="AU570" i="41"/>
  <c r="AS570" i="41"/>
  <c r="AR570" i="41"/>
  <c r="AP570" i="41"/>
  <c r="AO570" i="41"/>
  <c r="AV569" i="41"/>
  <c r="AU569" i="41"/>
  <c r="AS569" i="41"/>
  <c r="AR569" i="41"/>
  <c r="AP569" i="41"/>
  <c r="AO569" i="41"/>
  <c r="AV568" i="41"/>
  <c r="AU568" i="41"/>
  <c r="AS568" i="41"/>
  <c r="AR568" i="41"/>
  <c r="AP568" i="41"/>
  <c r="AO568" i="41"/>
  <c r="AV567" i="41"/>
  <c r="AU567" i="41"/>
  <c r="AS567" i="41"/>
  <c r="AR567" i="41"/>
  <c r="AP567" i="41"/>
  <c r="AO567" i="41"/>
  <c r="AV566" i="41"/>
  <c r="AU566" i="41"/>
  <c r="AS566" i="41"/>
  <c r="AR566" i="41"/>
  <c r="AP566" i="41"/>
  <c r="AO566" i="41"/>
  <c r="AV565" i="41"/>
  <c r="AU565" i="41"/>
  <c r="AS565" i="41"/>
  <c r="AR565" i="41"/>
  <c r="AP565" i="41"/>
  <c r="AO565" i="41"/>
  <c r="AV564" i="41"/>
  <c r="AU564" i="41"/>
  <c r="AS564" i="41"/>
  <c r="AR564" i="41"/>
  <c r="AP564" i="41"/>
  <c r="AO564" i="41"/>
  <c r="AV563" i="41"/>
  <c r="AU563" i="41"/>
  <c r="AS563" i="41"/>
  <c r="AR563" i="41"/>
  <c r="AP563" i="41"/>
  <c r="AO563" i="41"/>
  <c r="AV562" i="41"/>
  <c r="AU562" i="41"/>
  <c r="AS562" i="41"/>
  <c r="AR562" i="41"/>
  <c r="AP562" i="41"/>
  <c r="AO562" i="41"/>
  <c r="AV561" i="41"/>
  <c r="AU561" i="41"/>
  <c r="AS561" i="41"/>
  <c r="AR561" i="41"/>
  <c r="AP561" i="41"/>
  <c r="AO561" i="41"/>
  <c r="AV560" i="41"/>
  <c r="AU560" i="41"/>
  <c r="AS560" i="41"/>
  <c r="AR560" i="41"/>
  <c r="AP560" i="41"/>
  <c r="AO560" i="41"/>
  <c r="AV559" i="41"/>
  <c r="AU559" i="41"/>
  <c r="AS559" i="41"/>
  <c r="AR559" i="41"/>
  <c r="AP559" i="41"/>
  <c r="AO559" i="41"/>
  <c r="AV558" i="41"/>
  <c r="AU558" i="41"/>
  <c r="AS558" i="41"/>
  <c r="AR558" i="41"/>
  <c r="AP558" i="41"/>
  <c r="AO558" i="41"/>
  <c r="AV557" i="41"/>
  <c r="AU557" i="41"/>
  <c r="AS557" i="41"/>
  <c r="AR557" i="41"/>
  <c r="AP557" i="41"/>
  <c r="AO557" i="41"/>
  <c r="AV556" i="41"/>
  <c r="AU556" i="41"/>
  <c r="AS556" i="41"/>
  <c r="AR556" i="41"/>
  <c r="AP556" i="41"/>
  <c r="AO556" i="41"/>
  <c r="AV555" i="41"/>
  <c r="AU555" i="41"/>
  <c r="AS555" i="41"/>
  <c r="AR555" i="41"/>
  <c r="AP555" i="41"/>
  <c r="AO555" i="41"/>
  <c r="AV554" i="41"/>
  <c r="AU554" i="41"/>
  <c r="AS554" i="41"/>
  <c r="AR554" i="41"/>
  <c r="AP554" i="41"/>
  <c r="AO554" i="41"/>
  <c r="AV553" i="41"/>
  <c r="AU553" i="41"/>
  <c r="AS553" i="41"/>
  <c r="AR553" i="41"/>
  <c r="AP553" i="41"/>
  <c r="AO553" i="41"/>
  <c r="AV552" i="41"/>
  <c r="AU552" i="41"/>
  <c r="AS552" i="41"/>
  <c r="AR552" i="41"/>
  <c r="AP552" i="41"/>
  <c r="AO552" i="41"/>
  <c r="AV551" i="41"/>
  <c r="AU551" i="41"/>
  <c r="AS551" i="41"/>
  <c r="AR551" i="41"/>
  <c r="AP551" i="41"/>
  <c r="AO551" i="41"/>
  <c r="AV550" i="41"/>
  <c r="AU550" i="41"/>
  <c r="AS550" i="41"/>
  <c r="AR550" i="41"/>
  <c r="AP550" i="41"/>
  <c r="AO550" i="41"/>
  <c r="AV549" i="41"/>
  <c r="AU549" i="41"/>
  <c r="AS549" i="41"/>
  <c r="AR549" i="41"/>
  <c r="AP549" i="41"/>
  <c r="AO549" i="41"/>
  <c r="AV548" i="41"/>
  <c r="AU548" i="41"/>
  <c r="AS548" i="41"/>
  <c r="AR548" i="41"/>
  <c r="AP548" i="41"/>
  <c r="AO548" i="41"/>
  <c r="AV547" i="41"/>
  <c r="AU547" i="41"/>
  <c r="AS547" i="41"/>
  <c r="AR547" i="41"/>
  <c r="AP547" i="41"/>
  <c r="AO547" i="41"/>
  <c r="AV546" i="41"/>
  <c r="AU546" i="41"/>
  <c r="AS546" i="41"/>
  <c r="AR546" i="41"/>
  <c r="AP546" i="41"/>
  <c r="AO546" i="41"/>
  <c r="AV545" i="41"/>
  <c r="AU545" i="41"/>
  <c r="AS545" i="41"/>
  <c r="AR545" i="41"/>
  <c r="AP545" i="41"/>
  <c r="AO545" i="41"/>
  <c r="AV544" i="41"/>
  <c r="AU544" i="41"/>
  <c r="AS544" i="41"/>
  <c r="AR544" i="41"/>
  <c r="AP544" i="41"/>
  <c r="AO544" i="41"/>
  <c r="AV543" i="41"/>
  <c r="AU543" i="41"/>
  <c r="AS543" i="41"/>
  <c r="AR543" i="41"/>
  <c r="AP543" i="41"/>
  <c r="AO543" i="41"/>
  <c r="AV542" i="41"/>
  <c r="AU542" i="41"/>
  <c r="AS542" i="41"/>
  <c r="AR542" i="41"/>
  <c r="AP542" i="41"/>
  <c r="AO542" i="41"/>
  <c r="AV541" i="41"/>
  <c r="AU541" i="41"/>
  <c r="AS541" i="41"/>
  <c r="AR541" i="41"/>
  <c r="AP541" i="41"/>
  <c r="AO541" i="41"/>
  <c r="AV540" i="41"/>
  <c r="AU540" i="41"/>
  <c r="AS540" i="41"/>
  <c r="AR540" i="41"/>
  <c r="AP540" i="41"/>
  <c r="AO540" i="41"/>
  <c r="AV539" i="41"/>
  <c r="AU539" i="41"/>
  <c r="AS539" i="41"/>
  <c r="AR539" i="41"/>
  <c r="AP539" i="41"/>
  <c r="AO539" i="41"/>
  <c r="AV538" i="41"/>
  <c r="AU538" i="41"/>
  <c r="AS538" i="41"/>
  <c r="AR538" i="41"/>
  <c r="AP538" i="41"/>
  <c r="AO538" i="41"/>
  <c r="AV537" i="41"/>
  <c r="AU537" i="41"/>
  <c r="AS537" i="41"/>
  <c r="AR537" i="41"/>
  <c r="AP537" i="41"/>
  <c r="AO537" i="41"/>
  <c r="AV536" i="41"/>
  <c r="AU536" i="41"/>
  <c r="AS536" i="41"/>
  <c r="AR536" i="41"/>
  <c r="AP536" i="41"/>
  <c r="AO536" i="41"/>
  <c r="AV535" i="41"/>
  <c r="AU535" i="41"/>
  <c r="AS535" i="41"/>
  <c r="AR535" i="41"/>
  <c r="AP535" i="41"/>
  <c r="AO535" i="41"/>
  <c r="AV534" i="41"/>
  <c r="AU534" i="41"/>
  <c r="AS534" i="41"/>
  <c r="AR534" i="41"/>
  <c r="AP534" i="41"/>
  <c r="AO534" i="41"/>
  <c r="AV533" i="41"/>
  <c r="AU533" i="41"/>
  <c r="AS533" i="41"/>
  <c r="AR533" i="41"/>
  <c r="AP533" i="41"/>
  <c r="AO533" i="41"/>
  <c r="AV532" i="41"/>
  <c r="AU532" i="41"/>
  <c r="AS532" i="41"/>
  <c r="AR532" i="41"/>
  <c r="AP532" i="41"/>
  <c r="AO532" i="41"/>
  <c r="AV531" i="41"/>
  <c r="AU531" i="41"/>
  <c r="AS531" i="41"/>
  <c r="AR531" i="41"/>
  <c r="AP531" i="41"/>
  <c r="AO531" i="41"/>
  <c r="AV530" i="41"/>
  <c r="AU530" i="41"/>
  <c r="AS530" i="41"/>
  <c r="AR530" i="41"/>
  <c r="AP530" i="41"/>
  <c r="AO530" i="41"/>
  <c r="AV529" i="41"/>
  <c r="AU529" i="41"/>
  <c r="AS529" i="41"/>
  <c r="AR529" i="41"/>
  <c r="AP529" i="41"/>
  <c r="AO529" i="41"/>
  <c r="AV528" i="41"/>
  <c r="AU528" i="41"/>
  <c r="AS528" i="41"/>
  <c r="AT528" i="41" s="1"/>
  <c r="AR528" i="41"/>
  <c r="AP528" i="41"/>
  <c r="AO528" i="41"/>
  <c r="AV527" i="41"/>
  <c r="AU527" i="41"/>
  <c r="AS527" i="41"/>
  <c r="AR527" i="41"/>
  <c r="AP527" i="41"/>
  <c r="AO527" i="41"/>
  <c r="AV526" i="41"/>
  <c r="AU526" i="41"/>
  <c r="AS526" i="41"/>
  <c r="AR526" i="41"/>
  <c r="AP526" i="41"/>
  <c r="AO526" i="41"/>
  <c r="AV525" i="41"/>
  <c r="AU525" i="41"/>
  <c r="AS525" i="41"/>
  <c r="AR525" i="41"/>
  <c r="AP525" i="41"/>
  <c r="AO525" i="41"/>
  <c r="AV524" i="41"/>
  <c r="AU524" i="41"/>
  <c r="AS524" i="41"/>
  <c r="AR524" i="41"/>
  <c r="AP524" i="41"/>
  <c r="AO524" i="41"/>
  <c r="AV523" i="41"/>
  <c r="AU523" i="41"/>
  <c r="AS523" i="41"/>
  <c r="AR523" i="41"/>
  <c r="AP523" i="41"/>
  <c r="AO523" i="41"/>
  <c r="AV522" i="41"/>
  <c r="AU522" i="41"/>
  <c r="AS522" i="41"/>
  <c r="AR522" i="41"/>
  <c r="AP522" i="41"/>
  <c r="AO522" i="41"/>
  <c r="AV521" i="41"/>
  <c r="AU521" i="41"/>
  <c r="AS521" i="41"/>
  <c r="AR521" i="41"/>
  <c r="AP521" i="41"/>
  <c r="AO521" i="41"/>
  <c r="AV520" i="41"/>
  <c r="AU520" i="41"/>
  <c r="AS520" i="41"/>
  <c r="AR520" i="41"/>
  <c r="AP520" i="41"/>
  <c r="AO520" i="41"/>
  <c r="AV519" i="41"/>
  <c r="AU519" i="41"/>
  <c r="AS519" i="41"/>
  <c r="AR519" i="41"/>
  <c r="AP519" i="41"/>
  <c r="AO519" i="41"/>
  <c r="AV518" i="41"/>
  <c r="AU518" i="41"/>
  <c r="AS518" i="41"/>
  <c r="AR518" i="41"/>
  <c r="AP518" i="41"/>
  <c r="AO518" i="41"/>
  <c r="AV517" i="41"/>
  <c r="AU517" i="41"/>
  <c r="AS517" i="41"/>
  <c r="AR517" i="41"/>
  <c r="AP517" i="41"/>
  <c r="AO517" i="41"/>
  <c r="AV516" i="41"/>
  <c r="AU516" i="41"/>
  <c r="AS516" i="41"/>
  <c r="AR516" i="41"/>
  <c r="AP516" i="41"/>
  <c r="AO516" i="41"/>
  <c r="AV515" i="41"/>
  <c r="AU515" i="41"/>
  <c r="AS515" i="41"/>
  <c r="AR515" i="41"/>
  <c r="AP515" i="41"/>
  <c r="AO515" i="41"/>
  <c r="AV514" i="41"/>
  <c r="AU514" i="41"/>
  <c r="AS514" i="41"/>
  <c r="AR514" i="41"/>
  <c r="AP514" i="41"/>
  <c r="AO514" i="41"/>
  <c r="AV513" i="41"/>
  <c r="AU513" i="41"/>
  <c r="AS513" i="41"/>
  <c r="AR513" i="41"/>
  <c r="AP513" i="41"/>
  <c r="AO513" i="41"/>
  <c r="AV512" i="41"/>
  <c r="AU512" i="41"/>
  <c r="AS512" i="41"/>
  <c r="AR512" i="41"/>
  <c r="AP512" i="41"/>
  <c r="AO512" i="41"/>
  <c r="AV511" i="41"/>
  <c r="AU511" i="41"/>
  <c r="AS511" i="41"/>
  <c r="AR511" i="41"/>
  <c r="AP511" i="41"/>
  <c r="AO511" i="41"/>
  <c r="AV510" i="41"/>
  <c r="AU510" i="41"/>
  <c r="AS510" i="41"/>
  <c r="AR510" i="41"/>
  <c r="AP510" i="41"/>
  <c r="AO510" i="41"/>
  <c r="AV509" i="41"/>
  <c r="AU509" i="41"/>
  <c r="AS509" i="41"/>
  <c r="AR509" i="41"/>
  <c r="AP509" i="41"/>
  <c r="AO509" i="41"/>
  <c r="AV508" i="41"/>
  <c r="AU508" i="41"/>
  <c r="AS508" i="41"/>
  <c r="AR508" i="41"/>
  <c r="AP508" i="41"/>
  <c r="AO508" i="41"/>
  <c r="AV507" i="41"/>
  <c r="AU507" i="41"/>
  <c r="AS507" i="41"/>
  <c r="AR507" i="41"/>
  <c r="AP507" i="41"/>
  <c r="AO507" i="41"/>
  <c r="AV506" i="41"/>
  <c r="AU506" i="41"/>
  <c r="AS506" i="41"/>
  <c r="AR506" i="41"/>
  <c r="AP506" i="41"/>
  <c r="AO506" i="41"/>
  <c r="AV505" i="41"/>
  <c r="AU505" i="41"/>
  <c r="AS505" i="41"/>
  <c r="AR505" i="41"/>
  <c r="AP505" i="41"/>
  <c r="AO505" i="41"/>
  <c r="AV504" i="41"/>
  <c r="AU504" i="41"/>
  <c r="AS504" i="41"/>
  <c r="AR504" i="41"/>
  <c r="AP504" i="41"/>
  <c r="AO504" i="41"/>
  <c r="AV503" i="41"/>
  <c r="AU503" i="41"/>
  <c r="AS503" i="41"/>
  <c r="AR503" i="41"/>
  <c r="AP503" i="41"/>
  <c r="AO503" i="41"/>
  <c r="AV502" i="41"/>
  <c r="AU502" i="41"/>
  <c r="AS502" i="41"/>
  <c r="AR502" i="41"/>
  <c r="AP502" i="41"/>
  <c r="AO502" i="41"/>
  <c r="AV501" i="41"/>
  <c r="AU501" i="41"/>
  <c r="AS501" i="41"/>
  <c r="AR501" i="41"/>
  <c r="AP501" i="41"/>
  <c r="AO501" i="41"/>
  <c r="AV500" i="41"/>
  <c r="AU500" i="41"/>
  <c r="AS500" i="41"/>
  <c r="AR500" i="41"/>
  <c r="AP500" i="41"/>
  <c r="AO500" i="41"/>
  <c r="AV499" i="41"/>
  <c r="AU499" i="41"/>
  <c r="AS499" i="41"/>
  <c r="AR499" i="41"/>
  <c r="AP499" i="41"/>
  <c r="AO499" i="41"/>
  <c r="AV498" i="41"/>
  <c r="AU498" i="41"/>
  <c r="AS498" i="41"/>
  <c r="AR498" i="41"/>
  <c r="AP498" i="41"/>
  <c r="AO498" i="41"/>
  <c r="AV497" i="41"/>
  <c r="AU497" i="41"/>
  <c r="AS497" i="41"/>
  <c r="AR497" i="41"/>
  <c r="AP497" i="41"/>
  <c r="AO497" i="41"/>
  <c r="AV496" i="41"/>
  <c r="AU496" i="41"/>
  <c r="AS496" i="41"/>
  <c r="AR496" i="41"/>
  <c r="AP496" i="41"/>
  <c r="AO496" i="41"/>
  <c r="AV495" i="41"/>
  <c r="AU495" i="41"/>
  <c r="AS495" i="41"/>
  <c r="AR495" i="41"/>
  <c r="AP495" i="41"/>
  <c r="AO495" i="41"/>
  <c r="AV494" i="41"/>
  <c r="AU494" i="41"/>
  <c r="AS494" i="41"/>
  <c r="AR494" i="41"/>
  <c r="AP494" i="41"/>
  <c r="AO494" i="41"/>
  <c r="AV493" i="41"/>
  <c r="AU493" i="41"/>
  <c r="AS493" i="41"/>
  <c r="AR493" i="41"/>
  <c r="AP493" i="41"/>
  <c r="AO493" i="41"/>
  <c r="AV492" i="41"/>
  <c r="AU492" i="41"/>
  <c r="AS492" i="41"/>
  <c r="AR492" i="41"/>
  <c r="AP492" i="41"/>
  <c r="AO492" i="41"/>
  <c r="AV491" i="41"/>
  <c r="AU491" i="41"/>
  <c r="AS491" i="41"/>
  <c r="AR491" i="41"/>
  <c r="AP491" i="41"/>
  <c r="AO491" i="41"/>
  <c r="AV490" i="41"/>
  <c r="AU490" i="41"/>
  <c r="AS490" i="41"/>
  <c r="AR490" i="41"/>
  <c r="AP490" i="41"/>
  <c r="AO490" i="41"/>
  <c r="AV489" i="41"/>
  <c r="AU489" i="41"/>
  <c r="AS489" i="41"/>
  <c r="AR489" i="41"/>
  <c r="AP489" i="41"/>
  <c r="AO489" i="41"/>
  <c r="AV488" i="41"/>
  <c r="AU488" i="41"/>
  <c r="AS488" i="41"/>
  <c r="AR488" i="41"/>
  <c r="AP488" i="41"/>
  <c r="AO488" i="41"/>
  <c r="AV487" i="41"/>
  <c r="AU487" i="41"/>
  <c r="AS487" i="41"/>
  <c r="AR487" i="41"/>
  <c r="AP487" i="41"/>
  <c r="AO487" i="41"/>
  <c r="AV486" i="41"/>
  <c r="AU486" i="41"/>
  <c r="AS486" i="41"/>
  <c r="AR486" i="41"/>
  <c r="AP486" i="41"/>
  <c r="AO486" i="41"/>
  <c r="AV485" i="41"/>
  <c r="AU485" i="41"/>
  <c r="AS485" i="41"/>
  <c r="AR485" i="41"/>
  <c r="AP485" i="41"/>
  <c r="AO485" i="41"/>
  <c r="AV484" i="41"/>
  <c r="AU484" i="41"/>
  <c r="AS484" i="41"/>
  <c r="AR484" i="41"/>
  <c r="AP484" i="41"/>
  <c r="AO484" i="41"/>
  <c r="AV483" i="41"/>
  <c r="AU483" i="41"/>
  <c r="AS483" i="41"/>
  <c r="AR483" i="41"/>
  <c r="AP483" i="41"/>
  <c r="AO483" i="41"/>
  <c r="AV482" i="41"/>
  <c r="AU482" i="41"/>
  <c r="AS482" i="41"/>
  <c r="AR482" i="41"/>
  <c r="AP482" i="41"/>
  <c r="AO482" i="41"/>
  <c r="AV481" i="41"/>
  <c r="AU481" i="41"/>
  <c r="AS481" i="41"/>
  <c r="AR481" i="41"/>
  <c r="AP481" i="41"/>
  <c r="AO481" i="41"/>
  <c r="AV480" i="41"/>
  <c r="AU480" i="41"/>
  <c r="AS480" i="41"/>
  <c r="AR480" i="41"/>
  <c r="AP480" i="41"/>
  <c r="AO480" i="41"/>
  <c r="AV479" i="41"/>
  <c r="AU479" i="41"/>
  <c r="AS479" i="41"/>
  <c r="AR479" i="41"/>
  <c r="AP479" i="41"/>
  <c r="AO479" i="41"/>
  <c r="AV478" i="41"/>
  <c r="AU478" i="41"/>
  <c r="AS478" i="41"/>
  <c r="AR478" i="41"/>
  <c r="AP478" i="41"/>
  <c r="AO478" i="41"/>
  <c r="AV477" i="41"/>
  <c r="AU477" i="41"/>
  <c r="AS477" i="41"/>
  <c r="AR477" i="41"/>
  <c r="AP477" i="41"/>
  <c r="AO477" i="41"/>
  <c r="AV476" i="41"/>
  <c r="AU476" i="41"/>
  <c r="AS476" i="41"/>
  <c r="AR476" i="41"/>
  <c r="AP476" i="41"/>
  <c r="AO476" i="41"/>
  <c r="AV475" i="41"/>
  <c r="AU475" i="41"/>
  <c r="AS475" i="41"/>
  <c r="AR475" i="41"/>
  <c r="AP475" i="41"/>
  <c r="AO475" i="41"/>
  <c r="AV474" i="41"/>
  <c r="AU474" i="41"/>
  <c r="AS474" i="41"/>
  <c r="AR474" i="41"/>
  <c r="AP474" i="41"/>
  <c r="AO474" i="41"/>
  <c r="AV473" i="41"/>
  <c r="AU473" i="41"/>
  <c r="AS473" i="41"/>
  <c r="AR473" i="41"/>
  <c r="AP473" i="41"/>
  <c r="AO473" i="41"/>
  <c r="AV472" i="41"/>
  <c r="AU472" i="41"/>
  <c r="AS472" i="41"/>
  <c r="AR472" i="41"/>
  <c r="AP472" i="41"/>
  <c r="AO472" i="41"/>
  <c r="AV471" i="41"/>
  <c r="AU471" i="41"/>
  <c r="AS471" i="41"/>
  <c r="AR471" i="41"/>
  <c r="AP471" i="41"/>
  <c r="AO471" i="41"/>
  <c r="AV470" i="41"/>
  <c r="AU470" i="41"/>
  <c r="AS470" i="41"/>
  <c r="AR470" i="41"/>
  <c r="AP470" i="41"/>
  <c r="AO470" i="41"/>
  <c r="AV469" i="41"/>
  <c r="AU469" i="41"/>
  <c r="AS469" i="41"/>
  <c r="AR469" i="41"/>
  <c r="AP469" i="41"/>
  <c r="AO469" i="41"/>
  <c r="AV468" i="41"/>
  <c r="AU468" i="41"/>
  <c r="AS468" i="41"/>
  <c r="AR468" i="41"/>
  <c r="AP468" i="41"/>
  <c r="AO468" i="41"/>
  <c r="AV467" i="41"/>
  <c r="AU467" i="41"/>
  <c r="AS467" i="41"/>
  <c r="AR467" i="41"/>
  <c r="AP467" i="41"/>
  <c r="AO467" i="41"/>
  <c r="AV466" i="41"/>
  <c r="AU466" i="41"/>
  <c r="AS466" i="41"/>
  <c r="AR466" i="41"/>
  <c r="AP466" i="41"/>
  <c r="AO466" i="41"/>
  <c r="AV465" i="41"/>
  <c r="AU465" i="41"/>
  <c r="AS465" i="41"/>
  <c r="AR465" i="41"/>
  <c r="AP465" i="41"/>
  <c r="AO465" i="41"/>
  <c r="AV464" i="41"/>
  <c r="AU464" i="41"/>
  <c r="AS464" i="41"/>
  <c r="AR464" i="41"/>
  <c r="AP464" i="41"/>
  <c r="AO464" i="41"/>
  <c r="AV463" i="41"/>
  <c r="AU463" i="41"/>
  <c r="AS463" i="41"/>
  <c r="AR463" i="41"/>
  <c r="AP463" i="41"/>
  <c r="AO463" i="41"/>
  <c r="AV462" i="41"/>
  <c r="AU462" i="41"/>
  <c r="AS462" i="41"/>
  <c r="AR462" i="41"/>
  <c r="AP462" i="41"/>
  <c r="AO462" i="41"/>
  <c r="AV461" i="41"/>
  <c r="AU461" i="41"/>
  <c r="AS461" i="41"/>
  <c r="AR461" i="41"/>
  <c r="AP461" i="41"/>
  <c r="AO461" i="41"/>
  <c r="AV460" i="41"/>
  <c r="AU460" i="41"/>
  <c r="AS460" i="41"/>
  <c r="AR460" i="41"/>
  <c r="AP460" i="41"/>
  <c r="AO460" i="41"/>
  <c r="AV459" i="41"/>
  <c r="AU459" i="41"/>
  <c r="AS459" i="41"/>
  <c r="AR459" i="41"/>
  <c r="AP459" i="41"/>
  <c r="AO459" i="41"/>
  <c r="AV458" i="41"/>
  <c r="AU458" i="41"/>
  <c r="AS458" i="41"/>
  <c r="AR458" i="41"/>
  <c r="AP458" i="41"/>
  <c r="AO458" i="41"/>
  <c r="AV457" i="41"/>
  <c r="AU457" i="41"/>
  <c r="AS457" i="41"/>
  <c r="AR457" i="41"/>
  <c r="AP457" i="41"/>
  <c r="AO457" i="41"/>
  <c r="AV456" i="41"/>
  <c r="AU456" i="41"/>
  <c r="AS456" i="41"/>
  <c r="AR456" i="41"/>
  <c r="AP456" i="41"/>
  <c r="AO456" i="41"/>
  <c r="AV455" i="41"/>
  <c r="AU455" i="41"/>
  <c r="AS455" i="41"/>
  <c r="AR455" i="41"/>
  <c r="AP455" i="41"/>
  <c r="AO455" i="41"/>
  <c r="AV454" i="41"/>
  <c r="AU454" i="41"/>
  <c r="AS454" i="41"/>
  <c r="AR454" i="41"/>
  <c r="AP454" i="41"/>
  <c r="AO454" i="41"/>
  <c r="AV453" i="41"/>
  <c r="AU453" i="41"/>
  <c r="AS453" i="41"/>
  <c r="AR453" i="41"/>
  <c r="AP453" i="41"/>
  <c r="AO453" i="41"/>
  <c r="AV452" i="41"/>
  <c r="AU452" i="41"/>
  <c r="AS452" i="41"/>
  <c r="AR452" i="41"/>
  <c r="AP452" i="41"/>
  <c r="AO452" i="41"/>
  <c r="AV451" i="41"/>
  <c r="AU451" i="41"/>
  <c r="AS451" i="41"/>
  <c r="AR451" i="41"/>
  <c r="AP451" i="41"/>
  <c r="AO451" i="41"/>
  <c r="AV450" i="41"/>
  <c r="AU450" i="41"/>
  <c r="AS450" i="41"/>
  <c r="AR450" i="41"/>
  <c r="AP450" i="41"/>
  <c r="AO450" i="41"/>
  <c r="AV449" i="41"/>
  <c r="AU449" i="41"/>
  <c r="AS449" i="41"/>
  <c r="AR449" i="41"/>
  <c r="AP449" i="41"/>
  <c r="AO449" i="41"/>
  <c r="AV448" i="41"/>
  <c r="AU448" i="41"/>
  <c r="AS448" i="41"/>
  <c r="AR448" i="41"/>
  <c r="AP448" i="41"/>
  <c r="AO448" i="41"/>
  <c r="AV447" i="41"/>
  <c r="AU447" i="41"/>
  <c r="AS447" i="41"/>
  <c r="AR447" i="41"/>
  <c r="AP447" i="41"/>
  <c r="AO447" i="41"/>
  <c r="AV446" i="41"/>
  <c r="AU446" i="41"/>
  <c r="AS446" i="41"/>
  <c r="AR446" i="41"/>
  <c r="AP446" i="41"/>
  <c r="AO446" i="41"/>
  <c r="AV445" i="41"/>
  <c r="AU445" i="41"/>
  <c r="AS445" i="41"/>
  <c r="AR445" i="41"/>
  <c r="AP445" i="41"/>
  <c r="AO445" i="41"/>
  <c r="AV444" i="41"/>
  <c r="AU444" i="41"/>
  <c r="AS444" i="41"/>
  <c r="AR444" i="41"/>
  <c r="AP444" i="41"/>
  <c r="AO444" i="41"/>
  <c r="AV443" i="41"/>
  <c r="AU443" i="41"/>
  <c r="AS443" i="41"/>
  <c r="AR443" i="41"/>
  <c r="AP443" i="41"/>
  <c r="AO443" i="41"/>
  <c r="AV442" i="41"/>
  <c r="AU442" i="41"/>
  <c r="AS442" i="41"/>
  <c r="AR442" i="41"/>
  <c r="AP442" i="41"/>
  <c r="AO442" i="41"/>
  <c r="AV441" i="41"/>
  <c r="AU441" i="41"/>
  <c r="AS441" i="41"/>
  <c r="AR441" i="41"/>
  <c r="AP441" i="41"/>
  <c r="AO441" i="41"/>
  <c r="AV440" i="41"/>
  <c r="AU440" i="41"/>
  <c r="AS440" i="41"/>
  <c r="AR440" i="41"/>
  <c r="AP440" i="41"/>
  <c r="AO440" i="41"/>
  <c r="AV439" i="41"/>
  <c r="AU439" i="41"/>
  <c r="AS439" i="41"/>
  <c r="AR439" i="41"/>
  <c r="AP439" i="41"/>
  <c r="AO439" i="41"/>
  <c r="AV438" i="41"/>
  <c r="AU438" i="41"/>
  <c r="AS438" i="41"/>
  <c r="AR438" i="41"/>
  <c r="AP438" i="41"/>
  <c r="AO438" i="41"/>
  <c r="AV437" i="41"/>
  <c r="AU437" i="41"/>
  <c r="AS437" i="41"/>
  <c r="AR437" i="41"/>
  <c r="AP437" i="41"/>
  <c r="AO437" i="41"/>
  <c r="AV436" i="41"/>
  <c r="AU436" i="41"/>
  <c r="AS436" i="41"/>
  <c r="AR436" i="41"/>
  <c r="AP436" i="41"/>
  <c r="AO436" i="41"/>
  <c r="AV435" i="41"/>
  <c r="AU435" i="41"/>
  <c r="AS435" i="41"/>
  <c r="AR435" i="41"/>
  <c r="AP435" i="41"/>
  <c r="AO435" i="41"/>
  <c r="AV434" i="41"/>
  <c r="AU434" i="41"/>
  <c r="AS434" i="41"/>
  <c r="AR434" i="41"/>
  <c r="AP434" i="41"/>
  <c r="AO434" i="41"/>
  <c r="AV433" i="41"/>
  <c r="AU433" i="41"/>
  <c r="AS433" i="41"/>
  <c r="AR433" i="41"/>
  <c r="AP433" i="41"/>
  <c r="AO433" i="41"/>
  <c r="AV432" i="41"/>
  <c r="AU432" i="41"/>
  <c r="AS432" i="41"/>
  <c r="AR432" i="41"/>
  <c r="AP432" i="41"/>
  <c r="AO432" i="41"/>
  <c r="AV431" i="41"/>
  <c r="AU431" i="41"/>
  <c r="AS431" i="41"/>
  <c r="AR431" i="41"/>
  <c r="AP431" i="41"/>
  <c r="AO431" i="41"/>
  <c r="AV430" i="41"/>
  <c r="AU430" i="41"/>
  <c r="AS430" i="41"/>
  <c r="AR430" i="41"/>
  <c r="AP430" i="41"/>
  <c r="AO430" i="41"/>
  <c r="AV429" i="41"/>
  <c r="AU429" i="41"/>
  <c r="AS429" i="41"/>
  <c r="AR429" i="41"/>
  <c r="AP429" i="41"/>
  <c r="AO429" i="41"/>
  <c r="AV428" i="41"/>
  <c r="AU428" i="41"/>
  <c r="AS428" i="41"/>
  <c r="AR428" i="41"/>
  <c r="AP428" i="41"/>
  <c r="AO428" i="41"/>
  <c r="AV427" i="41"/>
  <c r="AU427" i="41"/>
  <c r="AS427" i="41"/>
  <c r="AR427" i="41"/>
  <c r="AP427" i="41"/>
  <c r="AO427" i="41"/>
  <c r="AV426" i="41"/>
  <c r="AU426" i="41"/>
  <c r="AS426" i="41"/>
  <c r="AR426" i="41"/>
  <c r="AP426" i="41"/>
  <c r="AO426" i="41"/>
  <c r="AV425" i="41"/>
  <c r="AU425" i="41"/>
  <c r="AS425" i="41"/>
  <c r="AR425" i="41"/>
  <c r="AP425" i="41"/>
  <c r="AO425" i="41"/>
  <c r="AV424" i="41"/>
  <c r="AU424" i="41"/>
  <c r="AS424" i="41"/>
  <c r="AR424" i="41"/>
  <c r="AP424" i="41"/>
  <c r="AO424" i="41"/>
  <c r="AV423" i="41"/>
  <c r="AU423" i="41"/>
  <c r="AS423" i="41"/>
  <c r="AR423" i="41"/>
  <c r="AP423" i="41"/>
  <c r="AO423" i="41"/>
  <c r="AV422" i="41"/>
  <c r="AU422" i="41"/>
  <c r="AS422" i="41"/>
  <c r="AR422" i="41"/>
  <c r="AP422" i="41"/>
  <c r="AO422" i="41"/>
  <c r="AV421" i="41"/>
  <c r="AU421" i="41"/>
  <c r="AS421" i="41"/>
  <c r="AR421" i="41"/>
  <c r="AP421" i="41"/>
  <c r="AO421" i="41"/>
  <c r="AV420" i="41"/>
  <c r="AU420" i="41"/>
  <c r="AS420" i="41"/>
  <c r="AR420" i="41"/>
  <c r="AP420" i="41"/>
  <c r="AO420" i="41"/>
  <c r="AV419" i="41"/>
  <c r="AU419" i="41"/>
  <c r="AS419" i="41"/>
  <c r="AR419" i="41"/>
  <c r="AP419" i="41"/>
  <c r="AO419" i="41"/>
  <c r="AV418" i="41"/>
  <c r="AU418" i="41"/>
  <c r="AS418" i="41"/>
  <c r="AR418" i="41"/>
  <c r="AP418" i="41"/>
  <c r="AO418" i="41"/>
  <c r="AV417" i="41"/>
  <c r="AU417" i="41"/>
  <c r="AS417" i="41"/>
  <c r="AR417" i="41"/>
  <c r="AP417" i="41"/>
  <c r="AO417" i="41"/>
  <c r="AV416" i="41"/>
  <c r="AU416" i="41"/>
  <c r="AS416" i="41"/>
  <c r="AR416" i="41"/>
  <c r="AP416" i="41"/>
  <c r="AO416" i="41"/>
  <c r="AV415" i="41"/>
  <c r="AU415" i="41"/>
  <c r="AS415" i="41"/>
  <c r="AR415" i="41"/>
  <c r="AP415" i="41"/>
  <c r="AO415" i="41"/>
  <c r="AV414" i="41"/>
  <c r="AU414" i="41"/>
  <c r="AS414" i="41"/>
  <c r="AR414" i="41"/>
  <c r="AP414" i="41"/>
  <c r="AO414" i="41"/>
  <c r="AV413" i="41"/>
  <c r="AU413" i="41"/>
  <c r="AS413" i="41"/>
  <c r="AR413" i="41"/>
  <c r="AP413" i="41"/>
  <c r="AO413" i="41"/>
  <c r="AV412" i="41"/>
  <c r="AU412" i="41"/>
  <c r="AS412" i="41"/>
  <c r="AR412" i="41"/>
  <c r="AP412" i="41"/>
  <c r="AO412" i="41"/>
  <c r="AV411" i="41"/>
  <c r="AU411" i="41"/>
  <c r="AS411" i="41"/>
  <c r="AR411" i="41"/>
  <c r="AP411" i="41"/>
  <c r="AO411" i="41"/>
  <c r="AV410" i="41"/>
  <c r="AU410" i="41"/>
  <c r="AS410" i="41"/>
  <c r="AR410" i="41"/>
  <c r="AP410" i="41"/>
  <c r="AO410" i="41"/>
  <c r="AV409" i="41"/>
  <c r="AU409" i="41"/>
  <c r="AS409" i="41"/>
  <c r="AR409" i="41"/>
  <c r="AP409" i="41"/>
  <c r="AO409" i="41"/>
  <c r="AV408" i="41"/>
  <c r="AU408" i="41"/>
  <c r="AS408" i="41"/>
  <c r="AR408" i="41"/>
  <c r="AP408" i="41"/>
  <c r="AO408" i="41"/>
  <c r="AV407" i="41"/>
  <c r="AU407" i="41"/>
  <c r="AS407" i="41"/>
  <c r="AR407" i="41"/>
  <c r="AP407" i="41"/>
  <c r="AO407" i="41"/>
  <c r="AV406" i="41"/>
  <c r="AU406" i="41"/>
  <c r="AS406" i="41"/>
  <c r="AR406" i="41"/>
  <c r="AP406" i="41"/>
  <c r="AO406" i="41"/>
  <c r="AV405" i="41"/>
  <c r="AU405" i="41"/>
  <c r="AS405" i="41"/>
  <c r="AR405" i="41"/>
  <c r="AP405" i="41"/>
  <c r="AO405" i="41"/>
  <c r="AV404" i="41"/>
  <c r="AU404" i="41"/>
  <c r="AS404" i="41"/>
  <c r="AR404" i="41"/>
  <c r="AP404" i="41"/>
  <c r="AO404" i="41"/>
  <c r="AV403" i="41"/>
  <c r="AU403" i="41"/>
  <c r="AS403" i="41"/>
  <c r="AR403" i="41"/>
  <c r="AP403" i="41"/>
  <c r="AO403" i="41"/>
  <c r="AV402" i="41"/>
  <c r="AU402" i="41"/>
  <c r="AS402" i="41"/>
  <c r="AR402" i="41"/>
  <c r="AP402" i="41"/>
  <c r="AO402" i="41"/>
  <c r="AV401" i="41"/>
  <c r="AU401" i="41"/>
  <c r="AS401" i="41"/>
  <c r="AR401" i="41"/>
  <c r="AP401" i="41"/>
  <c r="AO401" i="41"/>
  <c r="AV400" i="41"/>
  <c r="AU400" i="41"/>
  <c r="AS400" i="41"/>
  <c r="AR400" i="41"/>
  <c r="AP400" i="41"/>
  <c r="AO400" i="41"/>
  <c r="AV399" i="41"/>
  <c r="AU399" i="41"/>
  <c r="AS399" i="41"/>
  <c r="AR399" i="41"/>
  <c r="AP399" i="41"/>
  <c r="AO399" i="41"/>
  <c r="AV398" i="41"/>
  <c r="AU398" i="41"/>
  <c r="AS398" i="41"/>
  <c r="AR398" i="41"/>
  <c r="AP398" i="41"/>
  <c r="AO398" i="41"/>
  <c r="AV397" i="41"/>
  <c r="AU397" i="41"/>
  <c r="AS397" i="41"/>
  <c r="AR397" i="41"/>
  <c r="AP397" i="41"/>
  <c r="AO397" i="41"/>
  <c r="AV396" i="41"/>
  <c r="AU396" i="41"/>
  <c r="AS396" i="41"/>
  <c r="AR396" i="41"/>
  <c r="AP396" i="41"/>
  <c r="AO396" i="41"/>
  <c r="AV395" i="41"/>
  <c r="AU395" i="41"/>
  <c r="AS395" i="41"/>
  <c r="AR395" i="41"/>
  <c r="AP395" i="41"/>
  <c r="AO395" i="41"/>
  <c r="AV394" i="41"/>
  <c r="AU394" i="41"/>
  <c r="AS394" i="41"/>
  <c r="AR394" i="41"/>
  <c r="AP394" i="41"/>
  <c r="AO394" i="41"/>
  <c r="AV393" i="41"/>
  <c r="AU393" i="41"/>
  <c r="AS393" i="41"/>
  <c r="AR393" i="41"/>
  <c r="AP393" i="41"/>
  <c r="AO393" i="41"/>
  <c r="AV392" i="41"/>
  <c r="AU392" i="41"/>
  <c r="AS392" i="41"/>
  <c r="AR392" i="41"/>
  <c r="AP392" i="41"/>
  <c r="AO392" i="41"/>
  <c r="AV391" i="41"/>
  <c r="AU391" i="41"/>
  <c r="AS391" i="41"/>
  <c r="AR391" i="41"/>
  <c r="AP391" i="41"/>
  <c r="AO391" i="41"/>
  <c r="AV390" i="41"/>
  <c r="AU390" i="41"/>
  <c r="AS390" i="41"/>
  <c r="AR390" i="41"/>
  <c r="AP390" i="41"/>
  <c r="AO390" i="41"/>
  <c r="AV389" i="41"/>
  <c r="AU389" i="41"/>
  <c r="AS389" i="41"/>
  <c r="AR389" i="41"/>
  <c r="AP389" i="41"/>
  <c r="AO389" i="41"/>
  <c r="AV388" i="41"/>
  <c r="AU388" i="41"/>
  <c r="AS388" i="41"/>
  <c r="AR388" i="41"/>
  <c r="AP388" i="41"/>
  <c r="AO388" i="41"/>
  <c r="AV387" i="41"/>
  <c r="AU387" i="41"/>
  <c r="AS387" i="41"/>
  <c r="AR387" i="41"/>
  <c r="AP387" i="41"/>
  <c r="AO387" i="41"/>
  <c r="AV386" i="41"/>
  <c r="AU386" i="41"/>
  <c r="AS386" i="41"/>
  <c r="AR386" i="41"/>
  <c r="AP386" i="41"/>
  <c r="AO386" i="41"/>
  <c r="AV385" i="41"/>
  <c r="AU385" i="41"/>
  <c r="AS385" i="41"/>
  <c r="AR385" i="41"/>
  <c r="AP385" i="41"/>
  <c r="AO385" i="41"/>
  <c r="AV384" i="41"/>
  <c r="AU384" i="41"/>
  <c r="AS384" i="41"/>
  <c r="AR384" i="41"/>
  <c r="AP384" i="41"/>
  <c r="AO384" i="41"/>
  <c r="AV383" i="41"/>
  <c r="AU383" i="41"/>
  <c r="AS383" i="41"/>
  <c r="AR383" i="41"/>
  <c r="AP383" i="41"/>
  <c r="AO383" i="41"/>
  <c r="AV382" i="41"/>
  <c r="AU382" i="41"/>
  <c r="AS382" i="41"/>
  <c r="AR382" i="41"/>
  <c r="AP382" i="41"/>
  <c r="AO382" i="41"/>
  <c r="AV381" i="41"/>
  <c r="AU381" i="41"/>
  <c r="AS381" i="41"/>
  <c r="AR381" i="41"/>
  <c r="AP381" i="41"/>
  <c r="AO381" i="41"/>
  <c r="AV380" i="41"/>
  <c r="AU380" i="41"/>
  <c r="AS380" i="41"/>
  <c r="AR380" i="41"/>
  <c r="AP380" i="41"/>
  <c r="AO380" i="41"/>
  <c r="AV379" i="41"/>
  <c r="AU379" i="41"/>
  <c r="AS379" i="41"/>
  <c r="AR379" i="41"/>
  <c r="AP379" i="41"/>
  <c r="AO379" i="41"/>
  <c r="AV378" i="41"/>
  <c r="AU378" i="41"/>
  <c r="AS378" i="41"/>
  <c r="AR378" i="41"/>
  <c r="AP378" i="41"/>
  <c r="AO378" i="41"/>
  <c r="AV377" i="41"/>
  <c r="AU377" i="41"/>
  <c r="AS377" i="41"/>
  <c r="AR377" i="41"/>
  <c r="AP377" i="41"/>
  <c r="AO377" i="41"/>
  <c r="AV376" i="41"/>
  <c r="AU376" i="41"/>
  <c r="AS376" i="41"/>
  <c r="AR376" i="41"/>
  <c r="AP376" i="41"/>
  <c r="AO376" i="41"/>
  <c r="AV375" i="41"/>
  <c r="AU375" i="41"/>
  <c r="AS375" i="41"/>
  <c r="AR375" i="41"/>
  <c r="AP375" i="41"/>
  <c r="AO375" i="41"/>
  <c r="AV374" i="41"/>
  <c r="AU374" i="41"/>
  <c r="AS374" i="41"/>
  <c r="AR374" i="41"/>
  <c r="AP374" i="41"/>
  <c r="AO374" i="41"/>
  <c r="AV373" i="41"/>
  <c r="AU373" i="41"/>
  <c r="AS373" i="41"/>
  <c r="AR373" i="41"/>
  <c r="AP373" i="41"/>
  <c r="AO373" i="41"/>
  <c r="AV372" i="41"/>
  <c r="AU372" i="41"/>
  <c r="AS372" i="41"/>
  <c r="AR372" i="41"/>
  <c r="AP372" i="41"/>
  <c r="AO372" i="41"/>
  <c r="AV371" i="41"/>
  <c r="AU371" i="41"/>
  <c r="AS371" i="41"/>
  <c r="AR371" i="41"/>
  <c r="AP371" i="41"/>
  <c r="AO371" i="41"/>
  <c r="AV370" i="41"/>
  <c r="AU370" i="41"/>
  <c r="AS370" i="41"/>
  <c r="AR370" i="41"/>
  <c r="AP370" i="41"/>
  <c r="AO370" i="41"/>
  <c r="AV369" i="41"/>
  <c r="AU369" i="41"/>
  <c r="AS369" i="41"/>
  <c r="AR369" i="41"/>
  <c r="AP369" i="41"/>
  <c r="AO369" i="41"/>
  <c r="AV368" i="41"/>
  <c r="AU368" i="41"/>
  <c r="AS368" i="41"/>
  <c r="AR368" i="41"/>
  <c r="AP368" i="41"/>
  <c r="AO368" i="41"/>
  <c r="AV367" i="41"/>
  <c r="AU367" i="41"/>
  <c r="AS367" i="41"/>
  <c r="AR367" i="41"/>
  <c r="AP367" i="41"/>
  <c r="AO367" i="41"/>
  <c r="AV366" i="41"/>
  <c r="AU366" i="41"/>
  <c r="AS366" i="41"/>
  <c r="AR366" i="41"/>
  <c r="AP366" i="41"/>
  <c r="AO366" i="41"/>
  <c r="AV365" i="41"/>
  <c r="AU365" i="41"/>
  <c r="AS365" i="41"/>
  <c r="AR365" i="41"/>
  <c r="AP365" i="41"/>
  <c r="AO365" i="41"/>
  <c r="AV364" i="41"/>
  <c r="AU364" i="41"/>
  <c r="AS364" i="41"/>
  <c r="AR364" i="41"/>
  <c r="AP364" i="41"/>
  <c r="AO364" i="41"/>
  <c r="AV363" i="41"/>
  <c r="AU363" i="41"/>
  <c r="AS363" i="41"/>
  <c r="AR363" i="41"/>
  <c r="AP363" i="41"/>
  <c r="AO363" i="41"/>
  <c r="AV362" i="41"/>
  <c r="AU362" i="41"/>
  <c r="AS362" i="41"/>
  <c r="AR362" i="41"/>
  <c r="AP362" i="41"/>
  <c r="AO362" i="41"/>
  <c r="AV361" i="41"/>
  <c r="AU361" i="41"/>
  <c r="AS361" i="41"/>
  <c r="AR361" i="41"/>
  <c r="AP361" i="41"/>
  <c r="AO361" i="41"/>
  <c r="AV360" i="41"/>
  <c r="AU360" i="41"/>
  <c r="AS360" i="41"/>
  <c r="AR360" i="41"/>
  <c r="AP360" i="41"/>
  <c r="AO360" i="41"/>
  <c r="AV359" i="41"/>
  <c r="AU359" i="41"/>
  <c r="AS359" i="41"/>
  <c r="AR359" i="41"/>
  <c r="AP359" i="41"/>
  <c r="AO359" i="41"/>
  <c r="AV358" i="41"/>
  <c r="AU358" i="41"/>
  <c r="AS358" i="41"/>
  <c r="AR358" i="41"/>
  <c r="AP358" i="41"/>
  <c r="AO358" i="41"/>
  <c r="AV357" i="41"/>
  <c r="AU357" i="41"/>
  <c r="AS357" i="41"/>
  <c r="AR357" i="41"/>
  <c r="AP357" i="41"/>
  <c r="AO357" i="41"/>
  <c r="AV356" i="41"/>
  <c r="AU356" i="41"/>
  <c r="AS356" i="41"/>
  <c r="AR356" i="41"/>
  <c r="AP356" i="41"/>
  <c r="AO356" i="41"/>
  <c r="AV355" i="41"/>
  <c r="AU355" i="41"/>
  <c r="AS355" i="41"/>
  <c r="AR355" i="41"/>
  <c r="AP355" i="41"/>
  <c r="AO355" i="41"/>
  <c r="AV354" i="41"/>
  <c r="AU354" i="41"/>
  <c r="AS354" i="41"/>
  <c r="AR354" i="41"/>
  <c r="AP354" i="41"/>
  <c r="AO354" i="41"/>
  <c r="AV353" i="41"/>
  <c r="AU353" i="41"/>
  <c r="AS353" i="41"/>
  <c r="AR353" i="41"/>
  <c r="AP353" i="41"/>
  <c r="AO353" i="41"/>
  <c r="AV352" i="41"/>
  <c r="AU352" i="41"/>
  <c r="AS352" i="41"/>
  <c r="AR352" i="41"/>
  <c r="AP352" i="41"/>
  <c r="AO352" i="41"/>
  <c r="AV351" i="41"/>
  <c r="AU351" i="41"/>
  <c r="AS351" i="41"/>
  <c r="AR351" i="41"/>
  <c r="AP351" i="41"/>
  <c r="AO351" i="41"/>
  <c r="AV350" i="41"/>
  <c r="AU350" i="41"/>
  <c r="AS350" i="41"/>
  <c r="AR350" i="41"/>
  <c r="AP350" i="41"/>
  <c r="AO350" i="41"/>
  <c r="AV349" i="41"/>
  <c r="AU349" i="41"/>
  <c r="AS349" i="41"/>
  <c r="AR349" i="41"/>
  <c r="AP349" i="41"/>
  <c r="AO349" i="41"/>
  <c r="AV348" i="41"/>
  <c r="AU348" i="41"/>
  <c r="AS348" i="41"/>
  <c r="AR348" i="41"/>
  <c r="AP348" i="41"/>
  <c r="AO348" i="41"/>
  <c r="AV347" i="41"/>
  <c r="AU347" i="41"/>
  <c r="AS347" i="41"/>
  <c r="AR347" i="41"/>
  <c r="AP347" i="41"/>
  <c r="AO347" i="41"/>
  <c r="AV346" i="41"/>
  <c r="AU346" i="41"/>
  <c r="AS346" i="41"/>
  <c r="AR346" i="41"/>
  <c r="AP346" i="41"/>
  <c r="AO346" i="41"/>
  <c r="AV345" i="41"/>
  <c r="AU345" i="41"/>
  <c r="AS345" i="41"/>
  <c r="AR345" i="41"/>
  <c r="AP345" i="41"/>
  <c r="AO345" i="41"/>
  <c r="AV344" i="41"/>
  <c r="AU344" i="41"/>
  <c r="AS344" i="41"/>
  <c r="AR344" i="41"/>
  <c r="AP344" i="41"/>
  <c r="AO344" i="41"/>
  <c r="AV343" i="41"/>
  <c r="AU343" i="41"/>
  <c r="AS343" i="41"/>
  <c r="AR343" i="41"/>
  <c r="AP343" i="41"/>
  <c r="AO343" i="41"/>
  <c r="AV342" i="41"/>
  <c r="AU342" i="41"/>
  <c r="AS342" i="41"/>
  <c r="AR342" i="41"/>
  <c r="AP342" i="41"/>
  <c r="AO342" i="41"/>
  <c r="AV341" i="41"/>
  <c r="AU341" i="41"/>
  <c r="AS341" i="41"/>
  <c r="AR341" i="41"/>
  <c r="AP341" i="41"/>
  <c r="AO341" i="41"/>
  <c r="AV340" i="41"/>
  <c r="AU340" i="41"/>
  <c r="AS340" i="41"/>
  <c r="AR340" i="41"/>
  <c r="AP340" i="41"/>
  <c r="AO340" i="41"/>
  <c r="AV339" i="41"/>
  <c r="AU339" i="41"/>
  <c r="AS339" i="41"/>
  <c r="AR339" i="41"/>
  <c r="AP339" i="41"/>
  <c r="AO339" i="41"/>
  <c r="AV338" i="41"/>
  <c r="AU338" i="41"/>
  <c r="AS338" i="41"/>
  <c r="AR338" i="41"/>
  <c r="AP338" i="41"/>
  <c r="AO338" i="41"/>
  <c r="AV337" i="41"/>
  <c r="AU337" i="41"/>
  <c r="AS337" i="41"/>
  <c r="AR337" i="41"/>
  <c r="AP337" i="41"/>
  <c r="AO337" i="41"/>
  <c r="AV336" i="41"/>
  <c r="AU336" i="41"/>
  <c r="AS336" i="41"/>
  <c r="AR336" i="41"/>
  <c r="AP336" i="41"/>
  <c r="AO336" i="41"/>
  <c r="AV335" i="41"/>
  <c r="AU335" i="41"/>
  <c r="AS335" i="41"/>
  <c r="AR335" i="41"/>
  <c r="AP335" i="41"/>
  <c r="AO335" i="41"/>
  <c r="AV334" i="41"/>
  <c r="AU334" i="41"/>
  <c r="AS334" i="41"/>
  <c r="AR334" i="41"/>
  <c r="AP334" i="41"/>
  <c r="AO334" i="41"/>
  <c r="AV333" i="41"/>
  <c r="AU333" i="41"/>
  <c r="AS333" i="41"/>
  <c r="AR333" i="41"/>
  <c r="AP333" i="41"/>
  <c r="AO333" i="41"/>
  <c r="AV332" i="41"/>
  <c r="AU332" i="41"/>
  <c r="AS332" i="41"/>
  <c r="AR332" i="41"/>
  <c r="AP332" i="41"/>
  <c r="AO332" i="41"/>
  <c r="AV331" i="41"/>
  <c r="AU331" i="41"/>
  <c r="AS331" i="41"/>
  <c r="AR331" i="41"/>
  <c r="AP331" i="41"/>
  <c r="AO331" i="41"/>
  <c r="AV330" i="41"/>
  <c r="AU330" i="41"/>
  <c r="AS330" i="41"/>
  <c r="AR330" i="41"/>
  <c r="AP330" i="41"/>
  <c r="AO330" i="41"/>
  <c r="AV329" i="41"/>
  <c r="AU329" i="41"/>
  <c r="AS329" i="41"/>
  <c r="AR329" i="41"/>
  <c r="AP329" i="41"/>
  <c r="AO329" i="41"/>
  <c r="AV328" i="41"/>
  <c r="AU328" i="41"/>
  <c r="AS328" i="41"/>
  <c r="AR328" i="41"/>
  <c r="AP328" i="41"/>
  <c r="AO328" i="41"/>
  <c r="AV327" i="41"/>
  <c r="AU327" i="41"/>
  <c r="AS327" i="41"/>
  <c r="AR327" i="41"/>
  <c r="AP327" i="41"/>
  <c r="AO327" i="41"/>
  <c r="AV326" i="41"/>
  <c r="AU326" i="41"/>
  <c r="AS326" i="41"/>
  <c r="AR326" i="41"/>
  <c r="AP326" i="41"/>
  <c r="AO326" i="41"/>
  <c r="AV325" i="41"/>
  <c r="AU325" i="41"/>
  <c r="AS325" i="41"/>
  <c r="AR325" i="41"/>
  <c r="AP325" i="41"/>
  <c r="AO325" i="41"/>
  <c r="AV324" i="41"/>
  <c r="AU324" i="41"/>
  <c r="AS324" i="41"/>
  <c r="AR324" i="41"/>
  <c r="AP324" i="41"/>
  <c r="AO324" i="41"/>
  <c r="AV323" i="41"/>
  <c r="AU323" i="41"/>
  <c r="AS323" i="41"/>
  <c r="AR323" i="41"/>
  <c r="AP323" i="41"/>
  <c r="AO323" i="41"/>
  <c r="AV322" i="41"/>
  <c r="AU322" i="41"/>
  <c r="AS322" i="41"/>
  <c r="AR322" i="41"/>
  <c r="AP322" i="41"/>
  <c r="AO322" i="41"/>
  <c r="AV321" i="41"/>
  <c r="AU321" i="41"/>
  <c r="AS321" i="41"/>
  <c r="AR321" i="41"/>
  <c r="AP321" i="41"/>
  <c r="AO321" i="41"/>
  <c r="AV320" i="41"/>
  <c r="AU320" i="41"/>
  <c r="AS320" i="41"/>
  <c r="AR320" i="41"/>
  <c r="AP320" i="41"/>
  <c r="AO320" i="41"/>
  <c r="AV319" i="41"/>
  <c r="AU319" i="41"/>
  <c r="AS319" i="41"/>
  <c r="AR319" i="41"/>
  <c r="AP319" i="41"/>
  <c r="AO319" i="41"/>
  <c r="AV318" i="41"/>
  <c r="AU318" i="41"/>
  <c r="AS318" i="41"/>
  <c r="AR318" i="41"/>
  <c r="AP318" i="41"/>
  <c r="AO318" i="41"/>
  <c r="AV317" i="41"/>
  <c r="AU317" i="41"/>
  <c r="AS317" i="41"/>
  <c r="AR317" i="41"/>
  <c r="AP317" i="41"/>
  <c r="AO317" i="41"/>
  <c r="AV316" i="41"/>
  <c r="AU316" i="41"/>
  <c r="AS316" i="41"/>
  <c r="AR316" i="41"/>
  <c r="AP316" i="41"/>
  <c r="AO316" i="41"/>
  <c r="AV315" i="41"/>
  <c r="AU315" i="41"/>
  <c r="AS315" i="41"/>
  <c r="AR315" i="41"/>
  <c r="AP315" i="41"/>
  <c r="AO315" i="41"/>
  <c r="AV314" i="41"/>
  <c r="AU314" i="41"/>
  <c r="AS314" i="41"/>
  <c r="AR314" i="41"/>
  <c r="AP314" i="41"/>
  <c r="AO314" i="41"/>
  <c r="AV313" i="41"/>
  <c r="AU313" i="41"/>
  <c r="AS313" i="41"/>
  <c r="AR313" i="41"/>
  <c r="AP313" i="41"/>
  <c r="AO313" i="41"/>
  <c r="AV312" i="41"/>
  <c r="AU312" i="41"/>
  <c r="AS312" i="41"/>
  <c r="AR312" i="41"/>
  <c r="AP312" i="41"/>
  <c r="AO312" i="41"/>
  <c r="AV311" i="41"/>
  <c r="AU311" i="41"/>
  <c r="AS311" i="41"/>
  <c r="AR311" i="41"/>
  <c r="AP311" i="41"/>
  <c r="AO311" i="41"/>
  <c r="AV310" i="41"/>
  <c r="AU310" i="41"/>
  <c r="AS310" i="41"/>
  <c r="AR310" i="41"/>
  <c r="AP310" i="41"/>
  <c r="AO310" i="41"/>
  <c r="AV309" i="41"/>
  <c r="AU309" i="41"/>
  <c r="AS309" i="41"/>
  <c r="AR309" i="41"/>
  <c r="AP309" i="41"/>
  <c r="AO309" i="41"/>
  <c r="AV308" i="41"/>
  <c r="AU308" i="41"/>
  <c r="AS308" i="41"/>
  <c r="AR308" i="41"/>
  <c r="AP308" i="41"/>
  <c r="AO308" i="41"/>
  <c r="AV307" i="41"/>
  <c r="AU307" i="41"/>
  <c r="AS307" i="41"/>
  <c r="AR307" i="41"/>
  <c r="AP307" i="41"/>
  <c r="AO307" i="41"/>
  <c r="AV306" i="41"/>
  <c r="AU306" i="41"/>
  <c r="AS306" i="41"/>
  <c r="AR306" i="41"/>
  <c r="AP306" i="41"/>
  <c r="AO306" i="41"/>
  <c r="AV305" i="41"/>
  <c r="AU305" i="41"/>
  <c r="AS305" i="41"/>
  <c r="AR305" i="41"/>
  <c r="AP305" i="41"/>
  <c r="AO305" i="41"/>
  <c r="AV304" i="41"/>
  <c r="AU304" i="41"/>
  <c r="AS304" i="41"/>
  <c r="AR304" i="41"/>
  <c r="AP304" i="41"/>
  <c r="AO304" i="41"/>
  <c r="AV303" i="41"/>
  <c r="AU303" i="41"/>
  <c r="AS303" i="41"/>
  <c r="AR303" i="41"/>
  <c r="AP303" i="41"/>
  <c r="AO303" i="41"/>
  <c r="AV302" i="41"/>
  <c r="AU302" i="41"/>
  <c r="AS302" i="41"/>
  <c r="AR302" i="41"/>
  <c r="AP302" i="41"/>
  <c r="AO302" i="41"/>
  <c r="AV301" i="41"/>
  <c r="AU301" i="41"/>
  <c r="AS301" i="41"/>
  <c r="AR301" i="41"/>
  <c r="AP301" i="41"/>
  <c r="AO301" i="41"/>
  <c r="AV300" i="41"/>
  <c r="AU300" i="41"/>
  <c r="AS300" i="41"/>
  <c r="AR300" i="41"/>
  <c r="AP300" i="41"/>
  <c r="AO300" i="41"/>
  <c r="AV299" i="41"/>
  <c r="AU299" i="41"/>
  <c r="AS299" i="41"/>
  <c r="AR299" i="41"/>
  <c r="AP299" i="41"/>
  <c r="AO299" i="41"/>
  <c r="AV298" i="41"/>
  <c r="AU298" i="41"/>
  <c r="AS298" i="41"/>
  <c r="AR298" i="41"/>
  <c r="AP298" i="41"/>
  <c r="AO298" i="41"/>
  <c r="AV297" i="41"/>
  <c r="AU297" i="41"/>
  <c r="AS297" i="41"/>
  <c r="AR297" i="41"/>
  <c r="AP297" i="41"/>
  <c r="AO297" i="41"/>
  <c r="AV296" i="41"/>
  <c r="AU296" i="41"/>
  <c r="AS296" i="41"/>
  <c r="AR296" i="41"/>
  <c r="AP296" i="41"/>
  <c r="AO296" i="41"/>
  <c r="AV295" i="41"/>
  <c r="AU295" i="41"/>
  <c r="AS295" i="41"/>
  <c r="AR295" i="41"/>
  <c r="AP295" i="41"/>
  <c r="AO295" i="41"/>
  <c r="AV294" i="41"/>
  <c r="AU294" i="41"/>
  <c r="AS294" i="41"/>
  <c r="AR294" i="41"/>
  <c r="AP294" i="41"/>
  <c r="AO294" i="41"/>
  <c r="AV293" i="41"/>
  <c r="AU293" i="41"/>
  <c r="AS293" i="41"/>
  <c r="AR293" i="41"/>
  <c r="AP293" i="41"/>
  <c r="AO293" i="41"/>
  <c r="AV292" i="41"/>
  <c r="AU292" i="41"/>
  <c r="AS292" i="41"/>
  <c r="AR292" i="41"/>
  <c r="AP292" i="41"/>
  <c r="AO292" i="41"/>
  <c r="AV291" i="41"/>
  <c r="AU291" i="41"/>
  <c r="AS291" i="41"/>
  <c r="AR291" i="41"/>
  <c r="AP291" i="41"/>
  <c r="AO291" i="41"/>
  <c r="AV290" i="41"/>
  <c r="AU290" i="41"/>
  <c r="AS290" i="41"/>
  <c r="AR290" i="41"/>
  <c r="AP290" i="41"/>
  <c r="AO290" i="41"/>
  <c r="AV289" i="41"/>
  <c r="AU289" i="41"/>
  <c r="AS289" i="41"/>
  <c r="AR289" i="41"/>
  <c r="AP289" i="41"/>
  <c r="AO289" i="41"/>
  <c r="AV288" i="41"/>
  <c r="AU288" i="41"/>
  <c r="AS288" i="41"/>
  <c r="AR288" i="41"/>
  <c r="AP288" i="41"/>
  <c r="AO288" i="41"/>
  <c r="AV287" i="41"/>
  <c r="AU287" i="41"/>
  <c r="AS287" i="41"/>
  <c r="AR287" i="41"/>
  <c r="AP287" i="41"/>
  <c r="AO287" i="41"/>
  <c r="AV286" i="41"/>
  <c r="AU286" i="41"/>
  <c r="AS286" i="41"/>
  <c r="AR286" i="41"/>
  <c r="AP286" i="41"/>
  <c r="AO286" i="41"/>
  <c r="AV285" i="41"/>
  <c r="AU285" i="41"/>
  <c r="AS285" i="41"/>
  <c r="AR285" i="41"/>
  <c r="AP285" i="41"/>
  <c r="AO285" i="41"/>
  <c r="AV284" i="41"/>
  <c r="AU284" i="41"/>
  <c r="AS284" i="41"/>
  <c r="AR284" i="41"/>
  <c r="AP284" i="41"/>
  <c r="AO284" i="41"/>
  <c r="AV283" i="41"/>
  <c r="AU283" i="41"/>
  <c r="AS283" i="41"/>
  <c r="AR283" i="41"/>
  <c r="AP283" i="41"/>
  <c r="AO283" i="41"/>
  <c r="AV282" i="41"/>
  <c r="AU282" i="41"/>
  <c r="AS282" i="41"/>
  <c r="AR282" i="41"/>
  <c r="AP282" i="41"/>
  <c r="AO282" i="41"/>
  <c r="AV281" i="41"/>
  <c r="AU281" i="41"/>
  <c r="AS281" i="41"/>
  <c r="AR281" i="41"/>
  <c r="AP281" i="41"/>
  <c r="AO281" i="41"/>
  <c r="AV280" i="41"/>
  <c r="AU280" i="41"/>
  <c r="AS280" i="41"/>
  <c r="AR280" i="41"/>
  <c r="AP280" i="41"/>
  <c r="AO280" i="41"/>
  <c r="AV279" i="41"/>
  <c r="AU279" i="41"/>
  <c r="AS279" i="41"/>
  <c r="AR279" i="41"/>
  <c r="AP279" i="41"/>
  <c r="AO279" i="41"/>
  <c r="AV278" i="41"/>
  <c r="AU278" i="41"/>
  <c r="AS278" i="41"/>
  <c r="AR278" i="41"/>
  <c r="AP278" i="41"/>
  <c r="AO278" i="41"/>
  <c r="AV277" i="41"/>
  <c r="AU277" i="41"/>
  <c r="AS277" i="41"/>
  <c r="AR277" i="41"/>
  <c r="AP277" i="41"/>
  <c r="AO277" i="41"/>
  <c r="AV276" i="41"/>
  <c r="AU276" i="41"/>
  <c r="AS276" i="41"/>
  <c r="AR276" i="41"/>
  <c r="AP276" i="41"/>
  <c r="AO276" i="41"/>
  <c r="AV275" i="41"/>
  <c r="AU275" i="41"/>
  <c r="AS275" i="41"/>
  <c r="AR275" i="41"/>
  <c r="AP275" i="41"/>
  <c r="AO275" i="41"/>
  <c r="AV274" i="41"/>
  <c r="AU274" i="41"/>
  <c r="AS274" i="41"/>
  <c r="AR274" i="41"/>
  <c r="AP274" i="41"/>
  <c r="AO274" i="41"/>
  <c r="AV273" i="41"/>
  <c r="AU273" i="41"/>
  <c r="AS273" i="41"/>
  <c r="AR273" i="41"/>
  <c r="AP273" i="41"/>
  <c r="AO273" i="41"/>
  <c r="AV272" i="41"/>
  <c r="AU272" i="41"/>
  <c r="AS272" i="41"/>
  <c r="AR272" i="41"/>
  <c r="AP272" i="41"/>
  <c r="AO272" i="41"/>
  <c r="AV271" i="41"/>
  <c r="AU271" i="41"/>
  <c r="AS271" i="41"/>
  <c r="AR271" i="41"/>
  <c r="AP271" i="41"/>
  <c r="AO271" i="41"/>
  <c r="AV270" i="41"/>
  <c r="AU270" i="41"/>
  <c r="AS270" i="41"/>
  <c r="AR270" i="41"/>
  <c r="AP270" i="41"/>
  <c r="AO270" i="41"/>
  <c r="AV269" i="41"/>
  <c r="AU269" i="41"/>
  <c r="AS269" i="41"/>
  <c r="AR269" i="41"/>
  <c r="AP269" i="41"/>
  <c r="AO269" i="41"/>
  <c r="AV268" i="41"/>
  <c r="AU268" i="41"/>
  <c r="AS268" i="41"/>
  <c r="AR268" i="41"/>
  <c r="AP268" i="41"/>
  <c r="AO268" i="41"/>
  <c r="AV267" i="41"/>
  <c r="AU267" i="41"/>
  <c r="AS267" i="41"/>
  <c r="AR267" i="41"/>
  <c r="AP267" i="41"/>
  <c r="AO267" i="41"/>
  <c r="AV266" i="41"/>
  <c r="AU266" i="41"/>
  <c r="AS266" i="41"/>
  <c r="AR266" i="41"/>
  <c r="AP266" i="41"/>
  <c r="AO266" i="41"/>
  <c r="AV265" i="41"/>
  <c r="AU265" i="41"/>
  <c r="AS265" i="41"/>
  <c r="AR265" i="41"/>
  <c r="AP265" i="41"/>
  <c r="AO265" i="41"/>
  <c r="AV264" i="41"/>
  <c r="AU264" i="41"/>
  <c r="AS264" i="41"/>
  <c r="AR264" i="41"/>
  <c r="AP264" i="41"/>
  <c r="AO264" i="41"/>
  <c r="AV263" i="41"/>
  <c r="AU263" i="41"/>
  <c r="AS263" i="41"/>
  <c r="AR263" i="41"/>
  <c r="AP263" i="41"/>
  <c r="AO263" i="41"/>
  <c r="AV262" i="41"/>
  <c r="AU262" i="41"/>
  <c r="AS262" i="41"/>
  <c r="AR262" i="41"/>
  <c r="AP262" i="41"/>
  <c r="AO262" i="41"/>
  <c r="AV261" i="41"/>
  <c r="AU261" i="41"/>
  <c r="AS261" i="41"/>
  <c r="AR261" i="41"/>
  <c r="AP261" i="41"/>
  <c r="AO261" i="41"/>
  <c r="AV260" i="41"/>
  <c r="AU260" i="41"/>
  <c r="AS260" i="41"/>
  <c r="AR260" i="41"/>
  <c r="AP260" i="41"/>
  <c r="AO260" i="41"/>
  <c r="AV259" i="41"/>
  <c r="AU259" i="41"/>
  <c r="AS259" i="41"/>
  <c r="AR259" i="41"/>
  <c r="AP259" i="41"/>
  <c r="AO259" i="41"/>
  <c r="AV258" i="41"/>
  <c r="AU258" i="41"/>
  <c r="AS258" i="41"/>
  <c r="AR258" i="41"/>
  <c r="AP258" i="41"/>
  <c r="AO258" i="41"/>
  <c r="AV257" i="41"/>
  <c r="AU257" i="41"/>
  <c r="AS257" i="41"/>
  <c r="AR257" i="41"/>
  <c r="AP257" i="41"/>
  <c r="AO257" i="41"/>
  <c r="AV256" i="41"/>
  <c r="AU256" i="41"/>
  <c r="AS256" i="41"/>
  <c r="AR256" i="41"/>
  <c r="AP256" i="41"/>
  <c r="AO256" i="41"/>
  <c r="AV255" i="41"/>
  <c r="AU255" i="41"/>
  <c r="AS255" i="41"/>
  <c r="AR255" i="41"/>
  <c r="AP255" i="41"/>
  <c r="AO255" i="41"/>
  <c r="AV254" i="41"/>
  <c r="AU254" i="41"/>
  <c r="AS254" i="41"/>
  <c r="AR254" i="41"/>
  <c r="AP254" i="41"/>
  <c r="AO254" i="41"/>
  <c r="AV253" i="41"/>
  <c r="AU253" i="41"/>
  <c r="AS253" i="41"/>
  <c r="AR253" i="41"/>
  <c r="AP253" i="41"/>
  <c r="AO253" i="41"/>
  <c r="AV252" i="41"/>
  <c r="AU252" i="41"/>
  <c r="AS252" i="41"/>
  <c r="AR252" i="41"/>
  <c r="AP252" i="41"/>
  <c r="AO252" i="41"/>
  <c r="AV251" i="41"/>
  <c r="AU251" i="41"/>
  <c r="AS251" i="41"/>
  <c r="AR251" i="41"/>
  <c r="AP251" i="41"/>
  <c r="AO251" i="41"/>
  <c r="AV250" i="41"/>
  <c r="AU250" i="41"/>
  <c r="AS250" i="41"/>
  <c r="AR250" i="41"/>
  <c r="AP250" i="41"/>
  <c r="AO250" i="41"/>
  <c r="AV249" i="41"/>
  <c r="AU249" i="41"/>
  <c r="AS249" i="41"/>
  <c r="AR249" i="41"/>
  <c r="AP249" i="41"/>
  <c r="AO249" i="41"/>
  <c r="AV248" i="41"/>
  <c r="AU248" i="41"/>
  <c r="AS248" i="41"/>
  <c r="AR248" i="41"/>
  <c r="AP248" i="41"/>
  <c r="AO248" i="41"/>
  <c r="AV247" i="41"/>
  <c r="AU247" i="41"/>
  <c r="AS247" i="41"/>
  <c r="AR247" i="41"/>
  <c r="AP247" i="41"/>
  <c r="AO247" i="41"/>
  <c r="AV246" i="41"/>
  <c r="AU246" i="41"/>
  <c r="AS246" i="41"/>
  <c r="AR246" i="41"/>
  <c r="AP246" i="41"/>
  <c r="AO246" i="41"/>
  <c r="AV245" i="41"/>
  <c r="AU245" i="41"/>
  <c r="AS245" i="41"/>
  <c r="AR245" i="41"/>
  <c r="AP245" i="41"/>
  <c r="AO245" i="41"/>
  <c r="AV244" i="41"/>
  <c r="AU244" i="41"/>
  <c r="AS244" i="41"/>
  <c r="AR244" i="41"/>
  <c r="AP244" i="41"/>
  <c r="AO244" i="41"/>
  <c r="AV243" i="41"/>
  <c r="AU243" i="41"/>
  <c r="AS243" i="41"/>
  <c r="AR243" i="41"/>
  <c r="AP243" i="41"/>
  <c r="AO243" i="41"/>
  <c r="AV242" i="41"/>
  <c r="AU242" i="41"/>
  <c r="AS242" i="41"/>
  <c r="AR242" i="41"/>
  <c r="AP242" i="41"/>
  <c r="AO242" i="41"/>
  <c r="AV241" i="41"/>
  <c r="AU241" i="41"/>
  <c r="AS241" i="41"/>
  <c r="AR241" i="41"/>
  <c r="AP241" i="41"/>
  <c r="AO241" i="41"/>
  <c r="AV240" i="41"/>
  <c r="AU240" i="41"/>
  <c r="AS240" i="41"/>
  <c r="AR240" i="41"/>
  <c r="AP240" i="41"/>
  <c r="AO240" i="41"/>
  <c r="AV239" i="41"/>
  <c r="AU239" i="41"/>
  <c r="AS239" i="41"/>
  <c r="AR239" i="41"/>
  <c r="AP239" i="41"/>
  <c r="AO239" i="41"/>
  <c r="AV238" i="41"/>
  <c r="AU238" i="41"/>
  <c r="AS238" i="41"/>
  <c r="AR238" i="41"/>
  <c r="AP238" i="41"/>
  <c r="AO238" i="41"/>
  <c r="AV237" i="41"/>
  <c r="AU237" i="41"/>
  <c r="AS237" i="41"/>
  <c r="AR237" i="41"/>
  <c r="AP237" i="41"/>
  <c r="AO237" i="41"/>
  <c r="AV236" i="41"/>
  <c r="AU236" i="41"/>
  <c r="AS236" i="41"/>
  <c r="AR236" i="41"/>
  <c r="AP236" i="41"/>
  <c r="AO236" i="41"/>
  <c r="AV235" i="41"/>
  <c r="AU235" i="41"/>
  <c r="AS235" i="41"/>
  <c r="AR235" i="41"/>
  <c r="AP235" i="41"/>
  <c r="AO235" i="41"/>
  <c r="AV234" i="41"/>
  <c r="AU234" i="41"/>
  <c r="AS234" i="41"/>
  <c r="AR234" i="41"/>
  <c r="AP234" i="41"/>
  <c r="AO234" i="41"/>
  <c r="AV233" i="41"/>
  <c r="AU233" i="41"/>
  <c r="AS233" i="41"/>
  <c r="AR233" i="41"/>
  <c r="AP233" i="41"/>
  <c r="AO233" i="41"/>
  <c r="AV232" i="41"/>
  <c r="AU232" i="41"/>
  <c r="AS232" i="41"/>
  <c r="AR232" i="41"/>
  <c r="AP232" i="41"/>
  <c r="AO232" i="41"/>
  <c r="AV231" i="41"/>
  <c r="AU231" i="41"/>
  <c r="AS231" i="41"/>
  <c r="AR231" i="41"/>
  <c r="AP231" i="41"/>
  <c r="AO231" i="41"/>
  <c r="AV230" i="41"/>
  <c r="AU230" i="41"/>
  <c r="AS230" i="41"/>
  <c r="AR230" i="41"/>
  <c r="AP230" i="41"/>
  <c r="AO230" i="41"/>
  <c r="AV229" i="41"/>
  <c r="AU229" i="41"/>
  <c r="AS229" i="41"/>
  <c r="AR229" i="41"/>
  <c r="AP229" i="41"/>
  <c r="AO229" i="41"/>
  <c r="AV228" i="41"/>
  <c r="AU228" i="41"/>
  <c r="AS228" i="41"/>
  <c r="AR228" i="41"/>
  <c r="AP228" i="41"/>
  <c r="AO228" i="41"/>
  <c r="AV227" i="41"/>
  <c r="AU227" i="41"/>
  <c r="AS227" i="41"/>
  <c r="AR227" i="41"/>
  <c r="AP227" i="41"/>
  <c r="AO227" i="41"/>
  <c r="AV226" i="41"/>
  <c r="AU226" i="41"/>
  <c r="AS226" i="41"/>
  <c r="AR226" i="41"/>
  <c r="AP226" i="41"/>
  <c r="AO226" i="41"/>
  <c r="AV225" i="41"/>
  <c r="AU225" i="41"/>
  <c r="AS225" i="41"/>
  <c r="AR225" i="41"/>
  <c r="AP225" i="41"/>
  <c r="AO225" i="41"/>
  <c r="AV224" i="41"/>
  <c r="AU224" i="41"/>
  <c r="AS224" i="41"/>
  <c r="AR224" i="41"/>
  <c r="AP224" i="41"/>
  <c r="AO224" i="41"/>
  <c r="AV223" i="41"/>
  <c r="AU223" i="41"/>
  <c r="AS223" i="41"/>
  <c r="AR223" i="41"/>
  <c r="AP223" i="41"/>
  <c r="AO223" i="41"/>
  <c r="AV222" i="41"/>
  <c r="AU222" i="41"/>
  <c r="AS222" i="41"/>
  <c r="AR222" i="41"/>
  <c r="AP222" i="41"/>
  <c r="AO222" i="41"/>
  <c r="AV221" i="41"/>
  <c r="AU221" i="41"/>
  <c r="AS221" i="41"/>
  <c r="AR221" i="41"/>
  <c r="AP221" i="41"/>
  <c r="AO221" i="41"/>
  <c r="AV220" i="41"/>
  <c r="AU220" i="41"/>
  <c r="AS220" i="41"/>
  <c r="AR220" i="41"/>
  <c r="AP220" i="41"/>
  <c r="AO220" i="41"/>
  <c r="AV219" i="41"/>
  <c r="AU219" i="41"/>
  <c r="AS219" i="41"/>
  <c r="AR219" i="41"/>
  <c r="AP219" i="41"/>
  <c r="AO219" i="41"/>
  <c r="AV218" i="41"/>
  <c r="AU218" i="41"/>
  <c r="AS218" i="41"/>
  <c r="AR218" i="41"/>
  <c r="AP218" i="41"/>
  <c r="AO218" i="41"/>
  <c r="AV217" i="41"/>
  <c r="AU217" i="41"/>
  <c r="AS217" i="41"/>
  <c r="AR217" i="41"/>
  <c r="AP217" i="41"/>
  <c r="AO217" i="41"/>
  <c r="AV216" i="41"/>
  <c r="AU216" i="41"/>
  <c r="AS216" i="41"/>
  <c r="AR216" i="41"/>
  <c r="AP216" i="41"/>
  <c r="AO216" i="41"/>
  <c r="AV215" i="41"/>
  <c r="AU215" i="41"/>
  <c r="AS215" i="41"/>
  <c r="AR215" i="41"/>
  <c r="AP215" i="41"/>
  <c r="AO215" i="41"/>
  <c r="AV214" i="41"/>
  <c r="AU214" i="41"/>
  <c r="AS214" i="41"/>
  <c r="AR214" i="41"/>
  <c r="AP214" i="41"/>
  <c r="AO214" i="41"/>
  <c r="AV213" i="41"/>
  <c r="AU213" i="41"/>
  <c r="AS213" i="41"/>
  <c r="AR213" i="41"/>
  <c r="AP213" i="41"/>
  <c r="AO213" i="41"/>
  <c r="AV212" i="41"/>
  <c r="AU212" i="41"/>
  <c r="AS212" i="41"/>
  <c r="AR212" i="41"/>
  <c r="AP212" i="41"/>
  <c r="AO212" i="41"/>
  <c r="AV211" i="41"/>
  <c r="AU211" i="41"/>
  <c r="AS211" i="41"/>
  <c r="AR211" i="41"/>
  <c r="AP211" i="41"/>
  <c r="AO211" i="41"/>
  <c r="AV210" i="41"/>
  <c r="AU210" i="41"/>
  <c r="AS210" i="41"/>
  <c r="AR210" i="41"/>
  <c r="AP210" i="41"/>
  <c r="AO210" i="41"/>
  <c r="AV209" i="41"/>
  <c r="AU209" i="41"/>
  <c r="AS209" i="41"/>
  <c r="AR209" i="41"/>
  <c r="AP209" i="41"/>
  <c r="AO209" i="41"/>
  <c r="AV208" i="41"/>
  <c r="AU208" i="41"/>
  <c r="AS208" i="41"/>
  <c r="AR208" i="41"/>
  <c r="AP208" i="41"/>
  <c r="AO208" i="41"/>
  <c r="AV207" i="41"/>
  <c r="AU207" i="41"/>
  <c r="AS207" i="41"/>
  <c r="AR207" i="41"/>
  <c r="AP207" i="41"/>
  <c r="AO207" i="41"/>
  <c r="AV206" i="41"/>
  <c r="AU206" i="41"/>
  <c r="AS206" i="41"/>
  <c r="AR206" i="41"/>
  <c r="AP206" i="41"/>
  <c r="AO206" i="41"/>
  <c r="AV205" i="41"/>
  <c r="AU205" i="41"/>
  <c r="AS205" i="41"/>
  <c r="AR205" i="41"/>
  <c r="AP205" i="41"/>
  <c r="AO205" i="41"/>
  <c r="AV204" i="41"/>
  <c r="AU204" i="41"/>
  <c r="AS204" i="41"/>
  <c r="AR204" i="41"/>
  <c r="AP204" i="41"/>
  <c r="AO204" i="41"/>
  <c r="AV203" i="41"/>
  <c r="AU203" i="41"/>
  <c r="AS203" i="41"/>
  <c r="AR203" i="41"/>
  <c r="AP203" i="41"/>
  <c r="AO203" i="41"/>
  <c r="AV202" i="41"/>
  <c r="AU202" i="41"/>
  <c r="AS202" i="41"/>
  <c r="AR202" i="41"/>
  <c r="AP202" i="41"/>
  <c r="AO202" i="41"/>
  <c r="AV201" i="41"/>
  <c r="AU201" i="41"/>
  <c r="AS201" i="41"/>
  <c r="AR201" i="41"/>
  <c r="AP201" i="41"/>
  <c r="AO201" i="41"/>
  <c r="AV200" i="41"/>
  <c r="AU200" i="41"/>
  <c r="AS200" i="41"/>
  <c r="AR200" i="41"/>
  <c r="AP200" i="41"/>
  <c r="AO200" i="41"/>
  <c r="AV199" i="41"/>
  <c r="AU199" i="41"/>
  <c r="AS199" i="41"/>
  <c r="AR199" i="41"/>
  <c r="AP199" i="41"/>
  <c r="AO199" i="41"/>
  <c r="AV198" i="41"/>
  <c r="AU198" i="41"/>
  <c r="AS198" i="41"/>
  <c r="AR198" i="41"/>
  <c r="AP198" i="41"/>
  <c r="AO198" i="41"/>
  <c r="AV197" i="41"/>
  <c r="AU197" i="41"/>
  <c r="AS197" i="41"/>
  <c r="AR197" i="41"/>
  <c r="AP197" i="41"/>
  <c r="AO197" i="41"/>
  <c r="AV196" i="41"/>
  <c r="AU196" i="41"/>
  <c r="AS196" i="41"/>
  <c r="AR196" i="41"/>
  <c r="AP196" i="41"/>
  <c r="AO196" i="41"/>
  <c r="AV195" i="41"/>
  <c r="AU195" i="41"/>
  <c r="AS195" i="41"/>
  <c r="AR195" i="41"/>
  <c r="AP195" i="41"/>
  <c r="AO195" i="41"/>
  <c r="AV194" i="41"/>
  <c r="AU194" i="41"/>
  <c r="AS194" i="41"/>
  <c r="AR194" i="41"/>
  <c r="AP194" i="41"/>
  <c r="AO194" i="41"/>
  <c r="AV193" i="41"/>
  <c r="AU193" i="41"/>
  <c r="AS193" i="41"/>
  <c r="AR193" i="41"/>
  <c r="AP193" i="41"/>
  <c r="AO193" i="41"/>
  <c r="AV192" i="41"/>
  <c r="AU192" i="41"/>
  <c r="AS192" i="41"/>
  <c r="AR192" i="41"/>
  <c r="AP192" i="41"/>
  <c r="AO192" i="41"/>
  <c r="AV191" i="41"/>
  <c r="AU191" i="41"/>
  <c r="AS191" i="41"/>
  <c r="AR191" i="41"/>
  <c r="AP191" i="41"/>
  <c r="AO191" i="41"/>
  <c r="AV190" i="41"/>
  <c r="AU190" i="41"/>
  <c r="AS190" i="41"/>
  <c r="AR190" i="41"/>
  <c r="AP190" i="41"/>
  <c r="AO190" i="41"/>
  <c r="AV189" i="41"/>
  <c r="AU189" i="41"/>
  <c r="AS189" i="41"/>
  <c r="AR189" i="41"/>
  <c r="AP189" i="41"/>
  <c r="AO189" i="41"/>
  <c r="AV188" i="41"/>
  <c r="AU188" i="41"/>
  <c r="AS188" i="41"/>
  <c r="AR188" i="41"/>
  <c r="AP188" i="41"/>
  <c r="AO188" i="41"/>
  <c r="AV187" i="41"/>
  <c r="AU187" i="41"/>
  <c r="AS187" i="41"/>
  <c r="AR187" i="41"/>
  <c r="AP187" i="41"/>
  <c r="AO187" i="41"/>
  <c r="AV186" i="41"/>
  <c r="AU186" i="41"/>
  <c r="AS186" i="41"/>
  <c r="AR186" i="41"/>
  <c r="AP186" i="41"/>
  <c r="AO186" i="41"/>
  <c r="AV185" i="41"/>
  <c r="AU185" i="41"/>
  <c r="AS185" i="41"/>
  <c r="AR185" i="41"/>
  <c r="AP185" i="41"/>
  <c r="AO185" i="41"/>
  <c r="AV184" i="41"/>
  <c r="AU184" i="41"/>
  <c r="AS184" i="41"/>
  <c r="AR184" i="41"/>
  <c r="AP184" i="41"/>
  <c r="AO184" i="41"/>
  <c r="AV183" i="41"/>
  <c r="AU183" i="41"/>
  <c r="AS183" i="41"/>
  <c r="AR183" i="41"/>
  <c r="AP183" i="41"/>
  <c r="AO183" i="41"/>
  <c r="AV182" i="41"/>
  <c r="AU182" i="41"/>
  <c r="AS182" i="41"/>
  <c r="AR182" i="41"/>
  <c r="AP182" i="41"/>
  <c r="AO182" i="41"/>
  <c r="AV181" i="41"/>
  <c r="AU181" i="41"/>
  <c r="AS181" i="41"/>
  <c r="AR181" i="41"/>
  <c r="AP181" i="41"/>
  <c r="AO181" i="41"/>
  <c r="AV180" i="41"/>
  <c r="AU180" i="41"/>
  <c r="AS180" i="41"/>
  <c r="AR180" i="41"/>
  <c r="AP180" i="41"/>
  <c r="AO180" i="41"/>
  <c r="AV179" i="41"/>
  <c r="AU179" i="41"/>
  <c r="AS179" i="41"/>
  <c r="AR179" i="41"/>
  <c r="AP179" i="41"/>
  <c r="AO179" i="41"/>
  <c r="AV178" i="41"/>
  <c r="AU178" i="41"/>
  <c r="AS178" i="41"/>
  <c r="AR178" i="41"/>
  <c r="AP178" i="41"/>
  <c r="AO178" i="41"/>
  <c r="AV177" i="41"/>
  <c r="AU177" i="41"/>
  <c r="AS177" i="41"/>
  <c r="AR177" i="41"/>
  <c r="AP177" i="41"/>
  <c r="AO177" i="41"/>
  <c r="AV176" i="41"/>
  <c r="AU176" i="41"/>
  <c r="AS176" i="41"/>
  <c r="AR176" i="41"/>
  <c r="AP176" i="41"/>
  <c r="AO176" i="41"/>
  <c r="AV175" i="41"/>
  <c r="AU175" i="41"/>
  <c r="AS175" i="41"/>
  <c r="AR175" i="41"/>
  <c r="AP175" i="41"/>
  <c r="AO175" i="41"/>
  <c r="AV174" i="41"/>
  <c r="AU174" i="41"/>
  <c r="AS174" i="41"/>
  <c r="AR174" i="41"/>
  <c r="AP174" i="41"/>
  <c r="AO174" i="41"/>
  <c r="AV173" i="41"/>
  <c r="AU173" i="41"/>
  <c r="AS173" i="41"/>
  <c r="AR173" i="41"/>
  <c r="AP173" i="41"/>
  <c r="AO173" i="41"/>
  <c r="AV172" i="41"/>
  <c r="AU172" i="41"/>
  <c r="AS172" i="41"/>
  <c r="AR172" i="41"/>
  <c r="AP172" i="41"/>
  <c r="AO172" i="41"/>
  <c r="AV171" i="41"/>
  <c r="AU171" i="41"/>
  <c r="AS171" i="41"/>
  <c r="AR171" i="41"/>
  <c r="AP171" i="41"/>
  <c r="AO171" i="41"/>
  <c r="AV170" i="41"/>
  <c r="AU170" i="41"/>
  <c r="AS170" i="41"/>
  <c r="AR170" i="41"/>
  <c r="AP170" i="41"/>
  <c r="AO170" i="41"/>
  <c r="AV169" i="41"/>
  <c r="AU169" i="41"/>
  <c r="AS169" i="41"/>
  <c r="AR169" i="41"/>
  <c r="AP169" i="41"/>
  <c r="AO169" i="41"/>
  <c r="AV168" i="41"/>
  <c r="AU168" i="41"/>
  <c r="AS168" i="41"/>
  <c r="AR168" i="41"/>
  <c r="AP168" i="41"/>
  <c r="AO168" i="41"/>
  <c r="AV167" i="41"/>
  <c r="AU167" i="41"/>
  <c r="AS167" i="41"/>
  <c r="AR167" i="41"/>
  <c r="AP167" i="41"/>
  <c r="AO167" i="41"/>
  <c r="AV166" i="41"/>
  <c r="AU166" i="41"/>
  <c r="AS166" i="41"/>
  <c r="AR166" i="41"/>
  <c r="AP166" i="41"/>
  <c r="AO166" i="41"/>
  <c r="AV165" i="41"/>
  <c r="AU165" i="41"/>
  <c r="AS165" i="41"/>
  <c r="AR165" i="41"/>
  <c r="AP165" i="41"/>
  <c r="AO165" i="41"/>
  <c r="AV164" i="41"/>
  <c r="AU164" i="41"/>
  <c r="AS164" i="41"/>
  <c r="AR164" i="41"/>
  <c r="AP164" i="41"/>
  <c r="AO164" i="41"/>
  <c r="AV163" i="41"/>
  <c r="AU163" i="41"/>
  <c r="AS163" i="41"/>
  <c r="AR163" i="41"/>
  <c r="AP163" i="41"/>
  <c r="AO163" i="41"/>
  <c r="AV162" i="41"/>
  <c r="AU162" i="41"/>
  <c r="AS162" i="41"/>
  <c r="AR162" i="41"/>
  <c r="AP162" i="41"/>
  <c r="AO162" i="41"/>
  <c r="AV161" i="41"/>
  <c r="AU161" i="41"/>
  <c r="AS161" i="41"/>
  <c r="AR161" i="41"/>
  <c r="AP161" i="41"/>
  <c r="AO161" i="41"/>
  <c r="AV160" i="41"/>
  <c r="AU160" i="41"/>
  <c r="AS160" i="41"/>
  <c r="AR160" i="41"/>
  <c r="AP160" i="41"/>
  <c r="AO160" i="41"/>
  <c r="AV159" i="41"/>
  <c r="AU159" i="41"/>
  <c r="AS159" i="41"/>
  <c r="AR159" i="41"/>
  <c r="AP159" i="41"/>
  <c r="AO159" i="41"/>
  <c r="AV158" i="41"/>
  <c r="AU158" i="41"/>
  <c r="AS158" i="41"/>
  <c r="AR158" i="41"/>
  <c r="AP158" i="41"/>
  <c r="AO158" i="41"/>
  <c r="AV157" i="41"/>
  <c r="AU157" i="41"/>
  <c r="AS157" i="41"/>
  <c r="AR157" i="41"/>
  <c r="AP157" i="41"/>
  <c r="AO157" i="41"/>
  <c r="AV156" i="41"/>
  <c r="AU156" i="41"/>
  <c r="AS156" i="41"/>
  <c r="AR156" i="41"/>
  <c r="AP156" i="41"/>
  <c r="AO156" i="41"/>
  <c r="AV155" i="41"/>
  <c r="AU155" i="41"/>
  <c r="AS155" i="41"/>
  <c r="AR155" i="41"/>
  <c r="AP155" i="41"/>
  <c r="AO155" i="41"/>
  <c r="AV154" i="41"/>
  <c r="AU154" i="41"/>
  <c r="AS154" i="41"/>
  <c r="AR154" i="41"/>
  <c r="AP154" i="41"/>
  <c r="AO154" i="41"/>
  <c r="AV153" i="41"/>
  <c r="AU153" i="41"/>
  <c r="AS153" i="41"/>
  <c r="AR153" i="41"/>
  <c r="AP153" i="41"/>
  <c r="AO153" i="41"/>
  <c r="AV152" i="41"/>
  <c r="AU152" i="41"/>
  <c r="AS152" i="41"/>
  <c r="AR152" i="41"/>
  <c r="AP152" i="41"/>
  <c r="AO152" i="41"/>
  <c r="AV151" i="41"/>
  <c r="AU151" i="41"/>
  <c r="AS151" i="41"/>
  <c r="AR151" i="41"/>
  <c r="AP151" i="41"/>
  <c r="AO151" i="41"/>
  <c r="AV150" i="41"/>
  <c r="AU150" i="41"/>
  <c r="AS150" i="41"/>
  <c r="AR150" i="41"/>
  <c r="AP150" i="41"/>
  <c r="AO150" i="41"/>
  <c r="AV149" i="41"/>
  <c r="AU149" i="41"/>
  <c r="AS149" i="41"/>
  <c r="AR149" i="41"/>
  <c r="AP149" i="41"/>
  <c r="AO149" i="41"/>
  <c r="AV148" i="41"/>
  <c r="AU148" i="41"/>
  <c r="AS148" i="41"/>
  <c r="AR148" i="41"/>
  <c r="AP148" i="41"/>
  <c r="AO148" i="41"/>
  <c r="AV147" i="41"/>
  <c r="AU147" i="41"/>
  <c r="AS147" i="41"/>
  <c r="AR147" i="41"/>
  <c r="AP147" i="41"/>
  <c r="AO147" i="41"/>
  <c r="AV146" i="41"/>
  <c r="AU146" i="41"/>
  <c r="AS146" i="41"/>
  <c r="AR146" i="41"/>
  <c r="AP146" i="41"/>
  <c r="AO146" i="41"/>
  <c r="AV145" i="41"/>
  <c r="AU145" i="41"/>
  <c r="AS145" i="41"/>
  <c r="AR145" i="41"/>
  <c r="AP145" i="41"/>
  <c r="AO145" i="41"/>
  <c r="AV144" i="41"/>
  <c r="AU144" i="41"/>
  <c r="AS144" i="41"/>
  <c r="AR144" i="41"/>
  <c r="AP144" i="41"/>
  <c r="AO144" i="41"/>
  <c r="AV143" i="41"/>
  <c r="AU143" i="41"/>
  <c r="AS143" i="41"/>
  <c r="AR143" i="41"/>
  <c r="AP143" i="41"/>
  <c r="AO143" i="41"/>
  <c r="AV142" i="41"/>
  <c r="AU142" i="41"/>
  <c r="AS142" i="41"/>
  <c r="AR142" i="41"/>
  <c r="AP142" i="41"/>
  <c r="AO142" i="41"/>
  <c r="AV141" i="41"/>
  <c r="AU141" i="41"/>
  <c r="AS141" i="41"/>
  <c r="AR141" i="41"/>
  <c r="AP141" i="41"/>
  <c r="AO141" i="41"/>
  <c r="AV140" i="41"/>
  <c r="AU140" i="41"/>
  <c r="AS140" i="41"/>
  <c r="AR140" i="41"/>
  <c r="AP140" i="41"/>
  <c r="AO140" i="41"/>
  <c r="AV139" i="41"/>
  <c r="AU139" i="41"/>
  <c r="AS139" i="41"/>
  <c r="AR139" i="41"/>
  <c r="AP139" i="41"/>
  <c r="AO139" i="41"/>
  <c r="AV138" i="41"/>
  <c r="AU138" i="41"/>
  <c r="AS138" i="41"/>
  <c r="AR138" i="41"/>
  <c r="AP138" i="41"/>
  <c r="AO138" i="41"/>
  <c r="AV137" i="41"/>
  <c r="AU137" i="41"/>
  <c r="AS137" i="41"/>
  <c r="AR137" i="41"/>
  <c r="AP137" i="41"/>
  <c r="AO137" i="41"/>
  <c r="AV136" i="41"/>
  <c r="AU136" i="41"/>
  <c r="AS136" i="41"/>
  <c r="AR136" i="41"/>
  <c r="AP136" i="41"/>
  <c r="AO136" i="41"/>
  <c r="AV135" i="41"/>
  <c r="AU135" i="41"/>
  <c r="AS135" i="41"/>
  <c r="AR135" i="41"/>
  <c r="AP135" i="41"/>
  <c r="AO135" i="41"/>
  <c r="AV134" i="41"/>
  <c r="AU134" i="41"/>
  <c r="AS134" i="41"/>
  <c r="AR134" i="41"/>
  <c r="AP134" i="41"/>
  <c r="AO134" i="41"/>
  <c r="AV133" i="41"/>
  <c r="AU133" i="41"/>
  <c r="AS133" i="41"/>
  <c r="AR133" i="41"/>
  <c r="AP133" i="41"/>
  <c r="AO133" i="41"/>
  <c r="AV132" i="41"/>
  <c r="AU132" i="41"/>
  <c r="AS132" i="41"/>
  <c r="AR132" i="41"/>
  <c r="AP132" i="41"/>
  <c r="AO132" i="41"/>
  <c r="AV131" i="41"/>
  <c r="AU131" i="41"/>
  <c r="AS131" i="41"/>
  <c r="AR131" i="41"/>
  <c r="AP131" i="41"/>
  <c r="AO131" i="41"/>
  <c r="AV130" i="41"/>
  <c r="AU130" i="41"/>
  <c r="AS130" i="41"/>
  <c r="AR130" i="41"/>
  <c r="AP130" i="41"/>
  <c r="AO130" i="41"/>
  <c r="AV129" i="41"/>
  <c r="AU129" i="41"/>
  <c r="AS129" i="41"/>
  <c r="AR129" i="41"/>
  <c r="AP129" i="41"/>
  <c r="AO129" i="41"/>
  <c r="AV128" i="41"/>
  <c r="AU128" i="41"/>
  <c r="AS128" i="41"/>
  <c r="AR128" i="41"/>
  <c r="AP128" i="41"/>
  <c r="AO128" i="41"/>
  <c r="AV127" i="41"/>
  <c r="AU127" i="41"/>
  <c r="AS127" i="41"/>
  <c r="AR127" i="41"/>
  <c r="AP127" i="41"/>
  <c r="AO127" i="41"/>
  <c r="AV126" i="41"/>
  <c r="AU126" i="41"/>
  <c r="AS126" i="41"/>
  <c r="AR126" i="41"/>
  <c r="AP126" i="41"/>
  <c r="AO126" i="41"/>
  <c r="AV125" i="41"/>
  <c r="AU125" i="41"/>
  <c r="AS125" i="41"/>
  <c r="AR125" i="41"/>
  <c r="AP125" i="41"/>
  <c r="AO125" i="41"/>
  <c r="AV124" i="41"/>
  <c r="AU124" i="41"/>
  <c r="AS124" i="41"/>
  <c r="AR124" i="41"/>
  <c r="AP124" i="41"/>
  <c r="AO124" i="41"/>
  <c r="AV123" i="41"/>
  <c r="AU123" i="41"/>
  <c r="AS123" i="41"/>
  <c r="AR123" i="41"/>
  <c r="AP123" i="41"/>
  <c r="AO123" i="41"/>
  <c r="AV122" i="41"/>
  <c r="AU122" i="41"/>
  <c r="AS122" i="41"/>
  <c r="AR122" i="41"/>
  <c r="AP122" i="41"/>
  <c r="AO122" i="41"/>
  <c r="AV121" i="41"/>
  <c r="AU121" i="41"/>
  <c r="AS121" i="41"/>
  <c r="AR121" i="41"/>
  <c r="AP121" i="41"/>
  <c r="AO121" i="41"/>
  <c r="AV120" i="41"/>
  <c r="AU120" i="41"/>
  <c r="AS120" i="41"/>
  <c r="AR120" i="41"/>
  <c r="AP120" i="41"/>
  <c r="AO120" i="41"/>
  <c r="AV119" i="41"/>
  <c r="AU119" i="41"/>
  <c r="AS119" i="41"/>
  <c r="AR119" i="41"/>
  <c r="AP119" i="41"/>
  <c r="AO119" i="41"/>
  <c r="AV118" i="41"/>
  <c r="AU118" i="41"/>
  <c r="AS118" i="41"/>
  <c r="AR118" i="41"/>
  <c r="AP118" i="41"/>
  <c r="AO118" i="41"/>
  <c r="AV117" i="41"/>
  <c r="AU117" i="41"/>
  <c r="AS117" i="41"/>
  <c r="AR117" i="41"/>
  <c r="AP117" i="41"/>
  <c r="AO117" i="41"/>
  <c r="AV116" i="41"/>
  <c r="AU116" i="41"/>
  <c r="AS116" i="41"/>
  <c r="AR116" i="41"/>
  <c r="AP116" i="41"/>
  <c r="AO116" i="41"/>
  <c r="AV115" i="41"/>
  <c r="AU115" i="41"/>
  <c r="AS115" i="41"/>
  <c r="AR115" i="41"/>
  <c r="AP115" i="41"/>
  <c r="AO115" i="41"/>
  <c r="AV114" i="41"/>
  <c r="AU114" i="41"/>
  <c r="AS114" i="41"/>
  <c r="AR114" i="41"/>
  <c r="AP114" i="41"/>
  <c r="AO114" i="41"/>
  <c r="AV113" i="41"/>
  <c r="AU113" i="41"/>
  <c r="AS113" i="41"/>
  <c r="AR113" i="41"/>
  <c r="AP113" i="41"/>
  <c r="AO113" i="41"/>
  <c r="AV112" i="41"/>
  <c r="AU112" i="41"/>
  <c r="AS112" i="41"/>
  <c r="AR112" i="41"/>
  <c r="AP112" i="41"/>
  <c r="AO112" i="41"/>
  <c r="AV111" i="41"/>
  <c r="AU111" i="41"/>
  <c r="AS111" i="41"/>
  <c r="AR111" i="41"/>
  <c r="AP111" i="41"/>
  <c r="AO111" i="41"/>
  <c r="AV110" i="41"/>
  <c r="AU110" i="41"/>
  <c r="AS110" i="41"/>
  <c r="AR110" i="41"/>
  <c r="AP110" i="41"/>
  <c r="AO110" i="41"/>
  <c r="AV109" i="41"/>
  <c r="AU109" i="41"/>
  <c r="AS109" i="41"/>
  <c r="AR109" i="41"/>
  <c r="AP109" i="41"/>
  <c r="AO109" i="41"/>
  <c r="AV108" i="41"/>
  <c r="AU108" i="41"/>
  <c r="AS108" i="41"/>
  <c r="AR108" i="41"/>
  <c r="AP108" i="41"/>
  <c r="AO108" i="41"/>
  <c r="AV107" i="41"/>
  <c r="AU107" i="41"/>
  <c r="AS107" i="41"/>
  <c r="AR107" i="41"/>
  <c r="AP107" i="41"/>
  <c r="AO107" i="41"/>
  <c r="AV106" i="41"/>
  <c r="AU106" i="41"/>
  <c r="AS106" i="41"/>
  <c r="AR106" i="41"/>
  <c r="AP106" i="41"/>
  <c r="AO106" i="41"/>
  <c r="AV105" i="41"/>
  <c r="AU105" i="41"/>
  <c r="AS105" i="41"/>
  <c r="AR105" i="41"/>
  <c r="AP105" i="41"/>
  <c r="AO105" i="41"/>
  <c r="AV104" i="41"/>
  <c r="AU104" i="41"/>
  <c r="AS104" i="41"/>
  <c r="AR104" i="41"/>
  <c r="AP104" i="41"/>
  <c r="AO104" i="41"/>
  <c r="AV103" i="41"/>
  <c r="AU103" i="41"/>
  <c r="AS103" i="41"/>
  <c r="AR103" i="41"/>
  <c r="AP103" i="41"/>
  <c r="AO103" i="41"/>
  <c r="AV102" i="41"/>
  <c r="AU102" i="41"/>
  <c r="AS102" i="41"/>
  <c r="AR102" i="41"/>
  <c r="AP102" i="41"/>
  <c r="AO102" i="41"/>
  <c r="AV101" i="41"/>
  <c r="AU101" i="41"/>
  <c r="AS101" i="41"/>
  <c r="AR101" i="41"/>
  <c r="AP101" i="41"/>
  <c r="AO101" i="41"/>
  <c r="AV100" i="41"/>
  <c r="AU100" i="41"/>
  <c r="AS100" i="41"/>
  <c r="AR100" i="41"/>
  <c r="AP100" i="41"/>
  <c r="AO100" i="41"/>
  <c r="AV99" i="41"/>
  <c r="AU99" i="41"/>
  <c r="AS99" i="41"/>
  <c r="AR99" i="41"/>
  <c r="AP99" i="41"/>
  <c r="AO99" i="41"/>
  <c r="AV98" i="41"/>
  <c r="AU98" i="41"/>
  <c r="AS98" i="41"/>
  <c r="AR98" i="41"/>
  <c r="AP98" i="41"/>
  <c r="AO98" i="41"/>
  <c r="AV97" i="41"/>
  <c r="AU97" i="41"/>
  <c r="AS97" i="41"/>
  <c r="AR97" i="41"/>
  <c r="AP97" i="41"/>
  <c r="AO97" i="41"/>
  <c r="AV96" i="41"/>
  <c r="AU96" i="41"/>
  <c r="AS96" i="41"/>
  <c r="AR96" i="41"/>
  <c r="AP96" i="41"/>
  <c r="AO96" i="41"/>
  <c r="AV95" i="41"/>
  <c r="AU95" i="41"/>
  <c r="AS95" i="41"/>
  <c r="AR95" i="41"/>
  <c r="AP95" i="41"/>
  <c r="AO95" i="41"/>
  <c r="AV94" i="41"/>
  <c r="AU94" i="41"/>
  <c r="AS94" i="41"/>
  <c r="AR94" i="41"/>
  <c r="AP94" i="41"/>
  <c r="AO94" i="41"/>
  <c r="AV93" i="41"/>
  <c r="AU93" i="41"/>
  <c r="AS93" i="41"/>
  <c r="AR93" i="41"/>
  <c r="AP93" i="41"/>
  <c r="AO93" i="41"/>
  <c r="AV92" i="41"/>
  <c r="AU92" i="41"/>
  <c r="AS92" i="41"/>
  <c r="AR92" i="41"/>
  <c r="AP92" i="41"/>
  <c r="AO92" i="41"/>
  <c r="AV91" i="41"/>
  <c r="AU91" i="41"/>
  <c r="AS91" i="41"/>
  <c r="AR91" i="41"/>
  <c r="AP91" i="41"/>
  <c r="AO91" i="41"/>
  <c r="AV90" i="41"/>
  <c r="AU90" i="41"/>
  <c r="AS90" i="41"/>
  <c r="AR90" i="41"/>
  <c r="AP90" i="41"/>
  <c r="AO90" i="41"/>
  <c r="AV89" i="41"/>
  <c r="AU89" i="41"/>
  <c r="AS89" i="41"/>
  <c r="AR89" i="41"/>
  <c r="AP89" i="41"/>
  <c r="AO89" i="41"/>
  <c r="AV88" i="41"/>
  <c r="AU88" i="41"/>
  <c r="AS88" i="41"/>
  <c r="AR88" i="41"/>
  <c r="AP88" i="41"/>
  <c r="AO88" i="41"/>
  <c r="AV87" i="41"/>
  <c r="AU87" i="41"/>
  <c r="AS87" i="41"/>
  <c r="AR87" i="41"/>
  <c r="AP87" i="41"/>
  <c r="AO87" i="41"/>
  <c r="AV86" i="41"/>
  <c r="AU86" i="41"/>
  <c r="AS86" i="41"/>
  <c r="AR86" i="41"/>
  <c r="AP86" i="41"/>
  <c r="AO86" i="41"/>
  <c r="AV85" i="41"/>
  <c r="AU85" i="41"/>
  <c r="AS85" i="41"/>
  <c r="AR85" i="41"/>
  <c r="AP85" i="41"/>
  <c r="AO85" i="41"/>
  <c r="AV84" i="41"/>
  <c r="AU84" i="41"/>
  <c r="AS84" i="41"/>
  <c r="AR84" i="41"/>
  <c r="AP84" i="41"/>
  <c r="AO84" i="41"/>
  <c r="AV83" i="41"/>
  <c r="AU83" i="41"/>
  <c r="AS83" i="41"/>
  <c r="AR83" i="41"/>
  <c r="AP83" i="41"/>
  <c r="AO83" i="41"/>
  <c r="AV82" i="41"/>
  <c r="AU82" i="41"/>
  <c r="AS82" i="41"/>
  <c r="AR82" i="41"/>
  <c r="AP82" i="41"/>
  <c r="AO82" i="41"/>
  <c r="AV81" i="41"/>
  <c r="AU81" i="41"/>
  <c r="AS81" i="41"/>
  <c r="AR81" i="41"/>
  <c r="AP81" i="41"/>
  <c r="AO81" i="41"/>
  <c r="AV80" i="41"/>
  <c r="AU80" i="41"/>
  <c r="AS80" i="41"/>
  <c r="AR80" i="41"/>
  <c r="AP80" i="41"/>
  <c r="AO80" i="41"/>
  <c r="AV79" i="41"/>
  <c r="AU79" i="41"/>
  <c r="AS79" i="41"/>
  <c r="AR79" i="41"/>
  <c r="AP79" i="41"/>
  <c r="AO79" i="41"/>
  <c r="AV78" i="41"/>
  <c r="AU78" i="41"/>
  <c r="AS78" i="41"/>
  <c r="AR78" i="41"/>
  <c r="AP78" i="41"/>
  <c r="AO78" i="41"/>
  <c r="AV77" i="41"/>
  <c r="AU77" i="41"/>
  <c r="AS77" i="41"/>
  <c r="AR77" i="41"/>
  <c r="AP77" i="41"/>
  <c r="AO77" i="41"/>
  <c r="AV76" i="41"/>
  <c r="AU76" i="41"/>
  <c r="AS76" i="41"/>
  <c r="AR76" i="41"/>
  <c r="AP76" i="41"/>
  <c r="AO76" i="41"/>
  <c r="AV75" i="41"/>
  <c r="AU75" i="41"/>
  <c r="AS75" i="41"/>
  <c r="AR75" i="41"/>
  <c r="AP75" i="41"/>
  <c r="AO75" i="41"/>
  <c r="AV74" i="41"/>
  <c r="AU74" i="41"/>
  <c r="AS74" i="41"/>
  <c r="AR74" i="41"/>
  <c r="AP74" i="41"/>
  <c r="AO74" i="41"/>
  <c r="AV73" i="41"/>
  <c r="AU73" i="41"/>
  <c r="AS73" i="41"/>
  <c r="AR73" i="41"/>
  <c r="AP73" i="41"/>
  <c r="AO73" i="41"/>
  <c r="AV72" i="41"/>
  <c r="AU72" i="41"/>
  <c r="AS72" i="41"/>
  <c r="AR72" i="41"/>
  <c r="AP72" i="41"/>
  <c r="AO72" i="41"/>
  <c r="AV71" i="41"/>
  <c r="AU71" i="41"/>
  <c r="AS71" i="41"/>
  <c r="AR71" i="41"/>
  <c r="AP71" i="41"/>
  <c r="AO71" i="41"/>
  <c r="AV70" i="41"/>
  <c r="AU70" i="41"/>
  <c r="AS70" i="41"/>
  <c r="AR70" i="41"/>
  <c r="AP70" i="41"/>
  <c r="AO70" i="41"/>
  <c r="AV69" i="41"/>
  <c r="AU69" i="41"/>
  <c r="AS69" i="41"/>
  <c r="AR69" i="41"/>
  <c r="AP69" i="41"/>
  <c r="AO69" i="41"/>
  <c r="AV68" i="41"/>
  <c r="AU68" i="41"/>
  <c r="AS68" i="41"/>
  <c r="AR68" i="41"/>
  <c r="AP68" i="41"/>
  <c r="AO68" i="41"/>
  <c r="AV67" i="41"/>
  <c r="AU67" i="41"/>
  <c r="AS67" i="41"/>
  <c r="AR67" i="41"/>
  <c r="AP67" i="41"/>
  <c r="AO67" i="41"/>
  <c r="AV66" i="41"/>
  <c r="AU66" i="41"/>
  <c r="AS66" i="41"/>
  <c r="AR66" i="41"/>
  <c r="AP66" i="41"/>
  <c r="AO66" i="41"/>
  <c r="AV65" i="41"/>
  <c r="AU65" i="41"/>
  <c r="AS65" i="41"/>
  <c r="AR65" i="41"/>
  <c r="AP65" i="41"/>
  <c r="AO65" i="41"/>
  <c r="AV64" i="41"/>
  <c r="AU64" i="41"/>
  <c r="AS64" i="41"/>
  <c r="AR64" i="41"/>
  <c r="AP64" i="41"/>
  <c r="AO64" i="41"/>
  <c r="AV63" i="41"/>
  <c r="AU63" i="41"/>
  <c r="AS63" i="41"/>
  <c r="AR63" i="41"/>
  <c r="AP63" i="41"/>
  <c r="AO63" i="41"/>
  <c r="AV62" i="41"/>
  <c r="AU62" i="41"/>
  <c r="AS62" i="41"/>
  <c r="AR62" i="41"/>
  <c r="AP62" i="41"/>
  <c r="AO62" i="41"/>
  <c r="AV61" i="41"/>
  <c r="AU61" i="41"/>
  <c r="AS61" i="41"/>
  <c r="AR61" i="41"/>
  <c r="AP61" i="41"/>
  <c r="AO61" i="41"/>
  <c r="AV60" i="41"/>
  <c r="AU60" i="41"/>
  <c r="AS60" i="41"/>
  <c r="AR60" i="41"/>
  <c r="AP60" i="41"/>
  <c r="AO60" i="41"/>
  <c r="AV59" i="41"/>
  <c r="AU59" i="41"/>
  <c r="AS59" i="41"/>
  <c r="AR59" i="41"/>
  <c r="AP59" i="41"/>
  <c r="AO59" i="41"/>
  <c r="AV58" i="41"/>
  <c r="AU58" i="41"/>
  <c r="AS58" i="41"/>
  <c r="AR58" i="41"/>
  <c r="AP58" i="41"/>
  <c r="AO58" i="41"/>
  <c r="AV57" i="41"/>
  <c r="AU57" i="41"/>
  <c r="AS57" i="41"/>
  <c r="AR57" i="41"/>
  <c r="AP57" i="41"/>
  <c r="AO57" i="41"/>
  <c r="AV56" i="41"/>
  <c r="AU56" i="41"/>
  <c r="AS56" i="41"/>
  <c r="AR56" i="41"/>
  <c r="AP56" i="41"/>
  <c r="AO56" i="41"/>
  <c r="AV55" i="41"/>
  <c r="AU55" i="41"/>
  <c r="AS55" i="41"/>
  <c r="AR55" i="41"/>
  <c r="AP55" i="41"/>
  <c r="AO55" i="41"/>
  <c r="AV54" i="41"/>
  <c r="AU54" i="41"/>
  <c r="AS54" i="41"/>
  <c r="AR54" i="41"/>
  <c r="AP54" i="41"/>
  <c r="AO54" i="41"/>
  <c r="AV53" i="41"/>
  <c r="AU53" i="41"/>
  <c r="AS53" i="41"/>
  <c r="AR53" i="41"/>
  <c r="AP53" i="41"/>
  <c r="AO53" i="41"/>
  <c r="AV52" i="41"/>
  <c r="AU52" i="41"/>
  <c r="AS52" i="41"/>
  <c r="AR52" i="41"/>
  <c r="AP52" i="41"/>
  <c r="AO52" i="41"/>
  <c r="AV51" i="41"/>
  <c r="AU51" i="41"/>
  <c r="AS51" i="41"/>
  <c r="AR51" i="41"/>
  <c r="AP51" i="41"/>
  <c r="AO51" i="41"/>
  <c r="AV50" i="41"/>
  <c r="AU50" i="41"/>
  <c r="AS50" i="41"/>
  <c r="AR50" i="41"/>
  <c r="AP50" i="41"/>
  <c r="AO50" i="41"/>
  <c r="AV49" i="41"/>
  <c r="AU49" i="41"/>
  <c r="AS49" i="41"/>
  <c r="AR49" i="41"/>
  <c r="AP49" i="41"/>
  <c r="AO49" i="41"/>
  <c r="AV48" i="41"/>
  <c r="AU48" i="41"/>
  <c r="AS48" i="41"/>
  <c r="AR48" i="41"/>
  <c r="AP48" i="41"/>
  <c r="AO48" i="41"/>
  <c r="AV47" i="41"/>
  <c r="AU47" i="41"/>
  <c r="AS47" i="41"/>
  <c r="AR47" i="41"/>
  <c r="AP47" i="41"/>
  <c r="AO47" i="41"/>
  <c r="AV46" i="41"/>
  <c r="AU46" i="41"/>
  <c r="AS46" i="41"/>
  <c r="AR46" i="41"/>
  <c r="AP46" i="41"/>
  <c r="AO46" i="41"/>
  <c r="AV45" i="41"/>
  <c r="AU45" i="41"/>
  <c r="AS45" i="41"/>
  <c r="AR45" i="41"/>
  <c r="AP45" i="41"/>
  <c r="AO45" i="41"/>
  <c r="AV44" i="41"/>
  <c r="AU44" i="41"/>
  <c r="AS44" i="41"/>
  <c r="AR44" i="41"/>
  <c r="AP44" i="41"/>
  <c r="AO44" i="41"/>
  <c r="AV43" i="41"/>
  <c r="AU43" i="41"/>
  <c r="AS43" i="41"/>
  <c r="AR43" i="41"/>
  <c r="AP43" i="41"/>
  <c r="AO43" i="41"/>
  <c r="AV42" i="41"/>
  <c r="AU42" i="41"/>
  <c r="AS42" i="41"/>
  <c r="AR42" i="41"/>
  <c r="AP42" i="41"/>
  <c r="AO42" i="41"/>
  <c r="AV41" i="41"/>
  <c r="AU41" i="41"/>
  <c r="AS41" i="41"/>
  <c r="AR41" i="41"/>
  <c r="AP41" i="41"/>
  <c r="AO41" i="41"/>
  <c r="AV40" i="41"/>
  <c r="AU40" i="41"/>
  <c r="AS40" i="41"/>
  <c r="AR40" i="41"/>
  <c r="AP40" i="41"/>
  <c r="AO40" i="41"/>
  <c r="AV39" i="41"/>
  <c r="AU39" i="41"/>
  <c r="AS39" i="41"/>
  <c r="AR39" i="41"/>
  <c r="AP39" i="41"/>
  <c r="AO39" i="41"/>
  <c r="AV38" i="41"/>
  <c r="AU38" i="41"/>
  <c r="AS38" i="41"/>
  <c r="AR38" i="41"/>
  <c r="AP38" i="41"/>
  <c r="AO38" i="41"/>
  <c r="AV37" i="41"/>
  <c r="AU37" i="41"/>
  <c r="AS37" i="41"/>
  <c r="AR37" i="41"/>
  <c r="AP37" i="41"/>
  <c r="AO37" i="41"/>
  <c r="AV36" i="41"/>
  <c r="AU36" i="41"/>
  <c r="AS36" i="41"/>
  <c r="AR36" i="41"/>
  <c r="AP36" i="41"/>
  <c r="AO36" i="41"/>
  <c r="AV35" i="41"/>
  <c r="AU35" i="41"/>
  <c r="AS35" i="41"/>
  <c r="AR35" i="41"/>
  <c r="AP35" i="41"/>
  <c r="AO35" i="41"/>
  <c r="AV34" i="41"/>
  <c r="AU34" i="41"/>
  <c r="AS34" i="41"/>
  <c r="AR34" i="41"/>
  <c r="AP34" i="41"/>
  <c r="AO34" i="41"/>
  <c r="AV33" i="41"/>
  <c r="AU33" i="41"/>
  <c r="AS33" i="41"/>
  <c r="AR33" i="41"/>
  <c r="AP33" i="41"/>
  <c r="AO33" i="41"/>
  <c r="AV32" i="41"/>
  <c r="AU32" i="41"/>
  <c r="AS32" i="41"/>
  <c r="AR32" i="41"/>
  <c r="AP32" i="41"/>
  <c r="AO32" i="41"/>
  <c r="AV31" i="41"/>
  <c r="AU31" i="41"/>
  <c r="AS31" i="41"/>
  <c r="AR31" i="41"/>
  <c r="AP31" i="41"/>
  <c r="AO31" i="41"/>
  <c r="AV30" i="41"/>
  <c r="AU30" i="41"/>
  <c r="AS30" i="41"/>
  <c r="AR30" i="41"/>
  <c r="AP30" i="41"/>
  <c r="AO30" i="41"/>
  <c r="AV29" i="41"/>
  <c r="AU29" i="41"/>
  <c r="AS29" i="41"/>
  <c r="AR29" i="41"/>
  <c r="AP29" i="41"/>
  <c r="AO29" i="41"/>
  <c r="AV28" i="41"/>
  <c r="AU28" i="41"/>
  <c r="AS28" i="41"/>
  <c r="AR28" i="41"/>
  <c r="AP28" i="41"/>
  <c r="AO28" i="41"/>
  <c r="AV27" i="41"/>
  <c r="AU27" i="41"/>
  <c r="AS27" i="41"/>
  <c r="AR27" i="41"/>
  <c r="AP27" i="41"/>
  <c r="AO27" i="41"/>
  <c r="AV26" i="41"/>
  <c r="AU26" i="41"/>
  <c r="AS26" i="41"/>
  <c r="AR26" i="41"/>
  <c r="AP26" i="41"/>
  <c r="AO26" i="41"/>
  <c r="AV25" i="41"/>
  <c r="AU25" i="41"/>
  <c r="AS25" i="41"/>
  <c r="AR25" i="41"/>
  <c r="AP25" i="41"/>
  <c r="AO25" i="41"/>
  <c r="AV24" i="41"/>
  <c r="AU24" i="41"/>
  <c r="AS24" i="41"/>
  <c r="AR24" i="41"/>
  <c r="AP24" i="41"/>
  <c r="AO24" i="41"/>
  <c r="AV23" i="41"/>
  <c r="AU23" i="41"/>
  <c r="AS23" i="41"/>
  <c r="AR23" i="41"/>
  <c r="AP23" i="41"/>
  <c r="AO23" i="41"/>
  <c r="AV22" i="41"/>
  <c r="AU22" i="41"/>
  <c r="AS22" i="41"/>
  <c r="AR22" i="41"/>
  <c r="AP22" i="41"/>
  <c r="AO22" i="41"/>
  <c r="AV21" i="41"/>
  <c r="AU21" i="41"/>
  <c r="AS21" i="41"/>
  <c r="AR21" i="41"/>
  <c r="AP21" i="41"/>
  <c r="AO21" i="41"/>
  <c r="AV20" i="41"/>
  <c r="AU20" i="41"/>
  <c r="AS20" i="41"/>
  <c r="AR20" i="41"/>
  <c r="AP20" i="41"/>
  <c r="AO20" i="41"/>
  <c r="AV19" i="41"/>
  <c r="AU19" i="41"/>
  <c r="AS19" i="41"/>
  <c r="AR19" i="41"/>
  <c r="AP19" i="41"/>
  <c r="AO19" i="41"/>
  <c r="AV18" i="41"/>
  <c r="AU18" i="41"/>
  <c r="AS18" i="41"/>
  <c r="AR18" i="41"/>
  <c r="AP18" i="41"/>
  <c r="AO18" i="41"/>
  <c r="AV17" i="41"/>
  <c r="AU17" i="41"/>
  <c r="AS17" i="41"/>
  <c r="AR17" i="41"/>
  <c r="AP17" i="41"/>
  <c r="AO17" i="41"/>
  <c r="AV16" i="41"/>
  <c r="AU16" i="41"/>
  <c r="AS16" i="41"/>
  <c r="AR16" i="41"/>
  <c r="AP16" i="41"/>
  <c r="AO16" i="41"/>
  <c r="AV15" i="41"/>
  <c r="AU15" i="41"/>
  <c r="AS15" i="41"/>
  <c r="AR15" i="41"/>
  <c r="AP15" i="41"/>
  <c r="AO15" i="41"/>
  <c r="AV14" i="41"/>
  <c r="AU14" i="41"/>
  <c r="AS14" i="41"/>
  <c r="AR14" i="41"/>
  <c r="AP14" i="41"/>
  <c r="AO14" i="41"/>
  <c r="AN13" i="41"/>
  <c r="Y13" i="41"/>
  <c r="W13" i="41"/>
  <c r="V13" i="41"/>
  <c r="S13" i="41"/>
  <c r="H12" i="13"/>
  <c r="F71" i="13" s="1"/>
  <c r="CD10" i="15" s="1"/>
  <c r="AW619" i="41" l="1"/>
  <c r="AT67" i="41"/>
  <c r="AW88" i="41"/>
  <c r="AW96" i="41"/>
  <c r="AW184" i="41"/>
  <c r="AW352" i="41"/>
  <c r="AQ422" i="41"/>
  <c r="AW64" i="41"/>
  <c r="AQ78" i="41"/>
  <c r="AW80" i="41"/>
  <c r="AW144" i="41"/>
  <c r="AT155" i="41"/>
  <c r="AW160" i="41"/>
  <c r="AT171" i="41"/>
  <c r="AW360" i="41"/>
  <c r="AT363" i="41"/>
  <c r="AW629" i="41"/>
  <c r="AQ635" i="41"/>
  <c r="AT181" i="41"/>
  <c r="AT349" i="41"/>
  <c r="AW362" i="41"/>
  <c r="AW170" i="41"/>
  <c r="AW354" i="41"/>
  <c r="AT365" i="41"/>
  <c r="AQ384" i="41"/>
  <c r="AW74" i="41"/>
  <c r="AT149" i="41"/>
  <c r="AT165" i="41"/>
  <c r="AW82" i="41"/>
  <c r="AW154" i="41"/>
  <c r="AT61" i="41"/>
  <c r="AT63" i="41"/>
  <c r="AQ82" i="41"/>
  <c r="AW348" i="41"/>
  <c r="AQ362" i="41"/>
  <c r="AW364" i="41"/>
  <c r="AW68" i="41"/>
  <c r="AW615" i="41"/>
  <c r="AQ269" i="41"/>
  <c r="AW76" i="41"/>
  <c r="AW70" i="41"/>
  <c r="AW78" i="41"/>
  <c r="AW94" i="41"/>
  <c r="AW150" i="41"/>
  <c r="AT153" i="41"/>
  <c r="AW166" i="41"/>
  <c r="AT169" i="41"/>
  <c r="AW174" i="41"/>
  <c r="AW182" i="41"/>
  <c r="AW350" i="41"/>
  <c r="AT361" i="41"/>
  <c r="AQ364" i="41"/>
  <c r="AQ631" i="41"/>
  <c r="AW633" i="41"/>
  <c r="AT644" i="41"/>
  <c r="AW568" i="41"/>
  <c r="AT112" i="41"/>
  <c r="AT144" i="41"/>
  <c r="AQ153" i="41"/>
  <c r="AQ155" i="41"/>
  <c r="AW159" i="41"/>
  <c r="AW165" i="41"/>
  <c r="AW169" i="41"/>
  <c r="AW171" i="41"/>
  <c r="AQ424" i="41"/>
  <c r="AQ426" i="41"/>
  <c r="AT427" i="41"/>
  <c r="AW428" i="41"/>
  <c r="AQ430" i="41"/>
  <c r="AT431" i="41"/>
  <c r="AW454" i="41"/>
  <c r="AT455" i="41"/>
  <c r="AW456" i="41"/>
  <c r="AT457" i="41"/>
  <c r="AW458" i="41"/>
  <c r="AT459" i="41"/>
  <c r="AQ460" i="41"/>
  <c r="AQ470" i="41"/>
  <c r="AW570" i="41"/>
  <c r="AT571" i="41"/>
  <c r="AQ572" i="41"/>
  <c r="AT615" i="41"/>
  <c r="AT619" i="41"/>
  <c r="AT629" i="41"/>
  <c r="AW630" i="41"/>
  <c r="AT633" i="41"/>
  <c r="AQ634" i="41"/>
  <c r="AW634" i="41"/>
  <c r="AW107" i="41"/>
  <c r="AQ111" i="41"/>
  <c r="AQ113" i="41"/>
  <c r="AQ115" i="41"/>
  <c r="AQ143" i="41"/>
  <c r="AW149" i="41"/>
  <c r="AW153" i="41"/>
  <c r="AW155" i="41"/>
  <c r="AT160" i="41"/>
  <c r="AQ169" i="41"/>
  <c r="AQ171" i="41"/>
  <c r="AW179" i="41"/>
  <c r="AT423" i="41"/>
  <c r="AW424" i="41"/>
  <c r="AT425" i="41"/>
  <c r="AQ428" i="41"/>
  <c r="AT429" i="41"/>
  <c r="AQ432" i="41"/>
  <c r="AW269" i="41"/>
  <c r="AQ271" i="41"/>
  <c r="AQ347" i="41"/>
  <c r="AQ355" i="41"/>
  <c r="AW367" i="41"/>
  <c r="AT392" i="41"/>
  <c r="AQ565" i="41"/>
  <c r="AQ567" i="41"/>
  <c r="AW99" i="41"/>
  <c r="AW111" i="41"/>
  <c r="AW113" i="41"/>
  <c r="AW115" i="41"/>
  <c r="AW143" i="41"/>
  <c r="AQ159" i="41"/>
  <c r="AQ342" i="41"/>
  <c r="AQ344" i="41"/>
  <c r="AW346" i="41"/>
  <c r="AQ416" i="41"/>
  <c r="AQ665" i="41"/>
  <c r="AW66" i="41"/>
  <c r="AT27" i="41"/>
  <c r="AT31" i="41"/>
  <c r="AT35" i="41"/>
  <c r="AT39" i="41"/>
  <c r="AT43" i="41"/>
  <c r="AQ209" i="41"/>
  <c r="AQ215" i="41"/>
  <c r="AW215" i="41"/>
  <c r="AQ217" i="41"/>
  <c r="AW217" i="41"/>
  <c r="AQ221" i="41"/>
  <c r="AT222" i="41"/>
  <c r="AT224" i="41"/>
  <c r="AT394" i="41"/>
  <c r="AT396" i="41"/>
  <c r="AQ397" i="41"/>
  <c r="AQ517" i="41"/>
  <c r="AT522" i="41"/>
  <c r="AT524" i="41"/>
  <c r="AT526" i="41"/>
  <c r="AW614" i="41"/>
  <c r="AW652" i="41"/>
  <c r="AW654" i="41"/>
  <c r="AW662" i="41"/>
  <c r="AT666" i="41"/>
  <c r="AQ667" i="41"/>
  <c r="AT670" i="41"/>
  <c r="AQ671" i="41"/>
  <c r="AW671" i="41"/>
  <c r="AT672" i="41"/>
  <c r="AQ673" i="41"/>
  <c r="AQ675" i="41"/>
  <c r="AW100" i="41"/>
  <c r="AW104" i="41"/>
  <c r="AQ208" i="41"/>
  <c r="AW210" i="41"/>
  <c r="AQ216" i="41"/>
  <c r="AW220" i="41"/>
  <c r="AW285" i="41"/>
  <c r="AW287" i="41"/>
  <c r="AW289" i="41"/>
  <c r="AQ291" i="41"/>
  <c r="AQ301" i="41"/>
  <c r="AT397" i="41"/>
  <c r="AQ398" i="41"/>
  <c r="AQ496" i="41"/>
  <c r="AT497" i="41"/>
  <c r="AW498" i="41"/>
  <c r="AW529" i="41"/>
  <c r="AT530" i="41"/>
  <c r="AW531" i="41"/>
  <c r="AT532" i="41"/>
  <c r="AW533" i="41"/>
  <c r="AT534" i="41"/>
  <c r="AQ551" i="41"/>
  <c r="AT614" i="41"/>
  <c r="AT51" i="41"/>
  <c r="AT55" i="41"/>
  <c r="AT47" i="41"/>
  <c r="AQ226" i="41"/>
  <c r="AW226" i="41"/>
  <c r="AT227" i="41"/>
  <c r="AQ228" i="41"/>
  <c r="AQ230" i="41"/>
  <c r="AQ232" i="41"/>
  <c r="AW232" i="41"/>
  <c r="AT233" i="41"/>
  <c r="AW234" i="41"/>
  <c r="AW236" i="41"/>
  <c r="AW240" i="41"/>
  <c r="AT247" i="41"/>
  <c r="AW248" i="41"/>
  <c r="AT253" i="41"/>
  <c r="AW254" i="41"/>
  <c r="AW301" i="41"/>
  <c r="AW303" i="41"/>
  <c r="AW305" i="41"/>
  <c r="AQ307" i="41"/>
  <c r="AW309" i="41"/>
  <c r="AW311" i="41"/>
  <c r="AW313" i="41"/>
  <c r="AQ315" i="41"/>
  <c r="AW317" i="41"/>
  <c r="AW319" i="41"/>
  <c r="AT320" i="41"/>
  <c r="AW321" i="41"/>
  <c r="AT322" i="41"/>
  <c r="AQ325" i="41"/>
  <c r="AT374" i="41"/>
  <c r="AW384" i="41"/>
  <c r="AT385" i="41"/>
  <c r="AQ386" i="41"/>
  <c r="AT387" i="41"/>
  <c r="AQ388" i="41"/>
  <c r="AT398" i="41"/>
  <c r="AT420" i="41"/>
  <c r="AW435" i="41"/>
  <c r="AW479" i="41"/>
  <c r="AW481" i="41"/>
  <c r="AW483" i="41"/>
  <c r="AW485" i="41"/>
  <c r="AW123" i="41"/>
  <c r="AW195" i="41"/>
  <c r="AW199" i="41"/>
  <c r="AW227" i="41"/>
  <c r="AQ229" i="41"/>
  <c r="AW229" i="41"/>
  <c r="AT230" i="41"/>
  <c r="AQ231" i="41"/>
  <c r="AW231" i="41"/>
  <c r="AQ233" i="41"/>
  <c r="AW233" i="41"/>
  <c r="AW247" i="41"/>
  <c r="AQ249" i="41"/>
  <c r="AW253" i="41"/>
  <c r="AQ255" i="41"/>
  <c r="AQ257" i="41"/>
  <c r="AT301" i="41"/>
  <c r="AW302" i="41"/>
  <c r="AT303" i="41"/>
  <c r="AW304" i="41"/>
  <c r="AT305" i="41"/>
  <c r="AW306" i="41"/>
  <c r="AT307" i="41"/>
  <c r="AW308" i="41"/>
  <c r="AT309" i="41"/>
  <c r="AW310" i="41"/>
  <c r="AT311" i="41"/>
  <c r="AW312" i="41"/>
  <c r="AT313" i="41"/>
  <c r="AW314" i="41"/>
  <c r="AT317" i="41"/>
  <c r="AW318" i="41"/>
  <c r="AT319" i="41"/>
  <c r="AW320" i="41"/>
  <c r="AT321" i="41"/>
  <c r="AW322" i="41"/>
  <c r="AT388" i="41"/>
  <c r="AW416" i="41"/>
  <c r="AT417" i="41"/>
  <c r="AQ418" i="41"/>
  <c r="AT419" i="41"/>
  <c r="AQ444" i="41"/>
  <c r="AQ446" i="41"/>
  <c r="AQ454" i="41"/>
  <c r="AQ482" i="41"/>
  <c r="AQ484" i="41"/>
  <c r="AQ488" i="41"/>
  <c r="AQ490" i="41"/>
  <c r="AQ494" i="41"/>
  <c r="AW128" i="41"/>
  <c r="AW132" i="41"/>
  <c r="AW136" i="41"/>
  <c r="AW140" i="41"/>
  <c r="AW142" i="41"/>
  <c r="AW556" i="41"/>
  <c r="AQ558" i="41"/>
  <c r="AQ560" i="41"/>
  <c r="AW562" i="41"/>
  <c r="AT576" i="41"/>
  <c r="AQ583" i="41"/>
  <c r="AQ651" i="41"/>
  <c r="AW651" i="41"/>
  <c r="AT652" i="41"/>
  <c r="AQ655" i="41"/>
  <c r="AT60" i="41"/>
  <c r="AT97" i="41"/>
  <c r="AW98" i="41"/>
  <c r="AT99" i="41"/>
  <c r="AT105" i="41"/>
  <c r="AW106" i="41"/>
  <c r="AT107" i="41"/>
  <c r="AT109" i="41"/>
  <c r="AW110" i="41"/>
  <c r="AW112" i="41"/>
  <c r="AT117" i="41"/>
  <c r="AW118" i="41"/>
  <c r="AW126" i="41"/>
  <c r="AT129" i="41"/>
  <c r="AW130" i="41"/>
  <c r="AT131" i="41"/>
  <c r="AT180" i="41"/>
  <c r="AW181" i="41"/>
  <c r="AT200" i="41"/>
  <c r="AW201" i="41"/>
  <c r="AW203" i="41"/>
  <c r="AQ247" i="41"/>
  <c r="AQ265" i="41"/>
  <c r="AT285" i="41"/>
  <c r="AW286" i="41"/>
  <c r="AT287" i="41"/>
  <c r="AW288" i="41"/>
  <c r="AT289" i="41"/>
  <c r="AW290" i="41"/>
  <c r="AW61" i="41"/>
  <c r="AQ63" i="41"/>
  <c r="AQ65" i="41"/>
  <c r="AW65" i="41"/>
  <c r="AT66" i="41"/>
  <c r="AQ67" i="41"/>
  <c r="AW67" i="41"/>
  <c r="AW83" i="41"/>
  <c r="AW85" i="41"/>
  <c r="AW87" i="41"/>
  <c r="AQ89" i="41"/>
  <c r="AW89" i="41"/>
  <c r="AT90" i="41"/>
  <c r="AW91" i="41"/>
  <c r="AW93" i="41"/>
  <c r="AQ188" i="41"/>
  <c r="AW188" i="41"/>
  <c r="AW190" i="41"/>
  <c r="AQ192" i="41"/>
  <c r="AW192" i="41"/>
  <c r="AQ275" i="41"/>
  <c r="AQ277" i="41"/>
  <c r="AQ279" i="41"/>
  <c r="AQ283" i="41"/>
  <c r="AQ285" i="41"/>
  <c r="AW60" i="41"/>
  <c r="AW125" i="41"/>
  <c r="AW131" i="41"/>
  <c r="AT201" i="41"/>
  <c r="AW202" i="41"/>
  <c r="AT203" i="41"/>
  <c r="AW206" i="41"/>
  <c r="AT291" i="41"/>
  <c r="AW292" i="41"/>
  <c r="AT293" i="41"/>
  <c r="AW294" i="41"/>
  <c r="AT295" i="41"/>
  <c r="AW296" i="41"/>
  <c r="AT297" i="41"/>
  <c r="AW298" i="41"/>
  <c r="AT326" i="41"/>
  <c r="AW327" i="41"/>
  <c r="AT328" i="41"/>
  <c r="AQ329" i="41"/>
  <c r="AW329" i="41"/>
  <c r="AQ331" i="41"/>
  <c r="AT334" i="41"/>
  <c r="AW335" i="41"/>
  <c r="AT336" i="41"/>
  <c r="AQ337" i="41"/>
  <c r="AW337" i="41"/>
  <c r="AQ339" i="41"/>
  <c r="AT390" i="41"/>
  <c r="AT400" i="41"/>
  <c r="AW401" i="41"/>
  <c r="AT402" i="41"/>
  <c r="AT404" i="41"/>
  <c r="AQ405" i="41"/>
  <c r="AT408" i="41"/>
  <c r="AT410" i="41"/>
  <c r="AW411" i="41"/>
  <c r="AT412" i="41"/>
  <c r="AT442" i="41"/>
  <c r="AQ443" i="41"/>
  <c r="AT444" i="41"/>
  <c r="AW455" i="41"/>
  <c r="AW457" i="41"/>
  <c r="AW459" i="41"/>
  <c r="AW469" i="41"/>
  <c r="AW470" i="41"/>
  <c r="AT471" i="41"/>
  <c r="AW472" i="41"/>
  <c r="AT473" i="41"/>
  <c r="AW474" i="41"/>
  <c r="AT475" i="41"/>
  <c r="AQ476" i="41"/>
  <c r="AQ478" i="41"/>
  <c r="AT499" i="41"/>
  <c r="AQ500" i="41"/>
  <c r="AQ502" i="41"/>
  <c r="AW502" i="41"/>
  <c r="AT505" i="41"/>
  <c r="AQ506" i="41"/>
  <c r="AT507" i="41"/>
  <c r="AW508" i="41"/>
  <c r="AW510" i="41"/>
  <c r="AT511" i="41"/>
  <c r="AT513" i="41"/>
  <c r="AW514" i="41"/>
  <c r="AQ540" i="41"/>
  <c r="AQ542" i="41"/>
  <c r="AQ544" i="41"/>
  <c r="AW551" i="41"/>
  <c r="AT552" i="41"/>
  <c r="AQ553" i="41"/>
  <c r="AT554" i="41"/>
  <c r="AW586" i="41"/>
  <c r="AT587" i="41"/>
  <c r="AQ588" i="41"/>
  <c r="AT595" i="41"/>
  <c r="AT597" i="41"/>
  <c r="AT599" i="41"/>
  <c r="AW600" i="41"/>
  <c r="AW608" i="41"/>
  <c r="AT609" i="41"/>
  <c r="AW618" i="41"/>
  <c r="AW620" i="41"/>
  <c r="AW628" i="41"/>
  <c r="AQ645" i="41"/>
  <c r="AW293" i="41"/>
  <c r="AW295" i="41"/>
  <c r="AW297" i="41"/>
  <c r="AQ299" i="41"/>
  <c r="AQ317" i="41"/>
  <c r="AQ323" i="41"/>
  <c r="AW332" i="41"/>
  <c r="AT333" i="41"/>
  <c r="AW334" i="41"/>
  <c r="AT335" i="41"/>
  <c r="AW336" i="41"/>
  <c r="AT337" i="41"/>
  <c r="AW338" i="41"/>
  <c r="AQ356" i="41"/>
  <c r="AW356" i="41"/>
  <c r="AQ358" i="41"/>
  <c r="AW358" i="41"/>
  <c r="AT368" i="41"/>
  <c r="AW369" i="41"/>
  <c r="AT370" i="41"/>
  <c r="AW375" i="41"/>
  <c r="AQ406" i="41"/>
  <c r="AQ421" i="41"/>
  <c r="AT428" i="41"/>
  <c r="AT433" i="41"/>
  <c r="AQ434" i="41"/>
  <c r="AW434" i="41"/>
  <c r="AT435" i="41"/>
  <c r="AQ436" i="41"/>
  <c r="AW446" i="41"/>
  <c r="AT447" i="41"/>
  <c r="AW448" i="41"/>
  <c r="AT449" i="41"/>
  <c r="AQ464" i="41"/>
  <c r="AQ466" i="41"/>
  <c r="AQ468" i="41"/>
  <c r="AT470" i="41"/>
  <c r="AQ471" i="41"/>
  <c r="AT472" i="41"/>
  <c r="AQ473" i="41"/>
  <c r="AT474" i="41"/>
  <c r="AQ475" i="41"/>
  <c r="AT518" i="41"/>
  <c r="AW519" i="41"/>
  <c r="AT520" i="41"/>
  <c r="AT538" i="41"/>
  <c r="AT540" i="41"/>
  <c r="AT542" i="41"/>
  <c r="AT544" i="41"/>
  <c r="AW578" i="41"/>
  <c r="AW580" i="41"/>
  <c r="AW582" i="41"/>
  <c r="AW583" i="41"/>
  <c r="AT584" i="41"/>
  <c r="AQ585" i="41"/>
  <c r="AT586" i="41"/>
  <c r="AW595" i="41"/>
  <c r="AT596" i="41"/>
  <c r="AT598" i="41"/>
  <c r="AQ601" i="41"/>
  <c r="AT604" i="41"/>
  <c r="AQ605" i="41"/>
  <c r="AQ607" i="41"/>
  <c r="AT608" i="41"/>
  <c r="AT618" i="41"/>
  <c r="AQ629" i="41"/>
  <c r="AQ15" i="41"/>
  <c r="AW17" i="41"/>
  <c r="AQ19" i="41"/>
  <c r="AQ21" i="41"/>
  <c r="AW21" i="41"/>
  <c r="AQ23" i="41"/>
  <c r="AW23" i="41"/>
  <c r="AQ25" i="41"/>
  <c r="AW25" i="41"/>
  <c r="AQ27" i="41"/>
  <c r="AW27" i="41"/>
  <c r="AQ29" i="41"/>
  <c r="AW29" i="41"/>
  <c r="AQ31" i="41"/>
  <c r="AW31" i="41"/>
  <c r="AQ33" i="41"/>
  <c r="AW33" i="41"/>
  <c r="AQ35" i="41"/>
  <c r="AW35" i="41"/>
  <c r="AQ37" i="41"/>
  <c r="AW37" i="41"/>
  <c r="AQ39" i="41"/>
  <c r="AW39" i="41"/>
  <c r="AQ41" i="41"/>
  <c r="AW41" i="41"/>
  <c r="AQ43" i="41"/>
  <c r="AW43" i="41"/>
  <c r="AQ45" i="41"/>
  <c r="AW45" i="41"/>
  <c r="AQ47" i="41"/>
  <c r="AW47" i="41"/>
  <c r="AQ49" i="41"/>
  <c r="AW49" i="41"/>
  <c r="AQ51" i="41"/>
  <c r="AW51" i="41"/>
  <c r="AQ53" i="41"/>
  <c r="AW53" i="41"/>
  <c r="AQ55" i="41"/>
  <c r="AW55" i="41"/>
  <c r="AQ57" i="41"/>
  <c r="AW57" i="41"/>
  <c r="AQ59" i="41"/>
  <c r="AW86" i="41"/>
  <c r="AW92" i="41"/>
  <c r="AW102" i="41"/>
  <c r="AQ121" i="41"/>
  <c r="AW121" i="41"/>
  <c r="AQ123" i="41"/>
  <c r="AW133" i="41"/>
  <c r="AQ135" i="41"/>
  <c r="AW135" i="41"/>
  <c r="AT136" i="41"/>
  <c r="AQ137" i="41"/>
  <c r="AW137" i="41"/>
  <c r="AQ139" i="41"/>
  <c r="AW139" i="41"/>
  <c r="AW147" i="41"/>
  <c r="AW163" i="41"/>
  <c r="AW176" i="41"/>
  <c r="AQ184" i="41"/>
  <c r="AQ185" i="41"/>
  <c r="AW185" i="41"/>
  <c r="AQ187" i="41"/>
  <c r="AW187" i="41"/>
  <c r="AQ191" i="41"/>
  <c r="AW191" i="41"/>
  <c r="AT196" i="41"/>
  <c r="AW197" i="41"/>
  <c r="AQ205" i="41"/>
  <c r="AW212" i="41"/>
  <c r="AW214" i="41"/>
  <c r="AT221" i="41"/>
  <c r="AQ241" i="41"/>
  <c r="AW241" i="41"/>
  <c r="AQ251" i="41"/>
  <c r="AQ253" i="41"/>
  <c r="AT257" i="41"/>
  <c r="AW258" i="41"/>
  <c r="AT259" i="41"/>
  <c r="AW260" i="41"/>
  <c r="AT261" i="41"/>
  <c r="AW262" i="41"/>
  <c r="AT263" i="41"/>
  <c r="AT265" i="41"/>
  <c r="AW266" i="41"/>
  <c r="AT267" i="41"/>
  <c r="AW268" i="41"/>
  <c r="AW271" i="41"/>
  <c r="AQ273" i="41"/>
  <c r="AW279" i="41"/>
  <c r="AQ281" i="41"/>
  <c r="AQ293" i="41"/>
  <c r="AW315" i="41"/>
  <c r="AT323" i="41"/>
  <c r="AW324" i="41"/>
  <c r="AQ328" i="41"/>
  <c r="AW330" i="41"/>
  <c r="AT340" i="41"/>
  <c r="AQ341" i="41"/>
  <c r="AT342" i="41"/>
  <c r="AQ343" i="41"/>
  <c r="AW343" i="41"/>
  <c r="AQ345" i="41"/>
  <c r="AW371" i="41"/>
  <c r="AW69" i="41"/>
  <c r="AW75" i="41"/>
  <c r="AW101" i="41"/>
  <c r="AQ103" i="41"/>
  <c r="AW103" i="41"/>
  <c r="AT104" i="41"/>
  <c r="AW120" i="41"/>
  <c r="AW124" i="41"/>
  <c r="AT137" i="41"/>
  <c r="AW138" i="41"/>
  <c r="AT139" i="41"/>
  <c r="AW152" i="41"/>
  <c r="AW156" i="41"/>
  <c r="AW158" i="41"/>
  <c r="AW168" i="41"/>
  <c r="AW172" i="41"/>
  <c r="AQ175" i="41"/>
  <c r="AW175" i="41"/>
  <c r="AT176" i="41"/>
  <c r="AT185" i="41"/>
  <c r="AW186" i="41"/>
  <c r="AT187" i="41"/>
  <c r="AT197" i="41"/>
  <c r="AW198" i="41"/>
  <c r="AQ204" i="41"/>
  <c r="AW204" i="41"/>
  <c r="AW207" i="41"/>
  <c r="AT212" i="41"/>
  <c r="AW213" i="41"/>
  <c r="AT214" i="41"/>
  <c r="AT240" i="41"/>
  <c r="AT241" i="41"/>
  <c r="AQ242" i="41"/>
  <c r="AW242" i="41"/>
  <c r="AW244" i="41"/>
  <c r="AW257" i="41"/>
  <c r="AW259" i="41"/>
  <c r="AW261" i="41"/>
  <c r="AQ263" i="41"/>
  <c r="AW265" i="41"/>
  <c r="AW267" i="41"/>
  <c r="AT271" i="41"/>
  <c r="AW272" i="41"/>
  <c r="AT273" i="41"/>
  <c r="AW274" i="41"/>
  <c r="AT275" i="41"/>
  <c r="AT279" i="41"/>
  <c r="AW280" i="41"/>
  <c r="AW299" i="41"/>
  <c r="AQ309" i="41"/>
  <c r="AW323" i="41"/>
  <c r="AT324" i="41"/>
  <c r="AQ333" i="41"/>
  <c r="AW340" i="41"/>
  <c r="AT356" i="41"/>
  <c r="AQ357" i="41"/>
  <c r="AW370" i="41"/>
  <c r="AW377" i="41"/>
  <c r="AW381" i="41"/>
  <c r="AT382" i="41"/>
  <c r="AQ413" i="41"/>
  <c r="AW413" i="41"/>
  <c r="AT414" i="41"/>
  <c r="AQ415" i="41"/>
  <c r="AQ420" i="41"/>
  <c r="AQ431" i="41"/>
  <c r="AW436" i="41"/>
  <c r="AT437" i="41"/>
  <c r="AQ438" i="41"/>
  <c r="AW440" i="41"/>
  <c r="AT441" i="41"/>
  <c r="AT460" i="41"/>
  <c r="AQ461" i="41"/>
  <c r="AT462" i="41"/>
  <c r="AQ463" i="41"/>
  <c r="AT464" i="41"/>
  <c r="AQ465" i="41"/>
  <c r="AT466" i="41"/>
  <c r="AQ467" i="41"/>
  <c r="AT468" i="41"/>
  <c r="AW477" i="41"/>
  <c r="AW478" i="41"/>
  <c r="AT479" i="41"/>
  <c r="AQ480" i="41"/>
  <c r="AQ515" i="41"/>
  <c r="AW528" i="41"/>
  <c r="AT529" i="41"/>
  <c r="AT531" i="41"/>
  <c r="AT533" i="41"/>
  <c r="AW536" i="41"/>
  <c r="AW544" i="41"/>
  <c r="AT545" i="41"/>
  <c r="AT547" i="41"/>
  <c r="AT549" i="41"/>
  <c r="AW552" i="41"/>
  <c r="AQ554" i="41"/>
  <c r="AW555" i="41"/>
  <c r="AT556" i="41"/>
  <c r="AQ557" i="41"/>
  <c r="AQ559" i="41"/>
  <c r="AW561" i="41"/>
  <c r="AT562" i="41"/>
  <c r="AQ563" i="41"/>
  <c r="AT570" i="41"/>
  <c r="AQ571" i="41"/>
  <c r="AT574" i="41"/>
  <c r="AW584" i="41"/>
  <c r="AW594" i="41"/>
  <c r="AQ602" i="41"/>
  <c r="AW604" i="41"/>
  <c r="AQ608" i="41"/>
  <c r="AT610" i="41"/>
  <c r="AT612" i="41"/>
  <c r="AW613" i="41"/>
  <c r="AQ615" i="41"/>
  <c r="AQ621" i="41"/>
  <c r="AW621" i="41"/>
  <c r="AT622" i="41"/>
  <c r="AT632" i="41"/>
  <c r="AQ633" i="41"/>
  <c r="AT636" i="41"/>
  <c r="AW637" i="41"/>
  <c r="AQ639" i="41"/>
  <c r="AW639" i="41"/>
  <c r="AQ641" i="41"/>
  <c r="AW641" i="41"/>
  <c r="AT645" i="41"/>
  <c r="AQ646" i="41"/>
  <c r="AT655" i="41"/>
  <c r="AT659" i="41"/>
  <c r="AT661" i="41"/>
  <c r="AQ674" i="41"/>
  <c r="AQ677" i="41"/>
  <c r="AW677" i="41"/>
  <c r="AT371" i="41"/>
  <c r="AW372" i="41"/>
  <c r="AQ374" i="41"/>
  <c r="AQ376" i="41"/>
  <c r="AT381" i="41"/>
  <c r="AW406" i="41"/>
  <c r="AT407" i="41"/>
  <c r="AT409" i="41"/>
  <c r="AW437" i="41"/>
  <c r="AW450" i="41"/>
  <c r="AT451" i="41"/>
  <c r="AW452" i="41"/>
  <c r="AT453" i="41"/>
  <c r="AQ521" i="41"/>
  <c r="AQ445" i="41"/>
  <c r="AW447" i="41"/>
  <c r="AW449" i="41"/>
  <c r="AW451" i="41"/>
  <c r="AW453" i="41"/>
  <c r="AQ462" i="41"/>
  <c r="AT486" i="41"/>
  <c r="AT488" i="41"/>
  <c r="AT490" i="41"/>
  <c r="AT492" i="41"/>
  <c r="AT494" i="41"/>
  <c r="AT496" i="41"/>
  <c r="AQ497" i="41"/>
  <c r="AT502" i="41"/>
  <c r="AQ505" i="41"/>
  <c r="AQ507" i="41"/>
  <c r="AT508" i="41"/>
  <c r="AT510" i="41"/>
  <c r="AQ511" i="41"/>
  <c r="AQ513" i="41"/>
  <c r="AT515" i="41"/>
  <c r="AQ516" i="41"/>
  <c r="AW518" i="41"/>
  <c r="AW520" i="41"/>
  <c r="AQ524" i="41"/>
  <c r="AQ526" i="41"/>
  <c r="AQ528" i="41"/>
  <c r="AT536" i="41"/>
  <c r="AW545" i="41"/>
  <c r="AT546" i="41"/>
  <c r="AW547" i="41"/>
  <c r="AT548" i="41"/>
  <c r="AW549" i="41"/>
  <c r="AW554" i="41"/>
  <c r="AT555" i="41"/>
  <c r="AT563" i="41"/>
  <c r="AT565" i="41"/>
  <c r="AT567" i="41"/>
  <c r="AW577" i="41"/>
  <c r="AT578" i="41"/>
  <c r="AW579" i="41"/>
  <c r="AT580" i="41"/>
  <c r="AW581" i="41"/>
  <c r="AT582" i="41"/>
  <c r="AQ587" i="41"/>
  <c r="AT590" i="41"/>
  <c r="AT592" i="41"/>
  <c r="AQ593" i="41"/>
  <c r="AQ595" i="41"/>
  <c r="AW617" i="41"/>
  <c r="AQ619" i="41"/>
  <c r="AW638" i="41"/>
  <c r="AW640" i="41"/>
  <c r="AW642" i="41"/>
  <c r="AW647" i="41"/>
  <c r="AT648" i="41"/>
  <c r="AQ649" i="41"/>
  <c r="AW649" i="41"/>
  <c r="AW655" i="41"/>
  <c r="AT658" i="41"/>
  <c r="AQ659" i="41"/>
  <c r="AQ661" i="41"/>
  <c r="AW661" i="41"/>
  <c r="AW667" i="41"/>
  <c r="AW669" i="41"/>
  <c r="AW673" i="41"/>
  <c r="AT675" i="41"/>
  <c r="AT677" i="41"/>
  <c r="AQ14" i="41"/>
  <c r="AQ16" i="41"/>
  <c r="AW16" i="41"/>
  <c r="AQ18" i="41"/>
  <c r="AW18" i="41"/>
  <c r="AQ20" i="41"/>
  <c r="AW20" i="41"/>
  <c r="AQ22" i="41"/>
  <c r="AW22" i="41"/>
  <c r="AQ24" i="41"/>
  <c r="AW24" i="41"/>
  <c r="AQ26" i="41"/>
  <c r="AW26" i="41"/>
  <c r="AQ28" i="41"/>
  <c r="AW30" i="41"/>
  <c r="AQ32" i="41"/>
  <c r="AW34" i="41"/>
  <c r="AQ36" i="41"/>
  <c r="AW38" i="41"/>
  <c r="AQ40" i="41"/>
  <c r="AW42" i="41"/>
  <c r="AQ44" i="41"/>
  <c r="AW46" i="41"/>
  <c r="AQ48" i="41"/>
  <c r="AW50" i="41"/>
  <c r="AQ52" i="41"/>
  <c r="AW54" i="41"/>
  <c r="AQ56" i="41"/>
  <c r="AW58" i="41"/>
  <c r="AQ60" i="41"/>
  <c r="AT68" i="41"/>
  <c r="AT87" i="41"/>
  <c r="AQ95" i="41"/>
  <c r="AW95" i="41"/>
  <c r="AT96" i="41"/>
  <c r="AT101" i="41"/>
  <c r="AQ105" i="41"/>
  <c r="AW105" i="41"/>
  <c r="AQ107" i="41"/>
  <c r="AW117" i="41"/>
  <c r="AT121" i="41"/>
  <c r="AW122" i="41"/>
  <c r="AT123" i="41"/>
  <c r="AQ127" i="41"/>
  <c r="AW127" i="41"/>
  <c r="AT128" i="41"/>
  <c r="AT133" i="41"/>
  <c r="AW134" i="41"/>
  <c r="AT403" i="41"/>
  <c r="AT422" i="41"/>
  <c r="AT445" i="41"/>
  <c r="F693" i="41"/>
  <c r="CF10" i="15"/>
  <c r="AQ71" i="41"/>
  <c r="AW71" i="41"/>
  <c r="AW73" i="41"/>
  <c r="AT74" i="41"/>
  <c r="AQ77" i="41"/>
  <c r="AW77" i="41"/>
  <c r="AT78" i="41"/>
  <c r="AW79" i="41"/>
  <c r="AT80" i="41"/>
  <c r="AT88" i="41"/>
  <c r="AQ90" i="41"/>
  <c r="AW90" i="41"/>
  <c r="AT93" i="41"/>
  <c r="AQ97" i="41"/>
  <c r="AW97" i="41"/>
  <c r="AQ99" i="41"/>
  <c r="AW109" i="41"/>
  <c r="AT113" i="41"/>
  <c r="AW114" i="41"/>
  <c r="AT115" i="41"/>
  <c r="AW116" i="41"/>
  <c r="AQ119" i="41"/>
  <c r="AW119" i="41"/>
  <c r="AT120" i="41"/>
  <c r="AT141" i="41"/>
  <c r="AT364" i="41"/>
  <c r="AT421" i="41"/>
  <c r="AW108" i="41"/>
  <c r="AT125" i="41"/>
  <c r="AQ129" i="41"/>
  <c r="AW129" i="41"/>
  <c r="AQ131" i="41"/>
  <c r="AW141" i="41"/>
  <c r="AT145" i="41"/>
  <c r="AW146" i="41"/>
  <c r="AT147" i="41"/>
  <c r="AW148" i="41"/>
  <c r="AQ151" i="41"/>
  <c r="AW151" i="41"/>
  <c r="AT152" i="41"/>
  <c r="AT157" i="41"/>
  <c r="AQ161" i="41"/>
  <c r="AW161" i="41"/>
  <c r="AQ163" i="41"/>
  <c r="AW173" i="41"/>
  <c r="AT177" i="41"/>
  <c r="AW178" i="41"/>
  <c r="AT179" i="41"/>
  <c r="AQ180" i="41"/>
  <c r="AW180" i="41"/>
  <c r="AQ183" i="41"/>
  <c r="AW183" i="41"/>
  <c r="AT184" i="41"/>
  <c r="AT189" i="41"/>
  <c r="AT192" i="41"/>
  <c r="AQ193" i="41"/>
  <c r="AW193" i="41"/>
  <c r="AQ195" i="41"/>
  <c r="AQ200" i="41"/>
  <c r="AW200" i="41"/>
  <c r="AT204" i="41"/>
  <c r="AW205" i="41"/>
  <c r="AQ212" i="41"/>
  <c r="AT216" i="41"/>
  <c r="AT218" i="41"/>
  <c r="AQ219" i="41"/>
  <c r="AT220" i="41"/>
  <c r="AW222" i="41"/>
  <c r="AW230" i="41"/>
  <c r="AQ237" i="41"/>
  <c r="AW237" i="41"/>
  <c r="AT244" i="41"/>
  <c r="AT245" i="41"/>
  <c r="AW246" i="41"/>
  <c r="AW249" i="41"/>
  <c r="AW251" i="41"/>
  <c r="AT255" i="41"/>
  <c r="AW256" i="41"/>
  <c r="AW263" i="41"/>
  <c r="AQ267" i="41"/>
  <c r="AT269" i="41"/>
  <c r="AW270" i="41"/>
  <c r="AW273" i="41"/>
  <c r="AW275" i="41"/>
  <c r="AW277" i="41"/>
  <c r="AT281" i="41"/>
  <c r="AW282" i="41"/>
  <c r="AT283" i="41"/>
  <c r="AW284" i="41"/>
  <c r="AW291" i="41"/>
  <c r="AQ295" i="41"/>
  <c r="AQ297" i="41"/>
  <c r="AT299" i="41"/>
  <c r="AW300" i="41"/>
  <c r="AW307" i="41"/>
  <c r="AQ311" i="41"/>
  <c r="AQ313" i="41"/>
  <c r="AT315" i="41"/>
  <c r="AW316" i="41"/>
  <c r="AT325" i="41"/>
  <c r="AW326" i="41"/>
  <c r="AT327" i="41"/>
  <c r="AW328" i="41"/>
  <c r="AT329" i="41"/>
  <c r="AW331" i="41"/>
  <c r="AT332" i="41"/>
  <c r="AQ335" i="41"/>
  <c r="AQ359" i="41"/>
  <c r="AW359" i="41"/>
  <c r="AW361" i="41"/>
  <c r="AT362" i="41"/>
  <c r="AQ366" i="41"/>
  <c r="AW366" i="41"/>
  <c r="AT367" i="41"/>
  <c r="AW383" i="41"/>
  <c r="AT389" i="41"/>
  <c r="AQ390" i="41"/>
  <c r="AT391" i="41"/>
  <c r="AT399" i="41"/>
  <c r="AQ400" i="41"/>
  <c r="AT401" i="41"/>
  <c r="AQ402" i="41"/>
  <c r="AW402" i="41"/>
  <c r="AT406" i="41"/>
  <c r="AW410" i="41"/>
  <c r="AT411" i="41"/>
  <c r="AT416" i="41"/>
  <c r="AT418" i="41"/>
  <c r="AW430" i="41"/>
  <c r="AT432" i="41"/>
  <c r="AQ433" i="41"/>
  <c r="AT434" i="41"/>
  <c r="AQ442" i="41"/>
  <c r="AW444" i="41"/>
  <c r="AT446" i="41"/>
  <c r="AQ447" i="41"/>
  <c r="AT448" i="41"/>
  <c r="AQ449" i="41"/>
  <c r="AT450" i="41"/>
  <c r="AQ451" i="41"/>
  <c r="AT452" i="41"/>
  <c r="AQ453" i="41"/>
  <c r="AW460" i="41"/>
  <c r="AT461" i="41"/>
  <c r="AT476" i="41"/>
  <c r="AQ477" i="41"/>
  <c r="AW480" i="41"/>
  <c r="AT481" i="41"/>
  <c r="AW482" i="41"/>
  <c r="AT483" i="41"/>
  <c r="AW484" i="41"/>
  <c r="AT485" i="41"/>
  <c r="AQ486" i="41"/>
  <c r="AQ492" i="41"/>
  <c r="AW616" i="41"/>
  <c r="AQ327" i="41"/>
  <c r="AT341" i="41"/>
  <c r="AW342" i="41"/>
  <c r="AW344" i="41"/>
  <c r="AT348" i="41"/>
  <c r="AQ349" i="41"/>
  <c r="AQ351" i="41"/>
  <c r="AW351" i="41"/>
  <c r="AQ353" i="41"/>
  <c r="AT357" i="41"/>
  <c r="AQ360" i="41"/>
  <c r="AT366" i="41"/>
  <c r="AQ368" i="41"/>
  <c r="AW376" i="41"/>
  <c r="AT377" i="41"/>
  <c r="AW378" i="41"/>
  <c r="AT379" i="41"/>
  <c r="AT383" i="41"/>
  <c r="AT384" i="41"/>
  <c r="AT386" i="41"/>
  <c r="AT393" i="41"/>
  <c r="AQ394" i="41"/>
  <c r="AW394" i="41"/>
  <c r="AT395" i="41"/>
  <c r="AQ404" i="41"/>
  <c r="AT405" i="41"/>
  <c r="AQ409" i="41"/>
  <c r="AT413" i="41"/>
  <c r="AQ414" i="41"/>
  <c r="AT415" i="41"/>
  <c r="AT424" i="41"/>
  <c r="AW425" i="41"/>
  <c r="AT426" i="41"/>
  <c r="AQ427" i="41"/>
  <c r="AW427" i="41"/>
  <c r="AQ429" i="41"/>
  <c r="AT438" i="41"/>
  <c r="AQ439" i="41"/>
  <c r="AW441" i="41"/>
  <c r="AW443" i="41"/>
  <c r="AQ448" i="41"/>
  <c r="AQ450" i="41"/>
  <c r="AQ452" i="41"/>
  <c r="AT454" i="41"/>
  <c r="AQ455" i="41"/>
  <c r="AT456" i="41"/>
  <c r="AQ457" i="41"/>
  <c r="AT458" i="41"/>
  <c r="AQ459" i="41"/>
  <c r="AW461" i="41"/>
  <c r="AW462" i="41"/>
  <c r="AT463" i="41"/>
  <c r="AW464" i="41"/>
  <c r="AT465" i="41"/>
  <c r="AW466" i="41"/>
  <c r="AT467" i="41"/>
  <c r="AW468" i="41"/>
  <c r="AT469" i="41"/>
  <c r="AQ472" i="41"/>
  <c r="AQ474" i="41"/>
  <c r="AT478" i="41"/>
  <c r="AQ145" i="41"/>
  <c r="AW145" i="41"/>
  <c r="AQ147" i="41"/>
  <c r="AW157" i="41"/>
  <c r="AT161" i="41"/>
  <c r="AW162" i="41"/>
  <c r="AT163" i="41"/>
  <c r="AW164" i="41"/>
  <c r="AQ167" i="41"/>
  <c r="AW167" i="41"/>
  <c r="AT168" i="41"/>
  <c r="AT173" i="41"/>
  <c r="AQ177" i="41"/>
  <c r="AW177" i="41"/>
  <c r="AQ179" i="41"/>
  <c r="AT188" i="41"/>
  <c r="AW189" i="41"/>
  <c r="AT193" i="41"/>
  <c r="AW194" i="41"/>
  <c r="AT195" i="41"/>
  <c r="AQ196" i="41"/>
  <c r="AW196" i="41"/>
  <c r="AQ203" i="41"/>
  <c r="AT208" i="41"/>
  <c r="AW209" i="41"/>
  <c r="AT210" i="41"/>
  <c r="AQ211" i="41"/>
  <c r="AW211" i="41"/>
  <c r="AT215" i="41"/>
  <c r="AW216" i="41"/>
  <c r="AW218" i="41"/>
  <c r="AQ223" i="41"/>
  <c r="AW223" i="41"/>
  <c r="AT226" i="41"/>
  <c r="AQ227" i="41"/>
  <c r="AT236" i="41"/>
  <c r="AT237" i="41"/>
  <c r="AW238" i="41"/>
  <c r="AQ245" i="41"/>
  <c r="AW245" i="41"/>
  <c r="AT249" i="41"/>
  <c r="AW250" i="41"/>
  <c r="AT251" i="41"/>
  <c r="AW252" i="41"/>
  <c r="AW255" i="41"/>
  <c r="AQ259" i="41"/>
  <c r="AQ261" i="41"/>
  <c r="AW264" i="41"/>
  <c r="AW276" i="41"/>
  <c r="AT277" i="41"/>
  <c r="AW278" i="41"/>
  <c r="AW281" i="41"/>
  <c r="AW283" i="41"/>
  <c r="AQ287" i="41"/>
  <c r="AQ289" i="41"/>
  <c r="AQ303" i="41"/>
  <c r="AQ305" i="41"/>
  <c r="AQ319" i="41"/>
  <c r="AQ321" i="41"/>
  <c r="AQ336" i="41"/>
  <c r="AQ348" i="41"/>
  <c r="AQ350" i="41"/>
  <c r="AQ352" i="41"/>
  <c r="AQ440" i="41"/>
  <c r="AW445" i="41"/>
  <c r="AQ456" i="41"/>
  <c r="AQ458" i="41"/>
  <c r="AW463" i="41"/>
  <c r="AW465" i="41"/>
  <c r="AW467" i="41"/>
  <c r="AQ479" i="41"/>
  <c r="AW486" i="41"/>
  <c r="AT487" i="41"/>
  <c r="AW488" i="41"/>
  <c r="AT489" i="41"/>
  <c r="AW490" i="41"/>
  <c r="AT491" i="41"/>
  <c r="AQ499" i="41"/>
  <c r="AW499" i="41"/>
  <c r="AQ501" i="41"/>
  <c r="AW501" i="41"/>
  <c r="AT504" i="41"/>
  <c r="AW505" i="41"/>
  <c r="AT506" i="41"/>
  <c r="AT512" i="41"/>
  <c r="AT514" i="41"/>
  <c r="AT517" i="41"/>
  <c r="AT519" i="41"/>
  <c r="AT521" i="41"/>
  <c r="AQ522" i="41"/>
  <c r="AW530" i="41"/>
  <c r="AW532" i="41"/>
  <c r="AW534" i="41"/>
  <c r="AQ536" i="41"/>
  <c r="AQ543" i="41"/>
  <c r="AQ545" i="41"/>
  <c r="AQ547" i="41"/>
  <c r="AQ549" i="41"/>
  <c r="AT551" i="41"/>
  <c r="AW563" i="41"/>
  <c r="AT564" i="41"/>
  <c r="AW565" i="41"/>
  <c r="AT566" i="41"/>
  <c r="AW567" i="41"/>
  <c r="AT568" i="41"/>
  <c r="AW576" i="41"/>
  <c r="AT577" i="41"/>
  <c r="AT579" i="41"/>
  <c r="AQ580" i="41"/>
  <c r="AT581" i="41"/>
  <c r="AQ582" i="41"/>
  <c r="AW587" i="41"/>
  <c r="AT588" i="41"/>
  <c r="AQ589" i="41"/>
  <c r="AQ591" i="41"/>
  <c r="AW593" i="41"/>
  <c r="AT594" i="41"/>
  <c r="AQ597" i="41"/>
  <c r="AQ599" i="41"/>
  <c r="AW602" i="41"/>
  <c r="AT603" i="41"/>
  <c r="AW610" i="41"/>
  <c r="AW622" i="41"/>
  <c r="AQ624" i="41"/>
  <c r="AW624" i="41"/>
  <c r="AQ626" i="41"/>
  <c r="AW626" i="41"/>
  <c r="AQ628" i="41"/>
  <c r="AW631" i="41"/>
  <c r="AT634" i="41"/>
  <c r="AT635" i="41"/>
  <c r="AT643" i="41"/>
  <c r="AW646" i="41"/>
  <c r="AT650" i="41"/>
  <c r="AQ653" i="41"/>
  <c r="AW653" i="41"/>
  <c r="AT654" i="41"/>
  <c r="AT656" i="41"/>
  <c r="AQ657" i="41"/>
  <c r="AW657" i="41"/>
  <c r="AW659" i="41"/>
  <c r="AQ666" i="41"/>
  <c r="AQ669" i="41"/>
  <c r="AT678" i="41"/>
  <c r="AQ469" i="41"/>
  <c r="AW471" i="41"/>
  <c r="AW473" i="41"/>
  <c r="AW475" i="41"/>
  <c r="AW476" i="41"/>
  <c r="AT477" i="41"/>
  <c r="AT480" i="41"/>
  <c r="AQ481" i="41"/>
  <c r="AT482" i="41"/>
  <c r="AQ483" i="41"/>
  <c r="AT484" i="41"/>
  <c r="AQ485" i="41"/>
  <c r="AW487" i="41"/>
  <c r="AW489" i="41"/>
  <c r="AW491" i="41"/>
  <c r="AW492" i="41"/>
  <c r="AT493" i="41"/>
  <c r="AW494" i="41"/>
  <c r="AT495" i="41"/>
  <c r="AW496" i="41"/>
  <c r="AQ498" i="41"/>
  <c r="AT501" i="41"/>
  <c r="AT503" i="41"/>
  <c r="AW504" i="41"/>
  <c r="AW506" i="41"/>
  <c r="AQ508" i="41"/>
  <c r="AQ512" i="41"/>
  <c r="AW512" i="41"/>
  <c r="AQ514" i="41"/>
  <c r="AW515" i="41"/>
  <c r="AT516" i="41"/>
  <c r="AQ519" i="41"/>
  <c r="AQ538" i="41"/>
  <c r="AT550" i="41"/>
  <c r="AW560" i="41"/>
  <c r="AT561" i="41"/>
  <c r="AW564" i="41"/>
  <c r="AW566" i="41"/>
  <c r="AQ569" i="41"/>
  <c r="AW571" i="41"/>
  <c r="AT572" i="41"/>
  <c r="AQ573" i="41"/>
  <c r="AQ575" i="41"/>
  <c r="AQ577" i="41"/>
  <c r="AQ579" i="41"/>
  <c r="AQ581" i="41"/>
  <c r="AT583" i="41"/>
  <c r="AQ584" i="41"/>
  <c r="AW588" i="41"/>
  <c r="AQ592" i="41"/>
  <c r="AT600" i="41"/>
  <c r="AW601" i="41"/>
  <c r="AT602" i="41"/>
  <c r="AQ603" i="41"/>
  <c r="AW605" i="41"/>
  <c r="AT606" i="41"/>
  <c r="AW607" i="41"/>
  <c r="AT611" i="41"/>
  <c r="AT613" i="41"/>
  <c r="AT616" i="41"/>
  <c r="AT617" i="41"/>
  <c r="AT620" i="41"/>
  <c r="AW493" i="41"/>
  <c r="AW495" i="41"/>
  <c r="AT498" i="41"/>
  <c r="AW516" i="41"/>
  <c r="AW521" i="41"/>
  <c r="AQ523" i="41"/>
  <c r="AQ525" i="41"/>
  <c r="AQ527" i="41"/>
  <c r="AQ529" i="41"/>
  <c r="AQ531" i="41"/>
  <c r="AQ533" i="41"/>
  <c r="AW538" i="41"/>
  <c r="AW540" i="41"/>
  <c r="AW546" i="41"/>
  <c r="AW548" i="41"/>
  <c r="AW550" i="41"/>
  <c r="AQ555" i="41"/>
  <c r="AT558" i="41"/>
  <c r="AT560" i="41"/>
  <c r="AQ561" i="41"/>
  <c r="AQ570" i="41"/>
  <c r="AW572" i="41"/>
  <c r="AW592" i="41"/>
  <c r="AT593" i="41"/>
  <c r="AW596" i="41"/>
  <c r="AW598" i="41"/>
  <c r="AQ609" i="41"/>
  <c r="AQ611" i="41"/>
  <c r="AQ613" i="41"/>
  <c r="AQ617" i="41"/>
  <c r="AQ623" i="41"/>
  <c r="AW623" i="41"/>
  <c r="AT624" i="41"/>
  <c r="AQ625" i="41"/>
  <c r="AW625" i="41"/>
  <c r="AT626" i="41"/>
  <c r="AQ627" i="41"/>
  <c r="AW627" i="41"/>
  <c r="AT628" i="41"/>
  <c r="AT630" i="41"/>
  <c r="AT631" i="41"/>
  <c r="AQ632" i="41"/>
  <c r="AW632" i="41"/>
  <c r="AW635" i="41"/>
  <c r="AQ637" i="41"/>
  <c r="AT638" i="41"/>
  <c r="AT640" i="41"/>
  <c r="AT642" i="41"/>
  <c r="AQ643" i="41"/>
  <c r="AW643" i="41"/>
  <c r="AW645" i="41"/>
  <c r="AT646" i="41"/>
  <c r="AQ647" i="41"/>
  <c r="AQ650" i="41"/>
  <c r="AT651" i="41"/>
  <c r="AQ654" i="41"/>
  <c r="AQ658" i="41"/>
  <c r="AT662" i="41"/>
  <c r="AQ663" i="41"/>
  <c r="AW663" i="41"/>
  <c r="AT664" i="41"/>
  <c r="AW665" i="41"/>
  <c r="AT667" i="41"/>
  <c r="AT669" i="41"/>
  <c r="AW670" i="41"/>
  <c r="AT674" i="41"/>
  <c r="AW675" i="41"/>
  <c r="AQ678" i="41"/>
  <c r="AW28" i="41"/>
  <c r="AQ30" i="41"/>
  <c r="AW32" i="41"/>
  <c r="AQ34" i="41"/>
  <c r="AW36" i="41"/>
  <c r="AQ38" i="41"/>
  <c r="AW40" i="41"/>
  <c r="AQ42" i="41"/>
  <c r="AW44" i="41"/>
  <c r="AQ46" i="41"/>
  <c r="AW48" i="41"/>
  <c r="AQ50" i="41"/>
  <c r="AW52" i="41"/>
  <c r="AQ54" i="41"/>
  <c r="AW56" i="41"/>
  <c r="AQ58" i="41"/>
  <c r="AW62" i="41"/>
  <c r="AT65" i="41"/>
  <c r="AT71" i="41"/>
  <c r="AT77" i="41"/>
  <c r="AT89" i="41"/>
  <c r="AQ93" i="41"/>
  <c r="AT95" i="41"/>
  <c r="AQ101" i="41"/>
  <c r="AT103" i="41"/>
  <c r="AQ109" i="41"/>
  <c r="AT111" i="41"/>
  <c r="AQ117" i="41"/>
  <c r="AT119" i="41"/>
  <c r="AQ125" i="41"/>
  <c r="AT127" i="41"/>
  <c r="AQ133" i="41"/>
  <c r="AT135" i="41"/>
  <c r="AQ141" i="41"/>
  <c r="AT143" i="41"/>
  <c r="AQ149" i="41"/>
  <c r="AT151" i="41"/>
  <c r="AQ157" i="41"/>
  <c r="AT159" i="41"/>
  <c r="AQ165" i="41"/>
  <c r="AT167" i="41"/>
  <c r="AQ173" i="41"/>
  <c r="AT175" i="41"/>
  <c r="AQ181" i="41"/>
  <c r="AT183" i="41"/>
  <c r="AQ189" i="41"/>
  <c r="AT191" i="41"/>
  <c r="AQ197" i="41"/>
  <c r="AT199" i="41"/>
  <c r="AT207" i="41"/>
  <c r="AQ225" i="41"/>
  <c r="AT22" i="41"/>
  <c r="AT26" i="41"/>
  <c r="AT30" i="41"/>
  <c r="AT34" i="41"/>
  <c r="AT38" i="41"/>
  <c r="AT42" i="41"/>
  <c r="AT46" i="41"/>
  <c r="AT50" i="41"/>
  <c r="AT54" i="41"/>
  <c r="AT58" i="41"/>
  <c r="AW59" i="41"/>
  <c r="AT64" i="41"/>
  <c r="AQ69" i="41"/>
  <c r="AT70" i="41"/>
  <c r="AW72" i="41"/>
  <c r="AQ75" i="41"/>
  <c r="AT76" i="41"/>
  <c r="AQ81" i="41"/>
  <c r="AT82" i="41"/>
  <c r="AW84" i="41"/>
  <c r="AQ86" i="41"/>
  <c r="AT94" i="41"/>
  <c r="AT102" i="41"/>
  <c r="AT110" i="41"/>
  <c r="AT118" i="41"/>
  <c r="AT126" i="41"/>
  <c r="AT134" i="41"/>
  <c r="AT142" i="41"/>
  <c r="AT150" i="41"/>
  <c r="AT158" i="41"/>
  <c r="AT166" i="41"/>
  <c r="AT174" i="41"/>
  <c r="AT182" i="41"/>
  <c r="AT190" i="41"/>
  <c r="AT198" i="41"/>
  <c r="AT206" i="41"/>
  <c r="AW208" i="41"/>
  <c r="AT219" i="41"/>
  <c r="AQ186" i="41"/>
  <c r="AQ194" i="41"/>
  <c r="AT21" i="41"/>
  <c r="AT25" i="41"/>
  <c r="AT29" i="41"/>
  <c r="AT33" i="41"/>
  <c r="AT37" i="41"/>
  <c r="AT41" i="41"/>
  <c r="AT45" i="41"/>
  <c r="AT49" i="41"/>
  <c r="AT53" i="41"/>
  <c r="AT57" i="41"/>
  <c r="AT69" i="41"/>
  <c r="AQ73" i="41"/>
  <c r="AT75" i="41"/>
  <c r="AT81" i="41"/>
  <c r="AQ85" i="41"/>
  <c r="AT86" i="41"/>
  <c r="AQ91" i="41"/>
  <c r="AT92" i="41"/>
  <c r="AT100" i="41"/>
  <c r="AT108" i="41"/>
  <c r="AT116" i="41"/>
  <c r="AT124" i="41"/>
  <c r="AT132" i="41"/>
  <c r="AT140" i="41"/>
  <c r="AT148" i="41"/>
  <c r="AT156" i="41"/>
  <c r="AT164" i="41"/>
  <c r="AT172" i="41"/>
  <c r="AQ201" i="41"/>
  <c r="AT211" i="41"/>
  <c r="AW219" i="41"/>
  <c r="AQ222" i="41"/>
  <c r="AT20" i="41"/>
  <c r="AT24" i="41"/>
  <c r="AT28" i="41"/>
  <c r="AT32" i="41"/>
  <c r="AT36" i="41"/>
  <c r="AT40" i="41"/>
  <c r="AT44" i="41"/>
  <c r="AT48" i="41"/>
  <c r="AT52" i="41"/>
  <c r="AT56" i="41"/>
  <c r="AT62" i="41"/>
  <c r="AW63" i="41"/>
  <c r="AT73" i="41"/>
  <c r="AW81" i="41"/>
  <c r="AT85" i="41"/>
  <c r="AT91" i="41"/>
  <c r="AT98" i="41"/>
  <c r="AT106" i="41"/>
  <c r="AT114" i="41"/>
  <c r="AT122" i="41"/>
  <c r="AT130" i="41"/>
  <c r="AT138" i="41"/>
  <c r="AT146" i="41"/>
  <c r="AT154" i="41"/>
  <c r="AT162" i="41"/>
  <c r="AT170" i="41"/>
  <c r="AT178" i="41"/>
  <c r="AT186" i="41"/>
  <c r="AT194" i="41"/>
  <c r="AQ199" i="41"/>
  <c r="AT202" i="41"/>
  <c r="AQ207" i="41"/>
  <c r="AT209" i="41"/>
  <c r="AQ213" i="41"/>
  <c r="AT228" i="41"/>
  <c r="AT72" i="41"/>
  <c r="AT84" i="41"/>
  <c r="AQ182" i="41"/>
  <c r="AQ190" i="41"/>
  <c r="AQ198" i="41"/>
  <c r="AQ206" i="41"/>
  <c r="AT23" i="41"/>
  <c r="AT343" i="41"/>
  <c r="AW345" i="41"/>
  <c r="AT350" i="41"/>
  <c r="AT351" i="41"/>
  <c r="AW353" i="41"/>
  <c r="AT358" i="41"/>
  <c r="AT359" i="41"/>
  <c r="AQ365" i="41"/>
  <c r="AT375" i="41"/>
  <c r="AQ380" i="41"/>
  <c r="AQ387" i="41"/>
  <c r="AW393" i="41"/>
  <c r="AQ396" i="41"/>
  <c r="AW404" i="41"/>
  <c r="AQ408" i="41"/>
  <c r="AW414" i="41"/>
  <c r="AQ419" i="41"/>
  <c r="AT440" i="41"/>
  <c r="AW442" i="41"/>
  <c r="AQ202" i="41"/>
  <c r="AT205" i="41"/>
  <c r="AQ210" i="41"/>
  <c r="AT213" i="41"/>
  <c r="AQ220" i="41"/>
  <c r="AT223" i="41"/>
  <c r="AW224" i="41"/>
  <c r="AW225" i="41"/>
  <c r="AT234" i="41"/>
  <c r="AT235" i="41"/>
  <c r="AQ239" i="41"/>
  <c r="AQ244" i="41"/>
  <c r="AT252" i="41"/>
  <c r="AT260" i="41"/>
  <c r="AT268" i="41"/>
  <c r="AT276" i="41"/>
  <c r="AT284" i="41"/>
  <c r="AQ290" i="41"/>
  <c r="AT292" i="41"/>
  <c r="AQ298" i="41"/>
  <c r="AT300" i="41"/>
  <c r="AQ306" i="41"/>
  <c r="AT308" i="41"/>
  <c r="AQ314" i="41"/>
  <c r="AT316" i="41"/>
  <c r="AQ322" i="41"/>
  <c r="AQ330" i="41"/>
  <c r="AQ338" i="41"/>
  <c r="AQ346" i="41"/>
  <c r="AQ354" i="41"/>
  <c r="AW368" i="41"/>
  <c r="AQ370" i="41"/>
  <c r="AQ371" i="41"/>
  <c r="AQ372" i="41"/>
  <c r="AT373" i="41"/>
  <c r="AQ379" i="41"/>
  <c r="AT380" i="41"/>
  <c r="AW382" i="41"/>
  <c r="AQ385" i="41"/>
  <c r="AW392" i="41"/>
  <c r="AQ395" i="41"/>
  <c r="AQ407" i="41"/>
  <c r="AW412" i="41"/>
  <c r="AQ417" i="41"/>
  <c r="AW426" i="41"/>
  <c r="AQ437" i="41"/>
  <c r="AT439" i="41"/>
  <c r="AW433" i="41"/>
  <c r="AW439" i="41"/>
  <c r="AW235" i="41"/>
  <c r="AT238" i="41"/>
  <c r="AT239" i="41"/>
  <c r="AQ243" i="41"/>
  <c r="AT250" i="41"/>
  <c r="AT258" i="41"/>
  <c r="AT266" i="41"/>
  <c r="AT274" i="41"/>
  <c r="AT282" i="41"/>
  <c r="AQ288" i="41"/>
  <c r="AT290" i="41"/>
  <c r="AQ296" i="41"/>
  <c r="AT298" i="41"/>
  <c r="AQ304" i="41"/>
  <c r="AT306" i="41"/>
  <c r="AQ312" i="41"/>
  <c r="AT314" i="41"/>
  <c r="AQ320" i="41"/>
  <c r="AT372" i="41"/>
  <c r="AQ378" i="41"/>
  <c r="AW390" i="41"/>
  <c r="AQ393" i="41"/>
  <c r="AW400" i="41"/>
  <c r="AW325" i="41"/>
  <c r="AT330" i="41"/>
  <c r="AT331" i="41"/>
  <c r="AW333" i="41"/>
  <c r="AT338" i="41"/>
  <c r="AT339" i="41"/>
  <c r="AW341" i="41"/>
  <c r="AT346" i="41"/>
  <c r="AT347" i="41"/>
  <c r="AW349" i="41"/>
  <c r="AT354" i="41"/>
  <c r="AT355" i="41"/>
  <c r="AW357" i="41"/>
  <c r="AW363" i="41"/>
  <c r="AW373" i="41"/>
  <c r="AW374" i="41"/>
  <c r="AW380" i="41"/>
  <c r="AQ382" i="41"/>
  <c r="AW388" i="41"/>
  <c r="AQ392" i="41"/>
  <c r="AW397" i="41"/>
  <c r="AW398" i="41"/>
  <c r="AQ403" i="41"/>
  <c r="AW409" i="41"/>
  <c r="AQ412" i="41"/>
  <c r="AW422" i="41"/>
  <c r="AT430" i="41"/>
  <c r="AW432" i="41"/>
  <c r="AQ435" i="41"/>
  <c r="AQ441" i="41"/>
  <c r="AT443" i="41"/>
  <c r="AQ214" i="41"/>
  <c r="AT217" i="41"/>
  <c r="AW221" i="41"/>
  <c r="AQ224" i="41"/>
  <c r="AW228" i="41"/>
  <c r="AT232" i="41"/>
  <c r="AQ236" i="41"/>
  <c r="AW239" i="41"/>
  <c r="AT242" i="41"/>
  <c r="AT243" i="41"/>
  <c r="AT248" i="41"/>
  <c r="AT256" i="41"/>
  <c r="AT264" i="41"/>
  <c r="AT272" i="41"/>
  <c r="AT280" i="41"/>
  <c r="AQ286" i="41"/>
  <c r="AT288" i="41"/>
  <c r="AQ294" i="41"/>
  <c r="AT296" i="41"/>
  <c r="AQ302" i="41"/>
  <c r="AT304" i="41"/>
  <c r="AQ310" i="41"/>
  <c r="AT312" i="41"/>
  <c r="AQ318" i="41"/>
  <c r="AQ326" i="41"/>
  <c r="AQ334" i="41"/>
  <c r="AW365" i="41"/>
  <c r="AQ367" i="41"/>
  <c r="AT369" i="41"/>
  <c r="AT378" i="41"/>
  <c r="AQ391" i="41"/>
  <c r="AW396" i="41"/>
  <c r="AQ401" i="41"/>
  <c r="AW408" i="41"/>
  <c r="AQ411" i="41"/>
  <c r="AW420" i="41"/>
  <c r="AQ425" i="41"/>
  <c r="AT436" i="41"/>
  <c r="AW438" i="41"/>
  <c r="AW339" i="41"/>
  <c r="AT344" i="41"/>
  <c r="AT345" i="41"/>
  <c r="AW347" i="41"/>
  <c r="AT352" i="41"/>
  <c r="AT353" i="41"/>
  <c r="AW355" i="41"/>
  <c r="AT360" i="41"/>
  <c r="AQ375" i="41"/>
  <c r="AT376" i="41"/>
  <c r="AW379" i="41"/>
  <c r="AW385" i="41"/>
  <c r="AW386" i="41"/>
  <c r="AQ389" i="41"/>
  <c r="AW395" i="41"/>
  <c r="AQ399" i="41"/>
  <c r="AQ410" i="41"/>
  <c r="AW417" i="41"/>
  <c r="AW418" i="41"/>
  <c r="AQ423" i="41"/>
  <c r="AT225" i="41"/>
  <c r="AQ235" i="41"/>
  <c r="AQ240" i="41"/>
  <c r="AW243" i="41"/>
  <c r="AT246" i="41"/>
  <c r="AT254" i="41"/>
  <c r="AT262" i="41"/>
  <c r="AT270" i="41"/>
  <c r="AT278" i="41"/>
  <c r="AQ284" i="41"/>
  <c r="AT286" i="41"/>
  <c r="AQ292" i="41"/>
  <c r="AT294" i="41"/>
  <c r="AQ300" i="41"/>
  <c r="AT302" i="41"/>
  <c r="AQ308" i="41"/>
  <c r="AT310" i="41"/>
  <c r="AQ316" i="41"/>
  <c r="AT318" i="41"/>
  <c r="AQ324" i="41"/>
  <c r="AQ332" i="41"/>
  <c r="AQ340" i="41"/>
  <c r="AQ489" i="41"/>
  <c r="AT500" i="41"/>
  <c r="AW507" i="41"/>
  <c r="AQ510" i="41"/>
  <c r="AT527" i="41"/>
  <c r="AQ532" i="41"/>
  <c r="AT535" i="41"/>
  <c r="AW537" i="41"/>
  <c r="AQ541" i="41"/>
  <c r="AT543" i="41"/>
  <c r="AQ548" i="41"/>
  <c r="AT553" i="41"/>
  <c r="AW557" i="41"/>
  <c r="AQ568" i="41"/>
  <c r="AT575" i="41"/>
  <c r="AT585" i="41"/>
  <c r="AW589" i="41"/>
  <c r="AW597" i="41"/>
  <c r="AQ600" i="41"/>
  <c r="AT607" i="41"/>
  <c r="AW609" i="41"/>
  <c r="AQ612" i="41"/>
  <c r="AQ616" i="41"/>
  <c r="AQ618" i="41"/>
  <c r="AQ620" i="41"/>
  <c r="AT637" i="41"/>
  <c r="AT639" i="41"/>
  <c r="AT641" i="41"/>
  <c r="AW644" i="41"/>
  <c r="AQ652" i="41"/>
  <c r="AT657" i="41"/>
  <c r="AW658" i="41"/>
  <c r="AQ662" i="41"/>
  <c r="AT665" i="41"/>
  <c r="AW666" i="41"/>
  <c r="AQ670" i="41"/>
  <c r="AT673" i="41"/>
  <c r="AW674" i="41"/>
  <c r="AW429" i="41"/>
  <c r="AQ487" i="41"/>
  <c r="AQ495" i="41"/>
  <c r="AW500" i="41"/>
  <c r="AQ509" i="41"/>
  <c r="AQ520" i="41"/>
  <c r="AT525" i="41"/>
  <c r="AW526" i="41"/>
  <c r="AW527" i="41"/>
  <c r="AQ530" i="41"/>
  <c r="AW535" i="41"/>
  <c r="AQ539" i="41"/>
  <c r="AT541" i="41"/>
  <c r="AW542" i="41"/>
  <c r="AW543" i="41"/>
  <c r="AQ546" i="41"/>
  <c r="AW553" i="41"/>
  <c r="AQ556" i="41"/>
  <c r="AQ566" i="41"/>
  <c r="AT573" i="41"/>
  <c r="AW574" i="41"/>
  <c r="AW575" i="41"/>
  <c r="AW585" i="41"/>
  <c r="AQ598" i="41"/>
  <c r="AT605" i="41"/>
  <c r="AW606" i="41"/>
  <c r="AQ610" i="41"/>
  <c r="AT621" i="41"/>
  <c r="AT623" i="41"/>
  <c r="AT625" i="41"/>
  <c r="AT627" i="41"/>
  <c r="AW636" i="41"/>
  <c r="AQ648" i="41"/>
  <c r="AT653" i="41"/>
  <c r="AW656" i="41"/>
  <c r="AQ660" i="41"/>
  <c r="AT663" i="41"/>
  <c r="AW664" i="41"/>
  <c r="AQ668" i="41"/>
  <c r="AT671" i="41"/>
  <c r="AW672" i="41"/>
  <c r="AQ676" i="41"/>
  <c r="AQ493" i="41"/>
  <c r="AQ504" i="41"/>
  <c r="AT509" i="41"/>
  <c r="AQ518" i="41"/>
  <c r="AT523" i="41"/>
  <c r="AW524" i="41"/>
  <c r="AQ537" i="41"/>
  <c r="AT539" i="41"/>
  <c r="AW541" i="41"/>
  <c r="AQ552" i="41"/>
  <c r="AT559" i="41"/>
  <c r="AQ564" i="41"/>
  <c r="AT569" i="41"/>
  <c r="AW573" i="41"/>
  <c r="AQ586" i="41"/>
  <c r="AT591" i="41"/>
  <c r="AQ596" i="41"/>
  <c r="AT601" i="41"/>
  <c r="AW603" i="41"/>
  <c r="AQ644" i="41"/>
  <c r="AT649" i="41"/>
  <c r="AQ606" i="41"/>
  <c r="AW612" i="41"/>
  <c r="AQ640" i="41"/>
  <c r="AQ642" i="41"/>
  <c r="AT647" i="41"/>
  <c r="AW650" i="41"/>
  <c r="AQ656" i="41"/>
  <c r="AT660" i="41"/>
  <c r="AT668" i="41"/>
  <c r="AT676" i="41"/>
  <c r="AW678" i="41"/>
  <c r="AQ491" i="41"/>
  <c r="AQ503" i="41"/>
  <c r="AW511" i="41"/>
  <c r="AW522" i="41"/>
  <c r="AW523" i="41"/>
  <c r="AQ534" i="41"/>
  <c r="AQ535" i="41"/>
  <c r="AT537" i="41"/>
  <c r="AW539" i="41"/>
  <c r="AQ550" i="41"/>
  <c r="AT557" i="41"/>
  <c r="AW558" i="41"/>
  <c r="AW559" i="41"/>
  <c r="AQ562" i="41"/>
  <c r="AW569" i="41"/>
  <c r="AT589" i="41"/>
  <c r="AW590" i="41"/>
  <c r="AW591" i="41"/>
  <c r="AQ594" i="41"/>
  <c r="AW599" i="41"/>
  <c r="AQ604" i="41"/>
  <c r="AW611" i="41"/>
  <c r="AW648" i="41"/>
  <c r="AW660" i="41"/>
  <c r="AQ664" i="41"/>
  <c r="AW668" i="41"/>
  <c r="AQ672" i="41"/>
  <c r="AW676" i="41"/>
  <c r="AT15" i="41"/>
  <c r="AT19" i="41"/>
  <c r="AS13" i="41"/>
  <c r="AW15" i="41"/>
  <c r="AQ17" i="41"/>
  <c r="AW19" i="41"/>
  <c r="AT17" i="41"/>
  <c r="AP13" i="41"/>
  <c r="AU13" i="41"/>
  <c r="AV13" i="41"/>
  <c r="AT18" i="41"/>
  <c r="AT16" i="41"/>
  <c r="AR13" i="41"/>
  <c r="AO13" i="41"/>
  <c r="AT59" i="41"/>
  <c r="AQ62" i="41"/>
  <c r="AQ70" i="41"/>
  <c r="AQ88" i="41"/>
  <c r="AQ92" i="41"/>
  <c r="AQ96" i="41"/>
  <c r="AQ100" i="41"/>
  <c r="AQ104" i="41"/>
  <c r="AQ108" i="41"/>
  <c r="AQ112" i="41"/>
  <c r="AQ116" i="41"/>
  <c r="AQ120" i="41"/>
  <c r="AQ124" i="41"/>
  <c r="AQ128" i="41"/>
  <c r="AQ132" i="41"/>
  <c r="AQ136" i="41"/>
  <c r="AQ140" i="41"/>
  <c r="AQ144" i="41"/>
  <c r="AQ148" i="41"/>
  <c r="AQ152" i="41"/>
  <c r="AQ156" i="41"/>
  <c r="AQ160" i="41"/>
  <c r="AQ164" i="41"/>
  <c r="AQ168" i="41"/>
  <c r="AQ172" i="41"/>
  <c r="AQ176" i="41"/>
  <c r="AT14" i="41"/>
  <c r="R12" i="41"/>
  <c r="AQ68" i="41"/>
  <c r="AQ76" i="41"/>
  <c r="AQ79" i="41"/>
  <c r="F694" i="41"/>
  <c r="CG10" i="15" s="1"/>
  <c r="AW14" i="41"/>
  <c r="AQ61" i="41"/>
  <c r="AQ66" i="41"/>
  <c r="AQ74" i="41"/>
  <c r="AT79" i="41"/>
  <c r="AQ80" i="41"/>
  <c r="AQ83" i="41"/>
  <c r="AQ94" i="41"/>
  <c r="AQ98" i="41"/>
  <c r="AQ102" i="41"/>
  <c r="AQ106" i="41"/>
  <c r="AQ110" i="41"/>
  <c r="AQ114" i="41"/>
  <c r="AQ118" i="41"/>
  <c r="AQ122" i="41"/>
  <c r="AQ126" i="41"/>
  <c r="AQ130" i="41"/>
  <c r="AQ134" i="41"/>
  <c r="AQ138" i="41"/>
  <c r="AQ142" i="41"/>
  <c r="AQ146" i="41"/>
  <c r="AQ150" i="41"/>
  <c r="AQ154" i="41"/>
  <c r="AQ158" i="41"/>
  <c r="AQ162" i="41"/>
  <c r="AQ166" i="41"/>
  <c r="AQ170" i="41"/>
  <c r="AQ174" i="41"/>
  <c r="AQ178" i="41"/>
  <c r="AQ64" i="41"/>
  <c r="AQ72" i="41"/>
  <c r="AT83" i="41"/>
  <c r="AQ84" i="41"/>
  <c r="AQ87" i="41"/>
  <c r="AQ218" i="41"/>
  <c r="AT231" i="41"/>
  <c r="AQ238" i="41"/>
  <c r="AQ248" i="41"/>
  <c r="AQ252" i="41"/>
  <c r="AQ256" i="41"/>
  <c r="AQ260" i="41"/>
  <c r="AQ264" i="41"/>
  <c r="AQ268" i="41"/>
  <c r="AQ272" i="41"/>
  <c r="AQ276" i="41"/>
  <c r="AQ280" i="41"/>
  <c r="AQ234" i="41"/>
  <c r="AT229" i="41"/>
  <c r="AQ246" i="41"/>
  <c r="AQ250" i="41"/>
  <c r="AQ254" i="41"/>
  <c r="AQ258" i="41"/>
  <c r="AQ262" i="41"/>
  <c r="AQ266" i="41"/>
  <c r="AQ270" i="41"/>
  <c r="AQ274" i="41"/>
  <c r="AQ278" i="41"/>
  <c r="AQ282" i="41"/>
  <c r="AQ363" i="41"/>
  <c r="AW389" i="41"/>
  <c r="AW405" i="41"/>
  <c r="AW421" i="41"/>
  <c r="AW431" i="41"/>
  <c r="AQ361" i="41"/>
  <c r="AQ377" i="41"/>
  <c r="AW399" i="41"/>
  <c r="AW415" i="41"/>
  <c r="AQ373" i="41"/>
  <c r="AQ383" i="41"/>
  <c r="AW387" i="41"/>
  <c r="AW403" i="41"/>
  <c r="AW419" i="41"/>
  <c r="AQ369" i="41"/>
  <c r="AQ381" i="41"/>
  <c r="AW391" i="41"/>
  <c r="AW407" i="41"/>
  <c r="AW423" i="41"/>
  <c r="AW497" i="41"/>
  <c r="AW513" i="41"/>
  <c r="AQ576" i="41"/>
  <c r="AQ614" i="41"/>
  <c r="AQ622" i="41"/>
  <c r="AQ630" i="41"/>
  <c r="AQ638" i="41"/>
  <c r="AW509" i="41"/>
  <c r="AQ636" i="41"/>
  <c r="AQ574" i="41"/>
  <c r="AQ590" i="41"/>
  <c r="E688" i="41"/>
  <c r="AW503" i="41"/>
  <c r="AW517" i="41"/>
  <c r="AW525" i="41"/>
  <c r="AQ578" i="41"/>
  <c r="P692" i="41"/>
  <c r="Q692" i="41" s="1"/>
  <c r="O700" i="41"/>
  <c r="P700" i="41" s="1"/>
  <c r="P12" i="26"/>
  <c r="AQ13" i="41" l="1"/>
  <c r="P696" i="41"/>
  <c r="P697" i="41"/>
  <c r="CE10" i="15"/>
  <c r="EY10" i="15"/>
  <c r="F695" i="41"/>
  <c r="G695" i="41" s="1"/>
  <c r="AW13" i="41"/>
  <c r="AT13" i="41"/>
  <c r="G40" i="38"/>
  <c r="F687" i="41"/>
  <c r="P699" i="41"/>
  <c r="Q691" i="41"/>
  <c r="Q688" i="41"/>
  <c r="P698" i="41"/>
  <c r="F692" i="41"/>
  <c r="F686" i="41"/>
  <c r="Q690" i="41"/>
  <c r="Q687" i="41"/>
  <c r="Q689" i="41"/>
  <c r="Q686" i="41"/>
  <c r="F688" i="41" l="1"/>
  <c r="G693" i="41" l="1"/>
  <c r="G694" i="41"/>
  <c r="P51" i="2" l="1"/>
  <c r="Q51" i="2" s="1"/>
  <c r="P50" i="2"/>
  <c r="Q50" i="2" s="1"/>
  <c r="P49" i="2"/>
  <c r="Q49" i="2" s="1"/>
  <c r="P48" i="2"/>
  <c r="Q48" i="2" s="1"/>
  <c r="P47" i="2"/>
  <c r="Q47" i="2" s="1"/>
  <c r="P46" i="2"/>
  <c r="Q46" i="2" s="1"/>
  <c r="P45" i="2"/>
  <c r="Q45" i="2" s="1"/>
  <c r="P44" i="2"/>
  <c r="Q44" i="2" s="1"/>
  <c r="P43" i="2"/>
  <c r="Q43" i="2" s="1"/>
  <c r="P42" i="2"/>
  <c r="Q42" i="2" s="1"/>
  <c r="P41" i="2"/>
  <c r="Q41" i="2" s="1"/>
  <c r="P40" i="2"/>
  <c r="Q40" i="2" s="1"/>
  <c r="P39" i="2"/>
  <c r="Q39" i="2" s="1"/>
  <c r="P38" i="2"/>
  <c r="Q38" i="2" s="1"/>
  <c r="P37" i="2"/>
  <c r="Q37" i="2" s="1"/>
  <c r="P36" i="2"/>
  <c r="Q36" i="2" s="1"/>
  <c r="P35" i="2"/>
  <c r="Q35" i="2" s="1"/>
  <c r="P34" i="2"/>
  <c r="Q34" i="2" s="1"/>
  <c r="P33" i="2"/>
  <c r="Q33" i="2" s="1"/>
  <c r="P32" i="2"/>
  <c r="Q32" i="2" s="1"/>
  <c r="P31" i="2"/>
  <c r="Q31" i="2" s="1"/>
  <c r="P30" i="2"/>
  <c r="Q30" i="2" s="1"/>
  <c r="P29" i="2"/>
  <c r="Q29" i="2" s="1"/>
  <c r="P28" i="2"/>
  <c r="Q28" i="2" s="1"/>
  <c r="P27" i="2"/>
  <c r="Q27" i="2" s="1"/>
  <c r="P26" i="2"/>
  <c r="Q26" i="2" s="1"/>
  <c r="P25" i="2"/>
  <c r="Q25" i="2" s="1"/>
  <c r="P24" i="2"/>
  <c r="Q24" i="2" s="1"/>
  <c r="P23" i="2"/>
  <c r="Q23" i="2" s="1"/>
  <c r="P22" i="2"/>
  <c r="Q22" i="2" s="1"/>
  <c r="P21" i="2"/>
  <c r="Q21" i="2" s="1"/>
  <c r="P20" i="2"/>
  <c r="Q20" i="2" s="1"/>
  <c r="P19" i="2"/>
  <c r="Q19" i="2" s="1"/>
  <c r="P18" i="2"/>
  <c r="Q18" i="2" s="1"/>
  <c r="P17" i="2"/>
  <c r="Q17" i="2" s="1"/>
  <c r="P16" i="2"/>
  <c r="Q16" i="2" s="1"/>
  <c r="P15" i="2"/>
  <c r="Q15" i="2" s="1"/>
  <c r="P14" i="2"/>
  <c r="Q14" i="2" s="1"/>
  <c r="E27" i="28" l="1"/>
  <c r="E26" i="28"/>
  <c r="P9" i="41" l="1"/>
  <c r="E28" i="28" l="1"/>
  <c r="DF10" i="15" s="1"/>
  <c r="B167" i="38" l="1"/>
  <c r="J162" i="38"/>
  <c r="E162" i="38"/>
  <c r="B162" i="38"/>
  <c r="G151" i="38"/>
  <c r="B151" i="38"/>
  <c r="G140" i="38"/>
  <c r="B140" i="38"/>
  <c r="G129" i="38"/>
  <c r="B129" i="38"/>
  <c r="G126" i="38"/>
  <c r="B126" i="38"/>
  <c r="L121" i="38"/>
  <c r="J121" i="38"/>
  <c r="G121" i="38"/>
  <c r="C121" i="38"/>
  <c r="M116" i="38"/>
  <c r="M114" i="38"/>
  <c r="M112" i="38"/>
  <c r="M110" i="38"/>
  <c r="M108" i="38"/>
  <c r="M106" i="38"/>
  <c r="M104" i="38"/>
  <c r="M102" i="38"/>
  <c r="M100" i="38"/>
  <c r="M98" i="38"/>
  <c r="M96" i="38"/>
  <c r="M94" i="38"/>
  <c r="M93" i="38"/>
  <c r="M92" i="38"/>
  <c r="M91" i="38"/>
  <c r="M90" i="38"/>
  <c r="M89" i="38"/>
  <c r="G70" i="38"/>
  <c r="C70" i="38"/>
  <c r="G66" i="38"/>
  <c r="AR10" i="15" s="1"/>
  <c r="F66" i="38"/>
  <c r="G57" i="38"/>
  <c r="D50" i="38"/>
  <c r="H49" i="38"/>
  <c r="D49" i="38"/>
  <c r="H48" i="38"/>
  <c r="D48" i="38"/>
  <c r="M36" i="38"/>
  <c r="J36" i="38"/>
  <c r="G36" i="38"/>
  <c r="D36" i="38"/>
  <c r="M35" i="38"/>
  <c r="J35" i="38"/>
  <c r="G35" i="38"/>
  <c r="D35" i="38"/>
  <c r="M34" i="38"/>
  <c r="J34" i="38"/>
  <c r="G34" i="38"/>
  <c r="D34" i="38"/>
  <c r="G4" i="38"/>
  <c r="L70" i="38"/>
  <c r="H66" i="38" l="1"/>
  <c r="AO10" i="15" s="1"/>
  <c r="AP10" i="15"/>
  <c r="AM17" i="27"/>
  <c r="M323" i="27" s="1"/>
  <c r="AM18" i="27"/>
  <c r="AM19" i="27"/>
  <c r="AM20" i="27"/>
  <c r="AM21" i="27"/>
  <c r="AM22" i="27"/>
  <c r="AM23" i="27"/>
  <c r="AM24" i="27"/>
  <c r="AM25" i="27"/>
  <c r="AM26" i="27"/>
  <c r="AM27" i="27"/>
  <c r="AM28" i="27"/>
  <c r="AM29" i="27"/>
  <c r="AM30" i="27"/>
  <c r="AM31" i="27"/>
  <c r="AM32" i="27"/>
  <c r="AM33" i="27"/>
  <c r="AM34" i="27"/>
  <c r="AM35" i="27"/>
  <c r="AM36" i="27"/>
  <c r="AM37" i="27"/>
  <c r="AM38" i="27"/>
  <c r="AM39" i="27"/>
  <c r="AM40" i="27"/>
  <c r="AM41" i="27"/>
  <c r="AM42" i="27"/>
  <c r="AM43" i="27"/>
  <c r="AM44" i="27"/>
  <c r="AM45" i="27"/>
  <c r="AM46" i="27"/>
  <c r="AM47" i="27"/>
  <c r="AM48" i="27"/>
  <c r="AM49" i="27"/>
  <c r="AM50" i="27"/>
  <c r="AM51" i="27"/>
  <c r="AM52" i="27"/>
  <c r="AM53" i="27"/>
  <c r="AM54" i="27"/>
  <c r="AM55" i="27"/>
  <c r="AM56" i="27"/>
  <c r="AM57" i="27"/>
  <c r="AM58" i="27"/>
  <c r="AM59" i="27"/>
  <c r="AM60" i="27"/>
  <c r="AM61" i="27"/>
  <c r="AM62" i="27"/>
  <c r="AM63" i="27"/>
  <c r="AM64" i="27"/>
  <c r="AM65" i="27"/>
  <c r="AM66" i="27"/>
  <c r="AM67" i="27"/>
  <c r="AM68" i="27"/>
  <c r="AM69" i="27"/>
  <c r="AM70" i="27"/>
  <c r="AM71" i="27"/>
  <c r="AM72" i="27"/>
  <c r="AM73" i="27"/>
  <c r="AM74" i="27"/>
  <c r="AM75" i="27"/>
  <c r="AM76" i="27"/>
  <c r="AM77" i="27"/>
  <c r="AM78" i="27"/>
  <c r="AM79" i="27"/>
  <c r="AM80" i="27"/>
  <c r="AM81" i="27"/>
  <c r="AM82" i="27"/>
  <c r="AM83" i="27"/>
  <c r="AM84" i="27"/>
  <c r="AM85" i="27"/>
  <c r="AM86" i="27"/>
  <c r="AM87" i="27"/>
  <c r="AM88" i="27"/>
  <c r="AM89" i="27"/>
  <c r="AM90" i="27"/>
  <c r="AM91" i="27"/>
  <c r="AM92" i="27"/>
  <c r="AM93" i="27"/>
  <c r="AM94" i="27"/>
  <c r="AM95" i="27"/>
  <c r="AM96" i="27"/>
  <c r="AM97" i="27"/>
  <c r="AM98" i="27"/>
  <c r="AM99" i="27"/>
  <c r="AM100" i="27"/>
  <c r="AM101" i="27"/>
  <c r="AM102" i="27"/>
  <c r="AM103" i="27"/>
  <c r="AM104" i="27"/>
  <c r="AM105" i="27"/>
  <c r="AM106" i="27"/>
  <c r="AM107" i="27"/>
  <c r="AM108" i="27"/>
  <c r="AM109" i="27"/>
  <c r="AM110" i="27"/>
  <c r="AM111" i="27"/>
  <c r="AM112" i="27"/>
  <c r="AM113" i="27"/>
  <c r="AM114" i="27"/>
  <c r="AM115" i="27"/>
  <c r="AM116" i="27"/>
  <c r="AM117" i="27"/>
  <c r="AM118" i="27"/>
  <c r="AM119" i="27"/>
  <c r="AM120" i="27"/>
  <c r="AM121" i="27"/>
  <c r="AM122" i="27"/>
  <c r="AM123" i="27"/>
  <c r="AM124" i="27"/>
  <c r="AM125" i="27"/>
  <c r="AM126" i="27"/>
  <c r="AM127" i="27"/>
  <c r="AM128" i="27"/>
  <c r="AM129" i="27"/>
  <c r="AM130" i="27"/>
  <c r="AM131" i="27"/>
  <c r="AM132" i="27"/>
  <c r="AM133" i="27"/>
  <c r="AM134" i="27"/>
  <c r="AM135" i="27"/>
  <c r="AM136" i="27"/>
  <c r="AM137" i="27"/>
  <c r="AM138" i="27"/>
  <c r="AM139" i="27"/>
  <c r="AM140" i="27"/>
  <c r="AM141" i="27"/>
  <c r="AM142" i="27"/>
  <c r="AM143" i="27"/>
  <c r="AM144" i="27"/>
  <c r="AM145" i="27"/>
  <c r="AM146" i="27"/>
  <c r="AM147" i="27"/>
  <c r="AM148" i="27"/>
  <c r="AM149" i="27"/>
  <c r="AM150" i="27"/>
  <c r="AM151" i="27"/>
  <c r="AM152" i="27"/>
  <c r="AM153" i="27"/>
  <c r="AM154" i="27"/>
  <c r="AM155" i="27"/>
  <c r="AM156" i="27"/>
  <c r="AM157" i="27"/>
  <c r="AM158" i="27"/>
  <c r="AM159" i="27"/>
  <c r="AM160" i="27"/>
  <c r="AM161" i="27"/>
  <c r="AM162" i="27"/>
  <c r="AM163" i="27"/>
  <c r="AM164" i="27"/>
  <c r="AM165" i="27"/>
  <c r="AM166" i="27"/>
  <c r="AM167" i="27"/>
  <c r="AM168" i="27"/>
  <c r="AM169" i="27"/>
  <c r="AM170" i="27"/>
  <c r="AM171" i="27"/>
  <c r="AM172" i="27"/>
  <c r="AM173" i="27"/>
  <c r="AM174" i="27"/>
  <c r="AM175" i="27"/>
  <c r="AM176" i="27"/>
  <c r="AM177" i="27"/>
  <c r="AM178" i="27"/>
  <c r="AM179" i="27"/>
  <c r="AM180" i="27"/>
  <c r="AM181" i="27"/>
  <c r="AM182" i="27"/>
  <c r="AM183" i="27"/>
  <c r="AM184" i="27"/>
  <c r="AM185" i="27"/>
  <c r="AM186" i="27"/>
  <c r="AM187" i="27"/>
  <c r="AM188" i="27"/>
  <c r="AM189" i="27"/>
  <c r="AM190" i="27"/>
  <c r="AM191" i="27"/>
  <c r="AM192" i="27"/>
  <c r="AM193" i="27"/>
  <c r="AM194" i="27"/>
  <c r="AM195" i="27"/>
  <c r="AM196" i="27"/>
  <c r="AM197" i="27"/>
  <c r="AM198" i="27"/>
  <c r="AM199" i="27"/>
  <c r="AM200" i="27"/>
  <c r="AM201" i="27"/>
  <c r="AM202" i="27"/>
  <c r="AM203" i="27"/>
  <c r="AM204" i="27"/>
  <c r="AM205" i="27"/>
  <c r="AM206" i="27"/>
  <c r="AM207" i="27"/>
  <c r="AM208" i="27"/>
  <c r="AM209" i="27"/>
  <c r="AM210" i="27"/>
  <c r="AM211" i="27"/>
  <c r="AM212" i="27"/>
  <c r="AM213" i="27"/>
  <c r="AM214" i="27"/>
  <c r="AM215" i="27"/>
  <c r="AM216" i="27"/>
  <c r="AM217" i="27"/>
  <c r="AM218" i="27"/>
  <c r="AM219" i="27"/>
  <c r="AM220" i="27"/>
  <c r="AM221" i="27"/>
  <c r="AM222" i="27"/>
  <c r="AM223" i="27"/>
  <c r="AM224" i="27"/>
  <c r="AM225" i="27"/>
  <c r="AM226" i="27"/>
  <c r="AM227" i="27"/>
  <c r="AM228" i="27"/>
  <c r="AM229" i="27"/>
  <c r="AM230" i="27"/>
  <c r="AM231" i="27"/>
  <c r="AM232" i="27"/>
  <c r="AM233" i="27"/>
  <c r="AM234" i="27"/>
  <c r="AM235" i="27"/>
  <c r="AM236" i="27"/>
  <c r="AM237" i="27"/>
  <c r="AM238" i="27"/>
  <c r="AM239" i="27"/>
  <c r="AM240" i="27"/>
  <c r="AM241" i="27"/>
  <c r="AM242" i="27"/>
  <c r="AM243" i="27"/>
  <c r="AM244" i="27"/>
  <c r="AM245" i="27"/>
  <c r="AM246" i="27"/>
  <c r="AM247" i="27"/>
  <c r="AM248" i="27"/>
  <c r="AM249" i="27"/>
  <c r="AM250" i="27"/>
  <c r="AM251" i="27"/>
  <c r="AM252" i="27"/>
  <c r="AM253" i="27"/>
  <c r="AM254" i="27"/>
  <c r="AM255" i="27"/>
  <c r="AM256" i="27"/>
  <c r="AM257" i="27"/>
  <c r="AM258" i="27"/>
  <c r="AM259" i="27"/>
  <c r="AM260" i="27"/>
  <c r="AM261" i="27"/>
  <c r="AM262" i="27"/>
  <c r="AM263" i="27"/>
  <c r="AM264" i="27"/>
  <c r="AM265" i="27"/>
  <c r="AM266" i="27"/>
  <c r="AM267" i="27"/>
  <c r="AM268" i="27"/>
  <c r="AM269" i="27"/>
  <c r="AM270" i="27"/>
  <c r="AM271" i="27"/>
  <c r="AM272" i="27"/>
  <c r="AM273" i="27"/>
  <c r="AM274" i="27"/>
  <c r="AM275" i="27"/>
  <c r="AM276" i="27"/>
  <c r="AM277" i="27"/>
  <c r="AM278" i="27"/>
  <c r="AM279" i="27"/>
  <c r="AM280" i="27"/>
  <c r="AM281" i="27"/>
  <c r="AM282" i="27"/>
  <c r="AM283" i="27"/>
  <c r="AM284" i="27"/>
  <c r="AM285" i="27"/>
  <c r="AM286" i="27"/>
  <c r="AM287" i="27"/>
  <c r="AM288" i="27"/>
  <c r="AM289" i="27"/>
  <c r="AM290" i="27"/>
  <c r="AM291" i="27"/>
  <c r="AM292" i="27"/>
  <c r="AM293" i="27"/>
  <c r="AM294" i="27"/>
  <c r="AM295" i="27"/>
  <c r="AM296" i="27"/>
  <c r="AM297" i="27"/>
  <c r="AM298" i="27"/>
  <c r="AM16" i="27"/>
  <c r="BG17" i="27"/>
  <c r="BG18" i="27"/>
  <c r="BG19" i="27"/>
  <c r="BG20" i="27"/>
  <c r="BG21" i="27"/>
  <c r="BG22" i="27"/>
  <c r="BG23" i="27"/>
  <c r="BG24" i="27"/>
  <c r="BG25" i="27"/>
  <c r="BG26" i="27"/>
  <c r="BG27" i="27"/>
  <c r="BG28" i="27"/>
  <c r="BG29" i="27"/>
  <c r="BG30" i="27"/>
  <c r="BG31" i="27"/>
  <c r="BG32" i="27"/>
  <c r="BG33" i="27"/>
  <c r="BG34" i="27"/>
  <c r="BG35" i="27"/>
  <c r="BG36" i="27"/>
  <c r="BG37" i="27"/>
  <c r="BG38" i="27"/>
  <c r="BG39" i="27"/>
  <c r="BG40" i="27"/>
  <c r="BG41" i="27"/>
  <c r="BG42" i="27"/>
  <c r="BG43" i="27"/>
  <c r="BG44" i="27"/>
  <c r="BG45" i="27"/>
  <c r="BG46" i="27"/>
  <c r="BG47" i="27"/>
  <c r="BG48" i="27"/>
  <c r="BG49" i="27"/>
  <c r="BG50" i="27"/>
  <c r="BG51" i="27"/>
  <c r="BG52" i="27"/>
  <c r="BG53" i="27"/>
  <c r="BG54" i="27"/>
  <c r="BG55" i="27"/>
  <c r="BG56" i="27"/>
  <c r="BG57" i="27"/>
  <c r="BG58" i="27"/>
  <c r="BG59" i="27"/>
  <c r="BG60" i="27"/>
  <c r="BG61" i="27"/>
  <c r="BG62" i="27"/>
  <c r="BG63" i="27"/>
  <c r="BG64" i="27"/>
  <c r="BG65" i="27"/>
  <c r="BG66" i="27"/>
  <c r="BG67" i="27"/>
  <c r="BG68" i="27"/>
  <c r="BG69" i="27"/>
  <c r="BG70" i="27"/>
  <c r="BG71" i="27"/>
  <c r="BG72" i="27"/>
  <c r="BG73" i="27"/>
  <c r="BG74" i="27"/>
  <c r="BG75" i="27"/>
  <c r="BG76" i="27"/>
  <c r="BG77" i="27"/>
  <c r="BG78" i="27"/>
  <c r="BG79" i="27"/>
  <c r="BG80" i="27"/>
  <c r="BG81" i="27"/>
  <c r="BG82" i="27"/>
  <c r="BG83" i="27"/>
  <c r="BG84" i="27"/>
  <c r="BG85" i="27"/>
  <c r="BG86" i="27"/>
  <c r="BG87" i="27"/>
  <c r="BG88" i="27"/>
  <c r="BG89" i="27"/>
  <c r="BG90" i="27"/>
  <c r="BG91" i="27"/>
  <c r="BG92" i="27"/>
  <c r="BG93" i="27"/>
  <c r="BG94" i="27"/>
  <c r="BG95" i="27"/>
  <c r="BG96" i="27"/>
  <c r="BG97" i="27"/>
  <c r="BG98" i="27"/>
  <c r="BG99" i="27"/>
  <c r="BG100" i="27"/>
  <c r="BG101" i="27"/>
  <c r="BG102" i="27"/>
  <c r="BG103" i="27"/>
  <c r="BG104" i="27"/>
  <c r="BG105" i="27"/>
  <c r="BG106" i="27"/>
  <c r="BG107" i="27"/>
  <c r="BG108" i="27"/>
  <c r="BG109" i="27"/>
  <c r="BG110" i="27"/>
  <c r="BG111" i="27"/>
  <c r="BG112" i="27"/>
  <c r="BG113" i="27"/>
  <c r="BG114" i="27"/>
  <c r="BG115" i="27"/>
  <c r="BG116" i="27"/>
  <c r="BG117" i="27"/>
  <c r="BG118" i="27"/>
  <c r="BG119" i="27"/>
  <c r="BG120" i="27"/>
  <c r="BG121" i="27"/>
  <c r="BG122" i="27"/>
  <c r="BG123" i="27"/>
  <c r="BG124" i="27"/>
  <c r="BG125" i="27"/>
  <c r="BG126" i="27"/>
  <c r="BG127" i="27"/>
  <c r="BG128" i="27"/>
  <c r="BG129" i="27"/>
  <c r="BG130" i="27"/>
  <c r="BG131" i="27"/>
  <c r="BG132" i="27"/>
  <c r="BG133" i="27"/>
  <c r="BG134" i="27"/>
  <c r="BG135" i="27"/>
  <c r="BG136" i="27"/>
  <c r="BG137" i="27"/>
  <c r="BG138" i="27"/>
  <c r="BG139" i="27"/>
  <c r="BG140" i="27"/>
  <c r="BG141" i="27"/>
  <c r="BG142" i="27"/>
  <c r="BG143" i="27"/>
  <c r="BG144" i="27"/>
  <c r="BG145" i="27"/>
  <c r="BG146" i="27"/>
  <c r="BG147" i="27"/>
  <c r="BG148" i="27"/>
  <c r="BG149" i="27"/>
  <c r="BG150" i="27"/>
  <c r="BG151" i="27"/>
  <c r="BG152" i="27"/>
  <c r="BG153" i="27"/>
  <c r="BG154" i="27"/>
  <c r="BG155" i="27"/>
  <c r="BG156" i="27"/>
  <c r="BG157" i="27"/>
  <c r="BG158" i="27"/>
  <c r="BG159" i="27"/>
  <c r="BG160" i="27"/>
  <c r="BG161" i="27"/>
  <c r="BG162" i="27"/>
  <c r="BG163" i="27"/>
  <c r="BG164" i="27"/>
  <c r="BG165" i="27"/>
  <c r="BG166" i="27"/>
  <c r="BG167" i="27"/>
  <c r="BG168" i="27"/>
  <c r="BG169" i="27"/>
  <c r="BG170" i="27"/>
  <c r="BG171" i="27"/>
  <c r="BG172" i="27"/>
  <c r="BG173" i="27"/>
  <c r="BG174" i="27"/>
  <c r="BG175" i="27"/>
  <c r="BG176" i="27"/>
  <c r="BG177" i="27"/>
  <c r="BG178" i="27"/>
  <c r="BG179" i="27"/>
  <c r="BG180" i="27"/>
  <c r="BG181" i="27"/>
  <c r="BG182" i="27"/>
  <c r="BG183" i="27"/>
  <c r="BG184" i="27"/>
  <c r="BG185" i="27"/>
  <c r="BG186" i="27"/>
  <c r="BG187" i="27"/>
  <c r="BG188" i="27"/>
  <c r="BG189" i="27"/>
  <c r="BG190" i="27"/>
  <c r="BG191" i="27"/>
  <c r="BG192" i="27"/>
  <c r="BG193" i="27"/>
  <c r="BG194" i="27"/>
  <c r="BG195" i="27"/>
  <c r="BG196" i="27"/>
  <c r="BG197" i="27"/>
  <c r="BG198" i="27"/>
  <c r="BG199" i="27"/>
  <c r="BG200" i="27"/>
  <c r="BG201" i="27"/>
  <c r="BG202" i="27"/>
  <c r="BG203" i="27"/>
  <c r="BG204" i="27"/>
  <c r="BG205" i="27"/>
  <c r="BG206" i="27"/>
  <c r="BG207" i="27"/>
  <c r="BG208" i="27"/>
  <c r="BG209" i="27"/>
  <c r="BG210" i="27"/>
  <c r="BG211" i="27"/>
  <c r="BG212" i="27"/>
  <c r="BG213" i="27"/>
  <c r="BG214" i="27"/>
  <c r="BG215" i="27"/>
  <c r="BG216" i="27"/>
  <c r="BG217" i="27"/>
  <c r="BG218" i="27"/>
  <c r="BG219" i="27"/>
  <c r="BG220" i="27"/>
  <c r="BG221" i="27"/>
  <c r="BG222" i="27"/>
  <c r="BG223" i="27"/>
  <c r="BG224" i="27"/>
  <c r="BG225" i="27"/>
  <c r="BG226" i="27"/>
  <c r="BG227" i="27"/>
  <c r="BG228" i="27"/>
  <c r="BG229" i="27"/>
  <c r="BG230" i="27"/>
  <c r="BG231" i="27"/>
  <c r="BG232" i="27"/>
  <c r="BG233" i="27"/>
  <c r="BG234" i="27"/>
  <c r="BG235" i="27"/>
  <c r="BG236" i="27"/>
  <c r="BG237" i="27"/>
  <c r="BG238" i="27"/>
  <c r="BG239" i="27"/>
  <c r="BG240" i="27"/>
  <c r="BG241" i="27"/>
  <c r="BG242" i="27"/>
  <c r="BG243" i="27"/>
  <c r="BG244" i="27"/>
  <c r="BG245" i="27"/>
  <c r="BG246" i="27"/>
  <c r="BG247" i="27"/>
  <c r="BG248" i="27"/>
  <c r="BG249" i="27"/>
  <c r="BG250" i="27"/>
  <c r="BG251" i="27"/>
  <c r="BG252" i="27"/>
  <c r="BG253" i="27"/>
  <c r="BG254" i="27"/>
  <c r="BG255" i="27"/>
  <c r="BG256" i="27"/>
  <c r="BG257" i="27"/>
  <c r="BG258" i="27"/>
  <c r="BG259" i="27"/>
  <c r="BG260" i="27"/>
  <c r="BG261" i="27"/>
  <c r="BG262" i="27"/>
  <c r="BG263" i="27"/>
  <c r="BG264" i="27"/>
  <c r="BG265" i="27"/>
  <c r="BG266" i="27"/>
  <c r="BG267" i="27"/>
  <c r="BG268" i="27"/>
  <c r="BG269" i="27"/>
  <c r="BG270" i="27"/>
  <c r="BG271" i="27"/>
  <c r="BG272" i="27"/>
  <c r="BG273" i="27"/>
  <c r="BG274" i="27"/>
  <c r="BG275" i="27"/>
  <c r="BG276" i="27"/>
  <c r="BG277" i="27"/>
  <c r="BG278" i="27"/>
  <c r="BG279" i="27"/>
  <c r="BG280" i="27"/>
  <c r="BG281" i="27"/>
  <c r="BG282" i="27"/>
  <c r="BG283" i="27"/>
  <c r="BG284" i="27"/>
  <c r="BG285" i="27"/>
  <c r="BG286" i="27"/>
  <c r="BG287" i="27"/>
  <c r="BG288" i="27"/>
  <c r="BG289" i="27"/>
  <c r="BG290" i="27"/>
  <c r="BG291" i="27"/>
  <c r="BG292" i="27"/>
  <c r="BG293" i="27"/>
  <c r="BG294" i="27"/>
  <c r="BG295" i="27"/>
  <c r="BG296" i="27"/>
  <c r="BG297" i="27"/>
  <c r="BG298" i="27"/>
  <c r="L323" i="27" l="1"/>
  <c r="N323" i="27" s="1"/>
  <c r="X316" i="27"/>
  <c r="AT17" i="27"/>
  <c r="AT18" i="27"/>
  <c r="AT19" i="27"/>
  <c r="AT20" i="27"/>
  <c r="AT21" i="27"/>
  <c r="AT22" i="27"/>
  <c r="AT23" i="27"/>
  <c r="AT24" i="27"/>
  <c r="AT25" i="27"/>
  <c r="AT26" i="27"/>
  <c r="AT27" i="27"/>
  <c r="AT28" i="27"/>
  <c r="AT29" i="27"/>
  <c r="AT30" i="27"/>
  <c r="AT31" i="27"/>
  <c r="AT32" i="27"/>
  <c r="AT33" i="27"/>
  <c r="AT34" i="27"/>
  <c r="AT35" i="27"/>
  <c r="AT36" i="27"/>
  <c r="AT37" i="27"/>
  <c r="AT38" i="27"/>
  <c r="AT39" i="27"/>
  <c r="AT40" i="27"/>
  <c r="AT41" i="27"/>
  <c r="AT42" i="27"/>
  <c r="AT43" i="27"/>
  <c r="AT44" i="27"/>
  <c r="AT45" i="27"/>
  <c r="AT46" i="27"/>
  <c r="AT47" i="27"/>
  <c r="AT48" i="27"/>
  <c r="AT49" i="27"/>
  <c r="AT50" i="27"/>
  <c r="AT51" i="27"/>
  <c r="AT52" i="27"/>
  <c r="AT53" i="27"/>
  <c r="AT54" i="27"/>
  <c r="AT55" i="27"/>
  <c r="AT56" i="27"/>
  <c r="AT57" i="27"/>
  <c r="AT58" i="27"/>
  <c r="AT59" i="27"/>
  <c r="AT60" i="27"/>
  <c r="AT61" i="27"/>
  <c r="AT62" i="27"/>
  <c r="AT63" i="27"/>
  <c r="AT64" i="27"/>
  <c r="AT65" i="27"/>
  <c r="AT66" i="27"/>
  <c r="AT67" i="27"/>
  <c r="AT68" i="27"/>
  <c r="AT69" i="27"/>
  <c r="AT70" i="27"/>
  <c r="AT71" i="27"/>
  <c r="AT72" i="27"/>
  <c r="AT73" i="27"/>
  <c r="AT74" i="27"/>
  <c r="AT75" i="27"/>
  <c r="AT76" i="27"/>
  <c r="AT77" i="27"/>
  <c r="AT78" i="27"/>
  <c r="AT79" i="27"/>
  <c r="AT80" i="27"/>
  <c r="AT81" i="27"/>
  <c r="AT82" i="27"/>
  <c r="AT83" i="27"/>
  <c r="AT84" i="27"/>
  <c r="AT85" i="27"/>
  <c r="AT86" i="27"/>
  <c r="AT87" i="27"/>
  <c r="AT88" i="27"/>
  <c r="AT89" i="27"/>
  <c r="AT90" i="27"/>
  <c r="AT91" i="27"/>
  <c r="AT92" i="27"/>
  <c r="AT93" i="27"/>
  <c r="AT94" i="27"/>
  <c r="AT95" i="27"/>
  <c r="AT96" i="27"/>
  <c r="AT97" i="27"/>
  <c r="AT98" i="27"/>
  <c r="AT99" i="27"/>
  <c r="AT100" i="27"/>
  <c r="AT101" i="27"/>
  <c r="AT102" i="27"/>
  <c r="AT103" i="27"/>
  <c r="AT104" i="27"/>
  <c r="AT105" i="27"/>
  <c r="AT106" i="27"/>
  <c r="AT107" i="27"/>
  <c r="AT108" i="27"/>
  <c r="AT109" i="27"/>
  <c r="AT110" i="27"/>
  <c r="AT111" i="27"/>
  <c r="AT112" i="27"/>
  <c r="AT113" i="27"/>
  <c r="AT114" i="27"/>
  <c r="AT115" i="27"/>
  <c r="AT116" i="27"/>
  <c r="AT117" i="27"/>
  <c r="AT118" i="27"/>
  <c r="AT119" i="27"/>
  <c r="AT120" i="27"/>
  <c r="AT121" i="27"/>
  <c r="AT122" i="27"/>
  <c r="AT123" i="27"/>
  <c r="AT124" i="27"/>
  <c r="AT125" i="27"/>
  <c r="AT126" i="27"/>
  <c r="AT127" i="27"/>
  <c r="AT128" i="27"/>
  <c r="AT129" i="27"/>
  <c r="AT130" i="27"/>
  <c r="AT131" i="27"/>
  <c r="AT132" i="27"/>
  <c r="AT133" i="27"/>
  <c r="AT134" i="27"/>
  <c r="AT135" i="27"/>
  <c r="AT136" i="27"/>
  <c r="AT137" i="27"/>
  <c r="AT138" i="27"/>
  <c r="AT139" i="27"/>
  <c r="AT140" i="27"/>
  <c r="AT141" i="27"/>
  <c r="AT142" i="27"/>
  <c r="AT143" i="27"/>
  <c r="AT144" i="27"/>
  <c r="AT145" i="27"/>
  <c r="AT146" i="27"/>
  <c r="AT147" i="27"/>
  <c r="AT148" i="27"/>
  <c r="AT149" i="27"/>
  <c r="AT150" i="27"/>
  <c r="AT151" i="27"/>
  <c r="AT152" i="27"/>
  <c r="AT153" i="27"/>
  <c r="AT154" i="27"/>
  <c r="AT155" i="27"/>
  <c r="AT156" i="27"/>
  <c r="AT157" i="27"/>
  <c r="AT158" i="27"/>
  <c r="AT159" i="27"/>
  <c r="AT160" i="27"/>
  <c r="AT161" i="27"/>
  <c r="AT162" i="27"/>
  <c r="AT163" i="27"/>
  <c r="AT164" i="27"/>
  <c r="AT165" i="27"/>
  <c r="AT166" i="27"/>
  <c r="AT167" i="27"/>
  <c r="AT168" i="27"/>
  <c r="AT169" i="27"/>
  <c r="AT170" i="27"/>
  <c r="AT171" i="27"/>
  <c r="AT172" i="27"/>
  <c r="AT173" i="27"/>
  <c r="AT174" i="27"/>
  <c r="AT175" i="27"/>
  <c r="AT176" i="27"/>
  <c r="AT177" i="27"/>
  <c r="AT178" i="27"/>
  <c r="AT179" i="27"/>
  <c r="AT180" i="27"/>
  <c r="AT181" i="27"/>
  <c r="AT182" i="27"/>
  <c r="AT183" i="27"/>
  <c r="AT184" i="27"/>
  <c r="AT185" i="27"/>
  <c r="AT186" i="27"/>
  <c r="AT187" i="27"/>
  <c r="AT188" i="27"/>
  <c r="AT189" i="27"/>
  <c r="AT190" i="27"/>
  <c r="AT191" i="27"/>
  <c r="AT192" i="27"/>
  <c r="AT193" i="27"/>
  <c r="AT194" i="27"/>
  <c r="AT195" i="27"/>
  <c r="AT196" i="27"/>
  <c r="AT197" i="27"/>
  <c r="AT198" i="27"/>
  <c r="AT199" i="27"/>
  <c r="AT200" i="27"/>
  <c r="AT201" i="27"/>
  <c r="AT202" i="27"/>
  <c r="AT203" i="27"/>
  <c r="AT204" i="27"/>
  <c r="AT205" i="27"/>
  <c r="AT206" i="27"/>
  <c r="AT207" i="27"/>
  <c r="AT208" i="27"/>
  <c r="AT209" i="27"/>
  <c r="AT210" i="27"/>
  <c r="AT211" i="27"/>
  <c r="AT212" i="27"/>
  <c r="AT213" i="27"/>
  <c r="AT214" i="27"/>
  <c r="AT215" i="27"/>
  <c r="AT216" i="27"/>
  <c r="AT217" i="27"/>
  <c r="AT218" i="27"/>
  <c r="AT219" i="27"/>
  <c r="AT220" i="27"/>
  <c r="AT221" i="27"/>
  <c r="AT222" i="27"/>
  <c r="AT223" i="27"/>
  <c r="AT224" i="27"/>
  <c r="AT225" i="27"/>
  <c r="AT226" i="27"/>
  <c r="AT227" i="27"/>
  <c r="AT228" i="27"/>
  <c r="AT229" i="27"/>
  <c r="AT230" i="27"/>
  <c r="AT231" i="27"/>
  <c r="AT232" i="27"/>
  <c r="AT233" i="27"/>
  <c r="AT234" i="27"/>
  <c r="AT235" i="27"/>
  <c r="AT236" i="27"/>
  <c r="AT237" i="27"/>
  <c r="AT238" i="27"/>
  <c r="AT239" i="27"/>
  <c r="AT240" i="27"/>
  <c r="AT241" i="27"/>
  <c r="AT242" i="27"/>
  <c r="AT243" i="27"/>
  <c r="AT244" i="27"/>
  <c r="AT245" i="27"/>
  <c r="AT246" i="27"/>
  <c r="AT247" i="27"/>
  <c r="AT248" i="27"/>
  <c r="AT249" i="27"/>
  <c r="AT250" i="27"/>
  <c r="AT251" i="27"/>
  <c r="AT252" i="27"/>
  <c r="AT253" i="27"/>
  <c r="AT254" i="27"/>
  <c r="AT255" i="27"/>
  <c r="AT256" i="27"/>
  <c r="AT257" i="27"/>
  <c r="AT258" i="27"/>
  <c r="AT259" i="27"/>
  <c r="AT260" i="27"/>
  <c r="AT261" i="27"/>
  <c r="AT262" i="27"/>
  <c r="AT263" i="27"/>
  <c r="AT264" i="27"/>
  <c r="AT265" i="27"/>
  <c r="AT266" i="27"/>
  <c r="AT267" i="27"/>
  <c r="AT268" i="27"/>
  <c r="AT269" i="27"/>
  <c r="AT270" i="27"/>
  <c r="AT271" i="27"/>
  <c r="AT272" i="27"/>
  <c r="AT273" i="27"/>
  <c r="AT274" i="27"/>
  <c r="AT275" i="27"/>
  <c r="AT276" i="27"/>
  <c r="AT277" i="27"/>
  <c r="AT278" i="27"/>
  <c r="AT279" i="27"/>
  <c r="AT280" i="27"/>
  <c r="AT281" i="27"/>
  <c r="AT282" i="27"/>
  <c r="AT283" i="27"/>
  <c r="AT284" i="27"/>
  <c r="AT285" i="27"/>
  <c r="AT286" i="27"/>
  <c r="AT287" i="27"/>
  <c r="AT288" i="27"/>
  <c r="AT289" i="27"/>
  <c r="AT290" i="27"/>
  <c r="AT291" i="27"/>
  <c r="AT292" i="27"/>
  <c r="AT293" i="27"/>
  <c r="AT294" i="27"/>
  <c r="AT295" i="27"/>
  <c r="AT296" i="27"/>
  <c r="AT297" i="27"/>
  <c r="AT298" i="27"/>
  <c r="CY10" i="15" l="1"/>
  <c r="X307" i="27"/>
  <c r="G12" i="13"/>
  <c r="U81" i="13" l="1"/>
  <c r="E71" i="13"/>
  <c r="I3" i="22"/>
  <c r="I2" i="22"/>
  <c r="AV12" i="28"/>
  <c r="AU12" i="28"/>
  <c r="AT12" i="28"/>
  <c r="AS12" i="28"/>
  <c r="AR12" i="28"/>
  <c r="AQ12" i="28"/>
  <c r="AP12" i="28"/>
  <c r="AO12" i="28"/>
  <c r="AN12" i="28"/>
  <c r="AM12" i="28"/>
  <c r="AL12" i="28"/>
  <c r="AK12" i="28"/>
  <c r="AM48" i="28"/>
  <c r="AM47" i="28"/>
  <c r="AM46" i="28"/>
  <c r="AM45" i="28"/>
  <c r="AM44" i="28"/>
  <c r="AM43" i="28"/>
  <c r="AM42" i="28"/>
  <c r="AM41" i="28"/>
  <c r="AM40" i="28"/>
  <c r="AJ12" i="28"/>
  <c r="AI12" i="28"/>
  <c r="AH12" i="28"/>
  <c r="AG12" i="28"/>
  <c r="AF12" i="28"/>
  <c r="AE12" i="28"/>
  <c r="AD12" i="28"/>
  <c r="AC12" i="28"/>
  <c r="AB12" i="28"/>
  <c r="AA12" i="28"/>
  <c r="Z12" i="28"/>
  <c r="Y12" i="28"/>
  <c r="X12" i="28"/>
  <c r="W12" i="28"/>
  <c r="V12" i="28"/>
  <c r="U12" i="28"/>
  <c r="T12" i="28"/>
  <c r="S12" i="28"/>
  <c r="R12" i="28"/>
  <c r="Q12" i="28"/>
  <c r="P12" i="28"/>
  <c r="O12" i="28"/>
  <c r="N12" i="28"/>
  <c r="M12" i="28"/>
  <c r="L12" i="28"/>
  <c r="K12" i="28"/>
  <c r="J12" i="28"/>
  <c r="I12" i="28"/>
  <c r="H12" i="28"/>
  <c r="G12" i="28"/>
  <c r="F12" i="28"/>
  <c r="K5" i="30"/>
  <c r="K3" i="30"/>
  <c r="U5" i="27"/>
  <c r="U3" i="27"/>
  <c r="E7" i="29"/>
  <c r="G6" i="28"/>
  <c r="F3" i="30"/>
  <c r="K16" i="30"/>
  <c r="BZ10" i="15" s="1"/>
  <c r="G84" i="29"/>
  <c r="G79" i="29"/>
  <c r="G74" i="29"/>
  <c r="G69" i="29"/>
  <c r="G66" i="29"/>
  <c r="G63" i="29"/>
  <c r="G60" i="29"/>
  <c r="G57" i="29"/>
  <c r="G54" i="29"/>
  <c r="G49" i="29"/>
  <c r="E34" i="28"/>
  <c r="DH10" i="15" s="1"/>
  <c r="E29" i="28"/>
  <c r="DG10" i="15" s="1"/>
  <c r="AV28" i="28"/>
  <c r="AU28" i="28"/>
  <c r="AT28" i="28"/>
  <c r="AS28" i="28"/>
  <c r="AR28" i="28"/>
  <c r="AQ28" i="28"/>
  <c r="AP28" i="28"/>
  <c r="AO28" i="28"/>
  <c r="AN28" i="28"/>
  <c r="AM28" i="28"/>
  <c r="AL28" i="28"/>
  <c r="AK28" i="28"/>
  <c r="AJ28" i="28"/>
  <c r="AI28" i="28"/>
  <c r="AH28" i="28"/>
  <c r="AG28" i="28"/>
  <c r="AF28" i="28"/>
  <c r="AE28" i="28"/>
  <c r="AD28" i="28"/>
  <c r="AC28" i="28"/>
  <c r="AB28" i="28"/>
  <c r="AA28" i="28"/>
  <c r="Z28" i="28"/>
  <c r="Y28" i="28"/>
  <c r="X28" i="28"/>
  <c r="W28" i="28"/>
  <c r="V28" i="28"/>
  <c r="U28" i="28"/>
  <c r="T28" i="28"/>
  <c r="S28" i="28"/>
  <c r="R28" i="28"/>
  <c r="Q28" i="28"/>
  <c r="P28" i="28"/>
  <c r="O28" i="28"/>
  <c r="N28" i="28"/>
  <c r="M28" i="28"/>
  <c r="L28" i="28"/>
  <c r="K28" i="28"/>
  <c r="J28" i="28"/>
  <c r="I28" i="28"/>
  <c r="H28" i="28"/>
  <c r="G28" i="28"/>
  <c r="F28" i="28"/>
  <c r="E25" i="28"/>
  <c r="DE10" i="15" s="1"/>
  <c r="E20" i="28"/>
  <c r="DD10" i="15" s="1"/>
  <c r="E15" i="28"/>
  <c r="DC10" i="15" s="1"/>
  <c r="E14" i="28"/>
  <c r="DB10" i="15" s="1"/>
  <c r="DA10" i="15"/>
  <c r="CC10" i="15" l="1"/>
  <c r="H71" i="13"/>
  <c r="G47" i="38"/>
  <c r="M73" i="38"/>
  <c r="M74" i="38"/>
  <c r="M76" i="38"/>
  <c r="M82" i="38"/>
  <c r="M80" i="38"/>
  <c r="M83" i="38"/>
  <c r="M78" i="38"/>
  <c r="M85" i="38"/>
  <c r="DN10" i="15" l="1"/>
  <c r="B31" i="27"/>
  <c r="H3" i="27"/>
  <c r="G15" i="27" s="1"/>
  <c r="AL15" i="27"/>
  <c r="AN15" i="27"/>
  <c r="AO15" i="27"/>
  <c r="AP15" i="27"/>
  <c r="AQ15" i="27"/>
  <c r="AR15" i="27"/>
  <c r="AS15" i="27"/>
  <c r="BA15" i="27"/>
  <c r="BB15" i="27"/>
  <c r="BC15" i="27"/>
  <c r="BD15" i="27"/>
  <c r="BE15" i="27"/>
  <c r="BF15" i="27"/>
  <c r="AL16" i="27"/>
  <c r="AN16" i="27"/>
  <c r="AO16" i="27"/>
  <c r="AP16" i="27"/>
  <c r="AQ16" i="27"/>
  <c r="AR16" i="27"/>
  <c r="AS16" i="27"/>
  <c r="AT16" i="27"/>
  <c r="G322" i="27" s="1"/>
  <c r="AX16" i="27"/>
  <c r="AY16" i="27"/>
  <c r="AZ16" i="27"/>
  <c r="BA16" i="27"/>
  <c r="BB16" i="27"/>
  <c r="BC16" i="27"/>
  <c r="BD16" i="27"/>
  <c r="BE16" i="27"/>
  <c r="BF16" i="27"/>
  <c r="BG16" i="27"/>
  <c r="AL17" i="27"/>
  <c r="AU17" i="27" s="1"/>
  <c r="AN17" i="27"/>
  <c r="AO17" i="27"/>
  <c r="AP17" i="27"/>
  <c r="AQ17" i="27"/>
  <c r="AR17" i="27"/>
  <c r="AS17" i="27"/>
  <c r="AX17" i="27"/>
  <c r="AY17" i="27"/>
  <c r="AZ17" i="27"/>
  <c r="BA17" i="27"/>
  <c r="BB17" i="27"/>
  <c r="BC17" i="27"/>
  <c r="BD17" i="27"/>
  <c r="BE17" i="27"/>
  <c r="BF17" i="27"/>
  <c r="AL18" i="27"/>
  <c r="AU18" i="27" s="1"/>
  <c r="AN18" i="27"/>
  <c r="AO18" i="27"/>
  <c r="AP18" i="27"/>
  <c r="AQ18" i="27"/>
  <c r="AR18" i="27"/>
  <c r="AS18" i="27"/>
  <c r="AX18" i="27"/>
  <c r="AY18" i="27"/>
  <c r="AZ18" i="27"/>
  <c r="BA18" i="27"/>
  <c r="BB18" i="27"/>
  <c r="BC18" i="27"/>
  <c r="BD18" i="27"/>
  <c r="BE18" i="27"/>
  <c r="BF18" i="27"/>
  <c r="AL19" i="27"/>
  <c r="AU19" i="27" s="1"/>
  <c r="AN19" i="27"/>
  <c r="AO19" i="27"/>
  <c r="AP19" i="27"/>
  <c r="AQ19" i="27"/>
  <c r="AR19" i="27"/>
  <c r="AS19" i="27"/>
  <c r="AX19" i="27"/>
  <c r="AY19" i="27"/>
  <c r="AZ19" i="27"/>
  <c r="BA19" i="27"/>
  <c r="BB19" i="27"/>
  <c r="BC19" i="27"/>
  <c r="BD19" i="27"/>
  <c r="BE19" i="27"/>
  <c r="BF19" i="27"/>
  <c r="AL20" i="27"/>
  <c r="AU20" i="27" s="1"/>
  <c r="AN20" i="27"/>
  <c r="AO20" i="27"/>
  <c r="AP20" i="27"/>
  <c r="AQ20" i="27"/>
  <c r="AR20" i="27"/>
  <c r="AS20" i="27"/>
  <c r="AX20" i="27"/>
  <c r="AY20" i="27"/>
  <c r="AZ20" i="27"/>
  <c r="BA20" i="27"/>
  <c r="BB20" i="27"/>
  <c r="BC20" i="27"/>
  <c r="BD20" i="27"/>
  <c r="BE20" i="27"/>
  <c r="BF20" i="27"/>
  <c r="AL21" i="27"/>
  <c r="AU21" i="27" s="1"/>
  <c r="AN21" i="27"/>
  <c r="AO21" i="27"/>
  <c r="AP21" i="27"/>
  <c r="AQ21" i="27"/>
  <c r="AR21" i="27"/>
  <c r="AS21" i="27"/>
  <c r="AX21" i="27"/>
  <c r="AY21" i="27"/>
  <c r="AZ21" i="27"/>
  <c r="BA21" i="27"/>
  <c r="BB21" i="27"/>
  <c r="BC21" i="27"/>
  <c r="BD21" i="27"/>
  <c r="BE21" i="27"/>
  <c r="BF21" i="27"/>
  <c r="AL22" i="27"/>
  <c r="AU22" i="27" s="1"/>
  <c r="AN22" i="27"/>
  <c r="AO22" i="27"/>
  <c r="AP22" i="27"/>
  <c r="AQ22" i="27"/>
  <c r="AR22" i="27"/>
  <c r="AS22" i="27"/>
  <c r="AX22" i="27"/>
  <c r="AY22" i="27"/>
  <c r="AZ22" i="27"/>
  <c r="BA22" i="27"/>
  <c r="BB22" i="27"/>
  <c r="BC22" i="27"/>
  <c r="BD22" i="27"/>
  <c r="BE22" i="27"/>
  <c r="BF22" i="27"/>
  <c r="AL23" i="27"/>
  <c r="AU23" i="27" s="1"/>
  <c r="AN23" i="27"/>
  <c r="AO23" i="27"/>
  <c r="AP23" i="27"/>
  <c r="AQ23" i="27"/>
  <c r="AR23" i="27"/>
  <c r="AS23" i="27"/>
  <c r="AX23" i="27"/>
  <c r="AY23" i="27"/>
  <c r="AZ23" i="27"/>
  <c r="BA23" i="27"/>
  <c r="BB23" i="27"/>
  <c r="BC23" i="27"/>
  <c r="BD23" i="27"/>
  <c r="BE23" i="27"/>
  <c r="BF23" i="27"/>
  <c r="AL24" i="27"/>
  <c r="AU24" i="27" s="1"/>
  <c r="AN24" i="27"/>
  <c r="AO24" i="27"/>
  <c r="AP24" i="27"/>
  <c r="AQ24" i="27"/>
  <c r="AR24" i="27"/>
  <c r="AS24" i="27"/>
  <c r="AX24" i="27"/>
  <c r="AY24" i="27"/>
  <c r="AZ24" i="27"/>
  <c r="BA24" i="27"/>
  <c r="BB24" i="27"/>
  <c r="BC24" i="27"/>
  <c r="BD24" i="27"/>
  <c r="BE24" i="27"/>
  <c r="BF24" i="27"/>
  <c r="AL25" i="27"/>
  <c r="AU25" i="27" s="1"/>
  <c r="AN25" i="27"/>
  <c r="AO25" i="27"/>
  <c r="AP25" i="27"/>
  <c r="AQ25" i="27"/>
  <c r="AR25" i="27"/>
  <c r="AS25" i="27"/>
  <c r="AX25" i="27"/>
  <c r="AY25" i="27"/>
  <c r="AZ25" i="27"/>
  <c r="BA25" i="27"/>
  <c r="BB25" i="27"/>
  <c r="BC25" i="27"/>
  <c r="BD25" i="27"/>
  <c r="BE25" i="27"/>
  <c r="BF25" i="27"/>
  <c r="AL26" i="27"/>
  <c r="AU26" i="27" s="1"/>
  <c r="AN26" i="27"/>
  <c r="AO26" i="27"/>
  <c r="AP26" i="27"/>
  <c r="AQ26" i="27"/>
  <c r="AR26" i="27"/>
  <c r="AS26" i="27"/>
  <c r="AX26" i="27"/>
  <c r="AY26" i="27"/>
  <c r="AZ26" i="27"/>
  <c r="BA26" i="27"/>
  <c r="BB26" i="27"/>
  <c r="BC26" i="27"/>
  <c r="BD26" i="27"/>
  <c r="BE26" i="27"/>
  <c r="BF26" i="27"/>
  <c r="AL27" i="27"/>
  <c r="AU27" i="27" s="1"/>
  <c r="AN27" i="27"/>
  <c r="AO27" i="27"/>
  <c r="AP27" i="27"/>
  <c r="AQ27" i="27"/>
  <c r="AR27" i="27"/>
  <c r="AS27" i="27"/>
  <c r="AX27" i="27"/>
  <c r="AY27" i="27"/>
  <c r="AZ27" i="27"/>
  <c r="BA27" i="27"/>
  <c r="BB27" i="27"/>
  <c r="BC27" i="27"/>
  <c r="BD27" i="27"/>
  <c r="BE27" i="27"/>
  <c r="BF27" i="27"/>
  <c r="AL28" i="27"/>
  <c r="AU28" i="27" s="1"/>
  <c r="AN28" i="27"/>
  <c r="AO28" i="27"/>
  <c r="AP28" i="27"/>
  <c r="AQ28" i="27"/>
  <c r="AR28" i="27"/>
  <c r="AS28" i="27"/>
  <c r="AX28" i="27"/>
  <c r="AY28" i="27"/>
  <c r="AZ28" i="27"/>
  <c r="BA28" i="27"/>
  <c r="BB28" i="27"/>
  <c r="BC28" i="27"/>
  <c r="BD28" i="27"/>
  <c r="BE28" i="27"/>
  <c r="BF28" i="27"/>
  <c r="AL29" i="27"/>
  <c r="AU29" i="27" s="1"/>
  <c r="AN29" i="27"/>
  <c r="AO29" i="27"/>
  <c r="AP29" i="27"/>
  <c r="AQ29" i="27"/>
  <c r="AR29" i="27"/>
  <c r="AS29" i="27"/>
  <c r="AX29" i="27"/>
  <c r="AY29" i="27"/>
  <c r="AZ29" i="27"/>
  <c r="BA29" i="27"/>
  <c r="BB29" i="27"/>
  <c r="BC29" i="27"/>
  <c r="BD29" i="27"/>
  <c r="BE29" i="27"/>
  <c r="BF29" i="27"/>
  <c r="AL30" i="27"/>
  <c r="AU30" i="27" s="1"/>
  <c r="AN30" i="27"/>
  <c r="AO30" i="27"/>
  <c r="AP30" i="27"/>
  <c r="AQ30" i="27"/>
  <c r="AR30" i="27"/>
  <c r="AS30" i="27"/>
  <c r="AX30" i="27"/>
  <c r="AY30" i="27"/>
  <c r="AZ30" i="27"/>
  <c r="BA30" i="27"/>
  <c r="BB30" i="27"/>
  <c r="BC30" i="27"/>
  <c r="BD30" i="27"/>
  <c r="BE30" i="27"/>
  <c r="BF30" i="27"/>
  <c r="AL31" i="27"/>
  <c r="AU31" i="27" s="1"/>
  <c r="AN31" i="27"/>
  <c r="AO31" i="27"/>
  <c r="AP31" i="27"/>
  <c r="AQ31" i="27"/>
  <c r="AR31" i="27"/>
  <c r="AS31" i="27"/>
  <c r="AX31" i="27"/>
  <c r="AY31" i="27"/>
  <c r="AZ31" i="27"/>
  <c r="BA31" i="27"/>
  <c r="BB31" i="27"/>
  <c r="BC31" i="27"/>
  <c r="BD31" i="27"/>
  <c r="BE31" i="27"/>
  <c r="BF31" i="27"/>
  <c r="AL32" i="27"/>
  <c r="AU32" i="27" s="1"/>
  <c r="AN32" i="27"/>
  <c r="AO32" i="27"/>
  <c r="AP32" i="27"/>
  <c r="AQ32" i="27"/>
  <c r="AR32" i="27"/>
  <c r="AS32" i="27"/>
  <c r="AX32" i="27"/>
  <c r="AY32" i="27"/>
  <c r="AZ32" i="27"/>
  <c r="BA32" i="27"/>
  <c r="BB32" i="27"/>
  <c r="BC32" i="27"/>
  <c r="BD32" i="27"/>
  <c r="BE32" i="27"/>
  <c r="BF32" i="27"/>
  <c r="AL33" i="27"/>
  <c r="AU33" i="27" s="1"/>
  <c r="AN33" i="27"/>
  <c r="AO33" i="27"/>
  <c r="AP33" i="27"/>
  <c r="AQ33" i="27"/>
  <c r="AR33" i="27"/>
  <c r="AS33" i="27"/>
  <c r="AX33" i="27"/>
  <c r="AY33" i="27"/>
  <c r="AZ33" i="27"/>
  <c r="BA33" i="27"/>
  <c r="BB33" i="27"/>
  <c r="BC33" i="27"/>
  <c r="BD33" i="27"/>
  <c r="BE33" i="27"/>
  <c r="BF33" i="27"/>
  <c r="AL34" i="27"/>
  <c r="AU34" i="27" s="1"/>
  <c r="AN34" i="27"/>
  <c r="AO34" i="27"/>
  <c r="AP34" i="27"/>
  <c r="AQ34" i="27"/>
  <c r="AR34" i="27"/>
  <c r="AS34" i="27"/>
  <c r="AX34" i="27"/>
  <c r="AY34" i="27"/>
  <c r="AZ34" i="27"/>
  <c r="BA34" i="27"/>
  <c r="BB34" i="27"/>
  <c r="BC34" i="27"/>
  <c r="BD34" i="27"/>
  <c r="BE34" i="27"/>
  <c r="BF34" i="27"/>
  <c r="AL35" i="27"/>
  <c r="AU35" i="27" s="1"/>
  <c r="AN35" i="27"/>
  <c r="AO35" i="27"/>
  <c r="AP35" i="27"/>
  <c r="AQ35" i="27"/>
  <c r="AR35" i="27"/>
  <c r="AS35" i="27"/>
  <c r="AX35" i="27"/>
  <c r="AY35" i="27"/>
  <c r="AZ35" i="27"/>
  <c r="BA35" i="27"/>
  <c r="BB35" i="27"/>
  <c r="BC35" i="27"/>
  <c r="BD35" i="27"/>
  <c r="BE35" i="27"/>
  <c r="BF35" i="27"/>
  <c r="AL36" i="27"/>
  <c r="AU36" i="27" s="1"/>
  <c r="AN36" i="27"/>
  <c r="AO36" i="27"/>
  <c r="AP36" i="27"/>
  <c r="AQ36" i="27"/>
  <c r="AR36" i="27"/>
  <c r="AS36" i="27"/>
  <c r="AX36" i="27"/>
  <c r="AY36" i="27"/>
  <c r="AZ36" i="27"/>
  <c r="BA36" i="27"/>
  <c r="BB36" i="27"/>
  <c r="BC36" i="27"/>
  <c r="BD36" i="27"/>
  <c r="BE36" i="27"/>
  <c r="BF36" i="27"/>
  <c r="AL37" i="27"/>
  <c r="AU37" i="27" s="1"/>
  <c r="AN37" i="27"/>
  <c r="AO37" i="27"/>
  <c r="AP37" i="27"/>
  <c r="AQ37" i="27"/>
  <c r="AR37" i="27"/>
  <c r="AS37" i="27"/>
  <c r="AX37" i="27"/>
  <c r="AY37" i="27"/>
  <c r="AZ37" i="27"/>
  <c r="BA37" i="27"/>
  <c r="BB37" i="27"/>
  <c r="BC37" i="27"/>
  <c r="BD37" i="27"/>
  <c r="BE37" i="27"/>
  <c r="BF37" i="27"/>
  <c r="AL38" i="27"/>
  <c r="AU38" i="27" s="1"/>
  <c r="AN38" i="27"/>
  <c r="AO38" i="27"/>
  <c r="AP38" i="27"/>
  <c r="AQ38" i="27"/>
  <c r="AR38" i="27"/>
  <c r="AS38" i="27"/>
  <c r="AX38" i="27"/>
  <c r="AY38" i="27"/>
  <c r="AZ38" i="27"/>
  <c r="BA38" i="27"/>
  <c r="BB38" i="27"/>
  <c r="BC38" i="27"/>
  <c r="BD38" i="27"/>
  <c r="BE38" i="27"/>
  <c r="BF38" i="27"/>
  <c r="AL39" i="27"/>
  <c r="AU39" i="27" s="1"/>
  <c r="AN39" i="27"/>
  <c r="AO39" i="27"/>
  <c r="AP39" i="27"/>
  <c r="AQ39" i="27"/>
  <c r="AR39" i="27"/>
  <c r="AS39" i="27"/>
  <c r="AX39" i="27"/>
  <c r="AY39" i="27"/>
  <c r="AZ39" i="27"/>
  <c r="BA39" i="27"/>
  <c r="BB39" i="27"/>
  <c r="BC39" i="27"/>
  <c r="BD39" i="27"/>
  <c r="BE39" i="27"/>
  <c r="BF39" i="27"/>
  <c r="AL40" i="27"/>
  <c r="AU40" i="27" s="1"/>
  <c r="AN40" i="27"/>
  <c r="AO40" i="27"/>
  <c r="AP40" i="27"/>
  <c r="AQ40" i="27"/>
  <c r="AR40" i="27"/>
  <c r="AS40" i="27"/>
  <c r="AX40" i="27"/>
  <c r="AY40" i="27"/>
  <c r="AZ40" i="27"/>
  <c r="BA40" i="27"/>
  <c r="BB40" i="27"/>
  <c r="BC40" i="27"/>
  <c r="BD40" i="27"/>
  <c r="BE40" i="27"/>
  <c r="BF40" i="27"/>
  <c r="AL41" i="27"/>
  <c r="AU41" i="27" s="1"/>
  <c r="AN41" i="27"/>
  <c r="AO41" i="27"/>
  <c r="AP41" i="27"/>
  <c r="AQ41" i="27"/>
  <c r="AR41" i="27"/>
  <c r="AS41" i="27"/>
  <c r="AX41" i="27"/>
  <c r="AY41" i="27"/>
  <c r="AZ41" i="27"/>
  <c r="BA41" i="27"/>
  <c r="BB41" i="27"/>
  <c r="BC41" i="27"/>
  <c r="BD41" i="27"/>
  <c r="BE41" i="27"/>
  <c r="BF41" i="27"/>
  <c r="AL42" i="27"/>
  <c r="AU42" i="27" s="1"/>
  <c r="AN42" i="27"/>
  <c r="AO42" i="27"/>
  <c r="AP42" i="27"/>
  <c r="AQ42" i="27"/>
  <c r="AR42" i="27"/>
  <c r="AS42" i="27"/>
  <c r="AX42" i="27"/>
  <c r="AY42" i="27"/>
  <c r="AZ42" i="27"/>
  <c r="BA42" i="27"/>
  <c r="BB42" i="27"/>
  <c r="BC42" i="27"/>
  <c r="BD42" i="27"/>
  <c r="BE42" i="27"/>
  <c r="BF42" i="27"/>
  <c r="AL43" i="27"/>
  <c r="AU43" i="27" s="1"/>
  <c r="AN43" i="27"/>
  <c r="AO43" i="27"/>
  <c r="AP43" i="27"/>
  <c r="AQ43" i="27"/>
  <c r="AR43" i="27"/>
  <c r="AS43" i="27"/>
  <c r="AX43" i="27"/>
  <c r="AY43" i="27"/>
  <c r="AZ43" i="27"/>
  <c r="BA43" i="27"/>
  <c r="BB43" i="27"/>
  <c r="BC43" i="27"/>
  <c r="BD43" i="27"/>
  <c r="BE43" i="27"/>
  <c r="BF43" i="27"/>
  <c r="AL44" i="27"/>
  <c r="AU44" i="27" s="1"/>
  <c r="AN44" i="27"/>
  <c r="AO44" i="27"/>
  <c r="AP44" i="27"/>
  <c r="AQ44" i="27"/>
  <c r="AR44" i="27"/>
  <c r="AS44" i="27"/>
  <c r="AX44" i="27"/>
  <c r="AY44" i="27"/>
  <c r="AZ44" i="27"/>
  <c r="BA44" i="27"/>
  <c r="BB44" i="27"/>
  <c r="BC44" i="27"/>
  <c r="BD44" i="27"/>
  <c r="BE44" i="27"/>
  <c r="BF44" i="27"/>
  <c r="AL45" i="27"/>
  <c r="AU45" i="27" s="1"/>
  <c r="AN45" i="27"/>
  <c r="AO45" i="27"/>
  <c r="AP45" i="27"/>
  <c r="AQ45" i="27"/>
  <c r="AR45" i="27"/>
  <c r="AS45" i="27"/>
  <c r="AX45" i="27"/>
  <c r="AY45" i="27"/>
  <c r="AZ45" i="27"/>
  <c r="BA45" i="27"/>
  <c r="BB45" i="27"/>
  <c r="BC45" i="27"/>
  <c r="BD45" i="27"/>
  <c r="BE45" i="27"/>
  <c r="BF45" i="27"/>
  <c r="AL46" i="27"/>
  <c r="AU46" i="27" s="1"/>
  <c r="AN46" i="27"/>
  <c r="AO46" i="27"/>
  <c r="AP46" i="27"/>
  <c r="AQ46" i="27"/>
  <c r="AR46" i="27"/>
  <c r="AS46" i="27"/>
  <c r="AX46" i="27"/>
  <c r="AY46" i="27"/>
  <c r="AZ46" i="27"/>
  <c r="BA46" i="27"/>
  <c r="BB46" i="27"/>
  <c r="BC46" i="27"/>
  <c r="BD46" i="27"/>
  <c r="BE46" i="27"/>
  <c r="BF46" i="27"/>
  <c r="AL47" i="27"/>
  <c r="AU47" i="27" s="1"/>
  <c r="AN47" i="27"/>
  <c r="AO47" i="27"/>
  <c r="AP47" i="27"/>
  <c r="AQ47" i="27"/>
  <c r="AR47" i="27"/>
  <c r="AS47" i="27"/>
  <c r="AX47" i="27"/>
  <c r="AY47" i="27"/>
  <c r="AZ47" i="27"/>
  <c r="BA47" i="27"/>
  <c r="BB47" i="27"/>
  <c r="BC47" i="27"/>
  <c r="BD47" i="27"/>
  <c r="BE47" i="27"/>
  <c r="BF47" i="27"/>
  <c r="AL48" i="27"/>
  <c r="AU48" i="27" s="1"/>
  <c r="AN48" i="27"/>
  <c r="AO48" i="27"/>
  <c r="AP48" i="27"/>
  <c r="AQ48" i="27"/>
  <c r="AR48" i="27"/>
  <c r="AS48" i="27"/>
  <c r="AX48" i="27"/>
  <c r="AY48" i="27"/>
  <c r="AZ48" i="27"/>
  <c r="BA48" i="27"/>
  <c r="BB48" i="27"/>
  <c r="BC48" i="27"/>
  <c r="BD48" i="27"/>
  <c r="BE48" i="27"/>
  <c r="BF48" i="27"/>
  <c r="AL49" i="27"/>
  <c r="AU49" i="27" s="1"/>
  <c r="AN49" i="27"/>
  <c r="AO49" i="27"/>
  <c r="AP49" i="27"/>
  <c r="AQ49" i="27"/>
  <c r="AR49" i="27"/>
  <c r="AS49" i="27"/>
  <c r="AX49" i="27"/>
  <c r="AY49" i="27"/>
  <c r="AZ49" i="27"/>
  <c r="BA49" i="27"/>
  <c r="BB49" i="27"/>
  <c r="BC49" i="27"/>
  <c r="BD49" i="27"/>
  <c r="BE49" i="27"/>
  <c r="BF49" i="27"/>
  <c r="AL50" i="27"/>
  <c r="AU50" i="27" s="1"/>
  <c r="AN50" i="27"/>
  <c r="AO50" i="27"/>
  <c r="AP50" i="27"/>
  <c r="AQ50" i="27"/>
  <c r="AR50" i="27"/>
  <c r="AS50" i="27"/>
  <c r="AX50" i="27"/>
  <c r="AY50" i="27"/>
  <c r="AZ50" i="27"/>
  <c r="BA50" i="27"/>
  <c r="BB50" i="27"/>
  <c r="BC50" i="27"/>
  <c r="BD50" i="27"/>
  <c r="BE50" i="27"/>
  <c r="BF50" i="27"/>
  <c r="AL51" i="27"/>
  <c r="AU51" i="27" s="1"/>
  <c r="AN51" i="27"/>
  <c r="AO51" i="27"/>
  <c r="AP51" i="27"/>
  <c r="AQ51" i="27"/>
  <c r="AR51" i="27"/>
  <c r="AS51" i="27"/>
  <c r="AX51" i="27"/>
  <c r="AY51" i="27"/>
  <c r="AZ51" i="27"/>
  <c r="BA51" i="27"/>
  <c r="BB51" i="27"/>
  <c r="BC51" i="27"/>
  <c r="BD51" i="27"/>
  <c r="BE51" i="27"/>
  <c r="BF51" i="27"/>
  <c r="AL52" i="27"/>
  <c r="AU52" i="27" s="1"/>
  <c r="AN52" i="27"/>
  <c r="AO52" i="27"/>
  <c r="AP52" i="27"/>
  <c r="AQ52" i="27"/>
  <c r="AR52" i="27"/>
  <c r="AS52" i="27"/>
  <c r="AX52" i="27"/>
  <c r="AY52" i="27"/>
  <c r="AZ52" i="27"/>
  <c r="BA52" i="27"/>
  <c r="BB52" i="27"/>
  <c r="BC52" i="27"/>
  <c r="BD52" i="27"/>
  <c r="BE52" i="27"/>
  <c r="BF52" i="27"/>
  <c r="AL53" i="27"/>
  <c r="AU53" i="27" s="1"/>
  <c r="AN53" i="27"/>
  <c r="AO53" i="27"/>
  <c r="AP53" i="27"/>
  <c r="AQ53" i="27"/>
  <c r="AR53" i="27"/>
  <c r="AS53" i="27"/>
  <c r="AX53" i="27"/>
  <c r="AY53" i="27"/>
  <c r="AZ53" i="27"/>
  <c r="BA53" i="27"/>
  <c r="BB53" i="27"/>
  <c r="BC53" i="27"/>
  <c r="BD53" i="27"/>
  <c r="BE53" i="27"/>
  <c r="BF53" i="27"/>
  <c r="AL54" i="27"/>
  <c r="AU54" i="27" s="1"/>
  <c r="AN54" i="27"/>
  <c r="AO54" i="27"/>
  <c r="AP54" i="27"/>
  <c r="AQ54" i="27"/>
  <c r="AR54" i="27"/>
  <c r="AS54" i="27"/>
  <c r="AX54" i="27"/>
  <c r="AY54" i="27"/>
  <c r="AZ54" i="27"/>
  <c r="BA54" i="27"/>
  <c r="BB54" i="27"/>
  <c r="BC54" i="27"/>
  <c r="BD54" i="27"/>
  <c r="BE54" i="27"/>
  <c r="BF54" i="27"/>
  <c r="AL55" i="27"/>
  <c r="AU55" i="27" s="1"/>
  <c r="AN55" i="27"/>
  <c r="AO55" i="27"/>
  <c r="AP55" i="27"/>
  <c r="AQ55" i="27"/>
  <c r="AR55" i="27"/>
  <c r="AS55" i="27"/>
  <c r="AX55" i="27"/>
  <c r="AY55" i="27"/>
  <c r="AZ55" i="27"/>
  <c r="BA55" i="27"/>
  <c r="BB55" i="27"/>
  <c r="BC55" i="27"/>
  <c r="BD55" i="27"/>
  <c r="BE55" i="27"/>
  <c r="BF55" i="27"/>
  <c r="AL56" i="27"/>
  <c r="AU56" i="27" s="1"/>
  <c r="AN56" i="27"/>
  <c r="AO56" i="27"/>
  <c r="AP56" i="27"/>
  <c r="AQ56" i="27"/>
  <c r="AR56" i="27"/>
  <c r="AS56" i="27"/>
  <c r="AX56" i="27"/>
  <c r="AY56" i="27"/>
  <c r="AZ56" i="27"/>
  <c r="BA56" i="27"/>
  <c r="BB56" i="27"/>
  <c r="BC56" i="27"/>
  <c r="BD56" i="27"/>
  <c r="BE56" i="27"/>
  <c r="BF56" i="27"/>
  <c r="AL57" i="27"/>
  <c r="AU57" i="27" s="1"/>
  <c r="AN57" i="27"/>
  <c r="AO57" i="27"/>
  <c r="AP57" i="27"/>
  <c r="AQ57" i="27"/>
  <c r="AR57" i="27"/>
  <c r="AS57" i="27"/>
  <c r="AX57" i="27"/>
  <c r="AY57" i="27"/>
  <c r="AZ57" i="27"/>
  <c r="BA57" i="27"/>
  <c r="BB57" i="27"/>
  <c r="BC57" i="27"/>
  <c r="BD57" i="27"/>
  <c r="BE57" i="27"/>
  <c r="BF57" i="27"/>
  <c r="AL58" i="27"/>
  <c r="AU58" i="27" s="1"/>
  <c r="AN58" i="27"/>
  <c r="AO58" i="27"/>
  <c r="AP58" i="27"/>
  <c r="AQ58" i="27"/>
  <c r="AR58" i="27"/>
  <c r="AS58" i="27"/>
  <c r="AX58" i="27"/>
  <c r="AY58" i="27"/>
  <c r="AZ58" i="27"/>
  <c r="BA58" i="27"/>
  <c r="BB58" i="27"/>
  <c r="BC58" i="27"/>
  <c r="BD58" i="27"/>
  <c r="BE58" i="27"/>
  <c r="BF58" i="27"/>
  <c r="AL59" i="27"/>
  <c r="AU59" i="27" s="1"/>
  <c r="AN59" i="27"/>
  <c r="AO59" i="27"/>
  <c r="AP59" i="27"/>
  <c r="AQ59" i="27"/>
  <c r="AR59" i="27"/>
  <c r="AS59" i="27"/>
  <c r="AX59" i="27"/>
  <c r="AY59" i="27"/>
  <c r="AZ59" i="27"/>
  <c r="BA59" i="27"/>
  <c r="BB59" i="27"/>
  <c r="BC59" i="27"/>
  <c r="BD59" i="27"/>
  <c r="BE59" i="27"/>
  <c r="BF59" i="27"/>
  <c r="AL60" i="27"/>
  <c r="AU60" i="27" s="1"/>
  <c r="AN60" i="27"/>
  <c r="AO60" i="27"/>
  <c r="AP60" i="27"/>
  <c r="AQ60" i="27"/>
  <c r="AR60" i="27"/>
  <c r="AS60" i="27"/>
  <c r="AX60" i="27"/>
  <c r="AY60" i="27"/>
  <c r="AZ60" i="27"/>
  <c r="BA60" i="27"/>
  <c r="BB60" i="27"/>
  <c r="BC60" i="27"/>
  <c r="BD60" i="27"/>
  <c r="BE60" i="27"/>
  <c r="BF60" i="27"/>
  <c r="AL61" i="27"/>
  <c r="AU61" i="27" s="1"/>
  <c r="AN61" i="27"/>
  <c r="AO61" i="27"/>
  <c r="AP61" i="27"/>
  <c r="AQ61" i="27"/>
  <c r="AR61" i="27"/>
  <c r="AS61" i="27"/>
  <c r="AX61" i="27"/>
  <c r="AY61" i="27"/>
  <c r="AZ61" i="27"/>
  <c r="BA61" i="27"/>
  <c r="BB61" i="27"/>
  <c r="BC61" i="27"/>
  <c r="BD61" i="27"/>
  <c r="BE61" i="27"/>
  <c r="BF61" i="27"/>
  <c r="AL62" i="27"/>
  <c r="AU62" i="27" s="1"/>
  <c r="AN62" i="27"/>
  <c r="AO62" i="27"/>
  <c r="AP62" i="27"/>
  <c r="AQ62" i="27"/>
  <c r="AR62" i="27"/>
  <c r="AS62" i="27"/>
  <c r="AX62" i="27"/>
  <c r="AY62" i="27"/>
  <c r="AZ62" i="27"/>
  <c r="BA62" i="27"/>
  <c r="BB62" i="27"/>
  <c r="BC62" i="27"/>
  <c r="BD62" i="27"/>
  <c r="BE62" i="27"/>
  <c r="BF62" i="27"/>
  <c r="AL63" i="27"/>
  <c r="AU63" i="27" s="1"/>
  <c r="AN63" i="27"/>
  <c r="AO63" i="27"/>
  <c r="AP63" i="27"/>
  <c r="AQ63" i="27"/>
  <c r="AR63" i="27"/>
  <c r="AS63" i="27"/>
  <c r="AX63" i="27"/>
  <c r="AY63" i="27"/>
  <c r="AZ63" i="27"/>
  <c r="BA63" i="27"/>
  <c r="BB63" i="27"/>
  <c r="BC63" i="27"/>
  <c r="BD63" i="27"/>
  <c r="BE63" i="27"/>
  <c r="BF63" i="27"/>
  <c r="AL64" i="27"/>
  <c r="AU64" i="27" s="1"/>
  <c r="AN64" i="27"/>
  <c r="AO64" i="27"/>
  <c r="AP64" i="27"/>
  <c r="AQ64" i="27"/>
  <c r="AR64" i="27"/>
  <c r="AS64" i="27"/>
  <c r="AX64" i="27"/>
  <c r="AY64" i="27"/>
  <c r="AZ64" i="27"/>
  <c r="BA64" i="27"/>
  <c r="BB64" i="27"/>
  <c r="BC64" i="27"/>
  <c r="BD64" i="27"/>
  <c r="BE64" i="27"/>
  <c r="BF64" i="27"/>
  <c r="AL65" i="27"/>
  <c r="AU65" i="27" s="1"/>
  <c r="AN65" i="27"/>
  <c r="AO65" i="27"/>
  <c r="AP65" i="27"/>
  <c r="AQ65" i="27"/>
  <c r="AR65" i="27"/>
  <c r="AS65" i="27"/>
  <c r="AX65" i="27"/>
  <c r="AY65" i="27"/>
  <c r="AZ65" i="27"/>
  <c r="BA65" i="27"/>
  <c r="BB65" i="27"/>
  <c r="BC65" i="27"/>
  <c r="BD65" i="27"/>
  <c r="BE65" i="27"/>
  <c r="BF65" i="27"/>
  <c r="AL66" i="27"/>
  <c r="AU66" i="27" s="1"/>
  <c r="AN66" i="27"/>
  <c r="AO66" i="27"/>
  <c r="AP66" i="27"/>
  <c r="AQ66" i="27"/>
  <c r="AR66" i="27"/>
  <c r="AS66" i="27"/>
  <c r="AX66" i="27"/>
  <c r="AY66" i="27"/>
  <c r="AZ66" i="27"/>
  <c r="BA66" i="27"/>
  <c r="BB66" i="27"/>
  <c r="BC66" i="27"/>
  <c r="BD66" i="27"/>
  <c r="BE66" i="27"/>
  <c r="BF66" i="27"/>
  <c r="AL67" i="27"/>
  <c r="AU67" i="27" s="1"/>
  <c r="AN67" i="27"/>
  <c r="AO67" i="27"/>
  <c r="AP67" i="27"/>
  <c r="AQ67" i="27"/>
  <c r="AR67" i="27"/>
  <c r="AS67" i="27"/>
  <c r="AX67" i="27"/>
  <c r="AY67" i="27"/>
  <c r="AZ67" i="27"/>
  <c r="BA67" i="27"/>
  <c r="BB67" i="27"/>
  <c r="BC67" i="27"/>
  <c r="BD67" i="27"/>
  <c r="BE67" i="27"/>
  <c r="BF67" i="27"/>
  <c r="AL68" i="27"/>
  <c r="AU68" i="27" s="1"/>
  <c r="AN68" i="27"/>
  <c r="AO68" i="27"/>
  <c r="AP68" i="27"/>
  <c r="AQ68" i="27"/>
  <c r="AR68" i="27"/>
  <c r="AS68" i="27"/>
  <c r="AX68" i="27"/>
  <c r="AY68" i="27"/>
  <c r="AZ68" i="27"/>
  <c r="BA68" i="27"/>
  <c r="BB68" i="27"/>
  <c r="BC68" i="27"/>
  <c r="BD68" i="27"/>
  <c r="BE68" i="27"/>
  <c r="BF68" i="27"/>
  <c r="AL69" i="27"/>
  <c r="AU69" i="27" s="1"/>
  <c r="AN69" i="27"/>
  <c r="AO69" i="27"/>
  <c r="AP69" i="27"/>
  <c r="AQ69" i="27"/>
  <c r="AR69" i="27"/>
  <c r="AS69" i="27"/>
  <c r="AX69" i="27"/>
  <c r="AY69" i="27"/>
  <c r="AZ69" i="27"/>
  <c r="BA69" i="27"/>
  <c r="BB69" i="27"/>
  <c r="BC69" i="27"/>
  <c r="BD69" i="27"/>
  <c r="BE69" i="27"/>
  <c r="BF69" i="27"/>
  <c r="AL70" i="27"/>
  <c r="AU70" i="27" s="1"/>
  <c r="AN70" i="27"/>
  <c r="AO70" i="27"/>
  <c r="AP70" i="27"/>
  <c r="AQ70" i="27"/>
  <c r="AR70" i="27"/>
  <c r="AS70" i="27"/>
  <c r="AX70" i="27"/>
  <c r="AY70" i="27"/>
  <c r="AZ70" i="27"/>
  <c r="BA70" i="27"/>
  <c r="BB70" i="27"/>
  <c r="BC70" i="27"/>
  <c r="BD70" i="27"/>
  <c r="BE70" i="27"/>
  <c r="BF70" i="27"/>
  <c r="AL71" i="27"/>
  <c r="AU71" i="27" s="1"/>
  <c r="AN71" i="27"/>
  <c r="AO71" i="27"/>
  <c r="AP71" i="27"/>
  <c r="AQ71" i="27"/>
  <c r="AR71" i="27"/>
  <c r="AS71" i="27"/>
  <c r="AX71" i="27"/>
  <c r="AY71" i="27"/>
  <c r="AZ71" i="27"/>
  <c r="BA71" i="27"/>
  <c r="BB71" i="27"/>
  <c r="BC71" i="27"/>
  <c r="BD71" i="27"/>
  <c r="BE71" i="27"/>
  <c r="BF71" i="27"/>
  <c r="AL72" i="27"/>
  <c r="AU72" i="27" s="1"/>
  <c r="AN72" i="27"/>
  <c r="AO72" i="27"/>
  <c r="AP72" i="27"/>
  <c r="AQ72" i="27"/>
  <c r="AR72" i="27"/>
  <c r="AS72" i="27"/>
  <c r="AX72" i="27"/>
  <c r="AY72" i="27"/>
  <c r="AZ72" i="27"/>
  <c r="BA72" i="27"/>
  <c r="BB72" i="27"/>
  <c r="BC72" i="27"/>
  <c r="BD72" i="27"/>
  <c r="BE72" i="27"/>
  <c r="BF72" i="27"/>
  <c r="AL73" i="27"/>
  <c r="AU73" i="27" s="1"/>
  <c r="AN73" i="27"/>
  <c r="AO73" i="27"/>
  <c r="AP73" i="27"/>
  <c r="AQ73" i="27"/>
  <c r="AR73" i="27"/>
  <c r="AS73" i="27"/>
  <c r="AX73" i="27"/>
  <c r="AY73" i="27"/>
  <c r="AZ73" i="27"/>
  <c r="BA73" i="27"/>
  <c r="BB73" i="27"/>
  <c r="BC73" i="27"/>
  <c r="BD73" i="27"/>
  <c r="BE73" i="27"/>
  <c r="BF73" i="27"/>
  <c r="AL74" i="27"/>
  <c r="AU74" i="27" s="1"/>
  <c r="AN74" i="27"/>
  <c r="AO74" i="27"/>
  <c r="AP74" i="27"/>
  <c r="AQ74" i="27"/>
  <c r="AR74" i="27"/>
  <c r="AS74" i="27"/>
  <c r="AX74" i="27"/>
  <c r="AY74" i="27"/>
  <c r="AZ74" i="27"/>
  <c r="BA74" i="27"/>
  <c r="BB74" i="27"/>
  <c r="BC74" i="27"/>
  <c r="BD74" i="27"/>
  <c r="BE74" i="27"/>
  <c r="BF74" i="27"/>
  <c r="AL75" i="27"/>
  <c r="AU75" i="27" s="1"/>
  <c r="AN75" i="27"/>
  <c r="AO75" i="27"/>
  <c r="AP75" i="27"/>
  <c r="AQ75" i="27"/>
  <c r="AR75" i="27"/>
  <c r="AS75" i="27"/>
  <c r="AX75" i="27"/>
  <c r="AY75" i="27"/>
  <c r="AZ75" i="27"/>
  <c r="BA75" i="27"/>
  <c r="BB75" i="27"/>
  <c r="BC75" i="27"/>
  <c r="BD75" i="27"/>
  <c r="BE75" i="27"/>
  <c r="BF75" i="27"/>
  <c r="AL76" i="27"/>
  <c r="AU76" i="27" s="1"/>
  <c r="AN76" i="27"/>
  <c r="AO76" i="27"/>
  <c r="AP76" i="27"/>
  <c r="AQ76" i="27"/>
  <c r="AR76" i="27"/>
  <c r="AS76" i="27"/>
  <c r="AX76" i="27"/>
  <c r="AY76" i="27"/>
  <c r="AZ76" i="27"/>
  <c r="BA76" i="27"/>
  <c r="BB76" i="27"/>
  <c r="BC76" i="27"/>
  <c r="BD76" i="27"/>
  <c r="BE76" i="27"/>
  <c r="BF76" i="27"/>
  <c r="AL77" i="27"/>
  <c r="AU77" i="27" s="1"/>
  <c r="AN77" i="27"/>
  <c r="AO77" i="27"/>
  <c r="AP77" i="27"/>
  <c r="AQ77" i="27"/>
  <c r="AR77" i="27"/>
  <c r="AS77" i="27"/>
  <c r="AX77" i="27"/>
  <c r="AY77" i="27"/>
  <c r="AZ77" i="27"/>
  <c r="BA77" i="27"/>
  <c r="BB77" i="27"/>
  <c r="BC77" i="27"/>
  <c r="BD77" i="27"/>
  <c r="BE77" i="27"/>
  <c r="BF77" i="27"/>
  <c r="AL78" i="27"/>
  <c r="AU78" i="27" s="1"/>
  <c r="AN78" i="27"/>
  <c r="AO78" i="27"/>
  <c r="AP78" i="27"/>
  <c r="AQ78" i="27"/>
  <c r="AR78" i="27"/>
  <c r="AS78" i="27"/>
  <c r="AX78" i="27"/>
  <c r="AY78" i="27"/>
  <c r="AZ78" i="27"/>
  <c r="BA78" i="27"/>
  <c r="BB78" i="27"/>
  <c r="BC78" i="27"/>
  <c r="BD78" i="27"/>
  <c r="BE78" i="27"/>
  <c r="BF78" i="27"/>
  <c r="AL79" i="27"/>
  <c r="AU79" i="27" s="1"/>
  <c r="AN79" i="27"/>
  <c r="AO79" i="27"/>
  <c r="AP79" i="27"/>
  <c r="AQ79" i="27"/>
  <c r="AR79" i="27"/>
  <c r="AS79" i="27"/>
  <c r="AX79" i="27"/>
  <c r="AY79" i="27"/>
  <c r="AZ79" i="27"/>
  <c r="BA79" i="27"/>
  <c r="BB79" i="27"/>
  <c r="BC79" i="27"/>
  <c r="BD79" i="27"/>
  <c r="BE79" i="27"/>
  <c r="BF79" i="27"/>
  <c r="AL80" i="27"/>
  <c r="AU80" i="27" s="1"/>
  <c r="AN80" i="27"/>
  <c r="AO80" i="27"/>
  <c r="AP80" i="27"/>
  <c r="AQ80" i="27"/>
  <c r="AR80" i="27"/>
  <c r="AS80" i="27"/>
  <c r="AX80" i="27"/>
  <c r="AY80" i="27"/>
  <c r="AZ80" i="27"/>
  <c r="BA80" i="27"/>
  <c r="BB80" i="27"/>
  <c r="BC80" i="27"/>
  <c r="BD80" i="27"/>
  <c r="BE80" i="27"/>
  <c r="BF80" i="27"/>
  <c r="AL81" i="27"/>
  <c r="AU81" i="27" s="1"/>
  <c r="AN81" i="27"/>
  <c r="AO81" i="27"/>
  <c r="AP81" i="27"/>
  <c r="AQ81" i="27"/>
  <c r="AR81" i="27"/>
  <c r="AS81" i="27"/>
  <c r="AX81" i="27"/>
  <c r="AY81" i="27"/>
  <c r="AZ81" i="27"/>
  <c r="BA81" i="27"/>
  <c r="BB81" i="27"/>
  <c r="BC81" i="27"/>
  <c r="BD81" i="27"/>
  <c r="BE81" i="27"/>
  <c r="BF81" i="27"/>
  <c r="AL82" i="27"/>
  <c r="AU82" i="27" s="1"/>
  <c r="AN82" i="27"/>
  <c r="AO82" i="27"/>
  <c r="AP82" i="27"/>
  <c r="AQ82" i="27"/>
  <c r="AR82" i="27"/>
  <c r="AS82" i="27"/>
  <c r="AX82" i="27"/>
  <c r="AY82" i="27"/>
  <c r="AZ82" i="27"/>
  <c r="BA82" i="27"/>
  <c r="BB82" i="27"/>
  <c r="BC82" i="27"/>
  <c r="BD82" i="27"/>
  <c r="BE82" i="27"/>
  <c r="BF82" i="27"/>
  <c r="AL83" i="27"/>
  <c r="AU83" i="27" s="1"/>
  <c r="AN83" i="27"/>
  <c r="AO83" i="27"/>
  <c r="AP83" i="27"/>
  <c r="AQ83" i="27"/>
  <c r="AR83" i="27"/>
  <c r="AS83" i="27"/>
  <c r="AX83" i="27"/>
  <c r="AY83" i="27"/>
  <c r="AZ83" i="27"/>
  <c r="BA83" i="27"/>
  <c r="BB83" i="27"/>
  <c r="BC83" i="27"/>
  <c r="BD83" i="27"/>
  <c r="BE83" i="27"/>
  <c r="BF83" i="27"/>
  <c r="AL84" i="27"/>
  <c r="AU84" i="27" s="1"/>
  <c r="AN84" i="27"/>
  <c r="AO84" i="27"/>
  <c r="AP84" i="27"/>
  <c r="AQ84" i="27"/>
  <c r="AR84" i="27"/>
  <c r="AS84" i="27"/>
  <c r="AX84" i="27"/>
  <c r="AY84" i="27"/>
  <c r="AZ84" i="27"/>
  <c r="BA84" i="27"/>
  <c r="BB84" i="27"/>
  <c r="BC84" i="27"/>
  <c r="BD84" i="27"/>
  <c r="BE84" i="27"/>
  <c r="BF84" i="27"/>
  <c r="AL85" i="27"/>
  <c r="AU85" i="27" s="1"/>
  <c r="AN85" i="27"/>
  <c r="AO85" i="27"/>
  <c r="AP85" i="27"/>
  <c r="AQ85" i="27"/>
  <c r="AR85" i="27"/>
  <c r="AS85" i="27"/>
  <c r="AX85" i="27"/>
  <c r="AY85" i="27"/>
  <c r="AZ85" i="27"/>
  <c r="BA85" i="27"/>
  <c r="BB85" i="27"/>
  <c r="BC85" i="27"/>
  <c r="BD85" i="27"/>
  <c r="BE85" i="27"/>
  <c r="BF85" i="27"/>
  <c r="AL86" i="27"/>
  <c r="AU86" i="27" s="1"/>
  <c r="AN86" i="27"/>
  <c r="AO86" i="27"/>
  <c r="AP86" i="27"/>
  <c r="AQ86" i="27"/>
  <c r="AR86" i="27"/>
  <c r="AS86" i="27"/>
  <c r="AX86" i="27"/>
  <c r="AY86" i="27"/>
  <c r="AZ86" i="27"/>
  <c r="BA86" i="27"/>
  <c r="BB86" i="27"/>
  <c r="BC86" i="27"/>
  <c r="BD86" i="27"/>
  <c r="BE86" i="27"/>
  <c r="BF86" i="27"/>
  <c r="AL87" i="27"/>
  <c r="AU87" i="27" s="1"/>
  <c r="AN87" i="27"/>
  <c r="AO87" i="27"/>
  <c r="AP87" i="27"/>
  <c r="AQ87" i="27"/>
  <c r="AR87" i="27"/>
  <c r="AS87" i="27"/>
  <c r="AX87" i="27"/>
  <c r="AY87" i="27"/>
  <c r="AZ87" i="27"/>
  <c r="BA87" i="27"/>
  <c r="BB87" i="27"/>
  <c r="BC87" i="27"/>
  <c r="BD87" i="27"/>
  <c r="BE87" i="27"/>
  <c r="BF87" i="27"/>
  <c r="AL88" i="27"/>
  <c r="AU88" i="27" s="1"/>
  <c r="AN88" i="27"/>
  <c r="AO88" i="27"/>
  <c r="AP88" i="27"/>
  <c r="AQ88" i="27"/>
  <c r="AR88" i="27"/>
  <c r="AS88" i="27"/>
  <c r="AX88" i="27"/>
  <c r="AY88" i="27"/>
  <c r="AZ88" i="27"/>
  <c r="BA88" i="27"/>
  <c r="BB88" i="27"/>
  <c r="BC88" i="27"/>
  <c r="BD88" i="27"/>
  <c r="BE88" i="27"/>
  <c r="BF88" i="27"/>
  <c r="AL89" i="27"/>
  <c r="AU89" i="27" s="1"/>
  <c r="AN89" i="27"/>
  <c r="AO89" i="27"/>
  <c r="AP89" i="27"/>
  <c r="AQ89" i="27"/>
  <c r="AR89" i="27"/>
  <c r="AS89" i="27"/>
  <c r="AX89" i="27"/>
  <c r="AY89" i="27"/>
  <c r="AZ89" i="27"/>
  <c r="BA89" i="27"/>
  <c r="BB89" i="27"/>
  <c r="BC89" i="27"/>
  <c r="BD89" i="27"/>
  <c r="BE89" i="27"/>
  <c r="BF89" i="27"/>
  <c r="AL90" i="27"/>
  <c r="AU90" i="27" s="1"/>
  <c r="AN90" i="27"/>
  <c r="AO90" i="27"/>
  <c r="AP90" i="27"/>
  <c r="AQ90" i="27"/>
  <c r="AR90" i="27"/>
  <c r="AS90" i="27"/>
  <c r="AX90" i="27"/>
  <c r="AY90" i="27"/>
  <c r="AZ90" i="27"/>
  <c r="BA90" i="27"/>
  <c r="BB90" i="27"/>
  <c r="BC90" i="27"/>
  <c r="BD90" i="27"/>
  <c r="BE90" i="27"/>
  <c r="BF90" i="27"/>
  <c r="AL91" i="27"/>
  <c r="AU91" i="27" s="1"/>
  <c r="AN91" i="27"/>
  <c r="AO91" i="27"/>
  <c r="AP91" i="27"/>
  <c r="AQ91" i="27"/>
  <c r="AR91" i="27"/>
  <c r="AS91" i="27"/>
  <c r="AX91" i="27"/>
  <c r="AY91" i="27"/>
  <c r="AZ91" i="27"/>
  <c r="BA91" i="27"/>
  <c r="BB91" i="27"/>
  <c r="BC91" i="27"/>
  <c r="BD91" i="27"/>
  <c r="BE91" i="27"/>
  <c r="BF91" i="27"/>
  <c r="AL92" i="27"/>
  <c r="AU92" i="27" s="1"/>
  <c r="AN92" i="27"/>
  <c r="AO92" i="27"/>
  <c r="AP92" i="27"/>
  <c r="AQ92" i="27"/>
  <c r="AR92" i="27"/>
  <c r="AS92" i="27"/>
  <c r="AX92" i="27"/>
  <c r="AY92" i="27"/>
  <c r="AZ92" i="27"/>
  <c r="BA92" i="27"/>
  <c r="BB92" i="27"/>
  <c r="BC92" i="27"/>
  <c r="BD92" i="27"/>
  <c r="BE92" i="27"/>
  <c r="BF92" i="27"/>
  <c r="AL93" i="27"/>
  <c r="AU93" i="27" s="1"/>
  <c r="AN93" i="27"/>
  <c r="AO93" i="27"/>
  <c r="AP93" i="27"/>
  <c r="AQ93" i="27"/>
  <c r="AR93" i="27"/>
  <c r="AS93" i="27"/>
  <c r="AX93" i="27"/>
  <c r="AY93" i="27"/>
  <c r="AZ93" i="27"/>
  <c r="BA93" i="27"/>
  <c r="BB93" i="27"/>
  <c r="BC93" i="27"/>
  <c r="BD93" i="27"/>
  <c r="BE93" i="27"/>
  <c r="BF93" i="27"/>
  <c r="AL94" i="27"/>
  <c r="AU94" i="27" s="1"/>
  <c r="AN94" i="27"/>
  <c r="AO94" i="27"/>
  <c r="AP94" i="27"/>
  <c r="AQ94" i="27"/>
  <c r="AR94" i="27"/>
  <c r="AS94" i="27"/>
  <c r="AX94" i="27"/>
  <c r="AY94" i="27"/>
  <c r="AZ94" i="27"/>
  <c r="BA94" i="27"/>
  <c r="BB94" i="27"/>
  <c r="BC94" i="27"/>
  <c r="BD94" i="27"/>
  <c r="BE94" i="27"/>
  <c r="BF94" i="27"/>
  <c r="AL95" i="27"/>
  <c r="AU95" i="27" s="1"/>
  <c r="AN95" i="27"/>
  <c r="AO95" i="27"/>
  <c r="AP95" i="27"/>
  <c r="AQ95" i="27"/>
  <c r="AR95" i="27"/>
  <c r="AS95" i="27"/>
  <c r="AX95" i="27"/>
  <c r="AY95" i="27"/>
  <c r="AZ95" i="27"/>
  <c r="BA95" i="27"/>
  <c r="BB95" i="27"/>
  <c r="BC95" i="27"/>
  <c r="BD95" i="27"/>
  <c r="BE95" i="27"/>
  <c r="BF95" i="27"/>
  <c r="AL96" i="27"/>
  <c r="AU96" i="27" s="1"/>
  <c r="AN96" i="27"/>
  <c r="AO96" i="27"/>
  <c r="AP96" i="27"/>
  <c r="AQ96" i="27"/>
  <c r="AR96" i="27"/>
  <c r="AS96" i="27"/>
  <c r="AX96" i="27"/>
  <c r="AY96" i="27"/>
  <c r="AZ96" i="27"/>
  <c r="BA96" i="27"/>
  <c r="BB96" i="27"/>
  <c r="BC96" i="27"/>
  <c r="BD96" i="27"/>
  <c r="BE96" i="27"/>
  <c r="BF96" i="27"/>
  <c r="AL97" i="27"/>
  <c r="AU97" i="27" s="1"/>
  <c r="AN97" i="27"/>
  <c r="AO97" i="27"/>
  <c r="AP97" i="27"/>
  <c r="AQ97" i="27"/>
  <c r="AR97" i="27"/>
  <c r="AS97" i="27"/>
  <c r="AX97" i="27"/>
  <c r="AY97" i="27"/>
  <c r="AZ97" i="27"/>
  <c r="BA97" i="27"/>
  <c r="BB97" i="27"/>
  <c r="BC97" i="27"/>
  <c r="BD97" i="27"/>
  <c r="BE97" i="27"/>
  <c r="BF97" i="27"/>
  <c r="AL98" i="27"/>
  <c r="AU98" i="27" s="1"/>
  <c r="AN98" i="27"/>
  <c r="AO98" i="27"/>
  <c r="AP98" i="27"/>
  <c r="AQ98" i="27"/>
  <c r="AR98" i="27"/>
  <c r="AS98" i="27"/>
  <c r="AX98" i="27"/>
  <c r="AY98" i="27"/>
  <c r="AZ98" i="27"/>
  <c r="BA98" i="27"/>
  <c r="BB98" i="27"/>
  <c r="BC98" i="27"/>
  <c r="BD98" i="27"/>
  <c r="BE98" i="27"/>
  <c r="BF98" i="27"/>
  <c r="AL99" i="27"/>
  <c r="AU99" i="27" s="1"/>
  <c r="AN99" i="27"/>
  <c r="AO99" i="27"/>
  <c r="AP99" i="27"/>
  <c r="AQ99" i="27"/>
  <c r="AR99" i="27"/>
  <c r="AS99" i="27"/>
  <c r="AX99" i="27"/>
  <c r="AY99" i="27"/>
  <c r="AZ99" i="27"/>
  <c r="BA99" i="27"/>
  <c r="BB99" i="27"/>
  <c r="BC99" i="27"/>
  <c r="BD99" i="27"/>
  <c r="BE99" i="27"/>
  <c r="BF99" i="27"/>
  <c r="AL100" i="27"/>
  <c r="AU100" i="27" s="1"/>
  <c r="AN100" i="27"/>
  <c r="AO100" i="27"/>
  <c r="AP100" i="27"/>
  <c r="AQ100" i="27"/>
  <c r="AR100" i="27"/>
  <c r="AS100" i="27"/>
  <c r="AX100" i="27"/>
  <c r="AY100" i="27"/>
  <c r="AZ100" i="27"/>
  <c r="BA100" i="27"/>
  <c r="BB100" i="27"/>
  <c r="BC100" i="27"/>
  <c r="BD100" i="27"/>
  <c r="BE100" i="27"/>
  <c r="BF100" i="27"/>
  <c r="AL101" i="27"/>
  <c r="AU101" i="27" s="1"/>
  <c r="AN101" i="27"/>
  <c r="AO101" i="27"/>
  <c r="AP101" i="27"/>
  <c r="AQ101" i="27"/>
  <c r="AR101" i="27"/>
  <c r="AS101" i="27"/>
  <c r="AX101" i="27"/>
  <c r="AY101" i="27"/>
  <c r="AZ101" i="27"/>
  <c r="BA101" i="27"/>
  <c r="BB101" i="27"/>
  <c r="BC101" i="27"/>
  <c r="BD101" i="27"/>
  <c r="BE101" i="27"/>
  <c r="BF101" i="27"/>
  <c r="AL102" i="27"/>
  <c r="AU102" i="27" s="1"/>
  <c r="AN102" i="27"/>
  <c r="AO102" i="27"/>
  <c r="AP102" i="27"/>
  <c r="AQ102" i="27"/>
  <c r="AR102" i="27"/>
  <c r="AS102" i="27"/>
  <c r="AX102" i="27"/>
  <c r="AY102" i="27"/>
  <c r="AZ102" i="27"/>
  <c r="BA102" i="27"/>
  <c r="BB102" i="27"/>
  <c r="BC102" i="27"/>
  <c r="BD102" i="27"/>
  <c r="BE102" i="27"/>
  <c r="BF102" i="27"/>
  <c r="AL103" i="27"/>
  <c r="AU103" i="27" s="1"/>
  <c r="AN103" i="27"/>
  <c r="AO103" i="27"/>
  <c r="AP103" i="27"/>
  <c r="AQ103" i="27"/>
  <c r="AR103" i="27"/>
  <c r="AS103" i="27"/>
  <c r="AX103" i="27"/>
  <c r="AY103" i="27"/>
  <c r="AZ103" i="27"/>
  <c r="BA103" i="27"/>
  <c r="BB103" i="27"/>
  <c r="BC103" i="27"/>
  <c r="BD103" i="27"/>
  <c r="BE103" i="27"/>
  <c r="BF103" i="27"/>
  <c r="AL104" i="27"/>
  <c r="AU104" i="27" s="1"/>
  <c r="AN104" i="27"/>
  <c r="AO104" i="27"/>
  <c r="AP104" i="27"/>
  <c r="AQ104" i="27"/>
  <c r="AR104" i="27"/>
  <c r="AS104" i="27"/>
  <c r="AX104" i="27"/>
  <c r="AY104" i="27"/>
  <c r="AZ104" i="27"/>
  <c r="BA104" i="27"/>
  <c r="BB104" i="27"/>
  <c r="BC104" i="27"/>
  <c r="BD104" i="27"/>
  <c r="BE104" i="27"/>
  <c r="BF104" i="27"/>
  <c r="AL105" i="27"/>
  <c r="AU105" i="27" s="1"/>
  <c r="AN105" i="27"/>
  <c r="AO105" i="27"/>
  <c r="AP105" i="27"/>
  <c r="AQ105" i="27"/>
  <c r="AR105" i="27"/>
  <c r="AS105" i="27"/>
  <c r="AX105" i="27"/>
  <c r="AY105" i="27"/>
  <c r="AZ105" i="27"/>
  <c r="BA105" i="27"/>
  <c r="BB105" i="27"/>
  <c r="BC105" i="27"/>
  <c r="BD105" i="27"/>
  <c r="BE105" i="27"/>
  <c r="BF105" i="27"/>
  <c r="AL106" i="27"/>
  <c r="AU106" i="27" s="1"/>
  <c r="AN106" i="27"/>
  <c r="AO106" i="27"/>
  <c r="AP106" i="27"/>
  <c r="AQ106" i="27"/>
  <c r="AR106" i="27"/>
  <c r="AS106" i="27"/>
  <c r="AX106" i="27"/>
  <c r="AY106" i="27"/>
  <c r="AZ106" i="27"/>
  <c r="BA106" i="27"/>
  <c r="BB106" i="27"/>
  <c r="BC106" i="27"/>
  <c r="BD106" i="27"/>
  <c r="BE106" i="27"/>
  <c r="BF106" i="27"/>
  <c r="AL107" i="27"/>
  <c r="AU107" i="27" s="1"/>
  <c r="AN107" i="27"/>
  <c r="AO107" i="27"/>
  <c r="AP107" i="27"/>
  <c r="AQ107" i="27"/>
  <c r="AR107" i="27"/>
  <c r="AS107" i="27"/>
  <c r="AX107" i="27"/>
  <c r="AY107" i="27"/>
  <c r="AZ107" i="27"/>
  <c r="BA107" i="27"/>
  <c r="BB107" i="27"/>
  <c r="BC107" i="27"/>
  <c r="BD107" i="27"/>
  <c r="BE107" i="27"/>
  <c r="BF107" i="27"/>
  <c r="AL108" i="27"/>
  <c r="AU108" i="27" s="1"/>
  <c r="AN108" i="27"/>
  <c r="AO108" i="27"/>
  <c r="AP108" i="27"/>
  <c r="AQ108" i="27"/>
  <c r="AR108" i="27"/>
  <c r="AS108" i="27"/>
  <c r="AX108" i="27"/>
  <c r="AY108" i="27"/>
  <c r="AZ108" i="27"/>
  <c r="BA108" i="27"/>
  <c r="BB108" i="27"/>
  <c r="BC108" i="27"/>
  <c r="BD108" i="27"/>
  <c r="BE108" i="27"/>
  <c r="BF108" i="27"/>
  <c r="AL109" i="27"/>
  <c r="AU109" i="27" s="1"/>
  <c r="AN109" i="27"/>
  <c r="AO109" i="27"/>
  <c r="AP109" i="27"/>
  <c r="AQ109" i="27"/>
  <c r="AR109" i="27"/>
  <c r="AS109" i="27"/>
  <c r="AX109" i="27"/>
  <c r="AY109" i="27"/>
  <c r="AZ109" i="27"/>
  <c r="BA109" i="27"/>
  <c r="BB109" i="27"/>
  <c r="BC109" i="27"/>
  <c r="BD109" i="27"/>
  <c r="BE109" i="27"/>
  <c r="BF109" i="27"/>
  <c r="AL110" i="27"/>
  <c r="AU110" i="27" s="1"/>
  <c r="AN110" i="27"/>
  <c r="AO110" i="27"/>
  <c r="AP110" i="27"/>
  <c r="AQ110" i="27"/>
  <c r="AR110" i="27"/>
  <c r="AS110" i="27"/>
  <c r="AX110" i="27"/>
  <c r="AY110" i="27"/>
  <c r="AZ110" i="27"/>
  <c r="BA110" i="27"/>
  <c r="BB110" i="27"/>
  <c r="BC110" i="27"/>
  <c r="BD110" i="27"/>
  <c r="BE110" i="27"/>
  <c r="BF110" i="27"/>
  <c r="AL111" i="27"/>
  <c r="AU111" i="27" s="1"/>
  <c r="AN111" i="27"/>
  <c r="AO111" i="27"/>
  <c r="AP111" i="27"/>
  <c r="AQ111" i="27"/>
  <c r="AR111" i="27"/>
  <c r="AS111" i="27"/>
  <c r="AX111" i="27"/>
  <c r="AY111" i="27"/>
  <c r="AZ111" i="27"/>
  <c r="BA111" i="27"/>
  <c r="BB111" i="27"/>
  <c r="BC111" i="27"/>
  <c r="BD111" i="27"/>
  <c r="BE111" i="27"/>
  <c r="BF111" i="27"/>
  <c r="AL112" i="27"/>
  <c r="AU112" i="27" s="1"/>
  <c r="AN112" i="27"/>
  <c r="AO112" i="27"/>
  <c r="AP112" i="27"/>
  <c r="AQ112" i="27"/>
  <c r="AR112" i="27"/>
  <c r="AS112" i="27"/>
  <c r="AX112" i="27"/>
  <c r="AY112" i="27"/>
  <c r="AZ112" i="27"/>
  <c r="BA112" i="27"/>
  <c r="BB112" i="27"/>
  <c r="BC112" i="27"/>
  <c r="BD112" i="27"/>
  <c r="BE112" i="27"/>
  <c r="BF112" i="27"/>
  <c r="AL113" i="27"/>
  <c r="AU113" i="27" s="1"/>
  <c r="AN113" i="27"/>
  <c r="AO113" i="27"/>
  <c r="AP113" i="27"/>
  <c r="AQ113" i="27"/>
  <c r="AR113" i="27"/>
  <c r="AS113" i="27"/>
  <c r="AX113" i="27"/>
  <c r="AY113" i="27"/>
  <c r="AZ113" i="27"/>
  <c r="BA113" i="27"/>
  <c r="BB113" i="27"/>
  <c r="BC113" i="27"/>
  <c r="BD113" i="27"/>
  <c r="BE113" i="27"/>
  <c r="BF113" i="27"/>
  <c r="AL114" i="27"/>
  <c r="AU114" i="27" s="1"/>
  <c r="AN114" i="27"/>
  <c r="AO114" i="27"/>
  <c r="AP114" i="27"/>
  <c r="AQ114" i="27"/>
  <c r="AR114" i="27"/>
  <c r="AS114" i="27"/>
  <c r="AX114" i="27"/>
  <c r="AY114" i="27"/>
  <c r="AZ114" i="27"/>
  <c r="BA114" i="27"/>
  <c r="BB114" i="27"/>
  <c r="BC114" i="27"/>
  <c r="BD114" i="27"/>
  <c r="BE114" i="27"/>
  <c r="BF114" i="27"/>
  <c r="AL115" i="27"/>
  <c r="AU115" i="27" s="1"/>
  <c r="AN115" i="27"/>
  <c r="AO115" i="27"/>
  <c r="AP115" i="27"/>
  <c r="AQ115" i="27"/>
  <c r="AR115" i="27"/>
  <c r="AS115" i="27"/>
  <c r="AX115" i="27"/>
  <c r="AY115" i="27"/>
  <c r="AZ115" i="27"/>
  <c r="BA115" i="27"/>
  <c r="BB115" i="27"/>
  <c r="BC115" i="27"/>
  <c r="BD115" i="27"/>
  <c r="BE115" i="27"/>
  <c r="BF115" i="27"/>
  <c r="AL116" i="27"/>
  <c r="AU116" i="27" s="1"/>
  <c r="AN116" i="27"/>
  <c r="AO116" i="27"/>
  <c r="AP116" i="27"/>
  <c r="AQ116" i="27"/>
  <c r="AR116" i="27"/>
  <c r="AS116" i="27"/>
  <c r="AX116" i="27"/>
  <c r="AY116" i="27"/>
  <c r="AZ116" i="27"/>
  <c r="BA116" i="27"/>
  <c r="BB116" i="27"/>
  <c r="BC116" i="27"/>
  <c r="BD116" i="27"/>
  <c r="BE116" i="27"/>
  <c r="BF116" i="27"/>
  <c r="AL117" i="27"/>
  <c r="AU117" i="27" s="1"/>
  <c r="AN117" i="27"/>
  <c r="AO117" i="27"/>
  <c r="AP117" i="27"/>
  <c r="AQ117" i="27"/>
  <c r="AR117" i="27"/>
  <c r="AS117" i="27"/>
  <c r="AX117" i="27"/>
  <c r="AY117" i="27"/>
  <c r="AZ117" i="27"/>
  <c r="BA117" i="27"/>
  <c r="BB117" i="27"/>
  <c r="BC117" i="27"/>
  <c r="BD117" i="27"/>
  <c r="BE117" i="27"/>
  <c r="BF117" i="27"/>
  <c r="AL118" i="27"/>
  <c r="AU118" i="27" s="1"/>
  <c r="AN118" i="27"/>
  <c r="AO118" i="27"/>
  <c r="AP118" i="27"/>
  <c r="AQ118" i="27"/>
  <c r="AR118" i="27"/>
  <c r="AS118" i="27"/>
  <c r="AX118" i="27"/>
  <c r="AY118" i="27"/>
  <c r="AZ118" i="27"/>
  <c r="BA118" i="27"/>
  <c r="BB118" i="27"/>
  <c r="BC118" i="27"/>
  <c r="BD118" i="27"/>
  <c r="BE118" i="27"/>
  <c r="BF118" i="27"/>
  <c r="AL119" i="27"/>
  <c r="AU119" i="27" s="1"/>
  <c r="AN119" i="27"/>
  <c r="AO119" i="27"/>
  <c r="AP119" i="27"/>
  <c r="AQ119" i="27"/>
  <c r="AR119" i="27"/>
  <c r="AS119" i="27"/>
  <c r="AX119" i="27"/>
  <c r="AY119" i="27"/>
  <c r="AZ119" i="27"/>
  <c r="BA119" i="27"/>
  <c r="BB119" i="27"/>
  <c r="BC119" i="27"/>
  <c r="BD119" i="27"/>
  <c r="BE119" i="27"/>
  <c r="BF119" i="27"/>
  <c r="AL120" i="27"/>
  <c r="AU120" i="27" s="1"/>
  <c r="AN120" i="27"/>
  <c r="AO120" i="27"/>
  <c r="AP120" i="27"/>
  <c r="AQ120" i="27"/>
  <c r="AR120" i="27"/>
  <c r="AS120" i="27"/>
  <c r="AX120" i="27"/>
  <c r="AY120" i="27"/>
  <c r="AZ120" i="27"/>
  <c r="BA120" i="27"/>
  <c r="BB120" i="27"/>
  <c r="BC120" i="27"/>
  <c r="BD120" i="27"/>
  <c r="BE120" i="27"/>
  <c r="BF120" i="27"/>
  <c r="AL121" i="27"/>
  <c r="AU121" i="27" s="1"/>
  <c r="AN121" i="27"/>
  <c r="AO121" i="27"/>
  <c r="AP121" i="27"/>
  <c r="AQ121" i="27"/>
  <c r="AR121" i="27"/>
  <c r="AS121" i="27"/>
  <c r="AX121" i="27"/>
  <c r="AY121" i="27"/>
  <c r="AZ121" i="27"/>
  <c r="BA121" i="27"/>
  <c r="BB121" i="27"/>
  <c r="BC121" i="27"/>
  <c r="BD121" i="27"/>
  <c r="BE121" i="27"/>
  <c r="BF121" i="27"/>
  <c r="AL122" i="27"/>
  <c r="AU122" i="27" s="1"/>
  <c r="AN122" i="27"/>
  <c r="AO122" i="27"/>
  <c r="AP122" i="27"/>
  <c r="AQ122" i="27"/>
  <c r="AR122" i="27"/>
  <c r="AS122" i="27"/>
  <c r="AX122" i="27"/>
  <c r="AY122" i="27"/>
  <c r="AZ122" i="27"/>
  <c r="BA122" i="27"/>
  <c r="BB122" i="27"/>
  <c r="BC122" i="27"/>
  <c r="BD122" i="27"/>
  <c r="BE122" i="27"/>
  <c r="BF122" i="27"/>
  <c r="AL123" i="27"/>
  <c r="AU123" i="27" s="1"/>
  <c r="AN123" i="27"/>
  <c r="AO123" i="27"/>
  <c r="AP123" i="27"/>
  <c r="AQ123" i="27"/>
  <c r="AR123" i="27"/>
  <c r="AS123" i="27"/>
  <c r="AX123" i="27"/>
  <c r="AY123" i="27"/>
  <c r="AZ123" i="27"/>
  <c r="BA123" i="27"/>
  <c r="BB123" i="27"/>
  <c r="BC123" i="27"/>
  <c r="BD123" i="27"/>
  <c r="BE123" i="27"/>
  <c r="BF123" i="27"/>
  <c r="AL124" i="27"/>
  <c r="AU124" i="27" s="1"/>
  <c r="AN124" i="27"/>
  <c r="AO124" i="27"/>
  <c r="AP124" i="27"/>
  <c r="AQ124" i="27"/>
  <c r="AR124" i="27"/>
  <c r="AS124" i="27"/>
  <c r="AX124" i="27"/>
  <c r="AY124" i="27"/>
  <c r="AZ124" i="27"/>
  <c r="BA124" i="27"/>
  <c r="BB124" i="27"/>
  <c r="BC124" i="27"/>
  <c r="BD124" i="27"/>
  <c r="BE124" i="27"/>
  <c r="BF124" i="27"/>
  <c r="AL125" i="27"/>
  <c r="AU125" i="27" s="1"/>
  <c r="AN125" i="27"/>
  <c r="AO125" i="27"/>
  <c r="AP125" i="27"/>
  <c r="AQ125" i="27"/>
  <c r="AR125" i="27"/>
  <c r="AS125" i="27"/>
  <c r="AX125" i="27"/>
  <c r="AY125" i="27"/>
  <c r="AZ125" i="27"/>
  <c r="BA125" i="27"/>
  <c r="BB125" i="27"/>
  <c r="BC125" i="27"/>
  <c r="BD125" i="27"/>
  <c r="BE125" i="27"/>
  <c r="BF125" i="27"/>
  <c r="AL126" i="27"/>
  <c r="AU126" i="27" s="1"/>
  <c r="AN126" i="27"/>
  <c r="AO126" i="27"/>
  <c r="AP126" i="27"/>
  <c r="AQ126" i="27"/>
  <c r="AR126" i="27"/>
  <c r="AS126" i="27"/>
  <c r="AX126" i="27"/>
  <c r="AY126" i="27"/>
  <c r="AZ126" i="27"/>
  <c r="BA126" i="27"/>
  <c r="BB126" i="27"/>
  <c r="BC126" i="27"/>
  <c r="BD126" i="27"/>
  <c r="BE126" i="27"/>
  <c r="BF126" i="27"/>
  <c r="AL127" i="27"/>
  <c r="AU127" i="27" s="1"/>
  <c r="AN127" i="27"/>
  <c r="AO127" i="27"/>
  <c r="AP127" i="27"/>
  <c r="AQ127" i="27"/>
  <c r="AR127" i="27"/>
  <c r="AS127" i="27"/>
  <c r="AX127" i="27"/>
  <c r="AY127" i="27"/>
  <c r="AZ127" i="27"/>
  <c r="BA127" i="27"/>
  <c r="BB127" i="27"/>
  <c r="BC127" i="27"/>
  <c r="BD127" i="27"/>
  <c r="BE127" i="27"/>
  <c r="BF127" i="27"/>
  <c r="AL128" i="27"/>
  <c r="AU128" i="27" s="1"/>
  <c r="AN128" i="27"/>
  <c r="AO128" i="27"/>
  <c r="AP128" i="27"/>
  <c r="AQ128" i="27"/>
  <c r="AR128" i="27"/>
  <c r="AS128" i="27"/>
  <c r="AX128" i="27"/>
  <c r="AY128" i="27"/>
  <c r="AZ128" i="27"/>
  <c r="BA128" i="27"/>
  <c r="BB128" i="27"/>
  <c r="BC128" i="27"/>
  <c r="BD128" i="27"/>
  <c r="BE128" i="27"/>
  <c r="BF128" i="27"/>
  <c r="AL129" i="27"/>
  <c r="AU129" i="27" s="1"/>
  <c r="AN129" i="27"/>
  <c r="AO129" i="27"/>
  <c r="AP129" i="27"/>
  <c r="AQ129" i="27"/>
  <c r="AR129" i="27"/>
  <c r="AS129" i="27"/>
  <c r="AX129" i="27"/>
  <c r="AY129" i="27"/>
  <c r="AZ129" i="27"/>
  <c r="BA129" i="27"/>
  <c r="BB129" i="27"/>
  <c r="BC129" i="27"/>
  <c r="BD129" i="27"/>
  <c r="BE129" i="27"/>
  <c r="BF129" i="27"/>
  <c r="AL130" i="27"/>
  <c r="AU130" i="27" s="1"/>
  <c r="AN130" i="27"/>
  <c r="AO130" i="27"/>
  <c r="AP130" i="27"/>
  <c r="AQ130" i="27"/>
  <c r="AR130" i="27"/>
  <c r="AS130" i="27"/>
  <c r="AX130" i="27"/>
  <c r="AY130" i="27"/>
  <c r="AZ130" i="27"/>
  <c r="BA130" i="27"/>
  <c r="BB130" i="27"/>
  <c r="BC130" i="27"/>
  <c r="BD130" i="27"/>
  <c r="BE130" i="27"/>
  <c r="BF130" i="27"/>
  <c r="AL131" i="27"/>
  <c r="AU131" i="27" s="1"/>
  <c r="AN131" i="27"/>
  <c r="AO131" i="27"/>
  <c r="AP131" i="27"/>
  <c r="AQ131" i="27"/>
  <c r="AR131" i="27"/>
  <c r="AS131" i="27"/>
  <c r="AX131" i="27"/>
  <c r="AY131" i="27"/>
  <c r="AZ131" i="27"/>
  <c r="BA131" i="27"/>
  <c r="BB131" i="27"/>
  <c r="BC131" i="27"/>
  <c r="BD131" i="27"/>
  <c r="BE131" i="27"/>
  <c r="BF131" i="27"/>
  <c r="AL132" i="27"/>
  <c r="AU132" i="27" s="1"/>
  <c r="AN132" i="27"/>
  <c r="AO132" i="27"/>
  <c r="AP132" i="27"/>
  <c r="AQ132" i="27"/>
  <c r="AR132" i="27"/>
  <c r="AS132" i="27"/>
  <c r="AX132" i="27"/>
  <c r="AY132" i="27"/>
  <c r="AZ132" i="27"/>
  <c r="BA132" i="27"/>
  <c r="BB132" i="27"/>
  <c r="BC132" i="27"/>
  <c r="BD132" i="27"/>
  <c r="BE132" i="27"/>
  <c r="BF132" i="27"/>
  <c r="AL133" i="27"/>
  <c r="AU133" i="27" s="1"/>
  <c r="AN133" i="27"/>
  <c r="AO133" i="27"/>
  <c r="AP133" i="27"/>
  <c r="AQ133" i="27"/>
  <c r="AR133" i="27"/>
  <c r="AS133" i="27"/>
  <c r="AX133" i="27"/>
  <c r="AY133" i="27"/>
  <c r="AZ133" i="27"/>
  <c r="BA133" i="27"/>
  <c r="BB133" i="27"/>
  <c r="BC133" i="27"/>
  <c r="BD133" i="27"/>
  <c r="BE133" i="27"/>
  <c r="BF133" i="27"/>
  <c r="AL134" i="27"/>
  <c r="AU134" i="27" s="1"/>
  <c r="AN134" i="27"/>
  <c r="AO134" i="27"/>
  <c r="AP134" i="27"/>
  <c r="AQ134" i="27"/>
  <c r="AR134" i="27"/>
  <c r="AS134" i="27"/>
  <c r="AX134" i="27"/>
  <c r="AY134" i="27"/>
  <c r="AZ134" i="27"/>
  <c r="BA134" i="27"/>
  <c r="BB134" i="27"/>
  <c r="BC134" i="27"/>
  <c r="BD134" i="27"/>
  <c r="BE134" i="27"/>
  <c r="BF134" i="27"/>
  <c r="AL135" i="27"/>
  <c r="AU135" i="27" s="1"/>
  <c r="AN135" i="27"/>
  <c r="AO135" i="27"/>
  <c r="AP135" i="27"/>
  <c r="AQ135" i="27"/>
  <c r="AR135" i="27"/>
  <c r="AS135" i="27"/>
  <c r="AX135" i="27"/>
  <c r="AY135" i="27"/>
  <c r="AZ135" i="27"/>
  <c r="BA135" i="27"/>
  <c r="BB135" i="27"/>
  <c r="BC135" i="27"/>
  <c r="BD135" i="27"/>
  <c r="BE135" i="27"/>
  <c r="BF135" i="27"/>
  <c r="AL136" i="27"/>
  <c r="AU136" i="27" s="1"/>
  <c r="AN136" i="27"/>
  <c r="AO136" i="27"/>
  <c r="AP136" i="27"/>
  <c r="AQ136" i="27"/>
  <c r="AR136" i="27"/>
  <c r="AS136" i="27"/>
  <c r="AX136" i="27"/>
  <c r="AY136" i="27"/>
  <c r="AZ136" i="27"/>
  <c r="BA136" i="27"/>
  <c r="BB136" i="27"/>
  <c r="BC136" i="27"/>
  <c r="BD136" i="27"/>
  <c r="BE136" i="27"/>
  <c r="BF136" i="27"/>
  <c r="AL137" i="27"/>
  <c r="AU137" i="27" s="1"/>
  <c r="AN137" i="27"/>
  <c r="AO137" i="27"/>
  <c r="AP137" i="27"/>
  <c r="AQ137" i="27"/>
  <c r="AR137" i="27"/>
  <c r="AS137" i="27"/>
  <c r="AX137" i="27"/>
  <c r="AY137" i="27"/>
  <c r="AZ137" i="27"/>
  <c r="BA137" i="27"/>
  <c r="BB137" i="27"/>
  <c r="BC137" i="27"/>
  <c r="BD137" i="27"/>
  <c r="BE137" i="27"/>
  <c r="BF137" i="27"/>
  <c r="AL138" i="27"/>
  <c r="AU138" i="27" s="1"/>
  <c r="AN138" i="27"/>
  <c r="AO138" i="27"/>
  <c r="AP138" i="27"/>
  <c r="AQ138" i="27"/>
  <c r="AR138" i="27"/>
  <c r="AS138" i="27"/>
  <c r="AX138" i="27"/>
  <c r="AY138" i="27"/>
  <c r="AZ138" i="27"/>
  <c r="BA138" i="27"/>
  <c r="BB138" i="27"/>
  <c r="BC138" i="27"/>
  <c r="BD138" i="27"/>
  <c r="BE138" i="27"/>
  <c r="BF138" i="27"/>
  <c r="AL139" i="27"/>
  <c r="AU139" i="27" s="1"/>
  <c r="AN139" i="27"/>
  <c r="AO139" i="27"/>
  <c r="AP139" i="27"/>
  <c r="AQ139" i="27"/>
  <c r="AR139" i="27"/>
  <c r="AS139" i="27"/>
  <c r="AX139" i="27"/>
  <c r="AY139" i="27"/>
  <c r="AZ139" i="27"/>
  <c r="BA139" i="27"/>
  <c r="BB139" i="27"/>
  <c r="BC139" i="27"/>
  <c r="BD139" i="27"/>
  <c r="BE139" i="27"/>
  <c r="BF139" i="27"/>
  <c r="AL140" i="27"/>
  <c r="AU140" i="27" s="1"/>
  <c r="AN140" i="27"/>
  <c r="AO140" i="27"/>
  <c r="AP140" i="27"/>
  <c r="AQ140" i="27"/>
  <c r="AR140" i="27"/>
  <c r="AS140" i="27"/>
  <c r="AX140" i="27"/>
  <c r="AY140" i="27"/>
  <c r="AZ140" i="27"/>
  <c r="BA140" i="27"/>
  <c r="BB140" i="27"/>
  <c r="BC140" i="27"/>
  <c r="BD140" i="27"/>
  <c r="BE140" i="27"/>
  <c r="BF140" i="27"/>
  <c r="AL141" i="27"/>
  <c r="AU141" i="27" s="1"/>
  <c r="AN141" i="27"/>
  <c r="AO141" i="27"/>
  <c r="AP141" i="27"/>
  <c r="AQ141" i="27"/>
  <c r="AR141" i="27"/>
  <c r="AS141" i="27"/>
  <c r="AX141" i="27"/>
  <c r="AY141" i="27"/>
  <c r="AZ141" i="27"/>
  <c r="BA141" i="27"/>
  <c r="BB141" i="27"/>
  <c r="BC141" i="27"/>
  <c r="BD141" i="27"/>
  <c r="BE141" i="27"/>
  <c r="BF141" i="27"/>
  <c r="AL142" i="27"/>
  <c r="AU142" i="27" s="1"/>
  <c r="AN142" i="27"/>
  <c r="AO142" i="27"/>
  <c r="AP142" i="27"/>
  <c r="AQ142" i="27"/>
  <c r="AR142" i="27"/>
  <c r="AS142" i="27"/>
  <c r="AX142" i="27"/>
  <c r="AY142" i="27"/>
  <c r="AZ142" i="27"/>
  <c r="BA142" i="27"/>
  <c r="BB142" i="27"/>
  <c r="BC142" i="27"/>
  <c r="BD142" i="27"/>
  <c r="BE142" i="27"/>
  <c r="BF142" i="27"/>
  <c r="AL143" i="27"/>
  <c r="AU143" i="27" s="1"/>
  <c r="AN143" i="27"/>
  <c r="AO143" i="27"/>
  <c r="AP143" i="27"/>
  <c r="AQ143" i="27"/>
  <c r="AR143" i="27"/>
  <c r="AS143" i="27"/>
  <c r="AX143" i="27"/>
  <c r="AY143" i="27"/>
  <c r="AZ143" i="27"/>
  <c r="BA143" i="27"/>
  <c r="BB143" i="27"/>
  <c r="BC143" i="27"/>
  <c r="BD143" i="27"/>
  <c r="BE143" i="27"/>
  <c r="BF143" i="27"/>
  <c r="AL144" i="27"/>
  <c r="AU144" i="27" s="1"/>
  <c r="AN144" i="27"/>
  <c r="AO144" i="27"/>
  <c r="AP144" i="27"/>
  <c r="AQ144" i="27"/>
  <c r="AR144" i="27"/>
  <c r="AS144" i="27"/>
  <c r="AX144" i="27"/>
  <c r="AY144" i="27"/>
  <c r="AZ144" i="27"/>
  <c r="BA144" i="27"/>
  <c r="BB144" i="27"/>
  <c r="BC144" i="27"/>
  <c r="BD144" i="27"/>
  <c r="BE144" i="27"/>
  <c r="BF144" i="27"/>
  <c r="AL145" i="27"/>
  <c r="AU145" i="27" s="1"/>
  <c r="AN145" i="27"/>
  <c r="AO145" i="27"/>
  <c r="AP145" i="27"/>
  <c r="AQ145" i="27"/>
  <c r="AR145" i="27"/>
  <c r="AS145" i="27"/>
  <c r="AX145" i="27"/>
  <c r="AY145" i="27"/>
  <c r="AZ145" i="27"/>
  <c r="BA145" i="27"/>
  <c r="BB145" i="27"/>
  <c r="BC145" i="27"/>
  <c r="BD145" i="27"/>
  <c r="BE145" i="27"/>
  <c r="BF145" i="27"/>
  <c r="AL146" i="27"/>
  <c r="AU146" i="27" s="1"/>
  <c r="AN146" i="27"/>
  <c r="AO146" i="27"/>
  <c r="AP146" i="27"/>
  <c r="AQ146" i="27"/>
  <c r="AR146" i="27"/>
  <c r="AS146" i="27"/>
  <c r="AX146" i="27"/>
  <c r="AY146" i="27"/>
  <c r="AZ146" i="27"/>
  <c r="BA146" i="27"/>
  <c r="BB146" i="27"/>
  <c r="BC146" i="27"/>
  <c r="BD146" i="27"/>
  <c r="BE146" i="27"/>
  <c r="BF146" i="27"/>
  <c r="AL147" i="27"/>
  <c r="AU147" i="27" s="1"/>
  <c r="AN147" i="27"/>
  <c r="AO147" i="27"/>
  <c r="AP147" i="27"/>
  <c r="AQ147" i="27"/>
  <c r="AR147" i="27"/>
  <c r="AS147" i="27"/>
  <c r="AX147" i="27"/>
  <c r="AY147" i="27"/>
  <c r="AZ147" i="27"/>
  <c r="BA147" i="27"/>
  <c r="BB147" i="27"/>
  <c r="BC147" i="27"/>
  <c r="BD147" i="27"/>
  <c r="BE147" i="27"/>
  <c r="BF147" i="27"/>
  <c r="AL148" i="27"/>
  <c r="AU148" i="27" s="1"/>
  <c r="AN148" i="27"/>
  <c r="AO148" i="27"/>
  <c r="AP148" i="27"/>
  <c r="AQ148" i="27"/>
  <c r="AR148" i="27"/>
  <c r="AS148" i="27"/>
  <c r="AX148" i="27"/>
  <c r="AY148" i="27"/>
  <c r="AZ148" i="27"/>
  <c r="BA148" i="27"/>
  <c r="BB148" i="27"/>
  <c r="BC148" i="27"/>
  <c r="BD148" i="27"/>
  <c r="BE148" i="27"/>
  <c r="BF148" i="27"/>
  <c r="AL149" i="27"/>
  <c r="AU149" i="27" s="1"/>
  <c r="AN149" i="27"/>
  <c r="AO149" i="27"/>
  <c r="AP149" i="27"/>
  <c r="AQ149" i="27"/>
  <c r="AR149" i="27"/>
  <c r="AS149" i="27"/>
  <c r="AX149" i="27"/>
  <c r="AY149" i="27"/>
  <c r="AZ149" i="27"/>
  <c r="BA149" i="27"/>
  <c r="BB149" i="27"/>
  <c r="BC149" i="27"/>
  <c r="BD149" i="27"/>
  <c r="BE149" i="27"/>
  <c r="BF149" i="27"/>
  <c r="AL150" i="27"/>
  <c r="AU150" i="27" s="1"/>
  <c r="AN150" i="27"/>
  <c r="AO150" i="27"/>
  <c r="AP150" i="27"/>
  <c r="AQ150" i="27"/>
  <c r="AR150" i="27"/>
  <c r="AS150" i="27"/>
  <c r="AX150" i="27"/>
  <c r="AY150" i="27"/>
  <c r="AZ150" i="27"/>
  <c r="BA150" i="27"/>
  <c r="BB150" i="27"/>
  <c r="BC150" i="27"/>
  <c r="BD150" i="27"/>
  <c r="BE150" i="27"/>
  <c r="BF150" i="27"/>
  <c r="AL151" i="27"/>
  <c r="AU151" i="27" s="1"/>
  <c r="AN151" i="27"/>
  <c r="AO151" i="27"/>
  <c r="AP151" i="27"/>
  <c r="AQ151" i="27"/>
  <c r="AR151" i="27"/>
  <c r="AS151" i="27"/>
  <c r="AX151" i="27"/>
  <c r="AY151" i="27"/>
  <c r="AZ151" i="27"/>
  <c r="BA151" i="27"/>
  <c r="BB151" i="27"/>
  <c r="BC151" i="27"/>
  <c r="BD151" i="27"/>
  <c r="BE151" i="27"/>
  <c r="BF151" i="27"/>
  <c r="AL152" i="27"/>
  <c r="AU152" i="27" s="1"/>
  <c r="AN152" i="27"/>
  <c r="AO152" i="27"/>
  <c r="AP152" i="27"/>
  <c r="AQ152" i="27"/>
  <c r="AR152" i="27"/>
  <c r="AS152" i="27"/>
  <c r="AX152" i="27"/>
  <c r="AY152" i="27"/>
  <c r="AZ152" i="27"/>
  <c r="BA152" i="27"/>
  <c r="BB152" i="27"/>
  <c r="BC152" i="27"/>
  <c r="BD152" i="27"/>
  <c r="BE152" i="27"/>
  <c r="BF152" i="27"/>
  <c r="AL153" i="27"/>
  <c r="AU153" i="27" s="1"/>
  <c r="AN153" i="27"/>
  <c r="AO153" i="27"/>
  <c r="AP153" i="27"/>
  <c r="AQ153" i="27"/>
  <c r="AR153" i="27"/>
  <c r="AS153" i="27"/>
  <c r="AX153" i="27"/>
  <c r="AY153" i="27"/>
  <c r="AZ153" i="27"/>
  <c r="BA153" i="27"/>
  <c r="BB153" i="27"/>
  <c r="BC153" i="27"/>
  <c r="BD153" i="27"/>
  <c r="BE153" i="27"/>
  <c r="BF153" i="27"/>
  <c r="AL154" i="27"/>
  <c r="AU154" i="27" s="1"/>
  <c r="AN154" i="27"/>
  <c r="AO154" i="27"/>
  <c r="AP154" i="27"/>
  <c r="AQ154" i="27"/>
  <c r="AR154" i="27"/>
  <c r="AS154" i="27"/>
  <c r="AX154" i="27"/>
  <c r="AY154" i="27"/>
  <c r="AZ154" i="27"/>
  <c r="BA154" i="27"/>
  <c r="BB154" i="27"/>
  <c r="BC154" i="27"/>
  <c r="BD154" i="27"/>
  <c r="BE154" i="27"/>
  <c r="BF154" i="27"/>
  <c r="AL155" i="27"/>
  <c r="AU155" i="27" s="1"/>
  <c r="AN155" i="27"/>
  <c r="AO155" i="27"/>
  <c r="AP155" i="27"/>
  <c r="AQ155" i="27"/>
  <c r="AR155" i="27"/>
  <c r="AS155" i="27"/>
  <c r="AX155" i="27"/>
  <c r="AY155" i="27"/>
  <c r="AZ155" i="27"/>
  <c r="BA155" i="27"/>
  <c r="BB155" i="27"/>
  <c r="BC155" i="27"/>
  <c r="BD155" i="27"/>
  <c r="BE155" i="27"/>
  <c r="BF155" i="27"/>
  <c r="AL156" i="27"/>
  <c r="AU156" i="27" s="1"/>
  <c r="AN156" i="27"/>
  <c r="AO156" i="27"/>
  <c r="AP156" i="27"/>
  <c r="AQ156" i="27"/>
  <c r="AR156" i="27"/>
  <c r="AS156" i="27"/>
  <c r="AX156" i="27"/>
  <c r="AY156" i="27"/>
  <c r="AZ156" i="27"/>
  <c r="BA156" i="27"/>
  <c r="BB156" i="27"/>
  <c r="BC156" i="27"/>
  <c r="BD156" i="27"/>
  <c r="BE156" i="27"/>
  <c r="BF156" i="27"/>
  <c r="AL157" i="27"/>
  <c r="AU157" i="27" s="1"/>
  <c r="AN157" i="27"/>
  <c r="AO157" i="27"/>
  <c r="AP157" i="27"/>
  <c r="AQ157" i="27"/>
  <c r="AR157" i="27"/>
  <c r="AS157" i="27"/>
  <c r="AX157" i="27"/>
  <c r="AY157" i="27"/>
  <c r="AZ157" i="27"/>
  <c r="BA157" i="27"/>
  <c r="BB157" i="27"/>
  <c r="BC157" i="27"/>
  <c r="BD157" i="27"/>
  <c r="BE157" i="27"/>
  <c r="BF157" i="27"/>
  <c r="AL158" i="27"/>
  <c r="AU158" i="27" s="1"/>
  <c r="AN158" i="27"/>
  <c r="AO158" i="27"/>
  <c r="AP158" i="27"/>
  <c r="AQ158" i="27"/>
  <c r="AR158" i="27"/>
  <c r="AS158" i="27"/>
  <c r="AX158" i="27"/>
  <c r="AY158" i="27"/>
  <c r="AZ158" i="27"/>
  <c r="BA158" i="27"/>
  <c r="BB158" i="27"/>
  <c r="BC158" i="27"/>
  <c r="BD158" i="27"/>
  <c r="BE158" i="27"/>
  <c r="BF158" i="27"/>
  <c r="AL159" i="27"/>
  <c r="AU159" i="27" s="1"/>
  <c r="AN159" i="27"/>
  <c r="AO159" i="27"/>
  <c r="AP159" i="27"/>
  <c r="AQ159" i="27"/>
  <c r="AR159" i="27"/>
  <c r="AS159" i="27"/>
  <c r="AX159" i="27"/>
  <c r="AY159" i="27"/>
  <c r="AZ159" i="27"/>
  <c r="BA159" i="27"/>
  <c r="BB159" i="27"/>
  <c r="BC159" i="27"/>
  <c r="BD159" i="27"/>
  <c r="BE159" i="27"/>
  <c r="BF159" i="27"/>
  <c r="AL160" i="27"/>
  <c r="AU160" i="27" s="1"/>
  <c r="AN160" i="27"/>
  <c r="AO160" i="27"/>
  <c r="AP160" i="27"/>
  <c r="AQ160" i="27"/>
  <c r="AR160" i="27"/>
  <c r="AS160" i="27"/>
  <c r="AX160" i="27"/>
  <c r="AY160" i="27"/>
  <c r="AZ160" i="27"/>
  <c r="BA160" i="27"/>
  <c r="BB160" i="27"/>
  <c r="BC160" i="27"/>
  <c r="BD160" i="27"/>
  <c r="BE160" i="27"/>
  <c r="BF160" i="27"/>
  <c r="AL161" i="27"/>
  <c r="AU161" i="27" s="1"/>
  <c r="AN161" i="27"/>
  <c r="AO161" i="27"/>
  <c r="AP161" i="27"/>
  <c r="AQ161" i="27"/>
  <c r="AR161" i="27"/>
  <c r="AS161" i="27"/>
  <c r="AX161" i="27"/>
  <c r="AY161" i="27"/>
  <c r="AZ161" i="27"/>
  <c r="BA161" i="27"/>
  <c r="BB161" i="27"/>
  <c r="BC161" i="27"/>
  <c r="BD161" i="27"/>
  <c r="BE161" i="27"/>
  <c r="BF161" i="27"/>
  <c r="AL162" i="27"/>
  <c r="AU162" i="27" s="1"/>
  <c r="AN162" i="27"/>
  <c r="AO162" i="27"/>
  <c r="AP162" i="27"/>
  <c r="AQ162" i="27"/>
  <c r="AR162" i="27"/>
  <c r="AS162" i="27"/>
  <c r="AX162" i="27"/>
  <c r="AY162" i="27"/>
  <c r="AZ162" i="27"/>
  <c r="BA162" i="27"/>
  <c r="BB162" i="27"/>
  <c r="BC162" i="27"/>
  <c r="BD162" i="27"/>
  <c r="BE162" i="27"/>
  <c r="BF162" i="27"/>
  <c r="AL163" i="27"/>
  <c r="AU163" i="27" s="1"/>
  <c r="AN163" i="27"/>
  <c r="AO163" i="27"/>
  <c r="AP163" i="27"/>
  <c r="AQ163" i="27"/>
  <c r="AR163" i="27"/>
  <c r="AS163" i="27"/>
  <c r="AX163" i="27"/>
  <c r="AY163" i="27"/>
  <c r="AZ163" i="27"/>
  <c r="BA163" i="27"/>
  <c r="BB163" i="27"/>
  <c r="BC163" i="27"/>
  <c r="BD163" i="27"/>
  <c r="BE163" i="27"/>
  <c r="BF163" i="27"/>
  <c r="AL164" i="27"/>
  <c r="AU164" i="27" s="1"/>
  <c r="AN164" i="27"/>
  <c r="AO164" i="27"/>
  <c r="AP164" i="27"/>
  <c r="AQ164" i="27"/>
  <c r="AR164" i="27"/>
  <c r="AS164" i="27"/>
  <c r="AX164" i="27"/>
  <c r="AY164" i="27"/>
  <c r="AZ164" i="27"/>
  <c r="BA164" i="27"/>
  <c r="BB164" i="27"/>
  <c r="BC164" i="27"/>
  <c r="BD164" i="27"/>
  <c r="BE164" i="27"/>
  <c r="BF164" i="27"/>
  <c r="AL165" i="27"/>
  <c r="AU165" i="27" s="1"/>
  <c r="AN165" i="27"/>
  <c r="AO165" i="27"/>
  <c r="AP165" i="27"/>
  <c r="AQ165" i="27"/>
  <c r="AR165" i="27"/>
  <c r="AS165" i="27"/>
  <c r="AX165" i="27"/>
  <c r="AY165" i="27"/>
  <c r="AZ165" i="27"/>
  <c r="BA165" i="27"/>
  <c r="BB165" i="27"/>
  <c r="BC165" i="27"/>
  <c r="BD165" i="27"/>
  <c r="BE165" i="27"/>
  <c r="BF165" i="27"/>
  <c r="AL166" i="27"/>
  <c r="AU166" i="27" s="1"/>
  <c r="AN166" i="27"/>
  <c r="AO166" i="27"/>
  <c r="AP166" i="27"/>
  <c r="AQ166" i="27"/>
  <c r="AR166" i="27"/>
  <c r="AS166" i="27"/>
  <c r="AX166" i="27"/>
  <c r="AY166" i="27"/>
  <c r="AZ166" i="27"/>
  <c r="BA166" i="27"/>
  <c r="BB166" i="27"/>
  <c r="BC166" i="27"/>
  <c r="BD166" i="27"/>
  <c r="BE166" i="27"/>
  <c r="BF166" i="27"/>
  <c r="AL167" i="27"/>
  <c r="AU167" i="27" s="1"/>
  <c r="AN167" i="27"/>
  <c r="AO167" i="27"/>
  <c r="AP167" i="27"/>
  <c r="AQ167" i="27"/>
  <c r="AR167" i="27"/>
  <c r="AS167" i="27"/>
  <c r="AX167" i="27"/>
  <c r="AY167" i="27"/>
  <c r="AZ167" i="27"/>
  <c r="BA167" i="27"/>
  <c r="BB167" i="27"/>
  <c r="BC167" i="27"/>
  <c r="BD167" i="27"/>
  <c r="BE167" i="27"/>
  <c r="BF167" i="27"/>
  <c r="AL168" i="27"/>
  <c r="AU168" i="27" s="1"/>
  <c r="AN168" i="27"/>
  <c r="AO168" i="27"/>
  <c r="AP168" i="27"/>
  <c r="AQ168" i="27"/>
  <c r="AR168" i="27"/>
  <c r="AS168" i="27"/>
  <c r="AX168" i="27"/>
  <c r="AY168" i="27"/>
  <c r="AZ168" i="27"/>
  <c r="BA168" i="27"/>
  <c r="BB168" i="27"/>
  <c r="BC168" i="27"/>
  <c r="BD168" i="27"/>
  <c r="BE168" i="27"/>
  <c r="BF168" i="27"/>
  <c r="BI168" i="27"/>
  <c r="BJ168" i="27"/>
  <c r="BK168" i="27"/>
  <c r="AL169" i="27"/>
  <c r="AU169" i="27" s="1"/>
  <c r="AN169" i="27"/>
  <c r="AO169" i="27"/>
  <c r="AP169" i="27"/>
  <c r="AQ169" i="27"/>
  <c r="AR169" i="27"/>
  <c r="AS169" i="27"/>
  <c r="AX169" i="27"/>
  <c r="AY169" i="27"/>
  <c r="AZ169" i="27"/>
  <c r="BA169" i="27"/>
  <c r="BB169" i="27"/>
  <c r="BC169" i="27"/>
  <c r="BD169" i="27"/>
  <c r="BE169" i="27"/>
  <c r="BF169" i="27"/>
  <c r="AL170" i="27"/>
  <c r="AU170" i="27" s="1"/>
  <c r="AN170" i="27"/>
  <c r="AO170" i="27"/>
  <c r="AP170" i="27"/>
  <c r="AQ170" i="27"/>
  <c r="AR170" i="27"/>
  <c r="AS170" i="27"/>
  <c r="AX170" i="27"/>
  <c r="AY170" i="27"/>
  <c r="AZ170" i="27"/>
  <c r="BA170" i="27"/>
  <c r="BB170" i="27"/>
  <c r="BC170" i="27"/>
  <c r="BD170" i="27"/>
  <c r="BE170" i="27"/>
  <c r="BF170" i="27"/>
  <c r="AL171" i="27"/>
  <c r="AU171" i="27" s="1"/>
  <c r="AN171" i="27"/>
  <c r="AO171" i="27"/>
  <c r="AP171" i="27"/>
  <c r="AQ171" i="27"/>
  <c r="AR171" i="27"/>
  <c r="AS171" i="27"/>
  <c r="AX171" i="27"/>
  <c r="AY171" i="27"/>
  <c r="AZ171" i="27"/>
  <c r="BA171" i="27"/>
  <c r="BB171" i="27"/>
  <c r="BC171" i="27"/>
  <c r="BD171" i="27"/>
  <c r="BE171" i="27"/>
  <c r="BF171" i="27"/>
  <c r="AL172" i="27"/>
  <c r="AU172" i="27" s="1"/>
  <c r="AN172" i="27"/>
  <c r="AO172" i="27"/>
  <c r="AP172" i="27"/>
  <c r="AQ172" i="27"/>
  <c r="AR172" i="27"/>
  <c r="AS172" i="27"/>
  <c r="AX172" i="27"/>
  <c r="AY172" i="27"/>
  <c r="AZ172" i="27"/>
  <c r="BA172" i="27"/>
  <c r="BB172" i="27"/>
  <c r="BC172" i="27"/>
  <c r="BD172" i="27"/>
  <c r="BE172" i="27"/>
  <c r="BF172" i="27"/>
  <c r="AL173" i="27"/>
  <c r="AU173" i="27" s="1"/>
  <c r="AN173" i="27"/>
  <c r="AO173" i="27"/>
  <c r="AP173" i="27"/>
  <c r="AQ173" i="27"/>
  <c r="AR173" i="27"/>
  <c r="AS173" i="27"/>
  <c r="AX173" i="27"/>
  <c r="AY173" i="27"/>
  <c r="AZ173" i="27"/>
  <c r="BA173" i="27"/>
  <c r="BB173" i="27"/>
  <c r="BC173" i="27"/>
  <c r="BD173" i="27"/>
  <c r="BE173" i="27"/>
  <c r="BF173" i="27"/>
  <c r="AL174" i="27"/>
  <c r="AU174" i="27" s="1"/>
  <c r="AN174" i="27"/>
  <c r="AO174" i="27"/>
  <c r="AP174" i="27"/>
  <c r="AQ174" i="27"/>
  <c r="AR174" i="27"/>
  <c r="AS174" i="27"/>
  <c r="AX174" i="27"/>
  <c r="AY174" i="27"/>
  <c r="AZ174" i="27"/>
  <c r="BA174" i="27"/>
  <c r="BB174" i="27"/>
  <c r="BC174" i="27"/>
  <c r="BD174" i="27"/>
  <c r="BE174" i="27"/>
  <c r="BF174" i="27"/>
  <c r="AL175" i="27"/>
  <c r="AU175" i="27" s="1"/>
  <c r="AN175" i="27"/>
  <c r="AO175" i="27"/>
  <c r="AP175" i="27"/>
  <c r="AQ175" i="27"/>
  <c r="AR175" i="27"/>
  <c r="AS175" i="27"/>
  <c r="AX175" i="27"/>
  <c r="AY175" i="27"/>
  <c r="AZ175" i="27"/>
  <c r="BA175" i="27"/>
  <c r="BB175" i="27"/>
  <c r="BC175" i="27"/>
  <c r="BD175" i="27"/>
  <c r="BE175" i="27"/>
  <c r="BF175" i="27"/>
  <c r="AL176" i="27"/>
  <c r="AU176" i="27" s="1"/>
  <c r="AN176" i="27"/>
  <c r="AO176" i="27"/>
  <c r="AP176" i="27"/>
  <c r="AQ176" i="27"/>
  <c r="AR176" i="27"/>
  <c r="AS176" i="27"/>
  <c r="AX176" i="27"/>
  <c r="AY176" i="27"/>
  <c r="AZ176" i="27"/>
  <c r="BA176" i="27"/>
  <c r="BB176" i="27"/>
  <c r="BC176" i="27"/>
  <c r="BD176" i="27"/>
  <c r="BE176" i="27"/>
  <c r="BF176" i="27"/>
  <c r="AL177" i="27"/>
  <c r="AU177" i="27" s="1"/>
  <c r="AN177" i="27"/>
  <c r="AO177" i="27"/>
  <c r="AP177" i="27"/>
  <c r="AQ177" i="27"/>
  <c r="AR177" i="27"/>
  <c r="AS177" i="27"/>
  <c r="AX177" i="27"/>
  <c r="AY177" i="27"/>
  <c r="AZ177" i="27"/>
  <c r="BA177" i="27"/>
  <c r="BB177" i="27"/>
  <c r="BC177" i="27"/>
  <c r="BD177" i="27"/>
  <c r="BE177" i="27"/>
  <c r="BF177" i="27"/>
  <c r="AL178" i="27"/>
  <c r="AU178" i="27" s="1"/>
  <c r="AN178" i="27"/>
  <c r="AO178" i="27"/>
  <c r="AP178" i="27"/>
  <c r="AQ178" i="27"/>
  <c r="AR178" i="27"/>
  <c r="AS178" i="27"/>
  <c r="AX178" i="27"/>
  <c r="AY178" i="27"/>
  <c r="AZ178" i="27"/>
  <c r="BA178" i="27"/>
  <c r="BB178" i="27"/>
  <c r="BC178" i="27"/>
  <c r="BD178" i="27"/>
  <c r="BE178" i="27"/>
  <c r="BF178" i="27"/>
  <c r="AL179" i="27"/>
  <c r="AU179" i="27" s="1"/>
  <c r="AN179" i="27"/>
  <c r="AO179" i="27"/>
  <c r="AP179" i="27"/>
  <c r="AQ179" i="27"/>
  <c r="AR179" i="27"/>
  <c r="AS179" i="27"/>
  <c r="AX179" i="27"/>
  <c r="AY179" i="27"/>
  <c r="AZ179" i="27"/>
  <c r="BA179" i="27"/>
  <c r="BB179" i="27"/>
  <c r="BC179" i="27"/>
  <c r="BD179" i="27"/>
  <c r="BE179" i="27"/>
  <c r="BF179" i="27"/>
  <c r="AL180" i="27"/>
  <c r="AU180" i="27" s="1"/>
  <c r="AN180" i="27"/>
  <c r="AO180" i="27"/>
  <c r="AP180" i="27"/>
  <c r="AQ180" i="27"/>
  <c r="AR180" i="27"/>
  <c r="AS180" i="27"/>
  <c r="AX180" i="27"/>
  <c r="AY180" i="27"/>
  <c r="AZ180" i="27"/>
  <c r="BA180" i="27"/>
  <c r="BB180" i="27"/>
  <c r="BC180" i="27"/>
  <c r="BD180" i="27"/>
  <c r="BE180" i="27"/>
  <c r="BF180" i="27"/>
  <c r="AL181" i="27"/>
  <c r="AU181" i="27" s="1"/>
  <c r="AN181" i="27"/>
  <c r="AO181" i="27"/>
  <c r="AP181" i="27"/>
  <c r="AQ181" i="27"/>
  <c r="AR181" i="27"/>
  <c r="AS181" i="27"/>
  <c r="AX181" i="27"/>
  <c r="AY181" i="27"/>
  <c r="AZ181" i="27"/>
  <c r="BA181" i="27"/>
  <c r="BB181" i="27"/>
  <c r="BC181" i="27"/>
  <c r="BD181" i="27"/>
  <c r="BE181" i="27"/>
  <c r="BF181" i="27"/>
  <c r="AL182" i="27"/>
  <c r="AU182" i="27" s="1"/>
  <c r="AN182" i="27"/>
  <c r="AO182" i="27"/>
  <c r="AP182" i="27"/>
  <c r="AQ182" i="27"/>
  <c r="AR182" i="27"/>
  <c r="AS182" i="27"/>
  <c r="AX182" i="27"/>
  <c r="AY182" i="27"/>
  <c r="AZ182" i="27"/>
  <c r="BA182" i="27"/>
  <c r="BB182" i="27"/>
  <c r="BC182" i="27"/>
  <c r="BD182" i="27"/>
  <c r="BE182" i="27"/>
  <c r="BF182" i="27"/>
  <c r="AL183" i="27"/>
  <c r="AU183" i="27" s="1"/>
  <c r="AN183" i="27"/>
  <c r="AO183" i="27"/>
  <c r="AP183" i="27"/>
  <c r="AQ183" i="27"/>
  <c r="AR183" i="27"/>
  <c r="AS183" i="27"/>
  <c r="AX183" i="27"/>
  <c r="AY183" i="27"/>
  <c r="AZ183" i="27"/>
  <c r="BA183" i="27"/>
  <c r="BB183" i="27"/>
  <c r="BC183" i="27"/>
  <c r="BD183" i="27"/>
  <c r="BE183" i="27"/>
  <c r="BF183" i="27"/>
  <c r="AL184" i="27"/>
  <c r="AU184" i="27" s="1"/>
  <c r="AN184" i="27"/>
  <c r="AO184" i="27"/>
  <c r="AP184" i="27"/>
  <c r="AQ184" i="27"/>
  <c r="AR184" i="27"/>
  <c r="AS184" i="27"/>
  <c r="AX184" i="27"/>
  <c r="AY184" i="27"/>
  <c r="AZ184" i="27"/>
  <c r="BA184" i="27"/>
  <c r="BB184" i="27"/>
  <c r="BC184" i="27"/>
  <c r="BD184" i="27"/>
  <c r="BE184" i="27"/>
  <c r="BF184" i="27"/>
  <c r="AL185" i="27"/>
  <c r="AU185" i="27" s="1"/>
  <c r="AN185" i="27"/>
  <c r="AO185" i="27"/>
  <c r="AP185" i="27"/>
  <c r="AQ185" i="27"/>
  <c r="AR185" i="27"/>
  <c r="AS185" i="27"/>
  <c r="AX185" i="27"/>
  <c r="AY185" i="27"/>
  <c r="AZ185" i="27"/>
  <c r="BA185" i="27"/>
  <c r="BB185" i="27"/>
  <c r="BC185" i="27"/>
  <c r="BD185" i="27"/>
  <c r="BE185" i="27"/>
  <c r="BF185" i="27"/>
  <c r="AL186" i="27"/>
  <c r="AU186" i="27" s="1"/>
  <c r="AN186" i="27"/>
  <c r="AO186" i="27"/>
  <c r="AP186" i="27"/>
  <c r="AQ186" i="27"/>
  <c r="AR186" i="27"/>
  <c r="AS186" i="27"/>
  <c r="AX186" i="27"/>
  <c r="AY186" i="27"/>
  <c r="AZ186" i="27"/>
  <c r="BA186" i="27"/>
  <c r="BB186" i="27"/>
  <c r="BC186" i="27"/>
  <c r="BD186" i="27"/>
  <c r="BE186" i="27"/>
  <c r="BF186" i="27"/>
  <c r="AL187" i="27"/>
  <c r="AU187" i="27" s="1"/>
  <c r="AN187" i="27"/>
  <c r="AO187" i="27"/>
  <c r="AP187" i="27"/>
  <c r="AQ187" i="27"/>
  <c r="AR187" i="27"/>
  <c r="AS187" i="27"/>
  <c r="AX187" i="27"/>
  <c r="AY187" i="27"/>
  <c r="AZ187" i="27"/>
  <c r="BA187" i="27"/>
  <c r="BB187" i="27"/>
  <c r="BC187" i="27"/>
  <c r="BD187" i="27"/>
  <c r="BE187" i="27"/>
  <c r="BF187" i="27"/>
  <c r="AL188" i="27"/>
  <c r="AU188" i="27" s="1"/>
  <c r="AN188" i="27"/>
  <c r="AO188" i="27"/>
  <c r="AP188" i="27"/>
  <c r="AQ188" i="27"/>
  <c r="AR188" i="27"/>
  <c r="AS188" i="27"/>
  <c r="AX188" i="27"/>
  <c r="AY188" i="27"/>
  <c r="AZ188" i="27"/>
  <c r="BA188" i="27"/>
  <c r="BB188" i="27"/>
  <c r="BC188" i="27"/>
  <c r="BD188" i="27"/>
  <c r="BE188" i="27"/>
  <c r="BF188" i="27"/>
  <c r="AL189" i="27"/>
  <c r="AU189" i="27" s="1"/>
  <c r="AN189" i="27"/>
  <c r="AO189" i="27"/>
  <c r="AP189" i="27"/>
  <c r="AQ189" i="27"/>
  <c r="AR189" i="27"/>
  <c r="AS189" i="27"/>
  <c r="AX189" i="27"/>
  <c r="AY189" i="27"/>
  <c r="AZ189" i="27"/>
  <c r="BA189" i="27"/>
  <c r="BB189" i="27"/>
  <c r="BC189" i="27"/>
  <c r="BD189" i="27"/>
  <c r="BE189" i="27"/>
  <c r="BF189" i="27"/>
  <c r="AL190" i="27"/>
  <c r="AU190" i="27" s="1"/>
  <c r="AN190" i="27"/>
  <c r="AO190" i="27"/>
  <c r="AP190" i="27"/>
  <c r="AQ190" i="27"/>
  <c r="AR190" i="27"/>
  <c r="AS190" i="27"/>
  <c r="AX190" i="27"/>
  <c r="AY190" i="27"/>
  <c r="AZ190" i="27"/>
  <c r="BA190" i="27"/>
  <c r="BB190" i="27"/>
  <c r="BC190" i="27"/>
  <c r="BD190" i="27"/>
  <c r="BE190" i="27"/>
  <c r="BF190" i="27"/>
  <c r="AL191" i="27"/>
  <c r="AU191" i="27" s="1"/>
  <c r="AN191" i="27"/>
  <c r="AO191" i="27"/>
  <c r="AP191" i="27"/>
  <c r="AQ191" i="27"/>
  <c r="AR191" i="27"/>
  <c r="AS191" i="27"/>
  <c r="AX191" i="27"/>
  <c r="AY191" i="27"/>
  <c r="AZ191" i="27"/>
  <c r="BA191" i="27"/>
  <c r="BB191" i="27"/>
  <c r="BC191" i="27"/>
  <c r="BD191" i="27"/>
  <c r="BE191" i="27"/>
  <c r="BF191" i="27"/>
  <c r="AL192" i="27"/>
  <c r="AU192" i="27" s="1"/>
  <c r="AN192" i="27"/>
  <c r="AO192" i="27"/>
  <c r="AP192" i="27"/>
  <c r="AQ192" i="27"/>
  <c r="AR192" i="27"/>
  <c r="AS192" i="27"/>
  <c r="AX192" i="27"/>
  <c r="AY192" i="27"/>
  <c r="AZ192" i="27"/>
  <c r="BA192" i="27"/>
  <c r="BB192" i="27"/>
  <c r="BC192" i="27"/>
  <c r="BD192" i="27"/>
  <c r="BE192" i="27"/>
  <c r="BF192" i="27"/>
  <c r="AL193" i="27"/>
  <c r="AU193" i="27" s="1"/>
  <c r="AN193" i="27"/>
  <c r="AO193" i="27"/>
  <c r="AP193" i="27"/>
  <c r="AQ193" i="27"/>
  <c r="AR193" i="27"/>
  <c r="AS193" i="27"/>
  <c r="AX193" i="27"/>
  <c r="AY193" i="27"/>
  <c r="AZ193" i="27"/>
  <c r="BA193" i="27"/>
  <c r="BB193" i="27"/>
  <c r="BC193" i="27"/>
  <c r="BD193" i="27"/>
  <c r="BE193" i="27"/>
  <c r="BF193" i="27"/>
  <c r="AL194" i="27"/>
  <c r="AU194" i="27" s="1"/>
  <c r="AN194" i="27"/>
  <c r="AO194" i="27"/>
  <c r="AP194" i="27"/>
  <c r="AQ194" i="27"/>
  <c r="AR194" i="27"/>
  <c r="AS194" i="27"/>
  <c r="AX194" i="27"/>
  <c r="AY194" i="27"/>
  <c r="AZ194" i="27"/>
  <c r="BA194" i="27"/>
  <c r="BB194" i="27"/>
  <c r="BC194" i="27"/>
  <c r="BD194" i="27"/>
  <c r="BE194" i="27"/>
  <c r="BF194" i="27"/>
  <c r="AL195" i="27"/>
  <c r="AU195" i="27" s="1"/>
  <c r="AN195" i="27"/>
  <c r="AO195" i="27"/>
  <c r="AP195" i="27"/>
  <c r="AQ195" i="27"/>
  <c r="AR195" i="27"/>
  <c r="AS195" i="27"/>
  <c r="AX195" i="27"/>
  <c r="AY195" i="27"/>
  <c r="AZ195" i="27"/>
  <c r="BA195" i="27"/>
  <c r="BB195" i="27"/>
  <c r="BC195" i="27"/>
  <c r="BD195" i="27"/>
  <c r="BE195" i="27"/>
  <c r="BF195" i="27"/>
  <c r="AL196" i="27"/>
  <c r="AU196" i="27" s="1"/>
  <c r="AN196" i="27"/>
  <c r="AO196" i="27"/>
  <c r="AP196" i="27"/>
  <c r="AQ196" i="27"/>
  <c r="AR196" i="27"/>
  <c r="AS196" i="27"/>
  <c r="AX196" i="27"/>
  <c r="AY196" i="27"/>
  <c r="AZ196" i="27"/>
  <c r="BA196" i="27"/>
  <c r="BB196" i="27"/>
  <c r="BC196" i="27"/>
  <c r="BD196" i="27"/>
  <c r="BE196" i="27"/>
  <c r="BF196" i="27"/>
  <c r="AL197" i="27"/>
  <c r="AU197" i="27" s="1"/>
  <c r="AN197" i="27"/>
  <c r="AO197" i="27"/>
  <c r="AP197" i="27"/>
  <c r="AQ197" i="27"/>
  <c r="AR197" i="27"/>
  <c r="AS197" i="27"/>
  <c r="AX197" i="27"/>
  <c r="AY197" i="27"/>
  <c r="AZ197" i="27"/>
  <c r="BA197" i="27"/>
  <c r="BB197" i="27"/>
  <c r="BC197" i="27"/>
  <c r="BD197" i="27"/>
  <c r="BE197" i="27"/>
  <c r="BF197" i="27"/>
  <c r="AL198" i="27"/>
  <c r="AU198" i="27" s="1"/>
  <c r="AN198" i="27"/>
  <c r="AO198" i="27"/>
  <c r="AP198" i="27"/>
  <c r="AQ198" i="27"/>
  <c r="AR198" i="27"/>
  <c r="AS198" i="27"/>
  <c r="AX198" i="27"/>
  <c r="AY198" i="27"/>
  <c r="AZ198" i="27"/>
  <c r="BA198" i="27"/>
  <c r="BB198" i="27"/>
  <c r="BC198" i="27"/>
  <c r="BD198" i="27"/>
  <c r="BE198" i="27"/>
  <c r="BF198" i="27"/>
  <c r="AL199" i="27"/>
  <c r="AU199" i="27" s="1"/>
  <c r="AN199" i="27"/>
  <c r="AO199" i="27"/>
  <c r="AP199" i="27"/>
  <c r="AQ199" i="27"/>
  <c r="AR199" i="27"/>
  <c r="AS199" i="27"/>
  <c r="AX199" i="27"/>
  <c r="AY199" i="27"/>
  <c r="AZ199" i="27"/>
  <c r="BA199" i="27"/>
  <c r="BB199" i="27"/>
  <c r="BC199" i="27"/>
  <c r="BD199" i="27"/>
  <c r="BE199" i="27"/>
  <c r="BF199" i="27"/>
  <c r="AL200" i="27"/>
  <c r="AU200" i="27" s="1"/>
  <c r="AN200" i="27"/>
  <c r="AO200" i="27"/>
  <c r="AP200" i="27"/>
  <c r="AQ200" i="27"/>
  <c r="AR200" i="27"/>
  <c r="AS200" i="27"/>
  <c r="AX200" i="27"/>
  <c r="AY200" i="27"/>
  <c r="AZ200" i="27"/>
  <c r="BA200" i="27"/>
  <c r="BB200" i="27"/>
  <c r="BC200" i="27"/>
  <c r="BD200" i="27"/>
  <c r="BE200" i="27"/>
  <c r="BF200" i="27"/>
  <c r="AL201" i="27"/>
  <c r="AU201" i="27" s="1"/>
  <c r="AN201" i="27"/>
  <c r="AO201" i="27"/>
  <c r="AP201" i="27"/>
  <c r="AQ201" i="27"/>
  <c r="AR201" i="27"/>
  <c r="AS201" i="27"/>
  <c r="AX201" i="27"/>
  <c r="AY201" i="27"/>
  <c r="AZ201" i="27"/>
  <c r="BA201" i="27"/>
  <c r="BB201" i="27"/>
  <c r="BC201" i="27"/>
  <c r="BD201" i="27"/>
  <c r="BE201" i="27"/>
  <c r="BF201" i="27"/>
  <c r="AL202" i="27"/>
  <c r="AU202" i="27" s="1"/>
  <c r="AN202" i="27"/>
  <c r="AO202" i="27"/>
  <c r="AP202" i="27"/>
  <c r="AQ202" i="27"/>
  <c r="AR202" i="27"/>
  <c r="AS202" i="27"/>
  <c r="AX202" i="27"/>
  <c r="AY202" i="27"/>
  <c r="AZ202" i="27"/>
  <c r="BA202" i="27"/>
  <c r="BB202" i="27"/>
  <c r="BC202" i="27"/>
  <c r="BD202" i="27"/>
  <c r="BE202" i="27"/>
  <c r="BF202" i="27"/>
  <c r="AL203" i="27"/>
  <c r="AU203" i="27" s="1"/>
  <c r="AN203" i="27"/>
  <c r="AO203" i="27"/>
  <c r="AP203" i="27"/>
  <c r="AQ203" i="27"/>
  <c r="AR203" i="27"/>
  <c r="AS203" i="27"/>
  <c r="AX203" i="27"/>
  <c r="AY203" i="27"/>
  <c r="AZ203" i="27"/>
  <c r="BA203" i="27"/>
  <c r="BB203" i="27"/>
  <c r="BC203" i="27"/>
  <c r="BD203" i="27"/>
  <c r="BE203" i="27"/>
  <c r="BF203" i="27"/>
  <c r="AL204" i="27"/>
  <c r="AU204" i="27" s="1"/>
  <c r="AN204" i="27"/>
  <c r="AO204" i="27"/>
  <c r="AP204" i="27"/>
  <c r="AQ204" i="27"/>
  <c r="AR204" i="27"/>
  <c r="AS204" i="27"/>
  <c r="AX204" i="27"/>
  <c r="AY204" i="27"/>
  <c r="AZ204" i="27"/>
  <c r="BA204" i="27"/>
  <c r="BB204" i="27"/>
  <c r="BC204" i="27"/>
  <c r="BD204" i="27"/>
  <c r="BE204" i="27"/>
  <c r="BF204" i="27"/>
  <c r="AL205" i="27"/>
  <c r="AU205" i="27" s="1"/>
  <c r="AN205" i="27"/>
  <c r="AO205" i="27"/>
  <c r="AP205" i="27"/>
  <c r="AQ205" i="27"/>
  <c r="AR205" i="27"/>
  <c r="AS205" i="27"/>
  <c r="AX205" i="27"/>
  <c r="AY205" i="27"/>
  <c r="AZ205" i="27"/>
  <c r="BA205" i="27"/>
  <c r="BB205" i="27"/>
  <c r="BC205" i="27"/>
  <c r="BD205" i="27"/>
  <c r="BE205" i="27"/>
  <c r="BF205" i="27"/>
  <c r="AL206" i="27"/>
  <c r="AU206" i="27" s="1"/>
  <c r="AN206" i="27"/>
  <c r="AO206" i="27"/>
  <c r="AP206" i="27"/>
  <c r="AQ206" i="27"/>
  <c r="AR206" i="27"/>
  <c r="AS206" i="27"/>
  <c r="AX206" i="27"/>
  <c r="AY206" i="27"/>
  <c r="AZ206" i="27"/>
  <c r="BA206" i="27"/>
  <c r="BB206" i="27"/>
  <c r="BC206" i="27"/>
  <c r="BD206" i="27"/>
  <c r="BE206" i="27"/>
  <c r="BF206" i="27"/>
  <c r="AL207" i="27"/>
  <c r="AU207" i="27" s="1"/>
  <c r="AN207" i="27"/>
  <c r="AO207" i="27"/>
  <c r="AP207" i="27"/>
  <c r="AQ207" i="27"/>
  <c r="AR207" i="27"/>
  <c r="AS207" i="27"/>
  <c r="AX207" i="27"/>
  <c r="AY207" i="27"/>
  <c r="AZ207" i="27"/>
  <c r="BA207" i="27"/>
  <c r="BB207" i="27"/>
  <c r="BC207" i="27"/>
  <c r="BD207" i="27"/>
  <c r="BE207" i="27"/>
  <c r="BF207" i="27"/>
  <c r="AL208" i="27"/>
  <c r="AU208" i="27" s="1"/>
  <c r="AN208" i="27"/>
  <c r="AO208" i="27"/>
  <c r="AP208" i="27"/>
  <c r="AQ208" i="27"/>
  <c r="AR208" i="27"/>
  <c r="AS208" i="27"/>
  <c r="AX208" i="27"/>
  <c r="AY208" i="27"/>
  <c r="AZ208" i="27"/>
  <c r="BA208" i="27"/>
  <c r="BB208" i="27"/>
  <c r="BC208" i="27"/>
  <c r="BD208" i="27"/>
  <c r="BE208" i="27"/>
  <c r="BF208" i="27"/>
  <c r="AL209" i="27"/>
  <c r="AU209" i="27" s="1"/>
  <c r="AN209" i="27"/>
  <c r="AO209" i="27"/>
  <c r="AP209" i="27"/>
  <c r="AQ209" i="27"/>
  <c r="AR209" i="27"/>
  <c r="AS209" i="27"/>
  <c r="AX209" i="27"/>
  <c r="AY209" i="27"/>
  <c r="AZ209" i="27"/>
  <c r="BA209" i="27"/>
  <c r="BB209" i="27"/>
  <c r="BC209" i="27"/>
  <c r="BD209" i="27"/>
  <c r="BE209" i="27"/>
  <c r="BF209" i="27"/>
  <c r="AL210" i="27"/>
  <c r="AU210" i="27" s="1"/>
  <c r="AN210" i="27"/>
  <c r="AO210" i="27"/>
  <c r="AP210" i="27"/>
  <c r="AQ210" i="27"/>
  <c r="AR210" i="27"/>
  <c r="AS210" i="27"/>
  <c r="AX210" i="27"/>
  <c r="AY210" i="27"/>
  <c r="AZ210" i="27"/>
  <c r="BA210" i="27"/>
  <c r="BB210" i="27"/>
  <c r="BC210" i="27"/>
  <c r="BD210" i="27"/>
  <c r="BE210" i="27"/>
  <c r="BF210" i="27"/>
  <c r="AL211" i="27"/>
  <c r="AU211" i="27" s="1"/>
  <c r="AN211" i="27"/>
  <c r="AO211" i="27"/>
  <c r="AP211" i="27"/>
  <c r="AQ211" i="27"/>
  <c r="AR211" i="27"/>
  <c r="AS211" i="27"/>
  <c r="AX211" i="27"/>
  <c r="AY211" i="27"/>
  <c r="AZ211" i="27"/>
  <c r="BA211" i="27"/>
  <c r="BB211" i="27"/>
  <c r="BC211" i="27"/>
  <c r="BD211" i="27"/>
  <c r="BE211" i="27"/>
  <c r="BF211" i="27"/>
  <c r="AL212" i="27"/>
  <c r="AU212" i="27" s="1"/>
  <c r="AN212" i="27"/>
  <c r="AO212" i="27"/>
  <c r="AP212" i="27"/>
  <c r="AQ212" i="27"/>
  <c r="AR212" i="27"/>
  <c r="AS212" i="27"/>
  <c r="AX212" i="27"/>
  <c r="AY212" i="27"/>
  <c r="AZ212" i="27"/>
  <c r="BA212" i="27"/>
  <c r="BB212" i="27"/>
  <c r="BC212" i="27"/>
  <c r="BD212" i="27"/>
  <c r="BE212" i="27"/>
  <c r="BF212" i="27"/>
  <c r="AL213" i="27"/>
  <c r="AU213" i="27" s="1"/>
  <c r="AN213" i="27"/>
  <c r="AO213" i="27"/>
  <c r="AP213" i="27"/>
  <c r="AQ213" i="27"/>
  <c r="AR213" i="27"/>
  <c r="AS213" i="27"/>
  <c r="AX213" i="27"/>
  <c r="AY213" i="27"/>
  <c r="AZ213" i="27"/>
  <c r="BA213" i="27"/>
  <c r="BB213" i="27"/>
  <c r="BC213" i="27"/>
  <c r="BD213" i="27"/>
  <c r="BE213" i="27"/>
  <c r="BF213" i="27"/>
  <c r="AL214" i="27"/>
  <c r="AU214" i="27" s="1"/>
  <c r="AN214" i="27"/>
  <c r="AO214" i="27"/>
  <c r="AP214" i="27"/>
  <c r="AQ214" i="27"/>
  <c r="AR214" i="27"/>
  <c r="AS214" i="27"/>
  <c r="AX214" i="27"/>
  <c r="AY214" i="27"/>
  <c r="AZ214" i="27"/>
  <c r="BA214" i="27"/>
  <c r="BB214" i="27"/>
  <c r="BC214" i="27"/>
  <c r="BD214" i="27"/>
  <c r="BE214" i="27"/>
  <c r="BF214" i="27"/>
  <c r="AL215" i="27"/>
  <c r="AU215" i="27" s="1"/>
  <c r="AN215" i="27"/>
  <c r="AO215" i="27"/>
  <c r="AP215" i="27"/>
  <c r="AQ215" i="27"/>
  <c r="AR215" i="27"/>
  <c r="AS215" i="27"/>
  <c r="AX215" i="27"/>
  <c r="AY215" i="27"/>
  <c r="AZ215" i="27"/>
  <c r="BA215" i="27"/>
  <c r="BB215" i="27"/>
  <c r="BC215" i="27"/>
  <c r="BD215" i="27"/>
  <c r="BE215" i="27"/>
  <c r="BF215" i="27"/>
  <c r="AL216" i="27"/>
  <c r="AU216" i="27" s="1"/>
  <c r="AN216" i="27"/>
  <c r="AO216" i="27"/>
  <c r="AP216" i="27"/>
  <c r="AQ216" i="27"/>
  <c r="AR216" i="27"/>
  <c r="AS216" i="27"/>
  <c r="AX216" i="27"/>
  <c r="AY216" i="27"/>
  <c r="AZ216" i="27"/>
  <c r="BA216" i="27"/>
  <c r="BB216" i="27"/>
  <c r="BC216" i="27"/>
  <c r="BD216" i="27"/>
  <c r="BE216" i="27"/>
  <c r="BF216" i="27"/>
  <c r="AL217" i="27"/>
  <c r="AU217" i="27" s="1"/>
  <c r="AN217" i="27"/>
  <c r="AO217" i="27"/>
  <c r="AP217" i="27"/>
  <c r="AQ217" i="27"/>
  <c r="AR217" i="27"/>
  <c r="AS217" i="27"/>
  <c r="AX217" i="27"/>
  <c r="AY217" i="27"/>
  <c r="AZ217" i="27"/>
  <c r="BA217" i="27"/>
  <c r="BB217" i="27"/>
  <c r="BC217" i="27"/>
  <c r="BD217" i="27"/>
  <c r="BE217" i="27"/>
  <c r="BF217" i="27"/>
  <c r="AL218" i="27"/>
  <c r="AU218" i="27" s="1"/>
  <c r="AN218" i="27"/>
  <c r="AO218" i="27"/>
  <c r="AP218" i="27"/>
  <c r="AQ218" i="27"/>
  <c r="AR218" i="27"/>
  <c r="AS218" i="27"/>
  <c r="AX218" i="27"/>
  <c r="AY218" i="27"/>
  <c r="AZ218" i="27"/>
  <c r="BA218" i="27"/>
  <c r="BB218" i="27"/>
  <c r="BC218" i="27"/>
  <c r="BD218" i="27"/>
  <c r="BE218" i="27"/>
  <c r="BF218" i="27"/>
  <c r="AL219" i="27"/>
  <c r="AU219" i="27" s="1"/>
  <c r="AN219" i="27"/>
  <c r="AO219" i="27"/>
  <c r="AP219" i="27"/>
  <c r="AQ219" i="27"/>
  <c r="AR219" i="27"/>
  <c r="AS219" i="27"/>
  <c r="AX219" i="27"/>
  <c r="AY219" i="27"/>
  <c r="AZ219" i="27"/>
  <c r="BA219" i="27"/>
  <c r="BB219" i="27"/>
  <c r="BC219" i="27"/>
  <c r="BD219" i="27"/>
  <c r="BE219" i="27"/>
  <c r="BF219" i="27"/>
  <c r="AL220" i="27"/>
  <c r="AU220" i="27" s="1"/>
  <c r="AN220" i="27"/>
  <c r="AO220" i="27"/>
  <c r="AP220" i="27"/>
  <c r="AQ220" i="27"/>
  <c r="AR220" i="27"/>
  <c r="AS220" i="27"/>
  <c r="AX220" i="27"/>
  <c r="AY220" i="27"/>
  <c r="AZ220" i="27"/>
  <c r="BA220" i="27"/>
  <c r="BB220" i="27"/>
  <c r="BC220" i="27"/>
  <c r="BD220" i="27"/>
  <c r="BE220" i="27"/>
  <c r="BF220" i="27"/>
  <c r="AL221" i="27"/>
  <c r="AU221" i="27" s="1"/>
  <c r="AN221" i="27"/>
  <c r="AO221" i="27"/>
  <c r="AP221" i="27"/>
  <c r="AQ221" i="27"/>
  <c r="AR221" i="27"/>
  <c r="AS221" i="27"/>
  <c r="AX221" i="27"/>
  <c r="AY221" i="27"/>
  <c r="AZ221" i="27"/>
  <c r="BA221" i="27"/>
  <c r="BB221" i="27"/>
  <c r="BC221" i="27"/>
  <c r="BD221" i="27"/>
  <c r="BE221" i="27"/>
  <c r="BF221" i="27"/>
  <c r="AL222" i="27"/>
  <c r="AU222" i="27" s="1"/>
  <c r="AN222" i="27"/>
  <c r="AO222" i="27"/>
  <c r="AP222" i="27"/>
  <c r="AQ222" i="27"/>
  <c r="AR222" i="27"/>
  <c r="AS222" i="27"/>
  <c r="AX222" i="27"/>
  <c r="AY222" i="27"/>
  <c r="AZ222" i="27"/>
  <c r="BA222" i="27"/>
  <c r="BB222" i="27"/>
  <c r="BC222" i="27"/>
  <c r="BD222" i="27"/>
  <c r="BE222" i="27"/>
  <c r="BF222" i="27"/>
  <c r="AL223" i="27"/>
  <c r="AU223" i="27" s="1"/>
  <c r="AN223" i="27"/>
  <c r="AO223" i="27"/>
  <c r="AP223" i="27"/>
  <c r="AQ223" i="27"/>
  <c r="AR223" i="27"/>
  <c r="AS223" i="27"/>
  <c r="AX223" i="27"/>
  <c r="AY223" i="27"/>
  <c r="AZ223" i="27"/>
  <c r="BA223" i="27"/>
  <c r="BB223" i="27"/>
  <c r="BC223" i="27"/>
  <c r="BD223" i="27"/>
  <c r="BE223" i="27"/>
  <c r="BF223" i="27"/>
  <c r="AL224" i="27"/>
  <c r="AU224" i="27" s="1"/>
  <c r="AN224" i="27"/>
  <c r="AO224" i="27"/>
  <c r="AP224" i="27"/>
  <c r="AQ224" i="27"/>
  <c r="AR224" i="27"/>
  <c r="AS224" i="27"/>
  <c r="AX224" i="27"/>
  <c r="AY224" i="27"/>
  <c r="AZ224" i="27"/>
  <c r="BA224" i="27"/>
  <c r="BB224" i="27"/>
  <c r="BC224" i="27"/>
  <c r="BD224" i="27"/>
  <c r="BE224" i="27"/>
  <c r="BF224" i="27"/>
  <c r="AL225" i="27"/>
  <c r="AU225" i="27" s="1"/>
  <c r="AN225" i="27"/>
  <c r="AO225" i="27"/>
  <c r="AP225" i="27"/>
  <c r="AQ225" i="27"/>
  <c r="AR225" i="27"/>
  <c r="AS225" i="27"/>
  <c r="AX225" i="27"/>
  <c r="AY225" i="27"/>
  <c r="AZ225" i="27"/>
  <c r="BA225" i="27"/>
  <c r="BB225" i="27"/>
  <c r="BC225" i="27"/>
  <c r="BD225" i="27"/>
  <c r="BE225" i="27"/>
  <c r="BF225" i="27"/>
  <c r="AL226" i="27"/>
  <c r="AU226" i="27" s="1"/>
  <c r="AN226" i="27"/>
  <c r="AO226" i="27"/>
  <c r="AP226" i="27"/>
  <c r="AQ226" i="27"/>
  <c r="AR226" i="27"/>
  <c r="AS226" i="27"/>
  <c r="AX226" i="27"/>
  <c r="AY226" i="27"/>
  <c r="AZ226" i="27"/>
  <c r="BA226" i="27"/>
  <c r="BB226" i="27"/>
  <c r="BC226" i="27"/>
  <c r="BD226" i="27"/>
  <c r="BE226" i="27"/>
  <c r="BF226" i="27"/>
  <c r="AL227" i="27"/>
  <c r="AU227" i="27" s="1"/>
  <c r="AN227" i="27"/>
  <c r="AO227" i="27"/>
  <c r="AP227" i="27"/>
  <c r="AQ227" i="27"/>
  <c r="AR227" i="27"/>
  <c r="AS227" i="27"/>
  <c r="AX227" i="27"/>
  <c r="AY227" i="27"/>
  <c r="AZ227" i="27"/>
  <c r="BA227" i="27"/>
  <c r="BB227" i="27"/>
  <c r="BC227" i="27"/>
  <c r="BD227" i="27"/>
  <c r="BE227" i="27"/>
  <c r="BF227" i="27"/>
  <c r="AL228" i="27"/>
  <c r="AU228" i="27" s="1"/>
  <c r="AN228" i="27"/>
  <c r="AO228" i="27"/>
  <c r="AP228" i="27"/>
  <c r="AQ228" i="27"/>
  <c r="AR228" i="27"/>
  <c r="AS228" i="27"/>
  <c r="AX228" i="27"/>
  <c r="AY228" i="27"/>
  <c r="AZ228" i="27"/>
  <c r="BA228" i="27"/>
  <c r="BB228" i="27"/>
  <c r="BC228" i="27"/>
  <c r="BD228" i="27"/>
  <c r="BE228" i="27"/>
  <c r="BF228" i="27"/>
  <c r="AL229" i="27"/>
  <c r="AU229" i="27" s="1"/>
  <c r="AN229" i="27"/>
  <c r="AO229" i="27"/>
  <c r="AP229" i="27"/>
  <c r="AQ229" i="27"/>
  <c r="AR229" i="27"/>
  <c r="AS229" i="27"/>
  <c r="AX229" i="27"/>
  <c r="AY229" i="27"/>
  <c r="AZ229" i="27"/>
  <c r="BA229" i="27"/>
  <c r="BB229" i="27"/>
  <c r="BC229" i="27"/>
  <c r="BD229" i="27"/>
  <c r="BE229" i="27"/>
  <c r="BF229" i="27"/>
  <c r="AL230" i="27"/>
  <c r="AU230" i="27" s="1"/>
  <c r="AN230" i="27"/>
  <c r="AO230" i="27"/>
  <c r="AP230" i="27"/>
  <c r="AQ230" i="27"/>
  <c r="AR230" i="27"/>
  <c r="AS230" i="27"/>
  <c r="AX230" i="27"/>
  <c r="AY230" i="27"/>
  <c r="AZ230" i="27"/>
  <c r="BA230" i="27"/>
  <c r="BB230" i="27"/>
  <c r="BC230" i="27"/>
  <c r="BD230" i="27"/>
  <c r="BE230" i="27"/>
  <c r="BF230" i="27"/>
  <c r="AL231" i="27"/>
  <c r="AU231" i="27" s="1"/>
  <c r="AN231" i="27"/>
  <c r="AO231" i="27"/>
  <c r="AP231" i="27"/>
  <c r="AQ231" i="27"/>
  <c r="AR231" i="27"/>
  <c r="AS231" i="27"/>
  <c r="AX231" i="27"/>
  <c r="AY231" i="27"/>
  <c r="AZ231" i="27"/>
  <c r="BA231" i="27"/>
  <c r="BB231" i="27"/>
  <c r="BC231" i="27"/>
  <c r="BD231" i="27"/>
  <c r="BE231" i="27"/>
  <c r="BF231" i="27"/>
  <c r="AL232" i="27"/>
  <c r="AU232" i="27" s="1"/>
  <c r="AN232" i="27"/>
  <c r="AO232" i="27"/>
  <c r="AP232" i="27"/>
  <c r="AQ232" i="27"/>
  <c r="AR232" i="27"/>
  <c r="AS232" i="27"/>
  <c r="AX232" i="27"/>
  <c r="AY232" i="27"/>
  <c r="AZ232" i="27"/>
  <c r="BA232" i="27"/>
  <c r="BB232" i="27"/>
  <c r="BC232" i="27"/>
  <c r="BD232" i="27"/>
  <c r="BE232" i="27"/>
  <c r="BF232" i="27"/>
  <c r="AL233" i="27"/>
  <c r="AU233" i="27" s="1"/>
  <c r="AN233" i="27"/>
  <c r="AO233" i="27"/>
  <c r="AP233" i="27"/>
  <c r="AQ233" i="27"/>
  <c r="AR233" i="27"/>
  <c r="AS233" i="27"/>
  <c r="AX233" i="27"/>
  <c r="AY233" i="27"/>
  <c r="AZ233" i="27"/>
  <c r="BA233" i="27"/>
  <c r="BB233" i="27"/>
  <c r="BC233" i="27"/>
  <c r="BD233" i="27"/>
  <c r="BE233" i="27"/>
  <c r="BF233" i="27"/>
  <c r="AL234" i="27"/>
  <c r="AU234" i="27" s="1"/>
  <c r="AN234" i="27"/>
  <c r="AO234" i="27"/>
  <c r="AP234" i="27"/>
  <c r="AQ234" i="27"/>
  <c r="AR234" i="27"/>
  <c r="AS234" i="27"/>
  <c r="AX234" i="27"/>
  <c r="AY234" i="27"/>
  <c r="AZ234" i="27"/>
  <c r="BA234" i="27"/>
  <c r="BB234" i="27"/>
  <c r="BC234" i="27"/>
  <c r="BD234" i="27"/>
  <c r="BE234" i="27"/>
  <c r="BF234" i="27"/>
  <c r="AL235" i="27"/>
  <c r="AU235" i="27" s="1"/>
  <c r="AN235" i="27"/>
  <c r="AO235" i="27"/>
  <c r="AP235" i="27"/>
  <c r="AQ235" i="27"/>
  <c r="AR235" i="27"/>
  <c r="AS235" i="27"/>
  <c r="AX235" i="27"/>
  <c r="AY235" i="27"/>
  <c r="AZ235" i="27"/>
  <c r="BA235" i="27"/>
  <c r="BB235" i="27"/>
  <c r="BC235" i="27"/>
  <c r="BD235" i="27"/>
  <c r="BE235" i="27"/>
  <c r="BF235" i="27"/>
  <c r="AL236" i="27"/>
  <c r="AU236" i="27" s="1"/>
  <c r="AN236" i="27"/>
  <c r="AO236" i="27"/>
  <c r="AP236" i="27"/>
  <c r="AQ236" i="27"/>
  <c r="AR236" i="27"/>
  <c r="AS236" i="27"/>
  <c r="AX236" i="27"/>
  <c r="AY236" i="27"/>
  <c r="AZ236" i="27"/>
  <c r="BA236" i="27"/>
  <c r="BB236" i="27"/>
  <c r="BC236" i="27"/>
  <c r="BD236" i="27"/>
  <c r="BE236" i="27"/>
  <c r="BF236" i="27"/>
  <c r="AL237" i="27"/>
  <c r="AU237" i="27" s="1"/>
  <c r="AN237" i="27"/>
  <c r="AO237" i="27"/>
  <c r="AP237" i="27"/>
  <c r="AQ237" i="27"/>
  <c r="AR237" i="27"/>
  <c r="AS237" i="27"/>
  <c r="AX237" i="27"/>
  <c r="AY237" i="27"/>
  <c r="AZ237" i="27"/>
  <c r="BA237" i="27"/>
  <c r="BB237" i="27"/>
  <c r="BC237" i="27"/>
  <c r="BD237" i="27"/>
  <c r="BE237" i="27"/>
  <c r="BF237" i="27"/>
  <c r="AL238" i="27"/>
  <c r="AU238" i="27" s="1"/>
  <c r="AN238" i="27"/>
  <c r="AO238" i="27"/>
  <c r="AP238" i="27"/>
  <c r="AQ238" i="27"/>
  <c r="AR238" i="27"/>
  <c r="AS238" i="27"/>
  <c r="AX238" i="27"/>
  <c r="AY238" i="27"/>
  <c r="AZ238" i="27"/>
  <c r="BA238" i="27"/>
  <c r="BB238" i="27"/>
  <c r="BC238" i="27"/>
  <c r="BD238" i="27"/>
  <c r="BE238" i="27"/>
  <c r="BF238" i="27"/>
  <c r="AL239" i="27"/>
  <c r="AU239" i="27" s="1"/>
  <c r="AN239" i="27"/>
  <c r="AO239" i="27"/>
  <c r="AP239" i="27"/>
  <c r="AQ239" i="27"/>
  <c r="AR239" i="27"/>
  <c r="AS239" i="27"/>
  <c r="AX239" i="27"/>
  <c r="AY239" i="27"/>
  <c r="AZ239" i="27"/>
  <c r="BA239" i="27"/>
  <c r="BB239" i="27"/>
  <c r="BC239" i="27"/>
  <c r="BD239" i="27"/>
  <c r="BE239" i="27"/>
  <c r="BF239" i="27"/>
  <c r="AL240" i="27"/>
  <c r="AU240" i="27" s="1"/>
  <c r="AN240" i="27"/>
  <c r="AO240" i="27"/>
  <c r="AP240" i="27"/>
  <c r="AQ240" i="27"/>
  <c r="AR240" i="27"/>
  <c r="AS240" i="27"/>
  <c r="AX240" i="27"/>
  <c r="AY240" i="27"/>
  <c r="AZ240" i="27"/>
  <c r="BA240" i="27"/>
  <c r="BB240" i="27"/>
  <c r="BC240" i="27"/>
  <c r="BD240" i="27"/>
  <c r="BE240" i="27"/>
  <c r="BF240" i="27"/>
  <c r="AL241" i="27"/>
  <c r="AU241" i="27" s="1"/>
  <c r="AN241" i="27"/>
  <c r="AO241" i="27"/>
  <c r="AP241" i="27"/>
  <c r="AQ241" i="27"/>
  <c r="AR241" i="27"/>
  <c r="AS241" i="27"/>
  <c r="AX241" i="27"/>
  <c r="AY241" i="27"/>
  <c r="AZ241" i="27"/>
  <c r="BA241" i="27"/>
  <c r="BB241" i="27"/>
  <c r="BC241" i="27"/>
  <c r="BD241" i="27"/>
  <c r="BE241" i="27"/>
  <c r="BF241" i="27"/>
  <c r="AL242" i="27"/>
  <c r="AU242" i="27" s="1"/>
  <c r="AN242" i="27"/>
  <c r="AO242" i="27"/>
  <c r="AP242" i="27"/>
  <c r="AQ242" i="27"/>
  <c r="AR242" i="27"/>
  <c r="AS242" i="27"/>
  <c r="AX242" i="27"/>
  <c r="AY242" i="27"/>
  <c r="AZ242" i="27"/>
  <c r="BA242" i="27"/>
  <c r="BB242" i="27"/>
  <c r="BC242" i="27"/>
  <c r="BD242" i="27"/>
  <c r="BE242" i="27"/>
  <c r="BF242" i="27"/>
  <c r="AL243" i="27"/>
  <c r="AU243" i="27" s="1"/>
  <c r="AN243" i="27"/>
  <c r="AO243" i="27"/>
  <c r="AP243" i="27"/>
  <c r="AQ243" i="27"/>
  <c r="AR243" i="27"/>
  <c r="AS243" i="27"/>
  <c r="AX243" i="27"/>
  <c r="AY243" i="27"/>
  <c r="AZ243" i="27"/>
  <c r="BA243" i="27"/>
  <c r="BB243" i="27"/>
  <c r="BC243" i="27"/>
  <c r="BD243" i="27"/>
  <c r="BE243" i="27"/>
  <c r="BF243" i="27"/>
  <c r="AL244" i="27"/>
  <c r="AU244" i="27" s="1"/>
  <c r="AN244" i="27"/>
  <c r="AO244" i="27"/>
  <c r="AP244" i="27"/>
  <c r="AQ244" i="27"/>
  <c r="AR244" i="27"/>
  <c r="AS244" i="27"/>
  <c r="AX244" i="27"/>
  <c r="AY244" i="27"/>
  <c r="AZ244" i="27"/>
  <c r="BA244" i="27"/>
  <c r="BB244" i="27"/>
  <c r="BC244" i="27"/>
  <c r="BD244" i="27"/>
  <c r="BE244" i="27"/>
  <c r="BF244" i="27"/>
  <c r="AL245" i="27"/>
  <c r="AU245" i="27" s="1"/>
  <c r="AN245" i="27"/>
  <c r="AO245" i="27"/>
  <c r="AP245" i="27"/>
  <c r="AQ245" i="27"/>
  <c r="AR245" i="27"/>
  <c r="AS245" i="27"/>
  <c r="AX245" i="27"/>
  <c r="AY245" i="27"/>
  <c r="AZ245" i="27"/>
  <c r="BA245" i="27"/>
  <c r="BB245" i="27"/>
  <c r="BC245" i="27"/>
  <c r="BD245" i="27"/>
  <c r="BE245" i="27"/>
  <c r="BF245" i="27"/>
  <c r="AL246" i="27"/>
  <c r="AU246" i="27" s="1"/>
  <c r="AN246" i="27"/>
  <c r="AO246" i="27"/>
  <c r="AP246" i="27"/>
  <c r="AQ246" i="27"/>
  <c r="AR246" i="27"/>
  <c r="AS246" i="27"/>
  <c r="AX246" i="27"/>
  <c r="AY246" i="27"/>
  <c r="AZ246" i="27"/>
  <c r="BA246" i="27"/>
  <c r="BB246" i="27"/>
  <c r="BC246" i="27"/>
  <c r="BD246" i="27"/>
  <c r="BE246" i="27"/>
  <c r="BF246" i="27"/>
  <c r="AL247" i="27"/>
  <c r="AU247" i="27" s="1"/>
  <c r="AN247" i="27"/>
  <c r="AO247" i="27"/>
  <c r="AP247" i="27"/>
  <c r="AQ247" i="27"/>
  <c r="AR247" i="27"/>
  <c r="AS247" i="27"/>
  <c r="AX247" i="27"/>
  <c r="AY247" i="27"/>
  <c r="AZ247" i="27"/>
  <c r="BA247" i="27"/>
  <c r="BB247" i="27"/>
  <c r="BC247" i="27"/>
  <c r="BD247" i="27"/>
  <c r="BE247" i="27"/>
  <c r="BF247" i="27"/>
  <c r="AL248" i="27"/>
  <c r="AU248" i="27" s="1"/>
  <c r="AN248" i="27"/>
  <c r="AO248" i="27"/>
  <c r="AP248" i="27"/>
  <c r="AQ248" i="27"/>
  <c r="AR248" i="27"/>
  <c r="AS248" i="27"/>
  <c r="AX248" i="27"/>
  <c r="AY248" i="27"/>
  <c r="AZ248" i="27"/>
  <c r="BA248" i="27"/>
  <c r="BB248" i="27"/>
  <c r="BC248" i="27"/>
  <c r="BD248" i="27"/>
  <c r="BE248" i="27"/>
  <c r="BF248" i="27"/>
  <c r="AL249" i="27"/>
  <c r="AU249" i="27" s="1"/>
  <c r="AN249" i="27"/>
  <c r="AO249" i="27"/>
  <c r="AP249" i="27"/>
  <c r="AQ249" i="27"/>
  <c r="AR249" i="27"/>
  <c r="AS249" i="27"/>
  <c r="AX249" i="27"/>
  <c r="AY249" i="27"/>
  <c r="AZ249" i="27"/>
  <c r="BA249" i="27"/>
  <c r="BB249" i="27"/>
  <c r="BC249" i="27"/>
  <c r="BD249" i="27"/>
  <c r="BE249" i="27"/>
  <c r="BF249" i="27"/>
  <c r="AL250" i="27"/>
  <c r="AU250" i="27" s="1"/>
  <c r="AN250" i="27"/>
  <c r="AO250" i="27"/>
  <c r="AP250" i="27"/>
  <c r="AQ250" i="27"/>
  <c r="AR250" i="27"/>
  <c r="AS250" i="27"/>
  <c r="AX250" i="27"/>
  <c r="AY250" i="27"/>
  <c r="AZ250" i="27"/>
  <c r="BA250" i="27"/>
  <c r="BB250" i="27"/>
  <c r="BC250" i="27"/>
  <c r="BD250" i="27"/>
  <c r="BE250" i="27"/>
  <c r="BF250" i="27"/>
  <c r="AL251" i="27"/>
  <c r="AU251" i="27" s="1"/>
  <c r="AN251" i="27"/>
  <c r="AO251" i="27"/>
  <c r="AP251" i="27"/>
  <c r="AQ251" i="27"/>
  <c r="AR251" i="27"/>
  <c r="AS251" i="27"/>
  <c r="AX251" i="27"/>
  <c r="AY251" i="27"/>
  <c r="AZ251" i="27"/>
  <c r="BA251" i="27"/>
  <c r="BB251" i="27"/>
  <c r="BC251" i="27"/>
  <c r="BD251" i="27"/>
  <c r="BE251" i="27"/>
  <c r="BF251" i="27"/>
  <c r="AL252" i="27"/>
  <c r="AU252" i="27" s="1"/>
  <c r="AN252" i="27"/>
  <c r="AO252" i="27"/>
  <c r="AP252" i="27"/>
  <c r="AQ252" i="27"/>
  <c r="AR252" i="27"/>
  <c r="AS252" i="27"/>
  <c r="AX252" i="27"/>
  <c r="AY252" i="27"/>
  <c r="AZ252" i="27"/>
  <c r="BA252" i="27"/>
  <c r="BB252" i="27"/>
  <c r="BC252" i="27"/>
  <c r="BD252" i="27"/>
  <c r="BE252" i="27"/>
  <c r="BF252" i="27"/>
  <c r="AL253" i="27"/>
  <c r="AU253" i="27" s="1"/>
  <c r="AN253" i="27"/>
  <c r="AO253" i="27"/>
  <c r="AP253" i="27"/>
  <c r="AQ253" i="27"/>
  <c r="AR253" i="27"/>
  <c r="AS253" i="27"/>
  <c r="AX253" i="27"/>
  <c r="AY253" i="27"/>
  <c r="AZ253" i="27"/>
  <c r="BA253" i="27"/>
  <c r="BB253" i="27"/>
  <c r="BC253" i="27"/>
  <c r="BD253" i="27"/>
  <c r="BE253" i="27"/>
  <c r="BF253" i="27"/>
  <c r="AL254" i="27"/>
  <c r="AU254" i="27" s="1"/>
  <c r="AN254" i="27"/>
  <c r="AO254" i="27"/>
  <c r="AP254" i="27"/>
  <c r="AQ254" i="27"/>
  <c r="AR254" i="27"/>
  <c r="AS254" i="27"/>
  <c r="AX254" i="27"/>
  <c r="AY254" i="27"/>
  <c r="AZ254" i="27"/>
  <c r="BA254" i="27"/>
  <c r="BB254" i="27"/>
  <c r="BC254" i="27"/>
  <c r="BD254" i="27"/>
  <c r="BE254" i="27"/>
  <c r="BF254" i="27"/>
  <c r="AL255" i="27"/>
  <c r="AU255" i="27" s="1"/>
  <c r="AN255" i="27"/>
  <c r="AO255" i="27"/>
  <c r="AP255" i="27"/>
  <c r="AQ255" i="27"/>
  <c r="AR255" i="27"/>
  <c r="AS255" i="27"/>
  <c r="AX255" i="27"/>
  <c r="AY255" i="27"/>
  <c r="AZ255" i="27"/>
  <c r="BA255" i="27"/>
  <c r="BB255" i="27"/>
  <c r="BC255" i="27"/>
  <c r="BD255" i="27"/>
  <c r="BE255" i="27"/>
  <c r="BF255" i="27"/>
  <c r="AL256" i="27"/>
  <c r="AU256" i="27" s="1"/>
  <c r="AN256" i="27"/>
  <c r="AO256" i="27"/>
  <c r="AP256" i="27"/>
  <c r="AQ256" i="27"/>
  <c r="AR256" i="27"/>
  <c r="AS256" i="27"/>
  <c r="AX256" i="27"/>
  <c r="AY256" i="27"/>
  <c r="AZ256" i="27"/>
  <c r="BA256" i="27"/>
  <c r="BB256" i="27"/>
  <c r="BC256" i="27"/>
  <c r="BD256" i="27"/>
  <c r="BE256" i="27"/>
  <c r="BF256" i="27"/>
  <c r="AL257" i="27"/>
  <c r="AU257" i="27" s="1"/>
  <c r="AN257" i="27"/>
  <c r="AO257" i="27"/>
  <c r="AP257" i="27"/>
  <c r="AQ257" i="27"/>
  <c r="AR257" i="27"/>
  <c r="AS257" i="27"/>
  <c r="AX257" i="27"/>
  <c r="AY257" i="27"/>
  <c r="AZ257" i="27"/>
  <c r="BA257" i="27"/>
  <c r="BB257" i="27"/>
  <c r="BC257" i="27"/>
  <c r="BD257" i="27"/>
  <c r="BE257" i="27"/>
  <c r="BF257" i="27"/>
  <c r="AL258" i="27"/>
  <c r="AU258" i="27" s="1"/>
  <c r="AN258" i="27"/>
  <c r="AO258" i="27"/>
  <c r="AP258" i="27"/>
  <c r="AQ258" i="27"/>
  <c r="AR258" i="27"/>
  <c r="AS258" i="27"/>
  <c r="AX258" i="27"/>
  <c r="AY258" i="27"/>
  <c r="AZ258" i="27"/>
  <c r="BA258" i="27"/>
  <c r="BB258" i="27"/>
  <c r="BC258" i="27"/>
  <c r="BD258" i="27"/>
  <c r="BE258" i="27"/>
  <c r="BF258" i="27"/>
  <c r="AL259" i="27"/>
  <c r="AU259" i="27" s="1"/>
  <c r="AN259" i="27"/>
  <c r="AO259" i="27"/>
  <c r="AP259" i="27"/>
  <c r="AQ259" i="27"/>
  <c r="AR259" i="27"/>
  <c r="AS259" i="27"/>
  <c r="AX259" i="27"/>
  <c r="AY259" i="27"/>
  <c r="AZ259" i="27"/>
  <c r="BA259" i="27"/>
  <c r="BB259" i="27"/>
  <c r="BC259" i="27"/>
  <c r="BD259" i="27"/>
  <c r="BE259" i="27"/>
  <c r="BF259" i="27"/>
  <c r="AL260" i="27"/>
  <c r="AU260" i="27" s="1"/>
  <c r="AN260" i="27"/>
  <c r="AO260" i="27"/>
  <c r="AP260" i="27"/>
  <c r="AQ260" i="27"/>
  <c r="AR260" i="27"/>
  <c r="AS260" i="27"/>
  <c r="AX260" i="27"/>
  <c r="AY260" i="27"/>
  <c r="AZ260" i="27"/>
  <c r="BA260" i="27"/>
  <c r="BB260" i="27"/>
  <c r="BC260" i="27"/>
  <c r="BD260" i="27"/>
  <c r="BE260" i="27"/>
  <c r="BF260" i="27"/>
  <c r="AL261" i="27"/>
  <c r="AU261" i="27" s="1"/>
  <c r="AN261" i="27"/>
  <c r="AO261" i="27"/>
  <c r="AP261" i="27"/>
  <c r="AQ261" i="27"/>
  <c r="AR261" i="27"/>
  <c r="AS261" i="27"/>
  <c r="AX261" i="27"/>
  <c r="AY261" i="27"/>
  <c r="AZ261" i="27"/>
  <c r="BA261" i="27"/>
  <c r="BB261" i="27"/>
  <c r="BC261" i="27"/>
  <c r="BD261" i="27"/>
  <c r="BE261" i="27"/>
  <c r="BF261" i="27"/>
  <c r="AL262" i="27"/>
  <c r="AU262" i="27" s="1"/>
  <c r="AN262" i="27"/>
  <c r="AO262" i="27"/>
  <c r="AP262" i="27"/>
  <c r="AQ262" i="27"/>
  <c r="AR262" i="27"/>
  <c r="AS262" i="27"/>
  <c r="AX262" i="27"/>
  <c r="AY262" i="27"/>
  <c r="AZ262" i="27"/>
  <c r="BA262" i="27"/>
  <c r="BB262" i="27"/>
  <c r="BC262" i="27"/>
  <c r="BD262" i="27"/>
  <c r="BE262" i="27"/>
  <c r="BF262" i="27"/>
  <c r="AL263" i="27"/>
  <c r="AU263" i="27" s="1"/>
  <c r="AN263" i="27"/>
  <c r="AO263" i="27"/>
  <c r="AP263" i="27"/>
  <c r="AQ263" i="27"/>
  <c r="AR263" i="27"/>
  <c r="AS263" i="27"/>
  <c r="AX263" i="27"/>
  <c r="AY263" i="27"/>
  <c r="AZ263" i="27"/>
  <c r="BA263" i="27"/>
  <c r="BB263" i="27"/>
  <c r="BC263" i="27"/>
  <c r="BD263" i="27"/>
  <c r="BE263" i="27"/>
  <c r="BF263" i="27"/>
  <c r="AL264" i="27"/>
  <c r="AU264" i="27" s="1"/>
  <c r="AN264" i="27"/>
  <c r="AO264" i="27"/>
  <c r="AP264" i="27"/>
  <c r="AQ264" i="27"/>
  <c r="AR264" i="27"/>
  <c r="AS264" i="27"/>
  <c r="AX264" i="27"/>
  <c r="AY264" i="27"/>
  <c r="AZ264" i="27"/>
  <c r="BA264" i="27"/>
  <c r="BB264" i="27"/>
  <c r="BC264" i="27"/>
  <c r="BD264" i="27"/>
  <c r="BE264" i="27"/>
  <c r="BF264" i="27"/>
  <c r="AL265" i="27"/>
  <c r="AU265" i="27" s="1"/>
  <c r="AN265" i="27"/>
  <c r="AO265" i="27"/>
  <c r="AP265" i="27"/>
  <c r="AQ265" i="27"/>
  <c r="AR265" i="27"/>
  <c r="AS265" i="27"/>
  <c r="AX265" i="27"/>
  <c r="AY265" i="27"/>
  <c r="AZ265" i="27"/>
  <c r="BA265" i="27"/>
  <c r="BB265" i="27"/>
  <c r="BC265" i="27"/>
  <c r="BD265" i="27"/>
  <c r="BE265" i="27"/>
  <c r="BF265" i="27"/>
  <c r="AL266" i="27"/>
  <c r="AU266" i="27" s="1"/>
  <c r="AN266" i="27"/>
  <c r="AO266" i="27"/>
  <c r="AP266" i="27"/>
  <c r="AQ266" i="27"/>
  <c r="AR266" i="27"/>
  <c r="AS266" i="27"/>
  <c r="AX266" i="27"/>
  <c r="AY266" i="27"/>
  <c r="AZ266" i="27"/>
  <c r="BA266" i="27"/>
  <c r="BB266" i="27"/>
  <c r="BC266" i="27"/>
  <c r="BD266" i="27"/>
  <c r="BE266" i="27"/>
  <c r="BF266" i="27"/>
  <c r="AL267" i="27"/>
  <c r="AU267" i="27" s="1"/>
  <c r="AN267" i="27"/>
  <c r="AO267" i="27"/>
  <c r="AP267" i="27"/>
  <c r="AQ267" i="27"/>
  <c r="AR267" i="27"/>
  <c r="AS267" i="27"/>
  <c r="AX267" i="27"/>
  <c r="AY267" i="27"/>
  <c r="AZ267" i="27"/>
  <c r="BA267" i="27"/>
  <c r="BB267" i="27"/>
  <c r="BC267" i="27"/>
  <c r="BD267" i="27"/>
  <c r="BE267" i="27"/>
  <c r="BF267" i="27"/>
  <c r="AL268" i="27"/>
  <c r="AU268" i="27" s="1"/>
  <c r="AN268" i="27"/>
  <c r="AO268" i="27"/>
  <c r="AP268" i="27"/>
  <c r="AQ268" i="27"/>
  <c r="AR268" i="27"/>
  <c r="AS268" i="27"/>
  <c r="AX268" i="27"/>
  <c r="AY268" i="27"/>
  <c r="AZ268" i="27"/>
  <c r="BA268" i="27"/>
  <c r="BB268" i="27"/>
  <c r="BC268" i="27"/>
  <c r="BD268" i="27"/>
  <c r="BE268" i="27"/>
  <c r="BF268" i="27"/>
  <c r="AL269" i="27"/>
  <c r="AU269" i="27" s="1"/>
  <c r="AN269" i="27"/>
  <c r="AO269" i="27"/>
  <c r="AP269" i="27"/>
  <c r="AQ269" i="27"/>
  <c r="AR269" i="27"/>
  <c r="AS269" i="27"/>
  <c r="AX269" i="27"/>
  <c r="AY269" i="27"/>
  <c r="AZ269" i="27"/>
  <c r="BA269" i="27"/>
  <c r="BB269" i="27"/>
  <c r="BC269" i="27"/>
  <c r="BD269" i="27"/>
  <c r="BE269" i="27"/>
  <c r="BF269" i="27"/>
  <c r="AL270" i="27"/>
  <c r="AU270" i="27" s="1"/>
  <c r="AN270" i="27"/>
  <c r="AO270" i="27"/>
  <c r="AP270" i="27"/>
  <c r="AQ270" i="27"/>
  <c r="AR270" i="27"/>
  <c r="AS270" i="27"/>
  <c r="AX270" i="27"/>
  <c r="AY270" i="27"/>
  <c r="AZ270" i="27"/>
  <c r="BA270" i="27"/>
  <c r="BB270" i="27"/>
  <c r="BC270" i="27"/>
  <c r="BD270" i="27"/>
  <c r="BE270" i="27"/>
  <c r="BF270" i="27"/>
  <c r="AL271" i="27"/>
  <c r="AU271" i="27" s="1"/>
  <c r="AN271" i="27"/>
  <c r="AO271" i="27"/>
  <c r="AP271" i="27"/>
  <c r="AQ271" i="27"/>
  <c r="AR271" i="27"/>
  <c r="AS271" i="27"/>
  <c r="AX271" i="27"/>
  <c r="AY271" i="27"/>
  <c r="AZ271" i="27"/>
  <c r="BA271" i="27"/>
  <c r="BB271" i="27"/>
  <c r="BC271" i="27"/>
  <c r="BD271" i="27"/>
  <c r="BE271" i="27"/>
  <c r="BF271" i="27"/>
  <c r="AL272" i="27"/>
  <c r="AU272" i="27" s="1"/>
  <c r="AN272" i="27"/>
  <c r="AO272" i="27"/>
  <c r="AP272" i="27"/>
  <c r="AQ272" i="27"/>
  <c r="AR272" i="27"/>
  <c r="AS272" i="27"/>
  <c r="AX272" i="27"/>
  <c r="AY272" i="27"/>
  <c r="AZ272" i="27"/>
  <c r="BA272" i="27"/>
  <c r="BB272" i="27"/>
  <c r="BC272" i="27"/>
  <c r="BD272" i="27"/>
  <c r="BE272" i="27"/>
  <c r="BF272" i="27"/>
  <c r="AL273" i="27"/>
  <c r="AU273" i="27" s="1"/>
  <c r="AN273" i="27"/>
  <c r="AO273" i="27"/>
  <c r="AP273" i="27"/>
  <c r="AQ273" i="27"/>
  <c r="AR273" i="27"/>
  <c r="AS273" i="27"/>
  <c r="AX273" i="27"/>
  <c r="AY273" i="27"/>
  <c r="AZ273" i="27"/>
  <c r="BA273" i="27"/>
  <c r="BB273" i="27"/>
  <c r="BC273" i="27"/>
  <c r="BD273" i="27"/>
  <c r="BE273" i="27"/>
  <c r="BF273" i="27"/>
  <c r="AL274" i="27"/>
  <c r="AU274" i="27" s="1"/>
  <c r="AN274" i="27"/>
  <c r="AO274" i="27"/>
  <c r="AP274" i="27"/>
  <c r="AQ274" i="27"/>
  <c r="AR274" i="27"/>
  <c r="AS274" i="27"/>
  <c r="AX274" i="27"/>
  <c r="AY274" i="27"/>
  <c r="AZ274" i="27"/>
  <c r="BA274" i="27"/>
  <c r="BB274" i="27"/>
  <c r="BC274" i="27"/>
  <c r="BD274" i="27"/>
  <c r="BE274" i="27"/>
  <c r="BF274" i="27"/>
  <c r="AL275" i="27"/>
  <c r="AU275" i="27" s="1"/>
  <c r="AN275" i="27"/>
  <c r="AO275" i="27"/>
  <c r="AP275" i="27"/>
  <c r="AQ275" i="27"/>
  <c r="AR275" i="27"/>
  <c r="AS275" i="27"/>
  <c r="AX275" i="27"/>
  <c r="AY275" i="27"/>
  <c r="AZ275" i="27"/>
  <c r="BA275" i="27"/>
  <c r="BB275" i="27"/>
  <c r="BC275" i="27"/>
  <c r="BD275" i="27"/>
  <c r="BE275" i="27"/>
  <c r="BF275" i="27"/>
  <c r="AL276" i="27"/>
  <c r="AU276" i="27" s="1"/>
  <c r="AN276" i="27"/>
  <c r="AO276" i="27"/>
  <c r="AP276" i="27"/>
  <c r="AQ276" i="27"/>
  <c r="AR276" i="27"/>
  <c r="AS276" i="27"/>
  <c r="AX276" i="27"/>
  <c r="AY276" i="27"/>
  <c r="AZ276" i="27"/>
  <c r="BA276" i="27"/>
  <c r="BB276" i="27"/>
  <c r="BC276" i="27"/>
  <c r="BD276" i="27"/>
  <c r="BE276" i="27"/>
  <c r="BF276" i="27"/>
  <c r="AL277" i="27"/>
  <c r="AU277" i="27" s="1"/>
  <c r="AN277" i="27"/>
  <c r="AO277" i="27"/>
  <c r="AP277" i="27"/>
  <c r="AQ277" i="27"/>
  <c r="AR277" i="27"/>
  <c r="AS277" i="27"/>
  <c r="AX277" i="27"/>
  <c r="AY277" i="27"/>
  <c r="AZ277" i="27"/>
  <c r="BA277" i="27"/>
  <c r="BB277" i="27"/>
  <c r="BC277" i="27"/>
  <c r="BD277" i="27"/>
  <c r="BE277" i="27"/>
  <c r="BF277" i="27"/>
  <c r="AL278" i="27"/>
  <c r="AU278" i="27" s="1"/>
  <c r="AN278" i="27"/>
  <c r="AO278" i="27"/>
  <c r="AP278" i="27"/>
  <c r="AQ278" i="27"/>
  <c r="AR278" i="27"/>
  <c r="AS278" i="27"/>
  <c r="AX278" i="27"/>
  <c r="AY278" i="27"/>
  <c r="AZ278" i="27"/>
  <c r="BA278" i="27"/>
  <c r="BB278" i="27"/>
  <c r="BC278" i="27"/>
  <c r="BD278" i="27"/>
  <c r="BE278" i="27"/>
  <c r="BF278" i="27"/>
  <c r="AL279" i="27"/>
  <c r="AU279" i="27" s="1"/>
  <c r="AN279" i="27"/>
  <c r="AO279" i="27"/>
  <c r="AP279" i="27"/>
  <c r="AQ279" i="27"/>
  <c r="AR279" i="27"/>
  <c r="AS279" i="27"/>
  <c r="AX279" i="27"/>
  <c r="AY279" i="27"/>
  <c r="AZ279" i="27"/>
  <c r="BA279" i="27"/>
  <c r="BB279" i="27"/>
  <c r="BC279" i="27"/>
  <c r="BD279" i="27"/>
  <c r="BE279" i="27"/>
  <c r="BF279" i="27"/>
  <c r="AL280" i="27"/>
  <c r="AU280" i="27" s="1"/>
  <c r="AN280" i="27"/>
  <c r="AO280" i="27"/>
  <c r="AP280" i="27"/>
  <c r="AQ280" i="27"/>
  <c r="AR280" i="27"/>
  <c r="AS280" i="27"/>
  <c r="AX280" i="27"/>
  <c r="AY280" i="27"/>
  <c r="AZ280" i="27"/>
  <c r="BA280" i="27"/>
  <c r="BB280" i="27"/>
  <c r="BC280" i="27"/>
  <c r="BD280" i="27"/>
  <c r="BE280" i="27"/>
  <c r="BF280" i="27"/>
  <c r="AL281" i="27"/>
  <c r="AU281" i="27" s="1"/>
  <c r="AN281" i="27"/>
  <c r="AO281" i="27"/>
  <c r="AP281" i="27"/>
  <c r="AQ281" i="27"/>
  <c r="AR281" i="27"/>
  <c r="AS281" i="27"/>
  <c r="AX281" i="27"/>
  <c r="AY281" i="27"/>
  <c r="AZ281" i="27"/>
  <c r="BA281" i="27"/>
  <c r="BB281" i="27"/>
  <c r="BC281" i="27"/>
  <c r="BD281" i="27"/>
  <c r="BE281" i="27"/>
  <c r="BF281" i="27"/>
  <c r="AL282" i="27"/>
  <c r="AU282" i="27" s="1"/>
  <c r="AN282" i="27"/>
  <c r="AO282" i="27"/>
  <c r="AP282" i="27"/>
  <c r="AQ282" i="27"/>
  <c r="AR282" i="27"/>
  <c r="AS282" i="27"/>
  <c r="AX282" i="27"/>
  <c r="AY282" i="27"/>
  <c r="AZ282" i="27"/>
  <c r="BA282" i="27"/>
  <c r="BB282" i="27"/>
  <c r="BC282" i="27"/>
  <c r="BD282" i="27"/>
  <c r="BE282" i="27"/>
  <c r="BF282" i="27"/>
  <c r="AL283" i="27"/>
  <c r="AU283" i="27" s="1"/>
  <c r="AN283" i="27"/>
  <c r="AO283" i="27"/>
  <c r="AP283" i="27"/>
  <c r="AQ283" i="27"/>
  <c r="AR283" i="27"/>
  <c r="AS283" i="27"/>
  <c r="AX283" i="27"/>
  <c r="AY283" i="27"/>
  <c r="AZ283" i="27"/>
  <c r="BA283" i="27"/>
  <c r="BB283" i="27"/>
  <c r="BC283" i="27"/>
  <c r="BD283" i="27"/>
  <c r="BE283" i="27"/>
  <c r="BF283" i="27"/>
  <c r="AL284" i="27"/>
  <c r="AU284" i="27" s="1"/>
  <c r="AN284" i="27"/>
  <c r="AO284" i="27"/>
  <c r="AP284" i="27"/>
  <c r="AQ284" i="27"/>
  <c r="AR284" i="27"/>
  <c r="AS284" i="27"/>
  <c r="AX284" i="27"/>
  <c r="AY284" i="27"/>
  <c r="AZ284" i="27"/>
  <c r="BA284" i="27"/>
  <c r="BB284" i="27"/>
  <c r="BC284" i="27"/>
  <c r="BD284" i="27"/>
  <c r="BE284" i="27"/>
  <c r="BF284" i="27"/>
  <c r="AL285" i="27"/>
  <c r="AU285" i="27" s="1"/>
  <c r="AN285" i="27"/>
  <c r="AO285" i="27"/>
  <c r="AP285" i="27"/>
  <c r="AQ285" i="27"/>
  <c r="AR285" i="27"/>
  <c r="AS285" i="27"/>
  <c r="AX285" i="27"/>
  <c r="AY285" i="27"/>
  <c r="AZ285" i="27"/>
  <c r="BA285" i="27"/>
  <c r="BB285" i="27"/>
  <c r="BC285" i="27"/>
  <c r="BD285" i="27"/>
  <c r="BE285" i="27"/>
  <c r="BF285" i="27"/>
  <c r="AL286" i="27"/>
  <c r="AU286" i="27" s="1"/>
  <c r="AN286" i="27"/>
  <c r="AO286" i="27"/>
  <c r="AP286" i="27"/>
  <c r="AQ286" i="27"/>
  <c r="AR286" i="27"/>
  <c r="AS286" i="27"/>
  <c r="AX286" i="27"/>
  <c r="AY286" i="27"/>
  <c r="AZ286" i="27"/>
  <c r="BA286" i="27"/>
  <c r="BB286" i="27"/>
  <c r="BC286" i="27"/>
  <c r="BD286" i="27"/>
  <c r="BE286" i="27"/>
  <c r="BF286" i="27"/>
  <c r="AL287" i="27"/>
  <c r="AU287" i="27" s="1"/>
  <c r="AN287" i="27"/>
  <c r="AO287" i="27"/>
  <c r="AP287" i="27"/>
  <c r="AQ287" i="27"/>
  <c r="AR287" i="27"/>
  <c r="AS287" i="27"/>
  <c r="AX287" i="27"/>
  <c r="AY287" i="27"/>
  <c r="AZ287" i="27"/>
  <c r="BA287" i="27"/>
  <c r="BB287" i="27"/>
  <c r="BC287" i="27"/>
  <c r="BD287" i="27"/>
  <c r="BE287" i="27"/>
  <c r="BF287" i="27"/>
  <c r="AL288" i="27"/>
  <c r="AU288" i="27" s="1"/>
  <c r="AN288" i="27"/>
  <c r="AO288" i="27"/>
  <c r="AP288" i="27"/>
  <c r="AQ288" i="27"/>
  <c r="AR288" i="27"/>
  <c r="AS288" i="27"/>
  <c r="AX288" i="27"/>
  <c r="AY288" i="27"/>
  <c r="AZ288" i="27"/>
  <c r="BA288" i="27"/>
  <c r="BB288" i="27"/>
  <c r="BC288" i="27"/>
  <c r="BD288" i="27"/>
  <c r="BE288" i="27"/>
  <c r="BF288" i="27"/>
  <c r="AL289" i="27"/>
  <c r="AU289" i="27" s="1"/>
  <c r="AN289" i="27"/>
  <c r="AO289" i="27"/>
  <c r="AP289" i="27"/>
  <c r="AQ289" i="27"/>
  <c r="AR289" i="27"/>
  <c r="AS289" i="27"/>
  <c r="AX289" i="27"/>
  <c r="AY289" i="27"/>
  <c r="AZ289" i="27"/>
  <c r="BA289" i="27"/>
  <c r="BB289" i="27"/>
  <c r="BC289" i="27"/>
  <c r="BD289" i="27"/>
  <c r="BE289" i="27"/>
  <c r="BF289" i="27"/>
  <c r="AL290" i="27"/>
  <c r="AU290" i="27" s="1"/>
  <c r="AN290" i="27"/>
  <c r="AO290" i="27"/>
  <c r="AP290" i="27"/>
  <c r="AQ290" i="27"/>
  <c r="AR290" i="27"/>
  <c r="AS290" i="27"/>
  <c r="AX290" i="27"/>
  <c r="AY290" i="27"/>
  <c r="AZ290" i="27"/>
  <c r="BA290" i="27"/>
  <c r="BB290" i="27"/>
  <c r="BC290" i="27"/>
  <c r="BD290" i="27"/>
  <c r="BE290" i="27"/>
  <c r="BF290" i="27"/>
  <c r="AL291" i="27"/>
  <c r="AU291" i="27" s="1"/>
  <c r="AN291" i="27"/>
  <c r="AO291" i="27"/>
  <c r="AP291" i="27"/>
  <c r="AQ291" i="27"/>
  <c r="AR291" i="27"/>
  <c r="AS291" i="27"/>
  <c r="AX291" i="27"/>
  <c r="AY291" i="27"/>
  <c r="AZ291" i="27"/>
  <c r="BA291" i="27"/>
  <c r="BB291" i="27"/>
  <c r="BC291" i="27"/>
  <c r="BD291" i="27"/>
  <c r="BE291" i="27"/>
  <c r="BF291" i="27"/>
  <c r="AL292" i="27"/>
  <c r="AU292" i="27" s="1"/>
  <c r="AN292" i="27"/>
  <c r="AO292" i="27"/>
  <c r="AP292" i="27"/>
  <c r="AQ292" i="27"/>
  <c r="AR292" i="27"/>
  <c r="AS292" i="27"/>
  <c r="AX292" i="27"/>
  <c r="AY292" i="27"/>
  <c r="AZ292" i="27"/>
  <c r="BA292" i="27"/>
  <c r="BB292" i="27"/>
  <c r="BC292" i="27"/>
  <c r="BD292" i="27"/>
  <c r="BE292" i="27"/>
  <c r="BF292" i="27"/>
  <c r="AL293" i="27"/>
  <c r="AU293" i="27" s="1"/>
  <c r="AN293" i="27"/>
  <c r="AO293" i="27"/>
  <c r="AP293" i="27"/>
  <c r="AQ293" i="27"/>
  <c r="AR293" i="27"/>
  <c r="AS293" i="27"/>
  <c r="AX293" i="27"/>
  <c r="AY293" i="27"/>
  <c r="AZ293" i="27"/>
  <c r="BA293" i="27"/>
  <c r="BB293" i="27"/>
  <c r="BC293" i="27"/>
  <c r="BD293" i="27"/>
  <c r="BE293" i="27"/>
  <c r="BF293" i="27"/>
  <c r="AL294" i="27"/>
  <c r="AU294" i="27" s="1"/>
  <c r="AN294" i="27"/>
  <c r="AO294" i="27"/>
  <c r="AP294" i="27"/>
  <c r="AQ294" i="27"/>
  <c r="AR294" i="27"/>
  <c r="AS294" i="27"/>
  <c r="AX294" i="27"/>
  <c r="AY294" i="27"/>
  <c r="AZ294" i="27"/>
  <c r="BA294" i="27"/>
  <c r="BB294" i="27"/>
  <c r="BC294" i="27"/>
  <c r="BD294" i="27"/>
  <c r="BE294" i="27"/>
  <c r="BF294" i="27"/>
  <c r="AL295" i="27"/>
  <c r="AU295" i="27" s="1"/>
  <c r="AN295" i="27"/>
  <c r="AO295" i="27"/>
  <c r="AP295" i="27"/>
  <c r="AQ295" i="27"/>
  <c r="AR295" i="27"/>
  <c r="AS295" i="27"/>
  <c r="AX295" i="27"/>
  <c r="AY295" i="27"/>
  <c r="AZ295" i="27"/>
  <c r="BA295" i="27"/>
  <c r="BB295" i="27"/>
  <c r="BC295" i="27"/>
  <c r="BD295" i="27"/>
  <c r="BE295" i="27"/>
  <c r="BF295" i="27"/>
  <c r="AL296" i="27"/>
  <c r="AU296" i="27" s="1"/>
  <c r="AN296" i="27"/>
  <c r="AO296" i="27"/>
  <c r="AP296" i="27"/>
  <c r="AQ296" i="27"/>
  <c r="AR296" i="27"/>
  <c r="AS296" i="27"/>
  <c r="AX296" i="27"/>
  <c r="AY296" i="27"/>
  <c r="AZ296" i="27"/>
  <c r="BA296" i="27"/>
  <c r="BB296" i="27"/>
  <c r="BC296" i="27"/>
  <c r="BD296" i="27"/>
  <c r="BE296" i="27"/>
  <c r="BF296" i="27"/>
  <c r="AL297" i="27"/>
  <c r="AU297" i="27" s="1"/>
  <c r="AN297" i="27"/>
  <c r="AO297" i="27"/>
  <c r="AP297" i="27"/>
  <c r="AQ297" i="27"/>
  <c r="AR297" i="27"/>
  <c r="AS297" i="27"/>
  <c r="AX297" i="27"/>
  <c r="AY297" i="27"/>
  <c r="AZ297" i="27"/>
  <c r="BA297" i="27"/>
  <c r="BB297" i="27"/>
  <c r="BC297" i="27"/>
  <c r="BD297" i="27"/>
  <c r="BE297" i="27"/>
  <c r="BF297" i="27"/>
  <c r="AL298" i="27"/>
  <c r="AU298" i="27" s="1"/>
  <c r="AN298" i="27"/>
  <c r="AO298" i="27"/>
  <c r="AP298" i="27"/>
  <c r="AQ298" i="27"/>
  <c r="AR298" i="27"/>
  <c r="AS298" i="27"/>
  <c r="AX298" i="27"/>
  <c r="AY298" i="27"/>
  <c r="AZ298" i="27"/>
  <c r="BA298" i="27"/>
  <c r="BB298" i="27"/>
  <c r="BC298" i="27"/>
  <c r="BD298" i="27"/>
  <c r="BE298" i="27"/>
  <c r="BF298" i="27"/>
  <c r="BD299" i="27"/>
  <c r="Q305" i="27"/>
  <c r="Q306" i="27"/>
  <c r="Q307" i="27"/>
  <c r="N314" i="27"/>
  <c r="G315" i="27"/>
  <c r="H315" i="27"/>
  <c r="I315" i="27"/>
  <c r="J315" i="27"/>
  <c r="L315" i="27"/>
  <c r="K330" i="27"/>
  <c r="P330" i="27"/>
  <c r="P331" i="27"/>
  <c r="K332" i="27"/>
  <c r="M318" i="27" l="1"/>
  <c r="L322" i="27"/>
  <c r="M322" i="27"/>
  <c r="M321" i="27"/>
  <c r="M320" i="27"/>
  <c r="M319" i="27"/>
  <c r="M317" i="27"/>
  <c r="M316" i="27"/>
  <c r="K331" i="27"/>
  <c r="AU16" i="27"/>
  <c r="I305" i="27"/>
  <c r="K48" i="38" s="1"/>
  <c r="G305" i="27"/>
  <c r="K46" i="38" s="1"/>
  <c r="H305" i="27"/>
  <c r="K47" i="38" s="1"/>
  <c r="J305" i="27"/>
  <c r="K49" i="38" s="1"/>
  <c r="F305" i="27"/>
  <c r="K45" i="38" s="1"/>
  <c r="B216" i="27"/>
  <c r="B181" i="27"/>
  <c r="B133" i="27"/>
  <c r="B184" i="27"/>
  <c r="B280" i="27"/>
  <c r="B245" i="27"/>
  <c r="B248" i="27"/>
  <c r="B277" i="27"/>
  <c r="B66" i="27"/>
  <c r="B213" i="27"/>
  <c r="B88" i="27"/>
  <c r="B130" i="27"/>
  <c r="B97" i="27"/>
  <c r="B269" i="27"/>
  <c r="B237" i="27"/>
  <c r="B154" i="27"/>
  <c r="B100" i="27"/>
  <c r="X305" i="27"/>
  <c r="CW10" i="15" s="1"/>
  <c r="B272" i="27"/>
  <c r="B166" i="27"/>
  <c r="B125" i="27"/>
  <c r="B56" i="27"/>
  <c r="B229" i="27"/>
  <c r="B197" i="27"/>
  <c r="B146" i="27"/>
  <c r="B103" i="27"/>
  <c r="B296" i="27"/>
  <c r="B264" i="27"/>
  <c r="B232" i="27"/>
  <c r="B200" i="27"/>
  <c r="B149" i="27"/>
  <c r="B116" i="27"/>
  <c r="B94" i="27"/>
  <c r="B205" i="27"/>
  <c r="B173" i="27"/>
  <c r="B122" i="27"/>
  <c r="B240" i="27"/>
  <c r="B208" i="27"/>
  <c r="B176" i="27"/>
  <c r="B157" i="27"/>
  <c r="B113" i="27"/>
  <c r="B91" i="27"/>
  <c r="B79" i="27"/>
  <c r="B293" i="27"/>
  <c r="B261" i="27"/>
  <c r="B285" i="27"/>
  <c r="B253" i="27"/>
  <c r="B221" i="27"/>
  <c r="B189" i="27"/>
  <c r="B138" i="27"/>
  <c r="B106" i="27"/>
  <c r="B82" i="27"/>
  <c r="B63" i="27"/>
  <c r="B288" i="27"/>
  <c r="B256" i="27"/>
  <c r="B224" i="27"/>
  <c r="B192" i="27"/>
  <c r="B141" i="27"/>
  <c r="B119" i="27"/>
  <c r="B85" i="27"/>
  <c r="W305" i="27"/>
  <c r="B282" i="27"/>
  <c r="B242" i="27"/>
  <c r="B226" i="27"/>
  <c r="B218" i="27"/>
  <c r="B194" i="27"/>
  <c r="B186" i="27"/>
  <c r="B170" i="27"/>
  <c r="B162" i="27"/>
  <c r="B159" i="27"/>
  <c r="B151" i="27"/>
  <c r="B109" i="27"/>
  <c r="B78" i="27"/>
  <c r="B75" i="27"/>
  <c r="B59" i="27"/>
  <c r="B263" i="27"/>
  <c r="B231" i="27"/>
  <c r="B183" i="27"/>
  <c r="B121" i="27"/>
  <c r="B118" i="27"/>
  <c r="B96" i="27"/>
  <c r="B93" i="27"/>
  <c r="B90" i="27"/>
  <c r="B51" i="27"/>
  <c r="B268" i="27"/>
  <c r="B252" i="27"/>
  <c r="B244" i="27"/>
  <c r="B236" i="27"/>
  <c r="B228" i="27"/>
  <c r="B220" i="27"/>
  <c r="B212" i="27"/>
  <c r="B204" i="27"/>
  <c r="B196" i="27"/>
  <c r="B188" i="27"/>
  <c r="B180" i="27"/>
  <c r="B172" i="27"/>
  <c r="B161" i="27"/>
  <c r="B153" i="27"/>
  <c r="B145" i="27"/>
  <c r="B137" i="27"/>
  <c r="B129" i="27"/>
  <c r="B108" i="27"/>
  <c r="B105" i="27"/>
  <c r="B102" i="27"/>
  <c r="B68" i="27"/>
  <c r="B65" i="27"/>
  <c r="I322" i="27"/>
  <c r="X304" i="27"/>
  <c r="EZ10" i="15" s="1"/>
  <c r="B297" i="27"/>
  <c r="B289" i="27"/>
  <c r="B281" i="27"/>
  <c r="B273" i="27"/>
  <c r="B265" i="27"/>
  <c r="B257" i="27"/>
  <c r="B249" i="27"/>
  <c r="B241" i="27"/>
  <c r="B233" i="27"/>
  <c r="B225" i="27"/>
  <c r="B217" i="27"/>
  <c r="B209" i="27"/>
  <c r="B201" i="27"/>
  <c r="B193" i="27"/>
  <c r="B185" i="27"/>
  <c r="B177" i="27"/>
  <c r="B169" i="27"/>
  <c r="B167" i="27"/>
  <c r="B164" i="27"/>
  <c r="B158" i="27"/>
  <c r="B150" i="27"/>
  <c r="B142" i="27"/>
  <c r="B134" i="27"/>
  <c r="B126" i="27"/>
  <c r="B117" i="27"/>
  <c r="B114" i="27"/>
  <c r="B111" i="27"/>
  <c r="B92" i="27"/>
  <c r="B80" i="27"/>
  <c r="B77" i="27"/>
  <c r="B74" i="27"/>
  <c r="B71" i="27"/>
  <c r="K322" i="27"/>
  <c r="B287" i="27"/>
  <c r="B271" i="27"/>
  <c r="B239" i="27"/>
  <c r="B215" i="27"/>
  <c r="B199" i="27"/>
  <c r="B168" i="27"/>
  <c r="B140" i="27"/>
  <c r="B87" i="27"/>
  <c r="B81" i="27"/>
  <c r="W302" i="27"/>
  <c r="B262" i="27"/>
  <c r="B254" i="27"/>
  <c r="B246" i="27"/>
  <c r="B238" i="27"/>
  <c r="B230" i="27"/>
  <c r="B222" i="27"/>
  <c r="B214" i="27"/>
  <c r="B206" i="27"/>
  <c r="B198" i="27"/>
  <c r="B190" i="27"/>
  <c r="B182" i="27"/>
  <c r="B174" i="27"/>
  <c r="B155" i="27"/>
  <c r="B147" i="27"/>
  <c r="B139" i="27"/>
  <c r="B131" i="27"/>
  <c r="B123" i="27"/>
  <c r="B120" i="27"/>
  <c r="B101" i="27"/>
  <c r="B98" i="27"/>
  <c r="B95" i="27"/>
  <c r="B89" i="27"/>
  <c r="B86" i="27"/>
  <c r="B83" i="27"/>
  <c r="B61" i="27"/>
  <c r="B298" i="27"/>
  <c r="B290" i="27"/>
  <c r="B274" i="27"/>
  <c r="B266" i="27"/>
  <c r="B258" i="27"/>
  <c r="B250" i="27"/>
  <c r="B234" i="27"/>
  <c r="B210" i="27"/>
  <c r="B202" i="27"/>
  <c r="B178" i="27"/>
  <c r="B143" i="27"/>
  <c r="B135" i="27"/>
  <c r="B127" i="27"/>
  <c r="B115" i="27"/>
  <c r="B112" i="27"/>
  <c r="B72" i="27"/>
  <c r="B69" i="27"/>
  <c r="B295" i="27"/>
  <c r="B279" i="27"/>
  <c r="B255" i="27"/>
  <c r="B247" i="27"/>
  <c r="B223" i="27"/>
  <c r="B207" i="27"/>
  <c r="B191" i="27"/>
  <c r="B175" i="27"/>
  <c r="B165" i="27"/>
  <c r="B156" i="27"/>
  <c r="B148" i="27"/>
  <c r="B132" i="27"/>
  <c r="B124" i="27"/>
  <c r="B99" i="27"/>
  <c r="B84" i="27"/>
  <c r="B62" i="27"/>
  <c r="J322" i="27"/>
  <c r="B292" i="27"/>
  <c r="B284" i="27"/>
  <c r="B276" i="27"/>
  <c r="B260" i="27"/>
  <c r="H322" i="27"/>
  <c r="B294" i="27"/>
  <c r="B286" i="27"/>
  <c r="B278" i="27"/>
  <c r="B270" i="27"/>
  <c r="B291" i="27"/>
  <c r="B283" i="27"/>
  <c r="B275" i="27"/>
  <c r="B267" i="27"/>
  <c r="B259" i="27"/>
  <c r="B251" i="27"/>
  <c r="B243" i="27"/>
  <c r="B235" i="27"/>
  <c r="B227" i="27"/>
  <c r="B219" i="27"/>
  <c r="B211" i="27"/>
  <c r="B203" i="27"/>
  <c r="B195" i="27"/>
  <c r="B187" i="27"/>
  <c r="B179" i="27"/>
  <c r="B171" i="27"/>
  <c r="B163" i="27"/>
  <c r="B160" i="27"/>
  <c r="B152" i="27"/>
  <c r="B144" i="27"/>
  <c r="B136" i="27"/>
  <c r="B128" i="27"/>
  <c r="B110" i="27"/>
  <c r="B107" i="27"/>
  <c r="B104" i="27"/>
  <c r="B76" i="27"/>
  <c r="B73" i="27"/>
  <c r="B70" i="27"/>
  <c r="B67" i="27"/>
  <c r="B64" i="27"/>
  <c r="G321" i="27"/>
  <c r="J319" i="27"/>
  <c r="G318" i="27"/>
  <c r="B60" i="27"/>
  <c r="B57" i="27"/>
  <c r="B54" i="27"/>
  <c r="B41" i="27"/>
  <c r="B58" i="27"/>
  <c r="B55" i="27"/>
  <c r="B52" i="27"/>
  <c r="B37" i="27"/>
  <c r="B53" i="27"/>
  <c r="B49" i="27"/>
  <c r="B33" i="27"/>
  <c r="B50" i="27"/>
  <c r="B45" i="27"/>
  <c r="B46" i="27"/>
  <c r="B42" i="27"/>
  <c r="B38" i="27"/>
  <c r="B34" i="27"/>
  <c r="B28" i="27"/>
  <c r="B25" i="27"/>
  <c r="B23" i="27"/>
  <c r="B47" i="27"/>
  <c r="B43" i="27"/>
  <c r="B39" i="27"/>
  <c r="B35" i="27"/>
  <c r="B29" i="27"/>
  <c r="B26" i="27"/>
  <c r="B48" i="27"/>
  <c r="B44" i="27"/>
  <c r="B40" i="27"/>
  <c r="B36" i="27"/>
  <c r="B32" i="27"/>
  <c r="B30" i="27"/>
  <c r="B24" i="27"/>
  <c r="L317" i="27"/>
  <c r="I319" i="27"/>
  <c r="K321" i="27"/>
  <c r="H317" i="27"/>
  <c r="H320" i="27"/>
  <c r="J316" i="27"/>
  <c r="L320" i="27"/>
  <c r="L316" i="27"/>
  <c r="H318" i="27"/>
  <c r="F304" i="27"/>
  <c r="K319" i="27"/>
  <c r="L321" i="27"/>
  <c r="G320" i="27"/>
  <c r="G319" i="27"/>
  <c r="I304" i="27"/>
  <c r="K320" i="27"/>
  <c r="I316" i="27"/>
  <c r="H319" i="27"/>
  <c r="L318" i="27"/>
  <c r="K318" i="27"/>
  <c r="L319" i="27"/>
  <c r="H321" i="27"/>
  <c r="I317" i="27"/>
  <c r="Q308" i="27"/>
  <c r="R306" i="27" s="1"/>
  <c r="J320" i="27"/>
  <c r="J318" i="27"/>
  <c r="J321" i="27"/>
  <c r="G317" i="27"/>
  <c r="H316" i="27"/>
  <c r="I318" i="27"/>
  <c r="K316" i="27"/>
  <c r="G316" i="27"/>
  <c r="G304" i="27"/>
  <c r="K317" i="27"/>
  <c r="H304" i="27"/>
  <c r="I321" i="27"/>
  <c r="I320" i="27"/>
  <c r="J317" i="27"/>
  <c r="J304" i="27"/>
  <c r="H306" i="27" l="1"/>
  <c r="N320" i="27"/>
  <c r="N322" i="27"/>
  <c r="CV10" i="15" s="1"/>
  <c r="K50" i="38"/>
  <c r="J306" i="27"/>
  <c r="J49" i="38"/>
  <c r="M49" i="38" s="1"/>
  <c r="J48" i="38"/>
  <c r="M48" i="38" s="1"/>
  <c r="I306" i="27"/>
  <c r="J45" i="38"/>
  <c r="F306" i="27"/>
  <c r="J46" i="38"/>
  <c r="M46" i="38" s="1"/>
  <c r="G306" i="27"/>
  <c r="N316" i="27"/>
  <c r="J47" i="38"/>
  <c r="M47" i="38" s="1"/>
  <c r="N319" i="27"/>
  <c r="N318" i="27"/>
  <c r="N317" i="27"/>
  <c r="K305" i="27"/>
  <c r="CN10" i="15" s="1"/>
  <c r="I323" i="27"/>
  <c r="N321" i="27"/>
  <c r="H323" i="27"/>
  <c r="G323" i="27"/>
  <c r="J323" i="27"/>
  <c r="R308" i="27"/>
  <c r="R305" i="27"/>
  <c r="R307" i="27"/>
  <c r="K304" i="27"/>
  <c r="CM10" i="15" s="1"/>
  <c r="K323" i="27"/>
  <c r="M45" i="38" l="1"/>
  <c r="M50" i="38" s="1"/>
  <c r="J50" i="38"/>
  <c r="K306" i="27"/>
  <c r="M324" i="27"/>
  <c r="L324" i="27"/>
  <c r="I3" i="21"/>
  <c r="I2" i="21"/>
  <c r="K52" i="2"/>
  <c r="F56" i="38" s="1"/>
  <c r="M52" i="2"/>
  <c r="N52" i="2"/>
  <c r="J52" i="2"/>
  <c r="Q5" i="13"/>
  <c r="Q3" i="13"/>
  <c r="H7" i="4"/>
  <c r="F7" i="4"/>
  <c r="CO10" i="15" l="1"/>
  <c r="CX10" i="15" s="1"/>
  <c r="X317" i="27"/>
  <c r="CZ10" i="15" s="1"/>
  <c r="P332" i="27"/>
  <c r="K333" i="27"/>
  <c r="U82" i="13"/>
  <c r="H44" i="38" s="1"/>
  <c r="K334" i="27" l="1"/>
  <c r="L333" i="27" s="1"/>
  <c r="G3" i="4"/>
  <c r="L332" i="27" l="1"/>
  <c r="L331" i="27"/>
  <c r="L330" i="27"/>
  <c r="L334" i="27"/>
  <c r="R5" i="26"/>
  <c r="T5" i="26"/>
  <c r="B3" i="26"/>
  <c r="E19" i="1" l="1"/>
  <c r="CB5" i="15" l="1"/>
  <c r="CL15" i="3" l="1"/>
  <c r="CL16" i="3"/>
  <c r="CL17" i="3"/>
  <c r="CL18" i="3"/>
  <c r="CL19" i="3"/>
  <c r="CL20" i="3"/>
  <c r="CL21" i="3"/>
  <c r="CL22" i="3"/>
  <c r="CL23" i="3"/>
  <c r="CL24" i="3"/>
  <c r="CL25" i="3"/>
  <c r="CL26" i="3"/>
  <c r="CL27" i="3"/>
  <c r="CL28" i="3"/>
  <c r="CL29" i="3"/>
  <c r="CL30" i="3"/>
  <c r="CL31" i="3"/>
  <c r="CL32" i="3"/>
  <c r="CL33" i="3"/>
  <c r="CL34" i="3"/>
  <c r="CL35" i="3"/>
  <c r="CL36" i="3"/>
  <c r="CL37" i="3"/>
  <c r="CL38" i="3"/>
  <c r="CL39" i="3"/>
  <c r="CL40" i="3"/>
  <c r="CL41" i="3"/>
  <c r="CL42" i="3"/>
  <c r="CL43" i="3"/>
  <c r="CL44" i="3"/>
  <c r="CL45" i="3"/>
  <c r="CL46" i="3"/>
  <c r="CL47" i="3"/>
  <c r="CL48" i="3"/>
  <c r="CL49" i="3"/>
  <c r="CL50" i="3"/>
  <c r="CL51" i="3"/>
  <c r="CL52" i="3"/>
  <c r="CL53" i="3"/>
  <c r="CL54" i="3"/>
  <c r="CL55" i="3"/>
  <c r="CL56" i="3"/>
  <c r="CL14" i="3"/>
  <c r="CL57" i="3" l="1"/>
  <c r="AD29" i="22" l="1"/>
  <c r="AF29" i="22"/>
  <c r="AE29" i="22"/>
  <c r="AL29" i="22"/>
  <c r="AN29" i="22"/>
  <c r="AM29" i="22"/>
  <c r="H31" i="22"/>
  <c r="I10" i="25" s="1"/>
  <c r="EH10" i="15"/>
  <c r="EG10" i="15"/>
  <c r="CA10" i="15"/>
  <c r="AE51" i="2"/>
  <c r="AF51" i="2"/>
  <c r="Y51" i="2"/>
  <c r="AC51" i="2"/>
  <c r="AE50" i="2"/>
  <c r="AF50" i="2"/>
  <c r="Y50" i="2"/>
  <c r="AC50" i="2"/>
  <c r="AE49" i="2"/>
  <c r="AF49" i="2"/>
  <c r="Y49" i="2"/>
  <c r="AC49" i="2"/>
  <c r="AE48" i="2"/>
  <c r="AF48" i="2"/>
  <c r="Y48" i="2"/>
  <c r="AC48" i="2"/>
  <c r="AE47" i="2"/>
  <c r="AF47" i="2"/>
  <c r="Y47" i="2"/>
  <c r="AC47" i="2"/>
  <c r="AE46" i="2"/>
  <c r="AF46" i="2"/>
  <c r="Y46" i="2"/>
  <c r="AC46" i="2"/>
  <c r="AE45" i="2"/>
  <c r="AF45" i="2"/>
  <c r="Y45" i="2"/>
  <c r="AC45" i="2"/>
  <c r="AE44" i="2"/>
  <c r="AF44" i="2"/>
  <c r="Y44" i="2"/>
  <c r="AC44" i="2"/>
  <c r="AE43" i="2"/>
  <c r="AF43" i="2"/>
  <c r="Y43" i="2"/>
  <c r="AC43" i="2"/>
  <c r="AE42" i="2"/>
  <c r="AF42" i="2"/>
  <c r="Y42" i="2"/>
  <c r="AC42" i="2"/>
  <c r="AE41" i="2"/>
  <c r="AF41" i="2"/>
  <c r="Y41" i="2"/>
  <c r="AC41" i="2"/>
  <c r="AE40" i="2"/>
  <c r="AF40" i="2"/>
  <c r="Y40" i="2"/>
  <c r="AC40" i="2"/>
  <c r="AE39" i="2"/>
  <c r="AF39" i="2"/>
  <c r="Y39" i="2"/>
  <c r="AC39" i="2"/>
  <c r="AE38" i="2"/>
  <c r="AF38" i="2"/>
  <c r="Y38" i="2"/>
  <c r="AC38" i="2"/>
  <c r="AE37" i="2"/>
  <c r="AF37" i="2"/>
  <c r="Y37" i="2"/>
  <c r="AC37" i="2"/>
  <c r="AE36" i="2"/>
  <c r="AF36" i="2"/>
  <c r="Y36" i="2"/>
  <c r="AC36" i="2"/>
  <c r="AE35" i="2"/>
  <c r="AF35" i="2"/>
  <c r="Y35" i="2"/>
  <c r="AC35" i="2"/>
  <c r="AE34" i="2"/>
  <c r="AF34" i="2"/>
  <c r="Y34" i="2"/>
  <c r="AC34" i="2"/>
  <c r="AE33" i="2"/>
  <c r="AF33" i="2"/>
  <c r="Y33" i="2"/>
  <c r="AC33" i="2"/>
  <c r="AE32" i="2"/>
  <c r="AF32" i="2"/>
  <c r="Y32" i="2"/>
  <c r="AC32" i="2"/>
  <c r="AE31" i="2"/>
  <c r="AF31" i="2"/>
  <c r="Y31" i="2"/>
  <c r="AC31" i="2"/>
  <c r="AE30" i="2"/>
  <c r="AF30" i="2"/>
  <c r="Y30" i="2"/>
  <c r="AC30" i="2"/>
  <c r="AE29" i="2"/>
  <c r="AF29" i="2"/>
  <c r="Y29" i="2"/>
  <c r="AC29" i="2"/>
  <c r="AE28" i="2"/>
  <c r="AF28" i="2"/>
  <c r="Y28" i="2"/>
  <c r="AC28" i="2"/>
  <c r="AE27" i="2"/>
  <c r="AF27" i="2"/>
  <c r="Y27" i="2"/>
  <c r="AC27" i="2"/>
  <c r="AE26" i="2"/>
  <c r="AF26" i="2"/>
  <c r="Y26" i="2"/>
  <c r="AC26" i="2"/>
  <c r="AE25" i="2"/>
  <c r="AF25" i="2"/>
  <c r="Y25" i="2"/>
  <c r="AC25" i="2"/>
  <c r="AE24" i="2"/>
  <c r="AF24" i="2"/>
  <c r="Y24" i="2"/>
  <c r="AC24" i="2"/>
  <c r="AE23" i="2"/>
  <c r="AF23" i="2"/>
  <c r="Y23" i="2"/>
  <c r="AC23" i="2"/>
  <c r="AE22" i="2"/>
  <c r="AF22" i="2"/>
  <c r="Y22" i="2"/>
  <c r="AC22" i="2"/>
  <c r="AE21" i="2"/>
  <c r="AF21" i="2"/>
  <c r="Y21" i="2"/>
  <c r="AC21" i="2"/>
  <c r="AE20" i="2"/>
  <c r="AF20" i="2"/>
  <c r="Y20" i="2"/>
  <c r="AC20" i="2"/>
  <c r="AE19" i="2"/>
  <c r="AF19" i="2"/>
  <c r="Y19" i="2"/>
  <c r="AC19" i="2"/>
  <c r="AE18" i="2"/>
  <c r="AF18" i="2"/>
  <c r="Y18" i="2"/>
  <c r="AC18" i="2"/>
  <c r="AE17" i="2"/>
  <c r="AF17" i="2"/>
  <c r="Y17" i="2"/>
  <c r="AC17" i="2"/>
  <c r="AE16" i="2"/>
  <c r="AF16" i="2"/>
  <c r="Y16" i="2"/>
  <c r="AC16" i="2"/>
  <c r="AE15" i="2"/>
  <c r="AF15" i="2"/>
  <c r="Y15" i="2"/>
  <c r="AC15" i="2"/>
  <c r="L51" i="2"/>
  <c r="L50" i="2"/>
  <c r="L49" i="2"/>
  <c r="L48" i="2"/>
  <c r="L47" i="2"/>
  <c r="L46" i="2"/>
  <c r="L45" i="2"/>
  <c r="L44" i="2"/>
  <c r="L43" i="2"/>
  <c r="L42" i="2"/>
  <c r="L41" i="2"/>
  <c r="L40" i="2"/>
  <c r="L39" i="2"/>
  <c r="L38" i="2"/>
  <c r="L37" i="2"/>
  <c r="L36" i="2"/>
  <c r="L35" i="2"/>
  <c r="L34" i="2"/>
  <c r="L33" i="2"/>
  <c r="L32" i="2"/>
  <c r="L31" i="2"/>
  <c r="L30" i="2"/>
  <c r="L29" i="2"/>
  <c r="L28" i="2"/>
  <c r="L27" i="2"/>
  <c r="L26" i="2"/>
  <c r="L25" i="2"/>
  <c r="L24" i="2"/>
  <c r="L23" i="2"/>
  <c r="L22" i="2"/>
  <c r="L21" i="2"/>
  <c r="L20" i="2"/>
  <c r="L19" i="2"/>
  <c r="L18" i="2"/>
  <c r="L17" i="2"/>
  <c r="L16" i="2"/>
  <c r="L15" i="2"/>
  <c r="L14" i="2"/>
  <c r="D57" i="38" s="1"/>
  <c r="P20" i="26"/>
  <c r="H5" i="26"/>
  <c r="T54" i="26"/>
  <c r="R54" i="26"/>
  <c r="P54" i="26"/>
  <c r="T53" i="26"/>
  <c r="R53" i="26"/>
  <c r="P53" i="26"/>
  <c r="T52" i="26"/>
  <c r="R52" i="26"/>
  <c r="P52" i="26"/>
  <c r="T51" i="26"/>
  <c r="R51" i="26"/>
  <c r="P51" i="26"/>
  <c r="T50" i="26"/>
  <c r="R50" i="26"/>
  <c r="P50" i="26"/>
  <c r="T49" i="26"/>
  <c r="R49" i="26"/>
  <c r="P49" i="26"/>
  <c r="T48" i="26"/>
  <c r="R48" i="26"/>
  <c r="P48" i="26"/>
  <c r="T47" i="26"/>
  <c r="R47" i="26"/>
  <c r="P47" i="26"/>
  <c r="T46" i="26"/>
  <c r="R46" i="26"/>
  <c r="P46" i="26"/>
  <c r="T45" i="26"/>
  <c r="R45" i="26"/>
  <c r="P45" i="26"/>
  <c r="T44" i="26"/>
  <c r="R44" i="26"/>
  <c r="P44" i="26"/>
  <c r="T43" i="26"/>
  <c r="R43" i="26"/>
  <c r="P43" i="26"/>
  <c r="T42" i="26"/>
  <c r="R42" i="26"/>
  <c r="P42" i="26"/>
  <c r="T41" i="26"/>
  <c r="R41" i="26"/>
  <c r="P41" i="26"/>
  <c r="T40" i="26"/>
  <c r="R40" i="26"/>
  <c r="P40" i="26"/>
  <c r="T39" i="26"/>
  <c r="R39" i="26"/>
  <c r="P39" i="26"/>
  <c r="T38" i="26"/>
  <c r="R38" i="26"/>
  <c r="P38" i="26"/>
  <c r="T37" i="26"/>
  <c r="R37" i="26"/>
  <c r="P37" i="26"/>
  <c r="T36" i="26"/>
  <c r="R36" i="26"/>
  <c r="P36" i="26"/>
  <c r="T35" i="26"/>
  <c r="R35" i="26"/>
  <c r="P35" i="26"/>
  <c r="T34" i="26"/>
  <c r="R34" i="26"/>
  <c r="P34" i="26"/>
  <c r="T33" i="26"/>
  <c r="R33" i="26"/>
  <c r="P33" i="26"/>
  <c r="T32" i="26"/>
  <c r="R32" i="26"/>
  <c r="P32" i="26"/>
  <c r="T31" i="26"/>
  <c r="R31" i="26"/>
  <c r="P31" i="26"/>
  <c r="T30" i="26"/>
  <c r="R30" i="26"/>
  <c r="P30" i="26"/>
  <c r="T29" i="26"/>
  <c r="R29" i="26"/>
  <c r="P29" i="26"/>
  <c r="T28" i="26"/>
  <c r="R28" i="26"/>
  <c r="P28" i="26"/>
  <c r="T27" i="26"/>
  <c r="R27" i="26"/>
  <c r="P27" i="26"/>
  <c r="T26" i="26"/>
  <c r="R26" i="26"/>
  <c r="P26" i="26"/>
  <c r="T25" i="26"/>
  <c r="R25" i="26"/>
  <c r="P25" i="26"/>
  <c r="T24" i="26"/>
  <c r="R24" i="26"/>
  <c r="P24" i="26"/>
  <c r="T23" i="26"/>
  <c r="R23" i="26"/>
  <c r="P23" i="26"/>
  <c r="T22" i="26"/>
  <c r="R22" i="26"/>
  <c r="P22" i="26"/>
  <c r="T21" i="26"/>
  <c r="R21" i="26"/>
  <c r="P21" i="26"/>
  <c r="T20" i="26"/>
  <c r="R20" i="26"/>
  <c r="T19" i="26"/>
  <c r="R19" i="26"/>
  <c r="P19" i="26"/>
  <c r="T18" i="26"/>
  <c r="R18" i="26"/>
  <c r="P18" i="26"/>
  <c r="T17" i="26"/>
  <c r="R17" i="26"/>
  <c r="P17" i="26"/>
  <c r="T16" i="26"/>
  <c r="R16" i="26"/>
  <c r="P16" i="26"/>
  <c r="T15" i="26"/>
  <c r="R15" i="26"/>
  <c r="P15" i="26"/>
  <c r="T14" i="26"/>
  <c r="R14" i="26"/>
  <c r="P14" i="26"/>
  <c r="T13" i="26"/>
  <c r="R13" i="26"/>
  <c r="P13" i="26"/>
  <c r="AC54" i="26"/>
  <c r="AH54" i="26" s="1"/>
  <c r="AD54" i="26"/>
  <c r="AE54" i="26"/>
  <c r="AJ54" i="26" s="1"/>
  <c r="AF54" i="26"/>
  <c r="AK54" i="26" s="1"/>
  <c r="Y54" i="26"/>
  <c r="Z54" i="26"/>
  <c r="AA54" i="26"/>
  <c r="AC53" i="26"/>
  <c r="AH53" i="26" s="1"/>
  <c r="AD53" i="26"/>
  <c r="AI53" i="26" s="1"/>
  <c r="AE53" i="26"/>
  <c r="AJ53" i="26" s="1"/>
  <c r="AF53" i="26"/>
  <c r="AK53" i="26" s="1"/>
  <c r="Y53" i="26"/>
  <c r="Z53" i="26"/>
  <c r="AA53" i="26"/>
  <c r="AC52" i="26"/>
  <c r="AH52" i="26" s="1"/>
  <c r="AD52" i="26"/>
  <c r="AI52" i="26" s="1"/>
  <c r="AE52" i="26"/>
  <c r="AJ52" i="26" s="1"/>
  <c r="AF52" i="26"/>
  <c r="AK52" i="26" s="1"/>
  <c r="Y52" i="26"/>
  <c r="Z52" i="26"/>
  <c r="AA52" i="26"/>
  <c r="AC51" i="26"/>
  <c r="AH51" i="26" s="1"/>
  <c r="AD51" i="26"/>
  <c r="AI51" i="26" s="1"/>
  <c r="AE51" i="26"/>
  <c r="AJ51" i="26" s="1"/>
  <c r="AF51" i="26"/>
  <c r="AK51" i="26" s="1"/>
  <c r="Y51" i="26"/>
  <c r="Z51" i="26"/>
  <c r="AA51" i="26"/>
  <c r="AC50" i="26"/>
  <c r="AH50" i="26" s="1"/>
  <c r="AD50" i="26"/>
  <c r="AI50" i="26" s="1"/>
  <c r="AE50" i="26"/>
  <c r="AJ50" i="26" s="1"/>
  <c r="AF50" i="26"/>
  <c r="AK50" i="26" s="1"/>
  <c r="Y50" i="26"/>
  <c r="Z50" i="26"/>
  <c r="AA50" i="26"/>
  <c r="AC49" i="26"/>
  <c r="AH49" i="26" s="1"/>
  <c r="AD49" i="26"/>
  <c r="AI49" i="26" s="1"/>
  <c r="AE49" i="26"/>
  <c r="AJ49" i="26" s="1"/>
  <c r="AF49" i="26"/>
  <c r="AK49" i="26" s="1"/>
  <c r="Y49" i="26"/>
  <c r="Z49" i="26"/>
  <c r="AA49" i="26"/>
  <c r="AC48" i="26"/>
  <c r="AD48" i="26"/>
  <c r="AI48" i="26" s="1"/>
  <c r="AE48" i="26"/>
  <c r="AJ48" i="26" s="1"/>
  <c r="AF48" i="26"/>
  <c r="AK48" i="26" s="1"/>
  <c r="Y48" i="26"/>
  <c r="Z48" i="26"/>
  <c r="AA48" i="26"/>
  <c r="AC47" i="26"/>
  <c r="AH47" i="26" s="1"/>
  <c r="AD47" i="26"/>
  <c r="AI47" i="26" s="1"/>
  <c r="AE47" i="26"/>
  <c r="AJ47" i="26" s="1"/>
  <c r="AF47" i="26"/>
  <c r="AK47" i="26" s="1"/>
  <c r="Y47" i="26"/>
  <c r="Z47" i="26"/>
  <c r="AA47" i="26"/>
  <c r="AC46" i="26"/>
  <c r="AH46" i="26" s="1"/>
  <c r="AD46" i="26"/>
  <c r="AI46" i="26" s="1"/>
  <c r="AE46" i="26"/>
  <c r="AJ46" i="26" s="1"/>
  <c r="AF46" i="26"/>
  <c r="AK46" i="26" s="1"/>
  <c r="Y46" i="26"/>
  <c r="Z46" i="26"/>
  <c r="AA46" i="26"/>
  <c r="AC45" i="26"/>
  <c r="AH45" i="26" s="1"/>
  <c r="AD45" i="26"/>
  <c r="AI45" i="26" s="1"/>
  <c r="AE45" i="26"/>
  <c r="AJ45" i="26" s="1"/>
  <c r="AF45" i="26"/>
  <c r="AK45" i="26" s="1"/>
  <c r="Y45" i="26"/>
  <c r="Z45" i="26"/>
  <c r="AA45" i="26"/>
  <c r="AC44" i="26"/>
  <c r="AH44" i="26" s="1"/>
  <c r="AD44" i="26"/>
  <c r="AE44" i="26"/>
  <c r="AJ44" i="26" s="1"/>
  <c r="AF44" i="26"/>
  <c r="AK44" i="26" s="1"/>
  <c r="Y44" i="26"/>
  <c r="Z44" i="26"/>
  <c r="AA44" i="26"/>
  <c r="AC43" i="26"/>
  <c r="AH43" i="26" s="1"/>
  <c r="AD43" i="26"/>
  <c r="AI43" i="26" s="1"/>
  <c r="AE43" i="26"/>
  <c r="AJ43" i="26" s="1"/>
  <c r="AF43" i="26"/>
  <c r="AK43" i="26" s="1"/>
  <c r="Y43" i="26"/>
  <c r="Z43" i="26"/>
  <c r="AA43" i="26"/>
  <c r="AC42" i="26"/>
  <c r="AH42" i="26" s="1"/>
  <c r="AD42" i="26"/>
  <c r="AI42" i="26" s="1"/>
  <c r="AE42" i="26"/>
  <c r="AJ42" i="26" s="1"/>
  <c r="AF42" i="26"/>
  <c r="AK42" i="26" s="1"/>
  <c r="Y42" i="26"/>
  <c r="Z42" i="26"/>
  <c r="AA42" i="26"/>
  <c r="AC41" i="26"/>
  <c r="AH41" i="26" s="1"/>
  <c r="AD41" i="26"/>
  <c r="AI41" i="26" s="1"/>
  <c r="AE41" i="26"/>
  <c r="AJ41" i="26" s="1"/>
  <c r="AF41" i="26"/>
  <c r="AK41" i="26" s="1"/>
  <c r="Y41" i="26"/>
  <c r="Z41" i="26"/>
  <c r="AA41" i="26"/>
  <c r="AC40" i="26"/>
  <c r="AH40" i="26" s="1"/>
  <c r="AD40" i="26"/>
  <c r="AI40" i="26" s="1"/>
  <c r="AE40" i="26"/>
  <c r="AJ40" i="26" s="1"/>
  <c r="AF40" i="26"/>
  <c r="AK40" i="26" s="1"/>
  <c r="Y40" i="26"/>
  <c r="Z40" i="26"/>
  <c r="AA40" i="26"/>
  <c r="AC39" i="26"/>
  <c r="AH39" i="26" s="1"/>
  <c r="AD39" i="26"/>
  <c r="AI39" i="26" s="1"/>
  <c r="AE39" i="26"/>
  <c r="AJ39" i="26" s="1"/>
  <c r="AF39" i="26"/>
  <c r="AK39" i="26" s="1"/>
  <c r="Y39" i="26"/>
  <c r="Z39" i="26"/>
  <c r="AA39" i="26"/>
  <c r="AC38" i="26"/>
  <c r="AH38" i="26" s="1"/>
  <c r="AD38" i="26"/>
  <c r="AE38" i="26"/>
  <c r="AJ38" i="26" s="1"/>
  <c r="AF38" i="26"/>
  <c r="AK38" i="26" s="1"/>
  <c r="Y38" i="26"/>
  <c r="Z38" i="26"/>
  <c r="AA38" i="26"/>
  <c r="AC37" i="26"/>
  <c r="AH37" i="26" s="1"/>
  <c r="AD37" i="26"/>
  <c r="AI37" i="26" s="1"/>
  <c r="AE37" i="26"/>
  <c r="AJ37" i="26" s="1"/>
  <c r="AF37" i="26"/>
  <c r="AK37" i="26" s="1"/>
  <c r="Y37" i="26"/>
  <c r="Z37" i="26"/>
  <c r="AA37" i="26"/>
  <c r="AC36" i="26"/>
  <c r="AH36" i="26" s="1"/>
  <c r="AD36" i="26"/>
  <c r="AI36" i="26" s="1"/>
  <c r="AE36" i="26"/>
  <c r="AJ36" i="26" s="1"/>
  <c r="AF36" i="26"/>
  <c r="AK36" i="26" s="1"/>
  <c r="Y36" i="26"/>
  <c r="Z36" i="26"/>
  <c r="AA36" i="26"/>
  <c r="AC35" i="26"/>
  <c r="AH35" i="26" s="1"/>
  <c r="AD35" i="26"/>
  <c r="AI35" i="26" s="1"/>
  <c r="AE35" i="26"/>
  <c r="AJ35" i="26" s="1"/>
  <c r="AF35" i="26"/>
  <c r="AK35" i="26" s="1"/>
  <c r="Y35" i="26"/>
  <c r="Z35" i="26"/>
  <c r="AA35" i="26"/>
  <c r="AC34" i="26"/>
  <c r="AH34" i="26" s="1"/>
  <c r="AD34" i="26"/>
  <c r="AI34" i="26" s="1"/>
  <c r="AE34" i="26"/>
  <c r="AJ34" i="26" s="1"/>
  <c r="AF34" i="26"/>
  <c r="AK34" i="26" s="1"/>
  <c r="Y34" i="26"/>
  <c r="Z34" i="26"/>
  <c r="AA34" i="26"/>
  <c r="AC33" i="26"/>
  <c r="AH33" i="26" s="1"/>
  <c r="AD33" i="26"/>
  <c r="AI33" i="26" s="1"/>
  <c r="AE33" i="26"/>
  <c r="AJ33" i="26" s="1"/>
  <c r="AF33" i="26"/>
  <c r="AK33" i="26" s="1"/>
  <c r="Y33" i="26"/>
  <c r="Z33" i="26"/>
  <c r="AA33" i="26"/>
  <c r="AC32" i="26"/>
  <c r="AH32" i="26" s="1"/>
  <c r="AD32" i="26"/>
  <c r="AI32" i="26" s="1"/>
  <c r="AE32" i="26"/>
  <c r="AJ32" i="26" s="1"/>
  <c r="AF32" i="26"/>
  <c r="AK32" i="26" s="1"/>
  <c r="Y32" i="26"/>
  <c r="Z32" i="26"/>
  <c r="AA32" i="26"/>
  <c r="AC31" i="26"/>
  <c r="AH31" i="26" s="1"/>
  <c r="AD31" i="26"/>
  <c r="AI31" i="26" s="1"/>
  <c r="AE31" i="26"/>
  <c r="AJ31" i="26" s="1"/>
  <c r="AF31" i="26"/>
  <c r="AK31" i="26" s="1"/>
  <c r="Y31" i="26"/>
  <c r="Z31" i="26"/>
  <c r="AA31" i="26"/>
  <c r="AC30" i="26"/>
  <c r="AH30" i="26" s="1"/>
  <c r="AD30" i="26"/>
  <c r="AI30" i="26" s="1"/>
  <c r="AE30" i="26"/>
  <c r="AJ30" i="26" s="1"/>
  <c r="AF30" i="26"/>
  <c r="AK30" i="26" s="1"/>
  <c r="X30" i="26"/>
  <c r="Y30" i="26"/>
  <c r="Z30" i="26"/>
  <c r="AA30" i="26"/>
  <c r="AC29" i="26"/>
  <c r="AH29" i="26" s="1"/>
  <c r="AD29" i="26"/>
  <c r="AI29" i="26" s="1"/>
  <c r="AE29" i="26"/>
  <c r="AJ29" i="26" s="1"/>
  <c r="AF29" i="26"/>
  <c r="AK29" i="26" s="1"/>
  <c r="X29" i="26"/>
  <c r="Y29" i="26"/>
  <c r="Z29" i="26"/>
  <c r="AA29" i="26"/>
  <c r="AC28" i="26"/>
  <c r="AH28" i="26" s="1"/>
  <c r="AD28" i="26"/>
  <c r="AE28" i="26"/>
  <c r="AJ28" i="26" s="1"/>
  <c r="AF28" i="26"/>
  <c r="AK28" i="26" s="1"/>
  <c r="X28" i="26"/>
  <c r="Y28" i="26"/>
  <c r="Z28" i="26"/>
  <c r="AA28" i="26"/>
  <c r="AC27" i="26"/>
  <c r="AH27" i="26" s="1"/>
  <c r="AD27" i="26"/>
  <c r="AI27" i="26" s="1"/>
  <c r="AE27" i="26"/>
  <c r="AJ27" i="26" s="1"/>
  <c r="AF27" i="26"/>
  <c r="AK27" i="26" s="1"/>
  <c r="X27" i="26"/>
  <c r="Y27" i="26"/>
  <c r="Z27" i="26"/>
  <c r="AA27" i="26"/>
  <c r="AC26" i="26"/>
  <c r="AH26" i="26" s="1"/>
  <c r="AD26" i="26"/>
  <c r="AI26" i="26" s="1"/>
  <c r="AE26" i="26"/>
  <c r="AJ26" i="26" s="1"/>
  <c r="AF26" i="26"/>
  <c r="AK26" i="26" s="1"/>
  <c r="X26" i="26"/>
  <c r="Y26" i="26"/>
  <c r="Z26" i="26"/>
  <c r="AA26" i="26"/>
  <c r="AC25" i="26"/>
  <c r="AH25" i="26" s="1"/>
  <c r="AD25" i="26"/>
  <c r="AI25" i="26" s="1"/>
  <c r="AE25" i="26"/>
  <c r="AJ25" i="26" s="1"/>
  <c r="AF25" i="26"/>
  <c r="AK25" i="26" s="1"/>
  <c r="X25" i="26"/>
  <c r="Y25" i="26"/>
  <c r="Z25" i="26"/>
  <c r="AA25" i="26"/>
  <c r="AC24" i="26"/>
  <c r="AH24" i="26" s="1"/>
  <c r="AD24" i="26"/>
  <c r="AI24" i="26" s="1"/>
  <c r="AE24" i="26"/>
  <c r="AJ24" i="26" s="1"/>
  <c r="AF24" i="26"/>
  <c r="AK24" i="26" s="1"/>
  <c r="X24" i="26"/>
  <c r="Y24" i="26"/>
  <c r="Z24" i="26"/>
  <c r="AA24" i="26"/>
  <c r="AC23" i="26"/>
  <c r="AH23" i="26" s="1"/>
  <c r="AD23" i="26"/>
  <c r="AI23" i="26" s="1"/>
  <c r="AE23" i="26"/>
  <c r="AJ23" i="26" s="1"/>
  <c r="AF23" i="26"/>
  <c r="AK23" i="26" s="1"/>
  <c r="X23" i="26"/>
  <c r="Y23" i="26"/>
  <c r="Z23" i="26"/>
  <c r="AA23" i="26"/>
  <c r="AC22" i="26"/>
  <c r="AH22" i="26" s="1"/>
  <c r="AD22" i="26"/>
  <c r="AE22" i="26"/>
  <c r="AJ22" i="26" s="1"/>
  <c r="AF22" i="26"/>
  <c r="AK22" i="26" s="1"/>
  <c r="X22" i="26"/>
  <c r="Y22" i="26"/>
  <c r="Z22" i="26"/>
  <c r="AA22" i="26"/>
  <c r="AC21" i="26"/>
  <c r="AH21" i="26" s="1"/>
  <c r="AD21" i="26"/>
  <c r="AI21" i="26" s="1"/>
  <c r="AE21" i="26"/>
  <c r="AJ21" i="26" s="1"/>
  <c r="AF21" i="26"/>
  <c r="AK21" i="26" s="1"/>
  <c r="X21" i="26"/>
  <c r="Y21" i="26"/>
  <c r="Z21" i="26"/>
  <c r="AA21" i="26"/>
  <c r="AC20" i="26"/>
  <c r="AH20" i="26" s="1"/>
  <c r="AD20" i="26"/>
  <c r="AI20" i="26" s="1"/>
  <c r="AE20" i="26"/>
  <c r="AJ20" i="26" s="1"/>
  <c r="AF20" i="26"/>
  <c r="AK20" i="26" s="1"/>
  <c r="X20" i="26"/>
  <c r="Y20" i="26"/>
  <c r="Z20" i="26"/>
  <c r="AA20" i="26"/>
  <c r="AC19" i="26"/>
  <c r="AH19" i="26" s="1"/>
  <c r="AD19" i="26"/>
  <c r="AI19" i="26" s="1"/>
  <c r="AE19" i="26"/>
  <c r="AJ19" i="26" s="1"/>
  <c r="AF19" i="26"/>
  <c r="AK19" i="26" s="1"/>
  <c r="X19" i="26"/>
  <c r="Y19" i="26"/>
  <c r="Z19" i="26"/>
  <c r="AA19" i="26"/>
  <c r="AC18" i="26"/>
  <c r="AH18" i="26" s="1"/>
  <c r="AD18" i="26"/>
  <c r="AI18" i="26" s="1"/>
  <c r="AE18" i="26"/>
  <c r="AJ18" i="26" s="1"/>
  <c r="AF18" i="26"/>
  <c r="AK18" i="26" s="1"/>
  <c r="X18" i="26"/>
  <c r="Y18" i="26"/>
  <c r="Z18" i="26"/>
  <c r="AA18" i="26"/>
  <c r="AC17" i="26"/>
  <c r="AH17" i="26" s="1"/>
  <c r="AD17" i="26"/>
  <c r="AI17" i="26" s="1"/>
  <c r="AE17" i="26"/>
  <c r="AJ17" i="26" s="1"/>
  <c r="AF17" i="26"/>
  <c r="AK17" i="26" s="1"/>
  <c r="X17" i="26"/>
  <c r="Y17" i="26"/>
  <c r="Z17" i="26"/>
  <c r="AA17" i="26"/>
  <c r="AC16" i="26"/>
  <c r="AH16" i="26" s="1"/>
  <c r="AD16" i="26"/>
  <c r="AI16" i="26" s="1"/>
  <c r="AE16" i="26"/>
  <c r="AF16" i="26"/>
  <c r="AK16" i="26" s="1"/>
  <c r="X16" i="26"/>
  <c r="Y16" i="26"/>
  <c r="Z16" i="26"/>
  <c r="AA16" i="26"/>
  <c r="AC15" i="26"/>
  <c r="AH15" i="26" s="1"/>
  <c r="AD15" i="26"/>
  <c r="AI15" i="26" s="1"/>
  <c r="AE15" i="26"/>
  <c r="AJ15" i="26" s="1"/>
  <c r="AF15" i="26"/>
  <c r="AK15" i="26" s="1"/>
  <c r="X15" i="26"/>
  <c r="Y15" i="26"/>
  <c r="Z15" i="26"/>
  <c r="AA15" i="26"/>
  <c r="AC14" i="26"/>
  <c r="AH14" i="26" s="1"/>
  <c r="AD14" i="26"/>
  <c r="AI14" i="26" s="1"/>
  <c r="AE14" i="26"/>
  <c r="AJ14" i="26" s="1"/>
  <c r="AF14" i="26"/>
  <c r="AK14" i="26" s="1"/>
  <c r="X14" i="26"/>
  <c r="Y14" i="26"/>
  <c r="Z14" i="26"/>
  <c r="AA14" i="26"/>
  <c r="AC13" i="26"/>
  <c r="AH13" i="26" s="1"/>
  <c r="AD13" i="26"/>
  <c r="AI13" i="26" s="1"/>
  <c r="AE13" i="26"/>
  <c r="AJ13" i="26" s="1"/>
  <c r="AF13" i="26"/>
  <c r="AK13" i="26" s="1"/>
  <c r="X13" i="26"/>
  <c r="Y13" i="26"/>
  <c r="Z13" i="26"/>
  <c r="AA13" i="26"/>
  <c r="B54" i="26"/>
  <c r="A54" i="26"/>
  <c r="B53" i="26"/>
  <c r="A53" i="26"/>
  <c r="B52" i="26"/>
  <c r="A52" i="26"/>
  <c r="B51" i="26"/>
  <c r="A51" i="26"/>
  <c r="B50" i="26"/>
  <c r="A50" i="26"/>
  <c r="B49" i="26"/>
  <c r="A49" i="26"/>
  <c r="B48" i="26"/>
  <c r="A48" i="26"/>
  <c r="B47" i="26"/>
  <c r="A47" i="26"/>
  <c r="B46" i="26"/>
  <c r="A46" i="26"/>
  <c r="B45" i="26"/>
  <c r="A45" i="26"/>
  <c r="B44" i="26"/>
  <c r="A44" i="26"/>
  <c r="B43" i="26"/>
  <c r="A43" i="26"/>
  <c r="B42" i="26"/>
  <c r="A42" i="26"/>
  <c r="B41" i="26"/>
  <c r="A41" i="26"/>
  <c r="B40" i="26"/>
  <c r="A40" i="26"/>
  <c r="B39" i="26"/>
  <c r="A39" i="26"/>
  <c r="B38" i="26"/>
  <c r="A38" i="26"/>
  <c r="B37" i="26"/>
  <c r="A37" i="26"/>
  <c r="B36" i="26"/>
  <c r="A36" i="26"/>
  <c r="B35" i="26"/>
  <c r="A35" i="26"/>
  <c r="B34" i="26"/>
  <c r="A34" i="26"/>
  <c r="B33" i="26"/>
  <c r="A33" i="26"/>
  <c r="B32" i="26"/>
  <c r="A32" i="26"/>
  <c r="B31" i="26"/>
  <c r="A31" i="26"/>
  <c r="B30" i="26"/>
  <c r="A30" i="26"/>
  <c r="B29" i="26"/>
  <c r="A29" i="26"/>
  <c r="B28" i="26"/>
  <c r="A28" i="26"/>
  <c r="B27" i="26"/>
  <c r="A27" i="26"/>
  <c r="B26" i="26"/>
  <c r="A26" i="26"/>
  <c r="B25" i="26"/>
  <c r="A25" i="26"/>
  <c r="B24" i="26"/>
  <c r="A24" i="26"/>
  <c r="B23" i="26"/>
  <c r="A23" i="26"/>
  <c r="B22" i="26"/>
  <c r="A22" i="26"/>
  <c r="B21" i="26"/>
  <c r="A21" i="26"/>
  <c r="B20" i="26"/>
  <c r="A20" i="26"/>
  <c r="B19" i="26"/>
  <c r="A19" i="26"/>
  <c r="B18" i="26"/>
  <c r="A18" i="26"/>
  <c r="B17" i="26"/>
  <c r="A17" i="26"/>
  <c r="B16" i="26"/>
  <c r="A16" i="26"/>
  <c r="B15" i="26"/>
  <c r="A15" i="26"/>
  <c r="B14" i="26"/>
  <c r="A14" i="26"/>
  <c r="B13" i="26"/>
  <c r="A13" i="26"/>
  <c r="C54" i="26"/>
  <c r="C53" i="26"/>
  <c r="C52" i="26"/>
  <c r="C51" i="26"/>
  <c r="C50" i="26"/>
  <c r="C49" i="26"/>
  <c r="C48" i="26"/>
  <c r="C47"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1" i="26"/>
  <c r="C20" i="26"/>
  <c r="C19" i="26"/>
  <c r="C18" i="26"/>
  <c r="C17" i="26"/>
  <c r="C16" i="26"/>
  <c r="C15" i="26"/>
  <c r="C14" i="26"/>
  <c r="C13" i="26"/>
  <c r="CC56" i="3"/>
  <c r="CK56" i="3" s="1"/>
  <c r="CB56" i="3"/>
  <c r="BZ56" i="3"/>
  <c r="CA56" i="3"/>
  <c r="BV56" i="3"/>
  <c r="BW56" i="3"/>
  <c r="BX56" i="3"/>
  <c r="CC55" i="3"/>
  <c r="CK55" i="3" s="1"/>
  <c r="CB55" i="3"/>
  <c r="BZ55" i="3"/>
  <c r="CA55" i="3"/>
  <c r="BV55" i="3"/>
  <c r="BW55" i="3"/>
  <c r="BX55" i="3"/>
  <c r="CC54" i="3"/>
  <c r="CK54" i="3" s="1"/>
  <c r="CB54" i="3"/>
  <c r="CG54" i="3" s="1"/>
  <c r="BZ54" i="3"/>
  <c r="CA54" i="3"/>
  <c r="CF54" i="3" s="1"/>
  <c r="BV54" i="3"/>
  <c r="BW54" i="3"/>
  <c r="BX54" i="3"/>
  <c r="CC53" i="3"/>
  <c r="CK53" i="3" s="1"/>
  <c r="CB53" i="3"/>
  <c r="BZ53" i="3"/>
  <c r="CA53" i="3"/>
  <c r="BV53" i="3"/>
  <c r="BW53" i="3"/>
  <c r="BX53" i="3"/>
  <c r="CC52" i="3"/>
  <c r="CK52" i="3" s="1"/>
  <c r="CB52" i="3"/>
  <c r="CG52" i="3" s="1"/>
  <c r="BZ52" i="3"/>
  <c r="CA52" i="3"/>
  <c r="CF52" i="3" s="1"/>
  <c r="BV52" i="3"/>
  <c r="BW52" i="3"/>
  <c r="BX52" i="3"/>
  <c r="CC51" i="3"/>
  <c r="CK51" i="3" s="1"/>
  <c r="CB51" i="3"/>
  <c r="CJ51" i="3" s="1"/>
  <c r="BZ51" i="3"/>
  <c r="CA51" i="3"/>
  <c r="CF51" i="3" s="1"/>
  <c r="BV51" i="3"/>
  <c r="BW51" i="3"/>
  <c r="BX51" i="3"/>
  <c r="CC50" i="3"/>
  <c r="CK50" i="3" s="1"/>
  <c r="CB50" i="3"/>
  <c r="BZ50" i="3"/>
  <c r="CA50" i="3"/>
  <c r="CF50" i="3" s="1"/>
  <c r="BV50" i="3"/>
  <c r="BW50" i="3"/>
  <c r="BX50" i="3"/>
  <c r="CC49" i="3"/>
  <c r="CB49" i="3"/>
  <c r="BZ49" i="3"/>
  <c r="CA49" i="3"/>
  <c r="CF49" i="3" s="1"/>
  <c r="BV49" i="3"/>
  <c r="BW49" i="3"/>
  <c r="BX49" i="3"/>
  <c r="CC48" i="3"/>
  <c r="CB48" i="3"/>
  <c r="CJ48" i="3" s="1"/>
  <c r="BZ48" i="3"/>
  <c r="CA48" i="3"/>
  <c r="CF48" i="3" s="1"/>
  <c r="BV48" i="3"/>
  <c r="BW48" i="3"/>
  <c r="BX48" i="3"/>
  <c r="CC47" i="3"/>
  <c r="CK47" i="3" s="1"/>
  <c r="CB47" i="3"/>
  <c r="BZ47" i="3"/>
  <c r="CA47" i="3"/>
  <c r="CF47" i="3" s="1"/>
  <c r="BV47" i="3"/>
  <c r="BW47" i="3"/>
  <c r="BX47" i="3"/>
  <c r="CC46" i="3"/>
  <c r="CK46" i="3" s="1"/>
  <c r="CB46" i="3"/>
  <c r="CG46" i="3" s="1"/>
  <c r="BZ46" i="3"/>
  <c r="CA46" i="3"/>
  <c r="CF46" i="3" s="1"/>
  <c r="BV46" i="3"/>
  <c r="BW46" i="3"/>
  <c r="BX46" i="3"/>
  <c r="CC45" i="3"/>
  <c r="CB45" i="3"/>
  <c r="CJ45" i="3" s="1"/>
  <c r="BZ45" i="3"/>
  <c r="CA45" i="3"/>
  <c r="CF45" i="3" s="1"/>
  <c r="BV45" i="3"/>
  <c r="BW45" i="3"/>
  <c r="BX45" i="3"/>
  <c r="CC44" i="3"/>
  <c r="CB44" i="3"/>
  <c r="BZ44" i="3"/>
  <c r="CA44" i="3"/>
  <c r="CF44" i="3" s="1"/>
  <c r="BV44" i="3"/>
  <c r="BW44" i="3"/>
  <c r="BX44" i="3"/>
  <c r="CC43" i="3"/>
  <c r="CK43" i="3" s="1"/>
  <c r="CB43" i="3"/>
  <c r="BZ43" i="3"/>
  <c r="CA43" i="3"/>
  <c r="CF43" i="3" s="1"/>
  <c r="BV43" i="3"/>
  <c r="BW43" i="3"/>
  <c r="BX43" i="3"/>
  <c r="CC42" i="3"/>
  <c r="CK42" i="3" s="1"/>
  <c r="CB42" i="3"/>
  <c r="CJ42" i="3" s="1"/>
  <c r="BZ42" i="3"/>
  <c r="CA42" i="3"/>
  <c r="CF42" i="3" s="1"/>
  <c r="BV42" i="3"/>
  <c r="BW42" i="3"/>
  <c r="BX42" i="3"/>
  <c r="CC41" i="3"/>
  <c r="CB41" i="3"/>
  <c r="BZ41" i="3"/>
  <c r="CA41" i="3"/>
  <c r="CF41" i="3" s="1"/>
  <c r="BV41" i="3"/>
  <c r="BW41" i="3"/>
  <c r="BX41" i="3"/>
  <c r="CC40" i="3"/>
  <c r="CB40" i="3"/>
  <c r="CJ40" i="3" s="1"/>
  <c r="BZ40" i="3"/>
  <c r="CA40" i="3"/>
  <c r="CF40" i="3" s="1"/>
  <c r="BV40" i="3"/>
  <c r="BW40" i="3"/>
  <c r="BX40" i="3"/>
  <c r="CC39" i="3"/>
  <c r="CK39" i="3" s="1"/>
  <c r="CB39" i="3"/>
  <c r="BZ39" i="3"/>
  <c r="CA39" i="3"/>
  <c r="CF39" i="3" s="1"/>
  <c r="BV39" i="3"/>
  <c r="BW39" i="3"/>
  <c r="BX39" i="3"/>
  <c r="CC38" i="3"/>
  <c r="CK38" i="3" s="1"/>
  <c r="CB38" i="3"/>
  <c r="CJ38" i="3" s="1"/>
  <c r="BZ38" i="3"/>
  <c r="CA38" i="3"/>
  <c r="CF38" i="3" s="1"/>
  <c r="BV38" i="3"/>
  <c r="BW38" i="3"/>
  <c r="BX38" i="3"/>
  <c r="CC37" i="3"/>
  <c r="CK37" i="3" s="1"/>
  <c r="CB37" i="3"/>
  <c r="BZ37" i="3"/>
  <c r="CA37" i="3"/>
  <c r="CF37" i="3" s="1"/>
  <c r="BV37" i="3"/>
  <c r="BW37" i="3"/>
  <c r="BX37" i="3"/>
  <c r="CC36" i="3"/>
  <c r="CB36" i="3"/>
  <c r="CJ36" i="3" s="1"/>
  <c r="BZ36" i="3"/>
  <c r="CA36" i="3"/>
  <c r="CF36" i="3" s="1"/>
  <c r="BV36" i="3"/>
  <c r="BW36" i="3"/>
  <c r="BX36" i="3"/>
  <c r="CC35" i="3"/>
  <c r="CK35" i="3" s="1"/>
  <c r="CB35" i="3"/>
  <c r="BZ35" i="3"/>
  <c r="CA35" i="3"/>
  <c r="CF35" i="3" s="1"/>
  <c r="BV35" i="3"/>
  <c r="BW35" i="3"/>
  <c r="BX35" i="3"/>
  <c r="CC34" i="3"/>
  <c r="CK34" i="3" s="1"/>
  <c r="CB34" i="3"/>
  <c r="BZ34" i="3"/>
  <c r="CA34" i="3"/>
  <c r="CF34" i="3" s="1"/>
  <c r="BV34" i="3"/>
  <c r="BW34" i="3"/>
  <c r="BX34" i="3"/>
  <c r="CC33" i="3"/>
  <c r="CB33" i="3"/>
  <c r="CJ33" i="3" s="1"/>
  <c r="BZ33" i="3"/>
  <c r="CA33" i="3"/>
  <c r="CF33" i="3" s="1"/>
  <c r="BV33" i="3"/>
  <c r="BW33" i="3"/>
  <c r="BX33" i="3"/>
  <c r="CC32" i="3"/>
  <c r="CB32" i="3"/>
  <c r="BZ32" i="3"/>
  <c r="CA32" i="3"/>
  <c r="CF32" i="3" s="1"/>
  <c r="BU32" i="3"/>
  <c r="BV32" i="3"/>
  <c r="BW32" i="3"/>
  <c r="BX32" i="3"/>
  <c r="CC31" i="3"/>
  <c r="CK31" i="3" s="1"/>
  <c r="CB31" i="3"/>
  <c r="BZ31" i="3"/>
  <c r="CA31" i="3"/>
  <c r="CF31" i="3" s="1"/>
  <c r="BU31" i="3"/>
  <c r="BV31" i="3"/>
  <c r="BW31" i="3"/>
  <c r="BX31" i="3"/>
  <c r="CC30" i="3"/>
  <c r="CK30" i="3" s="1"/>
  <c r="CB30" i="3"/>
  <c r="CJ30" i="3" s="1"/>
  <c r="BZ30" i="3"/>
  <c r="CA30" i="3"/>
  <c r="CF30" i="3" s="1"/>
  <c r="BU30" i="3"/>
  <c r="BV30" i="3"/>
  <c r="BW30" i="3"/>
  <c r="BX30" i="3"/>
  <c r="CC29" i="3"/>
  <c r="CB29" i="3"/>
  <c r="BZ29" i="3"/>
  <c r="CA29" i="3"/>
  <c r="CF29" i="3" s="1"/>
  <c r="BU29" i="3"/>
  <c r="BV29" i="3"/>
  <c r="BW29" i="3"/>
  <c r="BX29" i="3"/>
  <c r="CC28" i="3"/>
  <c r="CB28" i="3"/>
  <c r="CJ28" i="3" s="1"/>
  <c r="BZ28" i="3"/>
  <c r="CA28" i="3"/>
  <c r="CF28" i="3" s="1"/>
  <c r="BU28" i="3"/>
  <c r="BV28" i="3"/>
  <c r="BW28" i="3"/>
  <c r="BX28" i="3"/>
  <c r="CC27" i="3"/>
  <c r="CK27" i="3" s="1"/>
  <c r="CB27" i="3"/>
  <c r="BZ27" i="3"/>
  <c r="CA27" i="3"/>
  <c r="CF27" i="3" s="1"/>
  <c r="BU27" i="3"/>
  <c r="BV27" i="3"/>
  <c r="BW27" i="3"/>
  <c r="BX27" i="3"/>
  <c r="CC26" i="3"/>
  <c r="CK26" i="3" s="1"/>
  <c r="CB26" i="3"/>
  <c r="BZ26" i="3"/>
  <c r="CA26" i="3"/>
  <c r="CF26" i="3" s="1"/>
  <c r="BU26" i="3"/>
  <c r="BV26" i="3"/>
  <c r="BW26" i="3"/>
  <c r="BX26" i="3"/>
  <c r="CC25" i="3"/>
  <c r="CB25" i="3"/>
  <c r="CJ25" i="3" s="1"/>
  <c r="BZ25" i="3"/>
  <c r="CA25" i="3"/>
  <c r="CF25" i="3" s="1"/>
  <c r="BU25" i="3"/>
  <c r="BV25" i="3"/>
  <c r="BW25" i="3"/>
  <c r="BX25" i="3"/>
  <c r="CC24" i="3"/>
  <c r="CB24" i="3"/>
  <c r="CJ24" i="3" s="1"/>
  <c r="BZ24" i="3"/>
  <c r="CA24" i="3"/>
  <c r="CF24" i="3" s="1"/>
  <c r="BU24" i="3"/>
  <c r="BV24" i="3"/>
  <c r="BW24" i="3"/>
  <c r="BX24" i="3"/>
  <c r="CC23" i="3"/>
  <c r="CK23" i="3" s="1"/>
  <c r="CB23" i="3"/>
  <c r="BZ23" i="3"/>
  <c r="CA23" i="3"/>
  <c r="CF23" i="3" s="1"/>
  <c r="BU23" i="3"/>
  <c r="BV23" i="3"/>
  <c r="BW23" i="3"/>
  <c r="BX23" i="3"/>
  <c r="CC22" i="3"/>
  <c r="CK22" i="3" s="1"/>
  <c r="CB22" i="3"/>
  <c r="BZ22" i="3"/>
  <c r="CA22" i="3"/>
  <c r="CF22" i="3" s="1"/>
  <c r="BU22" i="3"/>
  <c r="BV22" i="3"/>
  <c r="BW22" i="3"/>
  <c r="BX22" i="3"/>
  <c r="CC21" i="3"/>
  <c r="CB21" i="3"/>
  <c r="BW21" i="3"/>
  <c r="BZ21" i="3"/>
  <c r="CA21" i="3"/>
  <c r="CF21" i="3" s="1"/>
  <c r="BU21" i="3"/>
  <c r="BV21" i="3"/>
  <c r="BX21" i="3"/>
  <c r="CC20" i="3"/>
  <c r="CK20" i="3" s="1"/>
  <c r="CB20" i="3"/>
  <c r="CG20" i="3" s="1"/>
  <c r="BW20" i="3"/>
  <c r="BZ20" i="3"/>
  <c r="CA20" i="3"/>
  <c r="CF20" i="3" s="1"/>
  <c r="BU20" i="3"/>
  <c r="BV20" i="3"/>
  <c r="BX20" i="3"/>
  <c r="BU19" i="3"/>
  <c r="BV19" i="3"/>
  <c r="BW19" i="3"/>
  <c r="BX19" i="3"/>
  <c r="BU18" i="3"/>
  <c r="BV18" i="3"/>
  <c r="BW18" i="3"/>
  <c r="BX18" i="3"/>
  <c r="BU17" i="3"/>
  <c r="BV17" i="3"/>
  <c r="BW17" i="3"/>
  <c r="BX17" i="3"/>
  <c r="BU16" i="3"/>
  <c r="BV16" i="3"/>
  <c r="BW16" i="3"/>
  <c r="BX16" i="3"/>
  <c r="Y62" i="1"/>
  <c r="Z62" i="1"/>
  <c r="AA62" i="1"/>
  <c r="AB62" i="1"/>
  <c r="P62" i="1"/>
  <c r="Y61" i="1"/>
  <c r="Z61" i="1"/>
  <c r="AA61" i="1"/>
  <c r="AB61" i="1"/>
  <c r="P61" i="1"/>
  <c r="Y60" i="1"/>
  <c r="Z60" i="1"/>
  <c r="AA60" i="1"/>
  <c r="AB60" i="1"/>
  <c r="P60" i="1"/>
  <c r="Y59" i="1"/>
  <c r="Z59" i="1"/>
  <c r="AA59" i="1"/>
  <c r="AB59" i="1"/>
  <c r="P59" i="1"/>
  <c r="Y58" i="1"/>
  <c r="Z58" i="1"/>
  <c r="AA58" i="1"/>
  <c r="AB58" i="1"/>
  <c r="P58" i="1"/>
  <c r="Y57" i="1"/>
  <c r="Z57" i="1"/>
  <c r="AA57" i="1"/>
  <c r="AB57" i="1"/>
  <c r="P57" i="1"/>
  <c r="Y56" i="1"/>
  <c r="Z56" i="1"/>
  <c r="AA56" i="1"/>
  <c r="AB56" i="1"/>
  <c r="P56" i="1"/>
  <c r="Y55" i="1"/>
  <c r="Z55" i="1"/>
  <c r="AA55" i="1"/>
  <c r="AB55" i="1"/>
  <c r="P55" i="1"/>
  <c r="Y54" i="1"/>
  <c r="Z54" i="1"/>
  <c r="AA54" i="1"/>
  <c r="AB54" i="1"/>
  <c r="P54" i="1"/>
  <c r="Y53" i="1"/>
  <c r="Z53" i="1"/>
  <c r="AA53" i="1"/>
  <c r="AB53" i="1"/>
  <c r="P53" i="1"/>
  <c r="Y52" i="1"/>
  <c r="Z52" i="1"/>
  <c r="AA52" i="1"/>
  <c r="AB52" i="1"/>
  <c r="P52" i="1"/>
  <c r="Y51" i="1"/>
  <c r="Z51" i="1"/>
  <c r="AA51" i="1"/>
  <c r="AB51" i="1"/>
  <c r="P51" i="1"/>
  <c r="Y50" i="1"/>
  <c r="Z50" i="1"/>
  <c r="AA50" i="1"/>
  <c r="AB50" i="1"/>
  <c r="P50" i="1"/>
  <c r="Y49" i="1"/>
  <c r="Z49" i="1"/>
  <c r="AA49" i="1"/>
  <c r="AB49" i="1"/>
  <c r="P49" i="1"/>
  <c r="Y48" i="1"/>
  <c r="Z48" i="1"/>
  <c r="AA48" i="1"/>
  <c r="AB48" i="1"/>
  <c r="P48" i="1"/>
  <c r="Y47" i="1"/>
  <c r="Z47" i="1"/>
  <c r="AA47" i="1"/>
  <c r="AB47" i="1"/>
  <c r="P47" i="1"/>
  <c r="Y46" i="1"/>
  <c r="Z46" i="1"/>
  <c r="AA46" i="1"/>
  <c r="AB46" i="1"/>
  <c r="P46" i="1"/>
  <c r="Y45" i="1"/>
  <c r="Z45" i="1"/>
  <c r="AA45" i="1"/>
  <c r="AB45" i="1"/>
  <c r="P45" i="1"/>
  <c r="Y44" i="1"/>
  <c r="Z44" i="1"/>
  <c r="AA44" i="1"/>
  <c r="AB44" i="1"/>
  <c r="P44" i="1"/>
  <c r="Y43" i="1"/>
  <c r="Z43" i="1"/>
  <c r="AA43" i="1"/>
  <c r="AB43" i="1"/>
  <c r="P43" i="1"/>
  <c r="Y42" i="1"/>
  <c r="Z42" i="1"/>
  <c r="AA42" i="1"/>
  <c r="AB42" i="1"/>
  <c r="P42" i="1"/>
  <c r="Y41" i="1"/>
  <c r="Z41" i="1"/>
  <c r="AA41" i="1"/>
  <c r="AB41" i="1"/>
  <c r="P41" i="1"/>
  <c r="Y40" i="1"/>
  <c r="Z40" i="1"/>
  <c r="AA40" i="1"/>
  <c r="AB40" i="1"/>
  <c r="P40" i="1"/>
  <c r="Y39" i="1"/>
  <c r="Z39" i="1"/>
  <c r="AA39" i="1"/>
  <c r="AB39" i="1"/>
  <c r="P39" i="1"/>
  <c r="Y38" i="1"/>
  <c r="Z38" i="1"/>
  <c r="AA38" i="1"/>
  <c r="AB38" i="1"/>
  <c r="P38" i="1"/>
  <c r="K38" i="1"/>
  <c r="Y37" i="1"/>
  <c r="Z37" i="1"/>
  <c r="AA37" i="1"/>
  <c r="AB37" i="1"/>
  <c r="P37" i="1"/>
  <c r="K37" i="1"/>
  <c r="Y36" i="1"/>
  <c r="Z36" i="1"/>
  <c r="AA36" i="1"/>
  <c r="AB36" i="1"/>
  <c r="P36" i="1"/>
  <c r="K36" i="1"/>
  <c r="Y35" i="1"/>
  <c r="Z35" i="1"/>
  <c r="AA35" i="1"/>
  <c r="AB35" i="1"/>
  <c r="P35" i="1"/>
  <c r="K35" i="1"/>
  <c r="Y34" i="1"/>
  <c r="Z34" i="1"/>
  <c r="AA34" i="1"/>
  <c r="AB34" i="1"/>
  <c r="P34" i="1"/>
  <c r="K34" i="1"/>
  <c r="Y33" i="1"/>
  <c r="Z33" i="1"/>
  <c r="AA33" i="1"/>
  <c r="AB33" i="1"/>
  <c r="P33" i="1"/>
  <c r="K33" i="1"/>
  <c r="Y32" i="1"/>
  <c r="Z32" i="1"/>
  <c r="AA32" i="1"/>
  <c r="AB32" i="1"/>
  <c r="P32" i="1"/>
  <c r="K32" i="1"/>
  <c r="Y31" i="1"/>
  <c r="Z31" i="1"/>
  <c r="AA31" i="1"/>
  <c r="AB31" i="1"/>
  <c r="P31" i="1"/>
  <c r="K31" i="1"/>
  <c r="Y30" i="1"/>
  <c r="Z30" i="1"/>
  <c r="AA30" i="1"/>
  <c r="AB30" i="1"/>
  <c r="P30" i="1"/>
  <c r="K30" i="1"/>
  <c r="Y29" i="1"/>
  <c r="Z29" i="1"/>
  <c r="AA29" i="1"/>
  <c r="AB29" i="1"/>
  <c r="P29" i="1"/>
  <c r="K29" i="1"/>
  <c r="C12" i="26"/>
  <c r="B12" i="26"/>
  <c r="A12" i="26"/>
  <c r="T12" i="26"/>
  <c r="J70" i="13"/>
  <c r="J71" i="13" s="1"/>
  <c r="O55" i="26"/>
  <c r="N55" i="26"/>
  <c r="M55" i="26"/>
  <c r="L55" i="26"/>
  <c r="K55" i="26"/>
  <c r="J55" i="26"/>
  <c r="I55" i="26"/>
  <c r="H55" i="26"/>
  <c r="F55" i="26"/>
  <c r="E55" i="26"/>
  <c r="D55" i="26"/>
  <c r="R12" i="26"/>
  <c r="AF12" i="26"/>
  <c r="AE12" i="26"/>
  <c r="AD12" i="26"/>
  <c r="X12" i="26"/>
  <c r="AC12" i="26"/>
  <c r="AA12" i="26"/>
  <c r="Z12" i="26"/>
  <c r="Y12" i="26"/>
  <c r="F3" i="26"/>
  <c r="D9" i="26" s="1"/>
  <c r="D71" i="26"/>
  <c r="G55" i="26"/>
  <c r="K3" i="13"/>
  <c r="K21" i="1"/>
  <c r="AP14" i="13"/>
  <c r="AN14" i="13"/>
  <c r="P21" i="1"/>
  <c r="P22" i="1"/>
  <c r="P23" i="1"/>
  <c r="P24" i="1"/>
  <c r="P25" i="1"/>
  <c r="P26" i="1"/>
  <c r="P27" i="1"/>
  <c r="P28" i="1"/>
  <c r="AC10" i="25"/>
  <c r="AA10" i="25"/>
  <c r="EE10" i="15"/>
  <c r="J166" i="15"/>
  <c r="I166" i="15"/>
  <c r="N11" i="1"/>
  <c r="B49" i="2"/>
  <c r="AE14" i="2"/>
  <c r="AF14" i="2"/>
  <c r="Y14" i="2"/>
  <c r="Z10" i="25"/>
  <c r="Y10" i="25"/>
  <c r="X10" i="25"/>
  <c r="V10" i="25"/>
  <c r="I6" i="22"/>
  <c r="AJ20" i="22" s="1"/>
  <c r="F3" i="15"/>
  <c r="EF10" i="15"/>
  <c r="ED10" i="15"/>
  <c r="BR10" i="15"/>
  <c r="BP10" i="15"/>
  <c r="BE10" i="15"/>
  <c r="BC10" i="15"/>
  <c r="AK25" i="13"/>
  <c r="AJ25" i="13"/>
  <c r="AI25" i="13"/>
  <c r="AK24" i="13"/>
  <c r="AJ24" i="13"/>
  <c r="AI24" i="13"/>
  <c r="AK23" i="13"/>
  <c r="AJ23" i="13"/>
  <c r="AI23" i="13"/>
  <c r="AK22" i="13"/>
  <c r="AJ22" i="13"/>
  <c r="AI22" i="13"/>
  <c r="AK21" i="13"/>
  <c r="AJ21" i="13"/>
  <c r="AI21" i="13"/>
  <c r="AK20" i="13"/>
  <c r="AJ20" i="13"/>
  <c r="AI20" i="13"/>
  <c r="AK19" i="13"/>
  <c r="AJ19" i="13"/>
  <c r="AI19" i="13"/>
  <c r="AK18" i="13"/>
  <c r="AJ18" i="13"/>
  <c r="AI18" i="13"/>
  <c r="AK17" i="13"/>
  <c r="AJ17" i="13"/>
  <c r="AI17" i="13"/>
  <c r="AK16" i="13"/>
  <c r="AJ16" i="13"/>
  <c r="AI16" i="13"/>
  <c r="AK15" i="13"/>
  <c r="AJ15" i="13"/>
  <c r="AI15" i="13"/>
  <c r="AK14" i="13"/>
  <c r="AJ14" i="13"/>
  <c r="AI14" i="13"/>
  <c r="AB28" i="1"/>
  <c r="AA28" i="1"/>
  <c r="Z28" i="1"/>
  <c r="Y28" i="1"/>
  <c r="AB27" i="1"/>
  <c r="AA27" i="1"/>
  <c r="Z27" i="1"/>
  <c r="Y27" i="1"/>
  <c r="AB26" i="1"/>
  <c r="AA26" i="1"/>
  <c r="Z26" i="1"/>
  <c r="Y26" i="1"/>
  <c r="AB25" i="1"/>
  <c r="AA25" i="1"/>
  <c r="Z25" i="1"/>
  <c r="Y25" i="1"/>
  <c r="AB24" i="1"/>
  <c r="AA24" i="1"/>
  <c r="Z24" i="1"/>
  <c r="Y24" i="1"/>
  <c r="AB23" i="1"/>
  <c r="AA23" i="1"/>
  <c r="Z23" i="1"/>
  <c r="Y23" i="1"/>
  <c r="AB22" i="1"/>
  <c r="AA22" i="1"/>
  <c r="Z22" i="1"/>
  <c r="Y22" i="1"/>
  <c r="AB21" i="1"/>
  <c r="AA21" i="1"/>
  <c r="Z21" i="1"/>
  <c r="Y21" i="1"/>
  <c r="AB20" i="1"/>
  <c r="AA20" i="1"/>
  <c r="Z20" i="1"/>
  <c r="Y20" i="1"/>
  <c r="Y17" i="1"/>
  <c r="R33" i="22"/>
  <c r="R34" i="22"/>
  <c r="R35" i="22"/>
  <c r="R32" i="22"/>
  <c r="U28" i="22"/>
  <c r="R28" i="22"/>
  <c r="U26" i="22"/>
  <c r="U25" i="22"/>
  <c r="R26" i="22"/>
  <c r="R25" i="22"/>
  <c r="U22" i="22"/>
  <c r="U23" i="22"/>
  <c r="U21" i="22"/>
  <c r="R22" i="22"/>
  <c r="R23" i="22"/>
  <c r="R21" i="22"/>
  <c r="U18" i="22"/>
  <c r="U19" i="22"/>
  <c r="U17" i="22"/>
  <c r="R18" i="22"/>
  <c r="R19" i="22"/>
  <c r="R17" i="22"/>
  <c r="A48" i="21"/>
  <c r="J35" i="22"/>
  <c r="G14" i="22"/>
  <c r="J15" i="22"/>
  <c r="AB14" i="22" s="1"/>
  <c r="AD15" i="22"/>
  <c r="I16" i="22"/>
  <c r="AB16" i="22"/>
  <c r="I17" i="22"/>
  <c r="AB17" i="22"/>
  <c r="I18" i="22"/>
  <c r="AB18" i="22"/>
  <c r="Z22" i="22"/>
  <c r="Z23" i="22"/>
  <c r="Z24" i="22"/>
  <c r="Z25" i="22"/>
  <c r="Z26" i="22"/>
  <c r="Z27" i="22"/>
  <c r="Z28" i="22"/>
  <c r="J31" i="22"/>
  <c r="AB31" i="22"/>
  <c r="G32" i="22"/>
  <c r="G33" i="22"/>
  <c r="X33" i="22"/>
  <c r="AB33" i="22"/>
  <c r="AA34" i="22"/>
  <c r="AA35" i="22"/>
  <c r="G36" i="22"/>
  <c r="X36" i="22"/>
  <c r="AB36" i="22"/>
  <c r="J37" i="22"/>
  <c r="AA37" i="22"/>
  <c r="J38" i="22"/>
  <c r="AA38" i="22"/>
  <c r="J39" i="22"/>
  <c r="AA39" i="22"/>
  <c r="J34" i="22"/>
  <c r="AB1" i="2"/>
  <c r="AB2" i="2"/>
  <c r="AC14" i="2"/>
  <c r="B36" i="2"/>
  <c r="AH14" i="2"/>
  <c r="AH15" i="2"/>
  <c r="AH16" i="2"/>
  <c r="AH17" i="2"/>
  <c r="AH18" i="2"/>
  <c r="AH19" i="2"/>
  <c r="AH20" i="2"/>
  <c r="AH21" i="2"/>
  <c r="AH22" i="2"/>
  <c r="AH23" i="2"/>
  <c r="AH24" i="2"/>
  <c r="AH25" i="2"/>
  <c r="AH13" i="2"/>
  <c r="E12" i="13"/>
  <c r="D12" i="13"/>
  <c r="N63" i="1"/>
  <c r="G69" i="1" s="1"/>
  <c r="F12" i="13"/>
  <c r="M86" i="13"/>
  <c r="M85" i="13"/>
  <c r="E85" i="13"/>
  <c r="M84" i="13"/>
  <c r="E84" i="13"/>
  <c r="M83" i="13"/>
  <c r="E83" i="13"/>
  <c r="R70" i="13"/>
  <c r="M70" i="13"/>
  <c r="L70" i="13"/>
  <c r="R69" i="13"/>
  <c r="R68" i="13"/>
  <c r="W12" i="13"/>
  <c r="V12" i="13"/>
  <c r="R12" i="13"/>
  <c r="Q12" i="13"/>
  <c r="O12" i="13"/>
  <c r="H43" i="38" s="1"/>
  <c r="I12" i="13"/>
  <c r="N5" i="2"/>
  <c r="Z3" i="2" s="1"/>
  <c r="BZ15" i="3"/>
  <c r="CA15" i="3"/>
  <c r="CB15" i="3"/>
  <c r="CC15" i="3"/>
  <c r="CH15" i="3" s="1"/>
  <c r="BZ16" i="3"/>
  <c r="CA16" i="3"/>
  <c r="CF16" i="3" s="1"/>
  <c r="CB16" i="3"/>
  <c r="CG16" i="3" s="1"/>
  <c r="CC16" i="3"/>
  <c r="BZ17" i="3"/>
  <c r="CA17" i="3"/>
  <c r="CF17" i="3" s="1"/>
  <c r="CB17" i="3"/>
  <c r="CG17" i="3" s="1"/>
  <c r="CC17" i="3"/>
  <c r="BZ18" i="3"/>
  <c r="CA18" i="3"/>
  <c r="CF18" i="3" s="1"/>
  <c r="CB18" i="3"/>
  <c r="CC18" i="3"/>
  <c r="BZ19" i="3"/>
  <c r="CA19" i="3"/>
  <c r="CF19" i="3" s="1"/>
  <c r="CB19" i="3"/>
  <c r="CG19" i="3" s="1"/>
  <c r="CC19" i="3"/>
  <c r="CK19" i="3" s="1"/>
  <c r="CC14" i="3"/>
  <c r="CH14" i="3" s="1"/>
  <c r="CB14" i="3"/>
  <c r="CA14" i="3"/>
  <c r="CF14" i="3" s="1"/>
  <c r="BZ14" i="3"/>
  <c r="BU15" i="3"/>
  <c r="BV15" i="3"/>
  <c r="BW15" i="3"/>
  <c r="BX15" i="3"/>
  <c r="BV14" i="3"/>
  <c r="BX14" i="3"/>
  <c r="BW14" i="3"/>
  <c r="BU14" i="3"/>
  <c r="I15" i="4"/>
  <c r="E15" i="4"/>
  <c r="D33" i="38" s="1"/>
  <c r="R63" i="1"/>
  <c r="G85" i="1" s="1"/>
  <c r="Q63" i="1"/>
  <c r="G84" i="1" s="1"/>
  <c r="O63" i="1"/>
  <c r="M63" i="1"/>
  <c r="L63" i="1"/>
  <c r="J63" i="1"/>
  <c r="I63" i="1"/>
  <c r="H63" i="1"/>
  <c r="D63" i="1"/>
  <c r="P20" i="1"/>
  <c r="K20" i="1"/>
  <c r="K22" i="1"/>
  <c r="K23" i="1"/>
  <c r="K24" i="1"/>
  <c r="K25" i="1"/>
  <c r="K26" i="1"/>
  <c r="K27" i="1"/>
  <c r="K28" i="1"/>
  <c r="R19" i="1"/>
  <c r="Q19" i="1"/>
  <c r="B17" i="2"/>
  <c r="B21" i="2"/>
  <c r="B20" i="2"/>
  <c r="B29" i="2"/>
  <c r="B43" i="2"/>
  <c r="B27" i="2"/>
  <c r="B26" i="2"/>
  <c r="B18" i="2"/>
  <c r="B19" i="2"/>
  <c r="B32" i="2"/>
  <c r="B30" i="2"/>
  <c r="B24" i="2"/>
  <c r="B42" i="2"/>
  <c r="B22" i="2"/>
  <c r="B31" i="2"/>
  <c r="B34" i="2"/>
  <c r="B50" i="2"/>
  <c r="B35" i="2"/>
  <c r="B23" i="2"/>
  <c r="B28" i="2"/>
  <c r="B37" i="2"/>
  <c r="B48" i="2"/>
  <c r="B46" i="2"/>
  <c r="B15" i="2"/>
  <c r="B25" i="2"/>
  <c r="B47" i="2"/>
  <c r="B33" i="2"/>
  <c r="B38" i="2"/>
  <c r="B39" i="2"/>
  <c r="B16" i="2"/>
  <c r="B14" i="2"/>
  <c r="B51" i="2"/>
  <c r="B45" i="2"/>
  <c r="B44" i="2"/>
  <c r="B40" i="2"/>
  <c r="B41" i="2"/>
  <c r="CJ37" i="3" l="1"/>
  <c r="CJ49" i="3"/>
  <c r="CJ26" i="3"/>
  <c r="CJ29" i="3"/>
  <c r="CJ32" i="3"/>
  <c r="CJ44" i="3"/>
  <c r="CJ34" i="3"/>
  <c r="CJ41" i="3"/>
  <c r="CJ53" i="3"/>
  <c r="CJ55" i="3"/>
  <c r="CJ21" i="3"/>
  <c r="CJ22" i="3"/>
  <c r="CJ18" i="3"/>
  <c r="X6" i="2"/>
  <c r="AJ10" i="15" s="1"/>
  <c r="AA3" i="2"/>
  <c r="Y3" i="2" s="1"/>
  <c r="Z14" i="2" s="1"/>
  <c r="H13" i="4"/>
  <c r="I14" i="4" s="1"/>
  <c r="E32" i="38" s="1"/>
  <c r="F69" i="1"/>
  <c r="I10" i="15"/>
  <c r="H69" i="1"/>
  <c r="F10" i="15"/>
  <c r="E69" i="1"/>
  <c r="L10" i="15"/>
  <c r="F70" i="1"/>
  <c r="J84" i="1"/>
  <c r="E10" i="15" s="1"/>
  <c r="G79" i="1"/>
  <c r="H79" i="1" s="1"/>
  <c r="P84" i="1"/>
  <c r="P83" i="1"/>
  <c r="P86" i="1"/>
  <c r="P85" i="1"/>
  <c r="W68" i="13"/>
  <c r="W69" i="13" s="1"/>
  <c r="G70" i="1"/>
  <c r="N10" i="15"/>
  <c r="H70" i="1"/>
  <c r="BM10" i="15"/>
  <c r="CG14" i="3"/>
  <c r="CJ14" i="3"/>
  <c r="F10" i="13"/>
  <c r="P7" i="41"/>
  <c r="B66" i="38"/>
  <c r="C66" i="38" s="1"/>
  <c r="AM10" i="15" s="1"/>
  <c r="D56" i="38"/>
  <c r="D58" i="38" s="1"/>
  <c r="G41" i="38"/>
  <c r="CJ10" i="15" s="1"/>
  <c r="CL13" i="3"/>
  <c r="E33" i="38"/>
  <c r="M11" i="38"/>
  <c r="G42" i="38"/>
  <c r="CL10" i="15" s="1"/>
  <c r="M33" i="38"/>
  <c r="D42" i="38"/>
  <c r="CK10" i="15" s="1"/>
  <c r="D40" i="38"/>
  <c r="D41" i="38"/>
  <c r="CI10" i="15" s="1"/>
  <c r="BN10" i="15"/>
  <c r="Y55" i="26"/>
  <c r="Z55" i="26"/>
  <c r="CH50" i="3"/>
  <c r="AI20" i="22"/>
  <c r="AI26" i="22" s="1"/>
  <c r="I66" i="38"/>
  <c r="J66" i="38" s="1"/>
  <c r="L33" i="38"/>
  <c r="J40" i="22"/>
  <c r="AG38" i="2"/>
  <c r="H36" i="22"/>
  <c r="K10" i="25" s="1"/>
  <c r="H33" i="22"/>
  <c r="AA33" i="22" s="1"/>
  <c r="AG22" i="2"/>
  <c r="AG26" i="2"/>
  <c r="AG27" i="2"/>
  <c r="AG29" i="2"/>
  <c r="AG34" i="2"/>
  <c r="AG35" i="2"/>
  <c r="AG37" i="2"/>
  <c r="AA55" i="26"/>
  <c r="AG18" i="2"/>
  <c r="AG19" i="2"/>
  <c r="AC18" i="22"/>
  <c r="AC28" i="1"/>
  <c r="AG42" i="2"/>
  <c r="AG45" i="2"/>
  <c r="AG50" i="2"/>
  <c r="L52" i="2"/>
  <c r="R8" i="2" s="1"/>
  <c r="AG14" i="2"/>
  <c r="CR10" i="15"/>
  <c r="CT10" i="15"/>
  <c r="U83" i="13"/>
  <c r="E45" i="38" s="1"/>
  <c r="AH12" i="26"/>
  <c r="AC55" i="26"/>
  <c r="H10" i="15"/>
  <c r="AC24" i="1"/>
  <c r="AI12" i="26"/>
  <c r="AD55" i="26"/>
  <c r="AK12" i="26"/>
  <c r="AK55" i="26" s="1"/>
  <c r="AF55" i="26"/>
  <c r="AJ12" i="26"/>
  <c r="AE55" i="26"/>
  <c r="AB40" i="22"/>
  <c r="CS10" i="15"/>
  <c r="P55" i="26"/>
  <c r="AB63" i="1"/>
  <c r="H71" i="1" s="1"/>
  <c r="AG15" i="2"/>
  <c r="AG16" i="2"/>
  <c r="AG17" i="2"/>
  <c r="M10" i="15"/>
  <c r="AC20" i="1"/>
  <c r="AC21" i="1"/>
  <c r="AC22" i="1"/>
  <c r="AC23" i="1"/>
  <c r="AC25" i="1"/>
  <c r="AC26" i="1"/>
  <c r="AC27" i="1"/>
  <c r="AG24" i="2"/>
  <c r="AG30" i="2"/>
  <c r="AG32" i="2"/>
  <c r="CJ15" i="3"/>
  <c r="AG40" i="2"/>
  <c r="AG46" i="2"/>
  <c r="AG47" i="2"/>
  <c r="AG48" i="2"/>
  <c r="D13" i="4"/>
  <c r="E14" i="4" s="1"/>
  <c r="G10" i="15"/>
  <c r="BF10" i="15" s="1"/>
  <c r="P63" i="1"/>
  <c r="L79" i="1" s="1"/>
  <c r="M79" i="1" s="1"/>
  <c r="AC32" i="1"/>
  <c r="AC36" i="1"/>
  <c r="AC40" i="1"/>
  <c r="AC44" i="1"/>
  <c r="AC48" i="1"/>
  <c r="AC52" i="1"/>
  <c r="AC56" i="1"/>
  <c r="AC60" i="1"/>
  <c r="C55" i="26"/>
  <c r="B13" i="13"/>
  <c r="B59" i="13"/>
  <c r="B35" i="13"/>
  <c r="A47" i="21"/>
  <c r="AC30" i="1"/>
  <c r="AG20" i="2"/>
  <c r="AG23" i="2"/>
  <c r="AG25" i="2"/>
  <c r="AG36" i="2"/>
  <c r="AG39" i="2"/>
  <c r="AG41" i="2"/>
  <c r="AG51" i="2"/>
  <c r="M87" i="13"/>
  <c r="N84" i="13" s="1"/>
  <c r="R55" i="26"/>
  <c r="AC29" i="1"/>
  <c r="Y63" i="1"/>
  <c r="E71" i="1" s="1"/>
  <c r="AG28" i="2"/>
  <c r="AG31" i="2"/>
  <c r="AG33" i="2"/>
  <c r="AG43" i="2"/>
  <c r="AG44" i="2"/>
  <c r="AG49" i="2"/>
  <c r="B41" i="13"/>
  <c r="B57" i="13"/>
  <c r="B26" i="13"/>
  <c r="B27" i="13"/>
  <c r="B54" i="13"/>
  <c r="B23" i="13"/>
  <c r="B61" i="13"/>
  <c r="B44" i="13"/>
  <c r="B38" i="13"/>
  <c r="B40" i="13"/>
  <c r="AA31" i="22"/>
  <c r="B24" i="13"/>
  <c r="B51" i="13"/>
  <c r="B39" i="13"/>
  <c r="B34" i="13"/>
  <c r="B17" i="13"/>
  <c r="B36" i="13"/>
  <c r="B62" i="13"/>
  <c r="B28" i="13"/>
  <c r="B58" i="13"/>
  <c r="B29" i="13"/>
  <c r="B56" i="13"/>
  <c r="B50" i="13"/>
  <c r="B14" i="13"/>
  <c r="B45" i="13"/>
  <c r="B20" i="13"/>
  <c r="B48" i="13"/>
  <c r="B18" i="13"/>
  <c r="B47" i="13"/>
  <c r="B55" i="13"/>
  <c r="B30" i="13"/>
  <c r="B32" i="13"/>
  <c r="B16" i="13"/>
  <c r="B53" i="13"/>
  <c r="H70" i="13"/>
  <c r="B42" i="13"/>
  <c r="B21" i="13"/>
  <c r="B15" i="13"/>
  <c r="B60" i="13"/>
  <c r="B46" i="13"/>
  <c r="B52" i="13"/>
  <c r="B33" i="13"/>
  <c r="B22" i="13"/>
  <c r="B49" i="13"/>
  <c r="B31" i="13"/>
  <c r="B25" i="13"/>
  <c r="B37" i="13"/>
  <c r="B43" i="13"/>
  <c r="B19" i="13"/>
  <c r="CQ10" i="15"/>
  <c r="E86" i="13"/>
  <c r="I85" i="13" s="1"/>
  <c r="R74" i="13"/>
  <c r="R75" i="13"/>
  <c r="R76" i="13"/>
  <c r="T75" i="13"/>
  <c r="T76" i="13"/>
  <c r="T74" i="13"/>
  <c r="A21" i="2"/>
  <c r="A50" i="13"/>
  <c r="I3" i="26"/>
  <c r="M3" i="26"/>
  <c r="AC34" i="1"/>
  <c r="AC38" i="1"/>
  <c r="AC42" i="1"/>
  <c r="AC46" i="1"/>
  <c r="AC50" i="1"/>
  <c r="AC54" i="1"/>
  <c r="AC58" i="1"/>
  <c r="AC62" i="1"/>
  <c r="AA63" i="1"/>
  <c r="G71" i="1" s="1"/>
  <c r="AC33" i="1"/>
  <c r="AC37" i="1"/>
  <c r="AC41" i="1"/>
  <c r="AC45" i="1"/>
  <c r="AC49" i="1"/>
  <c r="AC53" i="1"/>
  <c r="AC57" i="1"/>
  <c r="AC61" i="1"/>
  <c r="Z63" i="1"/>
  <c r="F71" i="1" s="1"/>
  <c r="AC31" i="1"/>
  <c r="AC35" i="1"/>
  <c r="AC39" i="1"/>
  <c r="AC43" i="1"/>
  <c r="AC47" i="1"/>
  <c r="AC51" i="1"/>
  <c r="AC55" i="1"/>
  <c r="AC59" i="1"/>
  <c r="AB12" i="26"/>
  <c r="AG48" i="26"/>
  <c r="Q48" i="26" s="1"/>
  <c r="AG34" i="26"/>
  <c r="Q34" i="26" s="1"/>
  <c r="AG42" i="26"/>
  <c r="Q42" i="26" s="1"/>
  <c r="AG18" i="26"/>
  <c r="Q18" i="26" s="1"/>
  <c r="AB23" i="26"/>
  <c r="S23" i="26" s="1"/>
  <c r="AG40" i="26"/>
  <c r="Q40" i="26" s="1"/>
  <c r="AB21" i="26"/>
  <c r="S21" i="26" s="1"/>
  <c r="AB22" i="26"/>
  <c r="S22" i="26" s="1"/>
  <c r="AB25" i="26"/>
  <c r="S25" i="26" s="1"/>
  <c r="AG12" i="26"/>
  <c r="AJ16" i="26"/>
  <c r="AG20" i="26"/>
  <c r="Q20" i="26" s="1"/>
  <c r="AG24" i="26"/>
  <c r="Q24" i="26" s="1"/>
  <c r="AB28" i="26"/>
  <c r="S28" i="26" s="1"/>
  <c r="AG28" i="26"/>
  <c r="Q28" i="26" s="1"/>
  <c r="AG36" i="26"/>
  <c r="Q36" i="26" s="1"/>
  <c r="AG44" i="26"/>
  <c r="Q44" i="26" s="1"/>
  <c r="AH48" i="26"/>
  <c r="AL48" i="26" s="1"/>
  <c r="U48" i="26" s="1"/>
  <c r="AG52" i="26"/>
  <c r="Q52" i="26" s="1"/>
  <c r="AB13" i="26"/>
  <c r="S13" i="26" s="1"/>
  <c r="AG14" i="26"/>
  <c r="Q14" i="26" s="1"/>
  <c r="AB17" i="26"/>
  <c r="S17" i="26" s="1"/>
  <c r="AG22" i="26"/>
  <c r="Q22" i="26" s="1"/>
  <c r="AB29" i="26"/>
  <c r="S29" i="26" s="1"/>
  <c r="AG30" i="26"/>
  <c r="Q30" i="26" s="1"/>
  <c r="AG46" i="26"/>
  <c r="Q46" i="26" s="1"/>
  <c r="AG50" i="26"/>
  <c r="Q50" i="26" s="1"/>
  <c r="AG54" i="26"/>
  <c r="Q54" i="26" s="1"/>
  <c r="AL18" i="26"/>
  <c r="U18" i="26" s="1"/>
  <c r="AL34" i="26"/>
  <c r="U34" i="26" s="1"/>
  <c r="AG38" i="26"/>
  <c r="Q38" i="26" s="1"/>
  <c r="AL40" i="26"/>
  <c r="U40" i="26" s="1"/>
  <c r="AL50" i="26"/>
  <c r="U50" i="26" s="1"/>
  <c r="AL36" i="26"/>
  <c r="U36" i="26" s="1"/>
  <c r="AL14" i="26"/>
  <c r="U14" i="26" s="1"/>
  <c r="AL20" i="26"/>
  <c r="U20" i="26" s="1"/>
  <c r="AL24" i="26"/>
  <c r="U24" i="26" s="1"/>
  <c r="AL30" i="26"/>
  <c r="U30" i="26" s="1"/>
  <c r="AL46" i="26"/>
  <c r="U46" i="26" s="1"/>
  <c r="AL52" i="26"/>
  <c r="U52" i="26" s="1"/>
  <c r="U85" i="13"/>
  <c r="V85" i="13" s="1"/>
  <c r="AB16" i="26"/>
  <c r="S16" i="26" s="1"/>
  <c r="AI22" i="26"/>
  <c r="AL22" i="26" s="1"/>
  <c r="U22" i="26" s="1"/>
  <c r="AB26" i="26"/>
  <c r="S26" i="26" s="1"/>
  <c r="AB27" i="26"/>
  <c r="S27" i="26" s="1"/>
  <c r="AI28" i="26"/>
  <c r="AL28" i="26" s="1"/>
  <c r="U28" i="26" s="1"/>
  <c r="AI38" i="26"/>
  <c r="AL38" i="26" s="1"/>
  <c r="U38" i="26" s="1"/>
  <c r="AI44" i="26"/>
  <c r="AL44" i="26" s="1"/>
  <c r="U44" i="26" s="1"/>
  <c r="AI54" i="26"/>
  <c r="AL54" i="26" s="1"/>
  <c r="U54" i="26" s="1"/>
  <c r="AL26" i="26"/>
  <c r="U26" i="26" s="1"/>
  <c r="AL32" i="26"/>
  <c r="U32" i="26" s="1"/>
  <c r="AL42" i="26"/>
  <c r="U42" i="26" s="1"/>
  <c r="AG16" i="26"/>
  <c r="Q16" i="26" s="1"/>
  <c r="AB18" i="26"/>
  <c r="S18" i="26" s="1"/>
  <c r="AB19" i="26"/>
  <c r="S19" i="26" s="1"/>
  <c r="AB24" i="26"/>
  <c r="S24" i="26" s="1"/>
  <c r="AG26" i="26"/>
  <c r="Q26" i="26" s="1"/>
  <c r="AG32" i="26"/>
  <c r="Q32" i="26" s="1"/>
  <c r="AB14" i="26"/>
  <c r="S14" i="26" s="1"/>
  <c r="AB15" i="26"/>
  <c r="S15" i="26" s="1"/>
  <c r="AL17" i="26"/>
  <c r="U17" i="26" s="1"/>
  <c r="AB20" i="26"/>
  <c r="S20" i="26" s="1"/>
  <c r="AL23" i="26"/>
  <c r="U23" i="26" s="1"/>
  <c r="AB30" i="26"/>
  <c r="S30" i="26" s="1"/>
  <c r="AL33" i="26"/>
  <c r="U33" i="26" s="1"/>
  <c r="AL39" i="26"/>
  <c r="U39" i="26" s="1"/>
  <c r="AL49" i="26"/>
  <c r="U49" i="26" s="1"/>
  <c r="CH52" i="3"/>
  <c r="CE14" i="3"/>
  <c r="CE22" i="3"/>
  <c r="CE23" i="3"/>
  <c r="CE26" i="3"/>
  <c r="CE27" i="3"/>
  <c r="CE30" i="3"/>
  <c r="CE31" i="3"/>
  <c r="CE34" i="3"/>
  <c r="CE35" i="3"/>
  <c r="CE38" i="3"/>
  <c r="CE39" i="3"/>
  <c r="CE42" i="3"/>
  <c r="CE43" i="3"/>
  <c r="CE46" i="3"/>
  <c r="CE47" i="3"/>
  <c r="CE51" i="3"/>
  <c r="CE52" i="3"/>
  <c r="CE54" i="3"/>
  <c r="CE55" i="3"/>
  <c r="CE56" i="3"/>
  <c r="CE50" i="3"/>
  <c r="CE19" i="3"/>
  <c r="CE18" i="3"/>
  <c r="CE17" i="3"/>
  <c r="CE15" i="3"/>
  <c r="CE21" i="3"/>
  <c r="CK15" i="3"/>
  <c r="CG18" i="3"/>
  <c r="CG42" i="3"/>
  <c r="CG24" i="3"/>
  <c r="CG32" i="3"/>
  <c r="CH20" i="3"/>
  <c r="CJ19" i="3"/>
  <c r="CG34" i="3"/>
  <c r="CJ17" i="3"/>
  <c r="CG15" i="3"/>
  <c r="CH46" i="3"/>
  <c r="BX57" i="3"/>
  <c r="CD16" i="3"/>
  <c r="CG30" i="3"/>
  <c r="CG51" i="3"/>
  <c r="BY23" i="3"/>
  <c r="CH42" i="3"/>
  <c r="CK14" i="3"/>
  <c r="CD22" i="3"/>
  <c r="CH34" i="3"/>
  <c r="CG48" i="3"/>
  <c r="CH26" i="3"/>
  <c r="CH19" i="3"/>
  <c r="CG22" i="3"/>
  <c r="CG28" i="3"/>
  <c r="CD38" i="3"/>
  <c r="BY27" i="3"/>
  <c r="CD30" i="3"/>
  <c r="CG40" i="3"/>
  <c r="CD46" i="3"/>
  <c r="CD26" i="3"/>
  <c r="CJ46" i="3"/>
  <c r="CD14" i="3"/>
  <c r="CD19" i="3"/>
  <c r="CH22" i="3"/>
  <c r="BY28" i="3"/>
  <c r="CH30" i="3"/>
  <c r="BY31" i="3"/>
  <c r="CG36" i="3"/>
  <c r="CH38" i="3"/>
  <c r="CJ52" i="3"/>
  <c r="CD54" i="3"/>
  <c r="CG55" i="3"/>
  <c r="BW57" i="3"/>
  <c r="BY14" i="3"/>
  <c r="CG26" i="3"/>
  <c r="CG38" i="3"/>
  <c r="CG44" i="3"/>
  <c r="CH54" i="3"/>
  <c r="CD56" i="3"/>
  <c r="CJ16" i="3"/>
  <c r="CD34" i="3"/>
  <c r="CD42" i="3"/>
  <c r="CD52" i="3"/>
  <c r="CJ23" i="3"/>
  <c r="CG23" i="3"/>
  <c r="BY24" i="3"/>
  <c r="CJ31" i="3"/>
  <c r="CG31" i="3"/>
  <c r="BY32" i="3"/>
  <c r="CE32" i="3"/>
  <c r="CD32" i="3"/>
  <c r="CE36" i="3"/>
  <c r="CD36" i="3"/>
  <c r="CJ39" i="3"/>
  <c r="CG39" i="3"/>
  <c r="CE40" i="3"/>
  <c r="CD40" i="3"/>
  <c r="CJ43" i="3"/>
  <c r="CG43" i="3"/>
  <c r="CE44" i="3"/>
  <c r="CD44" i="3"/>
  <c r="CK48" i="3"/>
  <c r="CH48" i="3"/>
  <c r="CK49" i="3"/>
  <c r="CG50" i="3"/>
  <c r="CJ50" i="3"/>
  <c r="BV57" i="3"/>
  <c r="BY15" i="3"/>
  <c r="CM15" i="3" s="1"/>
  <c r="CH18" i="3"/>
  <c r="CK18" i="3"/>
  <c r="CD18" i="3"/>
  <c r="CK17" i="3"/>
  <c r="CH17" i="3"/>
  <c r="CD17" i="3"/>
  <c r="CK16" i="3"/>
  <c r="CC57" i="3"/>
  <c r="CE16" i="3"/>
  <c r="BZ57" i="3"/>
  <c r="CE24" i="3"/>
  <c r="CD24" i="3"/>
  <c r="CJ27" i="3"/>
  <c r="CG27" i="3"/>
  <c r="CE28" i="3"/>
  <c r="CD28" i="3"/>
  <c r="CF53" i="3"/>
  <c r="CJ56" i="3"/>
  <c r="CG56" i="3"/>
  <c r="CF15" i="3"/>
  <c r="CD15" i="3"/>
  <c r="CA57" i="3"/>
  <c r="CB57" i="3"/>
  <c r="CE20" i="3"/>
  <c r="CK32" i="3"/>
  <c r="CH32" i="3"/>
  <c r="CK33" i="3"/>
  <c r="CK40" i="3"/>
  <c r="CH40" i="3"/>
  <c r="CK41" i="3"/>
  <c r="CK44" i="3"/>
  <c r="CH44" i="3"/>
  <c r="CK45" i="3"/>
  <c r="CJ47" i="3"/>
  <c r="CG47" i="3"/>
  <c r="CE48" i="3"/>
  <c r="CD48" i="3"/>
  <c r="CF55" i="3"/>
  <c r="BY16" i="3"/>
  <c r="BY17" i="3"/>
  <c r="BY18" i="3"/>
  <c r="BY19" i="3"/>
  <c r="BY20" i="3"/>
  <c r="CM20" i="3" s="1"/>
  <c r="CK21" i="3"/>
  <c r="CH21" i="3"/>
  <c r="CK24" i="3"/>
  <c r="CH24" i="3"/>
  <c r="CK25" i="3"/>
  <c r="CK28" i="3"/>
  <c r="CH28" i="3"/>
  <c r="CK29" i="3"/>
  <c r="CJ35" i="3"/>
  <c r="CG35" i="3"/>
  <c r="CK36" i="3"/>
  <c r="CH36" i="3"/>
  <c r="CF56" i="3"/>
  <c r="CJ20" i="3"/>
  <c r="CD50" i="3"/>
  <c r="CD53" i="3"/>
  <c r="CH56" i="3"/>
  <c r="BY25" i="3"/>
  <c r="CD25" i="3"/>
  <c r="BY29" i="3"/>
  <c r="CD29" i="3"/>
  <c r="CD33" i="3"/>
  <c r="CD37" i="3"/>
  <c r="CD41" i="3"/>
  <c r="CD45" i="3"/>
  <c r="CD49" i="3"/>
  <c r="CJ54" i="3"/>
  <c r="BY21" i="3"/>
  <c r="CM21" i="3" s="1"/>
  <c r="BY22" i="3"/>
  <c r="CM22" i="3" s="1"/>
  <c r="BY26" i="3"/>
  <c r="BY30" i="3"/>
  <c r="AL13" i="26"/>
  <c r="U13" i="26" s="1"/>
  <c r="AL19" i="26"/>
  <c r="U19" i="26" s="1"/>
  <c r="AL29" i="26"/>
  <c r="U29" i="26" s="1"/>
  <c r="AL35" i="26"/>
  <c r="U35" i="26" s="1"/>
  <c r="AL45" i="26"/>
  <c r="U45" i="26" s="1"/>
  <c r="AL51" i="26"/>
  <c r="U51" i="26" s="1"/>
  <c r="AL15" i="26"/>
  <c r="U15" i="26" s="1"/>
  <c r="AL25" i="26"/>
  <c r="U25" i="26" s="1"/>
  <c r="AL31" i="26"/>
  <c r="U31" i="26" s="1"/>
  <c r="AL41" i="26"/>
  <c r="U41" i="26" s="1"/>
  <c r="AL47" i="26"/>
  <c r="U47" i="26" s="1"/>
  <c r="AL21" i="26"/>
  <c r="U21" i="26" s="1"/>
  <c r="AL27" i="26"/>
  <c r="U27" i="26" s="1"/>
  <c r="AL37" i="26"/>
  <c r="U37" i="26" s="1"/>
  <c r="AL43" i="26"/>
  <c r="U43" i="26" s="1"/>
  <c r="AL53" i="26"/>
  <c r="U53" i="26" s="1"/>
  <c r="CD20" i="3"/>
  <c r="CG21" i="3"/>
  <c r="CD23" i="3"/>
  <c r="CH25" i="3"/>
  <c r="CE25" i="3"/>
  <c r="CD27" i="3"/>
  <c r="CH29" i="3"/>
  <c r="CE29" i="3"/>
  <c r="CD31" i="3"/>
  <c r="CH33" i="3"/>
  <c r="CE33" i="3"/>
  <c r="CD35" i="3"/>
  <c r="CH37" i="3"/>
  <c r="CE37" i="3"/>
  <c r="CD39" i="3"/>
  <c r="CH41" i="3"/>
  <c r="CE41" i="3"/>
  <c r="CD43" i="3"/>
  <c r="CH45" i="3"/>
  <c r="CE45" i="3"/>
  <c r="CD47" i="3"/>
  <c r="CH49" i="3"/>
  <c r="CE49" i="3"/>
  <c r="CD51" i="3"/>
  <c r="CH53" i="3"/>
  <c r="CE53" i="3"/>
  <c r="CD55" i="3"/>
  <c r="AG13" i="26"/>
  <c r="Q13" i="26" s="1"/>
  <c r="AG17" i="26"/>
  <c r="Q17" i="26" s="1"/>
  <c r="AG21" i="26"/>
  <c r="Q21" i="26" s="1"/>
  <c r="AG25" i="26"/>
  <c r="Q25" i="26" s="1"/>
  <c r="AG29" i="26"/>
  <c r="Q29" i="26" s="1"/>
  <c r="AG33" i="26"/>
  <c r="Q33" i="26" s="1"/>
  <c r="AG37" i="26"/>
  <c r="Q37" i="26" s="1"/>
  <c r="AG41" i="26"/>
  <c r="Q41" i="26" s="1"/>
  <c r="AG45" i="26"/>
  <c r="Q45" i="26" s="1"/>
  <c r="AG49" i="26"/>
  <c r="Q49" i="26" s="1"/>
  <c r="AG53" i="26"/>
  <c r="Q53" i="26" s="1"/>
  <c r="CH16" i="3"/>
  <c r="CD21" i="3"/>
  <c r="CG25" i="3"/>
  <c r="CG29" i="3"/>
  <c r="CG33" i="3"/>
  <c r="CG37" i="3"/>
  <c r="CG41" i="3"/>
  <c r="CG45" i="3"/>
  <c r="CG49" i="3"/>
  <c r="CG53" i="3"/>
  <c r="T55" i="26"/>
  <c r="CH23" i="3"/>
  <c r="CH27" i="3"/>
  <c r="CH31" i="3"/>
  <c r="CH35" i="3"/>
  <c r="CH39" i="3"/>
  <c r="CH43" i="3"/>
  <c r="CH47" i="3"/>
  <c r="CH51" i="3"/>
  <c r="CH55" i="3"/>
  <c r="AG15" i="26"/>
  <c r="Q15" i="26" s="1"/>
  <c r="AG19" i="26"/>
  <c r="Q19" i="26" s="1"/>
  <c r="AG23" i="26"/>
  <c r="Q23" i="26" s="1"/>
  <c r="AG27" i="26"/>
  <c r="Q27" i="26" s="1"/>
  <c r="AG31" i="26"/>
  <c r="Q31" i="26" s="1"/>
  <c r="AG35" i="26"/>
  <c r="Q35" i="26" s="1"/>
  <c r="AG39" i="26"/>
  <c r="Q39" i="26" s="1"/>
  <c r="AG43" i="26"/>
  <c r="Q43" i="26" s="1"/>
  <c r="AG47" i="26"/>
  <c r="Q47" i="26" s="1"/>
  <c r="AG51" i="26"/>
  <c r="Q51" i="26" s="1"/>
  <c r="AG21" i="2"/>
  <c r="Y2" i="2"/>
  <c r="AH22" i="22" l="1"/>
  <c r="AI22" i="22"/>
  <c r="AJ26" i="22"/>
  <c r="AI23" i="22"/>
  <c r="AK28" i="22"/>
  <c r="AJ25" i="22"/>
  <c r="AI25" i="22"/>
  <c r="AI27" i="22"/>
  <c r="AJ24" i="22"/>
  <c r="AK26" i="22"/>
  <c r="AI24" i="22"/>
  <c r="J56" i="38"/>
  <c r="I71" i="1"/>
  <c r="I69" i="1"/>
  <c r="AK24" i="22"/>
  <c r="AI28" i="22"/>
  <c r="AJ22" i="22"/>
  <c r="AJ23" i="22"/>
  <c r="AJ28" i="22"/>
  <c r="AK27" i="22"/>
  <c r="AJ27" i="22"/>
  <c r="AK23" i="22"/>
  <c r="AK22" i="22"/>
  <c r="AK25" i="22"/>
  <c r="J10" i="25"/>
  <c r="CI14" i="3"/>
  <c r="AH23" i="22"/>
  <c r="H23" i="22" s="1"/>
  <c r="CH10" i="15"/>
  <c r="AH26" i="22"/>
  <c r="K26" i="22" s="1"/>
  <c r="AH27" i="22"/>
  <c r="K27" i="22" s="1"/>
  <c r="AH28" i="22"/>
  <c r="K28" i="22" s="1"/>
  <c r="AH24" i="22"/>
  <c r="AO29" i="22"/>
  <c r="AP29" i="22" s="1"/>
  <c r="AH25" i="22"/>
  <c r="K25" i="22" s="1"/>
  <c r="G56" i="38"/>
  <c r="AL12" i="26"/>
  <c r="U12" i="26" s="1"/>
  <c r="BD10" i="15"/>
  <c r="H13" i="38"/>
  <c r="G14" i="38"/>
  <c r="D49" i="4"/>
  <c r="P10" i="15"/>
  <c r="F14" i="38"/>
  <c r="H12" i="38"/>
  <c r="H49" i="4"/>
  <c r="G12" i="38"/>
  <c r="G13" i="38"/>
  <c r="F12" i="38"/>
  <c r="I13" i="38"/>
  <c r="I12" i="38"/>
  <c r="R10" i="15"/>
  <c r="H14" i="38"/>
  <c r="H33" i="4"/>
  <c r="AA10" i="15"/>
  <c r="AB10" i="15"/>
  <c r="D32" i="38"/>
  <c r="AA36" i="22"/>
  <c r="H32" i="22" s="1"/>
  <c r="I84" i="13"/>
  <c r="A25" i="27"/>
  <c r="A26" i="27"/>
  <c r="A60" i="27"/>
  <c r="A61" i="27"/>
  <c r="A62" i="27"/>
  <c r="A69" i="27"/>
  <c r="A70" i="27"/>
  <c r="A79" i="27"/>
  <c r="A80" i="27"/>
  <c r="A89" i="27"/>
  <c r="A90" i="27"/>
  <c r="A91" i="27"/>
  <c r="A92" i="27"/>
  <c r="A100" i="27"/>
  <c r="A101" i="27"/>
  <c r="A109" i="27"/>
  <c r="A110" i="27"/>
  <c r="A118" i="27"/>
  <c r="A119" i="27"/>
  <c r="A164" i="27"/>
  <c r="A23" i="27"/>
  <c r="A24" i="27"/>
  <c r="A56" i="27"/>
  <c r="A57" i="27"/>
  <c r="A58" i="27"/>
  <c r="A59" i="27"/>
  <c r="A67" i="27"/>
  <c r="A68" i="27"/>
  <c r="A77" i="27"/>
  <c r="A78" i="27"/>
  <c r="A86" i="27"/>
  <c r="A87" i="27"/>
  <c r="A88" i="27"/>
  <c r="A97" i="27"/>
  <c r="A98" i="27"/>
  <c r="A99" i="27"/>
  <c r="A107" i="27"/>
  <c r="A108" i="27"/>
  <c r="A116" i="27"/>
  <c r="A117" i="27"/>
  <c r="A162" i="27"/>
  <c r="A163" i="27"/>
  <c r="A169" i="27"/>
  <c r="A170" i="27"/>
  <c r="A171" i="27"/>
  <c r="A172" i="27"/>
  <c r="A173" i="27"/>
  <c r="A174" i="27"/>
  <c r="A28" i="27"/>
  <c r="A29" i="27"/>
  <c r="A30" i="27"/>
  <c r="A31" i="27"/>
  <c r="A32" i="27"/>
  <c r="A33" i="27"/>
  <c r="A34" i="27"/>
  <c r="A35" i="27"/>
  <c r="A36" i="27"/>
  <c r="A37" i="27"/>
  <c r="A38" i="27"/>
  <c r="A39" i="27"/>
  <c r="A40" i="27"/>
  <c r="A41" i="27"/>
  <c r="A42" i="27"/>
  <c r="A43" i="27"/>
  <c r="A44" i="27"/>
  <c r="A45" i="27"/>
  <c r="A46" i="27"/>
  <c r="A47" i="27"/>
  <c r="A48" i="27"/>
  <c r="A49" i="27"/>
  <c r="A50" i="27"/>
  <c r="A51" i="27"/>
  <c r="A52" i="27"/>
  <c r="A53" i="27"/>
  <c r="A54" i="27"/>
  <c r="A55" i="27"/>
  <c r="A64" i="27"/>
  <c r="A65" i="27"/>
  <c r="A66" i="27"/>
  <c r="A74" i="27"/>
  <c r="A75" i="27"/>
  <c r="A76" i="27"/>
  <c r="A82" i="27"/>
  <c r="A83" i="27"/>
  <c r="A84" i="27"/>
  <c r="A85" i="27"/>
  <c r="A95" i="27"/>
  <c r="A96" i="27"/>
  <c r="A104" i="27"/>
  <c r="A105" i="27"/>
  <c r="A106" i="27"/>
  <c r="A113" i="27"/>
  <c r="A114" i="27"/>
  <c r="A115" i="27"/>
  <c r="A122" i="27"/>
  <c r="A123" i="27"/>
  <c r="A124" i="27"/>
  <c r="A125" i="27"/>
  <c r="A126" i="27"/>
  <c r="A127" i="27"/>
  <c r="A128" i="27"/>
  <c r="A129" i="27"/>
  <c r="A130" i="27"/>
  <c r="A131" i="27"/>
  <c r="A132" i="27"/>
  <c r="A133" i="27"/>
  <c r="A134" i="27"/>
  <c r="A135" i="27"/>
  <c r="A136" i="27"/>
  <c r="A137" i="27"/>
  <c r="A138" i="27"/>
  <c r="A139" i="27"/>
  <c r="A140" i="27"/>
  <c r="A141" i="27"/>
  <c r="A142" i="27"/>
  <c r="A143" i="27"/>
  <c r="A144" i="27"/>
  <c r="A145" i="27"/>
  <c r="A146" i="27"/>
  <c r="A147" i="27"/>
  <c r="A148" i="27"/>
  <c r="A149" i="27"/>
  <c r="A150" i="27"/>
  <c r="A151" i="27"/>
  <c r="A152" i="27"/>
  <c r="A153" i="27"/>
  <c r="A154" i="27"/>
  <c r="A155" i="27"/>
  <c r="A156" i="27"/>
  <c r="A157" i="27"/>
  <c r="A158" i="27"/>
  <c r="A159" i="27"/>
  <c r="A63" i="27"/>
  <c r="A71" i="27"/>
  <c r="A72" i="27"/>
  <c r="A73" i="27"/>
  <c r="A81" i="27"/>
  <c r="A93" i="27"/>
  <c r="A94" i="27"/>
  <c r="A102" i="27"/>
  <c r="A103" i="27"/>
  <c r="A111" i="27"/>
  <c r="A112" i="27"/>
  <c r="A120" i="27"/>
  <c r="A121" i="27"/>
  <c r="A165" i="27"/>
  <c r="A166" i="27"/>
  <c r="A167" i="27"/>
  <c r="A251" i="27"/>
  <c r="A258" i="27"/>
  <c r="A260" i="27"/>
  <c r="A269" i="27"/>
  <c r="A271" i="27"/>
  <c r="A274" i="27"/>
  <c r="A275" i="27"/>
  <c r="A168" i="27"/>
  <c r="A253" i="27"/>
  <c r="A255" i="27"/>
  <c r="A259" i="27"/>
  <c r="A261" i="27"/>
  <c r="A262" i="27"/>
  <c r="A264" i="27"/>
  <c r="A266" i="27"/>
  <c r="A268" i="27"/>
  <c r="A270" i="27"/>
  <c r="A272" i="27"/>
  <c r="A273" i="27"/>
  <c r="A277" i="27"/>
  <c r="A278" i="27"/>
  <c r="A280" i="27"/>
  <c r="A175" i="27"/>
  <c r="A176" i="27"/>
  <c r="A177" i="27"/>
  <c r="A178" i="27"/>
  <c r="A179" i="27"/>
  <c r="A180" i="27"/>
  <c r="A181" i="27"/>
  <c r="A182" i="27"/>
  <c r="A183" i="27"/>
  <c r="A184" i="27"/>
  <c r="A185" i="27"/>
  <c r="A186" i="27"/>
  <c r="A187" i="27"/>
  <c r="A188" i="27"/>
  <c r="A189" i="27"/>
  <c r="A190" i="27"/>
  <c r="A191" i="27"/>
  <c r="A192" i="27"/>
  <c r="A193" i="27"/>
  <c r="A194" i="27"/>
  <c r="A195" i="27"/>
  <c r="A196" i="27"/>
  <c r="A197" i="27"/>
  <c r="A198" i="27"/>
  <c r="A199" i="27"/>
  <c r="A200" i="27"/>
  <c r="A201" i="27"/>
  <c r="A202" i="27"/>
  <c r="A203" i="27"/>
  <c r="A204" i="27"/>
  <c r="A205" i="27"/>
  <c r="A206" i="27"/>
  <c r="A207" i="27"/>
  <c r="A208" i="27"/>
  <c r="A209" i="27"/>
  <c r="A210" i="27"/>
  <c r="A211" i="27"/>
  <c r="A212" i="27"/>
  <c r="A213" i="27"/>
  <c r="A214" i="27"/>
  <c r="A215" i="27"/>
  <c r="A216" i="27"/>
  <c r="A217" i="27"/>
  <c r="A218" i="27"/>
  <c r="A219" i="27"/>
  <c r="A220" i="27"/>
  <c r="A221" i="27"/>
  <c r="A222" i="27"/>
  <c r="A223" i="27"/>
  <c r="A224" i="27"/>
  <c r="A225" i="27"/>
  <c r="A226" i="27"/>
  <c r="A227" i="27"/>
  <c r="A228" i="27"/>
  <c r="A229" i="27"/>
  <c r="A230" i="27"/>
  <c r="A231" i="27"/>
  <c r="A232" i="27"/>
  <c r="A233" i="27"/>
  <c r="A234" i="27"/>
  <c r="A235" i="27"/>
  <c r="A236" i="27"/>
  <c r="A237" i="27"/>
  <c r="A238" i="27"/>
  <c r="A239" i="27"/>
  <c r="A240" i="27"/>
  <c r="A241" i="27"/>
  <c r="A242" i="27"/>
  <c r="A243" i="27"/>
  <c r="A244" i="27"/>
  <c r="A245" i="27"/>
  <c r="A246" i="27"/>
  <c r="A247" i="27"/>
  <c r="A248" i="27"/>
  <c r="A249" i="27"/>
  <c r="A250" i="27"/>
  <c r="A252" i="27"/>
  <c r="A254" i="27"/>
  <c r="A256" i="27"/>
  <c r="A257" i="27"/>
  <c r="A263" i="27"/>
  <c r="A265" i="27"/>
  <c r="A267" i="27"/>
  <c r="A276" i="27"/>
  <c r="A279" i="27"/>
  <c r="A160" i="27"/>
  <c r="A161" i="27"/>
  <c r="A281" i="27"/>
  <c r="A282" i="27"/>
  <c r="A283" i="27"/>
  <c r="A284" i="27"/>
  <c r="A285" i="27"/>
  <c r="A286" i="27"/>
  <c r="A287" i="27"/>
  <c r="A288" i="27"/>
  <c r="A289" i="27"/>
  <c r="A290" i="27"/>
  <c r="A292" i="27"/>
  <c r="A298" i="27"/>
  <c r="A291" i="27"/>
  <c r="A295" i="27"/>
  <c r="A293" i="27"/>
  <c r="A296" i="27"/>
  <c r="A294" i="27"/>
  <c r="A297" i="27"/>
  <c r="J10" i="15"/>
  <c r="AN10" i="15" s="1"/>
  <c r="N83" i="13"/>
  <c r="D44" i="38" s="1"/>
  <c r="O52" i="2"/>
  <c r="P52" i="2"/>
  <c r="Q52" i="2"/>
  <c r="CP10" i="15"/>
  <c r="S12" i="26"/>
  <c r="Q12" i="26"/>
  <c r="AG55" i="26"/>
  <c r="Q55" i="26" s="1"/>
  <c r="AJ55" i="26"/>
  <c r="AI55" i="26"/>
  <c r="AH55" i="26"/>
  <c r="I86" i="13"/>
  <c r="W75" i="13"/>
  <c r="N86" i="13"/>
  <c r="W76" i="13"/>
  <c r="N85" i="13"/>
  <c r="BO10" i="15"/>
  <c r="BS10" i="15" s="1"/>
  <c r="D33" i="4"/>
  <c r="A53" i="13"/>
  <c r="AA47" i="2"/>
  <c r="AD47" i="2" s="1"/>
  <c r="A59" i="13"/>
  <c r="A29" i="13"/>
  <c r="A61" i="13"/>
  <c r="A40" i="2"/>
  <c r="AA45" i="2"/>
  <c r="AD45" i="2" s="1"/>
  <c r="AA43" i="2"/>
  <c r="AD43" i="2" s="1"/>
  <c r="Z23" i="2"/>
  <c r="Z19" i="2"/>
  <c r="AA25" i="2"/>
  <c r="AD25" i="2" s="1"/>
  <c r="Z43" i="2"/>
  <c r="AB43" i="2" s="1"/>
  <c r="AA24" i="2"/>
  <c r="AD24" i="2" s="1"/>
  <c r="Z16" i="2"/>
  <c r="Z48" i="2"/>
  <c r="AA22" i="2"/>
  <c r="AD22" i="2" s="1"/>
  <c r="AA30" i="2"/>
  <c r="AD30" i="2" s="1"/>
  <c r="AA38" i="2"/>
  <c r="AD38" i="2" s="1"/>
  <c r="AA46" i="2"/>
  <c r="AD46" i="2" s="1"/>
  <c r="Z38" i="2"/>
  <c r="AB38" i="2" s="1"/>
  <c r="AA21" i="2"/>
  <c r="AD21" i="2" s="1"/>
  <c r="AA17" i="2"/>
  <c r="AD17" i="2" s="1"/>
  <c r="AA39" i="2"/>
  <c r="AD39" i="2" s="1"/>
  <c r="AA51" i="2"/>
  <c r="AD51" i="2" s="1"/>
  <c r="AA19" i="2"/>
  <c r="AD19" i="2" s="1"/>
  <c r="AA16" i="2"/>
  <c r="AD16" i="2" s="1"/>
  <c r="AA40" i="2"/>
  <c r="AD40" i="2" s="1"/>
  <c r="Z36" i="2"/>
  <c r="Z25" i="2"/>
  <c r="AB25" i="2" s="1"/>
  <c r="Z41" i="2"/>
  <c r="Z42" i="2"/>
  <c r="AB42" i="2" s="1"/>
  <c r="AA37" i="2"/>
  <c r="AD37" i="2" s="1"/>
  <c r="Z51" i="2"/>
  <c r="AA33" i="2"/>
  <c r="AD33" i="2" s="1"/>
  <c r="AA15" i="2"/>
  <c r="AD15" i="2" s="1"/>
  <c r="AA29" i="2"/>
  <c r="AD29" i="2" s="1"/>
  <c r="AA41" i="2"/>
  <c r="AD41" i="2" s="1"/>
  <c r="Z47" i="2"/>
  <c r="AB47" i="2" s="1"/>
  <c r="AA14" i="2"/>
  <c r="AD14" i="2" s="1"/>
  <c r="Z27" i="2"/>
  <c r="AA20" i="2"/>
  <c r="AD20" i="2" s="1"/>
  <c r="AA28" i="2"/>
  <c r="AD28" i="2" s="1"/>
  <c r="Z24" i="2"/>
  <c r="AB24" i="2" s="1"/>
  <c r="Z40" i="2"/>
  <c r="AA18" i="2"/>
  <c r="AD18" i="2" s="1"/>
  <c r="AA26" i="2"/>
  <c r="AD26" i="2" s="1"/>
  <c r="AA34" i="2"/>
  <c r="AD34" i="2" s="1"/>
  <c r="AA42" i="2"/>
  <c r="AD42" i="2" s="1"/>
  <c r="AA50" i="2"/>
  <c r="AD50" i="2" s="1"/>
  <c r="Z30" i="2"/>
  <c r="AB30" i="2" s="1"/>
  <c r="Z46" i="2"/>
  <c r="AB46" i="2" s="1"/>
  <c r="Z15" i="2"/>
  <c r="Z32" i="2"/>
  <c r="Z22" i="2"/>
  <c r="Z39" i="2"/>
  <c r="AB39" i="2" s="1"/>
  <c r="Z35" i="2"/>
  <c r="AA48" i="2"/>
  <c r="AD48" i="2" s="1"/>
  <c r="Z20" i="2"/>
  <c r="AB20" i="2" s="1"/>
  <c r="Z17" i="2"/>
  <c r="Z33" i="2"/>
  <c r="Z49" i="2"/>
  <c r="Z26" i="2"/>
  <c r="AA31" i="2"/>
  <c r="AD31" i="2" s="1"/>
  <c r="AA49" i="2"/>
  <c r="AD49" i="2" s="1"/>
  <c r="AA27" i="2"/>
  <c r="AD27" i="2" s="1"/>
  <c r="AA23" i="2"/>
  <c r="AD23" i="2" s="1"/>
  <c r="AA35" i="2"/>
  <c r="AD35" i="2" s="1"/>
  <c r="Z31" i="2"/>
  <c r="AA32" i="2"/>
  <c r="AD32" i="2" s="1"/>
  <c r="AA36" i="2"/>
  <c r="AD36" i="2" s="1"/>
  <c r="AA44" i="2"/>
  <c r="AD44" i="2" s="1"/>
  <c r="Z28" i="2"/>
  <c r="Z44" i="2"/>
  <c r="AB44" i="2" s="1"/>
  <c r="Z21" i="2"/>
  <c r="AB21" i="2" s="1"/>
  <c r="Z29" i="2"/>
  <c r="Z37" i="2"/>
  <c r="Z45" i="2"/>
  <c r="Z18" i="2"/>
  <c r="Z34" i="2"/>
  <c r="Z50" i="2"/>
  <c r="AB50" i="2" s="1"/>
  <c r="AL16" i="26"/>
  <c r="A26" i="13"/>
  <c r="A16" i="13"/>
  <c r="A24" i="13"/>
  <c r="A39" i="13"/>
  <c r="A30" i="13"/>
  <c r="A14" i="13"/>
  <c r="A40" i="13"/>
  <c r="A60" i="13"/>
  <c r="A49" i="13"/>
  <c r="A55" i="13"/>
  <c r="A36" i="13"/>
  <c r="A18" i="13"/>
  <c r="AC63" i="1"/>
  <c r="W74" i="13"/>
  <c r="A57" i="13"/>
  <c r="A38" i="13"/>
  <c r="A23" i="13"/>
  <c r="B2" i="25"/>
  <c r="A58" i="13"/>
  <c r="A27" i="13"/>
  <c r="A32" i="13"/>
  <c r="A31" i="13"/>
  <c r="A51" i="13"/>
  <c r="A19" i="13"/>
  <c r="I83" i="13"/>
  <c r="D43" i="38" s="1"/>
  <c r="A44" i="13"/>
  <c r="A43" i="13"/>
  <c r="A41" i="13"/>
  <c r="A28" i="13"/>
  <c r="A17" i="13"/>
  <c r="A46" i="13"/>
  <c r="A21" i="13"/>
  <c r="A62" i="13"/>
  <c r="A34" i="13"/>
  <c r="A13" i="13"/>
  <c r="A35" i="13"/>
  <c r="A56" i="13"/>
  <c r="A45" i="13"/>
  <c r="A33" i="13"/>
  <c r="A37" i="13"/>
  <c r="A20" i="13"/>
  <c r="A54" i="13"/>
  <c r="A48" i="13"/>
  <c r="A25" i="13"/>
  <c r="A15" i="13"/>
  <c r="A22" i="13"/>
  <c r="A42" i="13"/>
  <c r="A47" i="13"/>
  <c r="A52" i="13"/>
  <c r="A26" i="2"/>
  <c r="A42" i="2"/>
  <c r="A35" i="2"/>
  <c r="A23" i="2"/>
  <c r="A33" i="2"/>
  <c r="A14" i="2"/>
  <c r="A44" i="2"/>
  <c r="A31" i="2"/>
  <c r="A38" i="2"/>
  <c r="A24" i="2"/>
  <c r="A32" i="2"/>
  <c r="A22" i="2"/>
  <c r="A17" i="2"/>
  <c r="A27" i="2"/>
  <c r="A30" i="2"/>
  <c r="A45" i="2"/>
  <c r="A43" i="2"/>
  <c r="A19" i="2"/>
  <c r="A39" i="2"/>
  <c r="A50" i="2"/>
  <c r="A47" i="2"/>
  <c r="A18" i="2"/>
  <c r="A49" i="2"/>
  <c r="A36" i="2"/>
  <c r="A48" i="2"/>
  <c r="A34" i="2"/>
  <c r="A25" i="2"/>
  <c r="A51" i="2"/>
  <c r="A41" i="2"/>
  <c r="A16" i="2"/>
  <c r="A37" i="2"/>
  <c r="A29" i="2"/>
  <c r="A20" i="2"/>
  <c r="A46" i="2"/>
  <c r="A28" i="2"/>
  <c r="A15" i="2"/>
  <c r="Q10" i="15"/>
  <c r="CI52" i="3"/>
  <c r="CI48" i="3"/>
  <c r="CI44" i="3"/>
  <c r="CI42" i="3"/>
  <c r="CI34" i="3"/>
  <c r="CI53" i="3"/>
  <c r="CI37" i="3"/>
  <c r="CI20" i="3"/>
  <c r="CI49" i="3"/>
  <c r="CI33" i="3"/>
  <c r="CI16" i="3"/>
  <c r="CI32" i="3"/>
  <c r="CI15" i="3"/>
  <c r="CI50" i="3"/>
  <c r="CI43" i="3"/>
  <c r="CI35" i="3"/>
  <c r="CI27" i="3"/>
  <c r="CI40" i="3"/>
  <c r="CI17" i="3"/>
  <c r="CI56" i="3"/>
  <c r="CI51" i="3"/>
  <c r="CI26" i="3"/>
  <c r="CI41" i="3"/>
  <c r="CI25" i="3"/>
  <c r="CI28" i="3"/>
  <c r="CI24" i="3"/>
  <c r="CI36" i="3"/>
  <c r="CI18" i="3"/>
  <c r="CI55" i="3"/>
  <c r="CI47" i="3"/>
  <c r="CI39" i="3"/>
  <c r="CI31" i="3"/>
  <c r="CI23" i="3"/>
  <c r="CI45" i="3"/>
  <c r="CI29" i="3"/>
  <c r="CI21" i="3"/>
  <c r="CI19" i="3"/>
  <c r="CI54" i="3"/>
  <c r="CI46" i="3"/>
  <c r="CI38" i="3"/>
  <c r="CI30" i="3"/>
  <c r="CI22" i="3"/>
  <c r="CM26" i="3"/>
  <c r="CM16" i="3"/>
  <c r="CM32" i="3"/>
  <c r="CM14" i="3"/>
  <c r="CM27" i="3"/>
  <c r="CM30" i="3"/>
  <c r="CM25" i="3"/>
  <c r="CM19" i="3"/>
  <c r="CM28" i="3"/>
  <c r="CM18" i="3"/>
  <c r="CM23" i="3"/>
  <c r="CM29" i="3"/>
  <c r="CM17" i="3"/>
  <c r="CM24" i="3"/>
  <c r="CM31" i="3"/>
  <c r="CJ57" i="3"/>
  <c r="CK57" i="3"/>
  <c r="CD57" i="3"/>
  <c r="CF57" i="3"/>
  <c r="CU10" i="15"/>
  <c r="CG57" i="3"/>
  <c r="CH57" i="3"/>
  <c r="CE57" i="3"/>
  <c r="K22" i="22"/>
  <c r="Q5" i="2"/>
  <c r="Y4" i="2"/>
  <c r="H26" i="22" l="1"/>
  <c r="S10" i="25" s="1"/>
  <c r="H25" i="22"/>
  <c r="R10" i="25" s="1"/>
  <c r="K24" i="22"/>
  <c r="H24" i="22"/>
  <c r="Q10" i="25" s="1"/>
  <c r="H22" i="22"/>
  <c r="O10" i="25" s="1"/>
  <c r="H27" i="22"/>
  <c r="T10" i="25" s="1"/>
  <c r="D29" i="22"/>
  <c r="H16" i="22" s="1"/>
  <c r="L10" i="25" s="1"/>
  <c r="K23" i="22"/>
  <c r="P10" i="25"/>
  <c r="H28" i="22"/>
  <c r="U10" i="25" s="1"/>
  <c r="H56" i="38"/>
  <c r="AT10" i="15" s="1"/>
  <c r="AS10" i="15"/>
  <c r="AB26" i="2"/>
  <c r="AB49" i="2"/>
  <c r="AB33" i="2"/>
  <c r="AB17" i="2"/>
  <c r="AB31" i="2"/>
  <c r="AB18" i="2"/>
  <c r="AB45" i="2"/>
  <c r="X14" i="2"/>
  <c r="X18" i="2"/>
  <c r="X43" i="2"/>
  <c r="X20" i="2"/>
  <c r="X21" i="2"/>
  <c r="X29" i="2"/>
  <c r="X37" i="2"/>
  <c r="X45" i="2"/>
  <c r="X23" i="2"/>
  <c r="X47" i="2"/>
  <c r="X41" i="2"/>
  <c r="X42" i="2"/>
  <c r="X27" i="2"/>
  <c r="X36" i="2"/>
  <c r="X22" i="2"/>
  <c r="X30" i="2"/>
  <c r="X38" i="2"/>
  <c r="X46" i="2"/>
  <c r="X31" i="2"/>
  <c r="X33" i="2"/>
  <c r="X49" i="2"/>
  <c r="X34" i="2"/>
  <c r="X19" i="2"/>
  <c r="X51" i="2"/>
  <c r="X44" i="2"/>
  <c r="X39" i="2"/>
  <c r="X16" i="2"/>
  <c r="X24" i="2"/>
  <c r="X32" i="2"/>
  <c r="X40" i="2"/>
  <c r="X48" i="2"/>
  <c r="X17" i="2"/>
  <c r="X25" i="2"/>
  <c r="X26" i="2"/>
  <c r="X50" i="2"/>
  <c r="X35" i="2"/>
  <c r="X28" i="2"/>
  <c r="X15" i="2"/>
  <c r="AQ29" i="22"/>
  <c r="AL55" i="26"/>
  <c r="U55" i="26" s="1"/>
  <c r="AR29" i="22"/>
  <c r="F29" i="22" s="1"/>
  <c r="H18" i="22" s="1"/>
  <c r="N10" i="25" s="1"/>
  <c r="AH29" i="22"/>
  <c r="K29" i="22" s="1"/>
  <c r="G10" i="25"/>
  <c r="H15" i="38"/>
  <c r="J12" i="38"/>
  <c r="G15" i="38"/>
  <c r="S10" i="15"/>
  <c r="T10" i="15" s="1"/>
  <c r="I14" i="38"/>
  <c r="J14" i="38" s="1"/>
  <c r="M32" i="38"/>
  <c r="L32" i="38"/>
  <c r="Z10" i="15"/>
  <c r="BQ10" i="15"/>
  <c r="EB10" i="15"/>
  <c r="U16" i="26"/>
  <c r="AB48" i="2"/>
  <c r="AB37" i="2"/>
  <c r="AB28" i="2"/>
  <c r="AB32" i="2"/>
  <c r="AB41" i="2"/>
  <c r="AB16" i="2"/>
  <c r="AB36" i="2"/>
  <c r="AB23" i="2"/>
  <c r="AB22" i="2"/>
  <c r="AB34" i="2"/>
  <c r="AB29" i="2"/>
  <c r="AB35" i="2"/>
  <c r="AB15" i="2"/>
  <c r="AB40" i="2"/>
  <c r="AB27" i="2"/>
  <c r="AB51" i="2"/>
  <c r="AB19" i="2"/>
  <c r="AB14" i="2"/>
  <c r="CI57" i="3"/>
  <c r="E29" i="22" l="1"/>
  <c r="H17" i="22" s="1"/>
  <c r="AA17" i="22" s="1"/>
  <c r="AA16" i="22"/>
  <c r="H15" i="22" s="1"/>
  <c r="H29" i="22" s="1"/>
  <c r="D66" i="38"/>
  <c r="E66" i="38" s="1"/>
  <c r="K66" i="38" s="1"/>
  <c r="AQ10" i="15" s="1"/>
  <c r="AA18" i="22"/>
  <c r="I15" i="38"/>
  <c r="Y6" i="2"/>
  <c r="AK10" i="15" s="1"/>
  <c r="M10" i="25" l="1"/>
  <c r="AA15" i="22"/>
  <c r="AA6" i="2"/>
  <c r="L56" i="38" s="1"/>
  <c r="K56" i="38"/>
  <c r="Z6" i="2"/>
  <c r="AA40" i="22"/>
  <c r="H40" i="22" s="1"/>
  <c r="H10" i="25"/>
  <c r="H14" i="22" l="1"/>
  <c r="F10" i="25" s="1"/>
  <c r="B96" i="22"/>
  <c r="R7" i="2"/>
  <c r="EC10" i="15"/>
  <c r="E10" i="25"/>
  <c r="EA10" i="15" l="1"/>
  <c r="AL10" i="15"/>
  <c r="AI10" i="15"/>
  <c r="G324" i="27" l="1"/>
  <c r="X306" i="27"/>
  <c r="X308" i="27" s="1"/>
  <c r="K324" i="27"/>
  <c r="N324" i="27"/>
  <c r="H324" i="27"/>
  <c r="J324" i="27"/>
  <c r="I324" i="27"/>
  <c r="P333" i="27"/>
  <c r="R332" i="27" s="1"/>
  <c r="R330" i="27" l="1"/>
  <c r="R333" i="27"/>
  <c r="R331" i="27"/>
  <c r="X32" i="26"/>
  <c r="AB32" i="26" s="1"/>
  <c r="S32" i="26" s="1"/>
  <c r="X42" i="26"/>
  <c r="AB42" i="26" s="1"/>
  <c r="S42" i="26" s="1"/>
  <c r="X39" i="26"/>
  <c r="AB39" i="26" s="1"/>
  <c r="S39" i="26" s="1"/>
  <c r="X35" i="26"/>
  <c r="AB35" i="26" s="1"/>
  <c r="S35" i="26" s="1"/>
  <c r="X43" i="26"/>
  <c r="AB43" i="26" s="1"/>
  <c r="S43" i="26" s="1"/>
  <c r="X34" i="26"/>
  <c r="AB34" i="26" s="1"/>
  <c r="S34" i="26" s="1"/>
  <c r="X41" i="26"/>
  <c r="S41" i="26"/>
  <c r="X53" i="26"/>
  <c r="AB53" i="26" s="1"/>
  <c r="S53" i="26" s="1"/>
  <c r="BU48" i="3"/>
  <c r="BY48" i="3" s="1"/>
  <c r="K49" i="1"/>
  <c r="BU43" i="3"/>
  <c r="BY43" i="3" s="1"/>
  <c r="X37" i="26"/>
  <c r="AB37" i="26" s="1"/>
  <c r="S37" i="26" s="1"/>
  <c r="X54" i="26"/>
  <c r="AB54" i="26" s="1"/>
  <c r="S54" i="26"/>
  <c r="X49" i="26"/>
  <c r="AB49" i="26" s="1"/>
  <c r="S49" i="26"/>
  <c r="X38" i="26"/>
  <c r="AB38" i="26" s="1"/>
  <c r="S38" i="26" s="1"/>
  <c r="X33" i="26"/>
  <c r="AB33" i="26" s="1"/>
  <c r="S33" i="26"/>
  <c r="X45" i="26"/>
  <c r="AB45" i="26" s="1"/>
  <c r="S45" i="26"/>
  <c r="K57" i="1"/>
  <c r="BU51" i="3"/>
  <c r="BY51" i="3" s="1"/>
  <c r="K50" i="1"/>
  <c r="BU44" i="3"/>
  <c r="BY44" i="3" s="1"/>
  <c r="BU46" i="3"/>
  <c r="BY46" i="3" s="1"/>
  <c r="X47" i="26"/>
  <c r="AB47" i="26" s="1"/>
  <c r="S47" i="26"/>
  <c r="BU52" i="3"/>
  <c r="BY52" i="3" s="1"/>
  <c r="CM52" i="3" s="1"/>
  <c r="K40" i="1"/>
  <c r="BU34" i="3"/>
  <c r="BY34" i="3" s="1"/>
  <c r="CM34" i="3" s="1"/>
  <c r="K55" i="1"/>
  <c r="BU49" i="3"/>
  <c r="BY49" i="3" s="1"/>
  <c r="K41" i="1"/>
  <c r="BU35" i="3"/>
  <c r="BY35" i="3" s="1"/>
  <c r="CM35" i="3" s="1"/>
  <c r="BU38" i="3"/>
  <c r="BY38" i="3" s="1"/>
  <c r="K47" i="1"/>
  <c r="BU41" i="3"/>
  <c r="BY41" i="3" s="1"/>
  <c r="K46" i="1"/>
  <c r="BU40" i="3"/>
  <c r="BY40" i="3" s="1"/>
  <c r="BU54" i="3"/>
  <c r="BY54" i="3" s="1"/>
  <c r="CM54" i="3" s="1"/>
  <c r="X48" i="26"/>
  <c r="AB48" i="26" s="1"/>
  <c r="S48" i="26" s="1"/>
  <c r="K56" i="1"/>
  <c r="BU50" i="3"/>
  <c r="BY50" i="3" s="1"/>
  <c r="K43" i="1"/>
  <c r="BU37" i="3"/>
  <c r="BY37" i="3" s="1"/>
  <c r="CM37" i="3" s="1"/>
  <c r="K62" i="1"/>
  <c r="BU56" i="3"/>
  <c r="BY56" i="3" s="1"/>
  <c r="X40" i="26"/>
  <c r="AB40" i="26" s="1"/>
  <c r="S40" i="26" s="1"/>
  <c r="K48" i="1"/>
  <c r="BU42" i="3"/>
  <c r="BY42" i="3" s="1"/>
  <c r="K54" i="1"/>
  <c r="X46" i="26"/>
  <c r="AB46" i="26" s="1"/>
  <c r="S46" i="26" s="1"/>
  <c r="BU53" i="3"/>
  <c r="BY53" i="3" s="1"/>
  <c r="K44" i="1"/>
  <c r="X36" i="26"/>
  <c r="AB36" i="26" s="1"/>
  <c r="S36" i="26" s="1"/>
  <c r="K42" i="1"/>
  <c r="BU36" i="3"/>
  <c r="BY36" i="3" s="1"/>
  <c r="K52" i="1"/>
  <c r="X44" i="26"/>
  <c r="AB44" i="26" s="1"/>
  <c r="S44" i="26"/>
  <c r="K61" i="1"/>
  <c r="BU55" i="3"/>
  <c r="BY55" i="3" s="1"/>
  <c r="K59" i="1"/>
  <c r="X51" i="26"/>
  <c r="AB51" i="26" s="1"/>
  <c r="S51" i="26" s="1"/>
  <c r="K58" i="1"/>
  <c r="X50" i="26"/>
  <c r="AB50" i="26" s="1"/>
  <c r="S50" i="26" s="1"/>
  <c r="G63" i="1"/>
  <c r="K53" i="1"/>
  <c r="BU47" i="3"/>
  <c r="BY47" i="3" s="1"/>
  <c r="CM47" i="3" s="1"/>
  <c r="K60" i="1"/>
  <c r="X52" i="26"/>
  <c r="AB52" i="26" s="1"/>
  <c r="S52" i="26" s="1"/>
  <c r="K45" i="1"/>
  <c r="BU39" i="3"/>
  <c r="BY39" i="3" s="1"/>
  <c r="K51" i="1"/>
  <c r="BU45" i="3"/>
  <c r="BY45" i="3" s="1"/>
  <c r="BU33" i="3"/>
  <c r="BY33" i="3" s="1"/>
  <c r="K39" i="1"/>
  <c r="X31" i="26"/>
  <c r="AB31" i="26" s="1"/>
  <c r="CM46" i="3" l="1"/>
  <c r="X55" i="26"/>
  <c r="CM43" i="3"/>
  <c r="CM41" i="3"/>
  <c r="CM55" i="3"/>
  <c r="AB41" i="26"/>
  <c r="AB55" i="26" s="1"/>
  <c r="S55" i="26" s="1"/>
  <c r="K63" i="1"/>
  <c r="Q79" i="1" s="1"/>
  <c r="R79" i="1" s="1"/>
  <c r="AC10" i="15" s="1"/>
  <c r="CM33" i="3"/>
  <c r="BU57" i="3"/>
  <c r="K10" i="15"/>
  <c r="O10" i="15" s="1"/>
  <c r="E70" i="1"/>
  <c r="I70" i="1" s="1"/>
  <c r="CM38" i="3"/>
  <c r="CM44" i="3"/>
  <c r="CM48" i="3"/>
  <c r="BY57" i="3"/>
  <c r="CM45" i="3"/>
  <c r="CM40" i="3"/>
  <c r="CM51" i="3"/>
  <c r="CM36" i="3"/>
  <c r="CM53" i="3"/>
  <c r="S31" i="26"/>
  <c r="CM39" i="3"/>
  <c r="CM56" i="3"/>
  <c r="CM42" i="3"/>
  <c r="CM49" i="3"/>
  <c r="CM50" i="3"/>
  <c r="F13" i="38" l="1"/>
  <c r="CM57" i="3"/>
  <c r="F15" i="38" l="1"/>
  <c r="J15" i="38" s="1"/>
  <c r="J13" i="3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asquicci</author>
    <author>Ana Maria Squicciarini</author>
  </authors>
  <commentList>
    <comment ref="O13" authorId="0" shapeId="0" xr:uid="{00000000-0006-0000-0000-000001000000}">
      <text>
        <r>
          <rPr>
            <sz val="8"/>
            <color indexed="81"/>
            <rFont val="Tahoma"/>
            <family val="2"/>
          </rPr>
          <t>ngresar opción, según lo siguiente:
• EDUCACION MUNICIPAL
• SALUD MUNICIPAL
• DESARROLLO COMUNITARIO MUNICIPAL
• SERVICIO DE SALUD
• UNIVERSIDAD
• PRIVADO
• GOBERNACIÓN
•SERVICIO LOCAL DE EDUCACIÓN
• OTRO</t>
        </r>
      </text>
    </comment>
    <comment ref="B18" authorId="0" shapeId="0" xr:uid="{00000000-0006-0000-0000-000002000000}">
      <text>
        <r>
          <rPr>
            <sz val="8"/>
            <color rgb="FF000000"/>
            <rFont val="MS Sans Serif"/>
            <family val="2"/>
          </rPr>
          <t xml:space="preserve">LLENAR INFORMACIÓN SÓLO PARA NIVELES (cursos) INCORPORADOS SEGÚN </t>
        </r>
        <r>
          <rPr>
            <b/>
            <sz val="8"/>
            <color rgb="FF000000"/>
            <rFont val="MS Sans Serif"/>
            <family val="2"/>
          </rPr>
          <t xml:space="preserve">AÑO O ETAPA  DE EJECUCIÓN DEL HPV EN CADA ESCUELA.
</t>
        </r>
        <r>
          <rPr>
            <sz val="8"/>
            <color rgb="FF000000"/>
            <rFont val="MS Sans Serif"/>
            <family val="2"/>
          </rPr>
          <t xml:space="preserve">SI SE REFLEJA </t>
        </r>
        <r>
          <rPr>
            <b/>
            <sz val="8"/>
            <color rgb="FF000000"/>
            <rFont val="MS Sans Serif"/>
            <family val="2"/>
          </rPr>
          <t>INCONSISTENCIAS</t>
        </r>
        <r>
          <rPr>
            <sz val="8"/>
            <color rgb="FF000000"/>
            <rFont val="MS Sans Serif"/>
            <family val="2"/>
          </rPr>
          <t xml:space="preserve"> DE LA INFORMACIÓN ENTREGADA, SALDRÁ </t>
        </r>
        <r>
          <rPr>
            <b/>
            <sz val="8"/>
            <color rgb="FF000000"/>
            <rFont val="MS Sans Serif"/>
            <family val="2"/>
          </rPr>
          <t>RESALTADA LA CELDA EN AMARILLO</t>
        </r>
        <r>
          <rPr>
            <sz val="8"/>
            <color rgb="FF000000"/>
            <rFont val="MS Sans Serif"/>
            <family val="2"/>
          </rPr>
          <t xml:space="preserve">, PARA QUE SEA CORREGIDA ANTES DE SU ENVÍO. 
</t>
        </r>
        <r>
          <rPr>
            <sz val="8"/>
            <color rgb="FF000000"/>
            <rFont val="MS Sans Serif"/>
            <family val="2"/>
          </rPr>
          <t xml:space="preserve">Las inconsistencias pueden relacionarse a que se informan coberturas de cohortes de niños , (POR AÑO DE INGRESO DE LA ESCUELA AL HPV ) , </t>
        </r>
      </text>
    </comment>
    <comment ref="E19" authorId="1" shapeId="0" xr:uid="{00000000-0006-0000-0000-000003000000}">
      <text>
        <r>
          <rPr>
            <b/>
            <sz val="8"/>
            <color rgb="FF000000"/>
            <rFont val="Tahoma"/>
            <family val="2"/>
          </rPr>
          <t xml:space="preserve">Usar los siguientes códigos para Dependencia Administrativa
</t>
        </r>
        <r>
          <rPr>
            <sz val="8"/>
            <color rgb="FF000000"/>
            <rFont val="Tahoma"/>
            <family val="2"/>
          </rPr>
          <t>1 Corporación Municipal
2 Municipal DAEM
3 Particular Subvencionado
5 Administración Delegada (C. P. 3166)
6 Servicio Local de Educación(SLE)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asquicci</author>
    <author>Paola Makarena Sanchez Campos</author>
  </authors>
  <commentList>
    <comment ref="F11" authorId="0" shapeId="0" xr:uid="{00000000-0006-0000-0A00-000001000000}">
      <text>
        <r>
          <rPr>
            <sz val="8"/>
            <color indexed="81"/>
            <rFont val="Tahoma"/>
            <family val="2"/>
          </rPr>
          <t>INDICAR EL AÑO Y MES DE INGRESO DE CADA PROFESIONAL DEL EED AL HPV.  SI AÚN NO HA SIDO INCORPORADO DEJAR EN BLANCO</t>
        </r>
      </text>
    </comment>
    <comment ref="S11" authorId="1" shapeId="0" xr:uid="{00000000-0006-0000-0A00-000002000000}">
      <text>
        <r>
          <rPr>
            <sz val="11"/>
            <color theme="1"/>
            <rFont val="Calibri"/>
            <family val="2"/>
            <scheme val="minor"/>
          </rPr>
          <t>Fila Desplegable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Rubén Pino</author>
  </authors>
  <commentList>
    <comment ref="E63" authorId="0" shapeId="0" xr:uid="{00000000-0006-0000-0300-000001000000}">
      <text>
        <r>
          <rPr>
            <b/>
            <sz val="9"/>
            <color indexed="81"/>
            <rFont val="Tahoma"/>
            <family val="2"/>
          </rPr>
          <t>Si corresponde</t>
        </r>
      </text>
    </comment>
    <comment ref="F63" authorId="0" shapeId="0" xr:uid="{00000000-0006-0000-0300-000002000000}">
      <text>
        <r>
          <rPr>
            <b/>
            <sz val="9"/>
            <color indexed="81"/>
            <rFont val="Tahoma"/>
            <family val="2"/>
          </rPr>
          <t>Si corresponde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asquicci</author>
  </authors>
  <commentList>
    <comment ref="C9" authorId="0" shapeId="0" xr:uid="{00000000-0006-0000-0800-000001000000}">
      <text>
        <r>
          <rPr>
            <sz val="8"/>
            <color indexed="81"/>
            <rFont val="Tahoma"/>
            <family val="2"/>
          </rPr>
          <t>GRUPO - TALLER : se entiende como los niños incorporados en un grupo que funcionará como un taller.</t>
        </r>
      </text>
    </comment>
    <comment ref="E10" authorId="0" shapeId="0" xr:uid="{00000000-0006-0000-0800-000002000000}">
      <text>
        <r>
          <rPr>
            <sz val="7"/>
            <color rgb="FF000000"/>
            <rFont val="Tahoma"/>
            <family val="2"/>
          </rPr>
          <t xml:space="preserve">Ingresar  nº de varones ASISTENTES a talleres del total de participantes en el grupo.
</t>
        </r>
        <r>
          <rPr>
            <sz val="7"/>
            <color rgb="FF000000"/>
            <rFont val="Tahoma"/>
            <family val="2"/>
          </rPr>
          <t>(NO PUEDE SER MAYOR AL VALOR DE TOTAL NIÑOS Y NIÑAS PARTICIPANTES)</t>
        </r>
      </text>
    </comment>
    <comment ref="F10" authorId="0" shapeId="0" xr:uid="{00000000-0006-0000-0800-000003000000}">
      <text>
        <r>
          <rPr>
            <sz val="8"/>
            <color indexed="81"/>
            <rFont val="Tahoma"/>
            <family val="2"/>
          </rPr>
          <t>indidar Nº DE NIÑOS DETECTADOS ESTE AÑO (nuevos 2º7EB) que son parte del grupo-taller, si corresponde.Si no, poner "0"</t>
        </r>
      </text>
    </comment>
    <comment ref="H10" authorId="0" shapeId="0" xr:uid="{00000000-0006-0000-0800-000004000000}">
      <text>
        <r>
          <rPr>
            <sz val="8"/>
            <color indexed="81"/>
            <rFont val="Tahoma"/>
            <family val="2"/>
          </rPr>
          <t>nº de sesiones realizadas para ese grupo taller. Puede ser un taller en desarrollo y presentar un nº de sesiones parciales, o no haber sido completado.</t>
        </r>
      </text>
    </comment>
    <comment ref="I10" authorId="0" shapeId="0" xr:uid="{00000000-0006-0000-0800-000005000000}">
      <text>
        <r>
          <rPr>
            <sz val="8"/>
            <color indexed="81"/>
            <rFont val="Tahoma"/>
            <family val="2"/>
          </rPr>
          <t xml:space="preserve">ingresar duración sesión taller en minutos de duración.
Ej.: duración de 2 hrs.= 120 min
</t>
        </r>
      </text>
    </comment>
    <comment ref="J10" authorId="0" shapeId="0" xr:uid="{00000000-0006-0000-0800-000006000000}">
      <text>
        <r>
          <rPr>
            <sz val="8"/>
            <color indexed="81"/>
            <rFont val="Tahoma"/>
            <family val="2"/>
          </rPr>
          <t xml:space="preserve">ngresar opción:
* ESCUELA
* CENTROS DE SALUD
* OTROS
</t>
        </r>
      </text>
    </comment>
    <comment ref="L10" authorId="0" shapeId="0" xr:uid="{00000000-0006-0000-0800-000007000000}">
      <text>
        <r>
          <rPr>
            <sz val="8"/>
            <color rgb="FF000000"/>
            <rFont val="Tahoma"/>
            <family val="2"/>
          </rPr>
          <t xml:space="preserve">ingresar opción:
</t>
        </r>
        <r>
          <rPr>
            <sz val="8"/>
            <color rgb="FF000000"/>
            <rFont val="Tahoma"/>
            <family val="2"/>
          </rPr>
          <t xml:space="preserve"> • PSICÓLOGO
</t>
        </r>
        <r>
          <rPr>
            <sz val="8"/>
            <color rgb="FF000000"/>
            <rFont val="Tahoma"/>
            <family val="2"/>
          </rPr>
          <t xml:space="preserve"> • PSICOPEDAGOGO
</t>
        </r>
        <r>
          <rPr>
            <sz val="8"/>
            <color rgb="FF000000"/>
            <rFont val="Tahoma"/>
            <family val="2"/>
          </rPr>
          <t xml:space="preserve"> • A. SOCIAL
</t>
        </r>
        <r>
          <rPr>
            <sz val="8"/>
            <color rgb="FF000000"/>
            <rFont val="Tahoma"/>
            <family val="2"/>
          </rPr>
          <t xml:space="preserve"> • OTRO
</t>
        </r>
      </text>
    </comment>
    <comment ref="O10" authorId="0" shapeId="0" xr:uid="{00000000-0006-0000-0800-000008000000}">
      <text>
        <r>
          <rPr>
            <sz val="8"/>
            <color rgb="FF000000"/>
            <rFont val="Tahoma"/>
            <family val="2"/>
          </rPr>
          <t xml:space="preserve">Tendencia de avance de los talleres preventivos, según percepción del monitor responsable del grupo. Para llenar información, usar las siguientes categorías: 1=Mejora     2=Se mantiene     3=empeora     4=errática
</t>
        </r>
        <r>
          <rPr>
            <sz val="8"/>
            <color rgb="FF000000"/>
            <rFont val="Tahoma"/>
            <family val="2"/>
          </rPr>
          <t>5=Sin información (S/I)</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rpino</author>
    <author>Paola Makarena Sanchez Campos</author>
  </authors>
  <commentList>
    <comment ref="Q14" authorId="0" shapeId="0" xr:uid="{00000000-0006-0000-0900-000001000000}">
      <text>
        <r>
          <rPr>
            <sz val="9"/>
            <color indexed="81"/>
            <rFont val="Tahoma"/>
            <family val="2"/>
          </rPr>
          <t>Derivación a apoyos sector educación como PIE, SEP, CONVIVENCIA ESCOLAR, DUPLAS PSICOSOCIALES, OTROS</t>
        </r>
      </text>
    </comment>
    <comment ref="R14" authorId="0" shapeId="0" xr:uid="{00000000-0006-0000-0900-000002000000}">
      <text>
        <r>
          <rPr>
            <b/>
            <sz val="9"/>
            <color indexed="81"/>
            <rFont val="Tahoma"/>
            <family val="2"/>
          </rPr>
          <t>Derivación  OPD, TRIBUNALES DE JUSTICIA, POLICIAS, RED, MEJOR NIÑEZ</t>
        </r>
      </text>
    </comment>
    <comment ref="V14" authorId="1" shapeId="0" xr:uid="{00000000-0006-0000-0900-000003000000}">
      <text>
        <r>
          <rPr>
            <sz val="9"/>
            <color indexed="81"/>
            <rFont val="Tahoma"/>
            <family val="2"/>
          </rPr>
          <t xml:space="preserve">FECHA QUE SE REALIZO LA DERIVACION A LA INSTITUCIÓN. 
</t>
        </r>
      </text>
    </comment>
    <comment ref="G15" authorId="0" shapeId="0" xr:uid="{00000000-0006-0000-0900-000004000000}">
      <text>
        <r>
          <rPr>
            <b/>
            <sz val="9"/>
            <color indexed="81"/>
            <rFont val="Tahoma"/>
            <family val="2"/>
          </rPr>
          <t>5= 5º EB
6= 6º EB
7= 7º EB
8= 8º EB
9= otro</t>
        </r>
      </text>
    </comment>
    <comment ref="H15" authorId="0" shapeId="0" xr:uid="{00000000-0006-0000-0900-000005000000}">
      <text>
        <r>
          <rPr>
            <b/>
            <sz val="9"/>
            <color indexed="81"/>
            <rFont val="Tahoma"/>
            <family val="2"/>
          </rPr>
          <t>1=MUJER
2=HOMBRE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Rubén Pino</author>
  </authors>
  <commentList>
    <comment ref="E60" authorId="0" shapeId="0" xr:uid="{00000000-0006-0000-0200-000001000000}">
      <text>
        <r>
          <rPr>
            <b/>
            <sz val="9"/>
            <color indexed="81"/>
            <rFont val="Tahoma"/>
            <family val="2"/>
          </rPr>
          <t>Si corresponde</t>
        </r>
      </text>
    </comment>
    <comment ref="F60" authorId="0" shapeId="0" xr:uid="{00000000-0006-0000-0200-000002000000}">
      <text>
        <r>
          <rPr>
            <b/>
            <sz val="9"/>
            <color indexed="81"/>
            <rFont val="Tahoma"/>
            <family val="2"/>
          </rPr>
          <t>Si corresponde</t>
        </r>
      </text>
    </comment>
  </commentList>
</comments>
</file>

<file path=xl/sharedStrings.xml><?xml version="1.0" encoding="utf-8"?>
<sst xmlns="http://schemas.openxmlformats.org/spreadsheetml/2006/main" count="7368" uniqueCount="1761">
  <si>
    <t>JUNAEB</t>
  </si>
  <si>
    <t>HPV II</t>
  </si>
  <si>
    <t>Equipo Evaluador: Universidad de Valparaíso</t>
  </si>
  <si>
    <t>Formato válido para proceso 2025</t>
  </si>
  <si>
    <t>20251101UVHPV02FIN</t>
  </si>
  <si>
    <t>EDUCACION MUNICIPAL</t>
  </si>
  <si>
    <t>X</t>
  </si>
  <si>
    <t>SALUD MUNICIPAL</t>
  </si>
  <si>
    <t>x</t>
  </si>
  <si>
    <t>DESARROLLO COMUNITARIO MUNICIPAL</t>
  </si>
  <si>
    <t>SERVICIO DE SALUD</t>
  </si>
  <si>
    <t>UNIVERSIDAD</t>
  </si>
  <si>
    <t>PRIVADO</t>
  </si>
  <si>
    <t>GOBERNACIÓN</t>
  </si>
  <si>
    <t>SERVICIO LOCAL DE EDUCACIÓN</t>
  </si>
  <si>
    <t>COMUNA</t>
  </si>
  <si>
    <t>REGION</t>
  </si>
  <si>
    <t>año inicio</t>
  </si>
  <si>
    <t>meses ejecución</t>
  </si>
  <si>
    <t>ejecutor</t>
  </si>
  <si>
    <t>SECTOR</t>
  </si>
  <si>
    <t>ESCUELAS PROGR</t>
  </si>
  <si>
    <t>MATRIC PROGR</t>
  </si>
  <si>
    <t>PROFES PROGR</t>
  </si>
  <si>
    <t>OBS</t>
  </si>
  <si>
    <t>BI OCTUBRE</t>
  </si>
  <si>
    <t>ALGARROBO</t>
  </si>
  <si>
    <t/>
  </si>
  <si>
    <t>ALHUÉ</t>
  </si>
  <si>
    <t>ALTO BIOBIO</t>
  </si>
  <si>
    <t>ALTO DEL CARMEN</t>
  </si>
  <si>
    <t>ALTO HOSPICIO</t>
  </si>
  <si>
    <t>ILUSTRE MUNICIPALIDAD DE ALTO HOSPICIO</t>
  </si>
  <si>
    <t>ANCUD</t>
  </si>
  <si>
    <t>ANDACOLLO</t>
  </si>
  <si>
    <t>ANGOL</t>
  </si>
  <si>
    <t>ILUSTRE MUNICIPALIDAD DE  ANGOL</t>
  </si>
  <si>
    <t>ANTÁRTICA</t>
  </si>
  <si>
    <t>ANTOFAGASTA</t>
  </si>
  <si>
    <t>CORPORACIÓN MUNICIPAL DE DESARROLLO SOCIAL DE ANTOFAGASTA</t>
  </si>
  <si>
    <t>ANTUCO</t>
  </si>
  <si>
    <t>ARAUCO</t>
  </si>
  <si>
    <t>ILUSTRE MUNICIPALIDAD DE ARAUCO</t>
  </si>
  <si>
    <t>ARICA 2</t>
  </si>
  <si>
    <t>UNIVERSIDAD DE TARAPACA PSI</t>
  </si>
  <si>
    <t>ARICA</t>
  </si>
  <si>
    <t>UNIVERSIDAD DE TARAPACÁ TS</t>
  </si>
  <si>
    <t>AYSÉN</t>
  </si>
  <si>
    <t>ILUSTRE MUNICIPALIDAD AYSÉN</t>
  </si>
  <si>
    <t>BUIN</t>
  </si>
  <si>
    <t>Corporación de Desarrollo Social de Buin</t>
  </si>
  <si>
    <t>BULNES</t>
  </si>
  <si>
    <t>CABILDO</t>
  </si>
  <si>
    <t>ILUSTRE MUNICIPALIDAD DE CABILDO</t>
  </si>
  <si>
    <t>CABO DE HORNOS</t>
  </si>
  <si>
    <t>CABRERO</t>
  </si>
  <si>
    <t>CALAMA</t>
  </si>
  <si>
    <t>CORPORACIÓN MUNICIPAL DE DESARROLLO SOCIAL DE CALAMA</t>
  </si>
  <si>
    <t>CALBUCO</t>
  </si>
  <si>
    <t>CALDERA</t>
  </si>
  <si>
    <t>LA CALERA</t>
  </si>
  <si>
    <t>ILUSTRE MUNICIPALIDAD DE LA CALERA</t>
  </si>
  <si>
    <t>CALERA DE TANGO</t>
  </si>
  <si>
    <t>CALLE LARGA</t>
  </si>
  <si>
    <t>ILUSTRE MUNICIPALIDAD DE CALLE LARGA</t>
  </si>
  <si>
    <t>CAMARONES</t>
  </si>
  <si>
    <t>CAMIÑA</t>
  </si>
  <si>
    <t>CANELA</t>
  </si>
  <si>
    <t>CAÑETE</t>
  </si>
  <si>
    <t>CARAHUE</t>
  </si>
  <si>
    <t xml:space="preserve">ILUSTRE MUNICIPALIDAD DE CARAHUE </t>
  </si>
  <si>
    <t>CARTAGENA</t>
  </si>
  <si>
    <t>CASABLANCA</t>
  </si>
  <si>
    <t>CASTRO</t>
  </si>
  <si>
    <t>CATEMU</t>
  </si>
  <si>
    <t>CAUQUENES</t>
  </si>
  <si>
    <t xml:space="preserve">ILUSTRE MUNICIPALIDAD DE CAUQUENES </t>
  </si>
  <si>
    <t>CERRILLOS</t>
  </si>
  <si>
    <t>CERRO NAVIA</t>
  </si>
  <si>
    <t>UNIVERSIDAD ACADEMIA DE HUMANISMO CRISTIANO</t>
  </si>
  <si>
    <t>CHAITÉN</t>
  </si>
  <si>
    <t>CHANCO</t>
  </si>
  <si>
    <t>CHAÑARAL</t>
  </si>
  <si>
    <t>Servicio Local De Educación Atacama</t>
  </si>
  <si>
    <t>CHÉPICA</t>
  </si>
  <si>
    <t>CHIGUAYANTE</t>
  </si>
  <si>
    <t xml:space="preserve">SLEP ANDALIÉN SUR </t>
  </si>
  <si>
    <t>CHILE CHICO</t>
  </si>
  <si>
    <t>CHILLÁN</t>
  </si>
  <si>
    <t>ILUSTRE MUNICIPALIDAD DE CHILLÁN</t>
  </si>
  <si>
    <t>CHILLÁN VIEJO</t>
  </si>
  <si>
    <t>ILUSTRE MUNICIPALIDAD DE CHILLAN VIEJO</t>
  </si>
  <si>
    <t>CHIMBARONGO</t>
  </si>
  <si>
    <t>CHOLCHOL</t>
  </si>
  <si>
    <t>CHONCHI</t>
  </si>
  <si>
    <t>CISNES</t>
  </si>
  <si>
    <t>COBQUECURA</t>
  </si>
  <si>
    <t>COCHAMÓ</t>
  </si>
  <si>
    <t>COCHRANE</t>
  </si>
  <si>
    <t>ILUSTRE MUNICIPALIDAD DE COCHRANE</t>
  </si>
  <si>
    <t>CODEGUA</t>
  </si>
  <si>
    <t>COELEMU</t>
  </si>
  <si>
    <t>COIHUECO</t>
  </si>
  <si>
    <t>ILUSTRE MUNICIPALIDAD DE COIHUECO</t>
  </si>
  <si>
    <t>COINCO</t>
  </si>
  <si>
    <t>COLBÚN</t>
  </si>
  <si>
    <t>ILUSTRE MUNICIPALIDAD DE COLBÚN</t>
  </si>
  <si>
    <t>COLCHANE</t>
  </si>
  <si>
    <t>COLINA</t>
  </si>
  <si>
    <t>CORPORACIÓN MUNICIPAL DE DESARROLLO SOCIAL DE COLINA</t>
  </si>
  <si>
    <t>COLLIPULLI</t>
  </si>
  <si>
    <t>COLTAUCO</t>
  </si>
  <si>
    <t>COMBARBALÁ</t>
  </si>
  <si>
    <t>CONCEPCIÓN</t>
  </si>
  <si>
    <t>SERV LOCAL DE EDUCACIÓN ANDALIEN</t>
  </si>
  <si>
    <t>CONCHALÍ</t>
  </si>
  <si>
    <t>CORPORACIÓN MUNICIPAL DE CONCHALÍ DE EDUCACIÓN SALUD Y ATENCIÓN DE MENORES</t>
  </si>
  <si>
    <t>CONCON</t>
  </si>
  <si>
    <t>CONSTITUCIÓN</t>
  </si>
  <si>
    <t>CONTULMO</t>
  </si>
  <si>
    <t>COPIAPÓ</t>
  </si>
  <si>
    <t>COQUIMBO</t>
  </si>
  <si>
    <t>ILUSTRE MUNICIPALIDAD DE COQUIMBO</t>
  </si>
  <si>
    <t>CORONEL</t>
  </si>
  <si>
    <t>ILUSTRE MUNICIPALIDAD DE CORONEL</t>
  </si>
  <si>
    <t>CORRAL</t>
  </si>
  <si>
    <t>COYHAIQUE</t>
  </si>
  <si>
    <t>ILUSTRE MUNICIPALIDAD DE COYHAIQUE</t>
  </si>
  <si>
    <t>CUNCO</t>
  </si>
  <si>
    <t>CURACAUTÍN</t>
  </si>
  <si>
    <t>CURACAVÍ</t>
  </si>
  <si>
    <t>CURACO DE VELEZ</t>
  </si>
  <si>
    <t>CURANILAHUE</t>
  </si>
  <si>
    <t>CURARREHUE</t>
  </si>
  <si>
    <t>CUREPTO</t>
  </si>
  <si>
    <t>CURICÓ</t>
  </si>
  <si>
    <t>ILUSTRE MUNICIPALIDAD DE CURICÓ</t>
  </si>
  <si>
    <t>DALCAHUE</t>
  </si>
  <si>
    <t>DIEGO DE ALMAGRO</t>
  </si>
  <si>
    <t>DOÑIHUE</t>
  </si>
  <si>
    <t>EL BOSQUE</t>
  </si>
  <si>
    <t>EL CARMEN</t>
  </si>
  <si>
    <t>EL MONTE</t>
  </si>
  <si>
    <t>Ilustre Municipalidad de El Monte</t>
  </si>
  <si>
    <t>EL QUISCO</t>
  </si>
  <si>
    <t>EL TABO</t>
  </si>
  <si>
    <t>EMPEDRADO</t>
  </si>
  <si>
    <t>ERCILLA</t>
  </si>
  <si>
    <t>ESTACIÓN CENTRAL</t>
  </si>
  <si>
    <t>FLORIDA</t>
  </si>
  <si>
    <t>FREIRE</t>
  </si>
  <si>
    <t xml:space="preserve">ILUSTRE MUNICIPALIDAD DE FREIRE </t>
  </si>
  <si>
    <t>FREIRINA</t>
  </si>
  <si>
    <t>FRESIA</t>
  </si>
  <si>
    <t>FRUTILLAR</t>
  </si>
  <si>
    <t>FUTALEUFÚ</t>
  </si>
  <si>
    <t>FUTRONO</t>
  </si>
  <si>
    <t>GALVARINO</t>
  </si>
  <si>
    <t>GENERAL LAGOS</t>
  </si>
  <si>
    <t>GORBEA</t>
  </si>
  <si>
    <t>MUNICIPALIDAD DE GORBEA</t>
  </si>
  <si>
    <t>GRANEROS</t>
  </si>
  <si>
    <t>ILUSTRE MUNICIPALIDAD DE GRANEROS</t>
  </si>
  <si>
    <t>GUAITECAS</t>
  </si>
  <si>
    <t>HIJUELAS</t>
  </si>
  <si>
    <t>ILUSTRE MUNICIPALIDAD DE HIJUELAS</t>
  </si>
  <si>
    <t>HUALAIHUE</t>
  </si>
  <si>
    <t>HUALAÑÉ</t>
  </si>
  <si>
    <t>HUALPÉN</t>
  </si>
  <si>
    <t>ILUSTRE MUNICIPALIDAD DIRECCIÓN DE ADMINISTRACIÓN Y EDUCACIÓN DE HUALPÉN</t>
  </si>
  <si>
    <t>HUALQUI</t>
  </si>
  <si>
    <t>HUARA</t>
  </si>
  <si>
    <t>HUASCO</t>
  </si>
  <si>
    <t>HUECHURABA</t>
  </si>
  <si>
    <t>MUNICIPALIDAD DE HUECHURABA</t>
  </si>
  <si>
    <t>ILLAPEL</t>
  </si>
  <si>
    <t>INDEPENDENCIA</t>
  </si>
  <si>
    <t>IQUIQUE</t>
  </si>
  <si>
    <t>ISLA DE MAIPO</t>
  </si>
  <si>
    <t>CORPORACIÓN DE EDUCACIÓN Y SALUD DE ISLA DE MAIPO</t>
  </si>
  <si>
    <t>ISLA DE PASCUA</t>
  </si>
  <si>
    <t>JUAN FERNÁNDEZ</t>
  </si>
  <si>
    <t>LA CISTERNA</t>
  </si>
  <si>
    <t>LA CRUZ</t>
  </si>
  <si>
    <t>LA ESTRELLA</t>
  </si>
  <si>
    <t>LA FLORIDA</t>
  </si>
  <si>
    <t>ILUSTRE MUNICIPALIDAD DE LA FLORIDA</t>
  </si>
  <si>
    <t>LA FLORIDA 2</t>
  </si>
  <si>
    <t>CORPORACION DE EDUCACIÓN. SALUD. CULTURA Y RECREACIÓN DE LA FLORIDA</t>
  </si>
  <si>
    <t>OTRO</t>
  </si>
  <si>
    <t>LA GRANJA</t>
  </si>
  <si>
    <t>LA HIGUERA</t>
  </si>
  <si>
    <t>LA LIGUA</t>
  </si>
  <si>
    <t>ILUSTRE MUNICIPALIDAD DE LA LIGUA</t>
  </si>
  <si>
    <t>LA PINTANA</t>
  </si>
  <si>
    <t>ILUSTRE MUNICIPALIDAD DE LA PINTANA</t>
  </si>
  <si>
    <t>LA REINA</t>
  </si>
  <si>
    <t>LA SERENA</t>
  </si>
  <si>
    <t xml:space="preserve">CORPORACIÓN MUNICIPAL GABRIEL GONZALEZ VIDELA </t>
  </si>
  <si>
    <t>LA UNIÓN</t>
  </si>
  <si>
    <t>ILUSTRE MUNICIPALIDAD DE LA UNIÓN</t>
  </si>
  <si>
    <t>LAGO  VERDE</t>
  </si>
  <si>
    <t>LAGO RANCO</t>
  </si>
  <si>
    <t>LAGUNA BLANCA</t>
  </si>
  <si>
    <t>LAJA</t>
  </si>
  <si>
    <t>ILUSTRE MUNICIPALIDAD DE LAJA</t>
  </si>
  <si>
    <t>LAMPA</t>
  </si>
  <si>
    <t>CORPORACIÓN MUNICIPAL PARA EL DESARROLLO SOCIAL Y EDUCACIONAL DE LAMPA</t>
  </si>
  <si>
    <t>LANCO</t>
  </si>
  <si>
    <t>LAS CABRAS</t>
  </si>
  <si>
    <t>LAS CONDES</t>
  </si>
  <si>
    <t>LAUTARO</t>
  </si>
  <si>
    <t>ILUSTRE MUNICIPALIDAD DE LAUTARO</t>
  </si>
  <si>
    <t>LEBU</t>
  </si>
  <si>
    <t>LICANTÉN</t>
  </si>
  <si>
    <t>ILUSTRE MUNICIPALIDAD DE LICANTÉN</t>
  </si>
  <si>
    <t>LIMACHE</t>
  </si>
  <si>
    <t>ILUSTRE MUNICIPALIDAD DE LIMACHE</t>
  </si>
  <si>
    <t>LINARES</t>
  </si>
  <si>
    <t>LITUECHE</t>
  </si>
  <si>
    <t>LLAILLAY</t>
  </si>
  <si>
    <t>LLANQUIHUE</t>
  </si>
  <si>
    <t>LO BARNECHEA</t>
  </si>
  <si>
    <t>LO ESPEJO</t>
  </si>
  <si>
    <t>ILUSTRE MUNICIPALIDAD DE LO ESPEJO</t>
  </si>
  <si>
    <t>LO PRADO</t>
  </si>
  <si>
    <t>LOLOL</t>
  </si>
  <si>
    <t>ILUSTRE MUNICIPALIDAD DE LOLOL</t>
  </si>
  <si>
    <t>LONCOCHE</t>
  </si>
  <si>
    <t>LONGAVÍ</t>
  </si>
  <si>
    <t xml:space="preserve">ILUSTRE MUNICIPALIDAD DE LONGAVI-DEPTO. EDUCACION </t>
  </si>
  <si>
    <t>LONQUIMAY</t>
  </si>
  <si>
    <t>LOS ALAMOS</t>
  </si>
  <si>
    <t>LOS ANDES</t>
  </si>
  <si>
    <t>LOS ÁNGELES</t>
  </si>
  <si>
    <t>ILUSTRE MUNICIPALIDAD DE LOS ÁNGELES</t>
  </si>
  <si>
    <t>LOS LAGOS</t>
  </si>
  <si>
    <t>LOS MUERMOS</t>
  </si>
  <si>
    <t>LOS SAUCES</t>
  </si>
  <si>
    <t>LOS VILOS</t>
  </si>
  <si>
    <t>LOTA</t>
  </si>
  <si>
    <t>ILUSTRE MUNICIPALIDAD DE LOTA</t>
  </si>
  <si>
    <t>LUMACO</t>
  </si>
  <si>
    <t>MACHALI</t>
  </si>
  <si>
    <t>MACUL</t>
  </si>
  <si>
    <t>CORPORACIÓN MUNICIPAL DE DESARROLLO SOCIAL DE MACUL</t>
  </si>
  <si>
    <t>MÁFIL</t>
  </si>
  <si>
    <t>MAIPÚ</t>
  </si>
  <si>
    <t>MALLOA</t>
  </si>
  <si>
    <t>ILUSTRE MUNICIPALIDAD DE MALLOA</t>
  </si>
  <si>
    <t>MARCHIGUE</t>
  </si>
  <si>
    <t>MARÍA ELENA</t>
  </si>
  <si>
    <t>MARÍA PINTO</t>
  </si>
  <si>
    <t>MARIQUINA</t>
  </si>
  <si>
    <t>MAULE</t>
  </si>
  <si>
    <t>MAULLÍN</t>
  </si>
  <si>
    <t>MEJILLONES</t>
  </si>
  <si>
    <t>MELIPEUCO</t>
  </si>
  <si>
    <t>MELIPILLA</t>
  </si>
  <si>
    <t>CORPORACIÓN MUNICIPAL PARA LA EDUACIÓN Y SALUD MELIPILLA</t>
  </si>
  <si>
    <t>MOLINA</t>
  </si>
  <si>
    <t>ILUSTRE MUNICIPALIDAD DE MOLINA</t>
  </si>
  <si>
    <t>MONTE PATRIA</t>
  </si>
  <si>
    <t>MOSTAZAL</t>
  </si>
  <si>
    <t>MUNICIPALIDAD DE MOSTAZAL</t>
  </si>
  <si>
    <t>MULCHÉN</t>
  </si>
  <si>
    <t>ILUSTRE MUNICIPALIDAD DE MULCHÉN</t>
  </si>
  <si>
    <t>NACIMIENTO</t>
  </si>
  <si>
    <t>NANCAGUA</t>
  </si>
  <si>
    <t>NATALES</t>
  </si>
  <si>
    <t>GOBERNACION PROVINCIAL DE ULTIMA ESPERANZA</t>
  </si>
  <si>
    <t>NAVIDAD</t>
  </si>
  <si>
    <t>NEGRETE</t>
  </si>
  <si>
    <t>NINHUE</t>
  </si>
  <si>
    <t>NOGALES</t>
  </si>
  <si>
    <t>NUEVA IMPERIAL</t>
  </si>
  <si>
    <t>ILUSTRE MUNICIPALIDAD DE NUEVA IMPERIAL</t>
  </si>
  <si>
    <t>ÑIQUÉN</t>
  </si>
  <si>
    <t>ÑUÑOA</t>
  </si>
  <si>
    <t>CORPORACIÓN MUNICIPAL DE DESARROLLO SOCIAL DE ÑUÑOA</t>
  </si>
  <si>
    <t>O´HIGGINS</t>
  </si>
  <si>
    <t>OLIVAR</t>
  </si>
  <si>
    <t>OLLAGUE</t>
  </si>
  <si>
    <t>OLMUÉ</t>
  </si>
  <si>
    <t>ILUSTRE MUNICIPALIDAD DE OLMUÉ</t>
  </si>
  <si>
    <t>OSORNO</t>
  </si>
  <si>
    <t>ILUSTRE MUNICIPALIDAD DE OSORNO</t>
  </si>
  <si>
    <t>OVALLE</t>
  </si>
  <si>
    <t>ILUSTRE MUNICIPALIDAD DE OVALLE</t>
  </si>
  <si>
    <t>PADRE HURTADO</t>
  </si>
  <si>
    <t>PADRE LAS CASAS</t>
  </si>
  <si>
    <t>ILUSTRE MUNICIPALIDAD DE  PADRE LAS CASAS</t>
  </si>
  <si>
    <t>PAIGUANO</t>
  </si>
  <si>
    <t>PAILLACO</t>
  </si>
  <si>
    <t>PAINE</t>
  </si>
  <si>
    <t>PALENA</t>
  </si>
  <si>
    <t>PALMILLA</t>
  </si>
  <si>
    <t>PANGUIPULLI</t>
  </si>
  <si>
    <t>PANQUEHUE</t>
  </si>
  <si>
    <t>PAPUDO</t>
  </si>
  <si>
    <t>PAREDONES</t>
  </si>
  <si>
    <t>PARRAL</t>
  </si>
  <si>
    <t>ILUSTRE MUNICIPALIDAD DE PARRAL</t>
  </si>
  <si>
    <t>PEDRO AGUIRRE CERDA</t>
  </si>
  <si>
    <t>ILUSTRE MUNICIPALIDAD DE PEDRO AGUIRRE CERDA</t>
  </si>
  <si>
    <t>PELARCO</t>
  </si>
  <si>
    <t>PELLUHUE</t>
  </si>
  <si>
    <t>PEMUCO</t>
  </si>
  <si>
    <t>ILUSTRE MUNICIPALIDAD DE PEMUCO</t>
  </si>
  <si>
    <t>PENCAHUE</t>
  </si>
  <si>
    <t>PENCO</t>
  </si>
  <si>
    <t>PEÑAFLOR</t>
  </si>
  <si>
    <t>ILUSTRE MUNICIPALIDAD DE PEÑAFLOR</t>
  </si>
  <si>
    <t>PEÑALOLÉN</t>
  </si>
  <si>
    <t>CORPORACIÓN MUNICIPAL DE PEÑALOLEN</t>
  </si>
  <si>
    <t>PERALILLO</t>
  </si>
  <si>
    <t>PERQUENCO</t>
  </si>
  <si>
    <t>PETORCA</t>
  </si>
  <si>
    <t>PEUMO</t>
  </si>
  <si>
    <t>PICA</t>
  </si>
  <si>
    <t>PICHIDEGUA</t>
  </si>
  <si>
    <t>MUNICIPALIDAD DE PICHIDEGUA</t>
  </si>
  <si>
    <t>PICHILEMU</t>
  </si>
  <si>
    <t>PINTO</t>
  </si>
  <si>
    <t>PIRQUE</t>
  </si>
  <si>
    <t>PITRUFQUÉN</t>
  </si>
  <si>
    <t>ILUSTRE MUNICIPALIDAD DE  PITRUFQUÉN</t>
  </si>
  <si>
    <t>PLACILLA</t>
  </si>
  <si>
    <t>PORTEZUELO</t>
  </si>
  <si>
    <t>PORVENIR</t>
  </si>
  <si>
    <t>I.MUNICIPALIDAD DE PORVENIR</t>
  </si>
  <si>
    <t>POZO ALMONTE</t>
  </si>
  <si>
    <t>DELEGACIÓN PRESIDENCIAL PROVINCIAL DEL TAMARUGAL</t>
  </si>
  <si>
    <t>PRIMAVERA</t>
  </si>
  <si>
    <t>PROVIDENCIA</t>
  </si>
  <si>
    <t>CORPORACIÓN DE DESARROLLO SOCIAL DE PROVIDENCIA CDS</t>
  </si>
  <si>
    <t>PUCHUNCAVÍ</t>
  </si>
  <si>
    <t>ILUSTRE MUNICIPALIDAD DE PUCHUNCAVÍ</t>
  </si>
  <si>
    <t>PUCÓN</t>
  </si>
  <si>
    <t>ILUSTRE MUNICIPALIDAD DE PUCÓN</t>
  </si>
  <si>
    <t>PUDAHUEL</t>
  </si>
  <si>
    <t>CORPORACIÓN PARA EL DESARROLLO DE LA SALUD MENTAL FAMILIAR</t>
  </si>
  <si>
    <t>PUENTE ALTO</t>
  </si>
  <si>
    <t>CORPORACIÓN MUNICIPAL DE EDUCACIÓN. SALUD Y ATENCIÓN DE MENORES DE PUENTE ALTO</t>
  </si>
  <si>
    <t>PUENTE ALTO 2</t>
  </si>
  <si>
    <t>ILUSTRE MUNICIPALIDAD DE PUENTE ALTO 2</t>
  </si>
  <si>
    <t>PUERTO MONTT</t>
  </si>
  <si>
    <t>ILUSTRE MUNICIPALIDAD DE PUERTO MONTT</t>
  </si>
  <si>
    <t>PUERTO OCTAY</t>
  </si>
  <si>
    <t>PUERTO VARAS</t>
  </si>
  <si>
    <t>PUMANQUE</t>
  </si>
  <si>
    <t>PUNITAQUI</t>
  </si>
  <si>
    <t>PUNTA ARENAS</t>
  </si>
  <si>
    <t>CORPORACIÓN MUNICIPAL DE PUNTA ARENAS PARA LA EDUCACIÓN. SALUD Y ATENCIÓN AL MENOR</t>
  </si>
  <si>
    <t>PUQUELDÓN</t>
  </si>
  <si>
    <t>PURÉN</t>
  </si>
  <si>
    <t>PURRANQUE</t>
  </si>
  <si>
    <t>ILUSTRE MUNICIPALIDAD DE PURRANQUE</t>
  </si>
  <si>
    <t>PUTAENDO</t>
  </si>
  <si>
    <t>ILUSTRE MUNICIPALIDAD DE PUTAENDO</t>
  </si>
  <si>
    <t>PUTRE</t>
  </si>
  <si>
    <t>PUYEHUE</t>
  </si>
  <si>
    <t>QUEILÉN</t>
  </si>
  <si>
    <t>QUELLÓN</t>
  </si>
  <si>
    <t>QUEMCHI</t>
  </si>
  <si>
    <t>QUILACO</t>
  </si>
  <si>
    <t>QUILICURA</t>
  </si>
  <si>
    <t>ILUSTRE MUNICIPALIDAD DE QUILICURA</t>
  </si>
  <si>
    <t>QUILLECO</t>
  </si>
  <si>
    <t>QUILLÓN</t>
  </si>
  <si>
    <t>ILUSTRE MUNICIPALIDAD DE QUILLÓN</t>
  </si>
  <si>
    <t>QUILLOTA</t>
  </si>
  <si>
    <t>ILUSTRE MUNICIPALIDAD DE QUILLOTA</t>
  </si>
  <si>
    <t>QUILPUÉ</t>
  </si>
  <si>
    <t>CORPORACIÓN MUNICIPAL DE SALUD. EDUCACIÓN CULTURA Y ATENCIÓN AL MENOR DE QUILPUÉ</t>
  </si>
  <si>
    <t>QUINCHAO</t>
  </si>
  <si>
    <t>QUINTA DE TILCOCO</t>
  </si>
  <si>
    <t>ILUSTRE MUNICIPALIDAD DE QUINTA DE TILCOCO</t>
  </si>
  <si>
    <t>QUINTA NORMAL</t>
  </si>
  <si>
    <t>ILUSTRE MUNICIPALIDAD DE QUINTA NORMAL</t>
  </si>
  <si>
    <t>QUINTERO</t>
  </si>
  <si>
    <t>ILUSTRE MUNICIPALIDAD DE QUINTERO</t>
  </si>
  <si>
    <t>QUIRIHUE</t>
  </si>
  <si>
    <t>RANCAGUA</t>
  </si>
  <si>
    <t>CORPORACION MUNICIPAL SERVICIOS  PUBLICOS TRASPASADOS</t>
  </si>
  <si>
    <t>RÁNQUIL</t>
  </si>
  <si>
    <t>RAUCO</t>
  </si>
  <si>
    <t>RECOLETA</t>
  </si>
  <si>
    <t>ILUSTRE MUNICIPALIDAD DE RECOLETA</t>
  </si>
  <si>
    <t>RENAICO</t>
  </si>
  <si>
    <t>RENCA</t>
  </si>
  <si>
    <t>RENGO</t>
  </si>
  <si>
    <t>ILUSTRE MUNICIPALIDAD DE RENGO</t>
  </si>
  <si>
    <t>REQUINOA</t>
  </si>
  <si>
    <t>RETIRO</t>
  </si>
  <si>
    <t>ILUSTRE MUNICIPALIDAD DE RETIRO</t>
  </si>
  <si>
    <t>RINCONADA</t>
  </si>
  <si>
    <t>RÍO BUENO</t>
  </si>
  <si>
    <t>ILUSTRE MUNICIPALIDAD DE RÍO BUENO</t>
  </si>
  <si>
    <t>RÍO CLARO</t>
  </si>
  <si>
    <t>RÍO HURTADO</t>
  </si>
  <si>
    <t>RÍO IBÁÑEZ</t>
  </si>
  <si>
    <t>RÍO NEGRO</t>
  </si>
  <si>
    <t>RÍO VERDE</t>
  </si>
  <si>
    <t>ROMERAL</t>
  </si>
  <si>
    <t>SAAVEDRA</t>
  </si>
  <si>
    <t>MUNICIPALIDAD DE SAAVEDRA</t>
  </si>
  <si>
    <t>SAGRADA FAMILIA</t>
  </si>
  <si>
    <t xml:space="preserve">ILUSTRE MUNICIPALIDAD DE SAGRADA FAMILIA </t>
  </si>
  <si>
    <t>SALAMANCA</t>
  </si>
  <si>
    <t>SAN ANTONIO</t>
  </si>
  <si>
    <t>ILUSTRE MUNICIPALIDAD DE SAN ANTONIO</t>
  </si>
  <si>
    <t>SAN BERNARDO</t>
  </si>
  <si>
    <t>SAN CARLOS</t>
  </si>
  <si>
    <t>ILUSTRE MUNICIPALIDAD DE SAN CARLOS</t>
  </si>
  <si>
    <t>SAN CLEMENTE</t>
  </si>
  <si>
    <t>ILUSTRE MUNICIPALIDAD DE SAN CLEMENTE</t>
  </si>
  <si>
    <t>SAN ESTEBAN</t>
  </si>
  <si>
    <t>SAN FABIÁN</t>
  </si>
  <si>
    <t>SAN FELIPE</t>
  </si>
  <si>
    <t>ILUSTRE MUNICIPALIDAD DE SAN FELIPE</t>
  </si>
  <si>
    <t>SAN FERNANDO</t>
  </si>
  <si>
    <t>Servicio Local de Educación Pública de Colchagua</t>
  </si>
  <si>
    <t>SAN GREGORIO</t>
  </si>
  <si>
    <t>SAN IGNACIO</t>
  </si>
  <si>
    <t>SAN JAVIER</t>
  </si>
  <si>
    <t>SAN JOAQUÍN</t>
  </si>
  <si>
    <t>Corporación municipal de desarrollo sociald de San Joaquín</t>
  </si>
  <si>
    <t>SAN JOSÉ DE MAIPO</t>
  </si>
  <si>
    <t>SAN JUAN DE LA COSTA</t>
  </si>
  <si>
    <t>SAN MIGUEL</t>
  </si>
  <si>
    <t>SAN NICOLÁS</t>
  </si>
  <si>
    <t>ILUSTRE MUNICIPALIDAD DE SAN NICOLÁS</t>
  </si>
  <si>
    <t>SAN PABLO</t>
  </si>
  <si>
    <t>SAN PEDRO</t>
  </si>
  <si>
    <t>ILUSTRE MUNICIPALIDAD DE SAN PEDRO</t>
  </si>
  <si>
    <t>SAN PEDRO DE ATACAMA</t>
  </si>
  <si>
    <t>SAN PEDRO DE LA PAZ</t>
  </si>
  <si>
    <t>ILUSTRE MUNICIPALIDAD DE SAN PEDRO DE LA PAZ</t>
  </si>
  <si>
    <t>SAN RAFAEL</t>
  </si>
  <si>
    <t>SAN RAMÓN</t>
  </si>
  <si>
    <t>ILUSTRE MUNICIPALIDAD DE SAN RAMÓN</t>
  </si>
  <si>
    <t>SAN ROSENDO</t>
  </si>
  <si>
    <t>SAN VICENTE</t>
  </si>
  <si>
    <t>CORPORACIÓN DE DESARROLLO DE SAN VICENTE DE TAGUA TAGUA</t>
  </si>
  <si>
    <t>SANTA BÁRBARA</t>
  </si>
  <si>
    <t>SANTA CRUZ</t>
  </si>
  <si>
    <t>MUNICIPALIDAD DE SANTA CRUZ</t>
  </si>
  <si>
    <t>SANTA JUANA</t>
  </si>
  <si>
    <t>SANTA MARÍA</t>
  </si>
  <si>
    <t>SANTIAGO</t>
  </si>
  <si>
    <t>SANTO DOMINGO</t>
  </si>
  <si>
    <t>SIERRA GORDA</t>
  </si>
  <si>
    <t>TALAGANTE</t>
  </si>
  <si>
    <t>CORPORACIÓN MUNICIPAL DE EDUCACIÓN. SALUD Y ATENCIÓN DE MENORES. TALAGANTE</t>
  </si>
  <si>
    <t>TALCA</t>
  </si>
  <si>
    <t>ILUSTRE MUNICIPALIDAD DE TALCA</t>
  </si>
  <si>
    <t>TALCAHUANO</t>
  </si>
  <si>
    <t>MUNICIPALIDAD DE TALCAHUANO</t>
  </si>
  <si>
    <t>TALTAL</t>
  </si>
  <si>
    <t>TEMUCO</t>
  </si>
  <si>
    <t>TEMUCO 2</t>
  </si>
  <si>
    <t>UNIVERSIDAD DE LA FRONTERA</t>
  </si>
  <si>
    <t>TENO</t>
  </si>
  <si>
    <t>TEODORO SCHMIDT</t>
  </si>
  <si>
    <t>TIERRA AMARILLA</t>
  </si>
  <si>
    <t>TILTIL</t>
  </si>
  <si>
    <t>TIMAUKEL</t>
  </si>
  <si>
    <t>TIRÚA</t>
  </si>
  <si>
    <t>TOCOPILLA</t>
  </si>
  <si>
    <t>ILUSTRE MUNICIPALIDAD DE TOCOPILLA</t>
  </si>
  <si>
    <t>TOLTÉN</t>
  </si>
  <si>
    <t>TOMÉ</t>
  </si>
  <si>
    <t>TORRES DEL PAINE</t>
  </si>
  <si>
    <t>TORTEL</t>
  </si>
  <si>
    <t>TRAIGUÉN</t>
  </si>
  <si>
    <t>ILUSTRE MUNICIPALIDAD DE TRAIGUÉN</t>
  </si>
  <si>
    <t>TREGUACO</t>
  </si>
  <si>
    <t>TUCAPEL</t>
  </si>
  <si>
    <t>VALDIVIA</t>
  </si>
  <si>
    <t>ILUSTRE MUNICIPALIDAD DE VALDIVIA</t>
  </si>
  <si>
    <t>VALLENAR</t>
  </si>
  <si>
    <t>VALPARAÍSO</t>
  </si>
  <si>
    <t>SERVICIO LOCAL DE EDUCACIÓN PÚBLICA DE VALPARAÍSO</t>
  </si>
  <si>
    <t>VICHUQUÉN</t>
  </si>
  <si>
    <t>VICTORIA</t>
  </si>
  <si>
    <t>ILUSTRE MUNICIPALIDAD DE VICTORIA</t>
  </si>
  <si>
    <t>VICUÑA</t>
  </si>
  <si>
    <t>VILCÚN</t>
  </si>
  <si>
    <t>ILUSTRE MUNICIPALIDAD DE VILCÚN</t>
  </si>
  <si>
    <t>VILLA ALEGRE</t>
  </si>
  <si>
    <t>VILLA ALEMANA</t>
  </si>
  <si>
    <t>VILLARRICA</t>
  </si>
  <si>
    <t>ILUSTRE MUNICIPALIDAD DE VILLARRICA</t>
  </si>
  <si>
    <t>VIÑA DEL MAR</t>
  </si>
  <si>
    <t>VITACURA</t>
  </si>
  <si>
    <t>YERBAS BUENAS</t>
  </si>
  <si>
    <t>ILUSTRE MUNICIPALIDAD DE YERBAS BUENAS</t>
  </si>
  <si>
    <t>YUMBEL</t>
  </si>
  <si>
    <t>YUNGAY</t>
  </si>
  <si>
    <t>ZAPALLAR</t>
  </si>
  <si>
    <t>FICHA 1: COBERTURA POR ESTABLECIMIENTOS</t>
  </si>
  <si>
    <r>
      <t xml:space="preserve">(INGRESO INFORMACIÓN SÓLO EN CELDAS DESTACADAS DE </t>
    </r>
    <r>
      <rPr>
        <b/>
        <sz val="7"/>
        <color indexed="48"/>
        <rFont val="Calibri"/>
        <family val="2"/>
      </rPr>
      <t>COLOR CELESTE</t>
    </r>
    <r>
      <rPr>
        <b/>
        <sz val="7"/>
        <color indexed="23"/>
        <rFont val="Calibri"/>
        <family val="2"/>
      </rPr>
      <t>)</t>
    </r>
  </si>
  <si>
    <t xml:space="preserve">TIPO DE INFORME </t>
  </si>
  <si>
    <t>Avance</t>
  </si>
  <si>
    <t>Fecha información</t>
  </si>
  <si>
    <t>(marque con una X)</t>
  </si>
  <si>
    <t>Final</t>
  </si>
  <si>
    <t>Identificación de Ejecutor</t>
  </si>
  <si>
    <t>profesionales no docentes (Psicólogo, A. social, Fonoaudiólogo, Psicopedagogo, Otros)</t>
  </si>
  <si>
    <t xml:space="preserve"> técnico, complementaria a la labor educativa (Asistentes de aula y de párvulos, otro)  
Encargados del CRA
Inspector paradocente
Secretario(a)
Coordinador de Enlaces
Otros</t>
  </si>
  <si>
    <t>personal de labores de cuidado, protección, mantención y limpieza , excluido aquellos de conocimientos técnicos específicos (Auxiliar de aseo
Portero, otros)
Auxiliar de mantención
de obras menores
Otros</t>
  </si>
  <si>
    <t xml:space="preserve">COMUNA: </t>
  </si>
  <si>
    <t>AÑO:</t>
  </si>
  <si>
    <t>REG.</t>
  </si>
  <si>
    <t>AÑO INICIO PROYECTO</t>
  </si>
  <si>
    <t>EJECUTOR:</t>
  </si>
  <si>
    <t>SECTOR:</t>
  </si>
  <si>
    <t>Coberturas del programa</t>
  </si>
  <si>
    <t>INSTRUCCIONES INSERTAS EN COMENTARIO EN ESTA CELDA</t>
  </si>
  <si>
    <t>1 Corporación Municipal
2 Municipal DAEM
3 Particular Subvencionado
5 Administración Delegada (C. P. 3166)
6 Servicio Local de Educación(SLE)</t>
  </si>
  <si>
    <t>Nº DE PROFESORES POR NIVEL</t>
  </si>
  <si>
    <t>MATRÍCULAS POR NIVEL</t>
  </si>
  <si>
    <t>otros actores</t>
  </si>
  <si>
    <t>ASISTENTES DE LA EDUCACIÓN
(*) detalle</t>
  </si>
  <si>
    <t>P Y AP. (80%)</t>
  </si>
  <si>
    <t>RBD</t>
  </si>
  <si>
    <t>DV</t>
  </si>
  <si>
    <t>NOMBRE ESCUELA</t>
  </si>
  <si>
    <t>AÑO INGRESO AL PROGRAMA HPV-II</t>
  </si>
  <si>
    <t>5ºEB</t>
  </si>
  <si>
    <t>6ºEB</t>
  </si>
  <si>
    <t>7ºEB</t>
  </si>
  <si>
    <t>8ºEB</t>
  </si>
  <si>
    <t>total PROFES</t>
  </si>
  <si>
    <t>total ESTUDIANTES</t>
  </si>
  <si>
    <t>Profesional</t>
  </si>
  <si>
    <t>técnico</t>
  </si>
  <si>
    <t>Servicios auxiliares</t>
  </si>
  <si>
    <t>total</t>
  </si>
  <si>
    <t>TIPO EJECUTOR</t>
  </si>
  <si>
    <t>MUNICIPALIDAD</t>
  </si>
  <si>
    <t>ILUSTRE MUNICIPALIDAD DE ANGOL</t>
  </si>
  <si>
    <t>CORPORACIÓN MUNICIPAL</t>
  </si>
  <si>
    <t>UNIVERSIDAD DE TARAPACA - PSICOLOGÍA</t>
  </si>
  <si>
    <t>UNIVERSIDAD ESTATAL</t>
  </si>
  <si>
    <t>SERVICIO LOCAL DE EDUCACIÓN PÚBLICA DE AYSÉN</t>
  </si>
  <si>
    <t>SLEP</t>
  </si>
  <si>
    <t>SERVICIO LOCAL DE EDUCACIÓN PÚBLICA LICANCABUR</t>
  </si>
  <si>
    <t>UNIVERSDIDAD PRIVADA</t>
  </si>
  <si>
    <t>SERVICIO LOCAL DE EDUCACIÓN PUBLICA ATACAMA</t>
  </si>
  <si>
    <t>SERVICIO LOCAL DE EDUCACIÓN PÚBLICA ANDALIEN SUR</t>
  </si>
  <si>
    <t>TOTAL</t>
  </si>
  <si>
    <t>CUADRO RESUMEN:</t>
  </si>
  <si>
    <t>REPORTE COBERTURAS PROGR. VS. INFORMADAS
(Informar cambios por aumento de coberturas, baja de escuelas, nuevas escuelas, etc. Realizadas durante el año)</t>
  </si>
  <si>
    <t xml:space="preserve">COBERTURA DE ESCUELAS Y Nº POBLACIÓN PARTICIPANTES HPV </t>
  </si>
  <si>
    <r>
      <t xml:space="preserve">CURSO </t>
    </r>
    <r>
      <rPr>
        <b/>
        <sz val="10"/>
        <color indexed="9"/>
        <rFont val="Calibri"/>
        <family val="2"/>
      </rPr>
      <t xml:space="preserve"> .</t>
    </r>
  </si>
  <si>
    <t>TOT.</t>
  </si>
  <si>
    <t xml:space="preserve">Matrícula </t>
  </si>
  <si>
    <t>Nº Profesores</t>
  </si>
  <si>
    <t>Nº Padres y Apoderados (80% )</t>
  </si>
  <si>
    <t>para detecc 8°</t>
  </si>
  <si>
    <t>escuelas</t>
  </si>
  <si>
    <t>profes</t>
  </si>
  <si>
    <t>estud.</t>
  </si>
  <si>
    <t xml:space="preserve">COBERTURA PROGRAMADA VS. INFORMADA PARTICIPANTES HPV </t>
  </si>
  <si>
    <t>ESCUELAS</t>
  </si>
  <si>
    <t>PROG.</t>
  </si>
  <si>
    <t>AV/FIN</t>
  </si>
  <si>
    <t>%</t>
  </si>
  <si>
    <t>MATRIC</t>
  </si>
  <si>
    <t>PROFES</t>
  </si>
  <si>
    <t>OTROS ACTORES</t>
  </si>
  <si>
    <t>ESCUELAS SG. DEPENDENCIA ADM.</t>
  </si>
  <si>
    <t>CORP. MUNICIPAL</t>
  </si>
  <si>
    <t>Directivos</t>
  </si>
  <si>
    <t>TOT</t>
  </si>
  <si>
    <t>MUNICIPAL</t>
  </si>
  <si>
    <t>Asistentes de la educación</t>
  </si>
  <si>
    <t>PARTIC. SUBV.</t>
  </si>
  <si>
    <t>ADMINISTRACIÓN DELEGADA</t>
  </si>
  <si>
    <t>SLE</t>
  </si>
  <si>
    <t>OBSERVACIONES Y COMENTARIOS SOBRE COBERTURAS</t>
  </si>
  <si>
    <t>SERVICIO LOCAL DE EDUCACIÓN PÚBLICA ANDALIÉN COSTA</t>
  </si>
  <si>
    <t>Para llenado JUNAEB</t>
  </si>
  <si>
    <t xml:space="preserve">OBSERVACIONES  - SUGERENCIAS JUNAEB </t>
  </si>
  <si>
    <t>ILUSTRE MUNICIPALIDAD DE FREIRE</t>
  </si>
  <si>
    <t>ILUSTRE MUNICIPALIDAD DE FRUTILLAR</t>
  </si>
  <si>
    <t>ILUSTRE MUNICIPALIDAD DE GORBEA</t>
  </si>
  <si>
    <t>ILUSTRE MUNICIPALIDAD DE HUALPÉN</t>
  </si>
  <si>
    <t>ILUSTRE MUNICIPALIDAD DE HUECHURABA</t>
  </si>
  <si>
    <t>ILUSTRE MUNICIPALIDAD DE ISLA DE MAIPO</t>
  </si>
  <si>
    <t>ILUSTRE MUNICIPALIDAD DE MOSTAZAL</t>
  </si>
  <si>
    <t>NATALES Y TORRES DEL PAINE</t>
  </si>
  <si>
    <t>DELEGACIÓN PRESIDENCIAL PROVINCIAL DE ÚLTIMA ESPERANZA</t>
  </si>
  <si>
    <t>GOBIERNO PROVINCIAL</t>
  </si>
  <si>
    <t>ILUSTRE MUNICIPALIDAD DE PICHIDEGUA</t>
  </si>
  <si>
    <t>PORVENIR, PRIMAVERA Y TIMAUKEL</t>
  </si>
  <si>
    <t>ILUSTRE MUNICIPALIDAD PUCHUNCAVÍ</t>
  </si>
  <si>
    <t>CENTRO DE FORMACION TECNICA ESTATAL MAGALLANES</t>
  </si>
  <si>
    <t>CENTRO FORMACION TECNICA ESTATAL</t>
  </si>
  <si>
    <t xml:space="preserve">ILUSTRE MUNICIPALIDAD DE QUILLÓN </t>
  </si>
  <si>
    <t>ILUSTRE MUNICIPALIDAD DE QUILPUE</t>
  </si>
  <si>
    <t>ILUSTRE MUNICIPALIDAD DE SAAVEDRA</t>
  </si>
  <si>
    <t>ILUSTRE MUNICIPALIDAD DE SAN JOAQUÍN</t>
  </si>
  <si>
    <t xml:space="preserve">ILUSTRE MUNICIPALIDAD DE SAN NICOLÁS </t>
  </si>
  <si>
    <t>ILUSTRE MUNICIPALIDAD DE SANTA CRUZ</t>
  </si>
  <si>
    <t>ILUSTRE MUNICIPALIDAD DE TALAGANTE</t>
  </si>
  <si>
    <t>ILUSTRE MUNICIPALIDAD DE TALCAHUANO</t>
  </si>
  <si>
    <t>Ilustre Municipaliodad de Vilcún</t>
  </si>
  <si>
    <t>FICHA 2: PERFIL EQUIPO EJECUTOR</t>
  </si>
  <si>
    <t>AVANCE</t>
  </si>
  <si>
    <r>
      <t xml:space="preserve">(INGRESO INFORMACIÓN SÓLO EN CELDAS DESTACADAS DE </t>
    </r>
    <r>
      <rPr>
        <b/>
        <sz val="6"/>
        <color indexed="48"/>
        <rFont val="Calibri"/>
        <family val="2"/>
      </rPr>
      <t>COLOR CELESTE</t>
    </r>
    <r>
      <rPr>
        <b/>
        <sz val="6"/>
        <color indexed="23"/>
        <rFont val="Calibri"/>
        <family val="2"/>
      </rPr>
      <t>)</t>
    </r>
  </si>
  <si>
    <t>fecha inicio proy.</t>
  </si>
  <si>
    <t>FINAL</t>
  </si>
  <si>
    <t>fecha informe</t>
  </si>
  <si>
    <t>MESES proyecto</t>
  </si>
  <si>
    <t>COMUNA:</t>
  </si>
  <si>
    <t>Reg.:</t>
  </si>
  <si>
    <t>AÑO</t>
  </si>
  <si>
    <t>MES - AÑO ESTIMADO INICIO PROYECTO</t>
  </si>
  <si>
    <t>TOTAL HRS  EED</t>
  </si>
  <si>
    <t>HRS  &gt; 2 años o inicio proy</t>
  </si>
  <si>
    <t>HRS  &lt; o = 2 años (o inicio proyecto)</t>
  </si>
  <si>
    <t>% HRS &gt; 2 años (o inicio proyecto)</t>
  </si>
  <si>
    <t>ENERO</t>
  </si>
  <si>
    <t>PARA CÁLCULO DE HRS. EED CON ANTIGÜEDAD SEGÚN AÑO INICIO PROYECTO</t>
  </si>
  <si>
    <t xml:space="preserve">TOTAL  HRS. SEMANA DE APORTE LOCAL EQUIPO ESTABLE DIRECTO </t>
  </si>
  <si>
    <t>FEBRERO</t>
  </si>
  <si>
    <t>hrs EED antigüedad</t>
  </si>
  <si>
    <t>Nº MESE PROY ANTIGUOS</t>
  </si>
  <si>
    <t>Nº MESE PROY NUEVOS</t>
  </si>
  <si>
    <t>si requiere registrar más cargos que las filas definidas, despliegue filas ocultas (fila 31 a 51)</t>
  </si>
  <si>
    <t>se exige mínimo 10 hrs semanales</t>
  </si>
  <si>
    <t>MARZO</t>
  </si>
  <si>
    <t>ABRIL</t>
  </si>
  <si>
    <t>fecha ingreso</t>
  </si>
  <si>
    <t>NOMBRE DE LA PERSONA QUE OCUPA EL CARGO</t>
  </si>
  <si>
    <t>FUNCIÓN O CARGO EN EL HPV</t>
  </si>
  <si>
    <t>PROFESIÓN U OFICIO</t>
  </si>
  <si>
    <t>INGRESO AL HPV</t>
  </si>
  <si>
    <r>
      <t xml:space="preserve">TIPO DE FUNCIÓN EN HPV </t>
    </r>
    <r>
      <rPr>
        <sz val="6"/>
        <rFont val="Calibri"/>
        <family val="2"/>
      </rPr>
      <t>(MARCAR "X")</t>
    </r>
  </si>
  <si>
    <r>
      <t xml:space="preserve">Nº HRS. (SEMANALES) </t>
    </r>
    <r>
      <rPr>
        <sz val="7"/>
        <rFont val="Calibri"/>
        <family val="2"/>
      </rPr>
      <t>DEDICADAS AL PROYECTO.</t>
    </r>
  </si>
  <si>
    <t>Nº meses anuales que trabajará para el HPV</t>
  </si>
  <si>
    <r>
      <t xml:space="preserve">MONTO </t>
    </r>
    <r>
      <rPr>
        <b/>
        <u/>
        <sz val="9"/>
        <rFont val="Calibri"/>
        <family val="2"/>
        <scheme val="minor"/>
      </rPr>
      <t>TOTAL ANUAL</t>
    </r>
    <r>
      <rPr>
        <b/>
        <sz val="9"/>
        <rFont val="Calibri"/>
        <family val="2"/>
        <scheme val="minor"/>
      </rPr>
      <t xml:space="preserve"> ($)</t>
    </r>
  </si>
  <si>
    <t>IDENTIFICACIÓN FUENTE LOCAL</t>
  </si>
  <si>
    <t>SITUACIÓN CONTRACTUAL  DEL PROFESIONAL</t>
  </si>
  <si>
    <t>OBSERVACIONES</t>
  </si>
  <si>
    <t>MAYO</t>
  </si>
  <si>
    <t>JUNIO</t>
  </si>
  <si>
    <t>sit eed honorario</t>
  </si>
  <si>
    <t>MES INGRESO</t>
  </si>
  <si>
    <t>AÑO  INGRESO</t>
  </si>
  <si>
    <t xml:space="preserve">EQUIPO ESTABLE DIRECTO (*1)  </t>
  </si>
  <si>
    <t>OTROS APOYOS</t>
  </si>
  <si>
    <t>HORAS APORTE JUNAEB</t>
  </si>
  <si>
    <t>HORAS APORTE LO CAL</t>
  </si>
  <si>
    <t>TOTAL HRS.</t>
  </si>
  <si>
    <r>
      <t xml:space="preserve">$ APORTE JUNAEB </t>
    </r>
    <r>
      <rPr>
        <sz val="7"/>
        <color rgb="FFFF0000"/>
        <rFont val="Calibri"/>
        <family val="2"/>
        <scheme val="minor"/>
      </rPr>
      <t>ANUAL</t>
    </r>
  </si>
  <si>
    <r>
      <t xml:space="preserve">$ APORTE LOCAL </t>
    </r>
    <r>
      <rPr>
        <sz val="7"/>
        <color rgb="FFFF0000"/>
        <rFont val="Calibri"/>
        <family val="2"/>
        <scheme val="minor"/>
      </rPr>
      <t>ANUAL</t>
    </r>
  </si>
  <si>
    <t>$TOTAL  ANUAL</t>
  </si>
  <si>
    <t>$REMUNERACIÓN MENSUAL PROMEDIADA</t>
  </si>
  <si>
    <t>JULIO</t>
  </si>
  <si>
    <t>EED</t>
  </si>
  <si>
    <t>Honorarios</t>
  </si>
  <si>
    <t>EDD+Honorarios</t>
  </si>
  <si>
    <t>Psicólogo/a</t>
  </si>
  <si>
    <t>AGOSTO</t>
  </si>
  <si>
    <t>Trabajador/a Socia</t>
  </si>
  <si>
    <t>SEPTIEMBRE</t>
  </si>
  <si>
    <t>Indicaciones para el llenado de FICHA 6: CUADRO PERFIL EQUIPO EJECUTOR.</t>
  </si>
  <si>
    <t>Profesor/a</t>
  </si>
  <si>
    <t>OCTUBRE</t>
  </si>
  <si>
    <t>Si un profesional tiene dos contratos en el año, uno por un mes y otro por 11 meses, con distinta remuneración, se deberá informar:</t>
  </si>
  <si>
    <t>Psicopedagogo/a</t>
  </si>
  <si>
    <t>NOVIEMBRE</t>
  </si>
  <si>
    <t>El número de meses de contrato.</t>
  </si>
  <si>
    <t>Otro profesional Educación</t>
  </si>
  <si>
    <t>DICIEMBRE</t>
  </si>
  <si>
    <t>El monto de aporte Junaeb anual (o del tiempo que dure el contrato durante el año).</t>
  </si>
  <si>
    <t>Otro profesional Ciencias Sociales</t>
  </si>
  <si>
    <t>El monto de aporte local anual (o del tiempo que dure el contrato durante el año).</t>
  </si>
  <si>
    <t>Otro</t>
  </si>
  <si>
    <t>CONTRATA</t>
  </si>
  <si>
    <t>La planilla calculará automáticamente el monto total del periodo y la remuneración mensual (promedio).</t>
  </si>
  <si>
    <t>HONORARIOS</t>
  </si>
  <si>
    <t>CONTRATO PLAZO FIJO</t>
  </si>
  <si>
    <t>En el caso de licencias médicas, puesto que son recursos que continúan su flujo de gasto, informar en la planilla, pero SIN MARCAR si es EED u Otro apoyo, y en OBSERVACIONES indicar que es un o una profesional con licencia médica.</t>
  </si>
  <si>
    <t>CONTRATO INDEFINIDO</t>
  </si>
  <si>
    <t>Lo que se busca es:</t>
  </si>
  <si>
    <t>No contar con profesionales duplicados o triplicados en la ficha.</t>
  </si>
  <si>
    <t>Identificar al equipo actualmente vigente. Si hay profesionales que ya no son parte del equipo, y se requieren cuadrar los gastos anuales en RRHH, proceder de manera similar a los casos con licencia médica: dejar SIN MARCAR si es EED u otro apoyo, y en OBSERVACIONES indicar que el o la profesional ya no es parte del equipo.</t>
  </si>
  <si>
    <t>De este modo no se alterarán los siguientes cálculos de indicadores: % horas iguales o superiores a 2 años de antigüedad; número de profesionales a honorarios; índice de RRHH.</t>
  </si>
  <si>
    <t>TOTALES</t>
  </si>
  <si>
    <r>
      <t xml:space="preserve">(*1) </t>
    </r>
    <r>
      <rPr>
        <b/>
        <sz val="8"/>
        <rFont val="Calibri"/>
        <family val="2"/>
      </rPr>
      <t>EQUIPO ESTABLE DIRECTO:</t>
    </r>
    <r>
      <rPr>
        <sz val="8"/>
        <rFont val="Calibri"/>
        <family val="2"/>
      </rPr>
      <t xml:space="preserve"> considerar solamente a personas que desempeñen funciones directas y regulares de ejecución del proyecto. Se debe descartar personal administrativo o de apoyo no regular (secretarias, digitadores, horas de profesionales indirectos o de menos de 8 hrs. semanales)</t>
    </r>
  </si>
  <si>
    <r>
      <t xml:space="preserve">Organización del equipo:  </t>
    </r>
    <r>
      <rPr>
        <sz val="9"/>
        <rFont val="Calibri"/>
        <family val="2"/>
      </rPr>
      <t>señalar cómo se organiza el equipo para ejecutar las actividades (por unidad, por actividad, por escuela, de modo combinado con lo anterior).</t>
    </r>
  </si>
  <si>
    <r>
      <t>Observaciones comentarios.</t>
    </r>
    <r>
      <rPr>
        <sz val="9"/>
        <rFont val="Calibri"/>
        <family val="2"/>
      </rPr>
      <t xml:space="preserve"> Indicar especialmente si hay cambios respecto a informe anterior (de programación o avance, según corresponda)</t>
    </r>
  </si>
  <si>
    <t>para llenado JUNAEB</t>
  </si>
  <si>
    <t>SI</t>
  </si>
  <si>
    <t>NO</t>
  </si>
  <si>
    <t>MATRÍCULAS</t>
  </si>
  <si>
    <t>padres (80%)</t>
  </si>
  <si>
    <t>profes en aula</t>
  </si>
  <si>
    <t>Nº profes PROGR AULA y reunion PyA 1º ciclo</t>
  </si>
  <si>
    <t>5ª</t>
  </si>
  <si>
    <t>6ª</t>
  </si>
  <si>
    <t>7º</t>
  </si>
  <si>
    <t>8º</t>
  </si>
  <si>
    <t xml:space="preserve">total </t>
  </si>
  <si>
    <t xml:space="preserve">Nº </t>
  </si>
  <si>
    <t>FICHA 3.1: MONITOREO CONVIVENCIA</t>
  </si>
  <si>
    <t>fecha información</t>
  </si>
  <si>
    <t>2025 MONITOREO CONVIVENCIA</t>
  </si>
  <si>
    <t xml:space="preserve"> MONITOREO CONVIVENCIA</t>
  </si>
  <si>
    <t>reg:</t>
  </si>
  <si>
    <t>Año Acción Monitoreo</t>
  </si>
  <si>
    <t>ACCIÓN CONVIVENCIA DEL AÑO</t>
  </si>
  <si>
    <t>TIPO DE INFORME:</t>
  </si>
  <si>
    <t>Para completar cobertura de aplicación, debe considerar detalle de avance de sistema de gestión de MCE, correspodiente a la fecha del informe final 2025</t>
  </si>
  <si>
    <r>
      <t>FASE 1: APLICACIÓN INSTRUMENTOS</t>
    </r>
    <r>
      <rPr>
        <sz val="11"/>
        <color rgb="FF0000FF"/>
        <rFont val="Calibri"/>
        <family val="2"/>
      </rPr>
      <t xml:space="preserve"> (Indique nº de actores con aplicación Encuesta monitoreo)</t>
    </r>
  </si>
  <si>
    <t>Escuela cuenta con aplicación 2025
SI/NO</t>
  </si>
  <si>
    <t>COBERTURAS MONITOREO CONVIVENCIA 2025</t>
  </si>
  <si>
    <t>TOTAL COBERTURA APLICACIÓN ENCUESTAS MONITOREO</t>
  </si>
  <si>
    <t>ENTREGA REPORTES 2025</t>
  </si>
  <si>
    <t>ESTUDIANTES</t>
  </si>
  <si>
    <t>PROFESORES/AS</t>
  </si>
  <si>
    <t>APODERADOS/AS</t>
  </si>
  <si>
    <t>PROFESORES</t>
  </si>
  <si>
    <t>APODERADOS</t>
  </si>
  <si>
    <t>5°</t>
  </si>
  <si>
    <t>6°</t>
  </si>
  <si>
    <t>7°</t>
  </si>
  <si>
    <t>8°</t>
  </si>
  <si>
    <t>N°</t>
  </si>
  <si>
    <t>Indique SI o NO</t>
  </si>
  <si>
    <t>EN CASO DE EXISTIR ESCUELAS NO PARTICIPANTES EN LA COBERTURA 2025, DETALLE LA JUSTIFICACIÓN DE NO APLICACIÓN(Indique RBD, y si existe autorización JUNAEB y/o documentos de respaldo</t>
  </si>
  <si>
    <t>FASE 2: LECTURA Y ANÁLISIS DE REPORTES</t>
  </si>
  <si>
    <t>FASE 3: GENERACIÓN ESTRATEGIAS DE MEJORAMIENTO INSTITUCIONALES</t>
  </si>
  <si>
    <t>Indique N° de actores con quienes trabajó en la lectura y análisis de reportes (Reporte Monitoreo o resultados encuesta de clima)</t>
  </si>
  <si>
    <t>Identifique estrategias de mejoramiento levantadas en base a la evidencia de resultados de los reportes han utilizado (marcar con una "X")</t>
  </si>
  <si>
    <t>ACTORES</t>
  </si>
  <si>
    <t>INDICAR ESTRATEGIAS PRINCIPALES UTILIZADAS</t>
  </si>
  <si>
    <t>MARCAR CON UNA "X")</t>
  </si>
  <si>
    <t>DIRECTOR</t>
  </si>
  <si>
    <t>NIVEL ESCUELA</t>
  </si>
  <si>
    <t>EGE</t>
  </si>
  <si>
    <t>Integración de acciones PEI</t>
  </si>
  <si>
    <t>Integración de acciones PME</t>
  </si>
  <si>
    <t>Integración de acciones Plan de convivencia</t>
  </si>
  <si>
    <t xml:space="preserve"> ACTIVIDADES PROGRAMA HPV</t>
  </si>
  <si>
    <t>AUTORIDADES COMUNALES</t>
  </si>
  <si>
    <t xml:space="preserve">Acompañamiento al profesor jefe para el trabajo en Clima de Aula </t>
  </si>
  <si>
    <t>OTROS</t>
  </si>
  <si>
    <t>Acompañamiento al profesor jefe para el trabajo de promoción con padres, madres y apoderados.</t>
  </si>
  <si>
    <t>Acompañamiento a las Comunidades de Curso para la buena convivencia escolar</t>
  </si>
  <si>
    <t>Autocuidado docente/ EGE HPV</t>
  </si>
  <si>
    <t>(*) ESPECIFICAR OTROS:</t>
  </si>
  <si>
    <t xml:space="preserve">Otras actividades </t>
  </si>
  <si>
    <t>NIVEL COMUNAL</t>
  </si>
  <si>
    <t>Integración acciones PADEM</t>
  </si>
  <si>
    <t>OBSERVACIONES Y COMENTARIOS (Indicar fortalezas y debilidades De la aplicación 2025)</t>
  </si>
  <si>
    <t>FICHA 4: UNIDAD DETECCIÓN</t>
  </si>
  <si>
    <t>APLICACIÓN 6º EB</t>
  </si>
  <si>
    <t>COBERTURA INSTRUMENTOS DE DETECCIÓN</t>
  </si>
  <si>
    <t>ESTUDIANTES:   RESULTADOS TOCARR 21  6º EB</t>
  </si>
  <si>
    <t>ESTUDIANTES:   RESULTADOS PSC-Y 17 6º EB (AUTORREPORTE)</t>
  </si>
  <si>
    <t>matrícula 6º EB</t>
  </si>
  <si>
    <t>ESTUDIANTES CON TOCA RR-CL APLICADO</t>
  </si>
  <si>
    <t>ESTUDIANTES CON PSC-Y-17 APLICADO</t>
  </si>
  <si>
    <t>ESTUDIANTES CON TOCA RR-CL DIGITADO</t>
  </si>
  <si>
    <t>ESTUDIANTES CON PSC-Y-17 DIGITADO</t>
  </si>
  <si>
    <t>Fecha de INICIO de aplicación TOCA-RR-CL</t>
  </si>
  <si>
    <t>Fecha de INICIO de aplicación PSC-Y-17</t>
  </si>
  <si>
    <t>Fecha de TÉRMINO de aplicación TOCA-RR-CL</t>
  </si>
  <si>
    <t>Fecha de TÉRMINO de aplicación PSC-Y-17</t>
  </si>
  <si>
    <t>Quién aplicará el TOCA-RR-CL</t>
  </si>
  <si>
    <t>Quién aplicará el PSC-Y-17</t>
  </si>
  <si>
    <t>Observaciones comentarios a la detección TOCA-RR 6ºB universal.</t>
  </si>
  <si>
    <t>Observaciones comentarios a la detección PSC-Y (Autorreporte) 6ºB universal.</t>
  </si>
  <si>
    <t>ENCUESTADOR</t>
  </si>
  <si>
    <t>RE APLICACIÓN 8º EB</t>
  </si>
  <si>
    <t>PROFESIONAL EQUIPO HPV</t>
  </si>
  <si>
    <t>PROFESOR U OTRO APOYO DOCENTE ESCUELA</t>
  </si>
  <si>
    <t>ESTUDIANTES:   RESULTADOS TOCA-RR   8º EB</t>
  </si>
  <si>
    <t>ESTUDIANTES:   RESULTADOS PSC-Y 8º EB (AUTORREPORTE)</t>
  </si>
  <si>
    <t>OTRO PROFESIONAL DE APOYO</t>
  </si>
  <si>
    <t>APLICACIÓN 8º EB</t>
  </si>
  <si>
    <r>
      <t xml:space="preserve">matrícula 8º EB </t>
    </r>
    <r>
      <rPr>
        <sz val="8"/>
        <rFont val="Calibri"/>
        <family val="2"/>
      </rPr>
      <t>(escuelas  &gt;=2 años HPV)</t>
    </r>
  </si>
  <si>
    <r>
      <t xml:space="preserve">matrícula 8º EB </t>
    </r>
    <r>
      <rPr>
        <sz val="7"/>
        <rFont val="Calibri"/>
        <family val="2"/>
      </rPr>
      <t>(escuelas  &gt;=2 años HPV)</t>
    </r>
  </si>
  <si>
    <t>Quién aplicó el TOCA-RR-CL</t>
  </si>
  <si>
    <t>Quién aplicó el PSC-Y-17</t>
  </si>
  <si>
    <t>Observaciones comentarios a la detección TOCA-RR 8ºB universal.</t>
  </si>
  <si>
    <t>Observaciones comentarios a la detección PSC-Y (Autorreporte) 8ºB universal.</t>
  </si>
  <si>
    <r>
      <t>APLICACIÓN ESPECIAL 7º EB.</t>
    </r>
    <r>
      <rPr>
        <b/>
        <sz val="8"/>
        <color rgb="FF0000CC"/>
        <rFont val="Calibri"/>
        <family val="2"/>
      </rPr>
      <t xml:space="preserve"> ESTUDIANTES NUEVOS SIN DETECCIÓN EN 6º EB </t>
    </r>
  </si>
  <si>
    <t>registrar eventual aplicación instrumentos detección en 7º EB. Registrar criterios, en las observaciones.</t>
  </si>
  <si>
    <t>ESTUDIANTES:   RESULTADOS TOCA-RR   7º EB</t>
  </si>
  <si>
    <t>ESTUDIANTES:   RESULTADOS PSC-Y 7º EB (AUTORREPORTE)</t>
  </si>
  <si>
    <t>APLICACIÓN 7º EB</t>
  </si>
  <si>
    <t>matrícula 7º EB</t>
  </si>
  <si>
    <t>Fecha de TÉRMINO de aplicación PSC-Y</t>
  </si>
  <si>
    <t>Observaciones comentarios a la detección TOCA-RR 7ºB según situación comunal.</t>
  </si>
  <si>
    <t>Observaciones comentarios a la detección PSC-Y (Autorreporte) 7ºB según situación comunal.</t>
  </si>
  <si>
    <r>
      <rPr>
        <sz val="10"/>
        <color rgb="FF000000"/>
        <rFont val="Calibri"/>
        <family val="2"/>
      </rPr>
      <t xml:space="preserve">* En esta hoja, copie el total de </t>
    </r>
    <r>
      <rPr>
        <u/>
        <sz val="10"/>
        <color rgb="FF002060"/>
        <rFont val="Calibri"/>
        <family val="2"/>
      </rPr>
      <t xml:space="preserve">niños y niñas con perfil de riesgo TOCA, disponible en Reporte de Resultados  variable: TALLER PREVENTIVO (Col. AU=1). Considerar resultados de 2024 y aplicación especial 2025 disponibles en plataforma de seguimiento HPV. LOS RESULTADOS DEBEN DESCARGARSE SEGÚN FORMATO 2025.
Para mayor información, revisar: Orientaciones Unidad de Detección HPV II </t>
    </r>
  </si>
  <si>
    <t>FICHA 5: LISTADO ESTUDIANTES PREVENCIÓN (COPIAR Y PEGAR DE REPORTE DE PLATAFORMA)</t>
  </si>
  <si>
    <t>NO ES NECESARIO IMPRIMIR</t>
  </si>
  <si>
    <t>OJO: NO USAR FUNCIÓN "CORTAR Y PEGAR", SINO "COPIAR Y PEGAR" DEL EXCEL</t>
  </si>
  <si>
    <t>AÑO DE PROCESO</t>
  </si>
  <si>
    <t>CON SIGE</t>
  </si>
  <si>
    <t>FECHA DE APLICACIÓN PSC</t>
  </si>
  <si>
    <t>Fecha Aplicación TOCA</t>
  </si>
  <si>
    <t>REG</t>
  </si>
  <si>
    <t>ESCUELA</t>
  </si>
  <si>
    <t>RUT PROFESOR</t>
  </si>
  <si>
    <t>DV RUT PROFESOR</t>
  </si>
  <si>
    <t>PROFEINICIALES</t>
  </si>
  <si>
    <t>CURSO</t>
  </si>
  <si>
    <t>LETRA</t>
  </si>
  <si>
    <t>APPATERNO</t>
  </si>
  <si>
    <t>APMATERNO</t>
  </si>
  <si>
    <t>NOMBRES</t>
  </si>
  <si>
    <t>SEXO</t>
  </si>
  <si>
    <t>RUT</t>
  </si>
  <si>
    <t>Nacionalidad</t>
  </si>
  <si>
    <t>EDADAA</t>
  </si>
  <si>
    <t>EDADMM</t>
  </si>
  <si>
    <t>FNACIMIENTO</t>
  </si>
  <si>
    <t>PA</t>
  </si>
  <si>
    <t>PB</t>
  </si>
  <si>
    <t>C1</t>
  </si>
  <si>
    <t>C2</t>
  </si>
  <si>
    <t>AT1</t>
  </si>
  <si>
    <t>AT2</t>
  </si>
  <si>
    <t>AT3</t>
  </si>
  <si>
    <t>AT4</t>
  </si>
  <si>
    <t>AT5</t>
  </si>
  <si>
    <t>AT6</t>
  </si>
  <si>
    <t>A</t>
  </si>
  <si>
    <t>B</t>
  </si>
  <si>
    <t>C</t>
  </si>
  <si>
    <t>D</t>
  </si>
  <si>
    <t>INT.</t>
  </si>
  <si>
    <t>EXT</t>
  </si>
  <si>
    <t>AT</t>
  </si>
  <si>
    <t>NRO_DIMENSION_RIESGO</t>
  </si>
  <si>
    <t>R. MRP</t>
  </si>
  <si>
    <t>R. BA</t>
  </si>
  <si>
    <t>R. RA</t>
  </si>
  <si>
    <t>R. PDE</t>
  </si>
  <si>
    <t>R. TOCA-RR</t>
  </si>
  <si>
    <t>N° Factores en Riesgo</t>
  </si>
  <si>
    <t>Taller Preventivo</t>
  </si>
  <si>
    <t>Derivación Especialista</t>
  </si>
  <si>
    <t>TOCA 9</t>
  </si>
  <si>
    <t>PSC 9</t>
  </si>
  <si>
    <t>SUM_INT</t>
  </si>
  <si>
    <t>SUM_EXT</t>
  </si>
  <si>
    <t>SUM_AT</t>
  </si>
  <si>
    <t>SUM_PSC_Global</t>
  </si>
  <si>
    <t>SUM_MRP</t>
  </si>
  <si>
    <t>SUM BA</t>
  </si>
  <si>
    <t>SUM. RA</t>
  </si>
  <si>
    <t>SUM. PDE</t>
  </si>
  <si>
    <t>Chile Solidario_SSyOO</t>
  </si>
  <si>
    <t>Id Interno</t>
  </si>
  <si>
    <t>Usuario</t>
  </si>
  <si>
    <t>*</t>
  </si>
  <si>
    <t>P5 plan_derivacion</t>
  </si>
  <si>
    <t>Tendencia de avance de niño en taller preventivo, según percepción del profesional responsable del grupo y según periodo de avance informado. Para llenar información, usar las siguientes categorías:
 1=Mejora     
2=Se mantiene     
3=empeora     
4=errática</t>
  </si>
  <si>
    <t>FICHA 5.1: COBERTURA PREVENCIÓN</t>
  </si>
  <si>
    <r>
      <rPr>
        <b/>
        <sz val="7"/>
        <color indexed="56"/>
        <rFont val="Calibri"/>
        <family val="2"/>
      </rPr>
      <t xml:space="preserve">1 </t>
    </r>
    <r>
      <rPr>
        <sz val="7"/>
        <color indexed="56"/>
        <rFont val="Calibri"/>
        <family val="2"/>
      </rPr>
      <t>= MISMA ESCUELA</t>
    </r>
  </si>
  <si>
    <t>P</t>
  </si>
  <si>
    <t>Pasa a 2º EB</t>
  </si>
  <si>
    <r>
      <rPr>
        <b/>
        <sz val="6"/>
        <color indexed="62"/>
        <rFont val="Calibri"/>
        <family val="2"/>
      </rPr>
      <t>1=</t>
    </r>
    <r>
      <rPr>
        <sz val="6"/>
        <color indexed="62"/>
        <rFont val="Calibri"/>
        <family val="2"/>
      </rPr>
      <t xml:space="preserve"> PASA A 7º EB</t>
    </r>
  </si>
  <si>
    <r>
      <rPr>
        <b/>
        <sz val="7"/>
        <color indexed="56"/>
        <rFont val="Calibri"/>
        <family val="2"/>
      </rPr>
      <t>2</t>
    </r>
    <r>
      <rPr>
        <sz val="7"/>
        <color indexed="56"/>
        <rFont val="Calibri"/>
        <family val="2"/>
      </rPr>
      <t xml:space="preserve"> = OTRA ESCUELA HPV</t>
    </r>
  </si>
  <si>
    <t>Repite 1º básico</t>
  </si>
  <si>
    <r>
      <rPr>
        <b/>
        <sz val="7"/>
        <color indexed="56"/>
        <rFont val="Calibri"/>
        <family val="2"/>
      </rPr>
      <t>3</t>
    </r>
    <r>
      <rPr>
        <sz val="7"/>
        <color indexed="56"/>
        <rFont val="Calibri"/>
        <family val="2"/>
      </rPr>
      <t xml:space="preserve"> = NO SE ENCUENTRA EN ESCUELAS HPV</t>
    </r>
  </si>
  <si>
    <t>Sin información</t>
  </si>
  <si>
    <r>
      <rPr>
        <b/>
        <sz val="6"/>
        <color indexed="62"/>
        <rFont val="Calibri"/>
        <family val="2"/>
      </rPr>
      <t>2</t>
    </r>
    <r>
      <rPr>
        <sz val="6"/>
        <color indexed="62"/>
        <rFont val="Calibri"/>
        <family val="2"/>
      </rPr>
      <t>= REPITE 6º BÁSICO</t>
    </r>
  </si>
  <si>
    <r>
      <t xml:space="preserve">LLENAR ASISTENCIA SÓLO PARA ACCIONES REALIZADAS (talleres, sesiones). </t>
    </r>
    <r>
      <rPr>
        <b/>
        <i/>
        <sz val="10"/>
        <color indexed="62"/>
        <rFont val="Calibri"/>
        <family val="2"/>
      </rPr>
      <t xml:space="preserve">EN LOS CASOS DE TALLERES O SESIONES PENDIENTES DE INICIO O REALIZACIÓN,  </t>
    </r>
    <r>
      <rPr>
        <b/>
        <i/>
        <u/>
        <sz val="10"/>
        <color indexed="62"/>
        <rFont val="Calibri"/>
        <family val="2"/>
      </rPr>
      <t xml:space="preserve">DEJAR EN BLANCO. </t>
    </r>
    <r>
      <rPr>
        <b/>
        <i/>
        <sz val="10"/>
        <color indexed="10"/>
        <rFont val="Calibri"/>
        <family val="2"/>
      </rPr>
      <t xml:space="preserve">
</t>
    </r>
    <r>
      <rPr>
        <b/>
        <i/>
        <sz val="14"/>
        <color indexed="30"/>
        <rFont val="Calibri"/>
        <family val="2"/>
      </rPr>
      <t>Llenar P= PRESENTE. A= AUSENTE</t>
    </r>
  </si>
  <si>
    <t>NT1</t>
  </si>
  <si>
    <r>
      <rPr>
        <b/>
        <sz val="6"/>
        <color indexed="62"/>
        <rFont val="Calibri"/>
        <family val="2"/>
      </rPr>
      <t>3</t>
    </r>
    <r>
      <rPr>
        <sz val="6"/>
        <color indexed="62"/>
        <rFont val="Calibri"/>
        <family val="2"/>
      </rPr>
      <t>=SIN INFORMACIÓN</t>
    </r>
  </si>
  <si>
    <r>
      <rPr>
        <b/>
        <sz val="7"/>
        <color indexed="56"/>
        <rFont val="Calibri"/>
        <family val="2"/>
      </rPr>
      <t>4</t>
    </r>
    <r>
      <rPr>
        <sz val="7"/>
        <color indexed="56"/>
        <rFont val="Calibri"/>
        <family val="2"/>
      </rPr>
      <t xml:space="preserve"> =SIN INFORMACIÓN</t>
    </r>
  </si>
  <si>
    <t>NT2</t>
  </si>
  <si>
    <t>fecha informa</t>
  </si>
  <si>
    <t xml:space="preserve">Misma escuela </t>
  </si>
  <si>
    <t>si requiere registrar más niños que las filas definidas, despliegue filas ocultas (fila 50 a 678) OCULTAR FILAS VACÍAS</t>
  </si>
  <si>
    <t>SECCIÓN LLENADO</t>
  </si>
  <si>
    <t>SEGUIMIENTO</t>
  </si>
  <si>
    <t>Otra escuela HpV</t>
  </si>
  <si>
    <t>Identificación escuela</t>
  </si>
  <si>
    <t>Identificación del niño / niña</t>
  </si>
  <si>
    <t>ALTERNATIVAS:
 SI-NO</t>
  </si>
  <si>
    <t xml:space="preserve">1 = CAMBIO/RETIRO DE LA ESCUELA	
2 = INSUFICIENTE Nº NIÑOS C/PERFIL EN ESCUELA	
3= DISTANCIA GEOGRÁFICA ENTRE ESCUELAS	
4= DIFICULTAD PARA MOVILIZAR NIÑOS/AS	
5= NO AUTORIZACIÓN PADRES	
6= OTRO	</t>
  </si>
  <si>
    <t>Acceso</t>
  </si>
  <si>
    <t>Asistencia profesor/a jefe sesiones</t>
  </si>
  <si>
    <t xml:space="preserve"> .Asistencia madres/padres, apoderados/as a sesiones</t>
  </si>
  <si>
    <t>. Asistencia a sesiones de taller preventivo (niños/as)</t>
  </si>
  <si>
    <r>
      <rPr>
        <b/>
        <sz val="8"/>
        <color rgb="FFFF0000"/>
        <rFont val="Arial"/>
        <family val="2"/>
      </rPr>
      <t>GRUPO</t>
    </r>
    <r>
      <rPr>
        <sz val="8"/>
        <color theme="5" tint="-0.249977111117893"/>
        <rFont val="Arial"/>
        <family val="2"/>
      </rPr>
      <t xml:space="preserve"> </t>
    </r>
    <r>
      <rPr>
        <sz val="6"/>
        <color rgb="FF0000CC"/>
        <rFont val="Arial"/>
        <family val="2"/>
      </rPr>
      <t>(indicar número del grupo al que pertenece el estudiante)</t>
    </r>
  </si>
  <si>
    <t>TENDENCIA AVANCE NIÑO</t>
  </si>
  <si>
    <t>SESIONES profes</t>
  </si>
  <si>
    <t>SESIONES PADRES</t>
  </si>
  <si>
    <t>SESIONES TP NIÑOS</t>
  </si>
  <si>
    <t>Insuficiente niños con perfil de riesgo en escuela</t>
  </si>
  <si>
    <t>No se encuentra en escuelas HpV</t>
  </si>
  <si>
    <t>Región</t>
  </si>
  <si>
    <t>Año detección</t>
  </si>
  <si>
    <t>RBD (código escuela)</t>
  </si>
  <si>
    <t>Escuela</t>
  </si>
  <si>
    <t>Comuna</t>
  </si>
  <si>
    <t>Iniciales profesor</t>
  </si>
  <si>
    <t>Curso</t>
  </si>
  <si>
    <t>Letra</t>
  </si>
  <si>
    <t>Apellido Paterno</t>
  </si>
  <si>
    <t>Apellido Materno</t>
  </si>
  <si>
    <t>Nombres</t>
  </si>
  <si>
    <t>Sexo</t>
  </si>
  <si>
    <t>Edad (años)</t>
  </si>
  <si>
    <t>Edad (meses)</t>
  </si>
  <si>
    <t>Riesgo</t>
  </si>
  <si>
    <r>
      <t xml:space="preserve">¿NIÑO/A </t>
    </r>
    <r>
      <rPr>
        <b/>
        <sz val="7"/>
        <color indexed="62"/>
        <rFont val="Calibri"/>
        <family val="2"/>
      </rPr>
      <t>ASISTIRÁ</t>
    </r>
    <r>
      <rPr>
        <sz val="7"/>
        <color indexed="62"/>
        <rFont val="Calibri"/>
        <family val="2"/>
      </rPr>
      <t xml:space="preserve"> A TALLER PREVENTIVO ? 
</t>
    </r>
    <r>
      <rPr>
        <sz val="9"/>
        <color indexed="62"/>
        <rFont val="Calibri"/>
        <family val="2"/>
      </rPr>
      <t>(</t>
    </r>
    <r>
      <rPr>
        <b/>
        <sz val="9"/>
        <color indexed="62"/>
        <rFont val="Calibri"/>
        <family val="2"/>
      </rPr>
      <t>SI - NO)</t>
    </r>
  </si>
  <si>
    <r>
      <t xml:space="preserve">SI RESPUESTA ES </t>
    </r>
    <r>
      <rPr>
        <b/>
        <sz val="7"/>
        <color indexed="60"/>
        <rFont val="Calibri"/>
        <family val="2"/>
      </rPr>
      <t>NO</t>
    </r>
    <r>
      <rPr>
        <sz val="7"/>
        <color indexed="60"/>
        <rFont val="Calibri"/>
        <family val="2"/>
      </rPr>
      <t>, SEÑALE MOTIVO PRINCIPAL 
(USAR Nº DE ALTERNATIVAS INDICADAS)</t>
    </r>
  </si>
  <si>
    <t>si la respuesta es "otro" , especificar las razones.</t>
  </si>
  <si>
    <t>SITUACIÓN ESCOLAR NIÑO/A</t>
  </si>
  <si>
    <t>Sesión Nº 1</t>
  </si>
  <si>
    <t>Sesión Nº 2</t>
  </si>
  <si>
    <t>Sesión Nº 3</t>
  </si>
  <si>
    <t>Sesión Nº 4</t>
  </si>
  <si>
    <t>Sesión Nº 5</t>
  </si>
  <si>
    <t>Sesión Nº 6</t>
  </si>
  <si>
    <t>Sesión Nº 7</t>
  </si>
  <si>
    <t>Sesión Nº 8</t>
  </si>
  <si>
    <t>Sesión Nº 9</t>
  </si>
  <si>
    <t>Sesión Nº 10</t>
  </si>
  <si>
    <t>Nº SESIONES AVANCE</t>
  </si>
  <si>
    <t>Nº SESIONES ASISTENCIA</t>
  </si>
  <si>
    <t xml:space="preserve">% ASISTENCIA SESIONES </t>
  </si>
  <si>
    <t>% ASISTENCIA</t>
  </si>
  <si>
    <t>observaciones</t>
  </si>
  <si>
    <t>Distancia geográfica entre escuelas</t>
  </si>
  <si>
    <t>Ausencia de medios para movilizar niños con perfil</t>
  </si>
  <si>
    <t>Falta autorización para traslado</t>
  </si>
  <si>
    <t>,</t>
  </si>
  <si>
    <t>CUADRO 4: RESUMEN</t>
  </si>
  <si>
    <t>ESTUDIANTES PROGRAMADOS</t>
  </si>
  <si>
    <t>MOTIVO PRINCIPAL NO ASISTENCIA ACCIONES PREVENTIVAS</t>
  </si>
  <si>
    <t>1 = CAMBIO/RETIRO DE LA ESCUELA</t>
  </si>
  <si>
    <t>2 = INSUFICIENTE Nº NIÑOS C/PERFIL EN ESCUELA</t>
  </si>
  <si>
    <t>3= DISTANCIA GEOGRÁFICA ENTRE ESCUELAS</t>
  </si>
  <si>
    <t xml:space="preserve">4= DIFICULTAD PARA MOVILIZAR NIÑOS </t>
  </si>
  <si>
    <t>ACCIONES  PREVENTIVAS SEGÚN nº estudiantes</t>
  </si>
  <si>
    <t>5= NO AUTORIZACIÓN PADRES</t>
  </si>
  <si>
    <t>6= OTRO</t>
  </si>
  <si>
    <t>Nº ESTUDIANTES DETEC.</t>
  </si>
  <si>
    <t>Nº ESTUDIANTES PROGRAMADOS</t>
  </si>
  <si>
    <t>Nº ESTUDIANTES PARTICIPANDO ACCIONES PREV.</t>
  </si>
  <si>
    <t>TENDENCIA AVANCE ESTUDIANTE PREVENCIÓN</t>
  </si>
  <si>
    <t>Nº ESTUDIANTES CON ASISTENCIA &gt;=70%</t>
  </si>
  <si>
    <t>1 = MEJORA</t>
  </si>
  <si>
    <t>2 = SE MANTIENE</t>
  </si>
  <si>
    <t>3 = EMPEORA</t>
  </si>
  <si>
    <t>4 = ERRÁTICA</t>
  </si>
  <si>
    <t>FICHA 5.2: PREVENCIÓN TALLERES</t>
  </si>
  <si>
    <t>Fecha información:</t>
  </si>
  <si>
    <r>
      <t xml:space="preserve">(INGRESO INFORMACIÓN SÓLO CELDAS </t>
    </r>
    <r>
      <rPr>
        <b/>
        <sz val="6"/>
        <color indexed="48"/>
        <rFont val="Calibri"/>
        <family val="2"/>
        <scheme val="minor"/>
      </rPr>
      <t>CELESTE</t>
    </r>
    <r>
      <rPr>
        <b/>
        <sz val="6"/>
        <color indexed="23"/>
        <rFont val="Calibri"/>
        <family val="2"/>
        <scheme val="minor"/>
      </rPr>
      <t>)</t>
    </r>
  </si>
  <si>
    <t xml:space="preserve">RESUMEN TALLERES PREVENTIVOS REALIZADOS </t>
  </si>
  <si>
    <r>
      <rPr>
        <sz val="9"/>
        <color rgb="FF000000"/>
        <rFont val="Calibri"/>
        <family val="2"/>
      </rPr>
      <t xml:space="preserve">DETALLE POR GRUPO -TALLERES PREVENTIVOS Y SESIONES DE APOYO 
</t>
    </r>
    <r>
      <rPr>
        <b/>
        <i/>
        <sz val="7"/>
        <color rgb="FFFF0000"/>
        <rFont val="Calibri"/>
        <family val="2"/>
      </rPr>
      <t>SOLO TALLERES INICIADOS  O FINALIZADOS</t>
    </r>
  </si>
  <si>
    <r>
      <t xml:space="preserve">grupo -taller </t>
    </r>
    <r>
      <rPr>
        <sz val="8"/>
        <color indexed="8"/>
        <rFont val="Calibri"/>
        <family val="2"/>
        <scheme val="minor"/>
      </rPr>
      <t>(1)</t>
    </r>
  </si>
  <si>
    <t>SESIONES CON ESTUDIANTES</t>
  </si>
  <si>
    <t>SESIONES CON PADRES</t>
  </si>
  <si>
    <t>SESIONES CON PROFES</t>
  </si>
  <si>
    <t>nº estudiantes PARTICIPANTES</t>
  </si>
  <si>
    <t>nº varones participantes</t>
  </si>
  <si>
    <t>Nº SESIONES PROGRAMADAS</t>
  </si>
  <si>
    <t>Nº SESIONES REALIZADAS</t>
  </si>
  <si>
    <t xml:space="preserve">DURACIÓN  PROMEDIO SESIÓN TALLER (EN MINUTOS) </t>
  </si>
  <si>
    <t>LUGAR REALIZACIÓN</t>
  </si>
  <si>
    <t>nº de profesionales que realizan taller</t>
  </si>
  <si>
    <t>PROFESIÓN DE RESPONSABLE TALLER</t>
  </si>
  <si>
    <t>Periodo de realización</t>
  </si>
  <si>
    <t>TENDENCIA AVANCE GRUPO (2)</t>
  </si>
  <si>
    <t>MES INICIO SESIONES</t>
  </si>
  <si>
    <t>Nº PADRES PARTICIPANTES</t>
  </si>
  <si>
    <t>grupos de profes realizados</t>
  </si>
  <si>
    <t>Nº SESIONES REALIZADAS POR GRUPO</t>
  </si>
  <si>
    <t>Nº PROFES PARTICIPANTES</t>
  </si>
  <si>
    <t>MES INICIO</t>
  </si>
  <si>
    <t>MES FINAL</t>
  </si>
  <si>
    <t>estudiantes inicio</t>
  </si>
  <si>
    <t>papas inicio</t>
  </si>
  <si>
    <t>profes inicio</t>
  </si>
  <si>
    <t>ACTUALIZA CON PRGR. 2025</t>
  </si>
  <si>
    <t>Reg</t>
  </si>
  <si>
    <t>nº tall progr. 2025</t>
  </si>
  <si>
    <t>TOCA AÑO ANTERIOR ESTUDIANTES c/perfil</t>
  </si>
  <si>
    <t>(1)</t>
  </si>
  <si>
    <t>GRUPO - TALLER : se entiende como los niños incorporados en un grupo que funcionará como un taller.</t>
  </si>
  <si>
    <t>(2)</t>
  </si>
  <si>
    <t>Tendencia de avance de los talleres preventivos, según percepción del monitor responsable del grupo. Para llenar información, usar las siguientes categorías: 1=Mejora     2=Se mantiene     3=empeora     4=errática</t>
  </si>
  <si>
    <t xml:space="preserve">RESUMEN  COMUNAL INTERVENCIÓN PREVENTIVA </t>
  </si>
  <si>
    <t>TALLERES</t>
  </si>
  <si>
    <t>Nº TALLERES ESTUDIANTES</t>
  </si>
  <si>
    <t>Nº ESTUDIANTES Participantes</t>
  </si>
  <si>
    <t>Nº VARONES</t>
  </si>
  <si>
    <t>SESIONES CON PROFESORES</t>
  </si>
  <si>
    <t>Nº GRUPOS PROFES. FORMADOS</t>
  </si>
  <si>
    <t>total profes 7º</t>
  </si>
  <si>
    <t>PROGR</t>
  </si>
  <si>
    <t>REALIZADOS</t>
  </si>
  <si>
    <t>% REAL.</t>
  </si>
  <si>
    <t>Nº SESIONES REAL.</t>
  </si>
  <si>
    <t>Nº PADRES ASIST.</t>
  </si>
  <si>
    <t>% profes 7º particip.</t>
  </si>
  <si>
    <t>Nº PROFES. PARTICIPANTES</t>
  </si>
  <si>
    <t>TOTAL SESIONES</t>
  </si>
  <si>
    <t>% PARTICIP.</t>
  </si>
  <si>
    <t xml:space="preserve">ACTIV. PREVENTIVAS SEGÚN MES INICIO </t>
  </si>
  <si>
    <t>ACTIVIDAD</t>
  </si>
  <si>
    <t>1º SEMESTRE (hasta junio)</t>
  </si>
  <si>
    <t>2º SEMESTRE</t>
  </si>
  <si>
    <t>TOTAL INFORMADO</t>
  </si>
  <si>
    <t xml:space="preserve"> TALLERES ESTUDIANTES</t>
  </si>
  <si>
    <t>RESUMÉN DE TALLERES SEGÚN:</t>
  </si>
  <si>
    <t xml:space="preserve">A.- Lugar  de realización : </t>
  </si>
  <si>
    <t>B.- Profesional responsable realización Talleres:</t>
  </si>
  <si>
    <t>promedio Nº de sesiones por taller</t>
  </si>
  <si>
    <t>LUGAR</t>
  </si>
  <si>
    <t>Nº talleres</t>
  </si>
  <si>
    <t>PROFESIONAL</t>
  </si>
  <si>
    <t>promedio Nº de estudiantes por taller</t>
  </si>
  <si>
    <t>PSICÓLOGO</t>
  </si>
  <si>
    <t>DURACIÓN  PROMEDIO SESIÓN TALLER</t>
  </si>
  <si>
    <t>CENTROS DE SALUD</t>
  </si>
  <si>
    <t>PSICOPEDAGOGO</t>
  </si>
  <si>
    <t>% estudiantes tall.</t>
  </si>
  <si>
    <t>A. SOCIAL</t>
  </si>
  <si>
    <t>Nº ESTUDIANTES progr. (detecc. 6º año anterior)</t>
  </si>
  <si>
    <t>Total</t>
  </si>
  <si>
    <t>indicar CUALES:</t>
  </si>
  <si>
    <t>indicar cuáles otros:</t>
  </si>
  <si>
    <t>Observaciones comentarios:</t>
  </si>
  <si>
    <t>FICHA 6: UNIDAD DERIVACIÓN</t>
  </si>
  <si>
    <t>cursos 2º ciclo</t>
  </si>
  <si>
    <t>CRITERIOS DERIVA 2º CICLO</t>
  </si>
  <si>
    <t>INFORME</t>
  </si>
  <si>
    <t>cursos</t>
  </si>
  <si>
    <t>NOTAS:</t>
  </si>
  <si>
    <t xml:space="preserve">(*) CRITERIO PRIORITARIO DERIVACIÓN. Usar categorías:    
1= Riesgo alto PSC.
4= Otro.
</t>
  </si>
  <si>
    <t>&lt;11</t>
  </si>
  <si>
    <t>* Ingreso información sólo en celdas destacadas de COLOR CELESTE</t>
  </si>
  <si>
    <t>&lt;14</t>
  </si>
  <si>
    <t>* Más información sobre categorías para llenado de celdas, en comentarios en celdas</t>
  </si>
  <si>
    <t>&gt;=14</t>
  </si>
  <si>
    <t>* Esta lista de estudiantes genera un resumen que está debajo de la hoja. (Allí consignar observaciones generales)</t>
  </si>
  <si>
    <r>
      <t xml:space="preserve">ATENCIÓN SEGÚN CENTRO PREFERENTE QUE LA REALIZA 
</t>
    </r>
    <r>
      <rPr>
        <sz val="7"/>
        <rFont val="Calibri"/>
        <family val="2"/>
        <scheme val="minor"/>
      </rPr>
      <t>(MARCAR CON UNA X)</t>
    </r>
  </si>
  <si>
    <t>DIAGNÓSTICO Y TRATAMIENTO</t>
  </si>
  <si>
    <t xml:space="preserve">(*) NIVEL ADHERENCIA TTO: usar las siguientes categorías: 
1= BUENA
2= REGULAR
3= MALA
</t>
  </si>
  <si>
    <t>*Si requiere registrar más estudiantes que las filas definidas, despliegue filas ocultas (fila 50 a 298) OCULTAR FILAS VACÍAS</t>
  </si>
  <si>
    <t>DATOS ESTUDIANTE</t>
  </si>
  <si>
    <t>SALUD</t>
  </si>
  <si>
    <t xml:space="preserve">SECTOR EDUCACIÓN </t>
  </si>
  <si>
    <t>SECTOR JUSTICIA</t>
  </si>
  <si>
    <t>SISTEMA PRIVADO DE SALUD</t>
  </si>
  <si>
    <t>OTRO, ¿Cuál…?</t>
  </si>
  <si>
    <t xml:space="preserve">(*) FECHA DE DERIVACION </t>
  </si>
  <si>
    <t>POR CURSO</t>
  </si>
  <si>
    <t>nuevo 2017</t>
  </si>
  <si>
    <t>SIN INFORMACIÓN</t>
  </si>
  <si>
    <t>POR CRITERIO DERIVACION</t>
  </si>
  <si>
    <t>Progr 2022 TOT</t>
  </si>
  <si>
    <t>DETECCIÓN 2018</t>
  </si>
  <si>
    <t>AÑO DETECCIÓN</t>
  </si>
  <si>
    <t>Rut</t>
  </si>
  <si>
    <t>APELLIDOS Y NOMBRE</t>
  </si>
  <si>
    <t>RBD Escuela</t>
  </si>
  <si>
    <t>EDAD AÑOS</t>
  </si>
  <si>
    <t>EDAD MESES</t>
  </si>
  <si>
    <r>
      <t xml:space="preserve">CRITERIO PRIORITARIO DERIVACIÓN </t>
    </r>
    <r>
      <rPr>
        <b/>
        <sz val="7"/>
        <rFont val="Calibri"/>
        <family val="2"/>
      </rPr>
      <t>(*)</t>
    </r>
  </si>
  <si>
    <t>Dirección</t>
  </si>
  <si>
    <t>Teléfono</t>
  </si>
  <si>
    <t>CONSULTORIO O CESFAM</t>
  </si>
  <si>
    <t>COSAM</t>
  </si>
  <si>
    <t>AT. SECUNDARIA</t>
  </si>
  <si>
    <t>DIAGNÓSTICO ESPECIALISTA</t>
  </si>
  <si>
    <t>PROFESIÓN DE QUIEN HACE DIAGNÓSTICO</t>
  </si>
  <si>
    <t>TRATAMIENTO INDICADO</t>
  </si>
  <si>
    <r>
      <t xml:space="preserve">NIVEL ADHERENCIA TTO. </t>
    </r>
    <r>
      <rPr>
        <b/>
        <sz val="7"/>
        <rFont val="Calibri"/>
        <family val="2"/>
      </rPr>
      <t xml:space="preserve">(*) </t>
    </r>
  </si>
  <si>
    <t xml:space="preserve">OBSERVACIONES </t>
  </si>
  <si>
    <t>ATENDIDO (INDEP DE CENTRO)</t>
  </si>
  <si>
    <t>CRITERIO DERIVA CON ATENCIÓN</t>
  </si>
  <si>
    <t>EDAD AA - MM</t>
  </si>
  <si>
    <t xml:space="preserve">EDAD AA </t>
  </si>
  <si>
    <t>PROGR RIESGO CRÍTICO  PSC-Y</t>
  </si>
  <si>
    <t xml:space="preserve"> R. CRITICO PSC-Y AÑO ANT</t>
  </si>
  <si>
    <t>Putaendo</t>
  </si>
  <si>
    <t>Coronel</t>
  </si>
  <si>
    <t>saavedra</t>
  </si>
  <si>
    <t>Pudahuel</t>
  </si>
  <si>
    <t>RESUMEN  CASOS DERIVADOS A DIAGNÓSTICO Y/O TRATAMIENTO: ACCESO ATENCIÓN</t>
  </si>
  <si>
    <t>AVANCE ESTUDIANTES DERIVADOS SEGÚN CRITERIO PRIORITARIO DERIVACIÓN (*)</t>
  </si>
  <si>
    <t>Nº DE ESTUDIANTES DERIVADOS POR CURSO</t>
  </si>
  <si>
    <t>CASOS INFORMADOS SEGÚN NIVEL ADHESIÓN TTO</t>
  </si>
  <si>
    <t>5º EB</t>
  </si>
  <si>
    <t>6º EB</t>
  </si>
  <si>
    <t>7º EB</t>
  </si>
  <si>
    <t>8º EB</t>
  </si>
  <si>
    <t>1) con Riesgo alto PSC</t>
  </si>
  <si>
    <t>CATEGORÍAS</t>
  </si>
  <si>
    <t>Nº</t>
  </si>
  <si>
    <t>PSC ALTO AÑO ANT.</t>
  </si>
  <si>
    <t>4) Otro</t>
  </si>
  <si>
    <t>= BUENA</t>
  </si>
  <si>
    <t>= REGULAR</t>
  </si>
  <si>
    <t xml:space="preserve"> DERIVADOS A LA FECHA</t>
  </si>
  <si>
    <t>= MALA</t>
  </si>
  <si>
    <t>ATENDIDOS</t>
  </si>
  <si>
    <t>% AT. SOBRE DERIV.</t>
  </si>
  <si>
    <t>Observac.</t>
  </si>
  <si>
    <t>ESTUDIANTES CON ATENCIÓN SEGÚN CENTRO PREFERENTE QUE LA REALIZA</t>
  </si>
  <si>
    <t>SEGUIMIENTO ATENCIÓN DE ESTUDIANTES DERIVADOS</t>
  </si>
  <si>
    <t>ATENCIÓN SEGÚN CENTRO PREFERENTE QUE LA REALIZA</t>
  </si>
  <si>
    <t>Nº de ESTUDIANTES, por curso</t>
  </si>
  <si>
    <t xml:space="preserve">Nº ESTUDIANTES, sg criterio deriva
(obs: totales por nº ESTUDIANTES) </t>
  </si>
  <si>
    <t>9 (Otro)</t>
  </si>
  <si>
    <t>atenciones en CONSULTORIO O CESFAM</t>
  </si>
  <si>
    <t>TOTAL ESTUDIANTES ATENDIDOS</t>
  </si>
  <si>
    <t>atenciones en COSAM</t>
  </si>
  <si>
    <t>% CASOS ATENDIDOS HASTA fecha informe (sobre Derivados)</t>
  </si>
  <si>
    <t>atenciones en AT. SECUNDARIA</t>
  </si>
  <si>
    <t>OBS.: EL TOTAL DE NIÑOS PUEDE SER DIFERENTE AL TOTAL DE ATENCIONES, PORQUE UN NIÑO PUEDE HABER SIDO DERIVADO A MÁS DE UN SECTOR O CENTRO DE ATENCIÓN</t>
  </si>
  <si>
    <t>atenciones CENTROS EDUCACIÓN</t>
  </si>
  <si>
    <t>atenciones CENTROS JUSTICIA</t>
  </si>
  <si>
    <t>atenciones SISTEMA PRIVADO</t>
  </si>
  <si>
    <t>atenciones OTROS</t>
  </si>
  <si>
    <t xml:space="preserve">TOTAL ESTUDIANTES CON ATENCIÓN </t>
  </si>
  <si>
    <t>% sobre identificados para derivación</t>
  </si>
  <si>
    <t>CARACTERIZACIÓN ESTUDIANTES DERIVADOS / CON ATENCIÓN</t>
  </si>
  <si>
    <t>DERIVACIÓN SG EDAD ESTUDIANTES</t>
  </si>
  <si>
    <t>DERIVACIÓN SG SEXO ESTUDIANTES</t>
  </si>
  <si>
    <t>&lt; 11 AÑOS</t>
  </si>
  <si>
    <t>MUJER</t>
  </si>
  <si>
    <t>11 - 13 AÑOS</t>
  </si>
  <si>
    <t>HOMBRE</t>
  </si>
  <si>
    <t>&gt;=14 AÑOS</t>
  </si>
  <si>
    <t>S/I</t>
  </si>
  <si>
    <t>FICHA 7: RED</t>
  </si>
  <si>
    <r>
      <t xml:space="preserve">(INGRESO INFORMACIÓN SÓLO EN CELDAS DESTACADAS DE </t>
    </r>
    <r>
      <rPr>
        <b/>
        <i/>
        <sz val="6"/>
        <color indexed="48"/>
        <rFont val="Calibri"/>
        <family val="2"/>
      </rPr>
      <t>COLOR CELESTE</t>
    </r>
    <r>
      <rPr>
        <b/>
        <i/>
        <sz val="6"/>
        <color indexed="23"/>
        <rFont val="Calibri"/>
        <family val="2"/>
      </rPr>
      <t>)</t>
    </r>
  </si>
  <si>
    <t>avance</t>
  </si>
  <si>
    <t>final</t>
  </si>
  <si>
    <t>JORNADA DE TRABAJO CON RED LOCAL</t>
  </si>
  <si>
    <t>PARTICIPANTES RED LOCAL</t>
  </si>
  <si>
    <r>
      <t xml:space="preserve">INDICAR ACCIONES REALIZADAS </t>
    </r>
    <r>
      <rPr>
        <b/>
        <sz val="7"/>
        <rFont val="Calibri"/>
        <family val="2"/>
      </rPr>
      <t xml:space="preserve"> </t>
    </r>
    <r>
      <rPr>
        <sz val="7"/>
        <rFont val="Calibri"/>
        <family val="2"/>
      </rPr>
      <t>(marcar X)</t>
    </r>
  </si>
  <si>
    <t>ÁREA</t>
  </si>
  <si>
    <t>PRESENTACIÓN DEL PROGRAMA</t>
  </si>
  <si>
    <t>IDENTIFICACIÓN/ANÁLISIS FUNCIONAMIENTO RED</t>
  </si>
  <si>
    <t>EDUCACIÓN</t>
  </si>
  <si>
    <t>REALIZACIÓN ESQUEMA FUNCIONAMIENTO RED</t>
  </si>
  <si>
    <t>JUSTICIA</t>
  </si>
  <si>
    <t>IDENTIFICACIÓN DE DESAFÍOS DE LA RED</t>
  </si>
  <si>
    <t>ORGANIZACIONES COMUNALES</t>
  </si>
  <si>
    <t>OTRAS: ESPECIFICAR</t>
  </si>
  <si>
    <t>ALCALDE / CONCEJALES</t>
  </si>
  <si>
    <t>ORGANIZACIONES DE APODERADOS</t>
  </si>
  <si>
    <t xml:space="preserve">FICHA 8: AUTOEVALUACION EQUIPOS HPV II - INDICADORES DE INSERCIÓN E IMPLEMENTACIÓN </t>
  </si>
  <si>
    <t>EJECUTOR</t>
  </si>
  <si>
    <r>
      <t xml:space="preserve">(INGRESO INFORMACIÓN SÓLO EN CELDAS DESTACADAS DE </t>
    </r>
    <r>
      <rPr>
        <b/>
        <i/>
        <sz val="7"/>
        <color indexed="48"/>
        <rFont val="Calibri"/>
        <family val="2"/>
      </rPr>
      <t>COLOR CELESTE</t>
    </r>
    <r>
      <rPr>
        <b/>
        <i/>
        <sz val="7"/>
        <color indexed="23"/>
        <rFont val="Calibri"/>
        <family val="2"/>
      </rPr>
      <t>)</t>
    </r>
  </si>
  <si>
    <t>INDICADOR</t>
  </si>
  <si>
    <t>código</t>
  </si>
  <si>
    <t>CATEGORÍAS DE REGISTRO</t>
  </si>
  <si>
    <t>ESCUELAS (RBD)</t>
  </si>
  <si>
    <t>DESCRIPCIÓNDE LOS COLEGIOS</t>
  </si>
  <si>
    <t>1. Cantidad de Programas funcionando en el colegio, orientados al 2º ciclo</t>
  </si>
  <si>
    <t>E3_inserc1</t>
  </si>
  <si>
    <t>s/i</t>
  </si>
  <si>
    <t>2. Percepción del nivel de cohesión del equipo de gestión.</t>
  </si>
  <si>
    <t>E3_inserc2</t>
  </si>
  <si>
    <t>1:Bajo 2:Medio  3:Alto</t>
  </si>
  <si>
    <t>3. Situación del Centro General de Padres.</t>
  </si>
  <si>
    <t>E3_inserc4</t>
  </si>
  <si>
    <t>1: No existe</t>
  </si>
  <si>
    <t>2: Sí existe</t>
  </si>
  <si>
    <t>3: Esta activo</t>
  </si>
  <si>
    <t>4: Tiene espacio propio dentro del colegio</t>
  </si>
  <si>
    <t>5: Participan apoderados en el EGE.</t>
  </si>
  <si>
    <t>4. Situación del Centro de Alumnos en el Colegio</t>
  </si>
  <si>
    <t>5: Participan estudiantes en instancias de gestión.</t>
  </si>
  <si>
    <t>INSERCIÓN DEL HPV II  EN LOS COLEGIOS</t>
  </si>
  <si>
    <t>5. Existencia de persona del colegio encargada del Programa con horas asignadas.</t>
  </si>
  <si>
    <t>E3_inserc5</t>
  </si>
  <si>
    <t>1:No    2:Sí</t>
  </si>
  <si>
    <t>6.a) Nº de reuniones programadas del HPV II con equipo directivo o de gestión</t>
  </si>
  <si>
    <t>E3_inserc6a</t>
  </si>
  <si>
    <r>
      <t>6.b)</t>
    </r>
    <r>
      <rPr>
        <sz val="10"/>
        <color indexed="56"/>
        <rFont val="Calibri"/>
        <family val="2"/>
      </rPr>
      <t xml:space="preserve">  Nº de reuniones realizadas del HPV-II con equipo directivo o de gestión</t>
    </r>
  </si>
  <si>
    <t>E3_inserc6b</t>
  </si>
  <si>
    <r>
      <t>6.%</t>
    </r>
    <r>
      <rPr>
        <sz val="10"/>
        <color indexed="56"/>
        <rFont val="Calibri"/>
        <family val="2"/>
      </rPr>
      <t xml:space="preserve"> de reuniones realizadas del HPV-II con equipo directivo o de gestión</t>
    </r>
  </si>
  <si>
    <t>E3_inserc6</t>
  </si>
  <si>
    <r>
      <t>7.</t>
    </r>
    <r>
      <rPr>
        <sz val="10"/>
        <color indexed="56"/>
        <rFont val="Calibri"/>
        <family val="2"/>
      </rPr>
      <t xml:space="preserve"> Compromiso del equipo directivo o de gestión con las actividades planificadas por el Programa.</t>
    </r>
  </si>
  <si>
    <t>E3_inserc7</t>
  </si>
  <si>
    <t>1: Muy bajo</t>
  </si>
  <si>
    <t>E3_inserc</t>
  </si>
  <si>
    <t>2: Bajo</t>
  </si>
  <si>
    <t>3: Medio</t>
  </si>
  <si>
    <t>4: Alto</t>
  </si>
  <si>
    <t>5: Muy alto</t>
  </si>
  <si>
    <r>
      <t>8.</t>
    </r>
    <r>
      <rPr>
        <sz val="10"/>
        <color indexed="56"/>
        <rFont val="Calibri"/>
        <family val="2"/>
      </rPr>
      <t xml:space="preserve"> Percepción del equipo ejecutor del nivel de inserción del programa HPV-II en la escuela.</t>
    </r>
  </si>
  <si>
    <t>E3_inserc8</t>
  </si>
  <si>
    <t>Observaciones y Conclusiones</t>
  </si>
  <si>
    <t>FICHA 9: AUTOEVALUACION EQUIPOS HPV-II  - INDICADORES DE SOPORTE</t>
  </si>
  <si>
    <r>
      <t xml:space="preserve">(INGRESO INFORMACIÓN SÓLO CELDAS </t>
    </r>
    <r>
      <rPr>
        <b/>
        <i/>
        <sz val="6"/>
        <color indexed="48"/>
        <rFont val="Calibri"/>
        <family val="2"/>
        <scheme val="minor"/>
      </rPr>
      <t>CELESTE</t>
    </r>
    <r>
      <rPr>
        <b/>
        <i/>
        <sz val="6"/>
        <color indexed="23"/>
        <rFont val="Calibri"/>
        <family val="2"/>
        <scheme val="minor"/>
      </rPr>
      <t>)</t>
    </r>
  </si>
  <si>
    <r>
      <t xml:space="preserve">INDICADOR </t>
    </r>
    <r>
      <rPr>
        <sz val="10"/>
        <color indexed="56"/>
        <rFont val="Calibri"/>
        <family val="2"/>
        <scheme val="minor"/>
      </rPr>
      <t>REGISTRO COMUNAL</t>
    </r>
  </si>
  <si>
    <t>DATO</t>
  </si>
  <si>
    <t>UNIDADES</t>
  </si>
  <si>
    <t>1. UNIDAD DE PROMOCIÓN: Las actividades y metodologías propuestas para esta unidad por el programa HPV II se deben modificar para adecuarlas a las realidades locales.</t>
  </si>
  <si>
    <t>1: Nunca</t>
  </si>
  <si>
    <t>2: Rara vez</t>
  </si>
  <si>
    <t>3: A veces</t>
  </si>
  <si>
    <t>4: Frecuentemente</t>
  </si>
  <si>
    <t>5: Siempre</t>
  </si>
  <si>
    <t>2. UNIDAD DE DETECCIÓN: Las actividades y metodologías propuestas para esta unidad por el programa HPV II se deben modificar para adecuarlas a las realidades locales.</t>
  </si>
  <si>
    <t>3. UNIDAD DE PREVENCIÓN:  Las actividades y metodologías propuestas para esta unidad por el programa HPV II se deben modificar para adecuarlas a las realidades locales.</t>
  </si>
  <si>
    <t>E3_soporte3</t>
  </si>
  <si>
    <t>4. UNIDAD DE DERIVACIÓN, ATENCIÓN Y SEGUIMIENTO: Las actividades y metodologías propuestas para esta unidad por el programa HPV II se deben modificar para adecuarlas a las realidades locales.</t>
  </si>
  <si>
    <t>E3_soporte4</t>
  </si>
  <si>
    <t>5. UNIDAD DE RED: Las actividades y metodologías propuestas para esta unidad por el programa HPV II se deben modificar para adecuarlas a las realidades locales.</t>
  </si>
  <si>
    <t>E3_soporte5</t>
  </si>
  <si>
    <t>EVALUACIÓN GLOBAL</t>
  </si>
  <si>
    <t>6. Percepción del equipo ejecutor del nivel de inserción del programa HPV II en la escuela.</t>
  </si>
  <si>
    <t>1: Bajo</t>
  </si>
  <si>
    <t>2: Medio</t>
  </si>
  <si>
    <t>3: Alto</t>
  </si>
  <si>
    <t>7. Actividad mejor evaluada por el Equipo Ejecutor en esta cohorte de aplicación del Programa HPV II.</t>
  </si>
  <si>
    <t>1: Autocuidado Profesores</t>
  </si>
  <si>
    <t>2:  Asesoría de Aula</t>
  </si>
  <si>
    <t>3: Asesoría Reunión de Apoderados</t>
  </si>
  <si>
    <t>4: Promoción con estudiantes</t>
  </si>
  <si>
    <t>5: Autocuidado directivos</t>
  </si>
  <si>
    <t>6: Talleres Preventivos</t>
  </si>
  <si>
    <t>7: Detección</t>
  </si>
  <si>
    <t>8: Derivación</t>
  </si>
  <si>
    <t>8.  Evaluación general de la ejecución del Programa HPV II a nivel local.</t>
  </si>
  <si>
    <t>E3_soporte8</t>
  </si>
  <si>
    <t>1: Muy Mala</t>
  </si>
  <si>
    <t>2: Mala</t>
  </si>
  <si>
    <t>3: Regular</t>
  </si>
  <si>
    <t>4: Buena</t>
  </si>
  <si>
    <t>5: Muy Buena</t>
  </si>
  <si>
    <t>9.  Nivel de experticia en relación a la ejecución del Programa HPV II del Equipo Ejecutor.</t>
  </si>
  <si>
    <t>E3_soporte9</t>
  </si>
  <si>
    <t>APOYO   JUNAEB</t>
  </si>
  <si>
    <t>10. Hay claridad en la metodología y las estrategias a seguir en cada etapa.</t>
  </si>
  <si>
    <t>E3_soporte10</t>
  </si>
  <si>
    <t>11. Las capacitaciones son un apoyo para la ejecución del Programa.</t>
  </si>
  <si>
    <t>E3_soporte11</t>
  </si>
  <si>
    <t>12. La supervisión es un apoyo para la ejecución del Programa a nivel local.</t>
  </si>
  <si>
    <t>E3_soporte12</t>
  </si>
  <si>
    <t>13. La entrega de los recursos financieros de parte de Junaeb fue oportuna.</t>
  </si>
  <si>
    <t>E3_soporte13</t>
  </si>
  <si>
    <t>GESTIÓN</t>
  </si>
  <si>
    <t>14. Nivel de fluidez en la entrega de recursos al equipo ejecutor de la entidad local correspondiente.</t>
  </si>
  <si>
    <t>E3_soporte14</t>
  </si>
  <si>
    <t>1: Muy Bajo</t>
  </si>
  <si>
    <t>5: Muy Alto</t>
  </si>
  <si>
    <t>15. Nivel de legitimación del equipo ejecutor ante los colegios.</t>
  </si>
  <si>
    <t>E3_soporte15</t>
  </si>
  <si>
    <t>16. Nivel de legitimación del equipo ejecutor ante las Departamento de Educación o Administrador de Educación</t>
  </si>
  <si>
    <t>E3_soporte16</t>
  </si>
  <si>
    <t>SATISFACCIÓN LABORAL</t>
  </si>
  <si>
    <t>17. Nivel de satisfacción laboral.</t>
  </si>
  <si>
    <t>E3_soporte17</t>
  </si>
  <si>
    <t>F7a OBSERVACIONES JUNAEB</t>
  </si>
  <si>
    <t>login:</t>
  </si>
  <si>
    <t>FICHA 10: EVALUACIÓN FORMAL JUNAEB INFORME DE GESTIÓN PARA USO JUNAEB</t>
  </si>
  <si>
    <t xml:space="preserve">fecha </t>
  </si>
  <si>
    <r>
      <t xml:space="preserve">(INGRESO INFORMACIÓN SÓLO EN CELDAS DESTACADAS DE </t>
    </r>
    <r>
      <rPr>
        <b/>
        <sz val="6"/>
        <color rgb="FF00B0F0"/>
        <rFont val="Calibri"/>
        <family val="2"/>
        <scheme val="minor"/>
      </rPr>
      <t>COLOR CELESTE</t>
    </r>
    <r>
      <rPr>
        <b/>
        <sz val="6"/>
        <color rgb="FF333399"/>
        <rFont val="Calibri"/>
        <family val="2"/>
        <scheme val="minor"/>
      </rPr>
      <t>)</t>
    </r>
  </si>
  <si>
    <t>EVALUADOR   Nombre cargo</t>
  </si>
  <si>
    <r>
      <t xml:space="preserve">EVALUACIÓN FORMAL: INFORMACIÓN Y DOCUMENTOS A PRESENTAR SEGÚN PAUTA DE INFORME </t>
    </r>
    <r>
      <rPr>
        <sz val="8"/>
        <color rgb="FF333399"/>
        <rFont val="Calibri"/>
        <family val="2"/>
        <scheme val="minor"/>
      </rPr>
      <t>(MARCAR CON UNA X)</t>
    </r>
  </si>
  <si>
    <t>CORRECTO</t>
  </si>
  <si>
    <t>DEBE CORREGIR</t>
  </si>
  <si>
    <t>NO ADMISIBLE</t>
  </si>
  <si>
    <t>I. RESUMEN FINAL EJECUCIÓN : COBERTURAS E IMPLEMENTACIÓN</t>
  </si>
  <si>
    <t>Notas de evaluación (para uso del evaluador, si le es necesario)</t>
  </si>
  <si>
    <t xml:space="preserve">Incluye TODOS los cuadros de “FICHAS INFORMES COMUNAL HPV II.xlsx"  </t>
  </si>
  <si>
    <t xml:space="preserve"> CUADRO COBERTURA POR ESCUELAS </t>
  </si>
  <si>
    <t xml:space="preserve">  EJECUCIÓN UNIDAD PROMOCIÓN</t>
  </si>
  <si>
    <t xml:space="preserve"> RESUMEN EJECUCIÓN DETECCIÓN</t>
  </si>
  <si>
    <t xml:space="preserve"> RESUMEN INTERVENCIÓN PREVENTIVA</t>
  </si>
  <si>
    <t xml:space="preserve"> LISTADO / RESUMEN CASOS DERIVADOS A DIAGNÓSTICO Y/O TRATAMIENTO</t>
  </si>
  <si>
    <t xml:space="preserve"> EJECUCIÓN RED</t>
  </si>
  <si>
    <t xml:space="preserve"> CUADRO PERFIL EQUIPO EJECUTOR</t>
  </si>
  <si>
    <r>
      <t xml:space="preserve"> INSERC-IMPLEM: AUTOEVALUACION EQUIPOS HPV - INDICADORES INSERCIÓN E IMPLEMENTACIÓN </t>
    </r>
    <r>
      <rPr>
        <sz val="8"/>
        <color rgb="FFFF0000"/>
        <rFont val="Calibri (Cuerpo)"/>
      </rPr>
      <t xml:space="preserve"> </t>
    </r>
    <r>
      <rPr>
        <b/>
        <sz val="7"/>
        <color rgb="FFFF0000"/>
        <rFont val="Calibri (Cuerpo)"/>
      </rPr>
      <t>(informe final)</t>
    </r>
  </si>
  <si>
    <r>
      <t xml:space="preserve"> Anexo SOPORTE: AUTOEVALUACION EQUIPOS HPV - INDICADORES DE SOPORTE</t>
    </r>
    <r>
      <rPr>
        <b/>
        <sz val="7"/>
        <rFont val="Calibri"/>
        <family val="2"/>
      </rPr>
      <t xml:space="preserve"> </t>
    </r>
    <r>
      <rPr>
        <b/>
        <sz val="7"/>
        <color rgb="FFFF0000"/>
        <rFont val="Calibri"/>
        <family val="2"/>
      </rPr>
      <t>(informe final)</t>
    </r>
  </si>
  <si>
    <r>
      <t xml:space="preserve"> RESUMEN  EJECUCIÓN (</t>
    </r>
    <r>
      <rPr>
        <b/>
        <sz val="8"/>
        <color theme="1"/>
        <rFont val="Calibri"/>
        <family val="2"/>
        <scheme val="minor"/>
      </rPr>
      <t>para incluir en informe JUNAEB a entidad ejecutora</t>
    </r>
    <r>
      <rPr>
        <sz val="8"/>
        <color theme="1"/>
        <rFont val="Calibri"/>
        <family val="2"/>
        <scheme val="minor"/>
      </rPr>
      <t>)</t>
    </r>
  </si>
  <si>
    <r>
      <t xml:space="preserve">EVALUACIÓN INFORME EJECUCIÓN: </t>
    </r>
    <r>
      <rPr>
        <b/>
        <u/>
        <sz val="7"/>
        <color theme="1"/>
        <rFont val="Calibri"/>
        <family val="2"/>
        <scheme val="minor"/>
      </rPr>
      <t>PARA USO DE  LA D. R. DE JUNAEB</t>
    </r>
  </si>
  <si>
    <t>II. ORGANIZACIÓN Y GESTIÓN DE RECURSOS</t>
  </si>
  <si>
    <t>a)      RECURSO HUMANO: Equipo Ejecutor</t>
  </si>
  <si>
    <t>Incorpora descripción de Forma de organización y funcionamiento del equipo.</t>
  </si>
  <si>
    <t xml:space="preserve">b)      Gestión de Recursos Locales Comprometidos: </t>
  </si>
  <si>
    <r>
      <t>Incorpora documento firmado por Responsable Legal de la Entidad que aporta recurso local , 
según formato JUNAEB.</t>
    </r>
    <r>
      <rPr>
        <sz val="7"/>
        <color rgb="FFFF0000"/>
        <rFont val="Calibri (Cuerpo)"/>
      </rPr>
      <t xml:space="preserve"> </t>
    </r>
    <r>
      <rPr>
        <b/>
        <sz val="7"/>
        <color rgb="FFFF0000"/>
        <rFont val="Calibri (Cuerpo)"/>
      </rPr>
      <t>(informe final)</t>
    </r>
  </si>
  <si>
    <t>IV. ANÁLISIS CUALITATIVO DEL PROGRAMA</t>
  </si>
  <si>
    <t>Incorpora "Ficha de resultado comunal de actividades Programa"</t>
  </si>
  <si>
    <t>V. EVALUACIÓN Y SÍNTESIS</t>
  </si>
  <si>
    <t>Incorpora Evaluación y/o CONCLUSIONES de la información de ejecución del período</t>
  </si>
  <si>
    <t>Incorpora cuadro de evaluación de cumplimiento LOGROS Y RESULTADOS ESPERADOS &lt;AÑO EVALUADO&gt;, OBSTÁCULOS del período de ejecución</t>
  </si>
  <si>
    <t>Define DESAFÍOS Y SUGERENCIAS: para el próximo período.</t>
  </si>
  <si>
    <t>VI. ANEXOS</t>
  </si>
  <si>
    <t>Incluye ARCHIVO EXCEL de “FICHAS INFORMES COMUNAL HPV II.xls”.</t>
  </si>
  <si>
    <t>Incluye ARCHIVO WORD de “Informe Equipos Ejecutores.doc”.</t>
  </si>
  <si>
    <t>Incorpora información o antecedentes anexos que enriquecen o respaldan informe.</t>
  </si>
  <si>
    <t>ELEMENTOS EVALUACIÓN PERTINENCIA REGIONAL</t>
  </si>
  <si>
    <r>
      <t xml:space="preserve">CONTINUIDAD PARTICIPANTES: ESCUELAS EN HPV, CON CONTINUIDAD DE INTERVENCIÓN ES ADECUADO. </t>
    </r>
    <r>
      <rPr>
        <sz val="8"/>
        <color indexed="62"/>
        <rFont val="Calibri"/>
        <family val="2"/>
        <scheme val="minor"/>
      </rPr>
      <t xml:space="preserve">
% de escuelas y cobertura en el hpv, sin cambios desde informe anterior. Los posibles cambios han sido justificados ante JUNAEB y aprobados oportunamente </t>
    </r>
    <r>
      <rPr>
        <b/>
        <sz val="8"/>
        <color indexed="10"/>
        <rFont val="Calibri"/>
        <family val="2"/>
        <scheme val="minor"/>
      </rPr>
      <t>(usar escala calificiación al final de esta hoja)</t>
    </r>
  </si>
  <si>
    <t>Incorpore comentarios u observaciones de su conocimiento y que puedan aportar a la evaluación técnica externa</t>
  </si>
  <si>
    <t>CONCLUSIÓN Y ANÁLISIS:</t>
  </si>
  <si>
    <r>
      <t xml:space="preserve">PRESENTACIÓN FORMAL: </t>
    </r>
    <r>
      <rPr>
        <sz val="10"/>
        <color indexed="62"/>
        <rFont val="Calibri"/>
        <family val="2"/>
        <scheme val="minor"/>
      </rPr>
      <t>INFORMACIÓN Y DOCUMENTOS A PRESENTAR SEGÚN PAUTA DE INFORME</t>
    </r>
  </si>
  <si>
    <t>PRINCIPALES AVANCES Y FORTALEZAS OBSERVADOS POR JUNAEB</t>
  </si>
  <si>
    <t>PRINCIPALES DEBILIDADES OBSERVADAS POR JUNAEB</t>
  </si>
  <si>
    <r>
      <t xml:space="preserve">OBSERVACIONES  Y CONCLUSIONES DE PRE EVALUACIÓN REGIONAL: 
</t>
    </r>
    <r>
      <rPr>
        <sz val="9"/>
        <color indexed="62"/>
        <rFont val="Calibri"/>
        <family val="2"/>
        <scheme val="minor"/>
      </rPr>
      <t>MARCAR CON UNA "x" SITUACIÓN DE APROBACIÓN DEL INFORME DE GESTIÓN</t>
    </r>
  </si>
  <si>
    <r>
      <t>SI</t>
    </r>
    <r>
      <rPr>
        <sz val="6"/>
        <color indexed="62"/>
        <rFont val="Calibri"/>
        <family val="2"/>
        <scheme val="minor"/>
      </rPr>
      <t>,  ES APROBADO</t>
    </r>
  </si>
  <si>
    <r>
      <t>PARCIALMENTE</t>
    </r>
    <r>
      <rPr>
        <sz val="6"/>
        <color indexed="62"/>
        <rFont val="Calibri"/>
        <family val="2"/>
        <scheme val="minor"/>
      </rPr>
      <t>, ES APROBADO CON OBSERVACIONES</t>
    </r>
  </si>
  <si>
    <r>
      <t>NO</t>
    </r>
    <r>
      <rPr>
        <sz val="6"/>
        <color indexed="62"/>
        <rFont val="Calibri"/>
        <family val="2"/>
        <scheme val="minor"/>
      </rPr>
      <t>, REQUIERE MODIFICACIONES PARA APROBACIÓN</t>
    </r>
  </si>
  <si>
    <t>NOTA</t>
  </si>
  <si>
    <t>CONCEPTO</t>
  </si>
  <si>
    <t>DESCRIPCIÓN</t>
  </si>
  <si>
    <t>Nota 7</t>
  </si>
  <si>
    <t xml:space="preserve">OPTIMO </t>
  </si>
  <si>
    <t>Cumple plenamente con el Criterio Ideal.</t>
  </si>
  <si>
    <t>Nota 5</t>
  </si>
  <si>
    <t>REGULAR</t>
  </si>
  <si>
    <t>Cumple con el Criterio Ideal en gran medida salvo insuficiencias menores.</t>
  </si>
  <si>
    <t>Nota 3</t>
  </si>
  <si>
    <t>DEFICIENTE</t>
  </si>
  <si>
    <t>Cumple parcialmente con el criterio ideal, se observan grandes deficiencias</t>
  </si>
  <si>
    <t>Nota  0</t>
  </si>
  <si>
    <t>NO CALIFICA</t>
  </si>
  <si>
    <t>No cumple con el criterio Ideal en ninguna medida</t>
  </si>
  <si>
    <t>Para interpretación de calificaciones promedios, usar la descripción de las categorías. El obtener un 0 en cualquiera de los puntos evaluados, es causal suficiente de rechazo del informe.</t>
  </si>
  <si>
    <t xml:space="preserve">USAR ESCALA DE NOTAS EN EVALUACIÓN TÉCNICO–ADMINISTR Y EV. DESEMPEÑO ANTERIOR.								
Nota 7	OPTIMO 	Cumple plenamente con el Criterio Ideal.						
Nota 5	REGULAR	Cumple con el Criterio Ideal en gran medida salvo insuficiencias menores.						
Nota 3	DEFICIENTE	Cumple parcialmente con el criterio ideal, se observan grandes deficiencias						
Nota  0	NO CALIFICA	No cumple con el criterio Ideal en ninguna medida						
Para interpretación de calificaciones promedios, usar la descripción de las categorías. El obtener un 0 en cualquiera de los puntos evaluados, es causal suficiente de rechazo del informe.								</t>
  </si>
  <si>
    <t>FICHA 11: EVALUACIÓN TÉCNICA INFORME DE GESTIÓN PARA USO EVALUADOR EXTERNO Y JUNAEB</t>
  </si>
  <si>
    <r>
      <t xml:space="preserve">(INGRESO INFORMACIÓN SÓLO EN CELDAS DESTACADAS DE </t>
    </r>
    <r>
      <rPr>
        <b/>
        <sz val="6"/>
        <color indexed="40"/>
        <rFont val="Calibri"/>
        <family val="2"/>
      </rPr>
      <t>COLOR CELESTE</t>
    </r>
    <r>
      <rPr>
        <b/>
        <sz val="6"/>
        <rFont val="Calibri"/>
        <family val="2"/>
      </rPr>
      <t>)</t>
    </r>
  </si>
  <si>
    <t>EVALUACIÓN Y APROBACIÓN INFORME</t>
  </si>
  <si>
    <t>EVALUACIÓN PERTINENCIA TÉCNICO-ADMINISTRATIVA</t>
  </si>
  <si>
    <t>se han insertado espacios para observaciones JUNAEB en cada ficha, para facilitar  el registro de las evaluaciones. Para apoyar la compilación de estos registros, en esta sección se extraen por ficha todas las observaciones eventualmente insertadas por el evaluador del informe.</t>
  </si>
  <si>
    <t>c13</t>
  </si>
  <si>
    <t>DIMENSIÓN EVALUACIÓN</t>
  </si>
  <si>
    <t>pondera</t>
  </si>
  <si>
    <t>notas de evaluación (para uso del evaluador, si le es necesario)</t>
  </si>
  <si>
    <t>ponderadores parciales</t>
  </si>
  <si>
    <r>
      <t xml:space="preserve">A. </t>
    </r>
    <r>
      <rPr>
        <sz val="11"/>
        <rFont val="Calibri"/>
        <family val="2"/>
      </rPr>
      <t>Cumplimiento metodología y acciones con modelo de intervención y programación anual</t>
    </r>
  </si>
  <si>
    <r>
      <t>1.</t>
    </r>
    <r>
      <rPr>
        <sz val="9"/>
        <rFont val="Calibri"/>
        <family val="2"/>
      </rPr>
      <t xml:space="preserve">   EJECUCIÓN DE UNIDADES Y ACCIONES ADECUADO A PROGRAMACIÓN Y MODELO HPV </t>
    </r>
  </si>
  <si>
    <r>
      <rPr>
        <b/>
        <sz val="7"/>
        <color indexed="10"/>
        <rFont val="Calibri"/>
        <family val="2"/>
      </rPr>
      <t xml:space="preserve">PARA EVALUAR ESTE PUNTO USAR TABLA POR UNIDAD INCORPORADA A LA PAUTA EN ESTA DIMENSIÓN. 
</t>
    </r>
    <r>
      <rPr>
        <sz val="7"/>
        <color indexed="62"/>
        <rFont val="Calibri"/>
        <family val="2"/>
      </rPr>
      <t>estándar cumplimiento , comparando con modelo y propuesta anual:
a) COBERTURA PERTINENTE
b)  CALIDAD TÉCNICA
c) ORGANIZACIÓN DE ACCIONES</t>
    </r>
  </si>
  <si>
    <t xml:space="preserve"> RESUMEN DE observaciones JUNAEB por ficha</t>
  </si>
  <si>
    <r>
      <t xml:space="preserve">a) </t>
    </r>
    <r>
      <rPr>
        <sz val="9"/>
        <color indexed="62"/>
        <rFont val="Calibri"/>
        <family val="2"/>
      </rPr>
      <t>COBERTURA PERTINENTE</t>
    </r>
  </si>
  <si>
    <t>Coberturas por actividades de la Unidad, con parámetros para avance y para final, en función de lo programado, y de estándares establecidos. .
EVALUAR CADA UNIDAD POR SEPARADO SEGÚN MODELO Y AÑO DE INCORPORACIÓN AL PROGRAMA DE LA COMUNA Y LAS ESCUELAS, LO QUE PONDERARÁ UN PROMEDIO COMUNAL. (VER TABLA: EVALUACIÓN POR UNIDAD )</t>
  </si>
  <si>
    <t>f0 cobertura real</t>
  </si>
  <si>
    <t>F1 promocion</t>
  </si>
  <si>
    <r>
      <t>b)</t>
    </r>
    <r>
      <rPr>
        <sz val="9"/>
        <color indexed="62"/>
        <rFont val="Calibri"/>
        <family val="2"/>
      </rPr>
      <t>  CALIDAD TÉCNICA</t>
    </r>
  </si>
  <si>
    <t>1. El informe incluye estado de avance de la ejecución de la totalidad de las Unidades pertinentes al año de ejecución en la comuna y en cada escuela, según el modelo y programación. 
2. Incluye estado de avance de la ejecución para cada una de las acciones pertinentes a cada Unidad, según modelo y programación. 
3. Consistencia entre los distintos instrumentos del informe.
 EVALUAR ACTIVIDADES POR UNIDAD, SEGÚN MODELO Y AÑO DE INCORPORACIÓN AL PROGRAMA DE LA COMUNA Y LAS ESCUELAS, LO QUE PONDERARÁ UN PROMEDIO COMUNAL. (VER TABLA: EVALUACIÓN POR UNIDAD )</t>
  </si>
  <si>
    <r>
      <t xml:space="preserve">c) </t>
    </r>
    <r>
      <rPr>
        <sz val="9"/>
        <color indexed="62"/>
        <rFont val="Calibri"/>
        <family val="2"/>
      </rPr>
      <t xml:space="preserve">ORGANIZACIÓN DE ACCIONES
</t>
    </r>
  </si>
  <si>
    <t>1. La organización de las acciones da cuenta de un programa equilibrado y factible según recursos, contexto escolar y tiempo. 
2. Nivel de cumplimiento según el modelo y programación
3. Capacidad de resolución de problemas presentados, al servicio de la ejecución.
 EVALUAR ACTIVIDADES POR UNIDAD, LO QUE PONDERARÁ UN PROMEDIO COMUNAL. (VER TABLA: EVALUACIÓN POR UNIDAD )</t>
  </si>
  <si>
    <t xml:space="preserve">Para las categorías 1., 2.,  3. evaluadas en dimensión A. usar TABLA de evaluación por unidad, que arroja un promedio por cada categoría y unidad </t>
  </si>
  <si>
    <r>
      <t xml:space="preserve">para EVALUAR </t>
    </r>
    <r>
      <rPr>
        <b/>
        <sz val="7"/>
        <color indexed="10"/>
        <rFont val="Calibri"/>
        <family val="2"/>
      </rPr>
      <t>CATEGORÍAS A.1. A.2. y A.3</t>
    </r>
    <r>
      <rPr>
        <sz val="7"/>
        <color indexed="10"/>
        <rFont val="Calibri"/>
        <family val="2"/>
      </rPr>
      <t>, utlizar TABLA  EVALUACIÓN POR UNIDAD, la nota saldrá promediada desde esa tabla. 
ENTREGA PROMEDIO PORDERADO POR UNIDADES ( SE PONDERA POR AÑO DE EJECUCIÓN DEL PROYECTO AÑO 1 - 2  O 3 EN ADELANTE)</t>
    </r>
  </si>
  <si>
    <t>AÑO EV</t>
  </si>
  <si>
    <t xml:space="preserve"> TABLA: EVALUACIÓN POR UNIDAD para Categorías de la DIMENSIÓN  "EJECUCIÓN DE UNIDADES Y ACCIONES ADECUADO A PROPUESTA ANUAL MODELO HPV "</t>
  </si>
  <si>
    <t>F2 deteccion</t>
  </si>
  <si>
    <t>F3 PREVENCION</t>
  </si>
  <si>
    <t>nº unidades blanco fijas</t>
  </si>
  <si>
    <t>a) COBERTURA PERTINENTE</t>
  </si>
  <si>
    <t>b)  CALIDAD TÉCNICA</t>
  </si>
  <si>
    <t>c) ORGANIZACIÓN DE ACCIONES</t>
  </si>
  <si>
    <t>UNIDAD</t>
  </si>
  <si>
    <t>AÑO 3</t>
  </si>
  <si>
    <t>AÑO 2</t>
  </si>
  <si>
    <t>AÑO 1</t>
  </si>
  <si>
    <t>pondera unidad sg año</t>
  </si>
  <si>
    <t>año 3</t>
  </si>
  <si>
    <t>año 2</t>
  </si>
  <si>
    <t>año 1</t>
  </si>
  <si>
    <t>PROMOCIÓN BIENESTAR/DES. PSICOSOCIAL COMUNIDAD EDUCATIVA</t>
  </si>
  <si>
    <t>ponderación unidades</t>
  </si>
  <si>
    <r>
      <t xml:space="preserve">DETECCIÓN CONDUCTAS RIESGO - </t>
    </r>
    <r>
      <rPr>
        <b/>
        <sz val="7"/>
        <color indexed="62"/>
        <rFont val="Calibri"/>
        <family val="2"/>
      </rPr>
      <t>APLICACIÓN 6º EB</t>
    </r>
  </si>
  <si>
    <r>
      <t xml:space="preserve">DETECCIÓN CONDUCTAS RIESGO – </t>
    </r>
    <r>
      <rPr>
        <b/>
        <sz val="7"/>
        <color indexed="62"/>
        <rFont val="Calibri"/>
        <family val="2"/>
      </rPr>
      <t>REAPLICAC 8º EB </t>
    </r>
  </si>
  <si>
    <t>F3.2 LISTA TP</t>
  </si>
  <si>
    <t>F3.3 SEGUIM TP</t>
  </si>
  <si>
    <t>PREVENCIÓN DE PROBLEMAS Y CONDUCTAS DE RIESGO</t>
  </si>
  <si>
    <t>DERIVACIÓN ATENCIÓN SALUD, EDUCACIÓN, JUSTICIA U OTROS</t>
  </si>
  <si>
    <t>DESARROLLO DE RED DE APOYO LOCAL AL HPV</t>
  </si>
  <si>
    <t>F4 derivacion</t>
  </si>
  <si>
    <t>F5 RED</t>
  </si>
  <si>
    <t>EVALUACIÓN Y SEGUIMIENTO</t>
  </si>
  <si>
    <t>nº blanco sg AAII</t>
  </si>
  <si>
    <t>UNIDADES BLANCO</t>
  </si>
  <si>
    <t>CATEGORÍA</t>
  </si>
  <si>
    <t>cc2015</t>
  </si>
  <si>
    <t>cc2016</t>
  </si>
  <si>
    <t>cc2017</t>
  </si>
  <si>
    <r>
      <t>2.</t>
    </r>
    <r>
      <rPr>
        <sz val="9"/>
        <rFont val="Calibri"/>
        <family val="2"/>
      </rPr>
      <t>   CONTINUIDAD PARTICIPANTES: ESCUELAS EN HPV, CON CONTINUIDAD DE INTERVENCIÓN ES ADECUADO.  (evalúa Región en F8.A)</t>
    </r>
  </si>
  <si>
    <t>% de escuelas en el hpv, sin cambios desde informe anterior. Los posibles cambios han sido justificados ante JUNAEB y aprobados oportunamente</t>
  </si>
  <si>
    <t>F6 EQUIPO</t>
  </si>
  <si>
    <r>
      <t xml:space="preserve">B.  </t>
    </r>
    <r>
      <rPr>
        <sz val="11"/>
        <rFont val="Calibri"/>
        <family val="2"/>
      </rPr>
      <t>Adecuación RRHH, financieros, materiales para desarrollo del Programa</t>
    </r>
  </si>
  <si>
    <r>
      <t xml:space="preserve">B.1. </t>
    </r>
    <r>
      <rPr>
        <sz val="8"/>
        <rFont val="Calibri"/>
        <family val="2"/>
      </rPr>
      <t>PRESUPUESTO: aportes locales (aporte JUNAEB evaluado en rendiciones, por finanzas)</t>
    </r>
  </si>
  <si>
    <r>
      <t>1.</t>
    </r>
    <r>
      <rPr>
        <sz val="8"/>
        <color indexed="62"/>
        <rFont val="Calibri"/>
        <family val="2"/>
      </rPr>
      <t xml:space="preserve">   ACCIONES EVIDENCIAN FLUIDA Y EFICIENTE COORDINACIÓN EN CUMPLIMIENTO DE APORTES LOCALES COMPROMETIDOS PARA LA REALIZACIÓN DE ACCIONES </t>
    </r>
  </si>
  <si>
    <t>En Informe se evalúa una buena gestión en entrega y oportunidad de aportes locales comprometidos, como facilitador de ejecución acciones</t>
  </si>
  <si>
    <r>
      <t>2.</t>
    </r>
    <r>
      <rPr>
        <sz val="8"/>
        <color indexed="62"/>
        <rFont val="Calibri"/>
        <family val="2"/>
      </rPr>
      <t>   BUEN NIVEL DE CUMPLIMIENTO EN RECURSOS LOCALES COMPROMETIDOS</t>
    </r>
    <r>
      <rPr>
        <sz val="8"/>
        <color indexed="60"/>
        <rFont val="Calibri"/>
        <family val="2"/>
      </rPr>
      <t xml:space="preserve"> </t>
    </r>
    <r>
      <rPr>
        <b/>
        <sz val="8"/>
        <color indexed="60"/>
        <rFont val="Calibri"/>
        <family val="2"/>
      </rPr>
      <t>(evalúa sólo inf. final)</t>
    </r>
  </si>
  <si>
    <t>% y  tipo de cumplimiento informado en documento aportes locales reales.</t>
  </si>
  <si>
    <r>
      <t>B.2.</t>
    </r>
    <r>
      <rPr>
        <sz val="8"/>
        <rFont val="Calibri"/>
        <family val="2"/>
      </rPr>
      <t xml:space="preserve"> RRHH Y HORAS ESCUELA</t>
    </r>
  </si>
  <si>
    <r>
      <t>1.</t>
    </r>
    <r>
      <rPr>
        <sz val="8"/>
        <color indexed="62"/>
        <rFont val="Calibri"/>
        <family val="2"/>
      </rPr>
      <t xml:space="preserve">  PERFIL DE EQUIPO  EJECUTOR ACORDE A PERFIL APROBADO. SI HAN EXISTIDO CAMBIOS, ESTOS SON COHERENTES CON PERFIL Y HAN SIDO INFORMADOS Y APROBADOS OPROTUNAMENTE POR JUNAEB</t>
    </r>
  </si>
  <si>
    <t>estándar cumplimiento nº y calidad criterios presentes: 
1) se mantienen y asegura recursos humanos aprobados
2) los cambios ocurridos de RRHH no han afectado continuidad acciones
3) si hay cambios, son acordes con perfil a probado.
4) JUNAEB ha sido informada oportunamente de ellos</t>
  </si>
  <si>
    <r>
      <t>2.</t>
    </r>
    <r>
      <rPr>
        <sz val="7"/>
        <color indexed="62"/>
        <rFont val="Calibri"/>
        <family val="2"/>
      </rPr>
      <t>  </t>
    </r>
    <r>
      <rPr>
        <sz val="8"/>
        <color indexed="62"/>
        <rFont val="Calibri"/>
        <family val="2"/>
      </rPr>
      <t>ÍNDICE DE RECURSO HUMANO SEGÚN COBERTURA INTERVENIDA (*)</t>
    </r>
  </si>
  <si>
    <t>Horas de equipo estable directo, suficiente para acciones del modelo, según año y cobertura de ejecución (nº de horas y permanencia anual)</t>
  </si>
  <si>
    <r>
      <t>3.</t>
    </r>
    <r>
      <rPr>
        <sz val="7"/>
        <color indexed="62"/>
        <rFont val="Calibri"/>
        <family val="2"/>
      </rPr>
      <t> </t>
    </r>
    <r>
      <rPr>
        <sz val="8"/>
        <color indexed="62"/>
        <rFont val="Calibri"/>
        <family val="2"/>
      </rPr>
      <t xml:space="preserve">ACCIONES EVIDENCIAN FLUIDA Y EFICIENTE COORDINACIÓN EN CUMPLIMIENTO DE HORAS PROFESOR Y ESCUELA COMPROMETIDAS EN LA REALIZACIÓN DE ACCIONES </t>
    </r>
  </si>
  <si>
    <t>En observaciones de acciones (especialmente promoción, detección, prevención) no hay mención a dificultades de horarios o disponibilidad de profesores y escuela para ejecución  acciones.</t>
  </si>
  <si>
    <t>NOTA DE EVALUACIÓN DE INFORME (**): SEGÚN PONDERACIÓN</t>
  </si>
  <si>
    <t>Nº NOTAS</t>
  </si>
  <si>
    <t>(*) DEFINICIÓN Y FORMA DE CÁLCULO SEGÚN SISTEMA DE CONTROL DE CALIDAD</t>
  </si>
  <si>
    <t>(**) NOTA EVALUACIÓN PROPUESTA: PROMEDIO PUNTOS A Y B Y PROMEDIO FINAL ENTRE A Y B</t>
  </si>
  <si>
    <r>
      <t xml:space="preserve">PRESENTACIÓN FORMAL: </t>
    </r>
    <r>
      <rPr>
        <sz val="10"/>
        <color indexed="62"/>
        <rFont val="Calibri"/>
        <family val="2"/>
      </rPr>
      <t>INFORMACIÓN Y DOCUMENTOS A PRESENTAR SEGÚN PAUTA DE INFORME</t>
    </r>
  </si>
  <si>
    <t>PRINCIPALES LOGROS Y FORTALEZAS OBSERVADAS</t>
  </si>
  <si>
    <t>PRINCIPALES DEBILIDADES Y OPORTUNIDADES DE MEJORA OBSERVADAS</t>
  </si>
  <si>
    <t>ASPECTOS PRESUPUESTARIOS (solo para evaluación programaciones)</t>
  </si>
  <si>
    <t>Categoría</t>
  </si>
  <si>
    <t>Evaluación</t>
  </si>
  <si>
    <t>Insuficiente</t>
  </si>
  <si>
    <t>Suficiente</t>
  </si>
  <si>
    <t>Medio</t>
  </si>
  <si>
    <t>Bueno</t>
  </si>
  <si>
    <t>Muy Bueno</t>
  </si>
  <si>
    <t>Lenguaje Técnico</t>
  </si>
  <si>
    <t>Cumplimiento Normativo/Formal</t>
  </si>
  <si>
    <t>Validación Digital</t>
  </si>
  <si>
    <t>Coherencia</t>
  </si>
  <si>
    <t>Estructura</t>
  </si>
  <si>
    <r>
      <t xml:space="preserve">EQUIPO  EJECUTOR : </t>
    </r>
    <r>
      <rPr>
        <sz val="10"/>
        <color indexed="62"/>
        <rFont val="Calibri"/>
        <family val="2"/>
      </rPr>
      <t>PERFIL ADECUADO. CAMBIOS, COHERENTES APROBADOS POR JUNAEB</t>
    </r>
  </si>
  <si>
    <t xml:space="preserve">PRINCIPALES DEBILIDADES Y OPORTUNIDADES DE MEJORA OBSERVADAS </t>
  </si>
  <si>
    <t>Formación Profesional</t>
  </si>
  <si>
    <t>Experiencia</t>
  </si>
  <si>
    <t>Adaptabilidad</t>
  </si>
  <si>
    <t>Gestión y Planificación</t>
  </si>
  <si>
    <t>Trabajo en Equipo</t>
  </si>
  <si>
    <r>
      <t xml:space="preserve">DIMENSIÓN TÉCNICA - PROGRAMÁTICA: </t>
    </r>
    <r>
      <rPr>
        <sz val="10"/>
        <color indexed="62"/>
        <rFont val="Calibri"/>
        <family val="2"/>
      </rPr>
      <t xml:space="preserve">metodología/acciones según modelo y programación </t>
    </r>
  </si>
  <si>
    <t>Inserción del programa en Establecimientos Educativos</t>
  </si>
  <si>
    <t>Cobertura y cumplimiento programático</t>
  </si>
  <si>
    <t>Diseño y Ejecución metodológica</t>
  </si>
  <si>
    <t>Calidad técnica de la intervención</t>
  </si>
  <si>
    <t>Pertinencia Territorial e Intersectorial</t>
  </si>
  <si>
    <t>CONCLUSIÓN JUNAEB</t>
  </si>
  <si>
    <t>MARCAR CON UNA "x" SITUACIÓN DE APROBACIÓN DEL INFORME DE GESTIÓN:</t>
  </si>
  <si>
    <r>
      <t>SI</t>
    </r>
    <r>
      <rPr>
        <sz val="6"/>
        <color indexed="62"/>
        <rFont val="Calibri"/>
        <family val="2"/>
      </rPr>
      <t>,  ES APROBADO</t>
    </r>
  </si>
  <si>
    <r>
      <t>PARCIALMENTE</t>
    </r>
    <r>
      <rPr>
        <sz val="6"/>
        <color indexed="62"/>
        <rFont val="Calibri"/>
        <family val="2"/>
      </rPr>
      <t>, ES APROBADO CON OBSERVACIONES</t>
    </r>
  </si>
  <si>
    <r>
      <t>NO</t>
    </r>
    <r>
      <rPr>
        <sz val="6"/>
        <color indexed="62"/>
        <rFont val="Calibri"/>
        <family val="2"/>
      </rPr>
      <t>, REQUIERE MODIFICACIONES PARA APROBACIÓN</t>
    </r>
  </si>
  <si>
    <r>
      <t>CONCLUSIONES - SUGERENCIAS JUNAEB</t>
    </r>
    <r>
      <rPr>
        <sz val="8"/>
        <color indexed="62"/>
        <rFont val="Calibri"/>
        <family val="2"/>
      </rPr>
      <t xml:space="preserve">  (justificar situación de aprobación del informe)</t>
    </r>
  </si>
  <si>
    <t>INFORMACIÓN PENDIENTE Y OPORTUNIDADES DE MEJORA</t>
  </si>
  <si>
    <r>
      <t xml:space="preserve">SEGUIMIENTO MODIFICACIONES INFORME DE EJECUCIÓN, EVALUACIÓN FINAL JUNAEB
</t>
    </r>
    <r>
      <rPr>
        <sz val="8"/>
        <color indexed="60"/>
        <rFont val="Arial"/>
        <family val="2"/>
      </rPr>
      <t>sección para incorporar resumen de evaluación por revisión y ajustes del informes tras 1º Evaluación. Para Informes que fueron inicialmente no aprobados o con aprobación parcial y que debieron ser corregidos</t>
    </r>
  </si>
  <si>
    <t>RESPONSABLE JUNAEB DE EV MODIFICACIÓN: (Nombre cargo)</t>
  </si>
  <si>
    <r>
      <t>MARCAR CON UNA "</t>
    </r>
    <r>
      <rPr>
        <b/>
        <sz val="6"/>
        <color indexed="60"/>
        <rFont val="Calibri"/>
        <family val="2"/>
      </rPr>
      <t>X</t>
    </r>
    <r>
      <rPr>
        <sz val="6"/>
        <color indexed="60"/>
        <rFont val="Calibri"/>
        <family val="2"/>
      </rPr>
      <t>" SITUACIÓN FINAL DE AJUSTES Y MODIFICACIONES DEL INFORME DE GESTIÓN:</t>
    </r>
  </si>
  <si>
    <t>Mantiene estado de aprobación anterior</t>
  </si>
  <si>
    <t>Modifica Estado de aprobación Anterior</t>
  </si>
  <si>
    <r>
      <t xml:space="preserve">nuevo estado aprobación: </t>
    </r>
    <r>
      <rPr>
        <sz val="7"/>
        <color indexed="60"/>
        <rFont val="Calibri"/>
        <family val="2"/>
      </rPr>
      <t>( APLICABLE PARA INFORMES QUE CAMBIAN ESTADO DE APROBACIÓN)</t>
    </r>
  </si>
  <si>
    <t>APROBADO</t>
  </si>
  <si>
    <t>PARCIALMENTE APROBADO</t>
  </si>
  <si>
    <t xml:space="preserve">NO, REQUIERE MODIFICACIONES </t>
  </si>
  <si>
    <r>
      <t xml:space="preserve"> DESCRIPCIÓN Y EVALUACIÓN JUNAEB DE MODIFICACIONES REALIZADAS </t>
    </r>
    <r>
      <rPr>
        <sz val="8"/>
        <color indexed="60"/>
        <rFont val="Calibri"/>
        <family val="2"/>
      </rPr>
      <t>(destacar elementos superados y aún pendientes)</t>
    </r>
  </si>
  <si>
    <t>USAR ESCALA DE NOTAS EN EVALUACIÓN TÉCNICO–ADMINISTR Y EV. DESEMPEÑO ANTERIOR.</t>
  </si>
  <si>
    <t>FICHA 12: RESUMEN INFORME EJECUCIÓN (AUTOLLENADO)</t>
  </si>
  <si>
    <t>Fecha informe:</t>
  </si>
  <si>
    <t>(No se ingresa información, se genera del llenado de FICHAS DEL INFORME)</t>
  </si>
  <si>
    <t>RESUMEN 1: COBERTURAS</t>
  </si>
  <si>
    <t xml:space="preserve">COBERTURA ESCUELAS Y POBLACIÓN PARTICIPANTES HPV </t>
  </si>
  <si>
    <r>
      <t xml:space="preserve">Curso </t>
    </r>
    <r>
      <rPr>
        <b/>
        <sz val="10"/>
        <color indexed="9"/>
        <rFont val="Calibri"/>
        <family val="2"/>
      </rPr>
      <t xml:space="preserve"> .</t>
    </r>
  </si>
  <si>
    <t>Nº ESCUELAS:</t>
  </si>
  <si>
    <t>Nº Padres y Ap. (80% )</t>
  </si>
  <si>
    <t>RESUMEN 3: MONITOREO CONVIVENCIA</t>
  </si>
  <si>
    <t>COBERTURA MONITOREO CONVIVENCIA</t>
  </si>
  <si>
    <t xml:space="preserve">COBERTURA </t>
  </si>
  <si>
    <t>ENCUESTA</t>
  </si>
  <si>
    <t>N</t>
  </si>
  <si>
    <t>TOTAL ESC CON APLICACIÓN  2025</t>
  </si>
  <si>
    <t>TOTAL ESC CON ENTREGA REPORTE 2025</t>
  </si>
  <si>
    <t>RESUMEN 4: DETECCIÓN, PREVENCIÓN Y DERIVACIÓN</t>
  </si>
  <si>
    <t>UNIDAD: DETECCIÓN DE RIESGO EN ESTUDIANTES DE 6º EB</t>
  </si>
  <si>
    <t>COBERTURA APLICACIÓN 8° BÁSICO</t>
  </si>
  <si>
    <t>% ESTUDIANTES</t>
  </si>
  <si>
    <t>TOCA</t>
  </si>
  <si>
    <t>PSC-Y</t>
  </si>
  <si>
    <t>% ESTUDIANTES CON APLICACIÓN</t>
  </si>
  <si>
    <t>% ESTUDIANTES CUEST. DIGITADO</t>
  </si>
  <si>
    <t>Fecha de INICIO de aplicación TOCA-RR</t>
  </si>
  <si>
    <t>Fecha de INICIO de aplicación PSC-Y</t>
  </si>
  <si>
    <t>Fecha de TÉRMINO de aplicación TOCA-RR</t>
  </si>
  <si>
    <t>Quién aplicará el TOCA-RR</t>
  </si>
  <si>
    <t>Quién aplicará el PSC-Y</t>
  </si>
  <si>
    <t>UNIDAD PREVENCIÓN</t>
  </si>
  <si>
    <t>UNIDAD: DERIVACIÓN</t>
  </si>
  <si>
    <t>ACCIONES</t>
  </si>
  <si>
    <t>Nº ACCIONES</t>
  </si>
  <si>
    <t>Nº PARTICIP.</t>
  </si>
  <si>
    <t>AVANCE ESTUDIANTES DERIVADOS SG CRITERIO PRIORITARIO DERIVACIÓN</t>
  </si>
  <si>
    <t>TALLERES REALIZADOS</t>
  </si>
  <si>
    <t>ESTUD.</t>
  </si>
  <si>
    <t xml:space="preserve">1) Riesgo alto PSC </t>
  </si>
  <si>
    <t>PADRES</t>
  </si>
  <si>
    <t>SESIONES PROFES.</t>
  </si>
  <si>
    <t>SESIONES PROFES</t>
  </si>
  <si>
    <t>PROFES.</t>
  </si>
  <si>
    <t>% TALLERES EN ESCUELA</t>
  </si>
  <si>
    <t>Nº avance promedio sesiones talleres</t>
  </si>
  <si>
    <t>%  TALLERES POR PSICÓLOGO</t>
  </si>
  <si>
    <t>Nº estudiantes promedio por taller</t>
  </si>
  <si>
    <t xml:space="preserve">DURACIÓN  PROMEDIO SESIÓN TALLER (MINUTOS) </t>
  </si>
  <si>
    <t>UNIDAD: DESARROLLO RED LOCAL</t>
  </si>
  <si>
    <t>ACCIONES REALIZADAS</t>
  </si>
  <si>
    <t>Nº PARTICIPANTES ACCIONES RED LOCAL</t>
  </si>
  <si>
    <t>PRESENTACIÓN RESULTADOS HPV II</t>
  </si>
  <si>
    <t>IDENTIFICACIÓN DESAFÍOS DE RED</t>
  </si>
  <si>
    <t>OTRAS:</t>
  </si>
  <si>
    <t>RESUMEN 5: EQUIPO EJECUTOR</t>
  </si>
  <si>
    <t>PERFIL EQUIPO EJECUTOR</t>
  </si>
  <si>
    <t>HRS. AP. LOCAL EED</t>
  </si>
  <si>
    <t>PROFESIONALES EED HONORARIOS</t>
  </si>
  <si>
    <t>HRS  &gt; 2 años (o inicio proyecto)</t>
  </si>
  <si>
    <t xml:space="preserve">Nº HRS. SEMANALES HPV </t>
  </si>
  <si>
    <t>EQ. ESTABLE DIRECTO</t>
  </si>
  <si>
    <t>Nº PROFESIONALES EED</t>
  </si>
  <si>
    <r>
      <t xml:space="preserve">Horas de equipo estable directo , asignadas </t>
    </r>
    <r>
      <rPr>
        <b/>
        <sz val="6"/>
        <color rgb="FFFF0000"/>
        <rFont val="Calibri"/>
        <family val="2"/>
      </rPr>
      <t xml:space="preserve">a lo menos 60 % </t>
    </r>
    <r>
      <rPr>
        <sz val="6"/>
        <color rgb="FFFF0000"/>
        <rFont val="Calibri"/>
        <family val="2"/>
      </rPr>
      <t xml:space="preserve">a profesionales de 2 años o más ( en proyecto nuevo,  desde inicio). </t>
    </r>
  </si>
  <si>
    <t>RANGO POR CONSTRUIR</t>
  </si>
  <si>
    <t>ÍNDICE DE RECURSO HUMANO SEGÚN COBERTURA INTERVENIDA.</t>
  </si>
  <si>
    <t>INDICE RRHH ( no corregido)</t>
  </si>
  <si>
    <t>FACTOR DE CORRECCIÓN INDICE RRHH</t>
  </si>
  <si>
    <t>INDICE RRHH FINAL</t>
  </si>
  <si>
    <t xml:space="preserve">CUADRO PARA PEGAR Y ANALIZAR EN INFORME WORD </t>
  </si>
  <si>
    <t>HRS SEMANALES EED</t>
  </si>
  <si>
    <t>HRS MESES EED</t>
  </si>
  <si>
    <t>MATRÍC.</t>
  </si>
  <si>
    <t>INDICE RRHH (NO CORR.)</t>
  </si>
  <si>
    <t>MESES AÑO EED</t>
  </si>
  <si>
    <t>PROM. MESES AÑO EED</t>
  </si>
  <si>
    <t>MESES ANUAL PROYECTO</t>
  </si>
  <si>
    <t>FACTOR CORRECCIÓN</t>
  </si>
  <si>
    <t>RESUMEN 6: INDICADORES DE AUTOEVALUACION EQUIPOS HPV II</t>
  </si>
  <si>
    <t>AUTOEVALUACION EQUIPOS HPV II - INDICADORES DE INSERCIÓN E IMPLEMENTACIÓN : RESUMEN COMUNAL</t>
  </si>
  <si>
    <t>RESULT.</t>
  </si>
  <si>
    <r>
      <t>1.</t>
    </r>
    <r>
      <rPr>
        <sz val="9"/>
        <rFont val="Calibri"/>
        <family val="2"/>
      </rPr>
      <t xml:space="preserve"> Cantidad de Programas funcionando en el colegio, orientados al 2º ciclo</t>
    </r>
  </si>
  <si>
    <r>
      <t>2.</t>
    </r>
    <r>
      <rPr>
        <sz val="9"/>
        <rFont val="Calibri"/>
        <family val="2"/>
      </rPr>
      <t xml:space="preserve"> Percepción del nivel de cohesión del equipo de gestión.</t>
    </r>
  </si>
  <si>
    <r>
      <t>3.</t>
    </r>
    <r>
      <rPr>
        <sz val="9"/>
        <rFont val="Calibri"/>
        <family val="2"/>
      </rPr>
      <t xml:space="preserve"> Situación del Centro General de Padres.</t>
    </r>
  </si>
  <si>
    <t>1: No existe  2: Sí existe   3: Esta activo       4: Tiene espacio propio dentro del colegio   5: Participan apoderados en el EGE.</t>
  </si>
  <si>
    <r>
      <t xml:space="preserve">4. </t>
    </r>
    <r>
      <rPr>
        <sz val="9"/>
        <rFont val="Calibri"/>
        <family val="2"/>
      </rPr>
      <t>Situación del Centro de Alumnos en el Colegio</t>
    </r>
  </si>
  <si>
    <t>1: No existe  2: Sí existe   3: Esta activo       4: Tiene espacio propio dentro del colegio   5: Participan alumnos en el EGE.</t>
  </si>
  <si>
    <r>
      <t>5.</t>
    </r>
    <r>
      <rPr>
        <sz val="9"/>
        <rFont val="Calibri"/>
        <family val="2"/>
      </rPr>
      <t xml:space="preserve"> Existencia de persona del colegio encargada del Programa con horas asignadas.</t>
    </r>
  </si>
  <si>
    <t>6.% de reuniones realizadas del HPV II con equipo directivo o de gestión</t>
  </si>
  <si>
    <r>
      <t>7.</t>
    </r>
    <r>
      <rPr>
        <sz val="9"/>
        <rFont val="Calibri"/>
        <family val="2"/>
      </rPr>
      <t xml:space="preserve"> Compromiso del equipo directivo o de gestión con las actividades planificadas por el Programa.</t>
    </r>
  </si>
  <si>
    <t>1: Muy bajo   2: Bajo   3: Medio   4: Alto   5: Muy alto</t>
  </si>
  <si>
    <r>
      <t xml:space="preserve">8. </t>
    </r>
    <r>
      <rPr>
        <sz val="9"/>
        <rFont val="Calibri"/>
        <family val="2"/>
      </rPr>
      <t>Percepción del equipo ejecutor del nivel de inserción del programa HPV II en la escuela.</t>
    </r>
  </si>
  <si>
    <t>AUTOEVALUACION EQUIPOS HPV II - INDICADORES DE SOPORTE</t>
  </si>
  <si>
    <t>RESP.</t>
  </si>
  <si>
    <t>Actividades y metodologías propuestas se deben modificar para adecuarlas a realidad local</t>
  </si>
  <si>
    <r>
      <t xml:space="preserve">1. UNIDAD DE PROMOCIÓN </t>
    </r>
    <r>
      <rPr>
        <sz val="7"/>
        <rFont val="Calibri"/>
        <family val="2"/>
      </rPr>
      <t>1: Nunca; 2: Rara vez; 3: A veces; 4: Frecuentemente; 5: Siempre</t>
    </r>
  </si>
  <si>
    <r>
      <t xml:space="preserve">2. UNIDAD DE DETECCIÓN </t>
    </r>
    <r>
      <rPr>
        <sz val="7"/>
        <rFont val="Calibri"/>
        <family val="2"/>
      </rPr>
      <t>1: Nunca; 2: Rara vez; 3: A veces; 4: Frecuentemente; 5: Siempre</t>
    </r>
  </si>
  <si>
    <r>
      <t>3. UNIDAD DE PREVENCIÓN</t>
    </r>
    <r>
      <rPr>
        <sz val="7"/>
        <rFont val="Calibri"/>
        <family val="2"/>
      </rPr>
      <t xml:space="preserve"> 1: Nunca; 2: Rara vez; 3: A veces; 4: Frecuentemente; 5: Siempre</t>
    </r>
  </si>
  <si>
    <r>
      <t>4. UNIDAD DE DERIVACIÓN, ATENCIÓN Y SEGUIMIENTO</t>
    </r>
    <r>
      <rPr>
        <sz val="7"/>
        <rFont val="Calibri"/>
        <family val="2"/>
      </rPr>
      <t xml:space="preserve"> 1: Nunca; 2: Rara vez; 3: A veces; 4: Frecuentemente; 5: Siempre</t>
    </r>
  </si>
  <si>
    <r>
      <t>5. UNIDAD DE RED</t>
    </r>
    <r>
      <rPr>
        <sz val="7"/>
        <rFont val="Calibri"/>
        <family val="2"/>
      </rPr>
      <t xml:space="preserve"> 1: Nunca; 2: Rara vez; 3: A veces; 4: Frecuentemente; 5: Siempre</t>
    </r>
  </si>
  <si>
    <t>1: Bajo - 2: Medio - 3: Alto</t>
  </si>
  <si>
    <t>1: Autocuidado profesores; 2:  Asesoría de Aula; 3: Asesoría Reunión de Apoderados; 4: Promoción con estudiantes; 5: Autocuidado directivos; 6: Talleres Preventivos; 7: Detección; 8: Derivación</t>
  </si>
  <si>
    <t>1: Muy Buena - 2: Buena - 3: Regular - 4: Mala - 5: Muy mala.</t>
  </si>
  <si>
    <t>1: Muy Bajo - 2: Bajo - 3: Medio - 4: Alto - 5: Muy Alto</t>
  </si>
  <si>
    <t>16. Nivel de legitimación del equipo ejecutor ante las Corporaciones de Educación o Departamento de Educación.</t>
  </si>
  <si>
    <t>RESUMEN 7: EVALUACIÓN TÉCNICA</t>
  </si>
  <si>
    <t>ANTECEDENTES Y CONCLUSIONES RELEVANTES OBSERVADAS POR JUNAEB</t>
  </si>
  <si>
    <t>PRESENTACIÓN FORMAL: INFORMACIÓN Y DOCUMENTOS A PRESENTAR SEGÚN PAUTA DE INFORME</t>
  </si>
  <si>
    <t>LOGROS Y FORTALEZAS</t>
  </si>
  <si>
    <t>DEBILIDADES Y OPORTUNIDADES DE MEJORA</t>
  </si>
  <si>
    <t>FORTALEZAS</t>
  </si>
  <si>
    <t>DEBILIDADES</t>
  </si>
  <si>
    <t>Categorías</t>
  </si>
  <si>
    <t>EQUIPO  EJECUTOR : PERFIL ADECUADO. CAMBIOS, COHERENTES APROBADOS POR JUNAEB</t>
  </si>
  <si>
    <t xml:space="preserve">DIMENSIÓN TÉCNICA - PROGRAMÁTICA: metodología/acciones según modelo y programación </t>
  </si>
  <si>
    <r>
      <t>SI</t>
    </r>
    <r>
      <rPr>
        <sz val="7"/>
        <color indexed="62"/>
        <rFont val="Calibri"/>
        <family val="2"/>
      </rPr>
      <t>,  ES APROBADO</t>
    </r>
  </si>
  <si>
    <r>
      <t>PARCIALMENTE</t>
    </r>
    <r>
      <rPr>
        <sz val="7"/>
        <color indexed="62"/>
        <rFont val="Calibri"/>
        <family val="2"/>
      </rPr>
      <t>, ES APROBADO 
CON OBSERVACIONES</t>
    </r>
  </si>
  <si>
    <r>
      <t>NO</t>
    </r>
    <r>
      <rPr>
        <sz val="7"/>
        <color indexed="62"/>
        <rFont val="Calibri"/>
        <family val="2"/>
      </rPr>
      <t>, REQUIERE MODIFICACIONES PARA APROBACIÓN</t>
    </r>
  </si>
  <si>
    <t>RESUMEN HPV II</t>
  </si>
  <si>
    <t>AUTOEVALUACION EQUIPOS HPV - INDICADORES DE INSERCIÓN E IMPLEMENTACIÓN : RESUMEN</t>
  </si>
  <si>
    <t>AUTOEVALUACION EQUIPOS HPV - INDICADORES DE SOPORTE</t>
  </si>
  <si>
    <t>cc F 2025</t>
  </si>
  <si>
    <t>CC17</t>
  </si>
  <si>
    <t>SATISFACCIÓN</t>
  </si>
  <si>
    <t>ÁREA: EVALUACIÓN DESEMPEÑO EJECUTOR: INSUMOS INFORME EJECUCIÓN</t>
  </si>
  <si>
    <t>EVALUACIÓN DE CATEGORIAS</t>
  </si>
  <si>
    <t>COBERTURAS PARTICIPANTE ESCUELAS HPV</t>
  </si>
  <si>
    <t>INDICE RRHH</t>
  </si>
  <si>
    <t>UNIDAD DETECCIÓN HPV</t>
  </si>
  <si>
    <t>UNIDAD DESARROLLO RED: participantes</t>
  </si>
  <si>
    <t>UNIDAD DE PREVENCIÓN</t>
  </si>
  <si>
    <t>UNIDAD DE DERIVACIÓN</t>
  </si>
  <si>
    <t>1: No existe  2: Sí existe   3: Esta activo   4: espacio propio dentro del colegio   5: Participan apoderados en EGE</t>
  </si>
  <si>
    <t>ACTIVIDADES/METODOLOGÍAS PARA UNIDAD SE DEBEN MODIFICAR PARA ADECUARLAS</t>
  </si>
  <si>
    <t>1: Autocuidado - 2: Aula - 3: Taller Prev - 4: Detección - 5: Derivación - 6: Asesoría Reunión Ap.</t>
  </si>
  <si>
    <t>Escala Notas : 7 OPTIMO   - 5 REGULAR  -  3 DEFICIENTE  - 0 NO CALIFICA</t>
  </si>
  <si>
    <t>informe de gestión da cuenta de la ejecución, según modelo de intervención y programación aprobada, en la forma como en los contenidos presentados</t>
  </si>
  <si>
    <t>SEGUIMIENTO ESTADO INFORME EJECUCIÓN JUNAEB</t>
  </si>
  <si>
    <t>Presentación formal</t>
  </si>
  <si>
    <t>Equipo Ejecutor</t>
  </si>
  <si>
    <t>Dimesión Técnica-Programática</t>
  </si>
  <si>
    <t>Nº ESCUELAS</t>
  </si>
  <si>
    <t>Nº Profesores/ educadoras</t>
  </si>
  <si>
    <t>ESTUDIANTES Chile Solidario</t>
  </si>
  <si>
    <t>% COBERT. PROG. VS. INFORME</t>
  </si>
  <si>
    <t>ASISTENTE EDUC.</t>
  </si>
  <si>
    <t>HORAS APORTE LOCAL</t>
  </si>
  <si>
    <t>Total horas EED</t>
  </si>
  <si>
    <t>N° HRS &gt; 2 años (o inicio proyecto)</t>
  </si>
  <si>
    <t>Valores de cálculo IIRRHH</t>
  </si>
  <si>
    <t>INDICE RRHH (CORREGIDO)</t>
  </si>
  <si>
    <r>
      <t xml:space="preserve">matrícula 8º EB reaplica </t>
    </r>
    <r>
      <rPr>
        <sz val="6"/>
        <color theme="1" tint="0.34998626667073579"/>
        <rFont val="Calibri"/>
        <family val="2"/>
        <scheme val="minor"/>
      </rPr>
      <t xml:space="preserve">(escuelas  &gt;=2 años HPV) </t>
    </r>
  </si>
  <si>
    <t>RE-APLICACIÓN 8° EB</t>
  </si>
  <si>
    <t>7° básico</t>
  </si>
  <si>
    <t xml:space="preserve">DERIVADOS </t>
  </si>
  <si>
    <t>Nº ESTUDIANTES DETECTADOS año anterior</t>
  </si>
  <si>
    <t>% DERIVADOS SOBRE DETECTADOS</t>
  </si>
  <si>
    <t>% ATENDIDOS (SOBRE DERIVADOS)</t>
  </si>
  <si>
    <t>1. Nº PROGRAMAS COLEGIO, EN 2º CICLO</t>
  </si>
  <si>
    <t>2. PERCEPCIÓN COHESIÓN EGE</t>
  </si>
  <si>
    <t>3. SITUACIÓN CCPPAA</t>
  </si>
  <si>
    <t>4. SITUACIÓN CCAA</t>
  </si>
  <si>
    <t>5. ENCARGADO CON HORAS ASIGNADAS</t>
  </si>
  <si>
    <t>6.% REUNIONES REALIZADAS HPV CON EGE</t>
  </si>
  <si>
    <t xml:space="preserve">7. COMPROMISO EGE CON ACTIVIDADES </t>
  </si>
  <si>
    <t>8. PERCEPCIÓN NIVEL HPV EN ESCUELA</t>
  </si>
  <si>
    <t>1: Nunca - 2: Rara vez - 3: A veces - 4: Frecuentemente - 5: Siempre</t>
  </si>
  <si>
    <t>6. PERCEPCIÓN INSERCIÓN HPV EN LA ESCUELA</t>
  </si>
  <si>
    <t>7. ACTIVIDAD MEJOR EVALUADA</t>
  </si>
  <si>
    <t>8.  EVALUACIÓN GENERAL EJECUCIÓN HPV</t>
  </si>
  <si>
    <t>9.  EXPERTICIA EQUIPO EJECUTOR</t>
  </si>
  <si>
    <t>10. CLARIDAD METODOLOGÍA Y LAS ESTRATEGIAS</t>
  </si>
  <si>
    <t>11. CAPACITACIONES, APOYO PARA EJECUCIÓN</t>
  </si>
  <si>
    <t>12. SUPERVISIÓN, APOYO PARA EJECUCIÓN</t>
  </si>
  <si>
    <t>13. ENTREGA RECURSOS JUNAEB OPORTUNA</t>
  </si>
  <si>
    <t>14. FLUIDEZ RECURSOS A EQUIPO (LOCAL)</t>
  </si>
  <si>
    <t>15. LEGITIMACIÓN EQUIPO EN COLEGIOS</t>
  </si>
  <si>
    <t>16. LEGITIMACIÓN EQUIPO ANTE CORPORAC/DEPTO EDUC.</t>
  </si>
  <si>
    <t>17. SATISFACCIÓN LABORAL</t>
  </si>
  <si>
    <t>A. Cumplimiento metodología y acciones con modelo de intervención y programación anual</t>
  </si>
  <si>
    <t>B.  Adecuación RRHH, financieros, materiales para desarrollo del Programa</t>
  </si>
  <si>
    <t xml:space="preserve">NOTA EVALUACIÓN DE INFORME </t>
  </si>
  <si>
    <t>detecc AÑO ANT</t>
  </si>
  <si>
    <t>% CHISOL</t>
  </si>
  <si>
    <t>ESCUELAS:</t>
  </si>
  <si>
    <t>MATRÍC</t>
  </si>
  <si>
    <t>Técnico</t>
  </si>
  <si>
    <t>Servicios Auxiliares</t>
  </si>
  <si>
    <t>N° horas mensuales  RRHH Estable (1)</t>
  </si>
  <si>
    <t>total Nº de estudiantes intervenidos (2)</t>
  </si>
  <si>
    <t>Promedio* ((Nº MESES ANUALES EED) (1)</t>
  </si>
  <si>
    <t>Nº MESES ANUALES PROYECTO (3)</t>
  </si>
  <si>
    <t>Nº profesionales equipo</t>
  </si>
  <si>
    <t>Nº profesionales a honorarios</t>
  </si>
  <si>
    <t>% profesionales a honorarios</t>
  </si>
  <si>
    <t>ESTUD. CON TOCA RR</t>
  </si>
  <si>
    <t>% ESTUDIANTES TOCA</t>
  </si>
  <si>
    <t>ESTUDIANTES CON PSC-Y</t>
  </si>
  <si>
    <t>% ESTUDIANTES CON PSC-Y</t>
  </si>
  <si>
    <t>INICIO de aplicación TOCA-RR</t>
  </si>
  <si>
    <t>TÉRMINO de aplicación TOCA-RR</t>
  </si>
  <si>
    <t>ESTUDIANTES CON TOCA RR 8º</t>
  </si>
  <si>
    <t>% ESTUDIANTES TOCA 8º</t>
  </si>
  <si>
    <t>ESTUDIANTES CON PSC-Y 8º</t>
  </si>
  <si>
    <t>% ESTUDIANTES CON PSC-Y 8º</t>
  </si>
  <si>
    <t>N° talleres programados</t>
  </si>
  <si>
    <t>N° talleres realizados</t>
  </si>
  <si>
    <t>N° sesiones programadas</t>
  </si>
  <si>
    <t>N° sesiones realizadas</t>
  </si>
  <si>
    <t>Nº ESTUD. DETECC. AÑO ANTERIOR</t>
  </si>
  <si>
    <t>N° ESTUDIANTES programados 2025</t>
  </si>
  <si>
    <t>N° ESTUDIANTES participando</t>
  </si>
  <si>
    <t>% ESTUDIANTES EN TP</t>
  </si>
  <si>
    <t>Nº sesiones padres</t>
  </si>
  <si>
    <t>Nº padres participando</t>
  </si>
  <si>
    <t>Nº sesiones profesores</t>
  </si>
  <si>
    <t>Nº profesores participando</t>
  </si>
  <si>
    <t>1) PSC ALTO</t>
  </si>
  <si>
    <t>4) OTRO</t>
  </si>
  <si>
    <t>CENTROS EDUCACIÓN</t>
  </si>
  <si>
    <t>CENTROS JUSTICIA</t>
  </si>
  <si>
    <t>SISTEMA PRIVADO</t>
  </si>
  <si>
    <t>Otros</t>
  </si>
  <si>
    <t>ATENDIDOS 2025</t>
  </si>
  <si>
    <t>% Atendidos sobre Derivados</t>
  </si>
  <si>
    <t>1. PROMOCIÓN</t>
  </si>
  <si>
    <t>2. DETECCIÓN</t>
  </si>
  <si>
    <t>3. PREVENCIÓN</t>
  </si>
  <si>
    <t>4. DERIVACIÓN</t>
  </si>
  <si>
    <t>5. RED</t>
  </si>
  <si>
    <t>promedio</t>
  </si>
  <si>
    <t>PARCIALMENTE</t>
  </si>
  <si>
    <t>NO, REQUIERE MODIFICACIÓN</t>
  </si>
  <si>
    <t>RIESGO TOCA RR 2025</t>
  </si>
  <si>
    <t>PSC Y CRITICO 2025</t>
  </si>
  <si>
    <t>Nº TALLERES PROGRAMADOS</t>
  </si>
  <si>
    <t>RIESGO TOCA-RR</t>
  </si>
  <si>
    <t>dato 2017 malo en progr-</t>
  </si>
  <si>
    <t>detección 6º básico</t>
  </si>
  <si>
    <t>Nº TP</t>
  </si>
  <si>
    <t>RIESGO CRÍTICO  PSC-Y</t>
  </si>
  <si>
    <t>CALERA</t>
  </si>
  <si>
    <t>CHILLAN</t>
  </si>
  <si>
    <t>CHILLAN VIEJO</t>
  </si>
  <si>
    <t>COLBUN</t>
  </si>
  <si>
    <t>CONCEPCION</t>
  </si>
  <si>
    <t>COPIAPO</t>
  </si>
  <si>
    <t>CURICO</t>
  </si>
  <si>
    <t>LA UNION</t>
  </si>
  <si>
    <t>LONGAVI</t>
  </si>
  <si>
    <t>LOS ANGELES</t>
  </si>
  <si>
    <t>MULCHEN</t>
  </si>
  <si>
    <t>OLMUE</t>
  </si>
  <si>
    <t>PEÑALOLEN</t>
  </si>
  <si>
    <t>QUILPUE</t>
  </si>
  <si>
    <t>Isla de Maipo</t>
  </si>
  <si>
    <t>SAN RAMON</t>
  </si>
  <si>
    <t>Quilicura</t>
  </si>
  <si>
    <t>VALPARAISO</t>
  </si>
  <si>
    <t>FICHA F1.2: IMPLEMENTACIÓN MONITOREO DE LA CONVIVENCIA. ACCIONES APLICACIÓN</t>
  </si>
  <si>
    <t>2024 MONITOREO CONVIVENCIA</t>
  </si>
  <si>
    <t>Si requiere registrar más escuelas que las filas definidas, despliegue filas ocultas (fila 30 a 54)</t>
  </si>
  <si>
    <r>
      <t>FASE 1: APLICACIÓN INSTRUMENTOS</t>
    </r>
    <r>
      <rPr>
        <sz val="11"/>
        <color rgb="FF0000FF"/>
        <rFont val="Calibri"/>
        <family val="2"/>
        <scheme val="minor"/>
      </rPr>
      <t xml:space="preserve"> (Indique nº de actores con aplicación Encuesta monitoreo)</t>
    </r>
  </si>
  <si>
    <t>SENSIBILIZACIÓN</t>
  </si>
  <si>
    <t>JORNADA CONVIVENCIA</t>
  </si>
  <si>
    <t xml:space="preserve">ESTUDIANTES </t>
  </si>
  <si>
    <t>Indicar SI o NO</t>
  </si>
  <si>
    <t>5º</t>
  </si>
  <si>
    <t>6º</t>
  </si>
  <si>
    <t xml:space="preserve">OBSERVACIONES Y COMENTARIOS </t>
  </si>
  <si>
    <t>Indique los actores con quienes trabajó en la lectura y análisis de reportes (Reporte Monitoreo o resultados encuesta de clima)</t>
  </si>
  <si>
    <t>RESUMEN EVALUACIÓN INFORME HPV</t>
  </si>
  <si>
    <t>DIMENSIONES</t>
  </si>
  <si>
    <t>ÍTEMES</t>
  </si>
  <si>
    <t>SUB ÍTEMES</t>
  </si>
  <si>
    <r>
      <t xml:space="preserve">A. </t>
    </r>
    <r>
      <rPr>
        <sz val="8"/>
        <color indexed="62"/>
        <rFont val="Calibri"/>
        <family val="2"/>
      </rPr>
      <t>Cumplimiento metodología y acciones</t>
    </r>
  </si>
  <si>
    <r>
      <t xml:space="preserve">B.  </t>
    </r>
    <r>
      <rPr>
        <sz val="7"/>
        <color indexed="62"/>
        <rFont val="Calibri"/>
        <family val="2"/>
      </rPr>
      <t>Adecuación RRHH, financieros, materiales</t>
    </r>
  </si>
  <si>
    <r>
      <t>A.1.</t>
    </r>
    <r>
      <rPr>
        <sz val="7"/>
        <color indexed="62"/>
        <rFont val="Calibri"/>
        <family val="2"/>
      </rPr>
      <t> EJECUCIÓN UNIDADES Y ACCIONES ADECUADO (PROGRAMACIÓN MODELO)</t>
    </r>
  </si>
  <si>
    <r>
      <t xml:space="preserve">B.1. </t>
    </r>
    <r>
      <rPr>
        <sz val="8"/>
        <color indexed="62"/>
        <rFont val="Calibri"/>
        <family val="2"/>
      </rPr>
      <t>PRESUPUESTO: aportes locales</t>
    </r>
  </si>
  <si>
    <r>
      <t xml:space="preserve">B.2. </t>
    </r>
    <r>
      <rPr>
        <sz val="8"/>
        <color indexed="62"/>
        <rFont val="Calibri"/>
        <family val="2"/>
      </rPr>
      <t>RRHH Y HORAS ESCUELA</t>
    </r>
  </si>
  <si>
    <t>CATEGIRÍAS EV.</t>
  </si>
  <si>
    <t>NOTA EV. INFORME</t>
  </si>
  <si>
    <r>
      <t xml:space="preserve">A. </t>
    </r>
    <r>
      <rPr>
        <sz val="7"/>
        <color indexed="62"/>
        <rFont val="Calibri"/>
        <family val="2"/>
      </rPr>
      <t>Cumplimiento metodología y acciones con modelo y programación</t>
    </r>
  </si>
  <si>
    <r>
      <t xml:space="preserve">B.  </t>
    </r>
    <r>
      <rPr>
        <sz val="7"/>
        <color indexed="62"/>
        <rFont val="Calibri"/>
        <family val="2"/>
      </rPr>
      <t>Adecuación RRHH, financieros, materiales para des. Programa</t>
    </r>
  </si>
  <si>
    <r>
      <t xml:space="preserve">A.2. </t>
    </r>
    <r>
      <rPr>
        <sz val="7"/>
        <color indexed="62"/>
        <rFont val="Calibri"/>
        <family val="2"/>
      </rPr>
      <t>CONTINUIDAD ESCUELAS ADECUADO</t>
    </r>
  </si>
  <si>
    <r>
      <t xml:space="preserve">B.1. </t>
    </r>
    <r>
      <rPr>
        <sz val="7"/>
        <color indexed="62"/>
        <rFont val="Calibri"/>
        <family val="2"/>
      </rPr>
      <t>PPTO: aportes locales</t>
    </r>
  </si>
  <si>
    <r>
      <t>B.2.</t>
    </r>
    <r>
      <rPr>
        <sz val="7"/>
        <color indexed="62"/>
        <rFont val="Calibri"/>
        <family val="2"/>
      </rPr>
      <t xml:space="preserve"> RRHH HORAS ESCUELA</t>
    </r>
  </si>
  <si>
    <r>
      <t xml:space="preserve">A.1. a) </t>
    </r>
    <r>
      <rPr>
        <sz val="7"/>
        <color indexed="62"/>
        <rFont val="Calibri"/>
        <family val="2"/>
      </rPr>
      <t>COBERTURA PERTINENTE</t>
    </r>
  </si>
  <si>
    <r>
      <t>A.1. b)</t>
    </r>
    <r>
      <rPr>
        <sz val="7"/>
        <color indexed="62"/>
        <rFont val="Calibri"/>
        <family val="2"/>
      </rPr>
      <t> CALIDAD TÉCNICA</t>
    </r>
  </si>
  <si>
    <r>
      <t xml:space="preserve">A.1. c) </t>
    </r>
    <r>
      <rPr>
        <sz val="7"/>
        <color indexed="62"/>
        <rFont val="Calibri"/>
        <family val="2"/>
      </rPr>
      <t xml:space="preserve">ORGANIZACIÓN DE ACCIONES
</t>
    </r>
  </si>
  <si>
    <t>PROMOCIÓN</t>
  </si>
  <si>
    <r>
      <t xml:space="preserve">DETECCIÓN </t>
    </r>
    <r>
      <rPr>
        <b/>
        <sz val="7"/>
        <color indexed="62"/>
        <rFont val="Calibri"/>
        <family val="2"/>
      </rPr>
      <t xml:space="preserve"> 6º EB</t>
    </r>
  </si>
  <si>
    <r>
      <t xml:space="preserve">DETECCIÓN </t>
    </r>
    <r>
      <rPr>
        <b/>
        <sz val="7"/>
        <color indexed="62"/>
        <rFont val="Calibri"/>
        <family val="2"/>
      </rPr>
      <t>REAPLICAC 8º EB </t>
    </r>
  </si>
  <si>
    <t>PREVENCIÓN</t>
  </si>
  <si>
    <t>DERIVACIÓN</t>
  </si>
  <si>
    <t>DESARROLLO DE RED</t>
  </si>
  <si>
    <t>EVALUACIÓN Y SEG.</t>
  </si>
  <si>
    <r>
      <t>B.1..1.</t>
    </r>
    <r>
      <rPr>
        <sz val="7"/>
        <color indexed="62"/>
        <rFont val="Calibri"/>
        <family val="2"/>
      </rPr>
      <t>   ACCIONES EVIDENCIAN FLUIDA Y EFICIENTE COORD./ CUMPLIMI.AP LOCALES</t>
    </r>
  </si>
  <si>
    <r>
      <t>B.1.2.</t>
    </r>
    <r>
      <rPr>
        <sz val="7"/>
        <color indexed="62"/>
        <rFont val="Calibri"/>
        <family val="2"/>
      </rPr>
      <t>   NIVEL CUMPLIMIENTO RECURSOS LOCALES COMPROMETIDOS</t>
    </r>
  </si>
  <si>
    <r>
      <t>B.2.1.</t>
    </r>
    <r>
      <rPr>
        <sz val="7"/>
        <color indexed="62"/>
        <rFont val="Calibri"/>
        <family val="2"/>
      </rPr>
      <t xml:space="preserve"> PERFIL EQUIPO ACORDE A APROBADO. INFORMADOS Y APROBADOS JUNAEB</t>
    </r>
  </si>
  <si>
    <r>
      <t>B.2.2.</t>
    </r>
    <r>
      <rPr>
        <sz val="7"/>
        <color indexed="62"/>
        <rFont val="Calibri"/>
        <family val="2"/>
      </rPr>
      <t>  ÍNDICE DE RECURSO HUMANO</t>
    </r>
  </si>
  <si>
    <r>
      <t>B.2.3.</t>
    </r>
    <r>
      <rPr>
        <sz val="7"/>
        <color indexed="62"/>
        <rFont val="Calibri"/>
        <family val="2"/>
      </rPr>
      <t> ACCIONES EVIDENCIAN FLUIDA Y EFICIENTE COORD./CUMPLIM. HRS PROFES-ESCUELA</t>
    </r>
  </si>
  <si>
    <t>CONCLUSIONES - SUGERENCIAS JUNAEB</t>
  </si>
  <si>
    <t>ESCALA NOTAS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</si>
</sst>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 #,##0_ ;_ * \-#,##0_ ;_ * &quot;-&quot;_ ;_ @_ "/>
    <numFmt numFmtId="164" formatCode="_-* #,##0.00\ _€_-;\-* #,##0.00\ _€_-;_-* &quot;-&quot;??\ _€_-;_-@_-"/>
    <numFmt numFmtId="165" formatCode="0.0%"/>
    <numFmt numFmtId="166" formatCode="#,##0.0"/>
    <numFmt numFmtId="167" formatCode="0.0"/>
    <numFmt numFmtId="168" formatCode="#,##0.0&quot; MIN.&quot;"/>
    <numFmt numFmtId="169" formatCode="_-[$€-2]\ * #,##0.00_-;\-[$€-2]\ * #,##0.00_-;_-[$€-2]\ * &quot;-&quot;??_-"/>
    <numFmt numFmtId="170" formatCode="#,##0&quot; *&quot;"/>
    <numFmt numFmtId="171" formatCode="[$$-340A]\ #,##0"/>
    <numFmt numFmtId="172" formatCode="_-* #,##0\ _€_-;\-* #,##0\ _€_-;_-* &quot;-&quot;??\ _€_-;_-@_-"/>
    <numFmt numFmtId="173" formatCode="dd/mm/yyyy;@"/>
    <numFmt numFmtId="174" formatCode="_-[$€-2]\ * #,##0.00_-;\-[$€-2]\ * #,##0.00_-;_-[$€-2]\ * &quot;-&quot;??"/>
  </numFmts>
  <fonts count="402">
    <font>
      <sz val="11"/>
      <color theme="1"/>
      <name val="Calibri"/>
      <family val="2"/>
      <scheme val="minor"/>
    </font>
    <font>
      <sz val="11"/>
      <color indexed="8"/>
      <name val="Calibri"/>
      <family val="2"/>
    </font>
    <font>
      <sz val="10"/>
      <name val="Arial"/>
      <family val="2"/>
    </font>
    <font>
      <sz val="7"/>
      <name val="Arial"/>
      <family val="2"/>
    </font>
    <font>
      <sz val="8"/>
      <name val="Arial"/>
      <family val="2"/>
    </font>
    <font>
      <sz val="8"/>
      <color indexed="81"/>
      <name val="Tahoma"/>
      <family val="2"/>
    </font>
    <font>
      <sz val="6"/>
      <name val="Arial"/>
      <family val="2"/>
    </font>
    <font>
      <sz val="10"/>
      <name val="Arial"/>
      <family val="2"/>
    </font>
    <font>
      <sz val="11"/>
      <color indexed="8"/>
      <name val="Calibri"/>
      <family val="2"/>
    </font>
    <font>
      <sz val="8"/>
      <name val="Calibri"/>
      <family val="2"/>
    </font>
    <font>
      <sz val="11"/>
      <name val="Calibri"/>
      <family val="2"/>
    </font>
    <font>
      <sz val="10"/>
      <name val="Calibri"/>
      <family val="2"/>
    </font>
    <font>
      <b/>
      <sz val="8"/>
      <name val="Calibri"/>
      <family val="2"/>
    </font>
    <font>
      <sz val="7"/>
      <name val="Calibri"/>
      <family val="2"/>
    </font>
    <font>
      <sz val="10"/>
      <color indexed="62"/>
      <name val="Calibri"/>
      <family val="2"/>
    </font>
    <font>
      <sz val="8"/>
      <color indexed="62"/>
      <name val="Calibri"/>
      <family val="2"/>
    </font>
    <font>
      <sz val="9"/>
      <name val="Calibri"/>
      <family val="2"/>
    </font>
    <font>
      <b/>
      <sz val="8"/>
      <color indexed="60"/>
      <name val="Calibri"/>
      <family val="2"/>
    </font>
    <font>
      <b/>
      <sz val="7"/>
      <name val="Calibri"/>
      <family val="2"/>
    </font>
    <font>
      <sz val="7"/>
      <color indexed="62"/>
      <name val="Calibri"/>
      <family val="2"/>
    </font>
    <font>
      <sz val="7"/>
      <color indexed="60"/>
      <name val="Calibri"/>
      <family val="2"/>
    </font>
    <font>
      <sz val="6"/>
      <name val="Calibri"/>
      <family val="2"/>
    </font>
    <font>
      <b/>
      <sz val="7"/>
      <color indexed="62"/>
      <name val="Calibri"/>
      <family val="2"/>
    </font>
    <font>
      <b/>
      <sz val="8"/>
      <color indexed="62"/>
      <name val="Calibri"/>
      <family val="2"/>
    </font>
    <font>
      <sz val="6"/>
      <color indexed="62"/>
      <name val="Calibri"/>
      <family val="2"/>
    </font>
    <font>
      <sz val="9"/>
      <color indexed="62"/>
      <name val="Calibri"/>
      <family val="2"/>
    </font>
    <font>
      <sz val="8"/>
      <color indexed="60"/>
      <name val="Calibri"/>
      <family val="2"/>
    </font>
    <font>
      <sz val="7"/>
      <color indexed="10"/>
      <name val="Calibri"/>
      <family val="2"/>
    </font>
    <font>
      <b/>
      <sz val="7"/>
      <color indexed="10"/>
      <name val="Calibri"/>
      <family val="2"/>
    </font>
    <font>
      <b/>
      <sz val="10"/>
      <color indexed="9"/>
      <name val="Calibri"/>
      <family val="2"/>
    </font>
    <font>
      <b/>
      <sz val="7"/>
      <color indexed="48"/>
      <name val="Calibri"/>
      <family val="2"/>
    </font>
    <font>
      <b/>
      <sz val="7"/>
      <color indexed="23"/>
      <name val="Calibri"/>
      <family val="2"/>
    </font>
    <font>
      <sz val="7"/>
      <color indexed="18"/>
      <name val="Arial"/>
      <family val="2"/>
    </font>
    <font>
      <sz val="9"/>
      <name val="Arial"/>
      <family val="2"/>
    </font>
    <font>
      <b/>
      <sz val="10"/>
      <color indexed="8"/>
      <name val="Arial"/>
      <family val="2"/>
    </font>
    <font>
      <sz val="11"/>
      <color indexed="8"/>
      <name val="Calibri"/>
      <family val="2"/>
    </font>
    <font>
      <b/>
      <sz val="6"/>
      <name val="Calibri"/>
      <family val="2"/>
    </font>
    <font>
      <sz val="10"/>
      <name val="Calibri"/>
      <family val="2"/>
    </font>
    <font>
      <b/>
      <sz val="9"/>
      <name val="Calibri"/>
      <family val="2"/>
    </font>
    <font>
      <b/>
      <sz val="9"/>
      <color indexed="62"/>
      <name val="Calibri"/>
      <family val="2"/>
    </font>
    <font>
      <b/>
      <sz val="10"/>
      <name val="Calibri"/>
      <family val="2"/>
    </font>
    <font>
      <b/>
      <sz val="6"/>
      <color indexed="60"/>
      <name val="Calibri"/>
      <family val="2"/>
    </font>
    <font>
      <sz val="6"/>
      <color indexed="18"/>
      <name val="Calibri"/>
      <family val="2"/>
    </font>
    <font>
      <sz val="8"/>
      <color indexed="18"/>
      <name val="Calibri"/>
      <family val="2"/>
    </font>
    <font>
      <b/>
      <sz val="6"/>
      <color indexed="62"/>
      <name val="Calibri"/>
      <family val="2"/>
    </font>
    <font>
      <b/>
      <sz val="10"/>
      <color indexed="62"/>
      <name val="Calibri"/>
      <family val="2"/>
    </font>
    <font>
      <b/>
      <i/>
      <sz val="6"/>
      <color indexed="62"/>
      <name val="Calibri"/>
      <family val="2"/>
    </font>
    <font>
      <i/>
      <sz val="6"/>
      <color indexed="62"/>
      <name val="Calibri"/>
      <family val="2"/>
    </font>
    <font>
      <sz val="8"/>
      <color indexed="10"/>
      <name val="Calibri"/>
      <family val="2"/>
    </font>
    <font>
      <b/>
      <sz val="10"/>
      <color indexed="19"/>
      <name val="Calibri"/>
      <family val="2"/>
    </font>
    <font>
      <b/>
      <sz val="10"/>
      <color indexed="60"/>
      <name val="Calibri"/>
      <family val="2"/>
    </font>
    <font>
      <sz val="8"/>
      <color indexed="19"/>
      <name val="Calibri"/>
      <family val="2"/>
    </font>
    <font>
      <b/>
      <sz val="10"/>
      <color indexed="18"/>
      <name val="Calibri"/>
      <family val="2"/>
    </font>
    <font>
      <b/>
      <sz val="11"/>
      <color indexed="18"/>
      <name val="Calibri"/>
      <family val="2"/>
    </font>
    <font>
      <sz val="7"/>
      <color indexed="18"/>
      <name val="Calibri"/>
      <family val="2"/>
    </font>
    <font>
      <b/>
      <sz val="7"/>
      <color indexed="18"/>
      <name val="Calibri"/>
      <family val="2"/>
    </font>
    <font>
      <i/>
      <sz val="6"/>
      <name val="Calibri"/>
      <family val="2"/>
    </font>
    <font>
      <sz val="6"/>
      <color indexed="10"/>
      <name val="Calibri"/>
      <family val="2"/>
    </font>
    <font>
      <sz val="8"/>
      <color indexed="21"/>
      <name val="Calibri"/>
      <family val="2"/>
    </font>
    <font>
      <b/>
      <sz val="11"/>
      <color indexed="62"/>
      <name val="Calibri"/>
      <family val="2"/>
    </font>
    <font>
      <sz val="9"/>
      <color indexed="63"/>
      <name val="Calibri"/>
      <family val="2"/>
    </font>
    <font>
      <sz val="7"/>
      <color indexed="63"/>
      <name val="Calibri"/>
      <family val="2"/>
    </font>
    <font>
      <b/>
      <sz val="7"/>
      <color indexed="63"/>
      <name val="Calibri"/>
      <family val="2"/>
    </font>
    <font>
      <i/>
      <sz val="6"/>
      <color indexed="23"/>
      <name val="Calibri"/>
      <family val="2"/>
    </font>
    <font>
      <sz val="9"/>
      <color indexed="18"/>
      <name val="Calibri"/>
      <family val="2"/>
    </font>
    <font>
      <sz val="10"/>
      <color indexed="19"/>
      <name val="Calibri"/>
      <family val="2"/>
    </font>
    <font>
      <i/>
      <sz val="7"/>
      <color indexed="23"/>
      <name val="Calibri"/>
      <family val="2"/>
    </font>
    <font>
      <i/>
      <sz val="9"/>
      <name val="Calibri"/>
      <family val="2"/>
    </font>
    <font>
      <sz val="10"/>
      <color indexed="18"/>
      <name val="Calibri"/>
      <family val="2"/>
    </font>
    <font>
      <b/>
      <sz val="8"/>
      <color indexed="18"/>
      <name val="Calibri"/>
      <family val="2"/>
    </font>
    <font>
      <b/>
      <sz val="9"/>
      <color indexed="56"/>
      <name val="Calibri"/>
      <family val="2"/>
    </font>
    <font>
      <sz val="10"/>
      <color indexed="57"/>
      <name val="Calibri"/>
      <family val="2"/>
    </font>
    <font>
      <b/>
      <sz val="8"/>
      <color indexed="8"/>
      <name val="Calibri"/>
      <family val="2"/>
    </font>
    <font>
      <sz val="8"/>
      <color indexed="8"/>
      <name val="Calibri"/>
      <family val="2"/>
    </font>
    <font>
      <sz val="10"/>
      <color indexed="22"/>
      <name val="Calibri"/>
      <family val="2"/>
    </font>
    <font>
      <sz val="7"/>
      <color indexed="23"/>
      <name val="Calibri"/>
      <family val="2"/>
    </font>
    <font>
      <i/>
      <sz val="6"/>
      <color indexed="22"/>
      <name val="Calibri"/>
      <family val="2"/>
    </font>
    <font>
      <sz val="8"/>
      <color indexed="22"/>
      <name val="Calibri"/>
      <family val="2"/>
    </font>
    <font>
      <i/>
      <sz val="7"/>
      <color indexed="21"/>
      <name val="Calibri"/>
      <family val="2"/>
    </font>
    <font>
      <i/>
      <sz val="10"/>
      <name val="Calibri"/>
      <family val="2"/>
    </font>
    <font>
      <b/>
      <i/>
      <sz val="7"/>
      <color indexed="53"/>
      <name val="Calibri"/>
      <family val="2"/>
    </font>
    <font>
      <b/>
      <sz val="7"/>
      <color indexed="60"/>
      <name val="Calibri"/>
      <family val="2"/>
    </font>
    <font>
      <sz val="9"/>
      <color indexed="56"/>
      <name val="Calibri"/>
      <family val="2"/>
    </font>
    <font>
      <b/>
      <sz val="9"/>
      <color indexed="18"/>
      <name val="Calibri"/>
      <family val="2"/>
    </font>
    <font>
      <sz val="9"/>
      <color indexed="57"/>
      <name val="Calibri"/>
      <family val="2"/>
    </font>
    <font>
      <sz val="8"/>
      <color indexed="53"/>
      <name val="Calibri"/>
      <family val="2"/>
    </font>
    <font>
      <b/>
      <sz val="14"/>
      <name val="Calibri"/>
      <family val="2"/>
    </font>
    <font>
      <sz val="6"/>
      <color indexed="58"/>
      <name val="Calibri"/>
      <family val="2"/>
    </font>
    <font>
      <sz val="5"/>
      <color indexed="58"/>
      <name val="Calibri"/>
      <family val="2"/>
    </font>
    <font>
      <sz val="7"/>
      <color indexed="8"/>
      <name val="Calibri"/>
      <family val="2"/>
    </font>
    <font>
      <b/>
      <i/>
      <sz val="6"/>
      <color indexed="21"/>
      <name val="Calibri"/>
      <family val="2"/>
    </font>
    <font>
      <b/>
      <sz val="8"/>
      <color indexed="56"/>
      <name val="Calibri"/>
      <family val="2"/>
    </font>
    <font>
      <sz val="7"/>
      <color indexed="53"/>
      <name val="Calibri"/>
      <family val="2"/>
    </font>
    <font>
      <sz val="7"/>
      <color indexed="19"/>
      <name val="Calibri"/>
      <family val="2"/>
    </font>
    <font>
      <b/>
      <sz val="8"/>
      <name val="Arial"/>
      <family val="2"/>
    </font>
    <font>
      <b/>
      <sz val="10"/>
      <color indexed="62"/>
      <name val="Arial"/>
      <family val="2"/>
    </font>
    <font>
      <sz val="8"/>
      <color indexed="60"/>
      <name val="Arial"/>
      <family val="2"/>
    </font>
    <font>
      <sz val="6"/>
      <color indexed="60"/>
      <name val="Calibri"/>
      <family val="2"/>
    </font>
    <font>
      <sz val="11"/>
      <color theme="1"/>
      <name val="Calibri"/>
      <family val="2"/>
      <scheme val="minor"/>
    </font>
    <font>
      <b/>
      <sz val="8"/>
      <color indexed="62"/>
      <name val="Calibri"/>
      <family val="2"/>
      <scheme val="minor"/>
    </font>
    <font>
      <sz val="9"/>
      <color indexed="62"/>
      <name val="Calibri"/>
      <family val="2"/>
      <scheme val="minor"/>
    </font>
    <font>
      <b/>
      <sz val="7"/>
      <color indexed="62"/>
      <name val="Calibri"/>
      <family val="2"/>
      <scheme val="minor"/>
    </font>
    <font>
      <sz val="10"/>
      <name val="Calibri"/>
      <family val="2"/>
      <scheme val="minor"/>
    </font>
    <font>
      <sz val="6"/>
      <name val="Calibri"/>
      <family val="2"/>
      <scheme val="minor"/>
    </font>
    <font>
      <sz val="7"/>
      <name val="Calibri"/>
      <family val="2"/>
      <scheme val="minor"/>
    </font>
    <font>
      <sz val="7"/>
      <color indexed="62"/>
      <name val="Calibri"/>
      <family val="2"/>
      <scheme val="minor"/>
    </font>
    <font>
      <sz val="8"/>
      <name val="Calibri"/>
      <family val="2"/>
      <scheme val="minor"/>
    </font>
    <font>
      <sz val="6"/>
      <color indexed="62"/>
      <name val="Calibri"/>
      <family val="2"/>
      <scheme val="minor"/>
    </font>
    <font>
      <b/>
      <sz val="10"/>
      <color indexed="62"/>
      <name val="Calibri"/>
      <family val="2"/>
      <scheme val="minor"/>
    </font>
    <font>
      <sz val="7"/>
      <color indexed="18"/>
      <name val="Calibri"/>
      <family val="2"/>
      <scheme val="minor"/>
    </font>
    <font>
      <b/>
      <sz val="7"/>
      <color indexed="18"/>
      <name val="Calibri"/>
      <family val="2"/>
      <scheme val="minor"/>
    </font>
    <font>
      <sz val="9"/>
      <name val="Calibri"/>
      <family val="2"/>
      <scheme val="minor"/>
    </font>
    <font>
      <sz val="8"/>
      <color indexed="62"/>
      <name val="Calibri"/>
      <family val="2"/>
      <scheme val="minor"/>
    </font>
    <font>
      <sz val="10"/>
      <color indexed="62"/>
      <name val="Calibri"/>
      <family val="2"/>
      <scheme val="minor"/>
    </font>
    <font>
      <b/>
      <sz val="8"/>
      <color rgb="FFC00000"/>
      <name val="Calibri"/>
      <family val="2"/>
      <scheme val="minor"/>
    </font>
    <font>
      <sz val="10"/>
      <color rgb="FFC00000"/>
      <name val="Arial"/>
      <family val="2"/>
    </font>
    <font>
      <sz val="8"/>
      <color rgb="FFC00000"/>
      <name val="Calibri"/>
      <family val="2"/>
      <scheme val="minor"/>
    </font>
    <font>
      <sz val="9"/>
      <color rgb="FFC00000"/>
      <name val="Calibri"/>
      <family val="2"/>
      <scheme val="minor"/>
    </font>
    <font>
      <sz val="7"/>
      <color rgb="FFC00000"/>
      <name val="Calibri"/>
      <family val="2"/>
      <scheme val="minor"/>
    </font>
    <font>
      <b/>
      <sz val="9"/>
      <color indexed="62"/>
      <name val="Calibri"/>
      <family val="2"/>
      <scheme val="minor"/>
    </font>
    <font>
      <b/>
      <sz val="6"/>
      <color indexed="62"/>
      <name val="Calibri"/>
      <family val="2"/>
      <scheme val="minor"/>
    </font>
    <font>
      <sz val="6"/>
      <color rgb="FFC00000"/>
      <name val="Calibri"/>
      <family val="2"/>
      <scheme val="minor"/>
    </font>
    <font>
      <b/>
      <sz val="7"/>
      <color rgb="FFC00000"/>
      <name val="Calibri"/>
      <family val="2"/>
      <scheme val="minor"/>
    </font>
    <font>
      <b/>
      <sz val="10"/>
      <color rgb="FFC00000"/>
      <name val="Arial"/>
      <family val="2"/>
    </font>
    <font>
      <b/>
      <sz val="11"/>
      <color indexed="62"/>
      <name val="Calibri"/>
      <family val="2"/>
      <scheme val="minor"/>
    </font>
    <font>
      <sz val="9"/>
      <color indexed="10"/>
      <name val="Calibri"/>
      <family val="2"/>
      <scheme val="minor"/>
    </font>
    <font>
      <b/>
      <sz val="8"/>
      <color indexed="18"/>
      <name val="Calibri"/>
      <family val="2"/>
      <scheme val="minor"/>
    </font>
    <font>
      <sz val="5"/>
      <color indexed="18"/>
      <name val="Calibri"/>
      <family val="2"/>
      <scheme val="minor"/>
    </font>
    <font>
      <b/>
      <sz val="10"/>
      <color indexed="18"/>
      <name val="Calibri"/>
      <family val="2"/>
      <scheme val="minor"/>
    </font>
    <font>
      <b/>
      <sz val="9"/>
      <name val="Calibri"/>
      <family val="2"/>
      <scheme val="minor"/>
    </font>
    <font>
      <b/>
      <sz val="11"/>
      <color indexed="18"/>
      <name val="Calibri"/>
      <family val="2"/>
      <scheme val="minor"/>
    </font>
    <font>
      <b/>
      <sz val="9"/>
      <color indexed="10"/>
      <name val="Calibri"/>
      <family val="2"/>
      <scheme val="minor"/>
    </font>
    <font>
      <i/>
      <sz val="6"/>
      <color indexed="23"/>
      <name val="Calibri"/>
      <family val="2"/>
      <scheme val="minor"/>
    </font>
    <font>
      <b/>
      <sz val="9"/>
      <color indexed="8"/>
      <name val="Calibri"/>
      <family val="2"/>
      <scheme val="minor"/>
    </font>
    <font>
      <sz val="9"/>
      <color indexed="8"/>
      <name val="Calibri"/>
      <family val="2"/>
      <scheme val="minor"/>
    </font>
    <font>
      <b/>
      <sz val="8"/>
      <color indexed="8"/>
      <name val="Calibri"/>
      <family val="2"/>
      <scheme val="minor"/>
    </font>
    <font>
      <sz val="8"/>
      <color indexed="8"/>
      <name val="Calibri"/>
      <family val="2"/>
      <scheme val="minor"/>
    </font>
    <font>
      <sz val="7"/>
      <color indexed="8"/>
      <name val="Calibri"/>
      <family val="2"/>
      <scheme val="minor"/>
    </font>
    <font>
      <b/>
      <sz val="7"/>
      <color indexed="8"/>
      <name val="Calibri"/>
      <family val="2"/>
      <scheme val="minor"/>
    </font>
    <font>
      <sz val="9"/>
      <color indexed="54"/>
      <name val="Calibri"/>
      <family val="2"/>
      <scheme val="minor"/>
    </font>
    <font>
      <sz val="10"/>
      <color indexed="54"/>
      <name val="Calibri"/>
      <family val="2"/>
      <scheme val="minor"/>
    </font>
    <font>
      <sz val="7.5"/>
      <color indexed="54"/>
      <name val="Calibri"/>
      <family val="2"/>
      <scheme val="minor"/>
    </font>
    <font>
      <sz val="10"/>
      <color indexed="10"/>
      <name val="Calibri"/>
      <family val="2"/>
      <scheme val="minor"/>
    </font>
    <font>
      <sz val="6"/>
      <color indexed="18"/>
      <name val="Calibri"/>
      <family val="2"/>
      <scheme val="minor"/>
    </font>
    <font>
      <sz val="8"/>
      <color indexed="18"/>
      <name val="Calibri"/>
      <family val="2"/>
      <scheme val="minor"/>
    </font>
    <font>
      <b/>
      <sz val="6"/>
      <name val="Calibri"/>
      <family val="2"/>
      <scheme val="minor"/>
    </font>
    <font>
      <b/>
      <sz val="8"/>
      <name val="Calibri"/>
      <family val="2"/>
      <scheme val="minor"/>
    </font>
    <font>
      <b/>
      <sz val="7"/>
      <name val="Calibri"/>
      <family val="2"/>
      <scheme val="minor"/>
    </font>
    <font>
      <b/>
      <sz val="10"/>
      <name val="Calibri"/>
      <family val="2"/>
      <scheme val="minor"/>
    </font>
    <font>
      <sz val="10"/>
      <color indexed="19"/>
      <name val="Calibri"/>
      <family val="2"/>
      <scheme val="minor"/>
    </font>
    <font>
      <sz val="8"/>
      <color indexed="19"/>
      <name val="Calibri"/>
      <family val="2"/>
      <scheme val="minor"/>
    </font>
    <font>
      <sz val="10"/>
      <name val="Arial"/>
      <family val="2"/>
    </font>
    <font>
      <b/>
      <sz val="9"/>
      <color theme="0" tint="-0.499984740745262"/>
      <name val="Calibri"/>
      <family val="2"/>
    </font>
    <font>
      <sz val="10"/>
      <color theme="0" tint="-4.9989318521683403E-2"/>
      <name val="Calibri"/>
      <family val="2"/>
      <scheme val="minor"/>
    </font>
    <font>
      <b/>
      <sz val="11"/>
      <color theme="1"/>
      <name val="Calibri"/>
      <family val="2"/>
      <scheme val="minor"/>
    </font>
    <font>
      <sz val="9"/>
      <color indexed="63"/>
      <name val="Calibri"/>
      <family val="2"/>
      <scheme val="minor"/>
    </font>
    <font>
      <sz val="7"/>
      <color indexed="63"/>
      <name val="Calibri"/>
      <family val="2"/>
      <scheme val="minor"/>
    </font>
    <font>
      <b/>
      <sz val="7"/>
      <color indexed="63"/>
      <name val="Calibri"/>
      <family val="2"/>
      <scheme val="minor"/>
    </font>
    <font>
      <sz val="8"/>
      <color theme="1"/>
      <name val="Calibri"/>
      <family val="2"/>
      <scheme val="minor"/>
    </font>
    <font>
      <sz val="9"/>
      <color theme="1"/>
      <name val="Calibri"/>
      <family val="2"/>
      <scheme val="minor"/>
    </font>
    <font>
      <sz val="9"/>
      <color indexed="18"/>
      <name val="Calibri"/>
      <family val="2"/>
      <scheme val="minor"/>
    </font>
    <font>
      <b/>
      <sz val="9"/>
      <color indexed="18"/>
      <name val="Calibri"/>
      <family val="2"/>
      <scheme val="minor"/>
    </font>
    <font>
      <sz val="10"/>
      <color theme="1"/>
      <name val="Calibri"/>
      <family val="2"/>
      <scheme val="minor"/>
    </font>
    <font>
      <sz val="8"/>
      <color theme="9" tint="-0.499984740745262"/>
      <name val="Calibri"/>
      <family val="2"/>
      <scheme val="minor"/>
    </font>
    <font>
      <sz val="10"/>
      <color theme="0" tint="-4.9989318521683403E-2"/>
      <name val="Calibri"/>
      <family val="2"/>
    </font>
    <font>
      <sz val="6"/>
      <color theme="0" tint="-0.14999847407452621"/>
      <name val="Calibri"/>
      <family val="2"/>
    </font>
    <font>
      <sz val="10"/>
      <color theme="0" tint="-0.499984740745262"/>
      <name val="Calibri"/>
      <family val="2"/>
    </font>
    <font>
      <sz val="6"/>
      <color theme="0" tint="-0.499984740745262"/>
      <name val="Calibri"/>
      <family val="2"/>
    </font>
    <font>
      <sz val="5"/>
      <name val="Calibri"/>
      <family val="2"/>
    </font>
    <font>
      <u/>
      <sz val="11"/>
      <color theme="10"/>
      <name val="Calibri"/>
      <family val="2"/>
      <scheme val="minor"/>
    </font>
    <font>
      <u/>
      <sz val="11"/>
      <color theme="11"/>
      <name val="Calibri"/>
      <family val="2"/>
      <scheme val="minor"/>
    </font>
    <font>
      <sz val="8"/>
      <color indexed="21"/>
      <name val="Calibri"/>
      <family val="2"/>
      <scheme val="minor"/>
    </font>
    <font>
      <b/>
      <sz val="8"/>
      <color rgb="FF0070C0"/>
      <name val="Calibri"/>
      <family val="2"/>
      <scheme val="minor"/>
    </font>
    <font>
      <sz val="6"/>
      <color rgb="FFFF0000"/>
      <name val="Calibri"/>
      <family val="2"/>
      <scheme val="minor"/>
    </font>
    <font>
      <b/>
      <sz val="10"/>
      <color rgb="FF333399"/>
      <name val="Calibri"/>
      <family val="2"/>
      <scheme val="minor"/>
    </font>
    <font>
      <sz val="10"/>
      <color rgb="FF333399"/>
      <name val="Calibri"/>
      <family val="2"/>
      <scheme val="minor"/>
    </font>
    <font>
      <sz val="8"/>
      <color rgb="FF333399"/>
      <name val="Calibri"/>
      <family val="2"/>
      <scheme val="minor"/>
    </font>
    <font>
      <b/>
      <sz val="7"/>
      <color rgb="FF333399"/>
      <name val="Calibri"/>
      <family val="2"/>
      <scheme val="minor"/>
    </font>
    <font>
      <sz val="6"/>
      <color rgb="FF333399"/>
      <name val="Calibri"/>
      <family val="2"/>
      <scheme val="minor"/>
    </font>
    <font>
      <sz val="9"/>
      <color rgb="FF333399"/>
      <name val="Calibri"/>
      <family val="2"/>
      <scheme val="minor"/>
    </font>
    <font>
      <b/>
      <i/>
      <sz val="6"/>
      <color rgb="FF333399"/>
      <name val="Calibri"/>
      <family val="2"/>
      <scheme val="minor"/>
    </font>
    <font>
      <sz val="7"/>
      <color rgb="FF333399"/>
      <name val="Calibri"/>
      <family val="2"/>
      <scheme val="minor"/>
    </font>
    <font>
      <b/>
      <sz val="8"/>
      <color rgb="FF333399"/>
      <name val="Calibri"/>
      <family val="2"/>
      <scheme val="minor"/>
    </font>
    <font>
      <b/>
      <sz val="11"/>
      <color rgb="FF333399"/>
      <name val="Calibri"/>
      <family val="2"/>
      <scheme val="minor"/>
    </font>
    <font>
      <sz val="5"/>
      <color rgb="FF333399"/>
      <name val="Calibri"/>
      <family val="2"/>
      <scheme val="minor"/>
    </font>
    <font>
      <b/>
      <sz val="9"/>
      <color rgb="FF333399"/>
      <name val="Calibri"/>
      <family val="2"/>
      <scheme val="minor"/>
    </font>
    <font>
      <sz val="8"/>
      <color rgb="FFFF0000"/>
      <name val="Calibri"/>
      <family val="2"/>
      <scheme val="minor"/>
    </font>
    <font>
      <b/>
      <sz val="6"/>
      <color rgb="FFFF0000"/>
      <name val="Calibri"/>
      <family val="2"/>
      <scheme val="minor"/>
    </font>
    <font>
      <b/>
      <sz val="7"/>
      <color rgb="FFFF0000"/>
      <name val="Calibri"/>
      <family val="2"/>
      <scheme val="minor"/>
    </font>
    <font>
      <b/>
      <sz val="8"/>
      <color indexed="10"/>
      <name val="Calibri"/>
      <family val="2"/>
      <scheme val="minor"/>
    </font>
    <font>
      <b/>
      <sz val="12"/>
      <color rgb="FF0000CC"/>
      <name val="Calibri"/>
      <family val="2"/>
    </font>
    <font>
      <sz val="11"/>
      <color indexed="62"/>
      <name val="Calibri"/>
      <family val="2"/>
      <scheme val="minor"/>
    </font>
    <font>
      <sz val="10"/>
      <color theme="0"/>
      <name val="Calibri"/>
      <family val="2"/>
      <scheme val="minor"/>
    </font>
    <font>
      <b/>
      <sz val="14"/>
      <color rgb="FF0000CC"/>
      <name val="Calibri"/>
      <family val="2"/>
    </font>
    <font>
      <b/>
      <sz val="12"/>
      <color rgb="FF0000CC"/>
      <name val="Calibri"/>
      <family val="2"/>
      <scheme val="minor"/>
    </font>
    <font>
      <sz val="8"/>
      <color rgb="FF0000FF"/>
      <name val="Calibri"/>
      <family val="2"/>
      <scheme val="minor"/>
    </font>
    <font>
      <sz val="7"/>
      <color rgb="FF0000FF"/>
      <name val="Calibri"/>
      <family val="2"/>
      <scheme val="minor"/>
    </font>
    <font>
      <sz val="6"/>
      <color rgb="FF0000FF"/>
      <name val="Calibri"/>
      <family val="2"/>
      <scheme val="minor"/>
    </font>
    <font>
      <b/>
      <sz val="7"/>
      <color rgb="FF0070C0"/>
      <name val="Calibri"/>
      <family val="2"/>
      <scheme val="minor"/>
    </font>
    <font>
      <b/>
      <sz val="11"/>
      <name val="Calibri"/>
      <family val="2"/>
      <scheme val="minor"/>
    </font>
    <font>
      <b/>
      <sz val="14"/>
      <color rgb="FF0000CC"/>
      <name val="Calibri"/>
      <family val="2"/>
      <scheme val="minor"/>
    </font>
    <font>
      <b/>
      <sz val="10"/>
      <color rgb="FF0000FF"/>
      <name val="Calibri"/>
      <family val="2"/>
      <scheme val="minor"/>
    </font>
    <font>
      <b/>
      <sz val="10"/>
      <color rgb="FF0000CC"/>
      <name val="Calibri"/>
      <family val="2"/>
      <scheme val="minor"/>
    </font>
    <font>
      <sz val="5"/>
      <color rgb="FFFF0000"/>
      <name val="Calibri"/>
      <family val="2"/>
    </font>
    <font>
      <sz val="6"/>
      <color rgb="FFFF0000"/>
      <name val="Calibri"/>
      <family val="2"/>
    </font>
    <font>
      <b/>
      <sz val="6"/>
      <color rgb="FFFF0000"/>
      <name val="Calibri"/>
      <family val="2"/>
    </font>
    <font>
      <b/>
      <sz val="10"/>
      <color rgb="FF0000CC"/>
      <name val="Calibri"/>
      <family val="2"/>
    </font>
    <font>
      <sz val="10"/>
      <color rgb="FF0000CC"/>
      <name val="Calibri"/>
      <family val="2"/>
      <scheme val="minor"/>
    </font>
    <font>
      <sz val="9"/>
      <color rgb="FF0000CC"/>
      <name val="Calibri"/>
      <family val="2"/>
      <scheme val="minor"/>
    </font>
    <font>
      <sz val="8"/>
      <color rgb="FF0000CC"/>
      <name val="Calibri"/>
      <family val="2"/>
      <scheme val="minor"/>
    </font>
    <font>
      <sz val="7"/>
      <color rgb="FF0000CC"/>
      <name val="Calibri"/>
      <family val="2"/>
      <scheme val="minor"/>
    </font>
    <font>
      <b/>
      <sz val="11"/>
      <color rgb="FF0000FF"/>
      <name val="Calibri"/>
      <family val="2"/>
      <scheme val="minor"/>
    </font>
    <font>
      <sz val="11"/>
      <color rgb="FF0000FF"/>
      <name val="Calibri"/>
      <family val="2"/>
      <scheme val="minor"/>
    </font>
    <font>
      <sz val="10"/>
      <color indexed="63"/>
      <name val="Calibri"/>
      <family val="2"/>
      <scheme val="minor"/>
    </font>
    <font>
      <b/>
      <sz val="10"/>
      <color theme="1"/>
      <name val="Calibri"/>
      <family val="2"/>
      <scheme val="minor"/>
    </font>
    <font>
      <sz val="6"/>
      <color indexed="23"/>
      <name val="Calibri"/>
      <family val="2"/>
    </font>
    <font>
      <b/>
      <sz val="6"/>
      <color indexed="48"/>
      <name val="Calibri"/>
      <family val="2"/>
    </font>
    <font>
      <b/>
      <sz val="6"/>
      <color indexed="23"/>
      <name val="Calibri"/>
      <family val="2"/>
    </font>
    <font>
      <b/>
      <sz val="10"/>
      <color rgb="FF0000FF"/>
      <name val="Calibri"/>
      <family val="2"/>
    </font>
    <font>
      <b/>
      <sz val="11"/>
      <name val="Calibri"/>
      <family val="2"/>
    </font>
    <font>
      <sz val="10"/>
      <color rgb="FF0000CC"/>
      <name val="Calibri"/>
      <family val="2"/>
    </font>
    <font>
      <sz val="8"/>
      <color rgb="FF0000CC"/>
      <name val="Calibri"/>
      <family val="2"/>
    </font>
    <font>
      <b/>
      <sz val="8"/>
      <color rgb="FF0000CC"/>
      <name val="Calibri"/>
      <family val="2"/>
    </font>
    <font>
      <b/>
      <sz val="14"/>
      <color rgb="FF0000FF"/>
      <name val="Calibri"/>
      <family val="2"/>
    </font>
    <font>
      <b/>
      <sz val="12"/>
      <color indexed="8"/>
      <name val="Calibri"/>
      <family val="2"/>
      <scheme val="minor"/>
    </font>
    <font>
      <sz val="8"/>
      <color indexed="10"/>
      <name val="Calibri"/>
      <family val="2"/>
      <scheme val="minor"/>
    </font>
    <font>
      <sz val="6"/>
      <color indexed="23"/>
      <name val="Calibri"/>
      <family val="2"/>
      <scheme val="minor"/>
    </font>
    <font>
      <b/>
      <sz val="6"/>
      <color indexed="48"/>
      <name val="Calibri"/>
      <family val="2"/>
      <scheme val="minor"/>
    </font>
    <font>
      <b/>
      <sz val="6"/>
      <color indexed="23"/>
      <name val="Calibri"/>
      <family val="2"/>
      <scheme val="minor"/>
    </font>
    <font>
      <b/>
      <sz val="12"/>
      <color rgb="FF0000FF"/>
      <name val="Calibri"/>
      <family val="2"/>
      <scheme val="minor"/>
    </font>
    <font>
      <b/>
      <sz val="14"/>
      <color rgb="FF0000FF"/>
      <name val="Calibri"/>
      <family val="2"/>
      <scheme val="minor"/>
    </font>
    <font>
      <b/>
      <sz val="11"/>
      <color rgb="FF0000FF"/>
      <name val="Calibri"/>
      <family val="2"/>
    </font>
    <font>
      <b/>
      <sz val="12"/>
      <color rgb="FF0000FF"/>
      <name val="Calibri"/>
      <family val="2"/>
    </font>
    <font>
      <sz val="9"/>
      <color indexed="81"/>
      <name val="Tahoma"/>
      <family val="2"/>
    </font>
    <font>
      <b/>
      <sz val="9"/>
      <color indexed="81"/>
      <name val="Tahoma"/>
      <family val="2"/>
    </font>
    <font>
      <sz val="8"/>
      <color rgb="FF0000FF"/>
      <name val="Calibri"/>
      <family val="2"/>
    </font>
    <font>
      <sz val="7"/>
      <color rgb="FF0000FF"/>
      <name val="Calibri"/>
      <family val="2"/>
    </font>
    <font>
      <b/>
      <sz val="8"/>
      <color rgb="FF0000FF"/>
      <name val="Calibri"/>
      <family val="2"/>
    </font>
    <font>
      <b/>
      <sz val="7"/>
      <color rgb="FF0000FF"/>
      <name val="Calibri"/>
      <family val="2"/>
      <scheme val="minor"/>
    </font>
    <font>
      <sz val="9"/>
      <color rgb="FF0000FF"/>
      <name val="Calibri"/>
      <family val="2"/>
      <scheme val="minor"/>
    </font>
    <font>
      <sz val="10"/>
      <color indexed="56"/>
      <name val="Calibri"/>
      <family val="2"/>
    </font>
    <font>
      <b/>
      <i/>
      <sz val="8"/>
      <name val="Calibri"/>
      <family val="2"/>
    </font>
    <font>
      <b/>
      <sz val="12"/>
      <color rgb="FF0000CC"/>
      <name val="Arial"/>
      <family val="2"/>
    </font>
    <font>
      <sz val="9"/>
      <color rgb="FF0000FF"/>
      <name val="Calibri"/>
      <family val="2"/>
    </font>
    <font>
      <sz val="7"/>
      <color rgb="FF0000CC"/>
      <name val="Calibri"/>
      <family val="2"/>
    </font>
    <font>
      <sz val="6"/>
      <color rgb="FF0000CC"/>
      <name val="Calibri"/>
      <family val="2"/>
    </font>
    <font>
      <sz val="6"/>
      <color rgb="FF0000FF"/>
      <name val="Calibri"/>
      <family val="2"/>
    </font>
    <font>
      <b/>
      <sz val="6"/>
      <color rgb="FF00B0F0"/>
      <name val="Calibri"/>
      <family val="2"/>
      <scheme val="minor"/>
    </font>
    <font>
      <b/>
      <sz val="6"/>
      <color rgb="FF333399"/>
      <name val="Calibri"/>
      <family val="2"/>
      <scheme val="minor"/>
    </font>
    <font>
      <b/>
      <sz val="6"/>
      <color indexed="40"/>
      <name val="Calibri"/>
      <family val="2"/>
    </font>
    <font>
      <sz val="6"/>
      <color rgb="FF333399"/>
      <name val="Calibri"/>
      <family val="2"/>
    </font>
    <font>
      <sz val="8"/>
      <color rgb="FF333399"/>
      <name val="Calibri"/>
      <family val="2"/>
    </font>
    <font>
      <b/>
      <sz val="11"/>
      <color rgb="FF0000CC"/>
      <name val="Calibri"/>
      <family val="2"/>
    </font>
    <font>
      <b/>
      <sz val="8"/>
      <color rgb="FF0000FF"/>
      <name val="Calibri"/>
      <family val="2"/>
      <scheme val="minor"/>
    </font>
    <font>
      <sz val="7"/>
      <color theme="1"/>
      <name val="Arial"/>
      <family val="2"/>
    </font>
    <font>
      <b/>
      <sz val="10"/>
      <color indexed="12"/>
      <name val="Calibri"/>
      <family val="2"/>
    </font>
    <font>
      <sz val="6"/>
      <color indexed="56"/>
      <name val="Calibri"/>
      <family val="2"/>
    </font>
    <font>
      <sz val="8"/>
      <color indexed="56"/>
      <name val="Calibri"/>
      <family val="2"/>
    </font>
    <font>
      <sz val="7"/>
      <color indexed="56"/>
      <name val="Calibri"/>
      <family val="2"/>
    </font>
    <font>
      <b/>
      <i/>
      <sz val="7"/>
      <color indexed="48"/>
      <name val="Calibri"/>
      <family val="2"/>
    </font>
    <font>
      <b/>
      <i/>
      <sz val="7"/>
      <color indexed="23"/>
      <name val="Calibri"/>
      <family val="2"/>
    </font>
    <font>
      <b/>
      <sz val="12"/>
      <color indexed="56"/>
      <name val="Calibri"/>
      <family val="2"/>
    </font>
    <font>
      <b/>
      <sz val="10"/>
      <color indexed="56"/>
      <name val="Calibri"/>
      <family val="2"/>
    </font>
    <font>
      <b/>
      <sz val="10"/>
      <color indexed="12"/>
      <name val="Arial"/>
      <family val="2"/>
    </font>
    <font>
      <b/>
      <sz val="12"/>
      <name val="Calibri"/>
      <family val="2"/>
      <scheme val="minor"/>
    </font>
    <font>
      <b/>
      <i/>
      <sz val="6"/>
      <color indexed="48"/>
      <name val="Calibri"/>
      <family val="2"/>
      <scheme val="minor"/>
    </font>
    <font>
      <b/>
      <i/>
      <sz val="6"/>
      <color indexed="23"/>
      <name val="Calibri"/>
      <family val="2"/>
      <scheme val="minor"/>
    </font>
    <font>
      <sz val="6"/>
      <color indexed="56"/>
      <name val="Calibri"/>
      <family val="2"/>
      <scheme val="minor"/>
    </font>
    <font>
      <sz val="9"/>
      <color indexed="56"/>
      <name val="Calibri"/>
      <family val="2"/>
      <scheme val="minor"/>
    </font>
    <font>
      <sz val="10"/>
      <color indexed="56"/>
      <name val="Calibri"/>
      <family val="2"/>
      <scheme val="minor"/>
    </font>
    <font>
      <sz val="8"/>
      <color indexed="56"/>
      <name val="Calibri"/>
      <family val="2"/>
      <scheme val="minor"/>
    </font>
    <font>
      <sz val="7"/>
      <color indexed="56"/>
      <name val="Calibri"/>
      <family val="2"/>
      <scheme val="minor"/>
    </font>
    <font>
      <b/>
      <sz val="9"/>
      <color indexed="56"/>
      <name val="Calibri"/>
      <family val="2"/>
      <scheme val="minor"/>
    </font>
    <font>
      <b/>
      <sz val="12"/>
      <color indexed="56"/>
      <name val="Calibri"/>
      <family val="2"/>
      <scheme val="minor"/>
    </font>
    <font>
      <b/>
      <i/>
      <sz val="7"/>
      <color indexed="10"/>
      <name val="Calibri"/>
      <family val="2"/>
    </font>
    <font>
      <b/>
      <i/>
      <sz val="6"/>
      <color indexed="48"/>
      <name val="Calibri"/>
      <family val="2"/>
    </font>
    <font>
      <b/>
      <i/>
      <sz val="6"/>
      <color indexed="23"/>
      <name val="Calibri"/>
      <family val="2"/>
    </font>
    <font>
      <sz val="10"/>
      <color rgb="FFFF0000"/>
      <name val="Calibri"/>
      <family val="2"/>
    </font>
    <font>
      <b/>
      <sz val="8"/>
      <color indexed="30"/>
      <name val="Calibri"/>
      <family val="2"/>
    </font>
    <font>
      <b/>
      <sz val="7"/>
      <color indexed="30"/>
      <name val="Calibri"/>
      <family val="2"/>
    </font>
    <font>
      <sz val="7"/>
      <color indexed="30"/>
      <name val="Calibri"/>
      <family val="2"/>
    </font>
    <font>
      <b/>
      <sz val="10"/>
      <color indexed="30"/>
      <name val="Calibri"/>
      <family val="2"/>
    </font>
    <font>
      <b/>
      <sz val="8"/>
      <color theme="1"/>
      <name val="Calibri"/>
      <family val="2"/>
      <scheme val="minor"/>
    </font>
    <font>
      <b/>
      <u/>
      <sz val="7"/>
      <color theme="1"/>
      <name val="Calibri"/>
      <family val="2"/>
      <scheme val="minor"/>
    </font>
    <font>
      <sz val="8"/>
      <color rgb="FF0070C0"/>
      <name val="Calibri"/>
      <family val="2"/>
      <scheme val="minor"/>
    </font>
    <font>
      <b/>
      <sz val="8"/>
      <color rgb="FF0070C0"/>
      <name val="Times New Roman"/>
      <family val="1"/>
    </font>
    <font>
      <b/>
      <sz val="10"/>
      <color rgb="FF0070C0"/>
      <name val="Times New Roman"/>
      <family val="1"/>
    </font>
    <font>
      <sz val="8"/>
      <name val="Times New Roman"/>
      <family val="1"/>
    </font>
    <font>
      <sz val="6"/>
      <name val="Times New Roman"/>
      <family val="1"/>
    </font>
    <font>
      <sz val="10"/>
      <name val="Arial"/>
      <family val="2"/>
    </font>
    <font>
      <sz val="8"/>
      <color theme="2" tint="-0.499984740745262"/>
      <name val="Arial"/>
      <family val="2"/>
    </font>
    <font>
      <b/>
      <sz val="8"/>
      <color indexed="62"/>
      <name val="Arial"/>
      <family val="2"/>
    </font>
    <font>
      <b/>
      <sz val="9"/>
      <name val="Arial"/>
      <family val="2"/>
    </font>
    <font>
      <sz val="10"/>
      <color theme="2" tint="-0.499984740745262"/>
      <name val="Arial"/>
      <family val="2"/>
    </font>
    <font>
      <sz val="10"/>
      <color indexed="62"/>
      <name val="Arial"/>
      <family val="2"/>
    </font>
    <font>
      <b/>
      <sz val="11"/>
      <color indexed="62"/>
      <name val="Arial"/>
      <family val="2"/>
    </font>
    <font>
      <sz val="16"/>
      <color indexed="23"/>
      <name val="Arial"/>
      <family val="2"/>
    </font>
    <font>
      <b/>
      <i/>
      <sz val="11"/>
      <color indexed="10"/>
      <name val="Calibri"/>
      <family val="2"/>
    </font>
    <font>
      <sz val="10"/>
      <name val="Arial"/>
      <family val="2"/>
    </font>
    <font>
      <sz val="10"/>
      <color indexed="19"/>
      <name val="Arial"/>
      <family val="2"/>
    </font>
    <font>
      <sz val="8"/>
      <color indexed="19"/>
      <name val="Arial"/>
      <family val="2"/>
    </font>
    <font>
      <b/>
      <u/>
      <sz val="9"/>
      <name val="Calibri"/>
      <family val="2"/>
      <scheme val="minor"/>
    </font>
    <font>
      <sz val="7"/>
      <color rgb="FFFF0000"/>
      <name val="Calibri"/>
      <family val="2"/>
      <scheme val="minor"/>
    </font>
    <font>
      <sz val="10"/>
      <color rgb="FFFF0000"/>
      <name val="Calibri"/>
      <family val="2"/>
      <scheme val="minor"/>
    </font>
    <font>
      <sz val="9"/>
      <color rgb="FF333399"/>
      <name val="Calibri"/>
      <family val="2"/>
    </font>
    <font>
      <sz val="9"/>
      <color theme="5" tint="-0.249977111117893"/>
      <name val="Arial"/>
      <family val="2"/>
    </font>
    <font>
      <b/>
      <sz val="10"/>
      <color indexed="17"/>
      <name val="Arial"/>
      <family val="2"/>
    </font>
    <font>
      <b/>
      <sz val="11"/>
      <color rgb="FF0000FF"/>
      <name val="Arial"/>
      <family val="2"/>
    </font>
    <font>
      <sz val="7"/>
      <color theme="5" tint="-0.249977111117893"/>
      <name val="Calibri"/>
      <family val="2"/>
      <scheme val="minor"/>
    </font>
    <font>
      <sz val="7"/>
      <color rgb="FF002060"/>
      <name val="Calibri"/>
      <family val="2"/>
      <scheme val="minor"/>
    </font>
    <font>
      <b/>
      <sz val="7"/>
      <color indexed="56"/>
      <name val="Calibri"/>
      <family val="2"/>
    </font>
    <font>
      <b/>
      <sz val="10"/>
      <color theme="0" tint="-4.9989318521683403E-2"/>
      <name val="Arial"/>
      <family val="2"/>
    </font>
    <font>
      <sz val="8"/>
      <color theme="0" tint="-4.9989318521683403E-2"/>
      <name val="Arial"/>
      <family val="2"/>
    </font>
    <font>
      <sz val="10"/>
      <color theme="0" tint="-4.9989318521683403E-2"/>
      <name val="Arial"/>
      <family val="2"/>
    </font>
    <font>
      <sz val="10"/>
      <color rgb="FFFF0000"/>
      <name val="Arial"/>
      <family val="2"/>
    </font>
    <font>
      <b/>
      <sz val="10"/>
      <color indexed="18"/>
      <name val="Arial"/>
      <family val="2"/>
    </font>
    <font>
      <b/>
      <i/>
      <sz val="10"/>
      <color rgb="FFFF0000"/>
      <name val="Calibri"/>
      <family val="2"/>
      <scheme val="minor"/>
    </font>
    <font>
      <b/>
      <i/>
      <sz val="10"/>
      <color indexed="62"/>
      <name val="Calibri"/>
      <family val="2"/>
    </font>
    <font>
      <b/>
      <i/>
      <u/>
      <sz val="10"/>
      <color indexed="62"/>
      <name val="Calibri"/>
      <family val="2"/>
    </font>
    <font>
      <b/>
      <i/>
      <sz val="10"/>
      <color indexed="10"/>
      <name val="Calibri"/>
      <family val="2"/>
    </font>
    <font>
      <b/>
      <i/>
      <sz val="14"/>
      <color indexed="30"/>
      <name val="Calibri"/>
      <family val="2"/>
    </font>
    <font>
      <b/>
      <sz val="11"/>
      <color indexed="18"/>
      <name val="Arial"/>
      <family val="2"/>
    </font>
    <font>
      <b/>
      <sz val="10"/>
      <color rgb="FFFF0000"/>
      <name val="Arial"/>
      <family val="2"/>
    </font>
    <font>
      <b/>
      <sz val="10"/>
      <color theme="5" tint="-0.249977111117893"/>
      <name val="Arial"/>
      <family val="2"/>
    </font>
    <font>
      <sz val="5"/>
      <color indexed="18"/>
      <name val="Arial"/>
      <family val="2"/>
    </font>
    <font>
      <sz val="8"/>
      <color indexed="62"/>
      <name val="Arial"/>
      <family val="2"/>
    </font>
    <font>
      <sz val="8"/>
      <color theme="5" tint="-0.249977111117893"/>
      <name val="Arial"/>
      <family val="2"/>
    </font>
    <font>
      <sz val="8"/>
      <color rgb="FF002060"/>
      <name val="Arial"/>
      <family val="2"/>
    </font>
    <font>
      <b/>
      <sz val="9"/>
      <color rgb="FF002060"/>
      <name val="Calibri"/>
      <family val="2"/>
      <scheme val="minor"/>
    </font>
    <font>
      <sz val="7"/>
      <color indexed="62"/>
      <name val="Arial"/>
      <family val="2"/>
    </font>
    <font>
      <sz val="8"/>
      <color theme="5" tint="-0.249977111117893"/>
      <name val="Calibri"/>
      <family val="2"/>
      <scheme val="minor"/>
    </font>
    <font>
      <sz val="7"/>
      <color theme="4" tint="-0.249977111117893"/>
      <name val="Calibri"/>
      <family val="2"/>
      <scheme val="minor"/>
    </font>
    <font>
      <sz val="7"/>
      <name val="Arial Narrow"/>
      <family val="2"/>
    </font>
    <font>
      <sz val="7"/>
      <color theme="0" tint="-0.249977111117893"/>
      <name val="Arial"/>
      <family val="2"/>
    </font>
    <font>
      <sz val="7"/>
      <color theme="0" tint="-0.249977111117893"/>
      <name val="Calibri"/>
      <family val="2"/>
      <scheme val="minor"/>
    </font>
    <font>
      <sz val="8"/>
      <color rgb="FFFF0000"/>
      <name val="Arial"/>
      <family val="2"/>
    </font>
    <font>
      <b/>
      <sz val="11"/>
      <color rgb="FF0000CC"/>
      <name val="Calibri"/>
      <family val="2"/>
      <scheme val="minor"/>
    </font>
    <font>
      <sz val="7"/>
      <color theme="1"/>
      <name val="Calibri"/>
      <family val="2"/>
      <scheme val="minor"/>
    </font>
    <font>
      <b/>
      <sz val="8"/>
      <color theme="0"/>
      <name val="Calibri"/>
      <family val="2"/>
      <scheme val="minor"/>
    </font>
    <font>
      <b/>
      <sz val="8"/>
      <color rgb="FFFF0000"/>
      <name val="Arial"/>
      <family val="2"/>
    </font>
    <font>
      <sz val="6"/>
      <color rgb="FF0000CC"/>
      <name val="Arial"/>
      <family val="2"/>
    </font>
    <font>
      <sz val="8"/>
      <color theme="1"/>
      <name val="Calibri"/>
      <family val="2"/>
    </font>
    <font>
      <sz val="7"/>
      <color indexed="58"/>
      <name val="Calibri"/>
      <family val="2"/>
      <scheme val="minor"/>
    </font>
    <font>
      <sz val="7"/>
      <color rgb="FF0070C0"/>
      <name val="Calibri"/>
      <family val="2"/>
      <scheme val="minor"/>
    </font>
    <font>
      <sz val="8"/>
      <color theme="4" tint="-0.499984740745262"/>
      <name val="Calibri"/>
      <family val="2"/>
      <scheme val="minor"/>
    </font>
    <font>
      <b/>
      <sz val="11"/>
      <color indexed="8"/>
      <name val="Calibri"/>
      <family val="2"/>
      <scheme val="minor"/>
    </font>
    <font>
      <sz val="11"/>
      <name val="Calibri"/>
      <family val="2"/>
      <scheme val="minor"/>
    </font>
    <font>
      <sz val="11"/>
      <name val="Arial"/>
      <family val="2"/>
    </font>
    <font>
      <sz val="11"/>
      <color indexed="62"/>
      <name val="Calibri"/>
      <family val="2"/>
    </font>
    <font>
      <sz val="11"/>
      <color theme="0"/>
      <name val="Calibri"/>
      <family val="2"/>
      <scheme val="minor"/>
    </font>
    <font>
      <sz val="9"/>
      <color theme="1"/>
      <name val="Arial"/>
      <family val="2"/>
    </font>
    <font>
      <b/>
      <sz val="9"/>
      <color theme="1"/>
      <name val="Calibri"/>
      <family val="2"/>
      <scheme val="minor"/>
    </font>
    <font>
      <b/>
      <sz val="8"/>
      <color theme="1"/>
      <name val="Arial"/>
      <family val="2"/>
    </font>
    <font>
      <sz val="9"/>
      <color theme="1"/>
      <name val="Calibri"/>
      <family val="2"/>
    </font>
    <font>
      <sz val="11"/>
      <color theme="1"/>
      <name val="Calibri"/>
      <family val="2"/>
    </font>
    <font>
      <sz val="10"/>
      <color rgb="FF000000"/>
      <name val="Calibri"/>
      <family val="2"/>
      <scheme val="minor"/>
    </font>
    <font>
      <sz val="26"/>
      <color rgb="FF002060"/>
      <name val="Arial Black"/>
      <family val="2"/>
    </font>
    <font>
      <sz val="10"/>
      <color rgb="FF002060"/>
      <name val="Arial Black"/>
      <family val="2"/>
    </font>
    <font>
      <sz val="20"/>
      <color rgb="FF002060"/>
      <name val="Arial Black"/>
      <family val="2"/>
    </font>
    <font>
      <sz val="16"/>
      <color rgb="FF002060"/>
      <name val="Arial Black"/>
      <family val="2"/>
    </font>
    <font>
      <sz val="8"/>
      <color rgb="FF002060"/>
      <name val="Arial Black"/>
      <family val="2"/>
    </font>
    <font>
      <sz val="8"/>
      <color theme="0"/>
      <name val="Calibri"/>
      <family val="2"/>
    </font>
    <font>
      <sz val="10"/>
      <color rgb="FF000000"/>
      <name val="Calibri"/>
      <family val="2"/>
    </font>
    <font>
      <sz val="7"/>
      <color rgb="FF000000"/>
      <name val="Calibri"/>
      <family val="2"/>
    </font>
    <font>
      <b/>
      <sz val="10"/>
      <color rgb="FF0070C0"/>
      <name val="Calibri"/>
      <family val="2"/>
    </font>
    <font>
      <sz val="8"/>
      <color rgb="FF000000"/>
      <name val="MS Sans Serif"/>
      <family val="2"/>
    </font>
    <font>
      <b/>
      <sz val="8"/>
      <color rgb="FF000000"/>
      <name val="MS Sans Serif"/>
      <family val="2"/>
    </font>
    <font>
      <b/>
      <sz val="8"/>
      <color rgb="FF000000"/>
      <name val="Tahoma"/>
      <family val="2"/>
    </font>
    <font>
      <sz val="8"/>
      <color rgb="FF000000"/>
      <name val="Tahoma"/>
      <family val="2"/>
    </font>
    <font>
      <sz val="7"/>
      <color rgb="FF000000"/>
      <name val="Tahoma"/>
      <family val="2"/>
    </font>
    <font>
      <sz val="7"/>
      <color rgb="FF333399"/>
      <name val="Calibri"/>
      <family val="2"/>
    </font>
    <font>
      <sz val="10"/>
      <color rgb="FF0070C0"/>
      <name val="Arial"/>
      <family val="2"/>
    </font>
    <font>
      <sz val="8"/>
      <color rgb="FFFF0000"/>
      <name val="Calibri (Cuerpo)"/>
    </font>
    <font>
      <b/>
      <sz val="7"/>
      <color rgb="FFFF0000"/>
      <name val="Calibri (Cuerpo)"/>
    </font>
    <font>
      <b/>
      <sz val="7"/>
      <color rgb="FFFF0000"/>
      <name val="Calibri"/>
      <family val="2"/>
    </font>
    <font>
      <sz val="7"/>
      <color rgb="FFFF0000"/>
      <name val="Calibri (Cuerpo)"/>
    </font>
    <font>
      <sz val="8"/>
      <name val="Calibri (Cuerpo)"/>
    </font>
    <font>
      <sz val="9"/>
      <name val="Calibri (Cuerpo)"/>
    </font>
    <font>
      <i/>
      <sz val="5"/>
      <name val="Calibri"/>
      <family val="2"/>
    </font>
    <font>
      <sz val="8"/>
      <color rgb="FF974706"/>
      <name val="Calibri"/>
      <family val="2"/>
    </font>
    <font>
      <sz val="11"/>
      <color rgb="FF000000"/>
      <name val="Calibri"/>
      <family val="2"/>
    </font>
    <font>
      <sz val="11"/>
      <color rgb="FF0000FF"/>
      <name val="Calibri"/>
      <family val="2"/>
    </font>
    <font>
      <sz val="9"/>
      <color rgb="FF333333"/>
      <name val="Calibri"/>
      <family val="2"/>
    </font>
    <font>
      <sz val="10"/>
      <color rgb="FF333333"/>
      <name val="Calibri"/>
      <family val="2"/>
    </font>
    <font>
      <b/>
      <sz val="8"/>
      <color rgb="FF000000"/>
      <name val="Calibri"/>
      <family val="2"/>
    </font>
    <font>
      <sz val="7"/>
      <color rgb="FF333333"/>
      <name val="Calibri"/>
      <family val="2"/>
    </font>
    <font>
      <b/>
      <sz val="7"/>
      <color rgb="FF333333"/>
      <name val="Calibri"/>
      <family val="2"/>
    </font>
    <font>
      <sz val="7"/>
      <color rgb="FF000080"/>
      <name val="Calibri"/>
      <family val="2"/>
    </font>
    <font>
      <sz val="6"/>
      <color rgb="FF000080"/>
      <name val="Calibri"/>
      <family val="2"/>
    </font>
    <font>
      <b/>
      <sz val="7"/>
      <color rgb="FF000080"/>
      <name val="Calibri"/>
      <family val="2"/>
    </font>
    <font>
      <sz val="8"/>
      <color rgb="FF000000"/>
      <name val="Calibri"/>
      <family val="2"/>
    </font>
    <font>
      <u/>
      <sz val="10"/>
      <color rgb="FF002060"/>
      <name val="Calibri"/>
      <family val="2"/>
    </font>
    <font>
      <sz val="7"/>
      <color theme="1"/>
      <name val="Calibri"/>
      <family val="2"/>
    </font>
    <font>
      <sz val="5"/>
      <color theme="1"/>
      <name val="Calibri"/>
      <family val="2"/>
    </font>
    <font>
      <sz val="9"/>
      <color rgb="FF000000"/>
      <name val="Calibri"/>
      <family val="2"/>
    </font>
    <font>
      <b/>
      <i/>
      <sz val="7"/>
      <color rgb="FFFF0000"/>
      <name val="Calibri"/>
      <family val="2"/>
    </font>
    <font>
      <b/>
      <sz val="9"/>
      <color rgb="FF000000"/>
      <name val="Calibri"/>
      <family val="2"/>
    </font>
    <font>
      <sz val="6"/>
      <color theme="1" tint="0.34998626667073579"/>
      <name val="Calibri"/>
      <family val="2"/>
      <scheme val="minor"/>
    </font>
    <font>
      <b/>
      <sz val="6"/>
      <color theme="1" tint="0.34998626667073579"/>
      <name val="Calibri"/>
      <family val="2"/>
      <scheme val="minor"/>
    </font>
    <font>
      <sz val="10"/>
      <color theme="1" tint="0.34998626667073579"/>
      <name val="Calibri"/>
      <family val="2"/>
    </font>
    <font>
      <sz val="7"/>
      <color theme="1" tint="0.34998626667073579"/>
      <name val="Calibri"/>
      <family val="2"/>
    </font>
    <font>
      <b/>
      <sz val="7"/>
      <color theme="1" tint="0.34998626667073579"/>
      <name val="Calibri"/>
      <family val="2"/>
    </font>
  </fonts>
  <fills count="8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55"/>
        <bgColor indexed="64"/>
      </patternFill>
    </fill>
    <fill>
      <patternFill patternType="solid">
        <fgColor indexed="29"/>
        <bgColor indexed="64"/>
      </patternFill>
    </fill>
    <fill>
      <patternFill patternType="solid">
        <fgColor indexed="47"/>
        <bgColor indexed="64"/>
      </patternFill>
    </fill>
    <fill>
      <patternFill patternType="solid">
        <fgColor indexed="31"/>
        <bgColor indexed="64"/>
      </patternFill>
    </fill>
    <fill>
      <patternFill patternType="solid">
        <fgColor indexed="51"/>
        <bgColor indexed="64"/>
      </patternFill>
    </fill>
    <fill>
      <patternFill patternType="solid">
        <fgColor indexed="27"/>
        <bgColor indexed="64"/>
      </patternFill>
    </fill>
    <fill>
      <patternFill patternType="solid">
        <fgColor indexed="11"/>
        <bgColor indexed="64"/>
      </patternFill>
    </fill>
    <fill>
      <patternFill patternType="solid">
        <fgColor indexed="49"/>
        <bgColor indexed="64"/>
      </patternFill>
    </fill>
    <fill>
      <patternFill patternType="solid">
        <fgColor indexed="42"/>
        <bgColor indexed="64"/>
      </patternFill>
    </fill>
    <fill>
      <patternFill patternType="solid">
        <fgColor indexed="45"/>
        <bgColor indexed="64"/>
      </patternFill>
    </fill>
    <fill>
      <patternFill patternType="solid">
        <fgColor indexed="63"/>
        <bgColor indexed="64"/>
      </patternFill>
    </fill>
    <fill>
      <patternFill patternType="solid">
        <fgColor indexed="41"/>
        <bgColor indexed="64"/>
      </patternFill>
    </fill>
    <fill>
      <patternFill patternType="solid">
        <fgColor indexed="44"/>
        <bgColor indexed="64"/>
      </patternFill>
    </fill>
    <fill>
      <patternFill patternType="solid">
        <fgColor indexed="10"/>
        <bgColor indexed="64"/>
      </patternFill>
    </fill>
    <fill>
      <patternFill patternType="solid">
        <fgColor indexed="52"/>
        <bgColor indexed="64"/>
      </patternFill>
    </fill>
    <fill>
      <patternFill patternType="solid">
        <fgColor indexed="5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rgb="FFFFFFCC"/>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2"/>
        <bgColor indexed="64"/>
      </patternFill>
    </fill>
    <fill>
      <patternFill patternType="solid">
        <fgColor theme="2" tint="-9.9978637043366805E-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FF99"/>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rgb="FFCCFFFF"/>
        <bgColor indexed="64"/>
      </patternFill>
    </fill>
    <fill>
      <patternFill patternType="solid">
        <fgColor rgb="FF66FF33"/>
        <bgColor indexed="64"/>
      </patternFill>
    </fill>
    <fill>
      <patternFill patternType="solid">
        <fgColor theme="1" tint="0.499984740745262"/>
        <bgColor indexed="64"/>
      </patternFill>
    </fill>
    <fill>
      <patternFill patternType="solid">
        <fgColor rgb="FFF2F2F2"/>
        <bgColor rgb="FFF2F2F2"/>
      </patternFill>
    </fill>
    <fill>
      <patternFill patternType="solid">
        <fgColor theme="0"/>
        <bgColor indexed="64"/>
      </patternFill>
    </fill>
    <fill>
      <patternFill patternType="solid">
        <fgColor rgb="FF2F75B5"/>
        <bgColor indexed="64"/>
      </patternFill>
    </fill>
    <fill>
      <patternFill patternType="solid">
        <fgColor theme="1" tint="0.14999847407452621"/>
        <bgColor indexed="64"/>
      </patternFill>
    </fill>
    <fill>
      <patternFill patternType="solid">
        <fgColor theme="0"/>
        <bgColor rgb="FFC2D69B"/>
      </patternFill>
    </fill>
    <fill>
      <patternFill patternType="solid">
        <fgColor theme="0"/>
        <bgColor rgb="FF92CDDC"/>
      </patternFill>
    </fill>
    <fill>
      <patternFill patternType="solid">
        <fgColor rgb="FFCCFFFF"/>
        <bgColor rgb="FF92CDDC"/>
      </patternFill>
    </fill>
    <fill>
      <patternFill patternType="solid">
        <fgColor rgb="FF92CDDC"/>
        <bgColor rgb="FF92CDDC"/>
      </patternFill>
    </fill>
    <fill>
      <patternFill patternType="solid">
        <fgColor rgb="FFFFFFFF"/>
        <bgColor indexed="64"/>
      </patternFill>
    </fill>
    <fill>
      <patternFill patternType="solid">
        <fgColor rgb="FFCCFFFF"/>
        <bgColor rgb="FFCCFFFF"/>
      </patternFill>
    </fill>
    <fill>
      <patternFill patternType="solid">
        <fgColor theme="0"/>
        <bgColor theme="0"/>
      </patternFill>
    </fill>
    <fill>
      <patternFill patternType="solid">
        <fgColor rgb="FFFFFF00"/>
        <bgColor rgb="FFFFFF00"/>
      </patternFill>
    </fill>
    <fill>
      <patternFill patternType="solid">
        <fgColor rgb="FFFABF8F"/>
        <bgColor rgb="FFFABF8F"/>
      </patternFill>
    </fill>
    <fill>
      <patternFill patternType="solid">
        <fgColor theme="0"/>
        <bgColor rgb="FFFABF8F"/>
      </patternFill>
    </fill>
    <fill>
      <patternFill patternType="solid">
        <fgColor rgb="FF002060"/>
        <bgColor indexed="64"/>
      </patternFill>
    </fill>
    <fill>
      <patternFill patternType="solid">
        <fgColor rgb="FFDBE5F1"/>
        <bgColor rgb="FFDBE5F1"/>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CC"/>
        <bgColor rgb="FF000000"/>
      </patternFill>
    </fill>
    <fill>
      <patternFill patternType="solid">
        <fgColor rgb="FFFFFF00"/>
        <bgColor rgb="FF000000"/>
      </patternFill>
    </fill>
    <fill>
      <patternFill patternType="solid">
        <fgColor rgb="FFDCE6F1"/>
        <bgColor rgb="FF000000"/>
      </patternFill>
    </fill>
    <fill>
      <patternFill patternType="solid">
        <fgColor rgb="FFF2F2F2"/>
        <bgColor rgb="FF000000"/>
      </patternFill>
    </fill>
    <fill>
      <patternFill patternType="solid">
        <fgColor rgb="FFF2DCDB"/>
        <bgColor rgb="FF000000"/>
      </patternFill>
    </fill>
    <fill>
      <patternFill patternType="solid">
        <fgColor rgb="FFFFFF99"/>
        <bgColor rgb="FF000000"/>
      </patternFill>
    </fill>
    <fill>
      <patternFill patternType="solid">
        <fgColor rgb="FFD9D9D9"/>
        <bgColor rgb="FF000000"/>
      </patternFill>
    </fill>
    <fill>
      <patternFill patternType="solid">
        <fgColor rgb="FFBFBFBF"/>
        <bgColor rgb="FF000000"/>
      </patternFill>
    </fill>
    <fill>
      <patternFill patternType="solid">
        <fgColor rgb="FFFDE9D9"/>
        <bgColor rgb="FF000000"/>
      </patternFill>
    </fill>
    <fill>
      <patternFill patternType="solid">
        <fgColor rgb="FFFFC000"/>
        <bgColor indexed="64"/>
      </patternFill>
    </fill>
    <fill>
      <patternFill patternType="solid">
        <fgColor rgb="FFFFFFCC"/>
        <bgColor rgb="FFF2DBDB"/>
      </patternFill>
    </fill>
    <fill>
      <patternFill patternType="solid">
        <fgColor rgb="FFFFFFCC"/>
        <bgColor rgb="FFFFFFCC"/>
      </patternFill>
    </fill>
    <fill>
      <patternFill patternType="solid">
        <fgColor theme="1" tint="0.499984740745262"/>
        <bgColor rgb="FFFFFFFF"/>
      </patternFill>
    </fill>
  </fills>
  <borders count="227">
    <border>
      <left/>
      <right/>
      <top/>
      <bottom/>
      <diagonal/>
    </border>
    <border>
      <left style="hair">
        <color auto="1"/>
      </left>
      <right style="hair">
        <color auto="1"/>
      </right>
      <top style="thin">
        <color auto="1"/>
      </top>
      <bottom/>
      <diagonal/>
    </border>
    <border>
      <left style="hair">
        <color auto="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style="hair">
        <color auto="1"/>
      </left>
      <right style="thin">
        <color auto="1"/>
      </right>
      <top style="thin">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hair">
        <color auto="1"/>
      </right>
      <top/>
      <bottom/>
      <diagonal/>
    </border>
    <border>
      <left/>
      <right style="medium">
        <color auto="1"/>
      </right>
      <top/>
      <bottom/>
      <diagonal/>
    </border>
    <border>
      <left style="medium">
        <color auto="1"/>
      </left>
      <right/>
      <top/>
      <bottom/>
      <diagonal/>
    </border>
    <border>
      <left/>
      <right style="medium">
        <color auto="1"/>
      </right>
      <top style="medium">
        <color auto="1"/>
      </top>
      <bottom/>
      <diagonal/>
    </border>
    <border>
      <left/>
      <right/>
      <top style="medium">
        <color auto="1"/>
      </top>
      <bottom/>
      <diagonal/>
    </border>
    <border>
      <left style="medium">
        <color auto="1"/>
      </left>
      <right/>
      <top style="medium">
        <color auto="1"/>
      </top>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medium">
        <color auto="1"/>
      </left>
      <right/>
      <top style="medium">
        <color auto="1"/>
      </top>
      <bottom style="hair">
        <color auto="1"/>
      </bottom>
      <diagonal/>
    </border>
    <border>
      <left/>
      <right style="medium">
        <color auto="1"/>
      </right>
      <top style="medium">
        <color auto="1"/>
      </top>
      <bottom style="hair">
        <color auto="1"/>
      </bottom>
      <diagonal/>
    </border>
    <border>
      <left/>
      <right/>
      <top style="thin">
        <color auto="1"/>
      </top>
      <bottom style="hair">
        <color auto="1"/>
      </bottom>
      <diagonal/>
    </border>
    <border>
      <left style="thin">
        <color auto="1"/>
      </left>
      <right/>
      <top/>
      <bottom style="thin">
        <color auto="1"/>
      </bottom>
      <diagonal/>
    </border>
    <border>
      <left/>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medium">
        <color auto="1"/>
      </top>
      <bottom style="hair">
        <color auto="1"/>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style="thin">
        <color auto="1"/>
      </right>
      <top/>
      <bottom/>
      <diagonal/>
    </border>
    <border>
      <left style="thin">
        <color auto="1"/>
      </left>
      <right style="hair">
        <color auto="1"/>
      </right>
      <top style="thin">
        <color auto="1"/>
      </top>
      <bottom style="thin">
        <color auto="1"/>
      </bottom>
      <diagonal/>
    </border>
    <border>
      <left/>
      <right style="thin">
        <color auto="1"/>
      </right>
      <top/>
      <bottom/>
      <diagonal/>
    </border>
    <border>
      <left/>
      <right style="thin">
        <color auto="1"/>
      </right>
      <top/>
      <bottom style="thin">
        <color auto="1"/>
      </bottom>
      <diagonal/>
    </border>
    <border>
      <left style="hair">
        <color auto="1"/>
      </left>
      <right style="thin">
        <color auto="1"/>
      </right>
      <top style="thin">
        <color auto="1"/>
      </top>
      <bottom style="thin">
        <color auto="1"/>
      </bottom>
      <diagonal/>
    </border>
    <border>
      <left style="medium">
        <color auto="1"/>
      </left>
      <right style="hair">
        <color auto="1"/>
      </right>
      <top/>
      <bottom/>
      <diagonal/>
    </border>
    <border>
      <left style="medium">
        <color auto="1"/>
      </left>
      <right style="hair">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hair">
        <color auto="1"/>
      </right>
      <top style="thin">
        <color auto="1"/>
      </top>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right style="hair">
        <color auto="1"/>
      </right>
      <top style="medium">
        <color auto="1"/>
      </top>
      <bottom style="hair">
        <color auto="1"/>
      </bottom>
      <diagonal/>
    </border>
    <border>
      <left style="thin">
        <color auto="1"/>
      </left>
      <right/>
      <top style="medium">
        <color auto="1"/>
      </top>
      <bottom/>
      <diagonal/>
    </border>
    <border>
      <left style="medium">
        <color indexed="64"/>
      </left>
      <right/>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auto="1"/>
      </left>
      <right style="medium">
        <color auto="1"/>
      </right>
      <top/>
      <bottom style="thin">
        <color auto="1"/>
      </bottom>
      <diagonal/>
    </border>
    <border>
      <left style="medium">
        <color auto="1"/>
      </left>
      <right style="hair">
        <color auto="1"/>
      </right>
      <top/>
      <bottom style="medium">
        <color indexed="64"/>
      </bottom>
      <diagonal/>
    </border>
    <border>
      <left style="thin">
        <color auto="1"/>
      </left>
      <right/>
      <top style="medium">
        <color indexed="64"/>
      </top>
      <bottom style="thin">
        <color auto="1"/>
      </bottom>
      <diagonal/>
    </border>
    <border>
      <left/>
      <right style="thin">
        <color auto="1"/>
      </right>
      <top/>
      <bottom style="medium">
        <color indexed="64"/>
      </bottom>
      <diagonal/>
    </border>
    <border>
      <left style="thin">
        <color auto="1"/>
      </left>
      <right/>
      <top/>
      <bottom style="medium">
        <color indexed="64"/>
      </bottom>
      <diagonal/>
    </border>
    <border>
      <left/>
      <right style="hair">
        <color auto="1"/>
      </right>
      <top/>
      <bottom style="medium">
        <color indexed="64"/>
      </bottom>
      <diagonal/>
    </border>
    <border>
      <left style="hair">
        <color indexed="18"/>
      </left>
      <right/>
      <top/>
      <bottom style="hair">
        <color indexed="18"/>
      </bottom>
      <diagonal/>
    </border>
    <border>
      <left/>
      <right style="medium">
        <color indexed="64"/>
      </right>
      <top/>
      <bottom style="hair">
        <color indexed="18"/>
      </bottom>
      <diagonal/>
    </border>
    <border>
      <left style="medium">
        <color indexed="64"/>
      </left>
      <right style="hair">
        <color auto="1"/>
      </right>
      <top style="medium">
        <color indexed="64"/>
      </top>
      <bottom style="hair">
        <color auto="1"/>
      </bottom>
      <diagonal/>
    </border>
    <border>
      <left style="medium">
        <color indexed="64"/>
      </left>
      <right style="hair">
        <color auto="1"/>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hair">
        <color indexed="64"/>
      </left>
      <right style="medium">
        <color indexed="64"/>
      </right>
      <top style="medium">
        <color indexed="64"/>
      </top>
      <bottom style="medium">
        <color indexed="64"/>
      </bottom>
      <diagonal/>
    </border>
    <border>
      <left style="hair">
        <color auto="1"/>
      </left>
      <right style="medium">
        <color auto="1"/>
      </right>
      <top/>
      <bottom/>
      <diagonal/>
    </border>
    <border>
      <left style="hair">
        <color auto="1"/>
      </left>
      <right style="hair">
        <color auto="1"/>
      </right>
      <top/>
      <bottom/>
      <diagonal/>
    </border>
    <border>
      <left/>
      <right style="hair">
        <color indexed="64"/>
      </right>
      <top style="medium">
        <color indexed="64"/>
      </top>
      <bottom style="medium">
        <color indexed="64"/>
      </bottom>
      <diagonal/>
    </border>
    <border>
      <left style="hair">
        <color indexed="18"/>
      </left>
      <right style="hair">
        <color indexed="18"/>
      </right>
      <top/>
      <bottom style="hair">
        <color indexed="18"/>
      </bottom>
      <diagonal/>
    </border>
    <border>
      <left style="hair">
        <color indexed="18"/>
      </left>
      <right/>
      <top style="medium">
        <color auto="1"/>
      </top>
      <bottom style="hair">
        <color indexed="18"/>
      </bottom>
      <diagonal/>
    </border>
    <border>
      <left/>
      <right/>
      <top style="medium">
        <color auto="1"/>
      </top>
      <bottom style="hair">
        <color indexed="18"/>
      </bottom>
      <diagonal/>
    </border>
    <border>
      <left/>
      <right style="hair">
        <color indexed="18"/>
      </right>
      <top style="medium">
        <color auto="1"/>
      </top>
      <bottom style="hair">
        <color indexed="18"/>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right style="medium">
        <color auto="1"/>
      </right>
      <top/>
      <bottom style="hair">
        <color auto="1"/>
      </bottom>
      <diagonal/>
    </border>
    <border>
      <left style="medium">
        <color auto="1"/>
      </left>
      <right/>
      <top/>
      <bottom style="hair">
        <color auto="1"/>
      </bottom>
      <diagonal/>
    </border>
    <border>
      <left style="hair">
        <color auto="1"/>
      </left>
      <right style="medium">
        <color auto="1"/>
      </right>
      <top/>
      <bottom style="hair">
        <color auto="1"/>
      </bottom>
      <diagonal/>
    </border>
    <border>
      <left style="medium">
        <color indexed="64"/>
      </left>
      <right style="medium">
        <color indexed="64"/>
      </right>
      <top/>
      <bottom style="hair">
        <color indexed="64"/>
      </bottom>
      <diagonal/>
    </border>
    <border>
      <left style="hair">
        <color indexed="18"/>
      </left>
      <right/>
      <top/>
      <bottom/>
      <diagonal/>
    </border>
    <border>
      <left style="medium">
        <color indexed="64"/>
      </left>
      <right style="hair">
        <color indexed="64"/>
      </right>
      <top/>
      <bottom style="hair">
        <color indexed="64"/>
      </bottom>
      <diagonal/>
    </border>
    <border>
      <left style="hair">
        <color auto="1"/>
      </left>
      <right style="thin">
        <color auto="1"/>
      </right>
      <top/>
      <bottom style="hair">
        <color auto="1"/>
      </bottom>
      <diagonal/>
    </border>
    <border>
      <left style="hair">
        <color auto="1"/>
      </left>
      <right/>
      <top/>
      <bottom style="medium">
        <color indexed="64"/>
      </bottom>
      <diagonal/>
    </border>
    <border>
      <left style="hair">
        <color auto="1"/>
      </left>
      <right style="hair">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medium">
        <color auto="1"/>
      </left>
      <right/>
      <top style="thin">
        <color auto="1"/>
      </top>
      <bottom style="hair">
        <color auto="1"/>
      </bottom>
      <diagonal/>
    </border>
    <border>
      <left/>
      <right style="medium">
        <color auto="1"/>
      </right>
      <top style="thin">
        <color indexed="64"/>
      </top>
      <bottom style="hair">
        <color auto="1"/>
      </bottom>
      <diagonal/>
    </border>
    <border>
      <left style="thin">
        <color auto="1"/>
      </left>
      <right style="thin">
        <color auto="1"/>
      </right>
      <top style="thin">
        <color auto="1"/>
      </top>
      <bottom style="hair">
        <color rgb="FF000000"/>
      </bottom>
      <diagonal/>
    </border>
    <border>
      <left style="hair">
        <color indexed="18"/>
      </left>
      <right style="medium">
        <color indexed="64"/>
      </right>
      <top style="hair">
        <color indexed="18"/>
      </top>
      <bottom style="hair">
        <color indexed="18"/>
      </bottom>
      <diagonal/>
    </border>
    <border>
      <left style="hair">
        <color indexed="18"/>
      </left>
      <right style="hair">
        <color indexed="18"/>
      </right>
      <top style="hair">
        <color indexed="18"/>
      </top>
      <bottom style="medium">
        <color indexed="64"/>
      </bottom>
      <diagonal/>
    </border>
    <border>
      <left style="hair">
        <color indexed="18"/>
      </left>
      <right style="medium">
        <color indexed="64"/>
      </right>
      <top style="hair">
        <color indexed="18"/>
      </top>
      <bottom style="medium">
        <color indexed="64"/>
      </bottom>
      <diagonal/>
    </border>
    <border>
      <left style="hair">
        <color auto="1"/>
      </left>
      <right/>
      <top style="hair">
        <color auto="1"/>
      </top>
      <bottom/>
      <diagonal/>
    </border>
    <border>
      <left/>
      <right style="hair">
        <color auto="1"/>
      </right>
      <top style="hair">
        <color auto="1"/>
      </top>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indexed="64"/>
      </left>
      <right style="hair">
        <color indexed="64"/>
      </right>
      <top style="hair">
        <color indexed="64"/>
      </top>
      <bottom/>
      <diagonal/>
    </border>
    <border>
      <left/>
      <right/>
      <top style="hair">
        <color indexed="64"/>
      </top>
      <bottom/>
      <diagonal/>
    </border>
    <border>
      <left style="hair">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indexed="64"/>
      </left>
      <right style="hair">
        <color indexed="64"/>
      </right>
      <top style="thin">
        <color indexed="64"/>
      </top>
      <bottom style="hair">
        <color indexed="64"/>
      </bottom>
      <diagonal/>
    </border>
    <border>
      <left style="medium">
        <color auto="1"/>
      </left>
      <right style="hair">
        <color auto="1"/>
      </right>
      <top style="hair">
        <color auto="1"/>
      </top>
      <bottom style="hair">
        <color auto="1"/>
      </bottom>
      <diagonal/>
    </border>
    <border>
      <left style="medium">
        <color auto="1"/>
      </left>
      <right/>
      <top style="hair">
        <color auto="1"/>
      </top>
      <bottom style="hair">
        <color auto="1"/>
      </bottom>
      <diagonal/>
    </border>
    <border>
      <left/>
      <right style="medium">
        <color auto="1"/>
      </right>
      <top style="hair">
        <color auto="1"/>
      </top>
      <bottom style="hair">
        <color auto="1"/>
      </bottom>
      <diagonal/>
    </border>
    <border>
      <left style="hair">
        <color indexed="64"/>
      </left>
      <right style="medium">
        <color indexed="64"/>
      </right>
      <top style="hair">
        <color indexed="64"/>
      </top>
      <bottom style="hair">
        <color indexed="64"/>
      </bottom>
      <diagonal/>
    </border>
    <border>
      <left/>
      <right style="hair">
        <color auto="1"/>
      </right>
      <top style="thin">
        <color auto="1"/>
      </top>
      <bottom style="hair">
        <color auto="1"/>
      </bottom>
      <diagonal/>
    </border>
    <border>
      <left style="medium">
        <color auto="1"/>
      </left>
      <right/>
      <top style="hair">
        <color auto="1"/>
      </top>
      <bottom/>
      <diagonal/>
    </border>
    <border>
      <left/>
      <right/>
      <top style="hair">
        <color auto="1"/>
      </top>
      <bottom style="medium">
        <color auto="1"/>
      </bottom>
      <diagonal/>
    </border>
    <border>
      <left style="medium">
        <color auto="1"/>
      </left>
      <right style="hair">
        <color auto="1"/>
      </right>
      <top style="hair">
        <color auto="1"/>
      </top>
      <bottom/>
      <diagonal/>
    </border>
    <border>
      <left style="hair">
        <color auto="1"/>
      </left>
      <right/>
      <top style="hair">
        <color auto="1"/>
      </top>
      <bottom style="medium">
        <color indexed="64"/>
      </bottom>
      <diagonal/>
    </border>
    <border>
      <left/>
      <right style="hair">
        <color auto="1"/>
      </right>
      <top style="hair">
        <color auto="1"/>
      </top>
      <bottom style="medium">
        <color indexed="64"/>
      </bottom>
      <diagonal/>
    </border>
    <border>
      <left style="medium">
        <color indexed="64"/>
      </left>
      <right style="hair">
        <color auto="1"/>
      </right>
      <top style="hair">
        <color auto="1"/>
      </top>
      <bottom style="medium">
        <color indexed="64"/>
      </bottom>
      <diagonal/>
    </border>
    <border>
      <left style="hair">
        <color indexed="64"/>
      </left>
      <right style="hair">
        <color indexed="64"/>
      </right>
      <top style="hair">
        <color indexed="64"/>
      </top>
      <bottom style="medium">
        <color indexed="64"/>
      </bottom>
      <diagonal/>
    </border>
    <border>
      <left style="hair">
        <color auto="1"/>
      </left>
      <right style="medium">
        <color auto="1"/>
      </right>
      <top style="hair">
        <color auto="1"/>
      </top>
      <bottom style="medium">
        <color indexed="64"/>
      </bottom>
      <diagonal/>
    </border>
    <border>
      <left/>
      <right style="medium">
        <color auto="1"/>
      </right>
      <top style="hair">
        <color auto="1"/>
      </top>
      <bottom/>
      <diagonal/>
    </border>
    <border>
      <left style="hair">
        <color auto="1"/>
      </left>
      <right style="thin">
        <color auto="1"/>
      </right>
      <top style="thin">
        <color auto="1"/>
      </top>
      <bottom style="hair">
        <color auto="1"/>
      </bottom>
      <diagonal/>
    </border>
    <border>
      <left style="medium">
        <color indexed="64"/>
      </left>
      <right/>
      <top style="hair">
        <color indexed="64"/>
      </top>
      <bottom style="medium">
        <color indexed="64"/>
      </bottom>
      <diagonal/>
    </border>
    <border>
      <left/>
      <right style="medium">
        <color auto="1"/>
      </right>
      <top style="hair">
        <color auto="1"/>
      </top>
      <bottom style="medium">
        <color auto="1"/>
      </bottom>
      <diagonal/>
    </border>
    <border>
      <left style="hair">
        <color rgb="FF000000"/>
      </left>
      <right style="hair">
        <color rgb="FF000000"/>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style="medium">
        <color rgb="FF000000"/>
      </right>
      <top style="hair">
        <color rgb="FF000000"/>
      </top>
      <bottom style="hair">
        <color rgb="FF000000"/>
      </bottom>
      <diagonal/>
    </border>
    <border>
      <left style="hair">
        <color rgb="FF366092"/>
      </left>
      <right/>
      <top style="hair">
        <color rgb="FF366092"/>
      </top>
      <bottom style="hair">
        <color rgb="FF366092"/>
      </bottom>
      <diagonal/>
    </border>
    <border>
      <left style="hair">
        <color auto="1"/>
      </left>
      <right style="hair">
        <color auto="1"/>
      </right>
      <top style="hair">
        <color auto="1"/>
      </top>
      <bottom style="hair">
        <color auto="1"/>
      </bottom>
      <diagonal/>
    </border>
    <border>
      <left/>
      <right style="hair">
        <color rgb="FF366092"/>
      </right>
      <top style="hair">
        <color rgb="FF366092"/>
      </top>
      <bottom style="hair">
        <color rgb="FF366092"/>
      </bottom>
      <diagonal/>
    </border>
    <border>
      <left style="hair">
        <color rgb="FF366092"/>
      </left>
      <right style="hair">
        <color rgb="FF366092"/>
      </right>
      <top style="hair">
        <color rgb="FF366092"/>
      </top>
      <bottom style="hair">
        <color rgb="FF366092"/>
      </bottom>
      <diagonal/>
    </border>
    <border>
      <left style="hair">
        <color rgb="FF366092"/>
      </left>
      <right style="hair">
        <color rgb="FF366092"/>
      </right>
      <top style="hair">
        <color rgb="FF366092"/>
      </top>
      <bottom style="hair">
        <color indexed="64"/>
      </bottom>
      <diagonal/>
    </border>
    <border>
      <left style="hair">
        <color indexed="18"/>
      </left>
      <right style="hair">
        <color indexed="18"/>
      </right>
      <top style="hair">
        <color indexed="18"/>
      </top>
      <bottom style="hair">
        <color indexed="18"/>
      </bottom>
      <diagonal/>
    </border>
    <border>
      <left style="hair">
        <color rgb="FF366092"/>
      </left>
      <right style="hair">
        <color rgb="FF366092"/>
      </right>
      <top/>
      <bottom style="hair">
        <color rgb="FF366092"/>
      </bottom>
      <diagonal/>
    </border>
    <border>
      <left style="dotted">
        <color rgb="FF000000"/>
      </left>
      <right style="dotted">
        <color rgb="FF000000"/>
      </right>
      <top style="dotted">
        <color rgb="FF000000"/>
      </top>
      <bottom style="dotted">
        <color rgb="FF000000"/>
      </bottom>
      <diagonal/>
    </border>
    <border>
      <left style="dotted">
        <color rgb="FF000000"/>
      </left>
      <right/>
      <top style="dotted">
        <color rgb="FF000000"/>
      </top>
      <bottom/>
      <diagonal/>
    </border>
    <border>
      <left/>
      <right/>
      <top style="dotted">
        <color rgb="FF000000"/>
      </top>
      <bottom/>
      <diagonal/>
    </border>
    <border>
      <left/>
      <right style="dotted">
        <color rgb="FF000000"/>
      </right>
      <top style="dotted">
        <color rgb="FF000000"/>
      </top>
      <bottom/>
      <diagonal/>
    </border>
    <border>
      <left style="dotted">
        <color rgb="FF000000"/>
      </left>
      <right/>
      <top/>
      <bottom style="dotted">
        <color rgb="FF000000"/>
      </bottom>
      <diagonal/>
    </border>
    <border>
      <left/>
      <right/>
      <top/>
      <bottom style="dotted">
        <color rgb="FF000000"/>
      </bottom>
      <diagonal/>
    </border>
    <border>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top style="dotted">
        <color rgb="FF000000"/>
      </top>
      <bottom style="dotted">
        <color rgb="FF000000"/>
      </bottom>
      <diagonal/>
    </border>
    <border>
      <left/>
      <right/>
      <top style="dotted">
        <color rgb="FF000000"/>
      </top>
      <bottom style="dotted">
        <color rgb="FF000000"/>
      </bottom>
      <diagonal/>
    </border>
    <border>
      <left/>
      <right style="dotted">
        <color rgb="FF000000"/>
      </right>
      <top style="dotted">
        <color rgb="FF000000"/>
      </top>
      <bottom style="dotted">
        <color rgb="FF000000"/>
      </bottom>
      <diagonal/>
    </border>
    <border>
      <left/>
      <right style="hair">
        <color rgb="FF000080"/>
      </right>
      <top style="hair">
        <color rgb="FF000080"/>
      </top>
      <bottom style="hair">
        <color rgb="FF000080"/>
      </bottom>
      <diagonal/>
    </border>
    <border>
      <left style="hair">
        <color rgb="FF000080"/>
      </left>
      <right style="hair">
        <color rgb="FF000080"/>
      </right>
      <top style="hair">
        <color rgb="FF000080"/>
      </top>
      <bottom style="hair">
        <color rgb="FF000080"/>
      </bottom>
      <diagonal/>
    </border>
    <border>
      <left style="hair">
        <color rgb="FF366092"/>
      </left>
      <right style="hair">
        <color rgb="FF366092"/>
      </right>
      <top style="hair">
        <color rgb="FF366092"/>
      </top>
      <bottom/>
      <diagonal/>
    </border>
    <border>
      <left style="hair">
        <color rgb="FF366092"/>
      </left>
      <right/>
      <top style="hair">
        <color rgb="FF366092"/>
      </top>
      <bottom/>
      <diagonal/>
    </border>
    <border>
      <left style="hair">
        <color rgb="FF000000"/>
      </left>
      <right style="hair">
        <color rgb="FF000000"/>
      </right>
      <top style="hair">
        <color rgb="FF000000"/>
      </top>
      <bottom/>
      <diagonal/>
    </border>
    <border>
      <left style="medium">
        <color rgb="FF002060"/>
      </left>
      <right/>
      <top style="medium">
        <color rgb="FF002060"/>
      </top>
      <bottom/>
      <diagonal/>
    </border>
    <border>
      <left/>
      <right/>
      <top style="medium">
        <color rgb="FF002060"/>
      </top>
      <bottom/>
      <diagonal/>
    </border>
    <border>
      <left/>
      <right style="medium">
        <color rgb="FF002060"/>
      </right>
      <top style="medium">
        <color rgb="FF002060"/>
      </top>
      <bottom/>
      <diagonal/>
    </border>
    <border>
      <left style="medium">
        <color rgb="FF002060"/>
      </left>
      <right/>
      <top/>
      <bottom/>
      <diagonal/>
    </border>
    <border>
      <left/>
      <right style="medium">
        <color rgb="FF002060"/>
      </right>
      <top/>
      <bottom/>
      <diagonal/>
    </border>
    <border>
      <left style="medium">
        <color rgb="FF002060"/>
      </left>
      <right/>
      <top/>
      <bottom style="medium">
        <color rgb="FF002060"/>
      </bottom>
      <diagonal/>
    </border>
    <border>
      <left/>
      <right/>
      <top/>
      <bottom style="medium">
        <color rgb="FF002060"/>
      </bottom>
      <diagonal/>
    </border>
    <border>
      <left/>
      <right style="medium">
        <color rgb="FF002060"/>
      </right>
      <top/>
      <bottom style="medium">
        <color rgb="FF002060"/>
      </bottom>
      <diagonal/>
    </border>
    <border>
      <left style="medium">
        <color theme="8" tint="-0.499984740745262"/>
      </left>
      <right style="thin">
        <color theme="8" tint="0.59996337778862885"/>
      </right>
      <top style="medium">
        <color theme="8" tint="-0.499984740745262"/>
      </top>
      <bottom style="thin">
        <color theme="8" tint="0.59996337778862885"/>
      </bottom>
      <diagonal/>
    </border>
    <border>
      <left style="thin">
        <color theme="8" tint="0.59996337778862885"/>
      </left>
      <right style="medium">
        <color theme="8" tint="-0.499984740745262"/>
      </right>
      <top style="medium">
        <color theme="8" tint="-0.499984740745262"/>
      </top>
      <bottom style="thin">
        <color theme="8" tint="0.59996337778862885"/>
      </bottom>
      <diagonal/>
    </border>
    <border>
      <left style="thin">
        <color theme="8" tint="0.59996337778862885"/>
      </left>
      <right style="thin">
        <color theme="8" tint="0.59996337778862885"/>
      </right>
      <top style="medium">
        <color theme="8" tint="-0.499984740745262"/>
      </top>
      <bottom style="thin">
        <color theme="8" tint="0.59996337778862885"/>
      </bottom>
      <diagonal/>
    </border>
    <border>
      <left style="medium">
        <color theme="8" tint="-0.499984740745262"/>
      </left>
      <right style="thin">
        <color theme="8" tint="0.59996337778862885"/>
      </right>
      <top style="thin">
        <color theme="8" tint="0.59996337778862885"/>
      </top>
      <bottom style="thin">
        <color theme="8" tint="0.59996337778862885"/>
      </bottom>
      <diagonal/>
    </border>
    <border>
      <left style="thin">
        <color theme="8" tint="0.59996337778862885"/>
      </left>
      <right style="medium">
        <color theme="8" tint="-0.499984740745262"/>
      </right>
      <top style="thin">
        <color theme="8" tint="0.59996337778862885"/>
      </top>
      <bottom style="thin">
        <color theme="8" tint="0.59996337778862885"/>
      </bottom>
      <diagonal/>
    </border>
    <border>
      <left style="thin">
        <color theme="8" tint="0.59996337778862885"/>
      </left>
      <right style="thin">
        <color theme="8" tint="0.59996337778862885"/>
      </right>
      <top style="thin">
        <color theme="8" tint="0.59996337778862885"/>
      </top>
      <bottom style="thin">
        <color theme="8" tint="0.59996337778862885"/>
      </bottom>
      <diagonal/>
    </border>
    <border>
      <left style="medium">
        <color theme="8" tint="-0.499984740745262"/>
      </left>
      <right style="thin">
        <color theme="8" tint="0.59996337778862885"/>
      </right>
      <top style="thin">
        <color theme="8" tint="0.59996337778862885"/>
      </top>
      <bottom style="medium">
        <color theme="8" tint="-0.499984740745262"/>
      </bottom>
      <diagonal/>
    </border>
    <border>
      <left style="thin">
        <color theme="8" tint="0.59996337778862885"/>
      </left>
      <right style="medium">
        <color theme="8" tint="-0.499984740745262"/>
      </right>
      <top style="thin">
        <color theme="8" tint="0.59996337778862885"/>
      </top>
      <bottom style="medium">
        <color theme="8" tint="-0.499984740745262"/>
      </bottom>
      <diagonal/>
    </border>
    <border>
      <left style="thin">
        <color theme="8" tint="0.59996337778862885"/>
      </left>
      <right style="thin">
        <color theme="8" tint="0.59996337778862885"/>
      </right>
      <top style="thin">
        <color theme="8" tint="0.59996337778862885"/>
      </top>
      <bottom style="medium">
        <color theme="8" tint="-0.499984740745262"/>
      </bottom>
      <diagonal/>
    </border>
    <border>
      <left style="medium">
        <color theme="8" tint="-0.499984740745262"/>
      </left>
      <right/>
      <top style="medium">
        <color theme="8" tint="-0.499984740745262"/>
      </top>
      <bottom style="thin">
        <color theme="8" tint="0.59996337778862885"/>
      </bottom>
      <diagonal/>
    </border>
    <border>
      <left/>
      <right style="thin">
        <color theme="8" tint="0.59996337778862885"/>
      </right>
      <top style="medium">
        <color theme="8" tint="-0.499984740745262"/>
      </top>
      <bottom style="thin">
        <color theme="8" tint="0.59996337778862885"/>
      </bottom>
      <diagonal/>
    </border>
    <border>
      <left style="medium">
        <color theme="8" tint="-0.499984740745262"/>
      </left>
      <right/>
      <top style="thin">
        <color theme="8" tint="0.59996337778862885"/>
      </top>
      <bottom style="thin">
        <color theme="8" tint="0.59996337778862885"/>
      </bottom>
      <diagonal/>
    </border>
    <border>
      <left/>
      <right style="thin">
        <color theme="8" tint="0.59996337778862885"/>
      </right>
      <top style="thin">
        <color theme="8" tint="0.59996337778862885"/>
      </top>
      <bottom style="thin">
        <color theme="8" tint="0.59996337778862885"/>
      </bottom>
      <diagonal/>
    </border>
    <border>
      <left style="medium">
        <color theme="8" tint="-0.499984740745262"/>
      </left>
      <right/>
      <top style="thin">
        <color theme="8" tint="0.59996337778862885"/>
      </top>
      <bottom style="medium">
        <color theme="8" tint="-0.499984740745262"/>
      </bottom>
      <diagonal/>
    </border>
    <border>
      <left/>
      <right style="thin">
        <color theme="8" tint="0.59996337778862885"/>
      </right>
      <top style="thin">
        <color theme="8" tint="0.59996337778862885"/>
      </top>
      <bottom style="medium">
        <color theme="8" tint="-0.499984740745262"/>
      </bottom>
      <diagonal/>
    </border>
    <border>
      <left/>
      <right/>
      <top style="medium">
        <color theme="8" tint="-0.499984740745262"/>
      </top>
      <bottom style="thin">
        <color theme="8" tint="0.59996337778862885"/>
      </bottom>
      <diagonal/>
    </border>
    <border>
      <left/>
      <right/>
      <top style="thin">
        <color theme="8" tint="0.59996337778862885"/>
      </top>
      <bottom style="thin">
        <color theme="8" tint="0.59996337778862885"/>
      </bottom>
      <diagonal/>
    </border>
    <border>
      <left/>
      <right/>
      <top style="thin">
        <color theme="8" tint="0.59996337778862885"/>
      </top>
      <bottom style="medium">
        <color theme="8" tint="-0.499984740745262"/>
      </bottom>
      <diagonal/>
    </border>
    <border>
      <left style="thin">
        <color theme="8" tint="0.59996337778862885"/>
      </left>
      <right style="medium">
        <color theme="8" tint="-0.499984740745262"/>
      </right>
      <top style="thin">
        <color theme="8" tint="0.59996337778862885"/>
      </top>
      <bottom style="medium">
        <color indexed="64"/>
      </bottom>
      <diagonal/>
    </border>
    <border>
      <left style="medium">
        <color theme="8" tint="-0.499984740745262"/>
      </left>
      <right style="thin">
        <color theme="8" tint="0.59996337778862885"/>
      </right>
      <top style="thin">
        <color theme="8" tint="0.59996337778862885"/>
      </top>
      <bottom style="medium">
        <color indexed="64"/>
      </bottom>
      <diagonal/>
    </border>
    <border>
      <left style="thin">
        <color theme="8" tint="0.59996337778862885"/>
      </left>
      <right style="thin">
        <color theme="8" tint="0.59996337778862885"/>
      </right>
      <top style="thin">
        <color theme="8" tint="0.59996337778862885"/>
      </top>
      <bottom style="medium">
        <color indexed="64"/>
      </bottom>
      <diagonal/>
    </border>
    <border>
      <left style="hair">
        <color rgb="FF000000"/>
      </left>
      <right/>
      <top/>
      <bottom style="thin">
        <color indexed="64"/>
      </bottom>
      <diagonal/>
    </border>
    <border>
      <left style="hair">
        <color auto="1"/>
      </left>
      <right style="medium">
        <color auto="1"/>
      </right>
      <top/>
      <bottom style="medium">
        <color indexed="64"/>
      </bottom>
      <diagonal/>
    </border>
    <border>
      <left/>
      <right style="thin">
        <color rgb="FF000000"/>
      </right>
      <top/>
      <bottom/>
      <diagonal/>
    </border>
    <border>
      <left style="hair">
        <color auto="1"/>
      </left>
      <right style="hair">
        <color auto="1"/>
      </right>
      <top/>
      <bottom style="hair">
        <color auto="1"/>
      </bottom>
      <diagonal/>
    </border>
    <border>
      <left style="hair">
        <color rgb="FF000000"/>
      </left>
      <right style="hair">
        <color rgb="FF000000"/>
      </right>
      <top/>
      <bottom/>
      <diagonal/>
    </border>
    <border>
      <left style="hair">
        <color rgb="FF000000"/>
      </left>
      <right style="hair">
        <color rgb="FF000000"/>
      </right>
      <top style="hair">
        <color rgb="FF000000"/>
      </top>
      <bottom style="medium">
        <color rgb="FF000000"/>
      </bottom>
      <diagonal/>
    </border>
    <border>
      <left/>
      <right/>
      <top/>
      <bottom style="medium">
        <color rgb="FF000000"/>
      </bottom>
      <diagonal/>
    </border>
    <border>
      <left style="hair">
        <color auto="1"/>
      </left>
      <right style="medium">
        <color auto="1"/>
      </right>
      <top style="hair">
        <color auto="1"/>
      </top>
      <bottom/>
      <diagonal/>
    </border>
    <border>
      <left style="hair">
        <color auto="1"/>
      </left>
      <right style="hair">
        <color auto="1"/>
      </right>
      <top/>
      <bottom style="hair">
        <color rgb="FF000000"/>
      </bottom>
      <diagonal/>
    </border>
    <border>
      <left style="hair">
        <color auto="1"/>
      </left>
      <right/>
      <top style="thin">
        <color auto="1"/>
      </top>
      <bottom style="hair">
        <color auto="1"/>
      </bottom>
      <diagonal/>
    </border>
    <border>
      <left style="hair">
        <color auto="1"/>
      </left>
      <right/>
      <top style="medium">
        <color auto="1"/>
      </top>
      <bottom/>
      <diagonal/>
    </border>
    <border>
      <left/>
      <right style="hair">
        <color auto="1"/>
      </right>
      <top style="medium">
        <color auto="1"/>
      </top>
      <bottom/>
      <diagonal/>
    </border>
    <border>
      <left style="hair">
        <color indexed="64"/>
      </left>
      <right style="medium">
        <color indexed="64"/>
      </right>
      <top/>
      <bottom style="hair">
        <color rgb="FF000000"/>
      </bottom>
      <diagonal/>
    </border>
    <border>
      <left style="hair">
        <color auto="1"/>
      </left>
      <right/>
      <top style="medium">
        <color auto="1"/>
      </top>
      <bottom style="hair">
        <color auto="1"/>
      </bottom>
      <diagonal/>
    </border>
    <border>
      <left style="hair">
        <color auto="1"/>
      </left>
      <right style="thin">
        <color auto="1"/>
      </right>
      <top style="hair">
        <color auto="1"/>
      </top>
      <bottom style="thin">
        <color auto="1"/>
      </bottom>
      <diagonal/>
    </border>
    <border>
      <left style="thin">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medium">
        <color indexed="64"/>
      </left>
      <right style="medium">
        <color indexed="64"/>
      </right>
      <top style="hair">
        <color indexed="64"/>
      </top>
      <bottom/>
      <diagonal/>
    </border>
    <border>
      <left style="hair">
        <color indexed="18"/>
      </left>
      <right style="hair">
        <color indexed="18"/>
      </right>
      <top style="hair">
        <color indexed="18"/>
      </top>
      <bottom style="hair">
        <color indexed="18"/>
      </bottom>
      <diagonal/>
    </border>
    <border>
      <left style="hair">
        <color indexed="18"/>
      </left>
      <right style="hair">
        <color indexed="18"/>
      </right>
      <top style="hair">
        <color indexed="18"/>
      </top>
      <bottom/>
      <diagonal/>
    </border>
    <border>
      <left style="hair">
        <color indexed="18"/>
      </left>
      <right/>
      <top style="hair">
        <color indexed="18"/>
      </top>
      <bottom style="hair">
        <color indexed="18"/>
      </bottom>
      <diagonal/>
    </border>
    <border>
      <left style="hair">
        <color indexed="18"/>
      </left>
      <right style="medium">
        <color indexed="64"/>
      </right>
      <top style="hair">
        <color indexed="18"/>
      </top>
      <bottom style="hair">
        <color indexed="18"/>
      </bottom>
      <diagonal/>
    </border>
    <border>
      <left style="hair">
        <color auto="1"/>
      </left>
      <right style="hair">
        <color auto="1"/>
      </right>
      <top style="hair">
        <color auto="1"/>
      </top>
      <bottom style="hair">
        <color auto="1"/>
      </bottom>
      <diagonal/>
    </border>
    <border>
      <left/>
      <right style="hair">
        <color indexed="18"/>
      </right>
      <top style="hair">
        <color indexed="18"/>
      </top>
      <bottom style="hair">
        <color indexed="18"/>
      </bottom>
      <diagonal/>
    </border>
    <border>
      <left style="hair">
        <color auto="1"/>
      </left>
      <right/>
      <top style="hair">
        <color auto="1"/>
      </top>
      <bottom/>
      <diagonal/>
    </border>
    <border>
      <left/>
      <right style="hair">
        <color auto="1"/>
      </right>
      <top style="hair">
        <color auto="1"/>
      </top>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indexed="64"/>
      </left>
      <right style="hair">
        <color indexed="64"/>
      </right>
      <top style="hair">
        <color indexed="64"/>
      </top>
      <bottom/>
      <diagonal/>
    </border>
    <border>
      <left/>
      <right/>
      <top style="hair">
        <color indexed="64"/>
      </top>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top style="hair">
        <color auto="1"/>
      </top>
      <bottom/>
      <diagonal/>
    </border>
    <border>
      <left style="hair">
        <color auto="1"/>
      </left>
      <right/>
      <top style="hair">
        <color auto="1"/>
      </top>
      <bottom style="medium">
        <color indexed="64"/>
      </bottom>
      <diagonal/>
    </border>
    <border>
      <left/>
      <right/>
      <top style="hair">
        <color auto="1"/>
      </top>
      <bottom style="medium">
        <color auto="1"/>
      </bottom>
      <diagonal/>
    </border>
    <border>
      <left style="medium">
        <color auto="1"/>
      </left>
      <right/>
      <top style="hair">
        <color auto="1"/>
      </top>
      <bottom/>
      <diagonal/>
    </border>
    <border>
      <left/>
      <right style="medium">
        <color auto="1"/>
      </right>
      <top style="hair">
        <color auto="1"/>
      </top>
      <bottom/>
      <diagonal/>
    </border>
    <border>
      <left style="medium">
        <color auto="1"/>
      </left>
      <right style="hair">
        <color auto="1"/>
      </right>
      <top style="hair">
        <color auto="1"/>
      </top>
      <bottom style="hair">
        <color auto="1"/>
      </bottom>
      <diagonal/>
    </border>
    <border>
      <left style="medium">
        <color auto="1"/>
      </left>
      <right/>
      <top style="hair">
        <color auto="1"/>
      </top>
      <bottom style="hair">
        <color auto="1"/>
      </bottom>
      <diagonal/>
    </border>
    <border>
      <left/>
      <right style="medium">
        <color auto="1"/>
      </right>
      <top style="hair">
        <color auto="1"/>
      </top>
      <bottom style="hair">
        <color auto="1"/>
      </bottom>
      <diagonal/>
    </border>
    <border>
      <left style="medium">
        <color indexed="64"/>
      </left>
      <right/>
      <top style="hair">
        <color indexed="64"/>
      </top>
      <bottom style="medium">
        <color indexed="64"/>
      </bottom>
      <diagonal/>
    </border>
    <border>
      <left/>
      <right style="medium">
        <color auto="1"/>
      </right>
      <top style="hair">
        <color auto="1"/>
      </top>
      <bottom style="medium">
        <color auto="1"/>
      </bottom>
      <diagonal/>
    </border>
    <border>
      <left style="medium">
        <color auto="1"/>
      </left>
      <right style="hair">
        <color auto="1"/>
      </right>
      <top style="hair">
        <color auto="1"/>
      </top>
      <bottom/>
      <diagonal/>
    </border>
    <border>
      <left style="hair">
        <color indexed="64"/>
      </left>
      <right style="medium">
        <color indexed="64"/>
      </right>
      <top style="hair">
        <color indexed="64"/>
      </top>
      <bottom style="hair">
        <color indexed="64"/>
      </bottom>
      <diagonal/>
    </border>
    <border>
      <left/>
      <right style="hair">
        <color auto="1"/>
      </right>
      <top style="hair">
        <color auto="1"/>
      </top>
      <bottom style="medium">
        <color indexed="64"/>
      </bottom>
      <diagonal/>
    </border>
    <border>
      <left style="medium">
        <color indexed="64"/>
      </left>
      <right style="hair">
        <color auto="1"/>
      </right>
      <top style="hair">
        <color auto="1"/>
      </top>
      <bottom style="medium">
        <color indexed="64"/>
      </bottom>
      <diagonal/>
    </border>
    <border>
      <left style="hair">
        <color indexed="64"/>
      </left>
      <right style="hair">
        <color indexed="64"/>
      </right>
      <top style="hair">
        <color indexed="64"/>
      </top>
      <bottom style="medium">
        <color indexed="64"/>
      </bottom>
      <diagonal/>
    </border>
    <border>
      <left style="hair">
        <color auto="1"/>
      </left>
      <right style="medium">
        <color auto="1"/>
      </right>
      <top style="hair">
        <color auto="1"/>
      </top>
      <bottom style="medium">
        <color indexed="64"/>
      </bottom>
      <diagonal/>
    </border>
    <border>
      <left style="hair">
        <color auto="1"/>
      </left>
      <right style="medium">
        <color auto="1"/>
      </right>
      <top style="hair">
        <color auto="1"/>
      </top>
      <bottom/>
      <diagonal/>
    </border>
  </borders>
  <cellStyleXfs count="65">
    <xf numFmtId="169" fontId="0" fillId="0" borderId="0"/>
    <xf numFmtId="169" fontId="2" fillId="0" borderId="0" applyFont="0" applyFill="0" applyBorder="0" applyAlignment="0" applyProtection="0"/>
    <xf numFmtId="164" fontId="35" fillId="0" borderId="0" applyFont="0" applyFill="0" applyBorder="0" applyAlignment="0" applyProtection="0"/>
    <xf numFmtId="164" fontId="2" fillId="0" borderId="0" applyFont="0" applyFill="0" applyBorder="0" applyAlignment="0" applyProtection="0"/>
    <xf numFmtId="169" fontId="2" fillId="0" borderId="0"/>
    <xf numFmtId="169" fontId="2" fillId="0" borderId="0"/>
    <xf numFmtId="169" fontId="98" fillId="0" borderId="0"/>
    <xf numFmtId="169" fontId="2" fillId="0" borderId="0"/>
    <xf numFmtId="169" fontId="2" fillId="0" borderId="0"/>
    <xf numFmtId="169" fontId="98" fillId="0" borderId="0"/>
    <xf numFmtId="169" fontId="7" fillId="0" borderId="0"/>
    <xf numFmtId="169" fontId="2" fillId="0" borderId="0"/>
    <xf numFmtId="169" fontId="2" fillId="0" borderId="0"/>
    <xf numFmtId="169" fontId="98" fillId="0" borderId="0"/>
    <xf numFmtId="169" fontId="2" fillId="0" borderId="0" applyNumberFormat="0" applyFont="0" applyFill="0" applyBorder="0" applyAlignment="0" applyProtection="0"/>
    <xf numFmtId="169" fontId="2" fillId="0" borderId="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0" fontId="151" fillId="0" borderId="0"/>
    <xf numFmtId="0" fontId="2" fillId="0" borderId="0"/>
    <xf numFmtId="0" fontId="98" fillId="0" borderId="0"/>
    <xf numFmtId="169" fontId="169" fillId="0" borderId="0" applyNumberFormat="0" applyFill="0" applyBorder="0" applyAlignment="0" applyProtection="0"/>
    <xf numFmtId="169" fontId="170" fillId="0" borderId="0" applyNumberFormat="0" applyFill="0" applyBorder="0" applyAlignment="0" applyProtection="0"/>
    <xf numFmtId="169" fontId="169" fillId="0" borderId="0" applyNumberFormat="0" applyFill="0" applyBorder="0" applyAlignment="0" applyProtection="0"/>
    <xf numFmtId="169" fontId="170" fillId="0" borderId="0" applyNumberFormat="0" applyFill="0" applyBorder="0" applyAlignment="0" applyProtection="0"/>
    <xf numFmtId="169" fontId="2" fillId="0" borderId="0"/>
    <xf numFmtId="9" fontId="2" fillId="0" borderId="0" applyFont="0" applyFill="0" applyBorder="0" applyAlignment="0" applyProtection="0"/>
    <xf numFmtId="0" fontId="2" fillId="0" borderId="0"/>
    <xf numFmtId="0" fontId="2" fillId="0" borderId="0"/>
    <xf numFmtId="0" fontId="2" fillId="0" borderId="0"/>
    <xf numFmtId="0" fontId="289" fillId="0" borderId="0"/>
    <xf numFmtId="0" fontId="2" fillId="0" borderId="0"/>
    <xf numFmtId="169" fontId="2" fillId="0" borderId="0"/>
    <xf numFmtId="9" fontId="1" fillId="0" borderId="0" applyFont="0" applyFill="0" applyBorder="0" applyAlignment="0" applyProtection="0"/>
    <xf numFmtId="0" fontId="98" fillId="0" borderId="0"/>
    <xf numFmtId="0" fontId="2" fillId="0" borderId="0"/>
    <xf numFmtId="0" fontId="98" fillId="0" borderId="0"/>
    <xf numFmtId="0" fontId="98" fillId="0" borderId="0"/>
    <xf numFmtId="0" fontId="2" fillId="0" borderId="0"/>
    <xf numFmtId="0" fontId="2" fillId="0" borderId="0"/>
    <xf numFmtId="0" fontId="98" fillId="0" borderId="0"/>
    <xf numFmtId="0" fontId="2" fillId="0" borderId="0" applyNumberFormat="0" applyFont="0" applyFill="0" applyBorder="0" applyAlignment="0" applyProtection="0"/>
    <xf numFmtId="0" fontId="98" fillId="0" borderId="0"/>
    <xf numFmtId="41" fontId="98" fillId="0" borderId="0" applyFont="0" applyFill="0" applyBorder="0" applyAlignment="0" applyProtection="0"/>
    <xf numFmtId="0" fontId="298" fillId="0" borderId="0"/>
    <xf numFmtId="164" fontId="1" fillId="0" borderId="0" applyFont="0" applyFill="0" applyBorder="0" applyAlignment="0" applyProtection="0"/>
    <xf numFmtId="0" fontId="2" fillId="0" borderId="0"/>
    <xf numFmtId="0" fontId="2" fillId="0" borderId="0"/>
    <xf numFmtId="41" fontId="98"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2" fillId="0" borderId="0" applyFont="0" applyFill="0" applyBorder="0" applyAlignment="0" applyProtection="0"/>
    <xf numFmtId="0" fontId="355" fillId="0" borderId="0"/>
    <xf numFmtId="164" fontId="1" fillId="0" borderId="0" applyFont="0" applyFill="0" applyBorder="0" applyAlignment="0" applyProtection="0"/>
    <xf numFmtId="9" fontId="1"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2" fillId="0" borderId="0" applyFont="0" applyFill="0" applyBorder="0" applyAlignment="0" applyProtection="0"/>
  </cellStyleXfs>
  <cellXfs count="3364">
    <xf numFmtId="169" fontId="0" fillId="0" borderId="0" xfId="0"/>
    <xf numFmtId="0" fontId="185" fillId="0" borderId="67" xfId="10" applyNumberFormat="1" applyFont="1" applyBorder="1" applyAlignment="1" applyProtection="1">
      <alignment horizontal="center" vertical="center"/>
      <protection locked="0"/>
    </xf>
    <xf numFmtId="3" fontId="347" fillId="53" borderId="73" xfId="6" applyNumberFormat="1" applyFont="1" applyFill="1" applyBorder="1" applyAlignment="1" applyProtection="1">
      <alignment horizontal="left" vertical="center" wrapText="1"/>
      <protection locked="0"/>
    </xf>
    <xf numFmtId="3" fontId="347" fillId="24" borderId="73" xfId="6" applyNumberFormat="1" applyFont="1" applyFill="1" applyBorder="1" applyAlignment="1" applyProtection="1">
      <alignment horizontal="left" vertical="center" wrapText="1"/>
      <protection locked="0"/>
    </xf>
    <xf numFmtId="0" fontId="9" fillId="0" borderId="90" xfId="0" applyNumberFormat="1" applyFont="1" applyBorder="1" applyProtection="1">
      <protection locked="0"/>
    </xf>
    <xf numFmtId="0" fontId="15" fillId="0" borderId="91" xfId="0" applyNumberFormat="1" applyFont="1" applyBorder="1" applyAlignment="1" applyProtection="1">
      <alignment horizontal="center" vertical="center" wrapText="1"/>
      <protection locked="0"/>
    </xf>
    <xf numFmtId="0" fontId="15" fillId="0" borderId="91" xfId="0" applyNumberFormat="1" applyFont="1" applyBorder="1" applyProtection="1">
      <protection locked="0"/>
    </xf>
    <xf numFmtId="0" fontId="19" fillId="0" borderId="91" xfId="0" applyNumberFormat="1" applyFont="1" applyBorder="1" applyAlignment="1" applyProtection="1">
      <alignment horizontal="center" vertical="center" wrapText="1"/>
      <protection locked="0"/>
    </xf>
    <xf numFmtId="0" fontId="13" fillId="0" borderId="91" xfId="0" applyNumberFormat="1" applyFont="1" applyBorder="1" applyProtection="1">
      <protection locked="0"/>
    </xf>
    <xf numFmtId="0" fontId="13" fillId="0" borderId="91" xfId="0" applyNumberFormat="1" applyFont="1" applyBorder="1" applyAlignment="1" applyProtection="1">
      <alignment horizontal="left"/>
      <protection locked="0"/>
    </xf>
    <xf numFmtId="0" fontId="15" fillId="0" borderId="91" xfId="0" applyNumberFormat="1" applyFont="1" applyBorder="1" applyAlignment="1" applyProtection="1">
      <alignment horizontal="center" vertical="top" wrapText="1"/>
      <protection locked="0"/>
    </xf>
    <xf numFmtId="0" fontId="9" fillId="0" borderId="91" xfId="0" applyNumberFormat="1" applyFont="1" applyBorder="1" applyAlignment="1" applyProtection="1">
      <alignment wrapText="1"/>
      <protection locked="0"/>
    </xf>
    <xf numFmtId="0" fontId="9" fillId="0" borderId="92" xfId="0" applyNumberFormat="1" applyFont="1" applyBorder="1" applyProtection="1">
      <protection locked="0"/>
    </xf>
    <xf numFmtId="0" fontId="16" fillId="0" borderId="124" xfId="0" applyNumberFormat="1" applyFont="1" applyBorder="1" applyAlignment="1" applyProtection="1">
      <alignment horizontal="center" vertical="center" wrapText="1"/>
      <protection locked="0"/>
    </xf>
    <xf numFmtId="0" fontId="9" fillId="0" borderId="126" xfId="0" applyNumberFormat="1" applyFont="1" applyBorder="1" applyProtection="1">
      <protection locked="0"/>
    </xf>
    <xf numFmtId="0" fontId="9" fillId="49" borderId="127" xfId="0" applyNumberFormat="1" applyFont="1" applyFill="1" applyBorder="1" applyAlignment="1" applyProtection="1">
      <alignment horizontal="center" vertical="top" wrapText="1"/>
      <protection locked="0"/>
    </xf>
    <xf numFmtId="0" fontId="9" fillId="0" borderId="127" xfId="0" applyNumberFormat="1" applyFont="1" applyBorder="1" applyAlignment="1" applyProtection="1">
      <alignment wrapText="1"/>
      <protection locked="0"/>
    </xf>
    <xf numFmtId="0" fontId="9" fillId="0" borderId="127" xfId="0" applyNumberFormat="1" applyFont="1" applyBorder="1" applyProtection="1">
      <protection locked="0"/>
    </xf>
    <xf numFmtId="0" fontId="9" fillId="0" borderId="124" xfId="0" applyNumberFormat="1" applyFont="1" applyBorder="1" applyAlignment="1" applyProtection="1">
      <alignment horizontal="center" vertical="center" wrapText="1"/>
      <protection locked="0"/>
    </xf>
    <xf numFmtId="0" fontId="16" fillId="56" borderId="124" xfId="0" applyNumberFormat="1" applyFont="1" applyFill="1" applyBorder="1" applyAlignment="1" applyProtection="1">
      <alignment horizontal="center" vertical="center" wrapText="1"/>
      <protection locked="0"/>
    </xf>
    <xf numFmtId="0" fontId="9" fillId="56" borderId="126" xfId="0" applyNumberFormat="1" applyFont="1" applyFill="1" applyBorder="1" applyProtection="1">
      <protection locked="0"/>
    </xf>
    <xf numFmtId="0" fontId="9" fillId="56" borderId="127" xfId="0" applyNumberFormat="1" applyFont="1" applyFill="1" applyBorder="1" applyProtection="1">
      <protection locked="0"/>
    </xf>
    <xf numFmtId="0" fontId="9" fillId="53" borderId="127" xfId="0" applyNumberFormat="1" applyFont="1" applyFill="1" applyBorder="1" applyAlignment="1" applyProtection="1">
      <alignment horizontal="center" vertical="top" wrapText="1"/>
      <protection locked="0"/>
    </xf>
    <xf numFmtId="0" fontId="9" fillId="0" borderId="127" xfId="0" applyNumberFormat="1" applyFont="1" applyBorder="1" applyAlignment="1" applyProtection="1">
      <alignment horizontal="center" vertical="top" wrapText="1"/>
      <protection locked="0"/>
    </xf>
    <xf numFmtId="0" fontId="16" fillId="57" borderId="124" xfId="0" applyNumberFormat="1" applyFont="1" applyFill="1" applyBorder="1" applyAlignment="1" applyProtection="1">
      <alignment horizontal="center" vertical="center" wrapText="1"/>
      <protection locked="0"/>
    </xf>
    <xf numFmtId="0" fontId="9" fillId="57" borderId="126" xfId="0" applyNumberFormat="1" applyFont="1" applyFill="1" applyBorder="1" applyProtection="1">
      <protection locked="0"/>
    </xf>
    <xf numFmtId="0" fontId="9" fillId="57" borderId="127" xfId="0" applyNumberFormat="1" applyFont="1" applyFill="1" applyBorder="1" applyAlignment="1" applyProtection="1">
      <alignment horizontal="center"/>
      <protection locked="0"/>
    </xf>
    <xf numFmtId="0" fontId="9" fillId="58" borderId="127" xfId="0" applyNumberFormat="1" applyFont="1" applyFill="1" applyBorder="1" applyAlignment="1" applyProtection="1">
      <alignment horizontal="center" vertical="top" wrapText="1"/>
      <protection locked="0"/>
    </xf>
    <xf numFmtId="0" fontId="9" fillId="57" borderId="127" xfId="0" applyNumberFormat="1" applyFont="1" applyFill="1" applyBorder="1" applyAlignment="1" applyProtection="1">
      <alignment horizontal="center" vertical="top" wrapText="1"/>
      <protection locked="0"/>
    </xf>
    <xf numFmtId="0" fontId="9" fillId="57" borderId="127" xfId="0" applyNumberFormat="1" applyFont="1" applyFill="1" applyBorder="1" applyAlignment="1" applyProtection="1">
      <alignment wrapText="1"/>
      <protection locked="0"/>
    </xf>
    <xf numFmtId="0" fontId="9" fillId="59" borderId="124" xfId="0" applyNumberFormat="1" applyFont="1" applyFill="1" applyBorder="1" applyAlignment="1" applyProtection="1">
      <alignment horizontal="center" vertical="center" wrapText="1"/>
      <protection locked="0"/>
    </xf>
    <xf numFmtId="0" fontId="9" fillId="57" borderId="127" xfId="0" applyNumberFormat="1" applyFont="1" applyFill="1" applyBorder="1" applyProtection="1">
      <protection locked="0"/>
    </xf>
    <xf numFmtId="0" fontId="9" fillId="59" borderId="127" xfId="0" applyNumberFormat="1" applyFont="1" applyFill="1" applyBorder="1" applyAlignment="1" applyProtection="1">
      <alignment wrapText="1"/>
      <protection locked="0"/>
    </xf>
    <xf numFmtId="0" fontId="353" fillId="0" borderId="124" xfId="0" applyNumberFormat="1" applyFont="1" applyBorder="1" applyAlignment="1" applyProtection="1">
      <alignment horizontal="center" vertical="center" wrapText="1"/>
      <protection locked="0"/>
    </xf>
    <xf numFmtId="0" fontId="353" fillId="0" borderId="121" xfId="0" applyNumberFormat="1" applyFont="1" applyBorder="1" applyAlignment="1" applyProtection="1">
      <alignment horizontal="center"/>
      <protection locked="0"/>
    </xf>
    <xf numFmtId="0" fontId="353" fillId="0" borderId="121" xfId="0" applyNumberFormat="1" applyFont="1" applyBorder="1" applyAlignment="1" applyProtection="1">
      <alignment horizontal="left"/>
      <protection locked="0"/>
    </xf>
    <xf numFmtId="0" fontId="353" fillId="0" borderId="121" xfId="0" applyNumberFormat="1" applyFont="1" applyBorder="1" applyAlignment="1" applyProtection="1">
      <alignment horizontal="center" vertical="center" wrapText="1"/>
      <protection locked="0"/>
    </xf>
    <xf numFmtId="0" fontId="354" fillId="61" borderId="121" xfId="0" applyNumberFormat="1" applyFont="1" applyFill="1" applyBorder="1" applyProtection="1">
      <protection locked="0"/>
    </xf>
    <xf numFmtId="174" fontId="354" fillId="61" borderId="121" xfId="0" applyNumberFormat="1" applyFont="1" applyFill="1" applyBorder="1" applyProtection="1">
      <protection locked="0"/>
    </xf>
    <xf numFmtId="0" fontId="353" fillId="62" borderId="124" xfId="0" applyNumberFormat="1" applyFont="1" applyFill="1" applyBorder="1" applyAlignment="1" applyProtection="1">
      <alignment horizontal="center" vertical="center" wrapText="1"/>
      <protection locked="0"/>
    </xf>
    <xf numFmtId="0" fontId="353" fillId="62" borderId="121" xfId="0" applyNumberFormat="1" applyFont="1" applyFill="1" applyBorder="1" applyAlignment="1" applyProtection="1">
      <alignment horizontal="center"/>
      <protection locked="0"/>
    </xf>
    <xf numFmtId="0" fontId="353" fillId="62" borderId="121" xfId="0" applyNumberFormat="1" applyFont="1" applyFill="1" applyBorder="1" applyAlignment="1" applyProtection="1">
      <alignment horizontal="left"/>
      <protection locked="0"/>
    </xf>
    <xf numFmtId="17" fontId="354" fillId="62" borderId="121" xfId="0" applyNumberFormat="1" applyFont="1" applyFill="1" applyBorder="1" applyProtection="1">
      <protection locked="0"/>
    </xf>
    <xf numFmtId="17" fontId="354" fillId="62" borderId="146" xfId="0" applyNumberFormat="1" applyFont="1" applyFill="1" applyBorder="1" applyProtection="1">
      <protection locked="0"/>
    </xf>
    <xf numFmtId="169" fontId="352" fillId="60" borderId="138" xfId="0" applyFont="1" applyFill="1" applyBorder="1" applyAlignment="1" applyProtection="1">
      <alignment horizontal="center" vertical="center" wrapText="1"/>
      <protection locked="0"/>
    </xf>
    <xf numFmtId="0" fontId="159" fillId="0" borderId="137" xfId="0" applyNumberFormat="1" applyFont="1" applyBorder="1" applyAlignment="1" applyProtection="1">
      <alignment horizontal="center" vertical="center" wrapText="1"/>
      <protection locked="0"/>
    </xf>
    <xf numFmtId="0" fontId="0" fillId="0" borderId="137" xfId="0" applyNumberFormat="1" applyBorder="1" applyAlignment="1" applyProtection="1">
      <alignment vertical="center" wrapText="1"/>
      <protection locked="0"/>
    </xf>
    <xf numFmtId="0" fontId="158" fillId="0" borderId="138" xfId="0" applyNumberFormat="1" applyFont="1" applyBorder="1" applyAlignment="1" applyProtection="1">
      <alignment vertical="center" wrapText="1"/>
      <protection locked="0"/>
    </xf>
    <xf numFmtId="0" fontId="350" fillId="0" borderId="141" xfId="0" applyNumberFormat="1" applyFont="1" applyBorder="1" applyAlignment="1" applyProtection="1">
      <alignment horizontal="center" vertical="center" wrapText="1"/>
      <protection locked="0"/>
    </xf>
    <xf numFmtId="0" fontId="159" fillId="0" borderId="141" xfId="0" applyNumberFormat="1" applyFont="1" applyBorder="1" applyAlignment="1" applyProtection="1">
      <alignment horizontal="center" vertical="center" wrapText="1"/>
      <protection locked="0"/>
    </xf>
    <xf numFmtId="0" fontId="0" fillId="49" borderId="141" xfId="0" applyNumberFormat="1" applyFill="1" applyBorder="1" applyAlignment="1" applyProtection="1">
      <alignment vertical="top" wrapText="1"/>
      <protection locked="0"/>
    </xf>
    <xf numFmtId="0" fontId="159" fillId="60" borderId="137" xfId="0" applyNumberFormat="1" applyFont="1" applyFill="1" applyBorder="1" applyAlignment="1" applyProtection="1">
      <alignment horizontal="center" vertical="center" wrapText="1"/>
      <protection locked="0"/>
    </xf>
    <xf numFmtId="0" fontId="0" fillId="60" borderId="137" xfId="0" applyNumberFormat="1" applyFill="1" applyBorder="1" applyAlignment="1" applyProtection="1">
      <alignment vertical="center" wrapText="1"/>
      <protection locked="0"/>
    </xf>
    <xf numFmtId="0" fontId="351" fillId="60" borderId="138" xfId="0" applyNumberFormat="1" applyFont="1" applyFill="1" applyBorder="1" applyAlignment="1" applyProtection="1">
      <alignment horizontal="center" vertical="center" wrapText="1"/>
      <protection locked="0"/>
    </xf>
    <xf numFmtId="169" fontId="352" fillId="60" borderId="131" xfId="0" applyFont="1" applyFill="1" applyBorder="1" applyAlignment="1" applyProtection="1">
      <alignment horizontal="center" vertical="center" wrapText="1"/>
      <protection locked="0"/>
    </xf>
    <xf numFmtId="169" fontId="158" fillId="0" borderId="141" xfId="0" applyFont="1" applyBorder="1" applyAlignment="1" applyProtection="1">
      <alignment vertical="center" wrapText="1"/>
      <protection locked="0"/>
    </xf>
    <xf numFmtId="169" fontId="158" fillId="0" borderId="137" xfId="0" applyFont="1" applyBorder="1" applyAlignment="1" applyProtection="1">
      <alignment vertical="center" wrapText="1"/>
      <protection locked="0"/>
    </xf>
    <xf numFmtId="0" fontId="0" fillId="49" borderId="137" xfId="0" applyNumberFormat="1" applyFill="1" applyBorder="1" applyAlignment="1" applyProtection="1">
      <alignment vertical="top" wrapText="1"/>
      <protection locked="0"/>
    </xf>
    <xf numFmtId="0" fontId="0" fillId="35" borderId="137" xfId="0" applyNumberFormat="1" applyFill="1" applyBorder="1" applyAlignment="1" applyProtection="1">
      <alignment vertical="center" wrapText="1"/>
      <protection locked="0"/>
    </xf>
    <xf numFmtId="0" fontId="0" fillId="35" borderId="137" xfId="0" applyNumberFormat="1" applyFill="1" applyBorder="1" applyAlignment="1" applyProtection="1">
      <alignment vertical="top" wrapText="1"/>
      <protection locked="0"/>
    </xf>
    <xf numFmtId="0" fontId="159" fillId="35" borderId="137" xfId="0" applyNumberFormat="1" applyFont="1" applyFill="1" applyBorder="1" applyAlignment="1" applyProtection="1">
      <alignment horizontal="center" vertical="center" wrapText="1"/>
      <protection locked="0"/>
    </xf>
    <xf numFmtId="0" fontId="351" fillId="35" borderId="138" xfId="0" applyNumberFormat="1" applyFont="1" applyFill="1" applyBorder="1" applyAlignment="1" applyProtection="1">
      <alignment horizontal="center" vertical="center" wrapText="1"/>
      <protection locked="0"/>
    </xf>
    <xf numFmtId="0" fontId="350" fillId="35" borderId="141" xfId="0" applyNumberFormat="1" applyFont="1" applyFill="1" applyBorder="1" applyAlignment="1" applyProtection="1">
      <alignment horizontal="center" vertical="center" wrapText="1"/>
      <protection locked="0"/>
    </xf>
    <xf numFmtId="169" fontId="352" fillId="35" borderId="138" xfId="0" applyFont="1" applyFill="1" applyBorder="1" applyAlignment="1" applyProtection="1">
      <alignment horizontal="center" vertical="center" wrapText="1"/>
      <protection locked="0"/>
    </xf>
    <xf numFmtId="169" fontId="158" fillId="35" borderId="137" xfId="0" applyFont="1" applyFill="1" applyBorder="1" applyAlignment="1" applyProtection="1">
      <alignment vertical="center" wrapText="1"/>
      <protection locked="0"/>
    </xf>
    <xf numFmtId="0" fontId="159" fillId="35" borderId="138" xfId="0" applyNumberFormat="1" applyFont="1" applyFill="1" applyBorder="1" applyAlignment="1" applyProtection="1">
      <alignment horizontal="center" vertical="center" wrapText="1"/>
      <protection locked="0"/>
    </xf>
    <xf numFmtId="0" fontId="350" fillId="0" borderId="131" xfId="0" applyNumberFormat="1" applyFont="1" applyBorder="1" applyAlignment="1" applyProtection="1">
      <alignment horizontal="center" vertical="center" wrapText="1"/>
      <protection locked="0"/>
    </xf>
    <xf numFmtId="169" fontId="363" fillId="46" borderId="159" xfId="0" applyFont="1" applyFill="1" applyBorder="1" applyAlignment="1" applyProtection="1">
      <alignment vertical="center"/>
      <protection locked="0"/>
    </xf>
    <xf numFmtId="169" fontId="363" fillId="46" borderId="162" xfId="0" applyFont="1" applyFill="1" applyBorder="1" applyAlignment="1" applyProtection="1">
      <alignment vertical="center"/>
      <protection locked="0"/>
    </xf>
    <xf numFmtId="0" fontId="11" fillId="0" borderId="11" xfId="4" applyNumberFormat="1" applyFont="1" applyBorder="1" applyProtection="1">
      <protection locked="0"/>
    </xf>
    <xf numFmtId="0" fontId="129" fillId="35" borderId="97" xfId="25" applyFont="1" applyFill="1" applyBorder="1" applyAlignment="1" applyProtection="1">
      <alignment vertical="top" wrapText="1"/>
      <protection locked="0"/>
    </xf>
    <xf numFmtId="3" fontId="9" fillId="0" borderId="125" xfId="0" applyNumberFormat="1" applyFont="1" applyBorder="1" applyAlignment="1" applyProtection="1">
      <alignment horizontal="center" vertical="center" wrapText="1"/>
      <protection locked="0"/>
    </xf>
    <xf numFmtId="3" fontId="16" fillId="0" borderId="125" xfId="25" applyNumberFormat="1" applyFont="1" applyBorder="1" applyAlignment="1" applyProtection="1">
      <alignment horizontal="center" vertical="center" wrapText="1"/>
      <protection locked="0"/>
    </xf>
    <xf numFmtId="3" fontId="9" fillId="0" borderId="125" xfId="25" applyNumberFormat="1" applyFont="1" applyBorder="1" applyAlignment="1" applyProtection="1">
      <alignment horizontal="center" vertical="center" wrapText="1"/>
      <protection locked="0"/>
    </xf>
    <xf numFmtId="9" fontId="389" fillId="76" borderId="112" xfId="19" applyFont="1" applyFill="1" applyBorder="1" applyAlignment="1" applyProtection="1">
      <alignment horizontal="center" vertical="center" wrapText="1"/>
    </xf>
    <xf numFmtId="169" fontId="37" fillId="0" borderId="0" xfId="4" applyFont="1" applyAlignment="1">
      <alignment vertical="center"/>
    </xf>
    <xf numFmtId="169" fontId="37" fillId="0" borderId="0" xfId="4" applyFont="1"/>
    <xf numFmtId="0" fontId="37" fillId="0" borderId="0" xfId="4" applyNumberFormat="1" applyFont="1"/>
    <xf numFmtId="0" fontId="355" fillId="0" borderId="147" xfId="59" applyBorder="1"/>
    <xf numFmtId="0" fontId="355" fillId="0" borderId="148" xfId="59" applyBorder="1" applyAlignment="1">
      <alignment horizontal="left" vertical="center"/>
    </xf>
    <xf numFmtId="0" fontId="355" fillId="0" borderId="148" xfId="59" applyBorder="1"/>
    <xf numFmtId="0" fontId="355" fillId="0" borderId="149" xfId="59" applyBorder="1"/>
    <xf numFmtId="0" fontId="355" fillId="0" borderId="150" xfId="59" applyBorder="1"/>
    <xf numFmtId="0" fontId="356" fillId="0" borderId="0" xfId="59" applyFont="1" applyAlignment="1">
      <alignment horizontal="left" vertical="center"/>
    </xf>
    <xf numFmtId="0" fontId="357" fillId="0" borderId="0" xfId="59" applyFont="1"/>
    <xf numFmtId="0" fontId="355" fillId="0" borderId="151" xfId="59" applyBorder="1"/>
    <xf numFmtId="0" fontId="358" fillId="0" borderId="0" xfId="59" applyFont="1" applyAlignment="1">
      <alignment horizontal="left" vertical="center"/>
    </xf>
    <xf numFmtId="0" fontId="358" fillId="0" borderId="0" xfId="59" applyFont="1" applyAlignment="1">
      <alignment horizontal="center" vertical="center"/>
    </xf>
    <xf numFmtId="0" fontId="359" fillId="0" borderId="0" xfId="59" applyFont="1" applyAlignment="1">
      <alignment horizontal="left" vertical="center"/>
    </xf>
    <xf numFmtId="0" fontId="357" fillId="0" borderId="0" xfId="59" applyFont="1" applyAlignment="1">
      <alignment horizontal="left" vertical="center"/>
    </xf>
    <xf numFmtId="0" fontId="360" fillId="0" borderId="0" xfId="59" applyFont="1" applyAlignment="1">
      <alignment horizontal="left" vertical="center"/>
    </xf>
    <xf numFmtId="0" fontId="355" fillId="0" borderId="152" xfId="59" applyBorder="1"/>
    <xf numFmtId="0" fontId="355" fillId="0" borderId="153" xfId="59" applyBorder="1" applyAlignment="1">
      <alignment horizontal="left" vertical="center"/>
    </xf>
    <xf numFmtId="0" fontId="355" fillId="0" borderId="153" xfId="59" applyBorder="1"/>
    <xf numFmtId="0" fontId="355" fillId="0" borderId="154" xfId="59" applyBorder="1"/>
    <xf numFmtId="169" fontId="11" fillId="53" borderId="0" xfId="4" applyFont="1" applyFill="1"/>
    <xf numFmtId="0" fontId="11" fillId="0" borderId="0" xfId="4" applyNumberFormat="1" applyFont="1"/>
    <xf numFmtId="169" fontId="104" fillId="11" borderId="0" xfId="0" applyFont="1" applyFill="1"/>
    <xf numFmtId="169" fontId="11" fillId="5" borderId="0" xfId="4" applyFont="1" applyFill="1"/>
    <xf numFmtId="0" fontId="11" fillId="5" borderId="0" xfId="4" applyNumberFormat="1" applyFont="1" applyFill="1"/>
    <xf numFmtId="169" fontId="11" fillId="0" borderId="0" xfId="4" applyFont="1"/>
    <xf numFmtId="0" fontId="190" fillId="0" borderId="0" xfId="4" applyNumberFormat="1" applyFont="1" applyAlignment="1">
      <alignment horizontal="left" vertical="center" wrapText="1"/>
    </xf>
    <xf numFmtId="0" fontId="11" fillId="0" borderId="0" xfId="4" applyNumberFormat="1" applyFont="1" applyAlignment="1">
      <alignment vertical="center"/>
    </xf>
    <xf numFmtId="0" fontId="43" fillId="0" borderId="0" xfId="4" applyNumberFormat="1" applyFont="1" applyAlignment="1">
      <alignment horizontal="right" vertical="center" wrapText="1"/>
    </xf>
    <xf numFmtId="169" fontId="104" fillId="30" borderId="0" xfId="0" applyFont="1" applyFill="1"/>
    <xf numFmtId="0" fontId="9" fillId="0" borderId="0" xfId="4" applyNumberFormat="1" applyFont="1" applyAlignment="1">
      <alignment horizontal="center" vertical="center" wrapText="1"/>
    </xf>
    <xf numFmtId="0" fontId="11" fillId="48" borderId="0" xfId="4" applyNumberFormat="1" applyFont="1" applyFill="1"/>
    <xf numFmtId="0" fontId="16" fillId="0" borderId="0" xfId="4" applyNumberFormat="1" applyFont="1" applyAlignment="1">
      <alignment horizontal="center" vertical="center" wrapText="1"/>
    </xf>
    <xf numFmtId="0" fontId="254" fillId="0" borderId="0" xfId="0" applyNumberFormat="1" applyFont="1"/>
    <xf numFmtId="0" fontId="254" fillId="0" borderId="0" xfId="0" applyNumberFormat="1" applyFont="1" applyAlignment="1">
      <alignment vertical="center"/>
    </xf>
    <xf numFmtId="0" fontId="0" fillId="0" borderId="0" xfId="0" applyNumberFormat="1"/>
    <xf numFmtId="0" fontId="104" fillId="31" borderId="0" xfId="0" applyNumberFormat="1" applyFont="1" applyFill="1" applyAlignment="1">
      <alignment vertical="center" wrapText="1"/>
    </xf>
    <xf numFmtId="0" fontId="11" fillId="0" borderId="0" xfId="4" applyNumberFormat="1" applyFont="1" applyAlignment="1">
      <alignment wrapText="1"/>
    </xf>
    <xf numFmtId="169" fontId="104" fillId="0" borderId="0" xfId="0" applyFont="1"/>
    <xf numFmtId="0" fontId="13" fillId="2" borderId="0" xfId="0" applyNumberFormat="1" applyFont="1" applyFill="1" applyAlignment="1">
      <alignment vertical="center"/>
    </xf>
    <xf numFmtId="0" fontId="11" fillId="2" borderId="0" xfId="0" applyNumberFormat="1" applyFont="1" applyFill="1" applyAlignment="1">
      <alignment vertical="center" wrapText="1"/>
    </xf>
    <xf numFmtId="0" fontId="12" fillId="0" borderId="0" xfId="4" applyNumberFormat="1" applyFont="1" applyAlignment="1">
      <alignment horizontal="center" vertical="center" wrapText="1"/>
    </xf>
    <xf numFmtId="0" fontId="302" fillId="6" borderId="0" xfId="0" applyNumberFormat="1" applyFont="1" applyFill="1" applyAlignment="1">
      <alignment vertical="center"/>
    </xf>
    <xf numFmtId="169" fontId="11" fillId="0" borderId="0" xfId="4" applyFont="1" applyAlignment="1">
      <alignment wrapText="1"/>
    </xf>
    <xf numFmtId="169" fontId="37" fillId="0" borderId="0" xfId="4" applyFont="1" applyAlignment="1">
      <alignment wrapText="1"/>
    </xf>
    <xf numFmtId="0" fontId="10" fillId="0" borderId="0" xfId="4" applyNumberFormat="1" applyFont="1" applyAlignment="1">
      <alignment vertical="center"/>
    </xf>
    <xf numFmtId="0" fontId="346" fillId="11" borderId="0" xfId="0" applyNumberFormat="1" applyFont="1" applyFill="1"/>
    <xf numFmtId="169" fontId="346" fillId="6" borderId="0" xfId="0" applyFont="1" applyFill="1"/>
    <xf numFmtId="0" fontId="346" fillId="6" borderId="0" xfId="0" applyNumberFormat="1" applyFont="1" applyFill="1"/>
    <xf numFmtId="0" fontId="10" fillId="0" borderId="0" xfId="4" applyNumberFormat="1" applyFont="1"/>
    <xf numFmtId="0" fontId="219" fillId="0" borderId="0" xfId="4" applyNumberFormat="1" applyFont="1" applyAlignment="1">
      <alignment horizontal="center" vertical="center" wrapText="1"/>
    </xf>
    <xf numFmtId="0" fontId="10" fillId="0" borderId="0" xfId="4" applyNumberFormat="1" applyFont="1" applyAlignment="1">
      <alignment horizontal="center" vertical="center" wrapText="1"/>
    </xf>
    <xf numFmtId="0" fontId="10" fillId="0" borderId="0" xfId="4" applyNumberFormat="1" applyFont="1" applyAlignment="1">
      <alignment wrapText="1"/>
    </xf>
    <xf numFmtId="169" fontId="10" fillId="0" borderId="0" xfId="4" applyFont="1" applyAlignment="1">
      <alignment vertical="center"/>
    </xf>
    <xf numFmtId="0" fontId="10" fillId="5" borderId="0" xfId="4" applyNumberFormat="1" applyFont="1" applyFill="1"/>
    <xf numFmtId="169" fontId="10" fillId="0" borderId="11" xfId="4" applyFont="1" applyBorder="1" applyAlignment="1">
      <alignment vertical="center"/>
    </xf>
    <xf numFmtId="169" fontId="10" fillId="0" borderId="11" xfId="4" applyFont="1" applyBorder="1"/>
    <xf numFmtId="169" fontId="10" fillId="0" borderId="0" xfId="4" applyFont="1"/>
    <xf numFmtId="169" fontId="346" fillId="39" borderId="0" xfId="0" applyFont="1" applyFill="1"/>
    <xf numFmtId="0" fontId="346" fillId="39" borderId="0" xfId="0" applyNumberFormat="1" applyFont="1" applyFill="1"/>
    <xf numFmtId="0" fontId="9" fillId="0" borderId="0" xfId="4" applyNumberFormat="1" applyFont="1" applyAlignment="1">
      <alignment horizontal="right" vertical="center" wrapText="1"/>
    </xf>
    <xf numFmtId="169" fontId="104" fillId="39" borderId="0" xfId="0" applyFont="1" applyFill="1"/>
    <xf numFmtId="0" fontId="104" fillId="39" borderId="0" xfId="0" applyNumberFormat="1" applyFont="1" applyFill="1"/>
    <xf numFmtId="0" fontId="104" fillId="6" borderId="0" xfId="0" applyNumberFormat="1" applyFont="1" applyFill="1"/>
    <xf numFmtId="169" fontId="104" fillId="6" borderId="0" xfId="0" applyFont="1" applyFill="1"/>
    <xf numFmtId="169" fontId="4" fillId="0" borderId="0" xfId="4" applyFont="1" applyAlignment="1">
      <alignment vertical="top" wrapText="1"/>
    </xf>
    <xf numFmtId="0" fontId="16" fillId="0" borderId="0" xfId="4" applyNumberFormat="1" applyFont="1" applyAlignment="1">
      <alignment vertical="top" wrapText="1"/>
    </xf>
    <xf numFmtId="0" fontId="13" fillId="0" borderId="0" xfId="0" applyNumberFormat="1" applyFont="1" applyAlignment="1">
      <alignment horizontal="left" vertical="center"/>
    </xf>
    <xf numFmtId="0" fontId="13" fillId="0" borderId="0" xfId="0" applyNumberFormat="1" applyFont="1" applyAlignment="1">
      <alignment horizontal="center" vertical="center"/>
    </xf>
    <xf numFmtId="0" fontId="13" fillId="0" borderId="0" xfId="0" applyNumberFormat="1" applyFont="1" applyAlignment="1">
      <alignment horizontal="center"/>
    </xf>
    <xf numFmtId="0" fontId="13" fillId="0" borderId="0" xfId="0" applyNumberFormat="1" applyFont="1" applyAlignment="1">
      <alignment horizontal="left"/>
    </xf>
    <xf numFmtId="0" fontId="9" fillId="0" borderId="0" xfId="4" applyNumberFormat="1" applyFont="1" applyAlignment="1">
      <alignment horizontal="center" vertical="top" wrapText="1"/>
    </xf>
    <xf numFmtId="169" fontId="9" fillId="0" borderId="0" xfId="4" applyFont="1" applyAlignment="1">
      <alignment horizontal="center" vertical="top" wrapText="1"/>
    </xf>
    <xf numFmtId="0" fontId="102" fillId="0" borderId="0" xfId="0" applyNumberFormat="1" applyFont="1"/>
    <xf numFmtId="0" fontId="75" fillId="0" borderId="0" xfId="4" applyNumberFormat="1" applyFont="1" applyAlignment="1">
      <alignment vertical="center"/>
    </xf>
    <xf numFmtId="169" fontId="176" fillId="24" borderId="2" xfId="0" applyFont="1" applyFill="1" applyBorder="1" applyAlignment="1">
      <alignment horizontal="right"/>
    </xf>
    <xf numFmtId="169" fontId="176" fillId="24" borderId="0" xfId="0" applyFont="1" applyFill="1" applyAlignment="1">
      <alignment horizontal="right"/>
    </xf>
    <xf numFmtId="169" fontId="99" fillId="24" borderId="0" xfId="0" applyFont="1" applyFill="1" applyAlignment="1">
      <alignment horizontal="right"/>
    </xf>
    <xf numFmtId="169" fontId="102" fillId="24" borderId="0" xfId="0" applyFont="1" applyFill="1" applyAlignment="1">
      <alignment vertical="center"/>
    </xf>
    <xf numFmtId="169" fontId="102" fillId="24" borderId="0" xfId="0" applyFont="1" applyFill="1"/>
    <xf numFmtId="169" fontId="179" fillId="24" borderId="0" xfId="0" applyFont="1" applyFill="1" applyAlignment="1">
      <alignment horizontal="right" vertical="center"/>
    </xf>
    <xf numFmtId="169" fontId="102" fillId="24" borderId="10" xfId="0" applyFont="1" applyFill="1" applyBorder="1" applyAlignment="1">
      <alignment vertical="center"/>
    </xf>
    <xf numFmtId="169" fontId="176" fillId="24" borderId="2" xfId="0" applyFont="1" applyFill="1" applyBorder="1" applyAlignment="1">
      <alignment horizontal="right" vertical="top"/>
    </xf>
    <xf numFmtId="169" fontId="176" fillId="24" borderId="0" xfId="0" applyFont="1" applyFill="1" applyAlignment="1">
      <alignment horizontal="right" vertical="top"/>
    </xf>
    <xf numFmtId="169" fontId="192" fillId="24" borderId="0" xfId="0" applyFont="1" applyFill="1" applyAlignment="1">
      <alignment vertical="center"/>
    </xf>
    <xf numFmtId="169" fontId="102" fillId="24" borderId="73" xfId="0" applyFont="1" applyFill="1" applyBorder="1"/>
    <xf numFmtId="169" fontId="102" fillId="24" borderId="74" xfId="0" applyFont="1" applyFill="1" applyBorder="1"/>
    <xf numFmtId="169" fontId="102" fillId="24" borderId="74" xfId="0" applyFont="1" applyFill="1" applyBorder="1" applyAlignment="1">
      <alignment vertical="center"/>
    </xf>
    <xf numFmtId="169" fontId="191" fillId="24" borderId="74" xfId="0" applyFont="1" applyFill="1" applyBorder="1"/>
    <xf numFmtId="169" fontId="192" fillId="24" borderId="74" xfId="0" applyFont="1" applyFill="1" applyBorder="1" applyAlignment="1">
      <alignment vertical="center"/>
    </xf>
    <xf numFmtId="169" fontId="102" fillId="24" borderId="75" xfId="0" applyFont="1" applyFill="1" applyBorder="1" applyAlignment="1">
      <alignment vertical="center"/>
    </xf>
    <xf numFmtId="169" fontId="194" fillId="0" borderId="15" xfId="0" applyFont="1" applyBorder="1"/>
    <xf numFmtId="0" fontId="190" fillId="0" borderId="14" xfId="4" applyNumberFormat="1" applyFont="1" applyBorder="1" applyAlignment="1">
      <alignment horizontal="left" vertical="center" wrapText="1"/>
    </xf>
    <xf numFmtId="0" fontId="11" fillId="0" borderId="14" xfId="4" applyNumberFormat="1" applyFont="1" applyBorder="1" applyAlignment="1">
      <alignment vertical="center"/>
    </xf>
    <xf numFmtId="0" fontId="43" fillId="0" borderId="14" xfId="4" applyNumberFormat="1" applyFont="1" applyBorder="1" applyAlignment="1">
      <alignment horizontal="right" vertical="center" wrapText="1"/>
    </xf>
    <xf numFmtId="0" fontId="11" fillId="0" borderId="13" xfId="4" applyNumberFormat="1" applyFont="1" applyBorder="1"/>
    <xf numFmtId="0" fontId="66" fillId="0" borderId="12" xfId="4" applyNumberFormat="1" applyFont="1" applyBorder="1" applyAlignment="1">
      <alignment vertical="center"/>
    </xf>
    <xf numFmtId="0" fontId="23" fillId="0" borderId="0" xfId="4" applyNumberFormat="1" applyFont="1" applyAlignment="1">
      <alignment horizontal="right"/>
    </xf>
    <xf numFmtId="0" fontId="11" fillId="0" borderId="11" xfId="4" applyNumberFormat="1" applyFont="1" applyBorder="1"/>
    <xf numFmtId="0" fontId="43" fillId="0" borderId="12" xfId="4" applyNumberFormat="1" applyFont="1" applyBorder="1" applyAlignment="1">
      <alignment vertical="center" wrapText="1"/>
    </xf>
    <xf numFmtId="0" fontId="43" fillId="0" borderId="0" xfId="4" applyNumberFormat="1" applyFont="1" applyAlignment="1">
      <alignment horizontal="right"/>
    </xf>
    <xf numFmtId="0" fontId="16" fillId="24" borderId="0" xfId="4" applyNumberFormat="1" applyFont="1" applyFill="1" applyAlignment="1">
      <alignment horizontal="center" vertical="center" wrapText="1"/>
    </xf>
    <xf numFmtId="0" fontId="16" fillId="24" borderId="125" xfId="0" applyNumberFormat="1" applyFont="1" applyFill="1" applyBorder="1" applyAlignment="1">
      <alignment horizontal="center" vertical="center" wrapText="1"/>
    </xf>
    <xf numFmtId="0" fontId="64" fillId="0" borderId="12" xfId="4" applyNumberFormat="1" applyFont="1" applyBorder="1" applyAlignment="1">
      <alignment vertical="center"/>
    </xf>
    <xf numFmtId="0" fontId="19" fillId="0" borderId="0" xfId="0" applyNumberFormat="1" applyFont="1" applyAlignment="1">
      <alignment vertical="top" wrapText="1"/>
    </xf>
    <xf numFmtId="0" fontId="19" fillId="0" borderId="0" xfId="0" applyNumberFormat="1" applyFont="1" applyAlignment="1">
      <alignment horizontal="right" vertical="top" wrapText="1"/>
    </xf>
    <xf numFmtId="0" fontId="19" fillId="0" borderId="0" xfId="0" applyNumberFormat="1" applyFont="1" applyAlignment="1">
      <alignment horizontal="right" vertical="top"/>
    </xf>
    <xf numFmtId="0" fontId="16" fillId="0" borderId="0" xfId="0" applyNumberFormat="1" applyFont="1" applyAlignment="1">
      <alignment horizontal="center" vertical="center" wrapText="1"/>
    </xf>
    <xf numFmtId="0" fontId="54" fillId="0" borderId="9" xfId="4" applyNumberFormat="1" applyFont="1" applyBorder="1" applyAlignment="1">
      <alignment vertical="center" wrapText="1"/>
    </xf>
    <xf numFmtId="0" fontId="11" fillId="0" borderId="8" xfId="4" applyNumberFormat="1" applyFont="1" applyBorder="1" applyAlignment="1">
      <alignment horizontal="left" vertical="center"/>
    </xf>
    <xf numFmtId="0" fontId="43" fillId="0" borderId="8" xfId="4" applyNumberFormat="1" applyFont="1" applyBorder="1" applyAlignment="1">
      <alignment vertical="center" wrapText="1"/>
    </xf>
    <xf numFmtId="0" fontId="16" fillId="0" borderId="8" xfId="4" applyNumberFormat="1" applyFont="1" applyBorder="1" applyAlignment="1">
      <alignment horizontal="left" vertical="center" wrapText="1"/>
    </xf>
    <xf numFmtId="0" fontId="11" fillId="0" borderId="8" xfId="4" applyNumberFormat="1" applyFont="1" applyBorder="1"/>
    <xf numFmtId="0" fontId="11" fillId="0" borderId="7" xfId="4" applyNumberFormat="1" applyFont="1" applyBorder="1"/>
    <xf numFmtId="0" fontId="54" fillId="0" borderId="8" xfId="4" applyNumberFormat="1" applyFont="1" applyBorder="1" applyAlignment="1">
      <alignment vertical="center" wrapText="1"/>
    </xf>
    <xf numFmtId="169" fontId="11" fillId="0" borderId="11" xfId="4" applyFont="1" applyBorder="1"/>
    <xf numFmtId="169" fontId="194" fillId="0" borderId="0" xfId="0" applyFont="1"/>
    <xf numFmtId="0" fontId="11" fillId="0" borderId="0" xfId="4" applyNumberFormat="1" applyFont="1" applyAlignment="1">
      <alignment horizontal="left" vertical="center"/>
    </xf>
    <xf numFmtId="0" fontId="43" fillId="0" borderId="0" xfId="4" applyNumberFormat="1" applyFont="1" applyAlignment="1">
      <alignment vertical="center" wrapText="1"/>
    </xf>
    <xf numFmtId="0" fontId="16" fillId="0" borderId="0" xfId="4" applyNumberFormat="1" applyFont="1" applyAlignment="1">
      <alignment horizontal="left" vertical="center" wrapText="1"/>
    </xf>
    <xf numFmtId="0" fontId="11" fillId="0" borderId="12" xfId="4" applyNumberFormat="1" applyFont="1" applyBorder="1"/>
    <xf numFmtId="0" fontId="11" fillId="0" borderId="15" xfId="4" applyNumberFormat="1" applyFont="1" applyBorder="1"/>
    <xf numFmtId="0" fontId="11" fillId="0" borderId="14" xfId="4" applyNumberFormat="1" applyFont="1" applyBorder="1"/>
    <xf numFmtId="169" fontId="163" fillId="0" borderId="0" xfId="0" applyFont="1" applyAlignment="1">
      <alignment vertical="center"/>
    </xf>
    <xf numFmtId="0" fontId="11" fillId="0" borderId="76" xfId="4" applyNumberFormat="1" applyFont="1" applyBorder="1"/>
    <xf numFmtId="169" fontId="67" fillId="0" borderId="0" xfId="4" applyFont="1" applyAlignment="1">
      <alignment vertical="top" wrapText="1"/>
    </xf>
    <xf numFmtId="169" fontId="11" fillId="0" borderId="11" xfId="4" applyFont="1" applyBorder="1" applyAlignment="1">
      <alignment wrapText="1"/>
    </xf>
    <xf numFmtId="169" fontId="13" fillId="70" borderId="125" xfId="0" applyFont="1" applyFill="1" applyBorder="1" applyAlignment="1">
      <alignment horizontal="center" vertical="center" textRotation="90" wrapText="1"/>
    </xf>
    <xf numFmtId="169" fontId="13" fillId="71" borderId="125" xfId="0" applyFont="1" applyFill="1" applyBorder="1" applyAlignment="1">
      <alignment horizontal="center" vertical="center" textRotation="90" wrapText="1"/>
    </xf>
    <xf numFmtId="169" fontId="10" fillId="0" borderId="0" xfId="4" applyFont="1" applyAlignment="1">
      <alignment wrapText="1"/>
    </xf>
    <xf numFmtId="3" fontId="219" fillId="0" borderId="0" xfId="4" applyNumberFormat="1" applyFont="1" applyAlignment="1">
      <alignment horizontal="center" vertical="center" wrapText="1"/>
    </xf>
    <xf numFmtId="3" fontId="219" fillId="73" borderId="115" xfId="4" applyNumberFormat="1" applyFont="1" applyFill="1" applyBorder="1" applyAlignment="1">
      <alignment horizontal="center" vertical="center" wrapText="1"/>
    </xf>
    <xf numFmtId="169" fontId="219" fillId="0" borderId="0" xfId="4" applyFont="1" applyAlignment="1">
      <alignment horizontal="right" vertical="center" wrapText="1"/>
    </xf>
    <xf numFmtId="169" fontId="11" fillId="0" borderId="0" xfId="4" applyFont="1" applyAlignment="1">
      <alignment vertical="center"/>
    </xf>
    <xf numFmtId="169" fontId="38" fillId="31" borderId="58" xfId="4" applyFont="1" applyFill="1" applyBorder="1" applyAlignment="1">
      <alignment horizontal="right" vertical="center" wrapText="1"/>
    </xf>
    <xf numFmtId="169" fontId="38" fillId="0" borderId="40" xfId="4" applyFont="1" applyBorder="1" applyAlignment="1">
      <alignment vertical="center" wrapText="1"/>
    </xf>
    <xf numFmtId="3" fontId="16" fillId="24" borderId="41" xfId="4" applyNumberFormat="1" applyFont="1" applyFill="1" applyBorder="1" applyAlignment="1">
      <alignment horizontal="center" vertical="center" wrapText="1"/>
    </xf>
    <xf numFmtId="169" fontId="152" fillId="31" borderId="35" xfId="4" applyFont="1" applyFill="1" applyBorder="1" applyAlignment="1">
      <alignment horizontal="right" vertical="center" wrapText="1"/>
    </xf>
    <xf numFmtId="169" fontId="38" fillId="31" borderId="50" xfId="4" applyFont="1" applyFill="1" applyBorder="1" applyAlignment="1">
      <alignment vertical="center" wrapText="1"/>
    </xf>
    <xf numFmtId="169" fontId="147" fillId="34" borderId="15" xfId="0" applyFont="1" applyFill="1" applyBorder="1" applyAlignment="1">
      <alignment vertical="center"/>
    </xf>
    <xf numFmtId="169" fontId="101" fillId="34" borderId="14" xfId="0" applyFont="1" applyFill="1" applyBorder="1" applyAlignment="1">
      <alignment vertical="center"/>
    </xf>
    <xf numFmtId="169" fontId="101" fillId="34" borderId="13" xfId="0" applyFont="1" applyFill="1" applyBorder="1" applyAlignment="1">
      <alignment vertical="center"/>
    </xf>
    <xf numFmtId="0" fontId="0" fillId="0" borderId="0" xfId="0" applyNumberFormat="1" applyAlignment="1">
      <alignment vertical="center"/>
    </xf>
    <xf numFmtId="0" fontId="16" fillId="0" borderId="0" xfId="4" applyNumberFormat="1" applyFont="1"/>
    <xf numFmtId="169" fontId="13" fillId="0" borderId="0" xfId="4" applyFont="1" applyAlignment="1">
      <alignment vertical="center"/>
    </xf>
    <xf numFmtId="169" fontId="9" fillId="0" borderId="0" xfId="4" applyFont="1" applyAlignment="1">
      <alignment vertical="top" wrapText="1"/>
    </xf>
    <xf numFmtId="169" fontId="242" fillId="0" borderId="0" xfId="0" applyFont="1"/>
    <xf numFmtId="0" fontId="13" fillId="5" borderId="0" xfId="0" applyNumberFormat="1" applyFont="1" applyFill="1"/>
    <xf numFmtId="0" fontId="0" fillId="6" borderId="0" xfId="0" applyNumberFormat="1" applyFill="1"/>
    <xf numFmtId="0" fontId="13" fillId="2" borderId="0" xfId="0" applyNumberFormat="1" applyFont="1" applyFill="1"/>
    <xf numFmtId="0" fontId="9" fillId="2" borderId="0" xfId="0" applyNumberFormat="1" applyFont="1" applyFill="1"/>
    <xf numFmtId="0" fontId="215" fillId="0" borderId="0" xfId="4" applyNumberFormat="1" applyFont="1" applyAlignment="1">
      <alignment vertical="center"/>
    </xf>
    <xf numFmtId="0" fontId="12" fillId="0" borderId="0" xfId="0" applyNumberFormat="1" applyFont="1" applyAlignment="1">
      <alignment vertical="top" wrapText="1"/>
    </xf>
    <xf numFmtId="0" fontId="13" fillId="6" borderId="0" xfId="0" applyNumberFormat="1" applyFont="1" applyFill="1" applyAlignment="1">
      <alignment horizontal="left"/>
    </xf>
    <xf numFmtId="14" fontId="13" fillId="6" borderId="0" xfId="0" applyNumberFormat="1" applyFont="1" applyFill="1"/>
    <xf numFmtId="0" fontId="13" fillId="20" borderId="0" xfId="0" applyNumberFormat="1" applyFont="1" applyFill="1"/>
    <xf numFmtId="0" fontId="13" fillId="5" borderId="0" xfId="0" applyNumberFormat="1" applyFont="1" applyFill="1" applyAlignment="1">
      <alignment horizontal="left"/>
    </xf>
    <xf numFmtId="14" fontId="13" fillId="5" borderId="0" xfId="0" applyNumberFormat="1" applyFont="1" applyFill="1"/>
    <xf numFmtId="0" fontId="13" fillId="6" borderId="0" xfId="0" applyNumberFormat="1" applyFont="1" applyFill="1"/>
    <xf numFmtId="0" fontId="221" fillId="0" borderId="0" xfId="4" applyNumberFormat="1" applyFont="1" applyAlignment="1">
      <alignment horizontal="right"/>
    </xf>
    <xf numFmtId="0" fontId="16" fillId="0" borderId="0" xfId="4" applyNumberFormat="1" applyFont="1" applyAlignment="1">
      <alignment vertical="center" wrapText="1"/>
    </xf>
    <xf numFmtId="0" fontId="243" fillId="0" borderId="0" xfId="4" applyNumberFormat="1" applyFont="1" applyAlignment="1">
      <alignment vertical="center" wrapText="1"/>
    </xf>
    <xf numFmtId="0" fontId="21" fillId="12" borderId="0" xfId="0" applyNumberFormat="1" applyFont="1" applyFill="1" applyAlignment="1">
      <alignment horizontal="right" vertical="center" wrapText="1"/>
    </xf>
    <xf numFmtId="0" fontId="11" fillId="0" borderId="0" xfId="0" applyNumberFormat="1" applyFont="1"/>
    <xf numFmtId="0" fontId="58" fillId="12" borderId="0" xfId="0" applyNumberFormat="1" applyFont="1" applyFill="1" applyAlignment="1">
      <alignment horizontal="right"/>
    </xf>
    <xf numFmtId="0" fontId="58" fillId="22" borderId="0" xfId="0" applyNumberFormat="1" applyFont="1" applyFill="1" applyAlignment="1">
      <alignment horizontal="right"/>
    </xf>
    <xf numFmtId="0" fontId="21" fillId="0" borderId="0" xfId="4" applyNumberFormat="1" applyFont="1" applyAlignment="1">
      <alignment horizontal="right"/>
    </xf>
    <xf numFmtId="0" fontId="244" fillId="0" borderId="0" xfId="0" applyNumberFormat="1" applyFont="1" applyAlignment="1">
      <alignment horizontal="right"/>
    </xf>
    <xf numFmtId="169" fontId="2" fillId="0" borderId="0" xfId="0" applyFont="1"/>
    <xf numFmtId="0" fontId="9" fillId="5" borderId="0" xfId="0" applyNumberFormat="1" applyFont="1" applyFill="1"/>
    <xf numFmtId="0" fontId="0" fillId="5" borderId="0" xfId="0" applyNumberFormat="1" applyFill="1"/>
    <xf numFmtId="0" fontId="27" fillId="0" borderId="0" xfId="4" applyNumberFormat="1" applyFont="1" applyAlignment="1">
      <alignment vertical="top" wrapText="1"/>
    </xf>
    <xf numFmtId="0" fontId="21" fillId="0" borderId="0" xfId="0" applyNumberFormat="1" applyFont="1" applyAlignment="1">
      <alignment horizontal="right" vertical="top" wrapText="1"/>
    </xf>
    <xf numFmtId="0" fontId="220" fillId="0" borderId="0" xfId="0" applyNumberFormat="1" applyFont="1"/>
    <xf numFmtId="0" fontId="245" fillId="0" borderId="0" xfId="0" applyNumberFormat="1" applyFont="1" applyAlignment="1">
      <alignment horizontal="right" vertical="top"/>
    </xf>
    <xf numFmtId="0" fontId="11" fillId="2" borderId="0" xfId="4" applyNumberFormat="1" applyFont="1" applyFill="1"/>
    <xf numFmtId="0" fontId="11" fillId="6" borderId="0" xfId="0" applyNumberFormat="1" applyFont="1" applyFill="1"/>
    <xf numFmtId="0" fontId="13" fillId="6" borderId="0" xfId="0" applyNumberFormat="1" applyFont="1" applyFill="1" applyAlignment="1">
      <alignment vertical="center"/>
    </xf>
    <xf numFmtId="0" fontId="0" fillId="6" borderId="0" xfId="0" applyNumberFormat="1" applyFill="1" applyAlignment="1">
      <alignment vertical="center"/>
    </xf>
    <xf numFmtId="0" fontId="24" fillId="0" borderId="0" xfId="0" applyNumberFormat="1" applyFont="1" applyAlignment="1">
      <alignment horizontal="right" vertical="top" wrapText="1"/>
    </xf>
    <xf numFmtId="0" fontId="27" fillId="0" borderId="0" xfId="0" applyNumberFormat="1" applyFont="1" applyAlignment="1">
      <alignment horizontal="left" vertical="top" wrapText="1"/>
    </xf>
    <xf numFmtId="0" fontId="27" fillId="0" borderId="0" xfId="0" applyNumberFormat="1" applyFont="1" applyAlignment="1">
      <alignment horizontal="right" vertical="top"/>
    </xf>
    <xf numFmtId="0" fontId="11" fillId="29" borderId="0" xfId="4" applyNumberFormat="1" applyFont="1" applyFill="1"/>
    <xf numFmtId="0" fontId="11" fillId="5" borderId="0" xfId="0" applyNumberFormat="1" applyFont="1" applyFill="1"/>
    <xf numFmtId="0" fontId="13" fillId="0" borderId="0" xfId="0" applyNumberFormat="1" applyFont="1"/>
    <xf numFmtId="3" fontId="0" fillId="0" borderId="0" xfId="0" applyNumberFormat="1"/>
    <xf numFmtId="0" fontId="0" fillId="28" borderId="0" xfId="0" applyNumberFormat="1" applyFill="1"/>
    <xf numFmtId="0" fontId="11" fillId="28" borderId="0" xfId="4" applyNumberFormat="1" applyFont="1" applyFill="1"/>
    <xf numFmtId="0" fontId="11" fillId="0" borderId="26" xfId="4" applyNumberFormat="1" applyFont="1" applyBorder="1"/>
    <xf numFmtId="0" fontId="38" fillId="0" borderId="0" xfId="4" applyNumberFormat="1" applyFont="1"/>
    <xf numFmtId="0" fontId="40" fillId="0" borderId="0" xfId="4" applyNumberFormat="1" applyFont="1"/>
    <xf numFmtId="0" fontId="65" fillId="0" borderId="0" xfId="0" applyNumberFormat="1" applyFont="1"/>
    <xf numFmtId="0" fontId="14" fillId="0" borderId="0" xfId="0" applyNumberFormat="1" applyFont="1"/>
    <xf numFmtId="0" fontId="11" fillId="0" borderId="0" xfId="8" applyNumberFormat="1" applyFont="1"/>
    <xf numFmtId="0" fontId="11" fillId="6" borderId="0" xfId="8" applyNumberFormat="1" applyFont="1" applyFill="1"/>
    <xf numFmtId="0" fontId="37" fillId="0" borderId="0" xfId="8" applyNumberFormat="1" applyFont="1"/>
    <xf numFmtId="169" fontId="11" fillId="0" borderId="0" xfId="8" applyFont="1"/>
    <xf numFmtId="0" fontId="13" fillId="5" borderId="0" xfId="8" applyNumberFormat="1" applyFont="1" applyFill="1"/>
    <xf numFmtId="0" fontId="13" fillId="6" borderId="0" xfId="8" applyNumberFormat="1" applyFont="1" applyFill="1"/>
    <xf numFmtId="0" fontId="13" fillId="16" borderId="0" xfId="8" applyNumberFormat="1" applyFont="1" applyFill="1"/>
    <xf numFmtId="0" fontId="21" fillId="16" borderId="0" xfId="0" applyNumberFormat="1" applyFont="1" applyFill="1"/>
    <xf numFmtId="169" fontId="37" fillId="0" borderId="0" xfId="8" applyFont="1"/>
    <xf numFmtId="0" fontId="21" fillId="6" borderId="0" xfId="8" applyNumberFormat="1" applyFont="1" applyFill="1"/>
    <xf numFmtId="0" fontId="21" fillId="5" borderId="0" xfId="8" applyNumberFormat="1" applyFont="1" applyFill="1"/>
    <xf numFmtId="0" fontId="21" fillId="16" borderId="0" xfId="8" applyNumberFormat="1" applyFont="1" applyFill="1"/>
    <xf numFmtId="169" fontId="9" fillId="0" borderId="24" xfId="8" applyFont="1" applyBorder="1" applyAlignment="1">
      <alignment wrapText="1"/>
    </xf>
    <xf numFmtId="169" fontId="11" fillId="0" borderId="0" xfId="0" applyFont="1"/>
    <xf numFmtId="169" fontId="51" fillId="0" borderId="0" xfId="0" applyFont="1" applyAlignment="1">
      <alignment vertical="center" wrapText="1"/>
    </xf>
    <xf numFmtId="0" fontId="51" fillId="0" borderId="0" xfId="0" applyNumberFormat="1" applyFont="1" applyAlignment="1">
      <alignment vertical="center" wrapText="1"/>
    </xf>
    <xf numFmtId="169" fontId="51" fillId="0" borderId="2" xfId="0" applyFont="1" applyBorder="1" applyAlignment="1">
      <alignment vertical="center" wrapText="1"/>
    </xf>
    <xf numFmtId="0" fontId="230" fillId="0" borderId="0" xfId="25" applyFont="1"/>
    <xf numFmtId="0" fontId="98" fillId="0" borderId="0" xfId="25"/>
    <xf numFmtId="0" fontId="158" fillId="34" borderId="0" xfId="25" applyFont="1" applyFill="1"/>
    <xf numFmtId="0" fontId="158" fillId="31" borderId="0" xfId="25" applyFont="1" applyFill="1"/>
    <xf numFmtId="0" fontId="349" fillId="0" borderId="0" xfId="25" applyFont="1"/>
    <xf numFmtId="0" fontId="143" fillId="0" borderId="0" xfId="25" applyFont="1" applyAlignment="1">
      <alignment horizontal="right" vertical="center" wrapText="1"/>
    </xf>
    <xf numFmtId="0" fontId="144" fillId="0" borderId="0" xfId="25" applyFont="1" applyAlignment="1">
      <alignment horizontal="right"/>
    </xf>
    <xf numFmtId="0" fontId="160" fillId="0" borderId="0" xfId="25" applyFont="1" applyAlignment="1">
      <alignment horizontal="right"/>
    </xf>
    <xf numFmtId="0" fontId="143" fillId="0" borderId="0" xfId="25" applyFont="1" applyAlignment="1">
      <alignment horizontal="right" vertical="center"/>
    </xf>
    <xf numFmtId="0" fontId="162" fillId="0" borderId="0" xfId="25" applyFont="1"/>
    <xf numFmtId="0" fontId="176" fillId="0" borderId="0" xfId="25" applyFont="1" applyAlignment="1">
      <alignment horizontal="right"/>
    </xf>
    <xf numFmtId="0" fontId="112" fillId="0" borderId="0" xfId="25" applyFont="1" applyAlignment="1">
      <alignment horizontal="right"/>
    </xf>
    <xf numFmtId="14" fontId="106" fillId="0" borderId="0" xfId="25" applyNumberFormat="1" applyFont="1" applyAlignment="1">
      <alignment vertical="center"/>
    </xf>
    <xf numFmtId="169" fontId="235" fillId="71" borderId="0" xfId="0" applyFont="1" applyFill="1" applyAlignment="1">
      <alignment vertical="center"/>
    </xf>
    <xf numFmtId="169" fontId="379" fillId="71" borderId="0" xfId="0" applyFont="1" applyFill="1" applyAlignment="1">
      <alignment vertical="center"/>
    </xf>
    <xf numFmtId="0" fontId="380" fillId="71" borderId="0" xfId="25" applyFont="1" applyFill="1"/>
    <xf numFmtId="0" fontId="380" fillId="0" borderId="0" xfId="25" applyFont="1"/>
    <xf numFmtId="0" fontId="102" fillId="6" borderId="0" xfId="8" applyNumberFormat="1" applyFont="1" applyFill="1"/>
    <xf numFmtId="3" fontId="104" fillId="5" borderId="0" xfId="8" applyNumberFormat="1" applyFont="1" applyFill="1"/>
    <xf numFmtId="3" fontId="104" fillId="6" borderId="0" xfId="8" applyNumberFormat="1" applyFont="1" applyFill="1"/>
    <xf numFmtId="169" fontId="104" fillId="6" borderId="0" xfId="8" applyFont="1" applyFill="1"/>
    <xf numFmtId="0" fontId="385" fillId="73" borderId="125" xfId="25" applyFont="1" applyFill="1" applyBorder="1" applyAlignment="1">
      <alignment horizontal="center" vertical="center" wrapText="1"/>
    </xf>
    <xf numFmtId="0" fontId="9" fillId="76" borderId="125" xfId="25" applyFont="1" applyFill="1" applyBorder="1" applyAlignment="1">
      <alignment horizontal="center" vertical="center" wrapText="1"/>
    </xf>
    <xf numFmtId="0" fontId="386" fillId="73" borderId="125" xfId="25" applyFont="1" applyFill="1" applyBorder="1" applyAlignment="1">
      <alignment horizontal="center" vertical="center" wrapText="1"/>
    </xf>
    <xf numFmtId="0" fontId="9" fillId="73" borderId="125" xfId="25" applyFont="1" applyFill="1" applyBorder="1" applyAlignment="1">
      <alignment horizontal="center" vertical="center" wrapText="1"/>
    </xf>
    <xf numFmtId="169" fontId="21" fillId="72" borderId="125" xfId="8" applyFont="1" applyFill="1" applyBorder="1" applyAlignment="1">
      <alignment horizontal="center" vertical="center" wrapText="1"/>
    </xf>
    <xf numFmtId="169" fontId="13" fillId="76" borderId="125" xfId="8" applyFont="1" applyFill="1" applyBorder="1" applyAlignment="1">
      <alignment horizontal="center" vertical="center" wrapText="1"/>
    </xf>
    <xf numFmtId="3" fontId="387" fillId="0" borderId="81" xfId="8" applyNumberFormat="1" applyFont="1" applyBorder="1" applyAlignment="1">
      <alignment horizontal="center" vertical="center" wrapText="1"/>
    </xf>
    <xf numFmtId="3" fontId="387" fillId="73" borderId="125" xfId="8" applyNumberFormat="1" applyFont="1" applyFill="1" applyBorder="1" applyAlignment="1">
      <alignment horizontal="center" vertical="center" wrapText="1"/>
    </xf>
    <xf numFmtId="9" fontId="387" fillId="73" borderId="125" xfId="19" applyFont="1" applyFill="1" applyBorder="1" applyAlignment="1" applyProtection="1">
      <alignment horizontal="center" vertical="center" wrapText="1"/>
    </xf>
    <xf numFmtId="9" fontId="387" fillId="73" borderId="95" xfId="19" applyFont="1" applyFill="1" applyBorder="1" applyAlignment="1" applyProtection="1">
      <alignment horizontal="center" vertical="center" wrapText="1"/>
    </xf>
    <xf numFmtId="3" fontId="103" fillId="6" borderId="0" xfId="8" applyNumberFormat="1" applyFont="1" applyFill="1"/>
    <xf numFmtId="3" fontId="103" fillId="5" borderId="0" xfId="8" applyNumberFormat="1" applyFont="1" applyFill="1"/>
    <xf numFmtId="3" fontId="12" fillId="76" borderId="115" xfId="25" applyNumberFormat="1" applyFont="1" applyFill="1" applyBorder="1" applyAlignment="1">
      <alignment horizontal="center" vertical="center" wrapText="1"/>
    </xf>
    <xf numFmtId="3" fontId="12" fillId="75" borderId="115" xfId="25" applyNumberFormat="1" applyFont="1" applyFill="1" applyBorder="1" applyAlignment="1">
      <alignment horizontal="center" vertical="center" wrapText="1"/>
    </xf>
    <xf numFmtId="0" fontId="390" fillId="75" borderId="177" xfId="25" applyFont="1" applyFill="1" applyBorder="1" applyAlignment="1">
      <alignment horizontal="center" vertical="center"/>
    </xf>
    <xf numFmtId="169" fontId="104" fillId="0" borderId="0" xfId="4" applyFont="1" applyAlignment="1">
      <alignment vertical="center"/>
    </xf>
    <xf numFmtId="169" fontId="102" fillId="0" borderId="0" xfId="4" applyFont="1" applyAlignment="1">
      <alignment vertical="center"/>
    </xf>
    <xf numFmtId="169" fontId="106" fillId="0" borderId="0" xfId="4" applyFont="1" applyAlignment="1">
      <alignment vertical="top" wrapText="1"/>
    </xf>
    <xf numFmtId="169" fontId="102" fillId="0" borderId="0" xfId="4" applyFont="1"/>
    <xf numFmtId="0" fontId="98" fillId="0" borderId="29" xfId="25" applyBorder="1"/>
    <xf numFmtId="0" fontId="154" fillId="34" borderId="47" xfId="25" applyFont="1" applyFill="1" applyBorder="1" applyAlignment="1">
      <alignment horizontal="left" vertical="top"/>
    </xf>
    <xf numFmtId="0" fontId="159" fillId="34" borderId="46" xfId="25" applyFont="1" applyFill="1" applyBorder="1"/>
    <xf numFmtId="0" fontId="159" fillId="34" borderId="45" xfId="25" applyFont="1" applyFill="1" applyBorder="1"/>
    <xf numFmtId="0" fontId="103" fillId="53" borderId="0" xfId="4" applyNumberFormat="1" applyFont="1" applyFill="1" applyAlignment="1">
      <alignment horizontal="left"/>
    </xf>
    <xf numFmtId="0" fontId="102" fillId="53" borderId="0" xfId="4" applyNumberFormat="1" applyFont="1" applyFill="1" applyAlignment="1">
      <alignment vertical="center"/>
    </xf>
    <xf numFmtId="0" fontId="106" fillId="53" borderId="0" xfId="4" applyNumberFormat="1" applyFont="1" applyFill="1" applyAlignment="1">
      <alignment vertical="top" wrapText="1"/>
    </xf>
    <xf numFmtId="0" fontId="106" fillId="0" borderId="0" xfId="4" applyNumberFormat="1" applyFont="1" applyAlignment="1">
      <alignment vertical="top" wrapText="1"/>
    </xf>
    <xf numFmtId="0" fontId="102" fillId="0" borderId="0" xfId="4" applyNumberFormat="1" applyFont="1"/>
    <xf numFmtId="0" fontId="98" fillId="0" borderId="12" xfId="25" applyBorder="1"/>
    <xf numFmtId="0" fontId="159" fillId="0" borderId="29" xfId="25" applyFont="1" applyBorder="1" applyAlignment="1">
      <alignment wrapText="1"/>
    </xf>
    <xf numFmtId="0" fontId="98" fillId="53" borderId="0" xfId="25" applyFill="1"/>
    <xf numFmtId="0" fontId="98" fillId="0" borderId="32" xfId="25" applyBorder="1" applyAlignment="1">
      <alignment vertical="center"/>
    </xf>
    <xf numFmtId="0" fontId="98" fillId="0" borderId="29" xfId="25" applyBorder="1" applyAlignment="1">
      <alignment vertical="center"/>
    </xf>
    <xf numFmtId="0" fontId="98" fillId="0" borderId="11" xfId="25" applyBorder="1"/>
    <xf numFmtId="0" fontId="98" fillId="0" borderId="32" xfId="25" applyBorder="1"/>
    <xf numFmtId="0" fontId="129" fillId="35" borderId="97" xfId="25" applyFont="1" applyFill="1" applyBorder="1" applyAlignment="1">
      <alignment vertical="top" wrapText="1"/>
    </xf>
    <xf numFmtId="0" fontId="161" fillId="0" borderId="99" xfId="25" applyFont="1" applyBorder="1" applyAlignment="1">
      <alignment horizontal="right" wrapText="1"/>
    </xf>
    <xf numFmtId="0" fontId="111" fillId="4" borderId="94" xfId="25" applyFont="1" applyFill="1" applyBorder="1" applyAlignment="1">
      <alignment horizontal="center" wrapText="1"/>
    </xf>
    <xf numFmtId="0" fontId="98" fillId="0" borderId="9" xfId="25" applyBorder="1"/>
    <xf numFmtId="0" fontId="98" fillId="0" borderId="8" xfId="25" applyBorder="1"/>
    <xf numFmtId="0" fontId="98" fillId="0" borderId="52" xfId="25" applyBorder="1"/>
    <xf numFmtId="0" fontId="98" fillId="0" borderId="53" xfId="25" applyBorder="1"/>
    <xf numFmtId="0" fontId="98" fillId="0" borderId="7" xfId="25" applyBorder="1"/>
    <xf numFmtId="0" fontId="223" fillId="0" borderId="0" xfId="4" applyNumberFormat="1" applyFont="1"/>
    <xf numFmtId="0" fontId="250" fillId="0" borderId="0" xfId="4" applyNumberFormat="1" applyFont="1" applyAlignment="1">
      <alignment horizontal="right" vertical="center"/>
    </xf>
    <xf numFmtId="0" fontId="69" fillId="0" borderId="0" xfId="4" applyNumberFormat="1" applyFont="1" applyAlignment="1">
      <alignment horizontal="right"/>
    </xf>
    <xf numFmtId="0" fontId="53" fillId="0" borderId="0" xfId="4" applyNumberFormat="1" applyFont="1" applyAlignment="1">
      <alignment horizontal="right"/>
    </xf>
    <xf numFmtId="0" fontId="64" fillId="0" borderId="0" xfId="4" applyNumberFormat="1" applyFont="1" applyAlignment="1">
      <alignment vertical="center"/>
    </xf>
    <xf numFmtId="169" fontId="43" fillId="0" borderId="0" xfId="4" applyFont="1" applyAlignment="1">
      <alignment horizontal="right" vertical="center"/>
    </xf>
    <xf numFmtId="169" fontId="23" fillId="0" borderId="0" xfId="4" applyFont="1" applyAlignment="1">
      <alignment horizontal="right"/>
    </xf>
    <xf numFmtId="169" fontId="43" fillId="0" borderId="0" xfId="4" applyFont="1" applyAlignment="1">
      <alignment horizontal="right" vertical="center" wrapText="1"/>
    </xf>
    <xf numFmtId="169" fontId="16" fillId="0" borderId="0" xfId="4" applyFont="1" applyAlignment="1">
      <alignment horizontal="center" vertical="top" wrapText="1"/>
    </xf>
    <xf numFmtId="169" fontId="218" fillId="44" borderId="47" xfId="4" applyFont="1" applyFill="1" applyBorder="1" applyAlignment="1">
      <alignment vertical="center"/>
    </xf>
    <xf numFmtId="169" fontId="68" fillId="44" borderId="46" xfId="4" applyFont="1" applyFill="1" applyBorder="1" applyAlignment="1">
      <alignment vertical="center"/>
    </xf>
    <xf numFmtId="169" fontId="221" fillId="44" borderId="46" xfId="4" applyFont="1" applyFill="1" applyBorder="1" applyAlignment="1">
      <alignment vertical="center"/>
    </xf>
    <xf numFmtId="169" fontId="68" fillId="44" borderId="48" xfId="4" applyFont="1" applyFill="1" applyBorder="1" applyAlignment="1">
      <alignment vertical="center"/>
    </xf>
    <xf numFmtId="0" fontId="68" fillId="0" borderId="0" xfId="4" applyNumberFormat="1" applyFont="1"/>
    <xf numFmtId="0" fontId="23" fillId="0" borderId="0" xfId="4" applyNumberFormat="1" applyFont="1"/>
    <xf numFmtId="169" fontId="68" fillId="0" borderId="12" xfId="4" applyFont="1" applyBorder="1"/>
    <xf numFmtId="169" fontId="68" fillId="0" borderId="0" xfId="4" applyFont="1"/>
    <xf numFmtId="169" fontId="68" fillId="0" borderId="11" xfId="4" applyFont="1" applyBorder="1"/>
    <xf numFmtId="0" fontId="6" fillId="6" borderId="0" xfId="0" applyNumberFormat="1" applyFont="1" applyFill="1"/>
    <xf numFmtId="169" fontId="70" fillId="0" borderId="0" xfId="4" applyFont="1"/>
    <xf numFmtId="169" fontId="71" fillId="0" borderId="0" xfId="4" applyFont="1"/>
    <xf numFmtId="0" fontId="71" fillId="0" borderId="0" xfId="4" applyNumberFormat="1" applyFont="1"/>
    <xf numFmtId="169" fontId="206" fillId="44" borderId="47" xfId="4" applyFont="1" applyFill="1" applyBorder="1"/>
    <xf numFmtId="169" fontId="220" fillId="44" borderId="46" xfId="4" applyFont="1" applyFill="1" applyBorder="1"/>
    <xf numFmtId="169" fontId="221" fillId="44" borderId="46" xfId="4" applyFont="1" applyFill="1" applyBorder="1"/>
    <xf numFmtId="169" fontId="220" fillId="44" borderId="48" xfId="4" applyFont="1" applyFill="1" applyBorder="1"/>
    <xf numFmtId="0" fontId="70" fillId="0" borderId="0" xfId="4" applyNumberFormat="1" applyFont="1"/>
    <xf numFmtId="0" fontId="11" fillId="0" borderId="87" xfId="4" applyNumberFormat="1" applyFont="1" applyBorder="1"/>
    <xf numFmtId="0" fontId="11" fillId="0" borderId="20" xfId="4" applyNumberFormat="1" applyFont="1" applyBorder="1"/>
    <xf numFmtId="0" fontId="11" fillId="0" borderId="88" xfId="4" applyNumberFormat="1" applyFont="1" applyBorder="1"/>
    <xf numFmtId="0" fontId="263" fillId="0" borderId="0" xfId="40" applyFont="1" applyAlignment="1">
      <alignment horizontal="left" vertical="center"/>
    </xf>
    <xf numFmtId="0" fontId="2" fillId="0" borderId="0" xfId="40"/>
    <xf numFmtId="0" fontId="2" fillId="53" borderId="0" xfId="40" applyFill="1"/>
    <xf numFmtId="0" fontId="9" fillId="0" borderId="0" xfId="40" applyFont="1" applyAlignment="1">
      <alignment wrapText="1"/>
    </xf>
    <xf numFmtId="0" fontId="295" fillId="0" borderId="0" xfId="40" applyFont="1"/>
    <xf numFmtId="0" fontId="11" fillId="0" borderId="0" xfId="40" applyFont="1"/>
    <xf numFmtId="0" fontId="11" fillId="53" borderId="0" xfId="40" applyFont="1" applyFill="1"/>
    <xf numFmtId="0" fontId="158" fillId="44" borderId="3" xfId="0" applyNumberFormat="1" applyFont="1" applyFill="1" applyBorder="1" applyAlignment="1">
      <alignment horizontal="center" vertical="center" wrapText="1"/>
    </xf>
    <xf numFmtId="0" fontId="3" fillId="0" borderId="0" xfId="49" applyFont="1"/>
    <xf numFmtId="0" fontId="74" fillId="0" borderId="0" xfId="40" applyFont="1"/>
    <xf numFmtId="0" fontId="299" fillId="0" borderId="0" xfId="40" applyFont="1"/>
    <xf numFmtId="0" fontId="294" fillId="0" borderId="0" xfId="40" applyFont="1"/>
    <xf numFmtId="0" fontId="2" fillId="2" borderId="0" xfId="24" applyFill="1"/>
    <xf numFmtId="0" fontId="2" fillId="2" borderId="0" xfId="24" applyFill="1" applyAlignment="1">
      <alignment horizontal="right"/>
    </xf>
    <xf numFmtId="0" fontId="2" fillId="0" borderId="0" xfId="24"/>
    <xf numFmtId="0" fontId="2" fillId="0" borderId="0" xfId="24" applyAlignment="1">
      <alignment horizontal="right"/>
    </xf>
    <xf numFmtId="0" fontId="306" fillId="0" borderId="0" xfId="24" applyFont="1" applyAlignment="1">
      <alignment vertical="center" wrapText="1"/>
    </xf>
    <xf numFmtId="0" fontId="306" fillId="0" borderId="0" xfId="24" applyFont="1" applyAlignment="1">
      <alignment horizontal="right" vertical="center" wrapText="1"/>
    </xf>
    <xf numFmtId="0" fontId="291" fillId="0" borderId="0" xfId="24" applyFont="1" applyAlignment="1">
      <alignment horizontal="left"/>
    </xf>
    <xf numFmtId="0" fontId="33" fillId="0" borderId="0" xfId="24" applyFont="1" applyAlignment="1">
      <alignment horizontal="center" vertical="top" wrapText="1"/>
    </xf>
    <xf numFmtId="3" fontId="2" fillId="2" borderId="0" xfId="24" applyNumberFormat="1" applyFill="1"/>
    <xf numFmtId="0" fontId="311" fillId="28" borderId="0" xfId="24" applyFont="1" applyFill="1" applyAlignment="1">
      <alignment vertical="center" wrapText="1"/>
    </xf>
    <xf numFmtId="0" fontId="312" fillId="0" borderId="0" xfId="24" applyFont="1" applyAlignment="1">
      <alignment horizontal="right" vertical="center" wrapText="1"/>
    </xf>
    <xf numFmtId="0" fontId="312" fillId="0" borderId="0" xfId="24" applyFont="1" applyAlignment="1">
      <alignment vertical="center" wrapText="1"/>
    </xf>
    <xf numFmtId="0" fontId="291" fillId="0" borderId="0" xfId="24" applyFont="1" applyAlignment="1">
      <alignment horizontal="right"/>
    </xf>
    <xf numFmtId="0" fontId="313" fillId="0" borderId="0" xfId="24" applyFont="1"/>
    <xf numFmtId="0" fontId="314" fillId="2" borderId="0" xfId="24" applyFont="1" applyFill="1"/>
    <xf numFmtId="0" fontId="313" fillId="2" borderId="0" xfId="24" applyFont="1" applyFill="1"/>
    <xf numFmtId="0" fontId="315" fillId="0" borderId="0" xfId="24" applyFont="1" applyAlignment="1">
      <alignment horizontal="right"/>
    </xf>
    <xf numFmtId="0" fontId="32" fillId="0" borderId="0" xfId="24" applyFont="1" applyAlignment="1">
      <alignment horizontal="right" vertical="center" wrapText="1"/>
    </xf>
    <xf numFmtId="0" fontId="321" fillId="0" borderId="0" xfId="24" applyFont="1" applyAlignment="1">
      <alignment horizontal="right"/>
    </xf>
    <xf numFmtId="0" fontId="2" fillId="0" borderId="29" xfId="24" applyBorder="1"/>
    <xf numFmtId="0" fontId="316" fillId="24" borderId="10" xfId="24" applyFont="1" applyFill="1" applyBorder="1" applyAlignment="1">
      <alignment vertical="center" wrapText="1"/>
    </xf>
    <xf numFmtId="0" fontId="2" fillId="28" borderId="0" xfId="24" applyFill="1"/>
    <xf numFmtId="0" fontId="104" fillId="31" borderId="74" xfId="24" applyFont="1" applyFill="1" applyBorder="1" applyAlignment="1">
      <alignment horizontal="center" textRotation="90" wrapText="1"/>
    </xf>
    <xf numFmtId="0" fontId="322" fillId="32" borderId="0" xfId="24" applyFont="1" applyFill="1"/>
    <xf numFmtId="0" fontId="323" fillId="24" borderId="75" xfId="24" applyFont="1" applyFill="1" applyBorder="1" applyAlignment="1">
      <alignment vertical="center" wrapText="1"/>
    </xf>
    <xf numFmtId="0" fontId="325" fillId="0" borderId="0" xfId="24" applyFont="1" applyAlignment="1">
      <alignment horizontal="center" vertical="center" wrapText="1"/>
    </xf>
    <xf numFmtId="0" fontId="3" fillId="2" borderId="0" xfId="24" applyFont="1" applyFill="1"/>
    <xf numFmtId="0" fontId="3" fillId="0" borderId="0" xfId="24" applyFont="1"/>
    <xf numFmtId="0" fontId="104" fillId="2" borderId="0" xfId="24" applyFont="1" applyFill="1"/>
    <xf numFmtId="0" fontId="3" fillId="0" borderId="0" xfId="24" applyFont="1" applyAlignment="1">
      <alignment horizontal="center" vertical="center"/>
    </xf>
    <xf numFmtId="0" fontId="291" fillId="0" borderId="0" xfId="24" applyFont="1" applyAlignment="1">
      <alignment horizontal="left" vertical="center" wrapText="1"/>
    </xf>
    <xf numFmtId="0" fontId="4" fillId="0" borderId="0" xfId="24" applyFont="1"/>
    <xf numFmtId="0" fontId="4" fillId="0" borderId="0" xfId="24" applyFont="1" applyAlignment="1">
      <alignment horizontal="right"/>
    </xf>
    <xf numFmtId="0" fontId="336" fillId="0" borderId="0" xfId="24" applyFont="1"/>
    <xf numFmtId="169" fontId="12" fillId="0" borderId="5" xfId="30" applyFont="1" applyBorder="1" applyAlignment="1">
      <alignment vertical="center" wrapText="1"/>
    </xf>
    <xf numFmtId="169" fontId="12" fillId="24" borderId="68" xfId="30" applyFont="1" applyFill="1" applyBorder="1" applyAlignment="1">
      <alignment horizontal="center" vertical="center" wrapText="1"/>
    </xf>
    <xf numFmtId="169" fontId="12" fillId="24" borderId="65" xfId="30" applyFont="1" applyFill="1" applyBorder="1" applyAlignment="1">
      <alignment horizontal="center" vertical="center" wrapText="1"/>
    </xf>
    <xf numFmtId="169" fontId="38" fillId="24" borderId="62" xfId="30" applyFont="1" applyFill="1" applyBorder="1" applyAlignment="1">
      <alignment vertical="center" wrapText="1"/>
    </xf>
    <xf numFmtId="169" fontId="38" fillId="24" borderId="64" xfId="30" applyFont="1" applyFill="1" applyBorder="1" applyAlignment="1">
      <alignment vertical="center" wrapText="1"/>
    </xf>
    <xf numFmtId="169" fontId="38" fillId="24" borderId="36" xfId="30" applyFont="1" applyFill="1" applyBorder="1" applyAlignment="1">
      <alignment horizontal="center" vertical="center" wrapText="1"/>
    </xf>
    <xf numFmtId="169" fontId="38" fillId="24" borderId="64" xfId="30" applyFont="1" applyFill="1" applyBorder="1" applyAlignment="1">
      <alignment horizontal="center" vertical="center" wrapText="1"/>
    </xf>
    <xf numFmtId="0" fontId="11" fillId="0" borderId="62" xfId="40" applyFont="1" applyBorder="1"/>
    <xf numFmtId="0" fontId="146" fillId="0" borderId="63" xfId="30" applyNumberFormat="1" applyFont="1" applyBorder="1" applyAlignment="1">
      <alignment vertical="center" wrapText="1"/>
    </xf>
    <xf numFmtId="0" fontId="146" fillId="0" borderId="64" xfId="30" applyNumberFormat="1" applyFont="1" applyBorder="1" applyAlignment="1">
      <alignment vertical="center" wrapText="1"/>
    </xf>
    <xf numFmtId="0" fontId="146" fillId="24" borderId="68" xfId="30" applyNumberFormat="1" applyFont="1" applyFill="1" applyBorder="1" applyAlignment="1">
      <alignment horizontal="center" vertical="center" wrapText="1"/>
    </xf>
    <xf numFmtId="0" fontId="146" fillId="24" borderId="65" xfId="30" applyNumberFormat="1" applyFont="1" applyFill="1" applyBorder="1" applyAlignment="1">
      <alignment horizontal="center" vertical="center" wrapText="1"/>
    </xf>
    <xf numFmtId="169" fontId="16" fillId="0" borderId="79" xfId="30" applyFont="1" applyBorder="1" applyAlignment="1">
      <alignment vertical="center"/>
    </xf>
    <xf numFmtId="3" fontId="16" fillId="24" borderId="75" xfId="30" applyNumberFormat="1" applyFont="1" applyFill="1" applyBorder="1" applyAlignment="1">
      <alignment horizontal="center" vertical="center" wrapText="1"/>
    </xf>
    <xf numFmtId="9" fontId="40" fillId="24" borderId="78" xfId="31" applyFont="1" applyFill="1" applyBorder="1" applyAlignment="1" applyProtection="1">
      <alignment horizontal="center" vertical="center"/>
    </xf>
    <xf numFmtId="9" fontId="38" fillId="51" borderId="78" xfId="31" applyFont="1" applyFill="1" applyBorder="1" applyAlignment="1" applyProtection="1">
      <alignment horizontal="center" vertical="center"/>
    </xf>
    <xf numFmtId="2" fontId="9" fillId="0" borderId="18" xfId="30" applyNumberFormat="1" applyFont="1" applyBorder="1" applyAlignment="1">
      <alignment horizontal="left" vertical="center"/>
    </xf>
    <xf numFmtId="2" fontId="13" fillId="0" borderId="25" xfId="30" applyNumberFormat="1" applyFont="1" applyBorder="1" applyAlignment="1">
      <alignment horizontal="left" vertical="center"/>
    </xf>
    <xf numFmtId="2" fontId="13" fillId="0" borderId="19" xfId="30" applyNumberFormat="1" applyFont="1" applyBorder="1" applyAlignment="1">
      <alignment horizontal="left" vertical="center"/>
    </xf>
    <xf numFmtId="0" fontId="11" fillId="24" borderId="57" xfId="40" applyFont="1" applyFill="1" applyBorder="1" applyAlignment="1">
      <alignment horizontal="center" vertical="center"/>
    </xf>
    <xf numFmtId="9" fontId="11" fillId="24" borderId="41" xfId="31" applyFont="1" applyFill="1" applyBorder="1" applyAlignment="1" applyProtection="1">
      <alignment horizontal="center" vertical="center"/>
    </xf>
    <xf numFmtId="3" fontId="36" fillId="0" borderId="5" xfId="30" applyNumberFormat="1" applyFont="1" applyBorder="1" applyAlignment="1">
      <alignment vertical="center" wrapText="1"/>
    </xf>
    <xf numFmtId="3" fontId="12" fillId="24" borderId="68" xfId="30" applyNumberFormat="1" applyFont="1" applyFill="1" applyBorder="1" applyAlignment="1">
      <alignment horizontal="center" vertical="center" wrapText="1"/>
    </xf>
    <xf numFmtId="9" fontId="38" fillId="24" borderId="65" xfId="31" applyFont="1" applyFill="1" applyBorder="1" applyAlignment="1" applyProtection="1">
      <alignment horizontal="center" vertical="center" wrapText="1"/>
    </xf>
    <xf numFmtId="2" fontId="13" fillId="0" borderId="0" xfId="30" applyNumberFormat="1" applyFont="1" applyAlignment="1">
      <alignment horizontal="center" vertical="center"/>
    </xf>
    <xf numFmtId="2" fontId="13" fillId="0" borderId="5" xfId="30" applyNumberFormat="1" applyFont="1" applyBorder="1" applyAlignment="1">
      <alignment horizontal="center" vertical="center"/>
    </xf>
    <xf numFmtId="0" fontId="40" fillId="0" borderId="36" xfId="40" applyFont="1" applyBorder="1" applyAlignment="1">
      <alignment horizontal="center" vertical="center"/>
    </xf>
    <xf numFmtId="9" fontId="11" fillId="24" borderId="65" xfId="31" applyFont="1" applyFill="1" applyBorder="1" applyAlignment="1" applyProtection="1">
      <alignment horizontal="center" vertical="center"/>
    </xf>
    <xf numFmtId="0" fontId="9" fillId="0" borderId="0" xfId="40" applyFont="1" applyAlignment="1">
      <alignment horizontal="center" vertical="center" wrapText="1"/>
    </xf>
    <xf numFmtId="0" fontId="158" fillId="0" borderId="0" xfId="24" applyFont="1" applyAlignment="1">
      <alignment horizontal="center" vertical="center" textRotation="90" wrapText="1"/>
    </xf>
    <xf numFmtId="0" fontId="12" fillId="0" borderId="0" xfId="24" applyFont="1" applyAlignment="1">
      <alignment vertical="center" wrapText="1"/>
    </xf>
    <xf numFmtId="0" fontId="12" fillId="24" borderId="9" xfId="24" applyFont="1" applyFill="1" applyBorder="1" applyAlignment="1">
      <alignment vertical="center"/>
    </xf>
    <xf numFmtId="0" fontId="12" fillId="24" borderId="8" xfId="24" applyFont="1" applyFill="1" applyBorder="1" applyAlignment="1">
      <alignment vertical="center" wrapText="1"/>
    </xf>
    <xf numFmtId="0" fontId="12" fillId="24" borderId="64" xfId="24" applyFont="1" applyFill="1" applyBorder="1" applyAlignment="1">
      <alignment vertical="center" wrapText="1"/>
    </xf>
    <xf numFmtId="0" fontId="38" fillId="24" borderId="36" xfId="24" applyFont="1" applyFill="1" applyBorder="1" applyAlignment="1">
      <alignment horizontal="center" vertical="center" wrapText="1"/>
    </xf>
    <xf numFmtId="0" fontId="38" fillId="24" borderId="7" xfId="24" applyFont="1" applyFill="1" applyBorder="1" applyAlignment="1">
      <alignment horizontal="center" vertical="center" wrapText="1"/>
    </xf>
    <xf numFmtId="3" fontId="16" fillId="24" borderId="75" xfId="24" applyNumberFormat="1" applyFont="1" applyFill="1" applyBorder="1" applyAlignment="1">
      <alignment horizontal="center" vertical="center" wrapText="1"/>
    </xf>
    <xf numFmtId="9" fontId="16" fillId="24" borderId="41" xfId="31" applyFont="1" applyFill="1" applyBorder="1" applyAlignment="1" applyProtection="1">
      <alignment horizontal="center" vertical="center" wrapText="1"/>
    </xf>
    <xf numFmtId="0" fontId="146" fillId="0" borderId="0" xfId="30" applyNumberFormat="1" applyFont="1" applyAlignment="1">
      <alignment vertical="center" wrapText="1"/>
    </xf>
    <xf numFmtId="0" fontId="337" fillId="0" borderId="5" xfId="24" applyFont="1" applyBorder="1"/>
    <xf numFmtId="3" fontId="38" fillId="4" borderId="36" xfId="24" applyNumberFormat="1" applyFont="1" applyFill="1" applyBorder="1" applyAlignment="1">
      <alignment horizontal="center" vertical="center" wrapText="1"/>
    </xf>
    <xf numFmtId="9" fontId="16" fillId="24" borderId="65" xfId="31" applyFont="1" applyFill="1" applyBorder="1" applyAlignment="1" applyProtection="1">
      <alignment horizontal="center" vertical="center" wrapText="1"/>
    </xf>
    <xf numFmtId="0" fontId="95" fillId="0" borderId="0" xfId="24" applyFont="1"/>
    <xf numFmtId="0" fontId="294" fillId="0" borderId="0" xfId="24" applyFont="1"/>
    <xf numFmtId="0" fontId="293" fillId="0" borderId="0" xfId="24" applyFont="1"/>
    <xf numFmtId="169" fontId="11" fillId="0" borderId="0" xfId="11" applyFont="1"/>
    <xf numFmtId="0" fontId="229" fillId="0" borderId="0" xfId="11" applyNumberFormat="1" applyFont="1" applyAlignment="1">
      <alignment vertical="center"/>
    </xf>
    <xf numFmtId="0" fontId="102" fillId="0" borderId="0" xfId="11" applyNumberFormat="1" applyFont="1"/>
    <xf numFmtId="0" fontId="125" fillId="0" borderId="0" xfId="11" applyNumberFormat="1" applyFont="1"/>
    <xf numFmtId="0" fontId="176" fillId="0" borderId="0" xfId="11" applyNumberFormat="1" applyFont="1" applyAlignment="1">
      <alignment horizontal="right"/>
    </xf>
    <xf numFmtId="0" fontId="126" fillId="0" borderId="0" xfId="11" applyNumberFormat="1" applyFont="1" applyAlignment="1">
      <alignment horizontal="left" vertical="center"/>
    </xf>
    <xf numFmtId="0" fontId="112" fillId="0" borderId="0" xfId="11" applyNumberFormat="1" applyFont="1" applyAlignment="1">
      <alignment horizontal="right"/>
    </xf>
    <xf numFmtId="0" fontId="111" fillId="0" borderId="0" xfId="11" applyNumberFormat="1" applyFont="1" applyAlignment="1">
      <alignment horizontal="center" vertical="top" wrapText="1"/>
    </xf>
    <xf numFmtId="169" fontId="102" fillId="0" borderId="0" xfId="11" applyFont="1"/>
    <xf numFmtId="169" fontId="102" fillId="2" borderId="0" xfId="11" applyFont="1" applyFill="1"/>
    <xf numFmtId="0" fontId="102" fillId="2" borderId="0" xfId="11" applyNumberFormat="1" applyFont="1" applyFill="1"/>
    <xf numFmtId="0" fontId="11" fillId="0" borderId="0" xfId="11" applyNumberFormat="1" applyFont="1"/>
    <xf numFmtId="169" fontId="37" fillId="0" borderId="0" xfId="11" applyFont="1"/>
    <xf numFmtId="0" fontId="226" fillId="0" borderId="0" xfId="11" applyNumberFormat="1" applyFont="1" applyAlignment="1">
      <alignment vertical="center"/>
    </xf>
    <xf numFmtId="0" fontId="209" fillId="0" borderId="0" xfId="11" applyNumberFormat="1" applyFont="1" applyAlignment="1">
      <alignment horizontal="right"/>
    </xf>
    <xf numFmtId="14" fontId="104" fillId="0" borderId="0" xfId="11" applyNumberFormat="1" applyFont="1" applyAlignment="1">
      <alignment horizontal="center"/>
    </xf>
    <xf numFmtId="0" fontId="127" fillId="0" borderId="0" xfId="11" applyNumberFormat="1" applyFont="1" applyAlignment="1">
      <alignment vertical="center" wrapText="1"/>
    </xf>
    <xf numFmtId="0" fontId="128" fillId="0" borderId="0" xfId="11" applyNumberFormat="1" applyFont="1" applyAlignment="1">
      <alignment horizontal="right"/>
    </xf>
    <xf numFmtId="0" fontId="130" fillId="0" borderId="0" xfId="11" applyNumberFormat="1" applyFont="1" applyAlignment="1">
      <alignment horizontal="right"/>
    </xf>
    <xf numFmtId="169" fontId="251" fillId="0" borderId="0" xfId="11" applyFont="1" applyAlignment="1">
      <alignment horizontal="right"/>
    </xf>
    <xf numFmtId="0" fontId="109" fillId="0" borderId="0" xfId="11" applyNumberFormat="1" applyFont="1" applyAlignment="1">
      <alignment vertical="center"/>
    </xf>
    <xf numFmtId="0" fontId="185" fillId="0" borderId="0" xfId="11" applyNumberFormat="1" applyFont="1" applyAlignment="1">
      <alignment horizontal="center" vertical="center" wrapText="1"/>
    </xf>
    <xf numFmtId="0" fontId="175" fillId="0" borderId="0" xfId="11" applyNumberFormat="1" applyFont="1"/>
    <xf numFmtId="0" fontId="131" fillId="0" borderId="0" xfId="11" applyNumberFormat="1" applyFont="1" applyAlignment="1">
      <alignment horizontal="center" vertical="center" wrapText="1"/>
    </xf>
    <xf numFmtId="0" fontId="131" fillId="0" borderId="0" xfId="11" applyNumberFormat="1" applyFont="1" applyAlignment="1">
      <alignment vertical="center" wrapText="1"/>
    </xf>
    <xf numFmtId="0" fontId="185" fillId="0" borderId="0" xfId="11" applyNumberFormat="1" applyFont="1" applyAlignment="1">
      <alignment vertical="center" wrapText="1"/>
    </xf>
    <xf numFmtId="169" fontId="131" fillId="0" borderId="0" xfId="11" applyFont="1" applyAlignment="1">
      <alignment vertical="center" wrapText="1"/>
    </xf>
    <xf numFmtId="1" fontId="11" fillId="0" borderId="0" xfId="11" applyNumberFormat="1" applyFont="1"/>
    <xf numFmtId="1" fontId="133" fillId="0" borderId="0" xfId="11" applyNumberFormat="1" applyFont="1" applyAlignment="1">
      <alignment wrapText="1"/>
    </xf>
    <xf numFmtId="1" fontId="102" fillId="0" borderId="0" xfId="11" applyNumberFormat="1" applyFont="1"/>
    <xf numFmtId="1" fontId="102" fillId="2" borderId="0" xfId="11" applyNumberFormat="1" applyFont="1" applyFill="1"/>
    <xf numFmtId="1" fontId="37" fillId="0" borderId="0" xfId="11" applyNumberFormat="1" applyFont="1"/>
    <xf numFmtId="1" fontId="134" fillId="0" borderId="0" xfId="11" applyNumberFormat="1" applyFont="1" applyAlignment="1">
      <alignment vertical="center" wrapText="1"/>
    </xf>
    <xf numFmtId="1" fontId="135" fillId="3" borderId="67" xfId="11" applyNumberFormat="1" applyFont="1" applyFill="1" applyBorder="1" applyAlignment="1">
      <alignment vertical="center" wrapText="1"/>
    </xf>
    <xf numFmtId="1" fontId="98" fillId="0" borderId="0" xfId="0" applyNumberFormat="1" applyFont="1"/>
    <xf numFmtId="0" fontId="98" fillId="0" borderId="0" xfId="0" applyNumberFormat="1" applyFont="1"/>
    <xf numFmtId="1" fontId="136" fillId="24" borderId="73" xfId="11" applyNumberFormat="1" applyFont="1" applyFill="1" applyBorder="1" applyAlignment="1">
      <alignment horizontal="center" vertical="center" wrapText="1"/>
    </xf>
    <xf numFmtId="0" fontId="104" fillId="21" borderId="0" xfId="0" applyNumberFormat="1" applyFont="1" applyFill="1"/>
    <xf numFmtId="0" fontId="104" fillId="5" borderId="0" xfId="0" applyNumberFormat="1" applyFont="1" applyFill="1"/>
    <xf numFmtId="169" fontId="106" fillId="2" borderId="0" xfId="11" applyFont="1" applyFill="1"/>
    <xf numFmtId="169" fontId="11" fillId="0" borderId="0" xfId="11" applyFont="1" applyAlignment="1">
      <alignment horizontal="center"/>
    </xf>
    <xf numFmtId="1" fontId="102" fillId="0" borderId="0" xfId="11" applyNumberFormat="1" applyFont="1" applyAlignment="1">
      <alignment horizontal="center"/>
    </xf>
    <xf numFmtId="169" fontId="102" fillId="0" borderId="0" xfId="11" applyFont="1" applyAlignment="1">
      <alignment horizontal="center"/>
    </xf>
    <xf numFmtId="169" fontId="106" fillId="2" borderId="0" xfId="11" applyFont="1" applyFill="1" applyAlignment="1">
      <alignment horizontal="center"/>
    </xf>
    <xf numFmtId="0" fontId="102" fillId="2" borderId="0" xfId="11" applyNumberFormat="1" applyFont="1" applyFill="1" applyAlignment="1">
      <alignment horizontal="center"/>
    </xf>
    <xf numFmtId="3" fontId="106" fillId="0" borderId="85" xfId="0" applyNumberFormat="1" applyFont="1" applyBorder="1" applyAlignment="1">
      <alignment horizontal="center" vertical="center" wrapText="1"/>
    </xf>
    <xf numFmtId="0" fontId="11" fillId="0" borderId="0" xfId="11" applyNumberFormat="1" applyFont="1" applyAlignment="1">
      <alignment horizontal="center"/>
    </xf>
    <xf numFmtId="1" fontId="11" fillId="0" borderId="0" xfId="11" applyNumberFormat="1" applyFont="1" applyAlignment="1">
      <alignment horizontal="center"/>
    </xf>
    <xf numFmtId="169" fontId="37" fillId="0" borderId="0" xfId="11" applyFont="1" applyAlignment="1">
      <alignment horizontal="center"/>
    </xf>
    <xf numFmtId="1" fontId="106" fillId="0" borderId="85" xfId="0" applyNumberFormat="1" applyFont="1" applyBorder="1" applyAlignment="1">
      <alignment horizontal="left" vertical="center" wrapText="1"/>
    </xf>
    <xf numFmtId="169" fontId="106" fillId="0" borderId="0" xfId="11" applyFont="1" applyAlignment="1">
      <alignment vertical="top" wrapText="1"/>
    </xf>
    <xf numFmtId="2" fontId="102" fillId="2" borderId="0" xfId="11" applyNumberFormat="1" applyFont="1" applyFill="1"/>
    <xf numFmtId="0" fontId="106" fillId="2" borderId="0" xfId="11" applyNumberFormat="1" applyFont="1" applyFill="1" applyAlignment="1">
      <alignment vertical="top" wrapText="1"/>
    </xf>
    <xf numFmtId="1" fontId="341" fillId="0" borderId="85" xfId="0" applyNumberFormat="1" applyFont="1" applyBorder="1" applyAlignment="1">
      <alignment horizontal="left" vertical="center" wrapText="1"/>
    </xf>
    <xf numFmtId="3" fontId="341" fillId="0" borderId="85" xfId="0" applyNumberFormat="1" applyFont="1" applyBorder="1" applyAlignment="1">
      <alignment horizontal="center" vertical="center" wrapText="1"/>
    </xf>
    <xf numFmtId="1" fontId="106" fillId="0" borderId="89" xfId="0" applyNumberFormat="1" applyFont="1" applyBorder="1" applyAlignment="1">
      <alignment horizontal="left" vertical="center" wrapText="1"/>
    </xf>
    <xf numFmtId="3" fontId="106" fillId="0" borderId="89" xfId="0" applyNumberFormat="1" applyFont="1" applyBorder="1" applyAlignment="1">
      <alignment horizontal="center" vertical="center" wrapText="1"/>
    </xf>
    <xf numFmtId="169" fontId="140" fillId="31" borderId="2" xfId="11" applyFont="1" applyFill="1" applyBorder="1"/>
    <xf numFmtId="169" fontId="102" fillId="31" borderId="2" xfId="11" applyFont="1" applyFill="1" applyBorder="1"/>
    <xf numFmtId="169" fontId="207" fillId="31" borderId="2" xfId="11" quotePrefix="1" applyFont="1" applyFill="1" applyBorder="1" applyAlignment="1">
      <alignment horizontal="right"/>
    </xf>
    <xf numFmtId="169" fontId="209" fillId="31" borderId="2" xfId="11" quotePrefix="1" applyFont="1" applyFill="1" applyBorder="1" applyAlignment="1">
      <alignment horizontal="right" vertical="top" wrapText="1"/>
    </xf>
    <xf numFmtId="1" fontId="341" fillId="0" borderId="89" xfId="0" applyNumberFormat="1" applyFont="1" applyBorder="1" applyAlignment="1">
      <alignment horizontal="left" vertical="center" wrapText="1"/>
    </xf>
    <xf numFmtId="3" fontId="341" fillId="0" borderId="89" xfId="0" applyNumberFormat="1" applyFont="1" applyBorder="1" applyAlignment="1">
      <alignment horizontal="center" vertical="center" wrapText="1"/>
    </xf>
    <xf numFmtId="169" fontId="11" fillId="31" borderId="2" xfId="11" applyFont="1" applyFill="1" applyBorder="1"/>
    <xf numFmtId="169" fontId="139" fillId="31" borderId="2" xfId="11" quotePrefix="1" applyFont="1" applyFill="1" applyBorder="1" applyAlignment="1">
      <alignment horizontal="right" vertical="top" wrapText="1"/>
    </xf>
    <xf numFmtId="169" fontId="139" fillId="31" borderId="73" xfId="11" quotePrefix="1" applyFont="1" applyFill="1" applyBorder="1" applyAlignment="1">
      <alignment horizontal="right" vertical="top" wrapText="1"/>
    </xf>
    <xf numFmtId="169" fontId="140" fillId="0" borderId="0" xfId="11" applyFont="1"/>
    <xf numFmtId="169" fontId="141" fillId="0" borderId="0" xfId="11" applyFont="1" applyAlignment="1">
      <alignment vertical="top" wrapText="1"/>
    </xf>
    <xf numFmtId="1" fontId="136" fillId="0" borderId="0" xfId="11" applyNumberFormat="1" applyFont="1" applyAlignment="1">
      <alignment vertical="top" wrapText="1"/>
    </xf>
    <xf numFmtId="169" fontId="136" fillId="0" borderId="0" xfId="11" applyFont="1" applyAlignment="1">
      <alignment vertical="top" wrapText="1"/>
    </xf>
    <xf numFmtId="1" fontId="132" fillId="0" borderId="0" xfId="11" applyNumberFormat="1" applyFont="1" applyAlignment="1">
      <alignment vertical="center"/>
    </xf>
    <xf numFmtId="169" fontId="211" fillId="0" borderId="0" xfId="0" applyFont="1"/>
    <xf numFmtId="169" fontId="142" fillId="0" borderId="0" xfId="11" applyFont="1"/>
    <xf numFmtId="169" fontId="106" fillId="0" borderId="0" xfId="11" applyFont="1" applyAlignment="1">
      <alignment horizontal="right" vertical="center"/>
    </xf>
    <xf numFmtId="14" fontId="106" fillId="0" borderId="0" xfId="11" applyNumberFormat="1" applyFont="1" applyAlignment="1">
      <alignment horizontal="left"/>
    </xf>
    <xf numFmtId="1" fontId="108" fillId="0" borderId="0" xfId="11" applyNumberFormat="1" applyFont="1"/>
    <xf numFmtId="1" fontId="106" fillId="0" borderId="0" xfId="11" applyNumberFormat="1" applyFont="1" applyAlignment="1">
      <alignment horizontal="left"/>
    </xf>
    <xf numFmtId="1" fontId="102" fillId="0" borderId="8" xfId="11" applyNumberFormat="1" applyFont="1" applyBorder="1"/>
    <xf numFmtId="169" fontId="102" fillId="0" borderId="8" xfId="11" applyFont="1" applyBorder="1"/>
    <xf numFmtId="3" fontId="129" fillId="24" borderId="66" xfId="11" applyNumberFormat="1" applyFont="1" applyFill="1" applyBorder="1" applyAlignment="1">
      <alignment horizontal="center" vertical="center" wrapText="1"/>
    </xf>
    <xf numFmtId="169" fontId="102" fillId="0" borderId="0" xfId="11" applyFont="1" applyAlignment="1">
      <alignment horizontal="right"/>
    </xf>
    <xf numFmtId="169" fontId="102" fillId="0" borderId="76" xfId="11" applyFont="1" applyBorder="1"/>
    <xf numFmtId="1" fontId="104" fillId="0" borderId="8" xfId="11" applyNumberFormat="1" applyFont="1" applyBorder="1" applyAlignment="1">
      <alignment vertical="center"/>
    </xf>
    <xf numFmtId="169" fontId="11" fillId="0" borderId="8" xfId="11" applyFont="1" applyBorder="1"/>
    <xf numFmtId="169" fontId="104" fillId="0" borderId="8" xfId="0" applyFont="1" applyBorder="1" applyAlignment="1">
      <alignment vertical="top"/>
    </xf>
    <xf numFmtId="169" fontId="102" fillId="0" borderId="8" xfId="0" applyFont="1" applyBorder="1"/>
    <xf numFmtId="169" fontId="102" fillId="0" borderId="54" xfId="11" applyFont="1" applyBorder="1"/>
    <xf numFmtId="3" fontId="106" fillId="0" borderId="14" xfId="11" applyNumberFormat="1" applyFont="1" applyBorder="1" applyAlignment="1">
      <alignment vertical="center" wrapText="1"/>
    </xf>
    <xf numFmtId="169" fontId="102" fillId="0" borderId="13" xfId="11" applyFont="1" applyBorder="1"/>
    <xf numFmtId="169" fontId="102" fillId="0" borderId="11" xfId="11" applyFont="1" applyBorder="1"/>
    <xf numFmtId="0" fontId="146" fillId="24" borderId="78" xfId="11" applyNumberFormat="1" applyFont="1" applyFill="1" applyBorder="1" applyAlignment="1">
      <alignment horizontal="center"/>
    </xf>
    <xf numFmtId="169" fontId="104" fillId="0" borderId="0" xfId="11" applyFont="1" applyAlignment="1">
      <alignment vertical="top"/>
    </xf>
    <xf numFmtId="169" fontId="102" fillId="0" borderId="10" xfId="11" applyFont="1" applyBorder="1"/>
    <xf numFmtId="169" fontId="102" fillId="0" borderId="2" xfId="11" applyFont="1" applyBorder="1"/>
    <xf numFmtId="169" fontId="104" fillId="0" borderId="10" xfId="11" applyFont="1" applyBorder="1" applyAlignment="1">
      <alignment horizontal="right" vertical="center"/>
    </xf>
    <xf numFmtId="169" fontId="102" fillId="0" borderId="73" xfId="11" applyFont="1" applyBorder="1"/>
    <xf numFmtId="169" fontId="102" fillId="0" borderId="74" xfId="11" applyFont="1" applyBorder="1"/>
    <xf numFmtId="1" fontId="102" fillId="0" borderId="74" xfId="11" applyNumberFormat="1" applyFont="1" applyBorder="1"/>
    <xf numFmtId="169" fontId="102" fillId="0" borderId="75" xfId="11" applyFont="1" applyBorder="1"/>
    <xf numFmtId="169" fontId="104" fillId="0" borderId="0" xfId="11" applyFont="1" applyAlignment="1">
      <alignment horizontal="right" vertical="center"/>
    </xf>
    <xf numFmtId="1" fontId="104" fillId="0" borderId="0" xfId="11" applyNumberFormat="1" applyFont="1" applyAlignment="1">
      <alignment horizontal="right" vertical="center"/>
    </xf>
    <xf numFmtId="1" fontId="129" fillId="0" borderId="0" xfId="11" applyNumberFormat="1" applyFont="1"/>
    <xf numFmtId="1" fontId="148" fillId="0" borderId="0" xfId="11" applyNumberFormat="1" applyFont="1"/>
    <xf numFmtId="169" fontId="148" fillId="0" borderId="0" xfId="11" applyFont="1"/>
    <xf numFmtId="1" fontId="149" fillId="0" borderId="0" xfId="11" applyNumberFormat="1" applyFont="1"/>
    <xf numFmtId="169" fontId="149" fillId="0" borderId="0" xfId="11" applyFont="1"/>
    <xf numFmtId="169" fontId="113" fillId="0" borderId="0" xfId="11" applyFont="1"/>
    <xf numFmtId="0" fontId="37" fillId="0" borderId="0" xfId="11" applyNumberFormat="1" applyFont="1"/>
    <xf numFmtId="0" fontId="11" fillId="2" borderId="0" xfId="4" applyNumberFormat="1" applyFont="1" applyFill="1" applyAlignment="1">
      <alignment horizontal="left"/>
    </xf>
    <xf numFmtId="0" fontId="223" fillId="0" borderId="0" xfId="4" applyNumberFormat="1" applyFont="1" applyAlignment="1">
      <alignment vertical="center"/>
    </xf>
    <xf numFmtId="0" fontId="11" fillId="0" borderId="0" xfId="4" applyNumberFormat="1" applyFont="1" applyAlignment="1">
      <alignment horizontal="left"/>
    </xf>
    <xf numFmtId="0" fontId="11" fillId="19" borderId="0" xfId="4" applyNumberFormat="1" applyFont="1" applyFill="1"/>
    <xf numFmtId="0" fontId="52" fillId="0" borderId="0" xfId="4" applyNumberFormat="1" applyFont="1" applyAlignment="1">
      <alignment horizontal="right"/>
    </xf>
    <xf numFmtId="3" fontId="111" fillId="0" borderId="0" xfId="11" applyNumberFormat="1" applyFont="1" applyAlignment="1">
      <alignment horizontal="center" vertical="top" wrapText="1"/>
    </xf>
    <xf numFmtId="0" fontId="9" fillId="19" borderId="0" xfId="4" applyNumberFormat="1" applyFont="1" applyFill="1"/>
    <xf numFmtId="0" fontId="54" fillId="0" borderId="0" xfId="4" applyNumberFormat="1" applyFont="1" applyAlignment="1">
      <alignment vertical="center"/>
    </xf>
    <xf numFmtId="0" fontId="9" fillId="0" borderId="0" xfId="4" applyNumberFormat="1" applyFont="1" applyAlignment="1">
      <alignment horizontal="left"/>
    </xf>
    <xf numFmtId="0" fontId="45" fillId="19" borderId="0" xfId="4" applyNumberFormat="1" applyFont="1" applyFill="1"/>
    <xf numFmtId="0" fontId="48" fillId="0" borderId="0" xfId="4" applyNumberFormat="1" applyFont="1" applyAlignment="1">
      <alignment vertical="center"/>
    </xf>
    <xf numFmtId="0" fontId="45" fillId="19" borderId="0" xfId="4" applyNumberFormat="1" applyFont="1" applyFill="1" applyAlignment="1">
      <alignment vertical="top"/>
    </xf>
    <xf numFmtId="0" fontId="11" fillId="14" borderId="0" xfId="4" applyNumberFormat="1" applyFont="1" applyFill="1"/>
    <xf numFmtId="0" fontId="9" fillId="0" borderId="0" xfId="4" applyNumberFormat="1" applyFont="1" applyAlignment="1">
      <alignment vertical="center" wrapText="1"/>
    </xf>
    <xf numFmtId="0" fontId="15" fillId="0" borderId="0" xfId="4" quotePrefix="1" applyNumberFormat="1" applyFont="1" applyAlignment="1">
      <alignment vertical="top" wrapText="1"/>
    </xf>
    <xf numFmtId="0" fontId="13" fillId="0" borderId="0" xfId="4" applyNumberFormat="1" applyFont="1"/>
    <xf numFmtId="0" fontId="105" fillId="0" borderId="0" xfId="0" quotePrefix="1" applyNumberFormat="1" applyFont="1" applyAlignment="1">
      <alignment vertical="top" wrapText="1"/>
    </xf>
    <xf numFmtId="0" fontId="9" fillId="0" borderId="8" xfId="4" applyNumberFormat="1" applyFont="1" applyBorder="1" applyAlignment="1">
      <alignment vertical="center"/>
    </xf>
    <xf numFmtId="0" fontId="9" fillId="0" borderId="8" xfId="4" applyNumberFormat="1" applyFont="1" applyBorder="1" applyAlignment="1">
      <alignment vertical="center" wrapText="1"/>
    </xf>
    <xf numFmtId="0" fontId="15" fillId="0" borderId="8" xfId="4" quotePrefix="1" applyNumberFormat="1" applyFont="1" applyBorder="1" applyAlignment="1">
      <alignment vertical="top" wrapText="1"/>
    </xf>
    <xf numFmtId="0" fontId="13" fillId="0" borderId="8" xfId="4" applyNumberFormat="1" applyFont="1" applyBorder="1"/>
    <xf numFmtId="0" fontId="23" fillId="0" borderId="8" xfId="4" applyNumberFormat="1" applyFont="1" applyBorder="1" applyAlignment="1">
      <alignment vertical="center" wrapText="1"/>
    </xf>
    <xf numFmtId="0" fontId="15" fillId="0" borderId="0" xfId="4" applyNumberFormat="1" applyFont="1" applyAlignment="1">
      <alignment vertical="center" wrapText="1"/>
    </xf>
    <xf numFmtId="0" fontId="23" fillId="0" borderId="0" xfId="4" applyNumberFormat="1" applyFont="1" applyAlignment="1">
      <alignment vertical="center" wrapText="1"/>
    </xf>
    <xf numFmtId="0" fontId="237" fillId="31" borderId="0" xfId="4" applyNumberFormat="1" applyFont="1" applyFill="1" applyAlignment="1">
      <alignment vertical="center"/>
    </xf>
    <xf numFmtId="0" fontId="9" fillId="31" borderId="0" xfId="4" applyNumberFormat="1" applyFont="1" applyFill="1" applyAlignment="1">
      <alignment vertical="center" wrapText="1"/>
    </xf>
    <xf numFmtId="0" fontId="15" fillId="31" borderId="0" xfId="4" quotePrefix="1" applyNumberFormat="1" applyFont="1" applyFill="1" applyAlignment="1">
      <alignment vertical="top" wrapText="1"/>
    </xf>
    <xf numFmtId="0" fontId="13" fillId="31" borderId="0" xfId="4" applyNumberFormat="1" applyFont="1" applyFill="1"/>
    <xf numFmtId="0" fontId="11" fillId="31" borderId="0" xfId="4" applyNumberFormat="1" applyFont="1" applyFill="1"/>
    <xf numFmtId="0" fontId="45" fillId="31" borderId="0" xfId="4" applyNumberFormat="1" applyFont="1" applyFill="1"/>
    <xf numFmtId="0" fontId="23" fillId="0" borderId="12" xfId="4" quotePrefix="1" applyNumberFormat="1" applyFont="1" applyBorder="1" applyAlignment="1">
      <alignment wrapText="1"/>
    </xf>
    <xf numFmtId="0" fontId="23" fillId="0" borderId="0" xfId="4" quotePrefix="1" applyNumberFormat="1" applyFont="1" applyAlignment="1">
      <alignment wrapText="1"/>
    </xf>
    <xf numFmtId="169" fontId="105" fillId="0" borderId="0" xfId="0" quotePrefix="1" applyFont="1" applyAlignment="1">
      <alignment vertical="top" wrapText="1"/>
    </xf>
    <xf numFmtId="0" fontId="45" fillId="0" borderId="0" xfId="4" applyNumberFormat="1" applyFont="1" applyAlignment="1">
      <alignment vertical="top"/>
    </xf>
    <xf numFmtId="0" fontId="23" fillId="0" borderId="0" xfId="4" quotePrefix="1" applyNumberFormat="1" applyFont="1" applyAlignment="1">
      <alignment vertical="top" wrapText="1"/>
    </xf>
    <xf numFmtId="0" fontId="236" fillId="31" borderId="0" xfId="4" applyNumberFormat="1" applyFont="1" applyFill="1" applyAlignment="1">
      <alignment vertical="center"/>
    </xf>
    <xf numFmtId="0" fontId="85" fillId="31" borderId="0" xfId="4" applyNumberFormat="1" applyFont="1" applyFill="1" applyAlignment="1">
      <alignment vertical="center" wrapText="1"/>
    </xf>
    <xf numFmtId="0" fontId="45" fillId="31" borderId="0" xfId="4" applyNumberFormat="1" applyFont="1" applyFill="1" applyAlignment="1">
      <alignment vertical="top"/>
    </xf>
    <xf numFmtId="0" fontId="23" fillId="0" borderId="12" xfId="4" quotePrefix="1" applyNumberFormat="1" applyFont="1" applyBorder="1" applyAlignment="1">
      <alignment vertical="top" wrapText="1"/>
    </xf>
    <xf numFmtId="0" fontId="48" fillId="31" borderId="0" xfId="4" applyNumberFormat="1" applyFont="1" applyFill="1"/>
    <xf numFmtId="0" fontId="19" fillId="31" borderId="0" xfId="4" quotePrefix="1" applyNumberFormat="1" applyFont="1" applyFill="1" applyAlignment="1">
      <alignment vertical="top"/>
    </xf>
    <xf numFmtId="0" fontId="23" fillId="0" borderId="9" xfId="4" quotePrefix="1" applyNumberFormat="1" applyFont="1" applyBorder="1" applyAlignment="1">
      <alignment vertical="top" wrapText="1"/>
    </xf>
    <xf numFmtId="0" fontId="23" fillId="0" borderId="8" xfId="4" quotePrefix="1" applyNumberFormat="1" applyFont="1" applyBorder="1" applyAlignment="1">
      <alignment vertical="top" wrapText="1"/>
    </xf>
    <xf numFmtId="169" fontId="105" fillId="0" borderId="8" xfId="0" quotePrefix="1" applyFont="1" applyBorder="1" applyAlignment="1">
      <alignment vertical="top" wrapText="1"/>
    </xf>
    <xf numFmtId="0" fontId="45" fillId="0" borderId="8" xfId="4" applyNumberFormat="1" applyFont="1" applyBorder="1" applyAlignment="1">
      <alignment vertical="top"/>
    </xf>
    <xf numFmtId="0" fontId="235" fillId="31" borderId="0" xfId="4" applyNumberFormat="1" applyFont="1" applyFill="1" applyAlignment="1">
      <alignment vertical="center"/>
    </xf>
    <xf numFmtId="0" fontId="19" fillId="31" borderId="0" xfId="4" quotePrefix="1" applyNumberFormat="1" applyFont="1" applyFill="1" applyAlignment="1">
      <alignment vertical="top" wrapText="1"/>
    </xf>
    <xf numFmtId="0" fontId="19" fillId="31" borderId="0" xfId="4" applyNumberFormat="1" applyFont="1" applyFill="1"/>
    <xf numFmtId="0" fontId="11" fillId="16" borderId="0" xfId="4" applyNumberFormat="1" applyFont="1" applyFill="1"/>
    <xf numFmtId="0" fontId="235" fillId="31" borderId="0" xfId="4" applyNumberFormat="1" applyFont="1" applyFill="1" applyAlignment="1">
      <alignment vertical="top"/>
    </xf>
    <xf numFmtId="0" fontId="11" fillId="50" borderId="0" xfId="4" applyNumberFormat="1" applyFont="1" applyFill="1"/>
    <xf numFmtId="0" fontId="13" fillId="10" borderId="0" xfId="4" applyNumberFormat="1" applyFont="1" applyFill="1"/>
    <xf numFmtId="0" fontId="166" fillId="44" borderId="0" xfId="4" applyNumberFormat="1" applyFont="1" applyFill="1"/>
    <xf numFmtId="0" fontId="11" fillId="9" borderId="0" xfId="4" applyNumberFormat="1" applyFont="1" applyFill="1"/>
    <xf numFmtId="0" fontId="13" fillId="2" borderId="0" xfId="4" applyNumberFormat="1" applyFont="1" applyFill="1" applyAlignment="1">
      <alignment wrapText="1"/>
    </xf>
    <xf numFmtId="0" fontId="13" fillId="13" borderId="0" xfId="4" applyNumberFormat="1" applyFont="1" applyFill="1" applyAlignment="1">
      <alignment vertical="center" wrapText="1"/>
    </xf>
    <xf numFmtId="0" fontId="3" fillId="44" borderId="0" xfId="0" applyNumberFormat="1" applyFont="1" applyFill="1" applyAlignment="1">
      <alignment wrapText="1"/>
    </xf>
    <xf numFmtId="0" fontId="13" fillId="9" borderId="0" xfId="4" applyNumberFormat="1" applyFont="1" applyFill="1" applyAlignment="1">
      <alignment wrapText="1"/>
    </xf>
    <xf numFmtId="0" fontId="3" fillId="31" borderId="0" xfId="0" applyNumberFormat="1" applyFont="1" applyFill="1" applyAlignment="1">
      <alignment wrapText="1"/>
    </xf>
    <xf numFmtId="0" fontId="11" fillId="13" borderId="0" xfId="4" applyNumberFormat="1" applyFont="1" applyFill="1"/>
    <xf numFmtId="0" fontId="0" fillId="31" borderId="0" xfId="0" applyNumberFormat="1" applyFill="1"/>
    <xf numFmtId="0" fontId="62" fillId="0" borderId="0" xfId="4" applyNumberFormat="1" applyFont="1"/>
    <xf numFmtId="0" fontId="9" fillId="0" borderId="0" xfId="4" applyNumberFormat="1" applyFont="1"/>
    <xf numFmtId="3" fontId="106" fillId="24" borderId="85" xfId="0" applyNumberFormat="1" applyFont="1" applyFill="1" applyBorder="1" applyAlignment="1">
      <alignment horizontal="center" vertical="center" wrapText="1"/>
    </xf>
    <xf numFmtId="3" fontId="341" fillId="52" borderId="85" xfId="0" applyNumberFormat="1" applyFont="1" applyFill="1" applyBorder="1" applyAlignment="1">
      <alignment horizontal="center" vertical="center" wrapText="1"/>
    </xf>
    <xf numFmtId="3" fontId="106" fillId="24" borderId="89" xfId="0" applyNumberFormat="1" applyFont="1" applyFill="1" applyBorder="1" applyAlignment="1">
      <alignment horizontal="center" vertical="center" wrapText="1"/>
    </xf>
    <xf numFmtId="3" fontId="341" fillId="52" borderId="89" xfId="0" applyNumberFormat="1" applyFont="1" applyFill="1" applyBorder="1" applyAlignment="1">
      <alignment horizontal="center" vertical="center" wrapText="1"/>
    </xf>
    <xf numFmtId="0" fontId="74" fillId="0" borderId="0" xfId="4" applyNumberFormat="1" applyFont="1"/>
    <xf numFmtId="0" fontId="76" fillId="0" borderId="0" xfId="4" applyNumberFormat="1" applyFont="1" applyAlignment="1">
      <alignment vertical="center"/>
    </xf>
    <xf numFmtId="0" fontId="77" fillId="0" borderId="0" xfId="4" applyNumberFormat="1" applyFont="1"/>
    <xf numFmtId="0" fontId="74" fillId="0" borderId="0" xfId="4" applyNumberFormat="1" applyFont="1" applyAlignment="1">
      <alignment horizontal="left" vertical="center"/>
    </xf>
    <xf numFmtId="0" fontId="231" fillId="0" borderId="0" xfId="4" applyNumberFormat="1" applyFont="1"/>
    <xf numFmtId="0" fontId="82" fillId="0" borderId="2" xfId="4" applyNumberFormat="1" applyFont="1" applyBorder="1" applyAlignment="1">
      <alignment vertical="center" wrapText="1"/>
    </xf>
    <xf numFmtId="0" fontId="16" fillId="3" borderId="0" xfId="4" applyNumberFormat="1" applyFont="1" applyFill="1" applyAlignment="1">
      <alignment horizontal="center" vertical="center" wrapText="1"/>
    </xf>
    <xf numFmtId="0" fontId="16" fillId="3" borderId="0" xfId="4" applyNumberFormat="1" applyFont="1" applyFill="1" applyAlignment="1">
      <alignment horizontal="left" vertical="center" wrapText="1"/>
    </xf>
    <xf numFmtId="0" fontId="9" fillId="0" borderId="0" xfId="4" applyNumberFormat="1" applyFont="1" applyAlignment="1">
      <alignment vertical="top" wrapText="1"/>
    </xf>
    <xf numFmtId="0" fontId="9" fillId="0" borderId="2" xfId="4" applyNumberFormat="1" applyFont="1" applyBorder="1" applyAlignment="1">
      <alignment vertical="center" wrapText="1"/>
    </xf>
    <xf numFmtId="0" fontId="83" fillId="31" borderId="0" xfId="4" applyNumberFormat="1" applyFont="1" applyFill="1" applyAlignment="1">
      <alignment vertical="center" wrapText="1"/>
    </xf>
    <xf numFmtId="3" fontId="173" fillId="0" borderId="0" xfId="0" applyNumberFormat="1" applyFont="1" applyAlignment="1">
      <alignment horizontal="left" vertical="center" wrapText="1"/>
    </xf>
    <xf numFmtId="169" fontId="0" fillId="0" borderId="0" xfId="0" applyAlignment="1">
      <alignment vertical="center" wrapText="1"/>
    </xf>
    <xf numFmtId="0" fontId="11" fillId="0" borderId="0" xfId="4" applyNumberFormat="1" applyFont="1" applyAlignment="1">
      <alignment horizontal="right"/>
    </xf>
    <xf numFmtId="165" fontId="21" fillId="24" borderId="73" xfId="17" applyNumberFormat="1" applyFont="1" applyFill="1" applyBorder="1" applyAlignment="1" applyProtection="1">
      <alignment horizontal="center" vertical="center"/>
    </xf>
    <xf numFmtId="0" fontId="13" fillId="0" borderId="0" xfId="4" applyNumberFormat="1" applyFont="1" applyAlignment="1">
      <alignment vertical="top"/>
    </xf>
    <xf numFmtId="165" fontId="9" fillId="0" borderId="0" xfId="17" applyNumberFormat="1" applyFont="1" applyProtection="1"/>
    <xf numFmtId="1" fontId="11" fillId="0" borderId="0" xfId="4" applyNumberFormat="1" applyFont="1" applyAlignment="1">
      <alignment horizontal="left"/>
    </xf>
    <xf numFmtId="0" fontId="13" fillId="0" borderId="0" xfId="4" applyNumberFormat="1" applyFont="1" applyAlignment="1">
      <alignment horizontal="left" vertical="top" wrapText="1"/>
    </xf>
    <xf numFmtId="0" fontId="13" fillId="0" borderId="0" xfId="4" applyNumberFormat="1" applyFont="1" applyAlignment="1">
      <alignment vertical="top" wrapText="1"/>
    </xf>
    <xf numFmtId="0" fontId="252" fillId="0" borderId="0" xfId="4" applyNumberFormat="1" applyFont="1"/>
    <xf numFmtId="0" fontId="9" fillId="0" borderId="0" xfId="17" applyNumberFormat="1" applyFont="1" applyProtection="1"/>
    <xf numFmtId="0" fontId="9" fillId="0" borderId="0" xfId="4" applyNumberFormat="1" applyFont="1" applyAlignment="1">
      <alignment vertical="center"/>
    </xf>
    <xf numFmtId="0" fontId="43" fillId="0" borderId="0" xfId="4" applyNumberFormat="1" applyFont="1" applyAlignment="1">
      <alignment vertical="center"/>
    </xf>
    <xf numFmtId="165" fontId="9" fillId="0" borderId="0" xfId="17" applyNumberFormat="1" applyFont="1" applyFill="1" applyBorder="1" applyAlignment="1" applyProtection="1">
      <alignment horizontal="center"/>
    </xf>
    <xf numFmtId="165" fontId="9" fillId="0" borderId="0" xfId="17" applyNumberFormat="1" applyFont="1" applyBorder="1" applyAlignment="1" applyProtection="1">
      <alignment horizontal="center"/>
    </xf>
    <xf numFmtId="165" fontId="9" fillId="0" borderId="0" xfId="17" applyNumberFormat="1" applyFont="1" applyFill="1" applyBorder="1" applyAlignment="1" applyProtection="1">
      <alignment horizontal="center" vertical="center"/>
    </xf>
    <xf numFmtId="0" fontId="9" fillId="0" borderId="0" xfId="17" applyNumberFormat="1" applyFont="1" applyFill="1" applyBorder="1" applyAlignment="1" applyProtection="1">
      <alignment horizontal="center"/>
    </xf>
    <xf numFmtId="0" fontId="14" fillId="0" borderId="0" xfId="0" applyNumberFormat="1" applyFont="1" applyAlignment="1">
      <alignment horizontal="left"/>
    </xf>
    <xf numFmtId="0" fontId="59" fillId="0" borderId="0" xfId="34" applyFont="1"/>
    <xf numFmtId="0" fontId="11" fillId="0" borderId="0" xfId="34" applyFont="1"/>
    <xf numFmtId="0" fontId="274" fillId="0" borderId="0" xfId="34" applyFont="1" applyAlignment="1">
      <alignment vertical="center"/>
    </xf>
    <xf numFmtId="0" fontId="11" fillId="0" borderId="0" xfId="34" applyFont="1" applyAlignment="1">
      <alignment vertical="center"/>
    </xf>
    <xf numFmtId="0" fontId="11" fillId="6" borderId="0" xfId="34" applyFont="1" applyFill="1"/>
    <xf numFmtId="0" fontId="63" fillId="0" borderId="0" xfId="34" applyFont="1" applyAlignment="1">
      <alignment vertical="center"/>
    </xf>
    <xf numFmtId="0" fontId="54" fillId="0" borderId="0" xfId="34" applyFont="1" applyAlignment="1">
      <alignment horizontal="right" vertical="center" wrapText="1"/>
    </xf>
    <xf numFmtId="0" fontId="54" fillId="0" borderId="0" xfId="34" applyFont="1" applyAlignment="1">
      <alignment vertical="center" wrapText="1"/>
    </xf>
    <xf numFmtId="0" fontId="43" fillId="0" borderId="0" xfId="34" applyFont="1" applyAlignment="1">
      <alignment horizontal="right"/>
    </xf>
    <xf numFmtId="0" fontId="64" fillId="0" borderId="0" xfId="34" applyFont="1" applyAlignment="1">
      <alignment horizontal="right"/>
    </xf>
    <xf numFmtId="0" fontId="23" fillId="0" borderId="0" xfId="34" applyFont="1" applyAlignment="1">
      <alignment horizontal="right"/>
    </xf>
    <xf numFmtId="0" fontId="54" fillId="0" borderId="0" xfId="34" applyFont="1" applyAlignment="1">
      <alignment vertical="center"/>
    </xf>
    <xf numFmtId="0" fontId="102" fillId="0" borderId="0" xfId="11" applyNumberFormat="1" applyFont="1" applyAlignment="1">
      <alignment vertical="center"/>
    </xf>
    <xf numFmtId="14" fontId="9" fillId="24" borderId="0" xfId="34" applyNumberFormat="1" applyFont="1" applyFill="1" applyAlignment="1">
      <alignment horizontal="center" vertical="center"/>
    </xf>
    <xf numFmtId="0" fontId="277" fillId="0" borderId="0" xfId="34" applyFont="1"/>
    <xf numFmtId="0" fontId="65" fillId="0" borderId="0" xfId="25" applyFont="1"/>
    <xf numFmtId="0" fontId="14" fillId="0" borderId="0" xfId="25" applyFont="1"/>
    <xf numFmtId="0" fontId="0" fillId="0" borderId="0" xfId="25" applyFont="1"/>
    <xf numFmtId="0" fontId="0" fillId="6" borderId="0" xfId="25" applyFont="1" applyFill="1"/>
    <xf numFmtId="0" fontId="255" fillId="2" borderId="0" xfId="32" applyFont="1" applyFill="1" applyAlignment="1">
      <alignment horizontal="left" vertical="center"/>
    </xf>
    <xf numFmtId="0" fontId="11" fillId="2" borderId="0" xfId="32" applyFont="1" applyFill="1"/>
    <xf numFmtId="0" fontId="11" fillId="0" borderId="0" xfId="33" applyFont="1"/>
    <xf numFmtId="0" fontId="232" fillId="0" borderId="0" xfId="33" applyFont="1" applyAlignment="1">
      <alignment horizontal="left"/>
    </xf>
    <xf numFmtId="0" fontId="240" fillId="0" borderId="0" xfId="33" applyFont="1"/>
    <xf numFmtId="0" fontId="256" fillId="0" borderId="0" xfId="33" applyFont="1" applyAlignment="1">
      <alignment vertical="center" wrapText="1"/>
    </xf>
    <xf numFmtId="0" fontId="257" fillId="0" borderId="0" xfId="33" applyFont="1" applyAlignment="1">
      <alignment horizontal="right"/>
    </xf>
    <xf numFmtId="0" fontId="258" fillId="0" borderId="0" xfId="33" applyFont="1" applyAlignment="1">
      <alignment horizontal="right"/>
    </xf>
    <xf numFmtId="0" fontId="82" fillId="0" borderId="0" xfId="33" applyFont="1" applyAlignment="1">
      <alignment vertical="center"/>
    </xf>
    <xf numFmtId="0" fontId="66" fillId="0" borderId="0" xfId="33" applyFont="1" applyAlignment="1">
      <alignment vertical="center"/>
    </xf>
    <xf numFmtId="0" fontId="261" fillId="24" borderId="26" xfId="33" applyFont="1" applyFill="1" applyBorder="1" applyAlignment="1">
      <alignment horizontal="center" vertical="center" wrapText="1"/>
    </xf>
    <xf numFmtId="0" fontId="11" fillId="0" borderId="0" xfId="33" applyFont="1" applyAlignment="1">
      <alignment vertical="center"/>
    </xf>
    <xf numFmtId="0" fontId="11" fillId="6" borderId="0" xfId="33" applyFont="1" applyFill="1" applyAlignment="1">
      <alignment vertical="center"/>
    </xf>
    <xf numFmtId="0" fontId="261" fillId="24" borderId="0" xfId="33" applyFont="1" applyFill="1" applyAlignment="1">
      <alignment horizontal="center" vertical="center" wrapText="1"/>
    </xf>
    <xf numFmtId="3" fontId="11" fillId="0" borderId="0" xfId="33" applyNumberFormat="1" applyFont="1" applyAlignment="1">
      <alignment horizontal="center" vertical="center" wrapText="1"/>
    </xf>
    <xf numFmtId="0" fontId="11" fillId="6" borderId="0" xfId="33" applyFont="1" applyFill="1"/>
    <xf numFmtId="0" fontId="240" fillId="6" borderId="23" xfId="33" applyFont="1" applyFill="1" applyBorder="1" applyAlignment="1">
      <alignment horizontal="left" vertical="center" wrapText="1" indent="1"/>
    </xf>
    <xf numFmtId="0" fontId="11" fillId="6" borderId="0" xfId="33" applyFont="1" applyFill="1" applyAlignment="1">
      <alignment vertical="center" wrapText="1"/>
    </xf>
    <xf numFmtId="0" fontId="11" fillId="6" borderId="0" xfId="33" applyFont="1" applyFill="1" applyAlignment="1">
      <alignment horizontal="right" vertical="center" wrapText="1"/>
    </xf>
    <xf numFmtId="0" fontId="240" fillId="6" borderId="22" xfId="33" applyFont="1" applyFill="1" applyBorder="1" applyAlignment="1">
      <alignment horizontal="left" vertical="center" wrapText="1" indent="1"/>
    </xf>
    <xf numFmtId="0" fontId="82" fillId="0" borderId="67" xfId="33" applyFont="1" applyBorder="1" applyAlignment="1">
      <alignment horizontal="left" vertical="center" wrapText="1"/>
    </xf>
    <xf numFmtId="0" fontId="11" fillId="6" borderId="0" xfId="33" applyFont="1" applyFill="1" applyAlignment="1">
      <alignment wrapText="1"/>
    </xf>
    <xf numFmtId="0" fontId="240" fillId="6" borderId="22" xfId="33" applyFont="1" applyFill="1" applyBorder="1" applyAlignment="1">
      <alignment horizontal="left" indent="1"/>
    </xf>
    <xf numFmtId="0" fontId="240" fillId="6" borderId="0" xfId="33" applyFont="1" applyFill="1" applyAlignment="1">
      <alignment horizontal="left" vertical="center" wrapText="1" indent="1"/>
    </xf>
    <xf numFmtId="0" fontId="70" fillId="0" borderId="0" xfId="33" applyFont="1"/>
    <xf numFmtId="0" fontId="262" fillId="0" borderId="0" xfId="33" applyFont="1"/>
    <xf numFmtId="3" fontId="11" fillId="0" borderId="0" xfId="33" applyNumberFormat="1" applyFont="1"/>
    <xf numFmtId="0" fontId="263" fillId="2" borderId="0" xfId="32" applyFont="1" applyFill="1" applyAlignment="1">
      <alignment horizontal="left" vertical="center"/>
    </xf>
    <xf numFmtId="0" fontId="2" fillId="2" borderId="0" xfId="32" applyFill="1"/>
    <xf numFmtId="0" fontId="2" fillId="0" borderId="0" xfId="33"/>
    <xf numFmtId="0" fontId="201" fillId="0" borderId="0" xfId="33" applyFont="1" applyAlignment="1">
      <alignment horizontal="left"/>
    </xf>
    <xf numFmtId="0" fontId="264" fillId="0" borderId="0" xfId="33" applyFont="1" applyAlignment="1">
      <alignment horizontal="center" vertical="center"/>
    </xf>
    <xf numFmtId="0" fontId="102" fillId="0" borderId="0" xfId="33" applyFont="1"/>
    <xf numFmtId="0" fontId="102" fillId="2" borderId="0" xfId="33" applyFont="1" applyFill="1"/>
    <xf numFmtId="0" fontId="102" fillId="6" borderId="0" xfId="33" applyFont="1" applyFill="1"/>
    <xf numFmtId="0" fontId="102" fillId="0" borderId="0" xfId="33" applyFont="1" applyAlignment="1">
      <alignment vertical="center"/>
    </xf>
    <xf numFmtId="0" fontId="132" fillId="0" borderId="0" xfId="33" applyFont="1" applyAlignment="1">
      <alignment vertical="center"/>
    </xf>
    <xf numFmtId="0" fontId="102" fillId="6" borderId="0" xfId="33" applyFont="1" applyFill="1" applyAlignment="1">
      <alignment horizontal="right" vertical="center" wrapText="1"/>
    </xf>
    <xf numFmtId="0" fontId="267" fillId="0" borderId="0" xfId="33" applyFont="1" applyAlignment="1">
      <alignment vertical="center" wrapText="1"/>
    </xf>
    <xf numFmtId="3" fontId="268" fillId="38" borderId="3" xfId="33" applyNumberFormat="1" applyFont="1" applyFill="1" applyBorder="1" applyAlignment="1">
      <alignment vertical="center" wrapText="1"/>
    </xf>
    <xf numFmtId="0" fontId="269" fillId="0" borderId="0" xfId="33" applyFont="1"/>
    <xf numFmtId="0" fontId="270" fillId="0" borderId="0" xfId="33" applyFont="1" applyAlignment="1">
      <alignment horizontal="right"/>
    </xf>
    <xf numFmtId="0" fontId="268" fillId="0" borderId="0" xfId="33" applyFont="1" applyAlignment="1">
      <alignment vertical="center"/>
    </xf>
    <xf numFmtId="3" fontId="270" fillId="24" borderId="3" xfId="33" applyNumberFormat="1" applyFont="1" applyFill="1" applyBorder="1" applyAlignment="1">
      <alignment vertical="center" wrapText="1"/>
    </xf>
    <xf numFmtId="0" fontId="270" fillId="4" borderId="3" xfId="33" applyFont="1" applyFill="1" applyBorder="1" applyAlignment="1">
      <alignment vertical="center" wrapText="1"/>
    </xf>
    <xf numFmtId="0" fontId="271" fillId="0" borderId="0" xfId="33" applyFont="1" applyAlignment="1">
      <alignment horizontal="right"/>
    </xf>
    <xf numFmtId="0" fontId="269" fillId="0" borderId="0" xfId="33" applyFont="1" applyAlignment="1">
      <alignment vertical="center"/>
    </xf>
    <xf numFmtId="0" fontId="272" fillId="4" borderId="16" xfId="33" applyFont="1" applyFill="1" applyBorder="1" applyAlignment="1">
      <alignment horizontal="center" vertical="center" wrapText="1"/>
    </xf>
    <xf numFmtId="0" fontId="271" fillId="0" borderId="17" xfId="33" applyFont="1" applyBorder="1" applyAlignment="1">
      <alignment vertical="top" wrapText="1"/>
    </xf>
    <xf numFmtId="0" fontId="271" fillId="0" borderId="30" xfId="33" applyFont="1" applyBorder="1" applyAlignment="1">
      <alignment vertical="top" wrapText="1"/>
    </xf>
    <xf numFmtId="0" fontId="271" fillId="0" borderId="4" xfId="33" applyFont="1" applyBorder="1" applyAlignment="1">
      <alignment vertical="top" wrapText="1"/>
    </xf>
    <xf numFmtId="0" fontId="271" fillId="0" borderId="0" xfId="25" applyFont="1" applyAlignment="1">
      <alignment vertical="center" wrapText="1"/>
    </xf>
    <xf numFmtId="0" fontId="102" fillId="0" borderId="0" xfId="33" applyFont="1" applyAlignment="1">
      <alignment horizontal="center" vertical="center" wrapText="1"/>
    </xf>
    <xf numFmtId="0" fontId="102" fillId="2" borderId="0" xfId="33" applyFont="1" applyFill="1" applyAlignment="1">
      <alignment horizontal="center" vertical="center" wrapText="1"/>
    </xf>
    <xf numFmtId="0" fontId="271" fillId="0" borderId="21" xfId="25" applyFont="1" applyBorder="1" applyAlignment="1">
      <alignment vertical="center" wrapText="1"/>
    </xf>
    <xf numFmtId="0" fontId="271" fillId="0" borderId="32" xfId="33" applyFont="1" applyBorder="1" applyAlignment="1">
      <alignment vertical="top" wrapText="1"/>
    </xf>
    <xf numFmtId="0" fontId="271" fillId="0" borderId="33" xfId="33" applyFont="1" applyBorder="1" applyAlignment="1">
      <alignment vertical="top" wrapText="1"/>
    </xf>
    <xf numFmtId="0" fontId="272" fillId="0" borderId="0" xfId="33" applyFont="1"/>
    <xf numFmtId="0" fontId="269" fillId="0" borderId="0" xfId="33" applyFont="1" applyAlignment="1">
      <alignment horizontal="left" vertical="center"/>
    </xf>
    <xf numFmtId="0" fontId="102" fillId="0" borderId="0" xfId="33" applyFont="1" applyAlignment="1">
      <alignment horizontal="left" vertical="center"/>
    </xf>
    <xf numFmtId="0" fontId="2" fillId="0" borderId="0" xfId="33" applyAlignment="1">
      <alignment vertical="center"/>
    </xf>
    <xf numFmtId="169" fontId="9" fillId="2" borderId="0" xfId="10" applyFont="1" applyFill="1"/>
    <xf numFmtId="169" fontId="11" fillId="2" borderId="0" xfId="10" applyFont="1" applyFill="1"/>
    <xf numFmtId="169" fontId="11" fillId="0" borderId="0" xfId="10" applyFont="1"/>
    <xf numFmtId="0" fontId="7" fillId="2" borderId="0" xfId="10" applyNumberFormat="1" applyFill="1"/>
    <xf numFmtId="0" fontId="229" fillId="0" borderId="0" xfId="10" applyNumberFormat="1" applyFont="1" applyAlignment="1">
      <alignment vertical="center"/>
    </xf>
    <xf numFmtId="0" fontId="175" fillId="0" borderId="0" xfId="10" applyNumberFormat="1" applyFont="1" applyAlignment="1">
      <alignment vertical="center"/>
    </xf>
    <xf numFmtId="0" fontId="176" fillId="0" borderId="0" xfId="10" applyNumberFormat="1" applyFont="1" applyAlignment="1">
      <alignment horizontal="right" vertical="center" wrapText="1"/>
    </xf>
    <xf numFmtId="0" fontId="178" fillId="0" borderId="0" xfId="10" applyNumberFormat="1" applyFont="1" applyAlignment="1">
      <alignment horizontal="right" vertical="center" wrapText="1"/>
    </xf>
    <xf numFmtId="0" fontId="102" fillId="0" borderId="0" xfId="10" applyNumberFormat="1" applyFont="1"/>
    <xf numFmtId="0" fontId="102" fillId="0" borderId="0" xfId="10" applyNumberFormat="1" applyFont="1" applyAlignment="1">
      <alignment vertical="center"/>
    </xf>
    <xf numFmtId="0" fontId="102" fillId="2" borderId="0" xfId="10" applyNumberFormat="1" applyFont="1" applyFill="1"/>
    <xf numFmtId="0" fontId="7" fillId="0" borderId="0" xfId="10" applyNumberFormat="1"/>
    <xf numFmtId="0" fontId="180" fillId="0" borderId="74" xfId="10" applyNumberFormat="1" applyFont="1" applyBorder="1" applyAlignment="1">
      <alignment vertical="top" wrapText="1"/>
    </xf>
    <xf numFmtId="0" fontId="182" fillId="0" borderId="0" xfId="10" applyNumberFormat="1" applyFont="1" applyAlignment="1">
      <alignment vertical="center"/>
    </xf>
    <xf numFmtId="0" fontId="183" fillId="0" borderId="0" xfId="10" applyNumberFormat="1" applyFont="1" applyAlignment="1">
      <alignment horizontal="right" vertical="center"/>
    </xf>
    <xf numFmtId="0" fontId="174" fillId="0" borderId="0" xfId="10" applyNumberFormat="1" applyFont="1" applyAlignment="1">
      <alignment horizontal="right" vertical="center"/>
    </xf>
    <xf numFmtId="0" fontId="184" fillId="34" borderId="1" xfId="15" applyNumberFormat="1" applyFont="1" applyFill="1" applyBorder="1" applyAlignment="1">
      <alignment horizontal="center" vertical="center" textRotation="90" wrapText="1"/>
    </xf>
    <xf numFmtId="0" fontId="129" fillId="30" borderId="0" xfId="0" applyNumberFormat="1" applyFont="1" applyFill="1"/>
    <xf numFmtId="0" fontId="105" fillId="30" borderId="0" xfId="0" applyNumberFormat="1" applyFont="1" applyFill="1" applyAlignment="1">
      <alignment horizontal="left" wrapText="1" indent="1"/>
    </xf>
    <xf numFmtId="0" fontId="187" fillId="30" borderId="0" xfId="0" applyNumberFormat="1" applyFont="1" applyFill="1" applyAlignment="1">
      <alignment horizontal="right" vertical="top"/>
    </xf>
    <xf numFmtId="0" fontId="188" fillId="30" borderId="0" xfId="0" applyNumberFormat="1" applyFont="1" applyFill="1" applyAlignment="1">
      <alignment horizontal="right" wrapText="1"/>
    </xf>
    <xf numFmtId="0" fontId="186" fillId="30" borderId="0" xfId="0" applyNumberFormat="1" applyFont="1" applyFill="1" applyAlignment="1">
      <alignment horizontal="left" wrapText="1"/>
    </xf>
    <xf numFmtId="0" fontId="106" fillId="30" borderId="0" xfId="0" applyNumberFormat="1" applyFont="1" applyFill="1" applyAlignment="1">
      <alignment horizontal="center" vertical="center" wrapText="1"/>
    </xf>
    <xf numFmtId="0" fontId="112" fillId="0" borderId="0" xfId="4" applyNumberFormat="1" applyFont="1" applyAlignment="1">
      <alignment horizontal="left" vertical="center" wrapText="1"/>
    </xf>
    <xf numFmtId="0" fontId="108" fillId="23" borderId="0" xfId="0" applyNumberFormat="1" applyFont="1" applyFill="1" applyAlignment="1">
      <alignment vertical="center"/>
    </xf>
    <xf numFmtId="0" fontId="113" fillId="23" borderId="0" xfId="0" applyNumberFormat="1" applyFont="1" applyFill="1" applyAlignment="1">
      <alignment vertical="center"/>
    </xf>
    <xf numFmtId="0" fontId="105" fillId="0" borderId="2" xfId="0" applyNumberFormat="1" applyFont="1" applyBorder="1" applyAlignment="1">
      <alignment vertical="center" wrapText="1"/>
    </xf>
    <xf numFmtId="0" fontId="105" fillId="0" borderId="0" xfId="0" applyNumberFormat="1" applyFont="1" applyAlignment="1">
      <alignment vertical="center" wrapText="1"/>
    </xf>
    <xf numFmtId="0" fontId="112" fillId="0" borderId="0" xfId="10" applyNumberFormat="1" applyFont="1" applyAlignment="1">
      <alignment horizontal="left" vertical="center" wrapText="1"/>
    </xf>
    <xf numFmtId="0" fontId="113" fillId="0" borderId="0" xfId="10" applyNumberFormat="1" applyFont="1" applyAlignment="1">
      <alignment vertical="center"/>
    </xf>
    <xf numFmtId="169" fontId="370" fillId="52" borderId="0" xfId="0" applyFont="1" applyFill="1" applyAlignment="1">
      <alignment horizontal="left" vertical="center" wrapText="1"/>
    </xf>
    <xf numFmtId="169" fontId="370" fillId="0" borderId="0" xfId="0" applyFont="1" applyAlignment="1">
      <alignment horizontal="left" vertical="center" wrapText="1"/>
    </xf>
    <xf numFmtId="169" fontId="7" fillId="0" borderId="0" xfId="10"/>
    <xf numFmtId="169" fontId="7" fillId="2" borderId="0" xfId="10" applyFill="1"/>
    <xf numFmtId="0" fontId="43" fillId="0" borderId="0" xfId="10" applyNumberFormat="1" applyFont="1" applyAlignment="1">
      <alignment horizontal="right" vertical="center" wrapText="1"/>
    </xf>
    <xf numFmtId="0" fontId="11" fillId="0" borderId="0" xfId="10" applyNumberFormat="1" applyFont="1"/>
    <xf numFmtId="0" fontId="11" fillId="0" borderId="0" xfId="10" applyNumberFormat="1" applyFont="1" applyAlignment="1">
      <alignment vertical="center"/>
    </xf>
    <xf numFmtId="0" fontId="90" fillId="0" borderId="74" xfId="10" applyNumberFormat="1" applyFont="1" applyBorder="1" applyAlignment="1">
      <alignment vertical="top" wrapText="1"/>
    </xf>
    <xf numFmtId="0" fontId="15" fillId="0" borderId="0" xfId="10" applyNumberFormat="1" applyFont="1" applyAlignment="1">
      <alignment horizontal="right" vertical="center" wrapText="1"/>
    </xf>
    <xf numFmtId="0" fontId="42" fillId="0" borderId="0" xfId="10" applyNumberFormat="1" applyFont="1" applyAlignment="1">
      <alignment horizontal="right" vertical="center" wrapText="1"/>
    </xf>
    <xf numFmtId="0" fontId="23" fillId="0" borderId="0" xfId="10" applyNumberFormat="1" applyFont="1" applyAlignment="1">
      <alignment vertical="center"/>
    </xf>
    <xf numFmtId="0" fontId="53" fillId="0" borderId="0" xfId="10" applyNumberFormat="1" applyFont="1" applyAlignment="1">
      <alignment horizontal="right" vertical="center"/>
    </xf>
    <xf numFmtId="0" fontId="52" fillId="0" borderId="0" xfId="10" applyNumberFormat="1" applyFont="1" applyAlignment="1">
      <alignment horizontal="right" vertical="center"/>
    </xf>
    <xf numFmtId="0" fontId="14" fillId="0" borderId="0" xfId="10" applyNumberFormat="1" applyFont="1" applyAlignment="1">
      <alignment vertical="center"/>
    </xf>
    <xf numFmtId="0" fontId="12" fillId="0" borderId="0" xfId="10" applyNumberFormat="1" applyFont="1" applyAlignment="1">
      <alignment vertical="center"/>
    </xf>
    <xf numFmtId="0" fontId="51" fillId="0" borderId="0" xfId="10" applyNumberFormat="1" applyFont="1" applyAlignment="1">
      <alignment horizontal="left" vertical="center" wrapText="1"/>
    </xf>
    <xf numFmtId="169" fontId="14" fillId="0" borderId="12" xfId="10" applyFont="1" applyBorder="1" applyAlignment="1">
      <alignment vertical="center"/>
    </xf>
    <xf numFmtId="169" fontId="14" fillId="0" borderId="0" xfId="10" applyFont="1" applyAlignment="1">
      <alignment vertical="center"/>
    </xf>
    <xf numFmtId="169" fontId="11" fillId="0" borderId="0" xfId="10" applyFont="1" applyAlignment="1">
      <alignment vertical="center"/>
    </xf>
    <xf numFmtId="169" fontId="50" fillId="8" borderId="0" xfId="10" applyFont="1" applyFill="1"/>
    <xf numFmtId="9" fontId="11" fillId="8" borderId="0" xfId="10" applyNumberFormat="1" applyFont="1" applyFill="1"/>
    <xf numFmtId="9" fontId="11" fillId="0" borderId="0" xfId="10" applyNumberFormat="1" applyFont="1"/>
    <xf numFmtId="0" fontId="49" fillId="13" borderId="0" xfId="10" applyNumberFormat="1" applyFont="1" applyFill="1" applyAlignment="1">
      <alignment horizontal="center" vertical="center"/>
    </xf>
    <xf numFmtId="0" fontId="23" fillId="11" borderId="3" xfId="21" applyNumberFormat="1" applyFont="1" applyFill="1" applyBorder="1" applyAlignment="1" applyProtection="1">
      <alignment horizontal="center" vertical="center" wrapText="1"/>
    </xf>
    <xf numFmtId="0" fontId="11" fillId="4" borderId="0" xfId="10" applyNumberFormat="1" applyFont="1" applyFill="1"/>
    <xf numFmtId="0" fontId="23" fillId="4" borderId="16" xfId="10" applyNumberFormat="1" applyFont="1" applyFill="1" applyBorder="1" applyAlignment="1">
      <alignment horizontal="center" vertical="center" wrapText="1"/>
    </xf>
    <xf numFmtId="0" fontId="12" fillId="0" borderId="0" xfId="10" applyNumberFormat="1" applyFont="1"/>
    <xf numFmtId="0" fontId="23" fillId="2" borderId="3" xfId="21" applyNumberFormat="1" applyFont="1" applyFill="1" applyBorder="1" applyAlignment="1" applyProtection="1">
      <alignment horizontal="center" vertical="center" wrapText="1"/>
    </xf>
    <xf numFmtId="0" fontId="39" fillId="4" borderId="118" xfId="10" applyNumberFormat="1" applyFont="1" applyFill="1" applyBorder="1" applyAlignment="1">
      <alignment horizontal="center" vertical="center"/>
    </xf>
    <xf numFmtId="169" fontId="11" fillId="38" borderId="0" xfId="10" applyFont="1" applyFill="1"/>
    <xf numFmtId="0" fontId="9" fillId="5" borderId="0" xfId="10" applyNumberFormat="1" applyFont="1" applyFill="1" applyAlignment="1">
      <alignment horizontal="right"/>
    </xf>
    <xf numFmtId="169" fontId="11" fillId="10" borderId="0" xfId="10" applyFont="1" applyFill="1"/>
    <xf numFmtId="169" fontId="48" fillId="38" borderId="0" xfId="10" applyFont="1" applyFill="1" applyAlignment="1">
      <alignment wrapText="1"/>
    </xf>
    <xf numFmtId="0" fontId="2" fillId="37" borderId="0" xfId="0" applyNumberFormat="1" applyFont="1" applyFill="1"/>
    <xf numFmtId="0" fontId="0" fillId="37" borderId="0" xfId="0" applyNumberFormat="1" applyFill="1"/>
    <xf numFmtId="0" fontId="11" fillId="5" borderId="0" xfId="10" applyNumberFormat="1" applyFont="1" applyFill="1"/>
    <xf numFmtId="0" fontId="102" fillId="37" borderId="0" xfId="0" applyNumberFormat="1" applyFont="1" applyFill="1"/>
    <xf numFmtId="0" fontId="23" fillId="5" borderId="3" xfId="21" applyNumberFormat="1" applyFont="1" applyFill="1" applyBorder="1" applyAlignment="1" applyProtection="1">
      <alignment horizontal="center" vertical="center" wrapText="1"/>
    </xf>
    <xf numFmtId="0" fontId="39" fillId="5" borderId="118" xfId="10" applyNumberFormat="1" applyFont="1" applyFill="1" applyBorder="1" applyAlignment="1">
      <alignment horizontal="center" vertical="center"/>
    </xf>
    <xf numFmtId="2" fontId="23" fillId="5" borderId="3" xfId="21" applyNumberFormat="1" applyFont="1" applyFill="1" applyBorder="1" applyAlignment="1" applyProtection="1">
      <alignment horizontal="center" vertical="center" wrapText="1"/>
    </xf>
    <xf numFmtId="2" fontId="102" fillId="31" borderId="0" xfId="23" applyNumberFormat="1" applyFont="1" applyFill="1"/>
    <xf numFmtId="169" fontId="24" fillId="38" borderId="0" xfId="10" applyFont="1" applyFill="1" applyAlignment="1">
      <alignment vertical="top" wrapText="1"/>
    </xf>
    <xf numFmtId="169" fontId="24" fillId="38" borderId="10" xfId="10" applyFont="1" applyFill="1" applyBorder="1" applyAlignment="1">
      <alignment vertical="top" wrapText="1"/>
    </xf>
    <xf numFmtId="0" fontId="3" fillId="37" borderId="0" xfId="0" applyNumberFormat="1" applyFont="1" applyFill="1"/>
    <xf numFmtId="2" fontId="102" fillId="0" borderId="0" xfId="23" applyNumberFormat="1" applyFont="1"/>
    <xf numFmtId="169" fontId="153" fillId="0" borderId="0" xfId="0" applyFont="1" applyAlignment="1">
      <alignment vertical="center"/>
    </xf>
    <xf numFmtId="0" fontId="153" fillId="0" borderId="0" xfId="0" applyNumberFormat="1" applyFont="1" applyAlignment="1">
      <alignment vertical="center"/>
    </xf>
    <xf numFmtId="0" fontId="25" fillId="2" borderId="6" xfId="10" applyNumberFormat="1" applyFont="1" applyFill="1" applyBorder="1" applyAlignment="1">
      <alignment horizontal="center" vertical="center"/>
    </xf>
    <xf numFmtId="0" fontId="23" fillId="8" borderId="5" xfId="19" applyNumberFormat="1" applyFont="1" applyFill="1" applyBorder="1" applyAlignment="1" applyProtection="1">
      <alignment horizontal="center" vertical="center" wrapText="1"/>
    </xf>
    <xf numFmtId="0" fontId="22" fillId="4" borderId="3" xfId="19" applyNumberFormat="1" applyFont="1" applyFill="1" applyBorder="1" applyAlignment="1" applyProtection="1">
      <alignment horizontal="center" vertical="center" wrapText="1"/>
    </xf>
    <xf numFmtId="0" fontId="23" fillId="9" borderId="4" xfId="19" applyNumberFormat="1" applyFont="1" applyFill="1" applyBorder="1" applyAlignment="1" applyProtection="1">
      <alignment horizontal="center" vertical="center" wrapText="1"/>
    </xf>
    <xf numFmtId="0" fontId="25" fillId="9" borderId="82" xfId="10" applyNumberFormat="1" applyFont="1" applyFill="1" applyBorder="1" applyAlignment="1">
      <alignment horizontal="center" vertical="center"/>
    </xf>
    <xf numFmtId="0" fontId="23" fillId="2" borderId="3" xfId="19" applyNumberFormat="1" applyFont="1" applyFill="1" applyBorder="1" applyAlignment="1" applyProtection="1">
      <alignment horizontal="center" vertical="center" wrapText="1"/>
    </xf>
    <xf numFmtId="0" fontId="25" fillId="2" borderId="118" xfId="10" applyNumberFormat="1" applyFont="1" applyFill="1" applyBorder="1" applyAlignment="1">
      <alignment horizontal="center" vertical="center"/>
    </xf>
    <xf numFmtId="0" fontId="40" fillId="0" borderId="0" xfId="10" applyNumberFormat="1" applyFont="1"/>
    <xf numFmtId="0" fontId="23" fillId="9" borderId="3" xfId="19" applyNumberFormat="1" applyFont="1" applyFill="1" applyBorder="1" applyAlignment="1" applyProtection="1">
      <alignment horizontal="center" vertical="center" wrapText="1"/>
    </xf>
    <xf numFmtId="0" fontId="25" fillId="9" borderId="118" xfId="10" applyNumberFormat="1" applyFont="1" applyFill="1" applyBorder="1" applyAlignment="1">
      <alignment horizontal="center" vertical="center"/>
    </xf>
    <xf numFmtId="0" fontId="47" fillId="0" borderId="0" xfId="10" applyNumberFormat="1" applyFont="1" applyAlignment="1">
      <alignment vertical="center"/>
    </xf>
    <xf numFmtId="0" fontId="46" fillId="0" borderId="0" xfId="10" applyNumberFormat="1" applyFont="1" applyAlignment="1">
      <alignment vertical="center"/>
    </xf>
    <xf numFmtId="0" fontId="45" fillId="7" borderId="0" xfId="10" applyNumberFormat="1" applyFont="1" applyFill="1" applyAlignment="1">
      <alignment vertical="center"/>
    </xf>
    <xf numFmtId="0" fontId="14" fillId="7" borderId="0" xfId="10" applyNumberFormat="1" applyFont="1" applyFill="1" applyAlignment="1">
      <alignment vertical="center"/>
    </xf>
    <xf numFmtId="0" fontId="45" fillId="8" borderId="0" xfId="10" applyNumberFormat="1" applyFont="1" applyFill="1" applyAlignment="1">
      <alignment vertical="center"/>
    </xf>
    <xf numFmtId="0" fontId="14" fillId="8" borderId="0" xfId="10" applyNumberFormat="1" applyFont="1" applyFill="1" applyAlignment="1">
      <alignment vertical="center"/>
    </xf>
    <xf numFmtId="0" fontId="15" fillId="0" borderId="0" xfId="10" applyNumberFormat="1" applyFont="1" applyAlignment="1">
      <alignment vertical="center" wrapText="1"/>
    </xf>
    <xf numFmtId="1" fontId="361" fillId="66" borderId="155" xfId="0" applyNumberFormat="1" applyFont="1" applyFill="1" applyBorder="1" applyAlignment="1">
      <alignment horizontal="left" vertical="center" indent="1"/>
    </xf>
    <xf numFmtId="169" fontId="361" fillId="66" borderId="156" xfId="0" applyFont="1" applyFill="1" applyBorder="1" applyAlignment="1">
      <alignment vertical="center"/>
    </xf>
    <xf numFmtId="169" fontId="362" fillId="0" borderId="0" xfId="0" applyFont="1" applyAlignment="1">
      <alignment vertical="center"/>
    </xf>
    <xf numFmtId="1" fontId="361" fillId="66" borderId="155" xfId="0" applyNumberFormat="1" applyFont="1" applyFill="1" applyBorder="1" applyAlignment="1">
      <alignment horizontal="center" vertical="center" wrapText="1"/>
    </xf>
    <xf numFmtId="1" fontId="361" fillId="66" borderId="157" xfId="0" applyNumberFormat="1" applyFont="1" applyFill="1" applyBorder="1" applyAlignment="1">
      <alignment horizontal="center" vertical="center" wrapText="1"/>
    </xf>
    <xf numFmtId="1" fontId="361" fillId="66" borderId="156" xfId="0" applyNumberFormat="1" applyFont="1" applyFill="1" applyBorder="1" applyAlignment="1">
      <alignment horizontal="center" vertical="center" wrapText="1"/>
    </xf>
    <xf numFmtId="1" fontId="9" fillId="0" borderId="158" xfId="0" applyNumberFormat="1" applyFont="1" applyBorder="1" applyAlignment="1">
      <alignment vertical="center"/>
    </xf>
    <xf numFmtId="1" fontId="9" fillId="0" borderId="158" xfId="0" applyNumberFormat="1" applyFont="1" applyBorder="1" applyAlignment="1">
      <alignment horizontal="center" vertical="center"/>
    </xf>
    <xf numFmtId="1" fontId="9" fillId="0" borderId="160" xfId="0" applyNumberFormat="1" applyFont="1" applyBorder="1" applyAlignment="1">
      <alignment horizontal="center" vertical="center"/>
    </xf>
    <xf numFmtId="1" fontId="9" fillId="0" borderId="159" xfId="0" applyNumberFormat="1" applyFont="1" applyBorder="1" applyAlignment="1">
      <alignment horizontal="center" vertical="center"/>
    </xf>
    <xf numFmtId="1" fontId="9" fillId="0" borderId="161" xfId="0" applyNumberFormat="1" applyFont="1" applyBorder="1" applyAlignment="1">
      <alignment vertical="center"/>
    </xf>
    <xf numFmtId="1" fontId="9" fillId="0" borderId="174" xfId="0" applyNumberFormat="1" applyFont="1" applyBorder="1" applyAlignment="1">
      <alignment horizontal="center" vertical="center"/>
    </xf>
    <xf numFmtId="1" fontId="9" fillId="0" borderId="175" xfId="0" applyNumberFormat="1" applyFont="1" applyBorder="1" applyAlignment="1">
      <alignment horizontal="center" vertical="center"/>
    </xf>
    <xf numFmtId="1" fontId="9" fillId="0" borderId="173" xfId="0" applyNumberFormat="1" applyFont="1" applyBorder="1" applyAlignment="1">
      <alignment horizontal="center" vertical="center"/>
    </xf>
    <xf numFmtId="1" fontId="9" fillId="0" borderId="158" xfId="0" applyNumberFormat="1" applyFont="1" applyBorder="1" applyAlignment="1">
      <alignment horizontal="left" vertical="center" indent="1"/>
    </xf>
    <xf numFmtId="1" fontId="9" fillId="0" borderId="161" xfId="0" applyNumberFormat="1" applyFont="1" applyBorder="1" applyAlignment="1">
      <alignment horizontal="left" vertical="center" indent="1"/>
    </xf>
    <xf numFmtId="167" fontId="11" fillId="0" borderId="0" xfId="10" applyNumberFormat="1" applyFont="1" applyAlignment="1">
      <alignment vertical="center"/>
    </xf>
    <xf numFmtId="1" fontId="361" fillId="66" borderId="164" xfId="0" applyNumberFormat="1" applyFont="1" applyFill="1" applyBorder="1" applyAlignment="1">
      <alignment vertical="center"/>
    </xf>
    <xf numFmtId="1" fontId="361" fillId="66" borderId="165" xfId="0" applyNumberFormat="1" applyFont="1" applyFill="1" applyBorder="1" applyAlignment="1">
      <alignment vertical="center"/>
    </xf>
    <xf numFmtId="169" fontId="363" fillId="0" borderId="166" xfId="0" applyFont="1" applyBorder="1" applyAlignment="1">
      <alignment vertical="center"/>
    </xf>
    <xf numFmtId="1" fontId="13" fillId="0" borderId="167" xfId="0" applyNumberFormat="1" applyFont="1" applyBorder="1" applyAlignment="1">
      <alignment vertical="center" wrapText="1"/>
    </xf>
    <xf numFmtId="1" fontId="13" fillId="0" borderId="166" xfId="0" applyNumberFormat="1" applyFont="1" applyBorder="1" applyAlignment="1">
      <alignment vertical="center"/>
    </xf>
    <xf numFmtId="1" fontId="13" fillId="0" borderId="167" xfId="0" applyNumberFormat="1" applyFont="1" applyBorder="1" applyAlignment="1">
      <alignment vertical="center"/>
    </xf>
    <xf numFmtId="1" fontId="13" fillId="0" borderId="168" xfId="0" applyNumberFormat="1" applyFont="1" applyBorder="1" applyAlignment="1">
      <alignment vertical="center"/>
    </xf>
    <xf numFmtId="1" fontId="13" fillId="0" borderId="169" xfId="0" applyNumberFormat="1" applyFont="1" applyBorder="1" applyAlignment="1">
      <alignment vertical="center"/>
    </xf>
    <xf numFmtId="0" fontId="44" fillId="0" borderId="0" xfId="10" applyNumberFormat="1" applyFont="1" applyAlignment="1">
      <alignment vertical="center" wrapText="1"/>
    </xf>
    <xf numFmtId="0" fontId="19" fillId="0" borderId="2" xfId="10" applyNumberFormat="1" applyFont="1" applyBorder="1" applyAlignment="1">
      <alignment vertical="center" wrapText="1"/>
    </xf>
    <xf numFmtId="0" fontId="19" fillId="0" borderId="0" xfId="10" applyNumberFormat="1" applyFont="1" applyAlignment="1">
      <alignment vertical="center" wrapText="1"/>
    </xf>
    <xf numFmtId="169" fontId="115" fillId="0" borderId="12" xfId="0" applyFont="1" applyBorder="1"/>
    <xf numFmtId="169" fontId="115" fillId="0" borderId="0" xfId="0" applyFont="1"/>
    <xf numFmtId="169" fontId="115" fillId="0" borderId="11" xfId="0" applyFont="1" applyBorder="1"/>
    <xf numFmtId="0" fontId="116" fillId="0" borderId="0" xfId="0" applyNumberFormat="1" applyFont="1" applyAlignment="1">
      <alignment horizontal="right" vertical="center" wrapText="1"/>
    </xf>
    <xf numFmtId="0" fontId="118" fillId="0" borderId="2" xfId="0" applyNumberFormat="1" applyFont="1" applyBorder="1" applyAlignment="1">
      <alignment vertical="center" wrapText="1"/>
    </xf>
    <xf numFmtId="0" fontId="115" fillId="0" borderId="12" xfId="0" applyNumberFormat="1" applyFont="1" applyBorder="1"/>
    <xf numFmtId="0" fontId="115" fillId="0" borderId="0" xfId="0" applyNumberFormat="1" applyFont="1"/>
    <xf numFmtId="0" fontId="115" fillId="0" borderId="11" xfId="0" applyNumberFormat="1" applyFont="1" applyBorder="1"/>
    <xf numFmtId="0" fontId="105" fillId="4" borderId="12" xfId="0" applyNumberFormat="1" applyFont="1" applyFill="1" applyBorder="1" applyAlignment="1">
      <alignment horizontal="justify" vertical="center" wrapText="1"/>
    </xf>
    <xf numFmtId="0" fontId="105" fillId="4" borderId="0" xfId="0" applyNumberFormat="1" applyFont="1" applyFill="1" applyAlignment="1">
      <alignment horizontal="justify" vertical="center" wrapText="1"/>
    </xf>
    <xf numFmtId="0" fontId="105" fillId="0" borderId="12" xfId="0" applyNumberFormat="1" applyFont="1" applyBorder="1" applyAlignment="1">
      <alignment horizontal="justify" vertical="center" wrapText="1"/>
    </xf>
    <xf numFmtId="0" fontId="105" fillId="0" borderId="0" xfId="0" applyNumberFormat="1" applyFont="1" applyAlignment="1">
      <alignment horizontal="justify" vertical="center" wrapText="1"/>
    </xf>
    <xf numFmtId="0" fontId="200" fillId="0" borderId="0" xfId="24" applyFont="1"/>
    <xf numFmtId="0" fontId="11" fillId="0" borderId="0" xfId="37" applyNumberFormat="1" applyFont="1"/>
    <xf numFmtId="0" fontId="78" fillId="0" borderId="0" xfId="37" applyNumberFormat="1" applyFont="1" applyAlignment="1">
      <alignment horizontal="left"/>
    </xf>
    <xf numFmtId="0" fontId="79" fillId="0" borderId="0" xfId="37" applyNumberFormat="1" applyFont="1"/>
    <xf numFmtId="0" fontId="13" fillId="0" borderId="0" xfId="37" applyNumberFormat="1" applyFont="1" applyAlignment="1">
      <alignment horizontal="right" vertical="center"/>
    </xf>
    <xf numFmtId="0" fontId="195" fillId="0" borderId="0" xfId="24" applyFont="1" applyAlignment="1">
      <alignment vertical="center"/>
    </xf>
    <xf numFmtId="0" fontId="9" fillId="0" borderId="0" xfId="37" applyNumberFormat="1" applyFont="1"/>
    <xf numFmtId="0" fontId="13" fillId="0" borderId="0" xfId="37" applyNumberFormat="1" applyFont="1" applyAlignment="1">
      <alignment vertical="center" wrapText="1"/>
    </xf>
    <xf numFmtId="0" fontId="40" fillId="0" borderId="0" xfId="37" applyNumberFormat="1" applyFont="1" applyAlignment="1">
      <alignment horizontal="right"/>
    </xf>
    <xf numFmtId="0" fontId="43" fillId="0" borderId="0" xfId="37" applyNumberFormat="1" applyFont="1" applyAlignment="1">
      <alignment horizontal="right"/>
    </xf>
    <xf numFmtId="0" fontId="13" fillId="0" borderId="0" xfId="37" applyNumberFormat="1" applyFont="1" applyAlignment="1">
      <alignment vertical="center"/>
    </xf>
    <xf numFmtId="0" fontId="23" fillId="0" borderId="0" xfId="37" applyNumberFormat="1" applyFont="1"/>
    <xf numFmtId="0" fontId="53" fillId="0" borderId="0" xfId="37" applyNumberFormat="1" applyFont="1" applyAlignment="1">
      <alignment horizontal="right"/>
    </xf>
    <xf numFmtId="0" fontId="15" fillId="0" borderId="0" xfId="37" applyNumberFormat="1" applyFont="1" applyAlignment="1">
      <alignment horizontal="right"/>
    </xf>
    <xf numFmtId="0" fontId="202" fillId="0" borderId="0" xfId="24" applyFont="1"/>
    <xf numFmtId="169" fontId="12" fillId="24" borderId="84" xfId="37" applyFont="1" applyFill="1" applyBorder="1" applyAlignment="1">
      <alignment horizontal="center" vertical="center" wrapText="1"/>
    </xf>
    <xf numFmtId="3" fontId="16" fillId="0" borderId="49" xfId="37" applyNumberFormat="1" applyFont="1" applyBorder="1" applyAlignment="1">
      <alignment horizontal="center" vertical="center" wrapText="1"/>
    </xf>
    <xf numFmtId="0" fontId="11" fillId="0" borderId="11" xfId="37" applyNumberFormat="1" applyFont="1" applyBorder="1"/>
    <xf numFmtId="0" fontId="11" fillId="0" borderId="9" xfId="37" applyNumberFormat="1" applyFont="1" applyBorder="1"/>
    <xf numFmtId="0" fontId="11" fillId="0" borderId="8" xfId="37" applyNumberFormat="1" applyFont="1" applyBorder="1"/>
    <xf numFmtId="0" fontId="11" fillId="0" borderId="7" xfId="37" applyNumberFormat="1" applyFont="1" applyBorder="1"/>
    <xf numFmtId="0" fontId="11" fillId="0" borderId="14" xfId="37" applyNumberFormat="1" applyFont="1" applyBorder="1"/>
    <xf numFmtId="0" fontId="201" fillId="0" borderId="8" xfId="24" applyFont="1" applyBorder="1"/>
    <xf numFmtId="169" fontId="13" fillId="0" borderId="8" xfId="37" applyFont="1" applyBorder="1" applyAlignment="1">
      <alignment horizontal="right" vertical="center" wrapText="1"/>
    </xf>
    <xf numFmtId="0" fontId="11" fillId="0" borderId="39" xfId="37" applyNumberFormat="1" applyFont="1" applyBorder="1"/>
    <xf numFmtId="0" fontId="11" fillId="0" borderId="10" xfId="37" applyNumberFormat="1" applyFont="1" applyBorder="1"/>
    <xf numFmtId="169" fontId="11" fillId="0" borderId="0" xfId="37" applyFont="1"/>
    <xf numFmtId="169" fontId="11" fillId="0" borderId="10" xfId="37" applyFont="1" applyBorder="1"/>
    <xf numFmtId="0" fontId="40" fillId="0" borderId="0" xfId="0" applyNumberFormat="1" applyFont="1"/>
    <xf numFmtId="169" fontId="11" fillId="0" borderId="8" xfId="37" applyFont="1" applyBorder="1"/>
    <xf numFmtId="169" fontId="11" fillId="0" borderId="7" xfId="37" applyFont="1" applyBorder="1"/>
    <xf numFmtId="0" fontId="40" fillId="34" borderId="46" xfId="0" applyNumberFormat="1" applyFont="1" applyFill="1" applyBorder="1"/>
    <xf numFmtId="0" fontId="11" fillId="34" borderId="46" xfId="0" applyNumberFormat="1" applyFont="1" applyFill="1" applyBorder="1"/>
    <xf numFmtId="0" fontId="11" fillId="34" borderId="48" xfId="0" applyNumberFormat="1" applyFont="1" applyFill="1" applyBorder="1"/>
    <xf numFmtId="0" fontId="40" fillId="34" borderId="47" xfId="37" applyNumberFormat="1" applyFont="1" applyFill="1" applyBorder="1"/>
    <xf numFmtId="0" fontId="11" fillId="34" borderId="46" xfId="37" applyNumberFormat="1" applyFont="1" applyFill="1" applyBorder="1"/>
    <xf numFmtId="0" fontId="11" fillId="34" borderId="48" xfId="37" applyNumberFormat="1" applyFont="1" applyFill="1" applyBorder="1"/>
    <xf numFmtId="0" fontId="13" fillId="0" borderId="0" xfId="0" applyNumberFormat="1" applyFont="1" applyAlignment="1">
      <alignment horizontal="right" vertical="top"/>
    </xf>
    <xf numFmtId="0" fontId="13" fillId="0" borderId="0" xfId="0" applyNumberFormat="1" applyFont="1" applyAlignment="1">
      <alignment horizontal="right" vertical="top" wrapText="1"/>
    </xf>
    <xf numFmtId="0" fontId="21" fillId="0" borderId="0" xfId="0" applyNumberFormat="1" applyFont="1" applyAlignment="1">
      <alignment horizontal="right" vertical="top"/>
    </xf>
    <xf numFmtId="0" fontId="13" fillId="0" borderId="0" xfId="0" applyNumberFormat="1" applyFont="1" applyAlignment="1">
      <alignment vertical="top" wrapText="1"/>
    </xf>
    <xf numFmtId="169" fontId="12" fillId="38" borderId="62" xfId="0" applyFont="1" applyFill="1" applyBorder="1" applyAlignment="1">
      <alignment vertical="center"/>
    </xf>
    <xf numFmtId="169" fontId="12" fillId="38" borderId="63" xfId="0" applyFont="1" applyFill="1" applyBorder="1" applyAlignment="1">
      <alignment vertical="center"/>
    </xf>
    <xf numFmtId="169" fontId="12" fillId="38" borderId="64" xfId="0" applyFont="1" applyFill="1" applyBorder="1" applyAlignment="1">
      <alignment vertical="center"/>
    </xf>
    <xf numFmtId="169" fontId="12" fillId="0" borderId="12" xfId="0" applyFont="1" applyBorder="1"/>
    <xf numFmtId="169" fontId="12" fillId="0" borderId="0" xfId="0" applyFont="1"/>
    <xf numFmtId="169" fontId="13" fillId="0" borderId="14" xfId="0" applyFont="1" applyBorder="1" applyAlignment="1">
      <alignment horizontal="right" vertical="top"/>
    </xf>
    <xf numFmtId="0" fontId="11" fillId="0" borderId="0" xfId="37" applyNumberFormat="1" applyFont="1" applyAlignment="1">
      <alignment horizontal="right"/>
    </xf>
    <xf numFmtId="169" fontId="21" fillId="0" borderId="2" xfId="0" applyFont="1" applyBorder="1" applyAlignment="1">
      <alignment horizontal="right" vertical="center"/>
    </xf>
    <xf numFmtId="0" fontId="11" fillId="0" borderId="8" xfId="0" applyNumberFormat="1" applyFont="1" applyBorder="1"/>
    <xf numFmtId="169" fontId="11" fillId="0" borderId="8" xfId="0" applyFont="1" applyBorder="1"/>
    <xf numFmtId="169" fontId="11" fillId="0" borderId="7" xfId="0" applyFont="1" applyBorder="1"/>
    <xf numFmtId="0" fontId="21" fillId="0" borderId="14" xfId="0" applyNumberFormat="1" applyFont="1" applyBorder="1" applyAlignment="1">
      <alignment vertical="top" wrapText="1"/>
    </xf>
    <xf numFmtId="0" fontId="11" fillId="0" borderId="14" xfId="0" applyNumberFormat="1" applyFont="1" applyBorder="1"/>
    <xf numFmtId="169" fontId="11" fillId="0" borderId="14" xfId="0" applyFont="1" applyBorder="1"/>
    <xf numFmtId="169" fontId="38" fillId="0" borderId="14" xfId="4" applyFont="1" applyBorder="1" applyAlignment="1">
      <alignment horizontal="center" vertical="center" wrapText="1"/>
    </xf>
    <xf numFmtId="3" fontId="38" fillId="0" borderId="14" xfId="4" applyNumberFormat="1" applyFont="1" applyBorder="1" applyAlignment="1">
      <alignment horizontal="center" vertical="center" wrapText="1"/>
    </xf>
    <xf numFmtId="169" fontId="38" fillId="0" borderId="8" xfId="4" applyFont="1" applyBorder="1" applyAlignment="1">
      <alignment horizontal="center" vertical="center" wrapText="1"/>
    </xf>
    <xf numFmtId="3" fontId="38" fillId="0" borderId="8" xfId="4" applyNumberFormat="1" applyFont="1" applyBorder="1" applyAlignment="1">
      <alignment horizontal="center" vertical="center" wrapText="1"/>
    </xf>
    <xf numFmtId="0" fontId="11" fillId="0" borderId="12" xfId="0" applyNumberFormat="1" applyFont="1" applyBorder="1"/>
    <xf numFmtId="169" fontId="80" fillId="0" borderId="12" xfId="0" applyFont="1" applyBorder="1" applyAlignment="1">
      <alignment horizontal="center" vertical="top" wrapText="1"/>
    </xf>
    <xf numFmtId="169" fontId="80" fillId="0" borderId="0" xfId="0" applyFont="1" applyAlignment="1">
      <alignment horizontal="center" vertical="top" wrapText="1"/>
    </xf>
    <xf numFmtId="169" fontId="21" fillId="0" borderId="0" xfId="0" applyFont="1" applyAlignment="1">
      <alignment horizontal="center" wrapText="1"/>
    </xf>
    <xf numFmtId="169" fontId="58" fillId="0" borderId="0" xfId="0" applyFont="1" applyAlignment="1">
      <alignment horizontal="right" vertical="center"/>
    </xf>
    <xf numFmtId="0" fontId="11" fillId="0" borderId="11" xfId="0" applyNumberFormat="1" applyFont="1" applyBorder="1"/>
    <xf numFmtId="0" fontId="80" fillId="0" borderId="12" xfId="0" applyNumberFormat="1" applyFont="1" applyBorder="1" applyAlignment="1">
      <alignment horizontal="center" vertical="top" wrapText="1"/>
    </xf>
    <xf numFmtId="0" fontId="80" fillId="0" borderId="0" xfId="0" applyNumberFormat="1" applyFont="1" applyAlignment="1">
      <alignment horizontal="center" vertical="top" wrapText="1"/>
    </xf>
    <xf numFmtId="0" fontId="21" fillId="0" borderId="0" xfId="0" applyNumberFormat="1" applyFont="1" applyAlignment="1">
      <alignment horizontal="center" wrapText="1"/>
    </xf>
    <xf numFmtId="0" fontId="58" fillId="0" borderId="0" xfId="0" applyNumberFormat="1" applyFont="1" applyAlignment="1">
      <alignment horizontal="right" vertical="center"/>
    </xf>
    <xf numFmtId="0" fontId="11" fillId="0" borderId="12" xfId="37" applyNumberFormat="1" applyFont="1" applyBorder="1"/>
    <xf numFmtId="169" fontId="56" fillId="0" borderId="0" xfId="0" applyFont="1" applyAlignment="1">
      <alignment horizontal="left" vertical="center"/>
    </xf>
    <xf numFmtId="169" fontId="56" fillId="0" borderId="0" xfId="0" applyFont="1" applyAlignment="1">
      <alignment horizontal="right" vertical="center"/>
    </xf>
    <xf numFmtId="169" fontId="13" fillId="14" borderId="12" xfId="0" applyFont="1" applyFill="1" applyBorder="1" applyAlignment="1">
      <alignment horizontal="left" vertical="center"/>
    </xf>
    <xf numFmtId="169" fontId="9" fillId="14" borderId="0" xfId="0" applyFont="1" applyFill="1" applyAlignment="1">
      <alignment horizontal="left" vertical="center"/>
    </xf>
    <xf numFmtId="169" fontId="40" fillId="0" borderId="0" xfId="0" applyFont="1" applyAlignment="1">
      <alignment horizontal="right"/>
    </xf>
    <xf numFmtId="169" fontId="23" fillId="0" borderId="0" xfId="0" applyFont="1" applyAlignment="1">
      <alignment horizontal="right"/>
    </xf>
    <xf numFmtId="169" fontId="281" fillId="0" borderId="0" xfId="0" applyFont="1" applyAlignment="1">
      <alignment horizontal="left"/>
    </xf>
    <xf numFmtId="0" fontId="0" fillId="0" borderId="15" xfId="0" applyNumberFormat="1" applyBorder="1"/>
    <xf numFmtId="0" fontId="0" fillId="0" borderId="14" xfId="0" applyNumberFormat="1" applyBorder="1"/>
    <xf numFmtId="0" fontId="0" fillId="0" borderId="13" xfId="0" applyNumberFormat="1" applyBorder="1"/>
    <xf numFmtId="0" fontId="40" fillId="0" borderId="0" xfId="0" applyNumberFormat="1" applyFont="1" applyAlignment="1">
      <alignment horizontal="right"/>
    </xf>
    <xf numFmtId="0" fontId="23" fillId="0" borderId="0" xfId="0" applyNumberFormat="1" applyFont="1" applyAlignment="1">
      <alignment horizontal="right"/>
    </xf>
    <xf numFmtId="0" fontId="210" fillId="0" borderId="0" xfId="0" applyNumberFormat="1" applyFont="1" applyAlignment="1">
      <alignment horizontal="center" vertical="top"/>
    </xf>
    <xf numFmtId="0" fontId="0" fillId="0" borderId="11" xfId="0" applyNumberFormat="1" applyBorder="1"/>
    <xf numFmtId="1" fontId="361" fillId="66" borderId="170" xfId="0" applyNumberFormat="1" applyFont="1" applyFill="1" applyBorder="1" applyAlignment="1">
      <alignment horizontal="center" vertical="center" wrapText="1"/>
    </xf>
    <xf numFmtId="1" fontId="361" fillId="66" borderId="165" xfId="0" applyNumberFormat="1" applyFont="1" applyFill="1" applyBorder="1" applyAlignment="1">
      <alignment horizontal="center" vertical="center" wrapText="1"/>
    </xf>
    <xf numFmtId="1" fontId="9" fillId="0" borderId="166" xfId="0" applyNumberFormat="1" applyFont="1" applyBorder="1" applyAlignment="1">
      <alignment vertical="center"/>
    </xf>
    <xf numFmtId="1" fontId="9" fillId="0" borderId="171" xfId="0" applyNumberFormat="1" applyFont="1" applyBorder="1" applyAlignment="1">
      <alignment horizontal="center" vertical="center"/>
    </xf>
    <xf numFmtId="1" fontId="9" fillId="0" borderId="167" xfId="0" applyNumberFormat="1" applyFont="1" applyBorder="1" applyAlignment="1">
      <alignment horizontal="center" vertical="center"/>
    </xf>
    <xf numFmtId="1" fontId="9" fillId="0" borderId="168" xfId="0" applyNumberFormat="1" applyFont="1" applyBorder="1" applyAlignment="1">
      <alignment vertical="center"/>
    </xf>
    <xf numFmtId="1" fontId="9" fillId="0" borderId="172" xfId="0" applyNumberFormat="1" applyFont="1" applyBorder="1" applyAlignment="1">
      <alignment horizontal="center" vertical="center"/>
    </xf>
    <xf numFmtId="1" fontId="9" fillId="0" borderId="169" xfId="0" applyNumberFormat="1" applyFont="1" applyBorder="1" applyAlignment="1">
      <alignment horizontal="center" vertical="center"/>
    </xf>
    <xf numFmtId="1" fontId="9" fillId="0" borderId="161" xfId="0" applyNumberFormat="1" applyFont="1" applyBorder="1" applyAlignment="1">
      <alignment horizontal="center" vertical="center"/>
    </xf>
    <xf numFmtId="1" fontId="9" fillId="0" borderId="163" xfId="0" applyNumberFormat="1" applyFont="1" applyBorder="1" applyAlignment="1">
      <alignment horizontal="center" vertical="center"/>
    </xf>
    <xf numFmtId="1" fontId="9" fillId="0" borderId="162" xfId="0" applyNumberFormat="1" applyFont="1" applyBorder="1" applyAlignment="1">
      <alignment horizontal="center" vertical="center"/>
    </xf>
    <xf numFmtId="0" fontId="15" fillId="0" borderId="12" xfId="0" applyNumberFormat="1" applyFont="1" applyBorder="1" applyAlignment="1">
      <alignment horizontal="left" vertical="top" wrapText="1"/>
    </xf>
    <xf numFmtId="0" fontId="15" fillId="0" borderId="0" xfId="0" applyNumberFormat="1" applyFont="1" applyAlignment="1">
      <alignment horizontal="left" vertical="top" wrapText="1"/>
    </xf>
    <xf numFmtId="0" fontId="15" fillId="0" borderId="11" xfId="0" applyNumberFormat="1" applyFont="1" applyBorder="1" applyAlignment="1">
      <alignment horizontal="left" vertical="top" wrapText="1"/>
    </xf>
    <xf numFmtId="0" fontId="59" fillId="0" borderId="12" xfId="0" applyNumberFormat="1" applyFont="1" applyBorder="1"/>
    <xf numFmtId="0" fontId="59" fillId="0" borderId="0" xfId="0" applyNumberFormat="1" applyFont="1"/>
    <xf numFmtId="0" fontId="59" fillId="0" borderId="11" xfId="0" applyNumberFormat="1" applyFont="1" applyBorder="1"/>
    <xf numFmtId="0" fontId="19" fillId="0" borderId="12" xfId="0" applyNumberFormat="1" applyFont="1" applyBorder="1" applyAlignment="1">
      <alignment vertical="center" wrapText="1"/>
    </xf>
    <xf numFmtId="0" fontId="19" fillId="0" borderId="0" xfId="0" applyNumberFormat="1" applyFont="1" applyAlignment="1">
      <alignment vertical="center" wrapText="1"/>
    </xf>
    <xf numFmtId="169" fontId="45" fillId="0" borderId="0" xfId="4" applyFont="1"/>
    <xf numFmtId="169" fontId="16" fillId="35" borderId="3" xfId="4" applyFont="1" applyFill="1" applyBorder="1" applyAlignment="1">
      <alignment horizontal="center" vertical="center"/>
    </xf>
    <xf numFmtId="169" fontId="43" fillId="0" borderId="0" xfId="4" applyFont="1" applyAlignment="1">
      <alignment horizontal="right"/>
    </xf>
    <xf numFmtId="0" fontId="19" fillId="0" borderId="0" xfId="0" applyNumberFormat="1" applyFont="1" applyAlignment="1">
      <alignment horizontal="justify" vertical="center" wrapText="1"/>
    </xf>
    <xf numFmtId="169" fontId="285" fillId="0" borderId="16" xfId="0" applyFont="1" applyBorder="1"/>
    <xf numFmtId="169" fontId="285" fillId="0" borderId="23" xfId="0" applyFont="1" applyBorder="1"/>
    <xf numFmtId="169" fontId="285" fillId="0" borderId="24" xfId="0" applyFont="1" applyBorder="1"/>
    <xf numFmtId="169" fontId="286" fillId="24" borderId="16" xfId="0" applyFont="1" applyFill="1" applyBorder="1" applyAlignment="1">
      <alignment horizontal="left"/>
    </xf>
    <xf numFmtId="169" fontId="286" fillId="24" borderId="23" xfId="0" applyFont="1" applyFill="1" applyBorder="1" applyAlignment="1">
      <alignment horizontal="left"/>
    </xf>
    <xf numFmtId="169" fontId="286" fillId="24" borderId="24" xfId="0" applyFont="1" applyFill="1" applyBorder="1" applyAlignment="1">
      <alignment horizontal="left"/>
    </xf>
    <xf numFmtId="0" fontId="81" fillId="5" borderId="0" xfId="0" applyNumberFormat="1" applyFont="1" applyFill="1" applyAlignment="1">
      <alignment horizontal="justify" vertical="center" wrapText="1"/>
    </xf>
    <xf numFmtId="169" fontId="164" fillId="0" borderId="0" xfId="4" applyFont="1"/>
    <xf numFmtId="169" fontId="165" fillId="0" borderId="0" xfId="4" applyFont="1"/>
    <xf numFmtId="169" fontId="167" fillId="31" borderId="0" xfId="4" applyFont="1" applyFill="1"/>
    <xf numFmtId="169" fontId="287" fillId="0" borderId="28" xfId="0" applyFont="1" applyBorder="1" applyAlignment="1">
      <alignment horizontal="center" vertical="center" wrapText="1"/>
    </xf>
    <xf numFmtId="169" fontId="288" fillId="0" borderId="27" xfId="0" applyFont="1" applyBorder="1" applyAlignment="1">
      <alignment vertical="center" wrapText="1"/>
    </xf>
    <xf numFmtId="169" fontId="102" fillId="0" borderId="10" xfId="4" applyFont="1" applyBorder="1"/>
    <xf numFmtId="169" fontId="102" fillId="0" borderId="74" xfId="4" applyFont="1" applyBorder="1"/>
    <xf numFmtId="169" fontId="102" fillId="0" borderId="75" xfId="4" applyFont="1" applyBorder="1"/>
    <xf numFmtId="169" fontId="13" fillId="5" borderId="0" xfId="0" applyFont="1" applyFill="1" applyAlignment="1">
      <alignment horizontal="center" vertical="center" wrapText="1"/>
    </xf>
    <xf numFmtId="0" fontId="0" fillId="0" borderId="3" xfId="0" applyNumberFormat="1" applyBorder="1" applyAlignment="1">
      <alignment horizontal="center" vertical="center"/>
    </xf>
    <xf numFmtId="3" fontId="9" fillId="5" borderId="31" xfId="0" applyNumberFormat="1" applyFont="1" applyFill="1" applyBorder="1" applyAlignment="1">
      <alignment horizontal="center" vertical="center" wrapText="1"/>
    </xf>
    <xf numFmtId="3" fontId="9" fillId="5" borderId="34" xfId="0" applyNumberFormat="1" applyFont="1" applyFill="1" applyBorder="1" applyAlignment="1">
      <alignment horizontal="center" vertical="center" wrapText="1"/>
    </xf>
    <xf numFmtId="0" fontId="11" fillId="0" borderId="0" xfId="2" applyNumberFormat="1" applyFont="1" applyProtection="1"/>
    <xf numFmtId="0" fontId="168" fillId="30" borderId="0" xfId="4" applyNumberFormat="1" applyFont="1" applyFill="1" applyAlignment="1">
      <alignment horizontal="right"/>
    </xf>
    <xf numFmtId="0" fontId="11" fillId="30" borderId="0" xfId="4" applyNumberFormat="1" applyFont="1" applyFill="1" applyAlignment="1">
      <alignment horizontal="right"/>
    </xf>
    <xf numFmtId="0" fontId="9" fillId="8" borderId="0" xfId="4" applyNumberFormat="1" applyFont="1" applyFill="1"/>
    <xf numFmtId="0" fontId="11" fillId="16" borderId="17" xfId="4" applyNumberFormat="1" applyFont="1" applyFill="1" applyBorder="1"/>
    <xf numFmtId="0" fontId="11" fillId="30" borderId="17" xfId="4" applyNumberFormat="1" applyFont="1" applyFill="1" applyBorder="1"/>
    <xf numFmtId="0" fontId="9" fillId="16" borderId="0" xfId="4" applyNumberFormat="1" applyFont="1" applyFill="1"/>
    <xf numFmtId="0" fontId="21" fillId="8" borderId="0" xfId="4" applyNumberFormat="1" applyFont="1" applyFill="1"/>
    <xf numFmtId="0" fontId="21" fillId="16" borderId="0" xfId="4" applyNumberFormat="1" applyFont="1" applyFill="1"/>
    <xf numFmtId="0" fontId="11" fillId="16" borderId="4" xfId="4" applyNumberFormat="1" applyFont="1" applyFill="1" applyBorder="1"/>
    <xf numFmtId="0" fontId="11" fillId="30" borderId="4" xfId="4" applyNumberFormat="1" applyFont="1" applyFill="1" applyBorder="1"/>
    <xf numFmtId="0" fontId="11" fillId="30" borderId="0" xfId="4" applyNumberFormat="1" applyFont="1" applyFill="1"/>
    <xf numFmtId="0" fontId="230" fillId="55" borderId="0" xfId="25" applyFont="1" applyFill="1"/>
    <xf numFmtId="0" fontId="98" fillId="55" borderId="0" xfId="25" applyFill="1"/>
    <xf numFmtId="0" fontId="143" fillId="55" borderId="0" xfId="25" applyFont="1" applyFill="1" applyAlignment="1">
      <alignment horizontal="right" vertical="center" wrapText="1"/>
    </xf>
    <xf numFmtId="0" fontId="144" fillId="55" borderId="0" xfId="25" applyFont="1" applyFill="1" applyAlignment="1">
      <alignment horizontal="right"/>
    </xf>
    <xf numFmtId="0" fontId="160" fillId="55" borderId="0" xfId="25" applyFont="1" applyFill="1" applyAlignment="1">
      <alignment horizontal="right"/>
    </xf>
    <xf numFmtId="0" fontId="143" fillId="55" borderId="0" xfId="25" applyFont="1" applyFill="1" applyAlignment="1">
      <alignment horizontal="right" vertical="center"/>
    </xf>
    <xf numFmtId="0" fontId="162" fillId="55" borderId="0" xfId="25" applyFont="1" applyFill="1"/>
    <xf numFmtId="0" fontId="176" fillId="55" borderId="0" xfId="25" applyFont="1" applyFill="1" applyAlignment="1">
      <alignment horizontal="right"/>
    </xf>
    <xf numFmtId="0" fontId="112" fillId="55" borderId="0" xfId="25" applyFont="1" applyFill="1" applyAlignment="1">
      <alignment horizontal="right"/>
    </xf>
    <xf numFmtId="14" fontId="106" fillId="55" borderId="0" xfId="25" applyNumberFormat="1" applyFont="1" applyFill="1" applyAlignment="1">
      <alignment vertical="center"/>
    </xf>
    <xf numFmtId="169" fontId="195" fillId="55" borderId="0" xfId="0" applyFont="1" applyFill="1" applyAlignment="1">
      <alignment vertical="center"/>
    </xf>
    <xf numFmtId="169" fontId="163" fillId="55" borderId="0" xfId="0" applyFont="1" applyFill="1" applyAlignment="1">
      <alignment vertical="center"/>
    </xf>
    <xf numFmtId="0" fontId="98" fillId="55" borderId="19" xfId="25" applyFill="1" applyBorder="1"/>
    <xf numFmtId="169" fontId="104" fillId="55" borderId="0" xfId="4" applyFont="1" applyFill="1" applyAlignment="1">
      <alignment vertical="center"/>
    </xf>
    <xf numFmtId="169" fontId="102" fillId="55" borderId="0" xfId="4" applyFont="1" applyFill="1" applyAlignment="1">
      <alignment vertical="center"/>
    </xf>
    <xf numFmtId="169" fontId="106" fillId="55" borderId="0" xfId="4" applyFont="1" applyFill="1" applyAlignment="1">
      <alignment vertical="top" wrapText="1"/>
    </xf>
    <xf numFmtId="169" fontId="102" fillId="55" borderId="0" xfId="4" applyFont="1" applyFill="1"/>
    <xf numFmtId="0" fontId="103" fillId="0" borderId="0" xfId="4" applyNumberFormat="1" applyFont="1" applyAlignment="1">
      <alignment horizontal="left"/>
    </xf>
    <xf numFmtId="0" fontId="102" fillId="0" borderId="0" xfId="4" applyNumberFormat="1" applyFont="1" applyAlignment="1">
      <alignment vertical="center"/>
    </xf>
    <xf numFmtId="169" fontId="108" fillId="0" borderId="0" xfId="0" applyFont="1"/>
    <xf numFmtId="169" fontId="102" fillId="0" borderId="0" xfId="0" applyFont="1"/>
    <xf numFmtId="169" fontId="109" fillId="0" borderId="0" xfId="0" applyFont="1" applyAlignment="1">
      <alignment horizontal="right" vertical="center"/>
    </xf>
    <xf numFmtId="169" fontId="110" fillId="0" borderId="0" xfId="0" applyFont="1" applyAlignment="1">
      <alignment horizontal="right"/>
    </xf>
    <xf numFmtId="169" fontId="99" fillId="0" borderId="0" xfId="0" applyFont="1" applyAlignment="1">
      <alignment horizontal="right"/>
    </xf>
    <xf numFmtId="169" fontId="102" fillId="0" borderId="2" xfId="0" applyFont="1" applyBorder="1"/>
    <xf numFmtId="169" fontId="102" fillId="0" borderId="10" xfId="0" applyFont="1" applyBorder="1"/>
    <xf numFmtId="169" fontId="102" fillId="0" borderId="73" xfId="0" applyFont="1" applyBorder="1"/>
    <xf numFmtId="169" fontId="102" fillId="0" borderId="74" xfId="0" applyFont="1" applyBorder="1"/>
    <xf numFmtId="169" fontId="102" fillId="0" borderId="75" xfId="0" applyFont="1" applyBorder="1"/>
    <xf numFmtId="169" fontId="101" fillId="0" borderId="2" xfId="0" applyFont="1" applyBorder="1" applyAlignment="1">
      <alignment horizontal="center" textRotation="90" wrapText="1"/>
    </xf>
    <xf numFmtId="169" fontId="107" fillId="0" borderId="0" xfId="0" applyFont="1" applyAlignment="1">
      <alignment vertical="center"/>
    </xf>
    <xf numFmtId="169" fontId="107" fillId="24" borderId="0" xfId="0" applyFont="1" applyFill="1" applyAlignment="1">
      <alignment horizontal="justify" vertical="center" wrapText="1"/>
    </xf>
    <xf numFmtId="169" fontId="107" fillId="0" borderId="0" xfId="0" applyFont="1" applyAlignment="1">
      <alignment horizontal="justify" vertical="center" wrapText="1"/>
    </xf>
    <xf numFmtId="0" fontId="102" fillId="79" borderId="0" xfId="8" applyNumberFormat="1" applyFont="1" applyFill="1"/>
    <xf numFmtId="0" fontId="102" fillId="31" borderId="0" xfId="4" applyNumberFormat="1" applyFont="1" applyFill="1" applyAlignment="1">
      <alignment horizontal="left"/>
    </xf>
    <xf numFmtId="0" fontId="162" fillId="31" borderId="0" xfId="25" applyFont="1" applyFill="1"/>
    <xf numFmtId="0" fontId="98" fillId="31" borderId="0" xfId="25" applyFill="1"/>
    <xf numFmtId="1" fontId="106" fillId="0" borderId="125" xfId="0" applyNumberFormat="1" applyFont="1" applyBorder="1" applyAlignment="1" applyProtection="1">
      <alignment vertical="center" wrapText="1"/>
      <protection locked="0"/>
    </xf>
    <xf numFmtId="171" fontId="104" fillId="0" borderId="125" xfId="0" applyNumberFormat="1" applyFont="1" applyBorder="1" applyAlignment="1" applyProtection="1">
      <alignment vertical="center" wrapText="1"/>
      <protection locked="0"/>
    </xf>
    <xf numFmtId="1" fontId="106" fillId="0" borderId="98" xfId="0" applyNumberFormat="1" applyFont="1" applyBorder="1" applyAlignment="1" applyProtection="1">
      <alignment vertical="center" wrapText="1"/>
      <protection locked="0"/>
    </xf>
    <xf numFmtId="171" fontId="104" fillId="0" borderId="98" xfId="0" applyNumberFormat="1" applyFont="1" applyBorder="1" applyAlignment="1" applyProtection="1">
      <alignment vertical="center" wrapText="1"/>
      <protection locked="0"/>
    </xf>
    <xf numFmtId="3" fontId="111" fillId="0" borderId="179" xfId="0" applyNumberFormat="1" applyFont="1" applyBorder="1" applyAlignment="1" applyProtection="1">
      <alignment horizontal="center" vertical="center" wrapText="1"/>
      <protection locked="0"/>
    </xf>
    <xf numFmtId="3" fontId="111" fillId="0" borderId="67" xfId="0" applyNumberFormat="1" applyFont="1" applyBorder="1" applyAlignment="1" applyProtection="1">
      <alignment horizontal="center" vertical="center" wrapText="1"/>
      <protection locked="0"/>
    </xf>
    <xf numFmtId="3" fontId="104" fillId="5" borderId="0" xfId="0" applyNumberFormat="1" applyFont="1" applyFill="1"/>
    <xf numFmtId="1" fontId="102" fillId="31" borderId="0" xfId="11" applyNumberFormat="1" applyFont="1" applyFill="1"/>
    <xf numFmtId="0" fontId="98" fillId="31" borderId="0" xfId="0" applyNumberFormat="1" applyFont="1" applyFill="1"/>
    <xf numFmtId="0" fontId="11" fillId="31" borderId="0" xfId="11" applyNumberFormat="1" applyFont="1" applyFill="1"/>
    <xf numFmtId="9" fontId="392" fillId="52" borderId="181" xfId="0" applyNumberFormat="1" applyFont="1" applyFill="1" applyBorder="1" applyAlignment="1">
      <alignment horizontal="center" vertical="center" wrapText="1"/>
    </xf>
    <xf numFmtId="1" fontId="104" fillId="35" borderId="98" xfId="11" applyNumberFormat="1" applyFont="1" applyFill="1" applyBorder="1" applyAlignment="1">
      <alignment horizontal="center" vertical="center" wrapText="1"/>
    </xf>
    <xf numFmtId="1" fontId="9" fillId="24" borderId="179" xfId="11" applyNumberFormat="1" applyFont="1" applyFill="1" applyBorder="1"/>
    <xf numFmtId="165" fontId="111" fillId="24" borderId="95" xfId="18" applyNumberFormat="1" applyFont="1" applyFill="1" applyBorder="1" applyAlignment="1" applyProtection="1">
      <alignment horizontal="center" vertical="center" wrapText="1"/>
    </xf>
    <xf numFmtId="170" fontId="393" fillId="31" borderId="182" xfId="0" applyNumberFormat="1" applyFont="1" applyFill="1" applyBorder="1" applyAlignment="1">
      <alignment horizontal="right" vertical="center" wrapText="1"/>
    </xf>
    <xf numFmtId="3" fontId="129" fillId="24" borderId="5" xfId="11" applyNumberFormat="1" applyFont="1" applyFill="1" applyBorder="1" applyAlignment="1">
      <alignment horizontal="center" vertical="center" wrapText="1"/>
    </xf>
    <xf numFmtId="0" fontId="12" fillId="28" borderId="0" xfId="4" applyNumberFormat="1" applyFont="1" applyFill="1" applyAlignment="1">
      <alignment wrapText="1"/>
    </xf>
    <xf numFmtId="0" fontId="9" fillId="28" borderId="0" xfId="4" applyNumberFormat="1" applyFont="1" applyFill="1" applyAlignment="1">
      <alignment wrapText="1"/>
    </xf>
    <xf numFmtId="0" fontId="223" fillId="51" borderId="0" xfId="8" applyNumberFormat="1" applyFont="1" applyFill="1"/>
    <xf numFmtId="0" fontId="11" fillId="51" borderId="0" xfId="8" applyNumberFormat="1" applyFont="1" applyFill="1"/>
    <xf numFmtId="0" fontId="176" fillId="51" borderId="0" xfId="25" applyFont="1" applyFill="1" applyAlignment="1">
      <alignment horizontal="right" vertical="center"/>
    </xf>
    <xf numFmtId="0" fontId="59" fillId="51" borderId="0" xfId="8" applyNumberFormat="1" applyFont="1" applyFill="1"/>
    <xf numFmtId="0" fontId="39" fillId="51" borderId="0" xfId="8" applyNumberFormat="1" applyFont="1" applyFill="1"/>
    <xf numFmtId="0" fontId="9" fillId="51" borderId="0" xfId="8" applyNumberFormat="1" applyFont="1" applyFill="1" applyAlignment="1">
      <alignment horizontal="right" vertical="center"/>
    </xf>
    <xf numFmtId="0" fontId="54" fillId="51" borderId="0" xfId="8" applyNumberFormat="1" applyFont="1" applyFill="1" applyAlignment="1">
      <alignment vertical="center" wrapText="1"/>
    </xf>
    <xf numFmtId="0" fontId="16" fillId="51" borderId="0" xfId="8" applyNumberFormat="1" applyFont="1" applyFill="1" applyAlignment="1">
      <alignment vertical="center" wrapText="1"/>
    </xf>
    <xf numFmtId="0" fontId="43" fillId="51" borderId="0" xfId="8" applyNumberFormat="1" applyFont="1" applyFill="1" applyAlignment="1">
      <alignment horizontal="right"/>
    </xf>
    <xf numFmtId="0" fontId="9" fillId="51" borderId="0" xfId="8" applyNumberFormat="1" applyFont="1" applyFill="1" applyAlignment="1">
      <alignment horizontal="center" vertical="center"/>
    </xf>
    <xf numFmtId="0" fontId="54" fillId="51" borderId="0" xfId="8" applyNumberFormat="1" applyFont="1" applyFill="1" applyAlignment="1">
      <alignment horizontal="right"/>
    </xf>
    <xf numFmtId="0" fontId="43" fillId="51" borderId="0" xfId="8" applyNumberFormat="1" applyFont="1" applyFill="1" applyAlignment="1">
      <alignment horizontal="right" vertical="center" wrapText="1"/>
    </xf>
    <xf numFmtId="0" fontId="43" fillId="51" borderId="0" xfId="8" applyNumberFormat="1" applyFont="1" applyFill="1" applyAlignment="1">
      <alignment vertical="center" wrapText="1"/>
    </xf>
    <xf numFmtId="0" fontId="15" fillId="51" borderId="0" xfId="8" applyNumberFormat="1" applyFont="1" applyFill="1" applyAlignment="1">
      <alignment horizontal="right"/>
    </xf>
    <xf numFmtId="0" fontId="23" fillId="51" borderId="0" xfId="8" applyNumberFormat="1" applyFont="1" applyFill="1" applyAlignment="1">
      <alignment horizontal="right"/>
    </xf>
    <xf numFmtId="0" fontId="38" fillId="51" borderId="0" xfId="8" applyNumberFormat="1" applyFont="1" applyFill="1" applyAlignment="1">
      <alignment horizontal="center" vertical="center" wrapText="1"/>
    </xf>
    <xf numFmtId="0" fontId="64" fillId="51" borderId="0" xfId="8" applyNumberFormat="1" applyFont="1" applyFill="1" applyAlignment="1">
      <alignment vertical="center"/>
    </xf>
    <xf numFmtId="0" fontId="11" fillId="51" borderId="0" xfId="8" applyNumberFormat="1" applyFont="1" applyFill="1" applyAlignment="1">
      <alignment vertical="center"/>
    </xf>
    <xf numFmtId="0" fontId="15" fillId="51" borderId="0" xfId="8" applyNumberFormat="1" applyFont="1" applyFill="1"/>
    <xf numFmtId="0" fontId="23" fillId="51" borderId="0" xfId="8" applyNumberFormat="1" applyFont="1" applyFill="1"/>
    <xf numFmtId="0" fontId="75" fillId="51" borderId="0" xfId="8" applyNumberFormat="1" applyFont="1" applyFill="1" applyAlignment="1">
      <alignment vertical="center"/>
    </xf>
    <xf numFmtId="169" fontId="163" fillId="51" borderId="0" xfId="0" applyFont="1" applyFill="1" applyAlignment="1">
      <alignment vertical="center"/>
    </xf>
    <xf numFmtId="0" fontId="63" fillId="51" borderId="0" xfId="8" applyNumberFormat="1" applyFont="1" applyFill="1" applyAlignment="1">
      <alignment vertical="center"/>
    </xf>
    <xf numFmtId="169" fontId="148" fillId="51" borderId="2" xfId="0" applyFont="1" applyFill="1" applyBorder="1" applyAlignment="1">
      <alignment horizontal="left" vertical="center"/>
    </xf>
    <xf numFmtId="0" fontId="11" fillId="51" borderId="11" xfId="8" applyNumberFormat="1" applyFont="1" applyFill="1" applyBorder="1"/>
    <xf numFmtId="3" fontId="376" fillId="82" borderId="122" xfId="0" applyNumberFormat="1" applyFont="1" applyFill="1" applyBorder="1" applyAlignment="1" applyProtection="1">
      <alignment horizontal="center" vertical="center" wrapText="1"/>
      <protection locked="0"/>
    </xf>
    <xf numFmtId="3" fontId="376" fillId="51" borderId="121" xfId="0" applyNumberFormat="1" applyFont="1" applyFill="1" applyBorder="1" applyAlignment="1" applyProtection="1">
      <alignment horizontal="center" vertical="center" wrapText="1"/>
      <protection locked="0"/>
    </xf>
    <xf numFmtId="3" fontId="376" fillId="51" borderId="123" xfId="0" applyNumberFormat="1" applyFont="1" applyFill="1" applyBorder="1" applyAlignment="1" applyProtection="1">
      <alignment horizontal="center" vertical="center" wrapText="1"/>
      <protection locked="0"/>
    </xf>
    <xf numFmtId="169" fontId="11" fillId="51" borderId="0" xfId="8" applyFont="1" applyFill="1"/>
    <xf numFmtId="169" fontId="9" fillId="51" borderId="43" xfId="8" applyFont="1" applyFill="1" applyBorder="1" applyAlignment="1">
      <alignment wrapText="1"/>
    </xf>
    <xf numFmtId="169" fontId="9" fillId="51" borderId="14" xfId="8" applyFont="1" applyFill="1" applyBorder="1" applyAlignment="1">
      <alignment wrapText="1"/>
    </xf>
    <xf numFmtId="0" fontId="11" fillId="51" borderId="14" xfId="8" applyNumberFormat="1" applyFont="1" applyFill="1" applyBorder="1"/>
    <xf numFmtId="169" fontId="194" fillId="51" borderId="0" xfId="0" applyFont="1" applyFill="1"/>
    <xf numFmtId="169" fontId="39" fillId="51" borderId="0" xfId="8" applyFont="1" applyFill="1"/>
    <xf numFmtId="169" fontId="54" fillId="51" borderId="0" xfId="8" applyFont="1" applyFill="1" applyAlignment="1">
      <alignment horizontal="right" vertical="center" wrapText="1"/>
    </xf>
    <xf numFmtId="169" fontId="11" fillId="51" borderId="0" xfId="8" applyFont="1" applyFill="1" applyAlignment="1">
      <alignment vertical="center"/>
    </xf>
    <xf numFmtId="3" fontId="38" fillId="51" borderId="0" xfId="8" applyNumberFormat="1" applyFont="1" applyFill="1" applyAlignment="1">
      <alignment horizontal="center" vertical="center" wrapText="1"/>
    </xf>
    <xf numFmtId="3" fontId="16" fillId="51" borderId="0" xfId="8" applyNumberFormat="1" applyFont="1" applyFill="1" applyAlignment="1">
      <alignment horizontal="center" vertical="center" wrapText="1"/>
    </xf>
    <xf numFmtId="9" fontId="16" fillId="51" borderId="0" xfId="19" applyFont="1" applyFill="1" applyBorder="1" applyAlignment="1" applyProtection="1"/>
    <xf numFmtId="169" fontId="0" fillId="51" borderId="0" xfId="0" applyFill="1"/>
    <xf numFmtId="169" fontId="13" fillId="51" borderId="0" xfId="4" applyFont="1" applyFill="1" applyAlignment="1">
      <alignment vertical="center"/>
    </xf>
    <xf numFmtId="169" fontId="11" fillId="51" borderId="0" xfId="4" applyFont="1" applyFill="1" applyAlignment="1">
      <alignment vertical="center"/>
    </xf>
    <xf numFmtId="169" fontId="9" fillId="51" borderId="0" xfId="4" applyFont="1" applyFill="1" applyAlignment="1">
      <alignment vertical="top" wrapText="1"/>
    </xf>
    <xf numFmtId="169" fontId="11" fillId="51" borderId="0" xfId="4" applyFont="1" applyFill="1"/>
    <xf numFmtId="169" fontId="4" fillId="51" borderId="0" xfId="4" applyFont="1" applyFill="1" applyAlignment="1">
      <alignment vertical="top" wrapText="1"/>
    </xf>
    <xf numFmtId="169" fontId="65" fillId="51" borderId="0" xfId="0" applyFont="1" applyFill="1"/>
    <xf numFmtId="169" fontId="14" fillId="51" borderId="0" xfId="0" applyFont="1" applyFill="1"/>
    <xf numFmtId="169" fontId="11" fillId="51" borderId="0" xfId="0" applyFont="1" applyFill="1"/>
    <xf numFmtId="169" fontId="51" fillId="51" borderId="2" xfId="0" applyFont="1" applyFill="1" applyBorder="1" applyAlignment="1">
      <alignment vertical="center"/>
    </xf>
    <xf numFmtId="169" fontId="51" fillId="51" borderId="0" xfId="0" applyFont="1" applyFill="1" applyAlignment="1">
      <alignment vertical="center" wrapText="1"/>
    </xf>
    <xf numFmtId="14" fontId="13" fillId="51" borderId="0" xfId="8" applyNumberFormat="1" applyFont="1" applyFill="1" applyAlignment="1">
      <alignment horizontal="center"/>
    </xf>
    <xf numFmtId="0" fontId="54" fillId="51" borderId="0" xfId="8" applyNumberFormat="1" applyFont="1" applyFill="1" applyAlignment="1">
      <alignment horizontal="center" vertical="center" wrapText="1"/>
    </xf>
    <xf numFmtId="169" fontId="196" fillId="51" borderId="42" xfId="0" applyFont="1" applyFill="1" applyBorder="1" applyAlignment="1">
      <alignment horizontal="left" vertical="center" wrapText="1"/>
    </xf>
    <xf numFmtId="14" fontId="9" fillId="51" borderId="0" xfId="8" applyNumberFormat="1" applyFont="1" applyFill="1"/>
    <xf numFmtId="169" fontId="13" fillId="51" borderId="73" xfId="0" applyFont="1" applyFill="1" applyBorder="1" applyAlignment="1">
      <alignment horizontal="right" vertical="center" wrapText="1"/>
    </xf>
    <xf numFmtId="169" fontId="13" fillId="51" borderId="74" xfId="0" applyFont="1" applyFill="1" applyBorder="1" applyAlignment="1">
      <alignment horizontal="right" vertical="center" wrapText="1"/>
    </xf>
    <xf numFmtId="169" fontId="13" fillId="51" borderId="75" xfId="0" applyFont="1" applyFill="1" applyBorder="1" applyAlignment="1">
      <alignment horizontal="right" vertical="center" wrapText="1"/>
    </xf>
    <xf numFmtId="9" fontId="9" fillId="51" borderId="73" xfId="17" applyFont="1" applyFill="1" applyBorder="1" applyAlignment="1" applyProtection="1">
      <alignment horizontal="center" vertical="center"/>
    </xf>
    <xf numFmtId="9" fontId="9" fillId="51" borderId="75" xfId="17" applyFont="1" applyFill="1" applyBorder="1" applyAlignment="1" applyProtection="1">
      <alignment horizontal="center" vertical="center"/>
    </xf>
    <xf numFmtId="169" fontId="18" fillId="51" borderId="0" xfId="8" applyFont="1" applyFill="1" applyAlignment="1">
      <alignment wrapText="1"/>
    </xf>
    <xf numFmtId="169" fontId="64" fillId="51" borderId="98" xfId="8" applyFont="1" applyFill="1" applyBorder="1" applyAlignment="1">
      <alignment horizontal="center" vertical="center" wrapText="1"/>
    </xf>
    <xf numFmtId="169" fontId="64" fillId="51" borderId="179" xfId="8" applyFont="1" applyFill="1" applyBorder="1" applyAlignment="1">
      <alignment horizontal="center" vertical="center" wrapText="1"/>
    </xf>
    <xf numFmtId="169" fontId="13" fillId="51" borderId="95" xfId="8" applyFont="1" applyFill="1" applyBorder="1" applyAlignment="1">
      <alignment horizontal="center" vertical="center" wrapText="1"/>
    </xf>
    <xf numFmtId="169" fontId="13" fillId="51" borderId="96" xfId="8" applyFont="1" applyFill="1" applyBorder="1" applyAlignment="1">
      <alignment horizontal="center" vertical="center" wrapText="1"/>
    </xf>
    <xf numFmtId="169" fontId="13" fillId="51" borderId="97" xfId="8" applyFont="1" applyFill="1" applyBorder="1" applyAlignment="1">
      <alignment horizontal="center" vertical="center" wrapText="1"/>
    </xf>
    <xf numFmtId="0" fontId="9" fillId="51" borderId="95" xfId="8" applyNumberFormat="1" applyFont="1" applyFill="1" applyBorder="1" applyAlignment="1">
      <alignment vertical="center" wrapText="1"/>
    </xf>
    <xf numFmtId="0" fontId="9" fillId="51" borderId="96" xfId="8" applyNumberFormat="1" applyFont="1" applyFill="1" applyBorder="1" applyAlignment="1">
      <alignment vertical="center" wrapText="1"/>
    </xf>
    <xf numFmtId="0" fontId="9" fillId="51" borderId="97" xfId="8" applyNumberFormat="1" applyFont="1" applyFill="1" applyBorder="1" applyAlignment="1">
      <alignment vertical="center" wrapText="1"/>
    </xf>
    <xf numFmtId="0" fontId="9" fillId="51" borderId="95" xfId="8" applyNumberFormat="1" applyFont="1" applyFill="1" applyBorder="1" applyAlignment="1">
      <alignment horizontal="center" vertical="center"/>
    </xf>
    <xf numFmtId="0" fontId="9" fillId="51" borderId="97" xfId="8" applyNumberFormat="1" applyFont="1" applyFill="1" applyBorder="1" applyAlignment="1">
      <alignment horizontal="center" vertical="center"/>
    </xf>
    <xf numFmtId="169" fontId="106" fillId="51" borderId="98" xfId="8" applyFont="1" applyFill="1" applyBorder="1" applyAlignment="1">
      <alignment horizontal="center" textRotation="90" wrapText="1"/>
    </xf>
    <xf numFmtId="169" fontId="106" fillId="51" borderId="179" xfId="8" applyFont="1" applyFill="1" applyBorder="1" applyAlignment="1">
      <alignment horizontal="center" textRotation="90" wrapText="1"/>
    </xf>
    <xf numFmtId="169" fontId="106" fillId="51" borderId="184" xfId="8" applyFont="1" applyFill="1" applyBorder="1" applyAlignment="1">
      <alignment horizontal="center" textRotation="90" wrapText="1"/>
    </xf>
    <xf numFmtId="9" fontId="64" fillId="51" borderId="95" xfId="19" applyFont="1" applyFill="1" applyBorder="1" applyAlignment="1" applyProtection="1">
      <alignment horizontal="center" vertical="center" wrapText="1"/>
    </xf>
    <xf numFmtId="9" fontId="64" fillId="51" borderId="97" xfId="19" applyFont="1" applyFill="1" applyBorder="1" applyAlignment="1" applyProtection="1">
      <alignment horizontal="center" vertical="center" wrapText="1"/>
    </xf>
    <xf numFmtId="9" fontId="9" fillId="51" borderId="93" xfId="17" applyFont="1" applyFill="1" applyBorder="1" applyAlignment="1" applyProtection="1">
      <alignment horizontal="center" vertical="center"/>
    </xf>
    <xf numFmtId="9" fontId="9" fillId="51" borderId="94" xfId="17" applyFont="1" applyFill="1" applyBorder="1" applyAlignment="1" applyProtection="1">
      <alignment horizontal="center" vertical="center"/>
    </xf>
    <xf numFmtId="3" fontId="16" fillId="51" borderId="98" xfId="8" applyNumberFormat="1" applyFont="1" applyFill="1" applyBorder="1" applyAlignment="1">
      <alignment horizontal="center" vertical="center" wrapText="1"/>
    </xf>
    <xf numFmtId="3" fontId="16" fillId="51" borderId="179" xfId="8" applyNumberFormat="1" applyFont="1" applyFill="1" applyBorder="1" applyAlignment="1">
      <alignment horizontal="center" vertical="center" wrapText="1"/>
    </xf>
    <xf numFmtId="169" fontId="40" fillId="51" borderId="95" xfId="0" applyFont="1" applyFill="1" applyBorder="1" applyAlignment="1">
      <alignment horizontal="center"/>
    </xf>
    <xf numFmtId="169" fontId="40" fillId="51" borderId="97" xfId="0" applyFont="1" applyFill="1" applyBorder="1" applyAlignment="1">
      <alignment horizontal="center"/>
    </xf>
    <xf numFmtId="169" fontId="18" fillId="51" borderId="62" xfId="8" applyFont="1" applyFill="1" applyBorder="1" applyAlignment="1">
      <alignment horizontal="left" vertical="center" wrapText="1"/>
    </xf>
    <xf numFmtId="169" fontId="18" fillId="51" borderId="68" xfId="8" applyFont="1" applyFill="1" applyBorder="1" applyAlignment="1">
      <alignment horizontal="left" vertical="center" wrapText="1"/>
    </xf>
    <xf numFmtId="14" fontId="106" fillId="51" borderId="95" xfId="25" applyNumberFormat="1" applyFont="1" applyFill="1" applyBorder="1" applyAlignment="1">
      <alignment horizontal="center" vertical="center"/>
    </xf>
    <xf numFmtId="14" fontId="106" fillId="51" borderId="96" xfId="25" applyNumberFormat="1" applyFont="1" applyFill="1" applyBorder="1" applyAlignment="1">
      <alignment horizontal="center" vertical="center"/>
    </xf>
    <xf numFmtId="14" fontId="106" fillId="51" borderId="97" xfId="25" applyNumberFormat="1" applyFont="1" applyFill="1" applyBorder="1" applyAlignment="1">
      <alignment horizontal="center" vertical="center"/>
    </xf>
    <xf numFmtId="169" fontId="145" fillId="51" borderId="95" xfId="0" applyFont="1" applyFill="1" applyBorder="1" applyAlignment="1">
      <alignment horizontal="center" vertical="center" wrapText="1"/>
    </xf>
    <xf numFmtId="169" fontId="145" fillId="51" borderId="106" xfId="0" applyFont="1" applyFill="1" applyBorder="1" applyAlignment="1">
      <alignment horizontal="center" vertical="center" wrapText="1"/>
    </xf>
    <xf numFmtId="169" fontId="199" fillId="51" borderId="96" xfId="0" applyFont="1" applyFill="1" applyBorder="1" applyAlignment="1">
      <alignment horizontal="center" vertical="center" wrapText="1"/>
    </xf>
    <xf numFmtId="169" fontId="199" fillId="51" borderId="95" xfId="0" applyFont="1" applyFill="1" applyBorder="1" applyAlignment="1">
      <alignment horizontal="center" vertical="center" wrapText="1"/>
    </xf>
    <xf numFmtId="169" fontId="199" fillId="51" borderId="97" xfId="0" applyFont="1" applyFill="1" applyBorder="1" applyAlignment="1">
      <alignment horizontal="center" vertical="center" wrapText="1"/>
    </xf>
    <xf numFmtId="169" fontId="147" fillId="51" borderId="95" xfId="0" applyFont="1" applyFill="1" applyBorder="1" applyAlignment="1">
      <alignment horizontal="center" vertical="center" wrapText="1"/>
    </xf>
    <xf numFmtId="169" fontId="147" fillId="51" borderId="97" xfId="0" applyFont="1" applyFill="1" applyBorder="1" applyAlignment="1">
      <alignment horizontal="center" vertical="center" wrapText="1"/>
    </xf>
    <xf numFmtId="169" fontId="111" fillId="51" borderId="185" xfId="0" applyFont="1" applyFill="1" applyBorder="1" applyAlignment="1">
      <alignment horizontal="center" vertical="center" textRotation="90" wrapText="1"/>
    </xf>
    <xf numFmtId="169" fontId="111" fillId="51" borderId="88" xfId="0" applyFont="1" applyFill="1" applyBorder="1" applyAlignment="1">
      <alignment horizontal="center" vertical="center" textRotation="90" wrapText="1"/>
    </xf>
    <xf numFmtId="169" fontId="147" fillId="51" borderId="96" xfId="0" applyFont="1" applyFill="1" applyBorder="1" applyAlignment="1">
      <alignment horizontal="center" vertical="center" wrapText="1"/>
    </xf>
    <xf numFmtId="169" fontId="198" fillId="51" borderId="95" xfId="0" applyFont="1" applyFill="1" applyBorder="1" applyAlignment="1">
      <alignment horizontal="center" vertical="center" wrapText="1"/>
    </xf>
    <xf numFmtId="169" fontId="198" fillId="51" borderId="96" xfId="0" applyFont="1" applyFill="1" applyBorder="1" applyAlignment="1">
      <alignment horizontal="center" vertical="center" wrapText="1"/>
    </xf>
    <xf numFmtId="169" fontId="198" fillId="51" borderId="97" xfId="0" applyFont="1" applyFill="1" applyBorder="1" applyAlignment="1">
      <alignment horizontal="center" vertical="center" wrapText="1"/>
    </xf>
    <xf numFmtId="169" fontId="148" fillId="51" borderId="186" xfId="0" applyFont="1" applyFill="1" applyBorder="1" applyAlignment="1">
      <alignment horizontal="center" vertical="center" wrapText="1"/>
    </xf>
    <xf numFmtId="169" fontId="148" fillId="51" borderId="14" xfId="0" applyFont="1" applyFill="1" applyBorder="1" applyAlignment="1">
      <alignment horizontal="center" vertical="center" wrapText="1"/>
    </xf>
    <xf numFmtId="169" fontId="148" fillId="51" borderId="187" xfId="0" applyFont="1" applyFill="1" applyBorder="1" applyAlignment="1">
      <alignment horizontal="center" vertical="center" wrapText="1"/>
    </xf>
    <xf numFmtId="169" fontId="148" fillId="51" borderId="73" xfId="0" applyFont="1" applyFill="1" applyBorder="1" applyAlignment="1">
      <alignment horizontal="center" vertical="center" wrapText="1"/>
    </xf>
    <xf numFmtId="169" fontId="148" fillId="51" borderId="74" xfId="0" applyFont="1" applyFill="1" applyBorder="1" applyAlignment="1">
      <alignment horizontal="center" vertical="center" wrapText="1"/>
    </xf>
    <xf numFmtId="169" fontId="148" fillId="51" borderId="75" xfId="0" applyFont="1" applyFill="1" applyBorder="1" applyAlignment="1">
      <alignment horizontal="center" vertical="center" wrapText="1"/>
    </xf>
    <xf numFmtId="169" fontId="102" fillId="51" borderId="186" xfId="0" applyFont="1" applyFill="1" applyBorder="1" applyAlignment="1">
      <alignment horizontal="center" vertical="center" wrapText="1"/>
    </xf>
    <xf numFmtId="169" fontId="102" fillId="51" borderId="14" xfId="0" applyFont="1" applyFill="1" applyBorder="1" applyAlignment="1">
      <alignment horizontal="center" vertical="center" wrapText="1"/>
    </xf>
    <xf numFmtId="169" fontId="102" fillId="51" borderId="187" xfId="0" applyFont="1" applyFill="1" applyBorder="1" applyAlignment="1">
      <alignment horizontal="center" vertical="center" wrapText="1"/>
    </xf>
    <xf numFmtId="169" fontId="102" fillId="51" borderId="73" xfId="0" applyFont="1" applyFill="1" applyBorder="1" applyAlignment="1">
      <alignment horizontal="center" vertical="center" wrapText="1"/>
    </xf>
    <xf numFmtId="169" fontId="102" fillId="51" borderId="74" xfId="0" applyFont="1" applyFill="1" applyBorder="1" applyAlignment="1">
      <alignment horizontal="center" vertical="center" wrapText="1"/>
    </xf>
    <xf numFmtId="169" fontId="102" fillId="51" borderId="75" xfId="0" applyFont="1" applyFill="1" applyBorder="1" applyAlignment="1">
      <alignment horizontal="center" vertical="center" wrapText="1"/>
    </xf>
    <xf numFmtId="9" fontId="9" fillId="51" borderId="95" xfId="19" applyFont="1" applyFill="1" applyBorder="1" applyAlignment="1" applyProtection="1">
      <alignment horizontal="center" vertical="center" wrapText="1"/>
    </xf>
    <xf numFmtId="9" fontId="9" fillId="51" borderId="97" xfId="19" applyFont="1" applyFill="1" applyBorder="1" applyAlignment="1" applyProtection="1">
      <alignment horizontal="center" vertical="center" wrapText="1"/>
    </xf>
    <xf numFmtId="9" fontId="16" fillId="51" borderId="95" xfId="19" applyFont="1" applyFill="1" applyBorder="1" applyAlignment="1" applyProtection="1">
      <alignment horizontal="center"/>
    </xf>
    <xf numFmtId="9" fontId="16" fillId="51" borderId="97" xfId="19" applyFont="1" applyFill="1" applyBorder="1" applyAlignment="1" applyProtection="1">
      <alignment horizontal="center"/>
    </xf>
    <xf numFmtId="169" fontId="16" fillId="51" borderId="185" xfId="8" applyFont="1" applyFill="1" applyBorder="1" applyAlignment="1">
      <alignment horizontal="center" vertical="center" textRotation="90" wrapText="1"/>
    </xf>
    <xf numFmtId="169" fontId="16" fillId="51" borderId="108" xfId="8" applyFont="1" applyFill="1" applyBorder="1" applyAlignment="1">
      <alignment horizontal="center" vertical="center" textRotation="90" wrapText="1"/>
    </xf>
    <xf numFmtId="169" fontId="111" fillId="51" borderId="87" xfId="0" applyFont="1" applyFill="1" applyBorder="1" applyAlignment="1">
      <alignment horizontal="center" vertical="center" textRotation="90" wrapText="1"/>
    </xf>
    <xf numFmtId="169" fontId="111" fillId="51" borderId="108" xfId="0" applyFont="1" applyFill="1" applyBorder="1" applyAlignment="1">
      <alignment horizontal="center" vertical="center" textRotation="90" wrapText="1"/>
    </xf>
    <xf numFmtId="169" fontId="16" fillId="51" borderId="185" xfId="8" applyFont="1" applyFill="1" applyBorder="1" applyAlignment="1">
      <alignment horizontal="center" textRotation="90" wrapText="1"/>
    </xf>
    <xf numFmtId="169" fontId="16" fillId="51" borderId="108" xfId="8" applyFont="1" applyFill="1" applyBorder="1" applyAlignment="1">
      <alignment horizontal="center" textRotation="90" wrapText="1"/>
    </xf>
    <xf numFmtId="169" fontId="13" fillId="51" borderId="185" xfId="8" applyFont="1" applyFill="1" applyBorder="1" applyAlignment="1">
      <alignment horizontal="center" textRotation="90" wrapText="1"/>
    </xf>
    <xf numFmtId="169" fontId="13" fillId="51" borderId="108" xfId="8" applyFont="1" applyFill="1" applyBorder="1" applyAlignment="1">
      <alignment horizontal="center" textRotation="90" wrapText="1"/>
    </xf>
    <xf numFmtId="0" fontId="40" fillId="51" borderId="47" xfId="8" applyNumberFormat="1" applyFont="1" applyFill="1" applyBorder="1" applyAlignment="1">
      <alignment horizontal="center" vertical="center" wrapText="1"/>
    </xf>
    <xf numFmtId="0" fontId="40" fillId="51" borderId="46" xfId="8" applyNumberFormat="1" applyFont="1" applyFill="1" applyBorder="1" applyAlignment="1">
      <alignment horizontal="center" vertical="center" wrapText="1"/>
    </xf>
    <xf numFmtId="0" fontId="40" fillId="51" borderId="48" xfId="8" applyNumberFormat="1" applyFont="1" applyFill="1" applyBorder="1" applyAlignment="1">
      <alignment horizontal="center" vertical="center" wrapText="1"/>
    </xf>
    <xf numFmtId="169" fontId="13" fillId="51" borderId="88" xfId="8" applyFont="1" applyFill="1" applyBorder="1" applyAlignment="1">
      <alignment horizontal="center" textRotation="90" wrapText="1"/>
    </xf>
    <xf numFmtId="169" fontId="129" fillId="51" borderId="47" xfId="0" applyFont="1" applyFill="1" applyBorder="1" applyAlignment="1">
      <alignment horizontal="center" vertical="center"/>
    </xf>
    <xf numFmtId="169" fontId="129" fillId="51" borderId="46" xfId="0" applyFont="1" applyFill="1" applyBorder="1" applyAlignment="1">
      <alignment horizontal="center" vertical="center"/>
    </xf>
    <xf numFmtId="169" fontId="129" fillId="51" borderId="48" xfId="0" applyFont="1" applyFill="1" applyBorder="1" applyAlignment="1">
      <alignment horizontal="center" vertical="center"/>
    </xf>
    <xf numFmtId="169" fontId="13" fillId="51" borderId="183" xfId="8" applyFont="1" applyFill="1" applyBorder="1" applyAlignment="1">
      <alignment horizontal="center" textRotation="90" wrapText="1"/>
    </xf>
    <xf numFmtId="169" fontId="13" fillId="51" borderId="188" xfId="8" applyFont="1" applyFill="1" applyBorder="1" applyAlignment="1">
      <alignment horizontal="center" textRotation="90" wrapText="1"/>
    </xf>
    <xf numFmtId="169" fontId="129" fillId="51" borderId="95" xfId="0" applyFont="1" applyFill="1" applyBorder="1" applyAlignment="1">
      <alignment horizontal="center" vertical="center" wrapText="1"/>
    </xf>
    <xf numFmtId="169" fontId="129" fillId="51" borderId="96" xfId="0" applyFont="1" applyFill="1" applyBorder="1" applyAlignment="1">
      <alignment horizontal="center" vertical="center" wrapText="1"/>
    </xf>
    <xf numFmtId="169" fontId="129" fillId="51" borderId="106" xfId="0" applyFont="1" applyFill="1" applyBorder="1" applyAlignment="1">
      <alignment horizontal="center" vertical="center" wrapText="1"/>
    </xf>
    <xf numFmtId="169" fontId="148" fillId="51" borderId="189" xfId="0" applyFont="1" applyFill="1" applyBorder="1" applyAlignment="1">
      <alignment horizontal="center" vertical="center" wrapText="1"/>
    </xf>
    <xf numFmtId="169" fontId="148" fillId="51" borderId="25" xfId="0" applyFont="1" applyFill="1" applyBorder="1" applyAlignment="1">
      <alignment horizontal="center" vertical="center" wrapText="1"/>
    </xf>
    <xf numFmtId="169" fontId="148" fillId="51" borderId="19" xfId="0" applyFont="1" applyFill="1" applyBorder="1" applyAlignment="1">
      <alignment horizontal="center" vertical="center" wrapText="1"/>
    </xf>
    <xf numFmtId="169" fontId="199" fillId="51" borderId="14" xfId="0" applyFont="1" applyFill="1" applyBorder="1" applyAlignment="1">
      <alignment horizontal="center" vertical="center" wrapText="1"/>
    </xf>
    <xf numFmtId="169" fontId="199" fillId="51" borderId="187" xfId="0" applyFont="1" applyFill="1" applyBorder="1" applyAlignment="1">
      <alignment horizontal="center" vertical="center" wrapText="1"/>
    </xf>
    <xf numFmtId="169" fontId="199" fillId="51" borderId="74" xfId="0" applyFont="1" applyFill="1" applyBorder="1" applyAlignment="1">
      <alignment horizontal="center" vertical="center" wrapText="1"/>
    </xf>
    <xf numFmtId="169" fontId="199" fillId="51" borderId="75" xfId="0" applyFont="1" applyFill="1" applyBorder="1" applyAlignment="1">
      <alignment horizontal="center" vertical="center" wrapText="1"/>
    </xf>
    <xf numFmtId="169" fontId="101" fillId="51" borderId="95" xfId="0" applyFont="1" applyFill="1" applyBorder="1" applyAlignment="1">
      <alignment horizontal="center" vertical="center" wrapText="1"/>
    </xf>
    <xf numFmtId="169" fontId="101" fillId="51" borderId="96" xfId="0" applyFont="1" applyFill="1" applyBorder="1" applyAlignment="1">
      <alignment horizontal="center" vertical="center" wrapText="1"/>
    </xf>
    <xf numFmtId="169" fontId="101" fillId="51" borderId="97" xfId="0" applyFont="1" applyFill="1" applyBorder="1" applyAlignment="1">
      <alignment horizontal="center" vertical="center" wrapText="1"/>
    </xf>
    <xf numFmtId="169" fontId="148" fillId="51" borderId="95" xfId="0" applyFont="1" applyFill="1" applyBorder="1" applyAlignment="1">
      <alignment horizontal="center" vertical="center" wrapText="1"/>
    </xf>
    <xf numFmtId="169" fontId="148" fillId="51" borderId="96" xfId="0" applyFont="1" applyFill="1" applyBorder="1" applyAlignment="1">
      <alignment horizontal="center" vertical="center" wrapText="1"/>
    </xf>
    <xf numFmtId="169" fontId="148" fillId="51" borderId="97" xfId="0" applyFont="1" applyFill="1" applyBorder="1" applyAlignment="1">
      <alignment horizontal="center" vertical="center" wrapText="1"/>
    </xf>
    <xf numFmtId="169" fontId="18" fillId="51" borderId="95" xfId="8" applyFont="1" applyFill="1" applyBorder="1" applyAlignment="1">
      <alignment wrapText="1"/>
    </xf>
    <xf numFmtId="169" fontId="18" fillId="51" borderId="96" xfId="8" applyFont="1" applyFill="1" applyBorder="1" applyAlignment="1">
      <alignment wrapText="1"/>
    </xf>
    <xf numFmtId="169" fontId="18" fillId="51" borderId="97" xfId="8" applyFont="1" applyFill="1" applyBorder="1" applyAlignment="1">
      <alignment wrapText="1"/>
    </xf>
    <xf numFmtId="169" fontId="13" fillId="51" borderId="95" xfId="8" applyFont="1" applyFill="1" applyBorder="1" applyAlignment="1">
      <alignment vertical="center" wrapText="1"/>
    </xf>
    <xf numFmtId="169" fontId="13" fillId="51" borderId="96" xfId="8" applyFont="1" applyFill="1" applyBorder="1" applyAlignment="1">
      <alignment vertical="center" wrapText="1"/>
    </xf>
    <xf numFmtId="169" fontId="13" fillId="51" borderId="97" xfId="8" applyFont="1" applyFill="1" applyBorder="1" applyAlignment="1">
      <alignment vertical="center" wrapText="1"/>
    </xf>
    <xf numFmtId="169" fontId="12" fillId="51" borderId="95" xfId="8" applyFont="1" applyFill="1" applyBorder="1" applyAlignment="1">
      <alignment vertical="center" wrapText="1"/>
    </xf>
    <xf numFmtId="169" fontId="12" fillId="51" borderId="96" xfId="8" applyFont="1" applyFill="1" applyBorder="1" applyAlignment="1">
      <alignment vertical="center" wrapText="1"/>
    </xf>
    <xf numFmtId="169" fontId="12" fillId="51" borderId="97" xfId="8" applyFont="1" applyFill="1" applyBorder="1" applyAlignment="1">
      <alignment vertical="center" wrapText="1"/>
    </xf>
    <xf numFmtId="169" fontId="38" fillId="51" borderId="95" xfId="8" applyFont="1" applyFill="1" applyBorder="1" applyAlignment="1">
      <alignment horizontal="right" vertical="top" wrapText="1"/>
    </xf>
    <xf numFmtId="169" fontId="38" fillId="51" borderId="96" xfId="8" applyFont="1" applyFill="1" applyBorder="1" applyAlignment="1">
      <alignment horizontal="right" vertical="top" wrapText="1"/>
    </xf>
    <xf numFmtId="169" fontId="38" fillId="51" borderId="97" xfId="8" applyFont="1" applyFill="1" applyBorder="1" applyAlignment="1">
      <alignment horizontal="right" vertical="top" wrapText="1"/>
    </xf>
    <xf numFmtId="169" fontId="109" fillId="51" borderId="95" xfId="0" applyFont="1" applyFill="1" applyBorder="1" applyAlignment="1">
      <alignment horizontal="right" vertical="center" wrapText="1"/>
    </xf>
    <xf numFmtId="169" fontId="109" fillId="51" borderId="96" xfId="0" applyFont="1" applyFill="1" applyBorder="1" applyAlignment="1">
      <alignment horizontal="right" vertical="center" wrapText="1"/>
    </xf>
    <xf numFmtId="169" fontId="109" fillId="51" borderId="97" xfId="0" applyFont="1" applyFill="1" applyBorder="1" applyAlignment="1">
      <alignment horizontal="right" vertical="center" wrapText="1"/>
    </xf>
    <xf numFmtId="169" fontId="146" fillId="51" borderId="95" xfId="0" applyFont="1" applyFill="1" applyBorder="1" applyAlignment="1">
      <alignment horizontal="right" vertical="center" wrapText="1"/>
    </xf>
    <xf numFmtId="169" fontId="146" fillId="51" borderId="96" xfId="0" applyFont="1" applyFill="1" applyBorder="1" applyAlignment="1">
      <alignment horizontal="right" vertical="center" wrapText="1"/>
    </xf>
    <xf numFmtId="169" fontId="146" fillId="51" borderId="97" xfId="0" applyFont="1" applyFill="1" applyBorder="1" applyAlignment="1">
      <alignment horizontal="right" vertical="center" wrapText="1"/>
    </xf>
    <xf numFmtId="169" fontId="126" fillId="51" borderId="95" xfId="0" applyFont="1" applyFill="1" applyBorder="1" applyAlignment="1">
      <alignment horizontal="right" vertical="center" wrapText="1"/>
    </xf>
    <xf numFmtId="169" fontId="126" fillId="51" borderId="96" xfId="0" applyFont="1" applyFill="1" applyBorder="1" applyAlignment="1">
      <alignment horizontal="right" vertical="center" wrapText="1"/>
    </xf>
    <xf numFmtId="169" fontId="126" fillId="51" borderId="97" xfId="0" applyFont="1" applyFill="1" applyBorder="1" applyAlignment="1">
      <alignment horizontal="right" vertical="center" wrapText="1"/>
    </xf>
    <xf numFmtId="169" fontId="13" fillId="51" borderId="93" xfId="0" applyFont="1" applyFill="1" applyBorder="1" applyAlignment="1">
      <alignment horizontal="right" vertical="center" wrapText="1"/>
    </xf>
    <xf numFmtId="169" fontId="13" fillId="51" borderId="99" xfId="0" applyFont="1" applyFill="1" applyBorder="1" applyAlignment="1">
      <alignment horizontal="right" vertical="center" wrapText="1"/>
    </xf>
    <xf numFmtId="169" fontId="13" fillId="51" borderId="94" xfId="0" applyFont="1" applyFill="1" applyBorder="1" applyAlignment="1">
      <alignment horizontal="right" vertical="center" wrapText="1"/>
    </xf>
    <xf numFmtId="169" fontId="40" fillId="51" borderId="95" xfId="0" applyFont="1" applyFill="1" applyBorder="1" applyAlignment="1">
      <alignment wrapText="1"/>
    </xf>
    <xf numFmtId="169" fontId="40" fillId="51" borderId="96" xfId="0" applyFont="1" applyFill="1" applyBorder="1" applyAlignment="1">
      <alignment wrapText="1"/>
    </xf>
    <xf numFmtId="169" fontId="40" fillId="51" borderId="97" xfId="0" applyFont="1" applyFill="1" applyBorder="1" applyAlignment="1">
      <alignment wrapText="1"/>
    </xf>
    <xf numFmtId="169" fontId="197" fillId="51" borderId="96" xfId="0" applyFont="1" applyFill="1" applyBorder="1" applyAlignment="1">
      <alignment horizontal="left" vertical="center" wrapText="1"/>
    </xf>
    <xf numFmtId="169" fontId="197" fillId="51" borderId="97" xfId="0" applyFont="1" applyFill="1" applyBorder="1" applyAlignment="1">
      <alignment horizontal="left" vertical="center" wrapText="1"/>
    </xf>
    <xf numFmtId="169" fontId="196" fillId="51" borderId="25" xfId="0" applyFont="1" applyFill="1" applyBorder="1" applyAlignment="1">
      <alignment horizontal="left" vertical="center" wrapText="1"/>
    </xf>
    <xf numFmtId="9" fontId="304" fillId="51" borderId="93" xfId="19" applyFont="1" applyFill="1" applyBorder="1" applyAlignment="1" applyProtection="1">
      <alignment horizontal="center"/>
    </xf>
    <xf numFmtId="9" fontId="304" fillId="51" borderId="99" xfId="19" applyFont="1" applyFill="1" applyBorder="1" applyAlignment="1" applyProtection="1">
      <alignment horizontal="center"/>
    </xf>
    <xf numFmtId="9" fontId="146" fillId="51" borderId="98" xfId="16" applyFont="1" applyFill="1" applyBorder="1" applyAlignment="1" applyProtection="1">
      <alignment horizontal="center" vertical="center" wrapText="1"/>
    </xf>
    <xf numFmtId="9" fontId="146" fillId="51" borderId="179" xfId="16" applyFont="1" applyFill="1" applyBorder="1" applyAlignment="1" applyProtection="1">
      <alignment horizontal="center" vertical="center" wrapText="1"/>
    </xf>
    <xf numFmtId="169" fontId="104" fillId="51" borderId="98" xfId="0" applyFont="1" applyFill="1" applyBorder="1" applyAlignment="1">
      <alignment horizontal="center" vertical="center" textRotation="90" wrapText="1"/>
    </xf>
    <xf numFmtId="169" fontId="104" fillId="51" borderId="179" xfId="0" applyFont="1" applyFill="1" applyBorder="1" applyAlignment="1">
      <alignment horizontal="center" vertical="center" textRotation="90" wrapText="1"/>
    </xf>
    <xf numFmtId="169" fontId="18" fillId="51" borderId="93" xfId="8" applyFont="1" applyFill="1" applyBorder="1" applyAlignment="1">
      <alignment wrapText="1"/>
    </xf>
    <xf numFmtId="169" fontId="18" fillId="51" borderId="99" xfId="8" applyFont="1" applyFill="1" applyBorder="1" applyAlignment="1">
      <alignment wrapText="1"/>
    </xf>
    <xf numFmtId="169" fontId="18" fillId="51" borderId="94" xfId="8" applyFont="1" applyFill="1" applyBorder="1" applyAlignment="1">
      <alignment wrapText="1"/>
    </xf>
    <xf numFmtId="169" fontId="51" fillId="51" borderId="95" xfId="0" applyFont="1" applyFill="1" applyBorder="1" applyAlignment="1" applyProtection="1">
      <alignment horizontal="center" vertical="center" wrapText="1"/>
      <protection locked="0"/>
    </xf>
    <xf numFmtId="169" fontId="51" fillId="51" borderId="96" xfId="0" applyFont="1" applyFill="1" applyBorder="1" applyAlignment="1" applyProtection="1">
      <alignment horizontal="center" vertical="center" wrapText="1"/>
      <protection locked="0"/>
    </xf>
    <xf numFmtId="169" fontId="51" fillId="51" borderId="97" xfId="0" applyFont="1" applyFill="1" applyBorder="1" applyAlignment="1" applyProtection="1">
      <alignment horizontal="center" vertical="center" wrapText="1"/>
      <protection locked="0"/>
    </xf>
    <xf numFmtId="169" fontId="106" fillId="51" borderId="93" xfId="4" applyFont="1" applyFill="1" applyBorder="1" applyAlignment="1" applyProtection="1">
      <alignment horizontal="center" vertical="top" wrapText="1"/>
      <protection locked="0"/>
    </xf>
    <xf numFmtId="169" fontId="106" fillId="51" borderId="99" xfId="4" applyFont="1" applyFill="1" applyBorder="1" applyAlignment="1" applyProtection="1">
      <alignment horizontal="center" vertical="top" wrapText="1"/>
      <protection locked="0"/>
    </xf>
    <xf numFmtId="169" fontId="106" fillId="51" borderId="94" xfId="4" applyFont="1" applyFill="1" applyBorder="1" applyAlignment="1" applyProtection="1">
      <alignment horizontal="center" vertical="top" wrapText="1"/>
      <protection locked="0"/>
    </xf>
    <xf numFmtId="169" fontId="106" fillId="51" borderId="2" xfId="4" applyFont="1" applyFill="1" applyBorder="1" applyAlignment="1" applyProtection="1">
      <alignment horizontal="center" vertical="top" wrapText="1"/>
      <protection locked="0"/>
    </xf>
    <xf numFmtId="169" fontId="106" fillId="51" borderId="0" xfId="4" applyFont="1" applyFill="1" applyAlignment="1" applyProtection="1">
      <alignment horizontal="center" vertical="top" wrapText="1"/>
      <protection locked="0"/>
    </xf>
    <xf numFmtId="169" fontId="106" fillId="51" borderId="10" xfId="4" applyFont="1" applyFill="1" applyBorder="1" applyAlignment="1" applyProtection="1">
      <alignment horizontal="center" vertical="top" wrapText="1"/>
      <protection locked="0"/>
    </xf>
    <xf numFmtId="169" fontId="106" fillId="51" borderId="73" xfId="4" applyFont="1" applyFill="1" applyBorder="1" applyAlignment="1" applyProtection="1">
      <alignment horizontal="center" vertical="top" wrapText="1"/>
      <protection locked="0"/>
    </xf>
    <xf numFmtId="169" fontId="106" fillId="51" borderId="74" xfId="4" applyFont="1" applyFill="1" applyBorder="1" applyAlignment="1" applyProtection="1">
      <alignment horizontal="center" vertical="top" wrapText="1"/>
      <protection locked="0"/>
    </xf>
    <xf numFmtId="169" fontId="106" fillId="51" borderId="75" xfId="4" applyFont="1" applyFill="1" applyBorder="1" applyAlignment="1" applyProtection="1">
      <alignment horizontal="center" vertical="top" wrapText="1"/>
      <protection locked="0"/>
    </xf>
    <xf numFmtId="0" fontId="390" fillId="75" borderId="125" xfId="25" applyFont="1" applyFill="1" applyBorder="1" applyAlignment="1">
      <alignment horizontal="center" vertical="center" wrapText="1"/>
    </xf>
    <xf numFmtId="169" fontId="11" fillId="70" borderId="0" xfId="4" applyFont="1" applyFill="1" applyAlignment="1">
      <alignment vertical="center"/>
    </xf>
    <xf numFmtId="1" fontId="9" fillId="69" borderId="3" xfId="0" applyNumberFormat="1" applyFont="1" applyFill="1" applyBorder="1" applyAlignment="1">
      <alignment horizontal="center" vertical="center" wrapText="1"/>
    </xf>
    <xf numFmtId="169" fontId="363" fillId="69" borderId="3" xfId="0" applyFont="1" applyFill="1" applyBorder="1" applyAlignment="1">
      <alignment horizontal="center" vertical="center" wrapText="1"/>
    </xf>
    <xf numFmtId="1" fontId="13" fillId="69" borderId="3" xfId="0" applyNumberFormat="1" applyFont="1" applyFill="1" applyBorder="1" applyAlignment="1">
      <alignment horizontal="center" vertical="center" wrapText="1"/>
    </xf>
    <xf numFmtId="169" fontId="399" fillId="0" borderId="0" xfId="4" applyFont="1"/>
    <xf numFmtId="169" fontId="400" fillId="0" borderId="0" xfId="4" applyFont="1" applyAlignment="1">
      <alignment horizontal="right" vertical="center"/>
    </xf>
    <xf numFmtId="169" fontId="401" fillId="0" borderId="0" xfId="4" applyFont="1" applyAlignment="1">
      <alignment horizontal="right"/>
    </xf>
    <xf numFmtId="169" fontId="102" fillId="24" borderId="93" xfId="0" applyFont="1" applyFill="1" applyBorder="1"/>
    <xf numFmtId="169" fontId="102" fillId="24" borderId="99" xfId="0" applyFont="1" applyFill="1" applyBorder="1"/>
    <xf numFmtId="169" fontId="102" fillId="24" borderId="99" xfId="0" applyFont="1" applyFill="1" applyBorder="1" applyAlignment="1">
      <alignment vertical="center"/>
    </xf>
    <xf numFmtId="169" fontId="191" fillId="24" borderId="99" xfId="0" applyFont="1" applyFill="1" applyBorder="1"/>
    <xf numFmtId="169" fontId="192" fillId="24" borderId="99" xfId="0" applyFont="1" applyFill="1" applyBorder="1" applyAlignment="1">
      <alignment vertical="center"/>
    </xf>
    <xf numFmtId="169" fontId="102" fillId="24" borderId="94" xfId="0" applyFont="1" applyFill="1" applyBorder="1" applyAlignment="1">
      <alignment vertical="center"/>
    </xf>
    <xf numFmtId="3" fontId="111" fillId="35" borderId="125" xfId="0" applyNumberFormat="1" applyFont="1" applyFill="1" applyBorder="1" applyAlignment="1">
      <alignment horizontal="center" vertical="center" wrapText="1"/>
    </xf>
    <xf numFmtId="169" fontId="195" fillId="31" borderId="105" xfId="0" applyFont="1" applyFill="1" applyBorder="1" applyAlignment="1">
      <alignment vertical="center"/>
    </xf>
    <xf numFmtId="169" fontId="163" fillId="31" borderId="96" xfId="0" applyFont="1" applyFill="1" applyBorder="1" applyAlignment="1">
      <alignment vertical="center"/>
    </xf>
    <xf numFmtId="169" fontId="163" fillId="31" borderId="97" xfId="0" applyFont="1" applyFill="1" applyBorder="1" applyAlignment="1">
      <alignment vertical="center"/>
    </xf>
    <xf numFmtId="169" fontId="60" fillId="24" borderId="97" xfId="4" applyFont="1" applyFill="1" applyBorder="1" applyAlignment="1">
      <alignment horizontal="center" vertical="center" wrapText="1"/>
    </xf>
    <xf numFmtId="169" fontId="60" fillId="24" borderId="125" xfId="4" applyFont="1" applyFill="1" applyBorder="1" applyAlignment="1">
      <alignment horizontal="center" vertical="center" wrapText="1"/>
    </xf>
    <xf numFmtId="169" fontId="156" fillId="26" borderId="125" xfId="0" applyFont="1" applyFill="1" applyBorder="1" applyAlignment="1">
      <alignment horizontal="center" vertical="center" textRotation="90" wrapText="1"/>
    </xf>
    <xf numFmtId="169" fontId="61" fillId="24" borderId="125" xfId="4" applyFont="1" applyFill="1" applyBorder="1" applyAlignment="1">
      <alignment horizontal="center" vertical="center" textRotation="90" wrapText="1"/>
    </xf>
    <xf numFmtId="169" fontId="9" fillId="24" borderId="125" xfId="4" applyFont="1" applyFill="1" applyBorder="1" applyAlignment="1">
      <alignment horizontal="center" vertical="center" textRotation="90" wrapText="1"/>
    </xf>
    <xf numFmtId="169" fontId="62" fillId="35" borderId="125" xfId="4" applyFont="1" applyFill="1" applyBorder="1" applyAlignment="1">
      <alignment horizontal="center" vertical="center" textRotation="90" wrapText="1"/>
    </xf>
    <xf numFmtId="169" fontId="13" fillId="24" borderId="125" xfId="4" applyFont="1" applyFill="1" applyBorder="1" applyAlignment="1">
      <alignment horizontal="center" vertical="center" textRotation="90" wrapText="1"/>
    </xf>
    <xf numFmtId="169" fontId="13" fillId="24" borderId="107" xfId="4" applyFont="1" applyFill="1" applyBorder="1" applyAlignment="1">
      <alignment horizontal="center" vertical="center" textRotation="90" wrapText="1"/>
    </xf>
    <xf numFmtId="0" fontId="9" fillId="24" borderId="104" xfId="4" applyNumberFormat="1" applyFont="1" applyFill="1" applyBorder="1" applyAlignment="1">
      <alignment horizontal="center" vertical="center" textRotation="90" wrapText="1"/>
    </xf>
    <xf numFmtId="0" fontId="9" fillId="24" borderId="125" xfId="4" applyNumberFormat="1" applyFont="1" applyFill="1" applyBorder="1" applyAlignment="1">
      <alignment horizontal="center" vertical="center" textRotation="90" wrapText="1"/>
    </xf>
    <xf numFmtId="0" fontId="62" fillId="35" borderId="107" xfId="4" applyNumberFormat="1" applyFont="1" applyFill="1" applyBorder="1" applyAlignment="1">
      <alignment horizontal="center" vertical="center" textRotation="90" wrapText="1"/>
    </xf>
    <xf numFmtId="3" fontId="111" fillId="0" borderId="125" xfId="0" applyNumberFormat="1" applyFont="1" applyBorder="1" applyAlignment="1" applyProtection="1">
      <alignment horizontal="center" vertical="center"/>
      <protection locked="0"/>
    </xf>
    <xf numFmtId="3" fontId="341" fillId="53" borderId="121" xfId="25" applyNumberFormat="1" applyFont="1" applyFill="1" applyBorder="1" applyAlignment="1" applyProtection="1">
      <alignment horizontal="left" vertical="center" wrapText="1"/>
      <protection locked="0"/>
    </xf>
    <xf numFmtId="0" fontId="111" fillId="0" borderId="125" xfId="0" applyNumberFormat="1" applyFont="1" applyBorder="1" applyAlignment="1" applyProtection="1">
      <alignment horizontal="center" vertical="center"/>
      <protection locked="0"/>
    </xf>
    <xf numFmtId="3" fontId="111" fillId="0" borderId="179" xfId="0" applyNumberFormat="1" applyFont="1" applyBorder="1" applyAlignment="1" applyProtection="1">
      <alignment horizontal="center" vertical="center"/>
      <protection locked="0"/>
    </xf>
    <xf numFmtId="3" fontId="219" fillId="35" borderId="95" xfId="4" applyNumberFormat="1" applyFont="1" applyFill="1" applyBorder="1" applyAlignment="1">
      <alignment horizontal="center" vertical="center" wrapText="1"/>
    </xf>
    <xf numFmtId="3" fontId="9" fillId="0" borderId="125" xfId="40" applyNumberFormat="1" applyFont="1" applyBorder="1" applyAlignment="1" applyProtection="1">
      <alignment horizontal="center" vertical="center" wrapText="1"/>
      <protection locked="0"/>
    </xf>
    <xf numFmtId="3" fontId="10" fillId="53" borderId="107" xfId="4" applyNumberFormat="1" applyFont="1" applyFill="1" applyBorder="1" applyAlignment="1" applyProtection="1">
      <alignment horizontal="center" vertical="center" wrapText="1"/>
      <protection locked="0"/>
    </xf>
    <xf numFmtId="1" fontId="348" fillId="24" borderId="104" xfId="0" applyNumberFormat="1" applyFont="1" applyFill="1" applyBorder="1" applyAlignment="1">
      <alignment horizontal="center" vertical="center" wrapText="1"/>
    </xf>
    <xf numFmtId="1" fontId="348" fillId="24" borderId="125" xfId="0" applyNumberFormat="1" applyFont="1" applyFill="1" applyBorder="1" applyAlignment="1">
      <alignment horizontal="center" vertical="center" wrapText="1"/>
    </xf>
    <xf numFmtId="0" fontId="348" fillId="35" borderId="107" xfId="0" applyNumberFormat="1" applyFont="1" applyFill="1" applyBorder="1" applyAlignment="1">
      <alignment horizontal="center" vertical="center" wrapText="1"/>
    </xf>
    <xf numFmtId="3" fontId="106" fillId="0" borderId="125" xfId="0" applyNumberFormat="1" applyFont="1" applyBorder="1" applyAlignment="1" applyProtection="1">
      <alignment horizontal="center" vertical="center" wrapText="1"/>
      <protection locked="0"/>
    </xf>
    <xf numFmtId="3" fontId="346" fillId="0" borderId="125" xfId="0" applyNumberFormat="1" applyFont="1" applyBorder="1" applyAlignment="1" applyProtection="1">
      <alignment horizontal="center" vertical="center" wrapText="1"/>
      <protection locked="0"/>
    </xf>
    <xf numFmtId="3" fontId="346" fillId="0" borderId="95" xfId="33" applyNumberFormat="1" applyFont="1" applyBorder="1" applyAlignment="1" applyProtection="1">
      <alignment vertical="center" wrapText="1"/>
      <protection locked="0"/>
    </xf>
    <xf numFmtId="3" fontId="111" fillId="0" borderId="125" xfId="0" applyNumberFormat="1" applyFont="1" applyBorder="1" applyAlignment="1" applyProtection="1">
      <alignment horizontal="center" vertical="center" wrapText="1"/>
      <protection locked="0"/>
    </xf>
    <xf numFmtId="3" fontId="219" fillId="35" borderId="125" xfId="4" applyNumberFormat="1" applyFont="1" applyFill="1" applyBorder="1" applyAlignment="1">
      <alignment horizontal="center" vertical="center" wrapText="1"/>
    </xf>
    <xf numFmtId="3" fontId="346" fillId="0" borderId="125" xfId="33" applyNumberFormat="1" applyFont="1" applyBorder="1" applyAlignment="1" applyProtection="1">
      <alignment horizontal="center" vertical="center" wrapText="1"/>
      <protection locked="0"/>
    </xf>
    <xf numFmtId="3" fontId="10" fillId="53" borderId="97" xfId="4" applyNumberFormat="1" applyFont="1" applyFill="1" applyBorder="1" applyAlignment="1" applyProtection="1">
      <alignment horizontal="center" vertical="center" wrapText="1"/>
      <protection locked="0"/>
    </xf>
    <xf numFmtId="3" fontId="10" fillId="53" borderId="125" xfId="4" applyNumberFormat="1" applyFont="1" applyFill="1" applyBorder="1" applyAlignment="1" applyProtection="1">
      <alignment horizontal="center" vertical="center" wrapText="1"/>
      <protection locked="0"/>
    </xf>
    <xf numFmtId="3" fontId="346" fillId="0" borderId="95" xfId="0" applyNumberFormat="1" applyFont="1" applyBorder="1" applyAlignment="1" applyProtection="1">
      <alignment horizontal="center" vertical="center" wrapText="1"/>
      <protection locked="0"/>
    </xf>
    <xf numFmtId="3" fontId="10" fillId="24" borderId="97" xfId="4" applyNumberFormat="1" applyFont="1" applyFill="1" applyBorder="1" applyAlignment="1" applyProtection="1">
      <alignment horizontal="center" vertical="center" wrapText="1"/>
      <protection locked="0"/>
    </xf>
    <xf numFmtId="3" fontId="10" fillId="24" borderId="125" xfId="4" applyNumberFormat="1" applyFont="1" applyFill="1" applyBorder="1" applyAlignment="1" applyProtection="1">
      <alignment horizontal="center" vertical="center" wrapText="1"/>
      <protection locked="0"/>
    </xf>
    <xf numFmtId="3" fontId="10" fillId="24" borderId="107" xfId="4" applyNumberFormat="1" applyFont="1" applyFill="1" applyBorder="1" applyAlignment="1" applyProtection="1">
      <alignment horizontal="center" vertical="center" wrapText="1"/>
      <protection locked="0"/>
    </xf>
    <xf numFmtId="3" fontId="219" fillId="24" borderId="115" xfId="4" applyNumberFormat="1" applyFont="1" applyFill="1" applyBorder="1" applyAlignment="1">
      <alignment horizontal="center" vertical="center" wrapText="1"/>
    </xf>
    <xf numFmtId="3" fontId="219" fillId="35" borderId="115" xfId="4" applyNumberFormat="1" applyFont="1" applyFill="1" applyBorder="1" applyAlignment="1">
      <alignment horizontal="center" vertical="center" wrapText="1"/>
    </xf>
    <xf numFmtId="3" fontId="219" fillId="35" borderId="112" xfId="4" applyNumberFormat="1" applyFont="1" applyFill="1" applyBorder="1" applyAlignment="1">
      <alignment horizontal="center" vertical="center" wrapText="1"/>
    </xf>
    <xf numFmtId="3" fontId="219" fillId="24" borderId="116" xfId="4" applyNumberFormat="1" applyFont="1" applyFill="1" applyBorder="1" applyAlignment="1">
      <alignment horizontal="center" vertical="center" wrapText="1"/>
    </xf>
    <xf numFmtId="0" fontId="10" fillId="35" borderId="114" xfId="0" applyNumberFormat="1" applyFont="1" applyFill="1" applyBorder="1" applyAlignment="1">
      <alignment horizontal="center" vertical="center" wrapText="1"/>
    </xf>
    <xf numFmtId="0" fontId="10" fillId="35" borderId="115" xfId="0" applyNumberFormat="1" applyFont="1" applyFill="1" applyBorder="1" applyAlignment="1">
      <alignment horizontal="center" vertical="center" wrapText="1"/>
    </xf>
    <xf numFmtId="0" fontId="10" fillId="35" borderId="116" xfId="0" applyNumberFormat="1" applyFont="1" applyFill="1" applyBorder="1" applyAlignment="1">
      <alignment horizontal="center" vertical="center" wrapText="1"/>
    </xf>
    <xf numFmtId="169" fontId="40" fillId="27" borderId="104" xfId="4" applyFont="1" applyFill="1" applyBorder="1" applyAlignment="1">
      <alignment horizontal="right" vertical="center" wrapText="1"/>
    </xf>
    <xf numFmtId="169" fontId="9" fillId="27" borderId="125" xfId="4" applyFont="1" applyFill="1" applyBorder="1" applyAlignment="1">
      <alignment vertical="center" wrapText="1"/>
    </xf>
    <xf numFmtId="169" fontId="12" fillId="27" borderId="107" xfId="4" applyFont="1" applyFill="1" applyBorder="1" applyAlignment="1">
      <alignment horizontal="center" vertical="center" wrapText="1"/>
    </xf>
    <xf numFmtId="169" fontId="16" fillId="0" borderId="104" xfId="4" applyFont="1" applyBorder="1" applyAlignment="1">
      <alignment vertical="center" wrapText="1"/>
    </xf>
    <xf numFmtId="3" fontId="16" fillId="0" borderId="125" xfId="4" applyNumberFormat="1" applyFont="1" applyBorder="1" applyAlignment="1">
      <alignment horizontal="center" vertical="center" wrapText="1"/>
    </xf>
    <xf numFmtId="3" fontId="38" fillId="4" borderId="107" xfId="4" applyNumberFormat="1" applyFont="1" applyFill="1" applyBorder="1" applyAlignment="1">
      <alignment horizontal="center" vertical="center" wrapText="1"/>
    </xf>
    <xf numFmtId="169" fontId="16" fillId="0" borderId="114" xfId="4" applyFont="1" applyBorder="1" applyAlignment="1">
      <alignment vertical="center" wrapText="1"/>
    </xf>
    <xf numFmtId="3" fontId="16" fillId="0" borderId="115" xfId="4" applyNumberFormat="1" applyFont="1" applyBorder="1" applyAlignment="1">
      <alignment horizontal="center" vertical="center" wrapText="1"/>
    </xf>
    <xf numFmtId="3" fontId="38" fillId="4" borderId="116" xfId="4" applyNumberFormat="1" applyFont="1" applyFill="1" applyBorder="1" applyAlignment="1">
      <alignment horizontal="center" vertical="center" wrapText="1"/>
    </xf>
    <xf numFmtId="169" fontId="38" fillId="0" borderId="125" xfId="4" applyFont="1" applyBorder="1" applyAlignment="1">
      <alignment vertical="center" wrapText="1"/>
    </xf>
    <xf numFmtId="3" fontId="16" fillId="24" borderId="107" xfId="4" applyNumberFormat="1" applyFont="1" applyFill="1" applyBorder="1" applyAlignment="1">
      <alignment horizontal="center" vertical="center" wrapText="1"/>
    </xf>
    <xf numFmtId="169" fontId="38" fillId="0" borderId="115" xfId="4" applyFont="1" applyBorder="1" applyAlignment="1">
      <alignment vertical="center" wrapText="1"/>
    </xf>
    <xf numFmtId="3" fontId="16" fillId="24" borderId="116" xfId="4" applyNumberFormat="1" applyFont="1" applyFill="1" applyBorder="1" applyAlignment="1">
      <alignment horizontal="center" vertical="center" wrapText="1"/>
    </xf>
    <xf numFmtId="169" fontId="103" fillId="0" borderId="95" xfId="0" applyFont="1" applyBorder="1" applyAlignment="1">
      <alignment horizontal="right" vertical="center" wrapText="1"/>
    </xf>
    <xf numFmtId="169" fontId="103" fillId="0" borderId="96" xfId="0" applyFont="1" applyBorder="1" applyAlignment="1">
      <alignment horizontal="right" vertical="center" wrapText="1"/>
    </xf>
    <xf numFmtId="165" fontId="104" fillId="4" borderId="95" xfId="16" applyNumberFormat="1" applyFont="1" applyFill="1" applyBorder="1" applyAlignment="1" applyProtection="1">
      <alignment vertical="center" wrapText="1"/>
    </xf>
    <xf numFmtId="165" fontId="104" fillId="4" borderId="107" xfId="16" applyNumberFormat="1" applyFont="1" applyFill="1" applyBorder="1" applyAlignment="1" applyProtection="1">
      <alignment vertical="center" wrapText="1"/>
    </xf>
    <xf numFmtId="3" fontId="106" fillId="0" borderId="115" xfId="0" applyNumberFormat="1" applyFont="1" applyBorder="1" applyAlignment="1">
      <alignment horizontal="center" vertical="center" wrapText="1"/>
    </xf>
    <xf numFmtId="3" fontId="106" fillId="0" borderId="112" xfId="0" applyNumberFormat="1" applyFont="1" applyBorder="1" applyAlignment="1">
      <alignment horizontal="center" vertical="center" wrapText="1"/>
    </xf>
    <xf numFmtId="165" fontId="104" fillId="4" borderId="112" xfId="16" applyNumberFormat="1" applyFont="1" applyFill="1" applyBorder="1" applyAlignment="1" applyProtection="1">
      <alignment vertical="center" wrapText="1"/>
    </xf>
    <xf numFmtId="165" fontId="104" fillId="4" borderId="116" xfId="16" applyNumberFormat="1" applyFont="1" applyFill="1" applyBorder="1" applyAlignment="1" applyProtection="1">
      <alignment vertical="center" wrapText="1"/>
    </xf>
    <xf numFmtId="3" fontId="9" fillId="24" borderId="125" xfId="4" applyNumberFormat="1" applyFont="1" applyFill="1" applyBorder="1" applyAlignment="1">
      <alignment horizontal="center" vertical="center" wrapText="1"/>
    </xf>
    <xf numFmtId="165" fontId="13" fillId="24" borderId="107" xfId="17" applyNumberFormat="1" applyFont="1" applyFill="1" applyBorder="1" applyAlignment="1" applyProtection="1">
      <alignment vertical="center" wrapText="1"/>
    </xf>
    <xf numFmtId="3" fontId="11" fillId="24" borderId="107" xfId="4" applyNumberFormat="1" applyFont="1" applyFill="1" applyBorder="1" applyAlignment="1">
      <alignment horizontal="center" vertical="center" wrapText="1"/>
    </xf>
    <xf numFmtId="169" fontId="36" fillId="0" borderId="104" xfId="4" applyFont="1" applyBorder="1" applyAlignment="1">
      <alignment horizontal="right" vertical="top" wrapText="1"/>
    </xf>
    <xf numFmtId="3" fontId="12" fillId="24" borderId="107" xfId="4" applyNumberFormat="1" applyFont="1" applyFill="1" applyBorder="1" applyAlignment="1">
      <alignment horizontal="center" vertical="center" wrapText="1"/>
    </xf>
    <xf numFmtId="3" fontId="11" fillId="24" borderId="116" xfId="4" applyNumberFormat="1" applyFont="1" applyFill="1" applyBorder="1" applyAlignment="1">
      <alignment horizontal="center" vertical="center" wrapText="1"/>
    </xf>
    <xf numFmtId="169" fontId="36" fillId="0" borderId="114" xfId="4" applyFont="1" applyBorder="1" applyAlignment="1">
      <alignment horizontal="right" vertical="top" wrapText="1"/>
    </xf>
    <xf numFmtId="3" fontId="9" fillId="24" borderId="116" xfId="4" applyNumberFormat="1" applyFont="1" applyFill="1" applyBorder="1" applyAlignment="1">
      <alignment horizontal="center" vertical="center" wrapText="1"/>
    </xf>
    <xf numFmtId="3" fontId="9" fillId="24" borderId="98" xfId="4" applyNumberFormat="1" applyFont="1" applyFill="1" applyBorder="1" applyAlignment="1">
      <alignment horizontal="center" vertical="center" wrapText="1"/>
    </xf>
    <xf numFmtId="165" fontId="13" fillId="24" borderId="183" xfId="17" applyNumberFormat="1" applyFont="1" applyFill="1" applyBorder="1" applyAlignment="1" applyProtection="1">
      <alignment vertical="center" wrapText="1"/>
    </xf>
    <xf numFmtId="3" fontId="9" fillId="24" borderId="115" xfId="4" applyNumberFormat="1" applyFont="1" applyFill="1" applyBorder="1" applyAlignment="1">
      <alignment horizontal="center" vertical="center" wrapText="1"/>
    </xf>
    <xf numFmtId="165" fontId="13" fillId="24" borderId="116" xfId="17" applyNumberFormat="1" applyFont="1" applyFill="1" applyBorder="1" applyAlignment="1" applyProtection="1">
      <alignment vertical="center" wrapText="1"/>
    </xf>
    <xf numFmtId="0" fontId="16" fillId="24" borderId="125" xfId="4" applyNumberFormat="1" applyFont="1" applyFill="1" applyBorder="1" applyAlignment="1">
      <alignment horizontal="center" vertical="top" wrapText="1"/>
    </xf>
    <xf numFmtId="0" fontId="38" fillId="24" borderId="125" xfId="4" applyNumberFormat="1" applyFont="1" applyFill="1" applyBorder="1" applyAlignment="1">
      <alignment vertical="center" wrapText="1"/>
    </xf>
    <xf numFmtId="9" fontId="9" fillId="0" borderId="125" xfId="16" applyFont="1" applyFill="1" applyBorder="1" applyAlignment="1" applyProtection="1">
      <alignment horizontal="center" vertical="center" wrapText="1"/>
    </xf>
    <xf numFmtId="0" fontId="9" fillId="4" borderId="125" xfId="0" applyNumberFormat="1" applyFont="1" applyFill="1" applyBorder="1" applyAlignment="1">
      <alignment horizontal="center" vertical="center" wrapText="1"/>
    </xf>
    <xf numFmtId="0" fontId="13" fillId="27" borderId="125" xfId="4" applyNumberFormat="1" applyFont="1" applyFill="1" applyBorder="1" applyAlignment="1">
      <alignment horizontal="center" vertical="center" wrapText="1"/>
    </xf>
    <xf numFmtId="0" fontId="21" fillId="46" borderId="125" xfId="4" applyNumberFormat="1" applyFont="1" applyFill="1" applyBorder="1" applyAlignment="1">
      <alignment horizontal="center" vertical="center" textRotation="90" wrapText="1"/>
    </xf>
    <xf numFmtId="0" fontId="21" fillId="38" borderId="125" xfId="4" applyNumberFormat="1" applyFont="1" applyFill="1" applyBorder="1" applyAlignment="1">
      <alignment horizontal="center" vertical="center" textRotation="90" wrapText="1"/>
    </xf>
    <xf numFmtId="0" fontId="13" fillId="35" borderId="125" xfId="4" applyNumberFormat="1" applyFont="1" applyFill="1" applyBorder="1" applyAlignment="1">
      <alignment horizontal="center" vertical="center" wrapText="1"/>
    </xf>
    <xf numFmtId="169" fontId="104" fillId="46" borderId="125" xfId="0" applyFont="1" applyFill="1" applyBorder="1" applyAlignment="1">
      <alignment horizontal="center" vertical="center" wrapText="1"/>
    </xf>
    <xf numFmtId="1" fontId="16" fillId="35" borderId="125" xfId="4" applyNumberFormat="1" applyFont="1" applyFill="1" applyBorder="1" applyAlignment="1">
      <alignment horizontal="center" vertical="center" wrapText="1"/>
    </xf>
    <xf numFmtId="171" fontId="106" fillId="24" borderId="125" xfId="0" applyNumberFormat="1" applyFont="1" applyFill="1" applyBorder="1" applyAlignment="1">
      <alignment horizontal="center" vertical="center" wrapText="1"/>
    </xf>
    <xf numFmtId="166" fontId="106" fillId="24" borderId="125" xfId="48" applyNumberFormat="1" applyFont="1" applyFill="1" applyBorder="1" applyAlignment="1" applyProtection="1">
      <alignment horizontal="center" vertical="center" wrapText="1"/>
    </xf>
    <xf numFmtId="171" fontId="106" fillId="35" borderId="125" xfId="0" applyNumberFormat="1" applyFont="1" applyFill="1" applyBorder="1" applyAlignment="1">
      <alignment horizontal="center" vertical="center" wrapText="1"/>
    </xf>
    <xf numFmtId="166" fontId="106" fillId="35" borderId="125" xfId="48" applyNumberFormat="1" applyFont="1" applyFill="1" applyBorder="1" applyAlignment="1" applyProtection="1">
      <alignment horizontal="center" vertical="center" wrapText="1"/>
    </xf>
    <xf numFmtId="1" fontId="33" fillId="24" borderId="125" xfId="0" applyNumberFormat="1" applyFont="1" applyFill="1" applyBorder="1" applyAlignment="1" applyProtection="1">
      <alignment horizontal="center" vertical="top" wrapText="1"/>
      <protection locked="0"/>
    </xf>
    <xf numFmtId="1" fontId="111" fillId="0" borderId="125" xfId="0" applyNumberFormat="1" applyFont="1" applyBorder="1" applyAlignment="1" applyProtection="1">
      <alignment horizontal="center" vertical="center" wrapText="1"/>
      <protection locked="0"/>
    </xf>
    <xf numFmtId="3" fontId="9" fillId="0" borderId="125" xfId="0" applyNumberFormat="1" applyFont="1" applyBorder="1" applyAlignment="1" applyProtection="1">
      <alignment horizontal="left" vertical="center" wrapText="1"/>
      <protection locked="0"/>
    </xf>
    <xf numFmtId="1" fontId="4" fillId="23" borderId="125" xfId="0" applyNumberFormat="1" applyFont="1" applyFill="1" applyBorder="1" applyAlignment="1">
      <alignment horizontal="left" vertical="center" wrapText="1"/>
    </xf>
    <xf numFmtId="1" fontId="33" fillId="23" borderId="125" xfId="0" applyNumberFormat="1" applyFont="1" applyFill="1" applyBorder="1" applyAlignment="1">
      <alignment horizontal="center" vertical="center" wrapText="1"/>
    </xf>
    <xf numFmtId="1" fontId="33" fillId="23" borderId="125" xfId="0" applyNumberFormat="1" applyFont="1" applyFill="1" applyBorder="1" applyAlignment="1">
      <alignment horizontal="center" vertical="top" wrapText="1"/>
    </xf>
    <xf numFmtId="1" fontId="33" fillId="24" borderId="125" xfId="0" applyNumberFormat="1" applyFont="1" applyFill="1" applyBorder="1" applyAlignment="1">
      <alignment horizontal="center" vertical="center" wrapText="1"/>
    </xf>
    <xf numFmtId="172" fontId="4" fillId="24" borderId="125" xfId="2" applyNumberFormat="1" applyFont="1" applyFill="1" applyBorder="1" applyAlignment="1" applyProtection="1">
      <alignment horizontal="center" vertical="center" wrapText="1"/>
    </xf>
    <xf numFmtId="3" fontId="94" fillId="23" borderId="125" xfId="6" applyNumberFormat="1" applyFont="1" applyFill="1" applyBorder="1" applyAlignment="1">
      <alignment horizontal="center" vertical="center" wrapText="1"/>
    </xf>
    <xf numFmtId="3" fontId="9" fillId="23" borderId="125" xfId="0" applyNumberFormat="1" applyFont="1" applyFill="1" applyBorder="1" applyAlignment="1">
      <alignment horizontal="left" vertical="center" wrapText="1"/>
    </xf>
    <xf numFmtId="3" fontId="16" fillId="51" borderId="125" xfId="8" applyNumberFormat="1" applyFont="1" applyFill="1" applyBorder="1" applyAlignment="1">
      <alignment vertical="center" wrapText="1"/>
    </xf>
    <xf numFmtId="0" fontId="38" fillId="51" borderId="125" xfId="8" applyNumberFormat="1" applyFont="1" applyFill="1" applyBorder="1" applyAlignment="1">
      <alignment horizontal="center" vertical="center" wrapText="1"/>
    </xf>
    <xf numFmtId="3" fontId="38" fillId="51" borderId="125" xfId="8" applyNumberFormat="1" applyFont="1" applyFill="1" applyBorder="1" applyAlignment="1">
      <alignment horizontal="center" vertical="center" wrapText="1"/>
    </xf>
    <xf numFmtId="169" fontId="103" fillId="51" borderId="125" xfId="0" applyFont="1" applyFill="1" applyBorder="1" applyAlignment="1">
      <alignment vertical="center" wrapText="1"/>
    </xf>
    <xf numFmtId="0" fontId="40" fillId="0" borderId="125" xfId="8" applyNumberFormat="1" applyFont="1" applyBorder="1" applyAlignment="1">
      <alignment horizontal="center" vertical="center" wrapText="1"/>
    </xf>
    <xf numFmtId="169" fontId="13" fillId="51" borderId="125" xfId="8" applyFont="1" applyFill="1" applyBorder="1" applyAlignment="1">
      <alignment horizontal="center" vertical="center"/>
    </xf>
    <xf numFmtId="169" fontId="13" fillId="51" borderId="125" xfId="8" applyFont="1" applyFill="1" applyBorder="1" applyAlignment="1">
      <alignment horizontal="center" vertical="center" wrapText="1"/>
    </xf>
    <xf numFmtId="0" fontId="13" fillId="51" borderId="125" xfId="8" applyNumberFormat="1" applyFont="1" applyFill="1" applyBorder="1" applyAlignment="1">
      <alignment horizontal="center" vertical="center" wrapText="1"/>
    </xf>
    <xf numFmtId="169" fontId="147" fillId="51" borderId="104" xfId="0" applyFont="1" applyFill="1" applyBorder="1" applyAlignment="1">
      <alignment horizontal="center" vertical="center" wrapText="1"/>
    </xf>
    <xf numFmtId="169" fontId="147" fillId="51" borderId="125" xfId="0" applyFont="1" applyFill="1" applyBorder="1" applyAlignment="1">
      <alignment horizontal="center" vertical="center" textRotation="90" wrapText="1"/>
    </xf>
    <xf numFmtId="169" fontId="147" fillId="51" borderId="125" xfId="0" applyFont="1" applyFill="1" applyBorder="1" applyAlignment="1">
      <alignment horizontal="center" vertical="center" wrapText="1"/>
    </xf>
    <xf numFmtId="169" fontId="147" fillId="51" borderId="107" xfId="0" applyFont="1" applyFill="1" applyBorder="1" applyAlignment="1">
      <alignment horizontal="center" vertical="center" textRotation="90" wrapText="1"/>
    </xf>
    <xf numFmtId="169" fontId="13" fillId="51" borderId="104" xfId="8" applyFont="1" applyFill="1" applyBorder="1" applyAlignment="1">
      <alignment horizontal="center" vertical="center" wrapText="1"/>
    </xf>
    <xf numFmtId="169" fontId="16" fillId="51" borderId="125" xfId="8" applyFont="1" applyFill="1" applyBorder="1" applyAlignment="1">
      <alignment horizontal="center" vertical="center" textRotation="90" wrapText="1"/>
    </xf>
    <xf numFmtId="169" fontId="13" fillId="51" borderId="107" xfId="8" applyFont="1" applyFill="1" applyBorder="1" applyAlignment="1">
      <alignment horizontal="center" vertical="center" wrapText="1"/>
    </xf>
    <xf numFmtId="3" fontId="54" fillId="51" borderId="125" xfId="8" applyNumberFormat="1" applyFont="1" applyFill="1" applyBorder="1" applyAlignment="1">
      <alignment horizontal="center" vertical="center" wrapText="1"/>
    </xf>
    <xf numFmtId="3" fontId="42" fillId="51" borderId="95" xfId="8" applyNumberFormat="1" applyFont="1" applyFill="1" applyBorder="1" applyAlignment="1">
      <alignment horizontal="left" vertical="center" wrapText="1"/>
    </xf>
    <xf numFmtId="3" fontId="376" fillId="51" borderId="125" xfId="8" applyNumberFormat="1" applyFont="1" applyFill="1" applyBorder="1" applyAlignment="1" applyProtection="1">
      <alignment horizontal="center" vertical="center" wrapText="1"/>
      <protection locked="0"/>
    </xf>
    <xf numFmtId="3" fontId="377" fillId="51" borderId="179" xfId="0" applyNumberFormat="1" applyFont="1" applyFill="1" applyBorder="1" applyAlignment="1" applyProtection="1">
      <alignment horizontal="center" vertical="center"/>
      <protection locked="0"/>
    </xf>
    <xf numFmtId="3" fontId="376" fillId="51" borderId="125" xfId="8" applyNumberFormat="1" applyFont="1" applyFill="1" applyBorder="1" applyAlignment="1" applyProtection="1">
      <alignment horizontal="center" vertical="center"/>
      <protection locked="0"/>
    </xf>
    <xf numFmtId="3" fontId="376" fillId="51" borderId="125" xfId="0" applyNumberFormat="1" applyFont="1" applyFill="1" applyBorder="1" applyAlignment="1" applyProtection="1">
      <alignment horizontal="center" vertical="center" wrapText="1"/>
      <protection locked="0"/>
    </xf>
    <xf numFmtId="3" fontId="376" fillId="51" borderId="125" xfId="40" applyNumberFormat="1" applyFont="1" applyFill="1" applyBorder="1" applyAlignment="1" applyProtection="1">
      <alignment horizontal="center" vertical="center" wrapText="1"/>
      <protection locked="0"/>
    </xf>
    <xf numFmtId="3" fontId="377" fillId="51" borderId="125" xfId="40" applyNumberFormat="1" applyFont="1" applyFill="1" applyBorder="1" applyAlignment="1" applyProtection="1">
      <alignment horizontal="center" vertical="center"/>
      <protection locked="0"/>
    </xf>
    <xf numFmtId="3" fontId="377" fillId="51" borderId="125" xfId="0" applyNumberFormat="1" applyFont="1" applyFill="1" applyBorder="1" applyAlignment="1" applyProtection="1">
      <alignment horizontal="center" vertical="center"/>
      <protection locked="0"/>
    </xf>
    <xf numFmtId="3" fontId="54" fillId="51" borderId="104" xfId="8" applyNumberFormat="1" applyFont="1" applyFill="1" applyBorder="1" applyAlignment="1">
      <alignment horizontal="center" vertical="center" wrapText="1"/>
    </xf>
    <xf numFmtId="9" fontId="54" fillId="51" borderId="125" xfId="19" applyFont="1" applyFill="1" applyBorder="1" applyAlignment="1" applyProtection="1">
      <alignment horizontal="center" vertical="center" wrapText="1"/>
    </xf>
    <xf numFmtId="3" fontId="54" fillId="51" borderId="97" xfId="8" applyNumberFormat="1" applyFont="1" applyFill="1" applyBorder="1" applyAlignment="1">
      <alignment horizontal="center" vertical="center" wrapText="1"/>
    </xf>
    <xf numFmtId="9" fontId="54" fillId="51" borderId="107" xfId="19" applyFont="1" applyFill="1" applyBorder="1" applyAlignment="1" applyProtection="1">
      <alignment horizontal="center" vertical="center" wrapText="1"/>
    </xf>
    <xf numFmtId="165" fontId="54" fillId="51" borderId="125" xfId="19" applyNumberFormat="1" applyFont="1" applyFill="1" applyBorder="1" applyAlignment="1" applyProtection="1">
      <alignment horizontal="center" vertical="center" wrapText="1"/>
    </xf>
    <xf numFmtId="165" fontId="54" fillId="51" borderId="107" xfId="19" applyNumberFormat="1" applyFont="1" applyFill="1" applyBorder="1" applyAlignment="1" applyProtection="1">
      <alignment horizontal="center" vertical="center" wrapText="1"/>
    </xf>
    <xf numFmtId="3" fontId="13" fillId="35" borderId="125" xfId="8" applyNumberFormat="1" applyFont="1" applyFill="1" applyBorder="1" applyAlignment="1">
      <alignment horizontal="center" vertical="center" wrapText="1"/>
    </xf>
    <xf numFmtId="3" fontId="377" fillId="51" borderId="125" xfId="0" applyNumberFormat="1" applyFont="1" applyFill="1" applyBorder="1" applyAlignment="1" applyProtection="1">
      <alignment horizontal="center" vertical="center" wrapText="1"/>
      <protection locked="0"/>
    </xf>
    <xf numFmtId="3" fontId="376" fillId="51" borderId="107" xfId="0" applyNumberFormat="1" applyFont="1" applyFill="1" applyBorder="1" applyAlignment="1" applyProtection="1">
      <alignment horizontal="center" vertical="center" wrapText="1"/>
      <protection locked="0"/>
    </xf>
    <xf numFmtId="3" fontId="376" fillId="51" borderId="107" xfId="8" applyNumberFormat="1" applyFont="1" applyFill="1" applyBorder="1" applyAlignment="1" applyProtection="1">
      <alignment horizontal="center" vertical="center" wrapText="1"/>
      <protection locked="0"/>
    </xf>
    <xf numFmtId="3" fontId="54" fillId="51" borderId="98" xfId="8" applyNumberFormat="1" applyFont="1" applyFill="1" applyBorder="1" applyAlignment="1">
      <alignment horizontal="center" vertical="center" wrapText="1"/>
    </xf>
    <xf numFmtId="3" fontId="42" fillId="51" borderId="93" xfId="8" applyNumberFormat="1" applyFont="1" applyFill="1" applyBorder="1" applyAlignment="1">
      <alignment horizontal="left" vertical="center" wrapText="1"/>
    </xf>
    <xf numFmtId="3" fontId="54" fillId="51" borderId="111" xfId="8" applyNumberFormat="1" applyFont="1" applyFill="1" applyBorder="1" applyAlignment="1">
      <alignment horizontal="center" vertical="center" wrapText="1"/>
    </xf>
    <xf numFmtId="9" fontId="54" fillId="51" borderId="98" xfId="19" applyFont="1" applyFill="1" applyBorder="1" applyAlignment="1" applyProtection="1">
      <alignment horizontal="center" vertical="center" wrapText="1"/>
    </xf>
    <xf numFmtId="3" fontId="54" fillId="51" borderId="94" xfId="8" applyNumberFormat="1" applyFont="1" applyFill="1" applyBorder="1" applyAlignment="1">
      <alignment horizontal="center" vertical="center" wrapText="1"/>
    </xf>
    <xf numFmtId="9" fontId="54" fillId="51" borderId="183" xfId="19" applyFont="1" applyFill="1" applyBorder="1" applyAlignment="1" applyProtection="1">
      <alignment horizontal="center" vertical="center" wrapText="1"/>
    </xf>
    <xf numFmtId="165" fontId="54" fillId="51" borderId="98" xfId="19" applyNumberFormat="1" applyFont="1" applyFill="1" applyBorder="1" applyAlignment="1" applyProtection="1">
      <alignment horizontal="center" vertical="center" wrapText="1"/>
    </xf>
    <xf numFmtId="165" fontId="54" fillId="51" borderId="183" xfId="19" applyNumberFormat="1" applyFont="1" applyFill="1" applyBorder="1" applyAlignment="1" applyProtection="1">
      <alignment horizontal="center" vertical="center" wrapText="1"/>
    </xf>
    <xf numFmtId="3" fontId="18" fillId="51" borderId="115" xfId="8" applyNumberFormat="1" applyFont="1" applyFill="1" applyBorder="1" applyAlignment="1">
      <alignment horizontal="center" vertical="center" wrapText="1"/>
    </xf>
    <xf numFmtId="3" fontId="18" fillId="51" borderId="115" xfId="8" applyNumberFormat="1" applyFont="1" applyFill="1" applyBorder="1" applyAlignment="1">
      <alignment horizontal="center" vertical="center"/>
    </xf>
    <xf numFmtId="3" fontId="18" fillId="51" borderId="116" xfId="8" applyNumberFormat="1" applyFont="1" applyFill="1" applyBorder="1" applyAlignment="1">
      <alignment horizontal="center" vertical="center" wrapText="1"/>
    </xf>
    <xf numFmtId="3" fontId="13" fillId="51" borderId="114" xfId="8" applyNumberFormat="1" applyFont="1" applyFill="1" applyBorder="1" applyAlignment="1">
      <alignment horizontal="center" vertical="center" wrapText="1"/>
    </xf>
    <xf numFmtId="9" fontId="13" fillId="51" borderId="115" xfId="19" applyFont="1" applyFill="1" applyBorder="1" applyAlignment="1" applyProtection="1">
      <alignment horizontal="center" vertical="center" wrapText="1"/>
    </xf>
    <xf numFmtId="3" fontId="13" fillId="51" borderId="115" xfId="8" applyNumberFormat="1" applyFont="1" applyFill="1" applyBorder="1" applyAlignment="1">
      <alignment horizontal="center" vertical="center" wrapText="1"/>
    </xf>
    <xf numFmtId="9" fontId="54" fillId="51" borderId="115" xfId="19" applyFont="1" applyFill="1" applyBorder="1" applyAlignment="1" applyProtection="1">
      <alignment horizontal="center" vertical="center" wrapText="1"/>
    </xf>
    <xf numFmtId="165" fontId="54" fillId="51" borderId="115" xfId="19" applyNumberFormat="1" applyFont="1" applyFill="1" applyBorder="1" applyAlignment="1" applyProtection="1">
      <alignment horizontal="center" vertical="center" wrapText="1"/>
    </xf>
    <xf numFmtId="165" fontId="54" fillId="51" borderId="116" xfId="19" applyNumberFormat="1" applyFont="1" applyFill="1" applyBorder="1" applyAlignment="1" applyProtection="1">
      <alignment horizontal="center" vertical="center" wrapText="1"/>
    </xf>
    <xf numFmtId="169" fontId="18" fillId="51" borderId="125" xfId="8" applyFont="1" applyFill="1" applyBorder="1" applyAlignment="1">
      <alignment horizontal="center" vertical="center" wrapText="1"/>
    </xf>
    <xf numFmtId="3" fontId="16" fillId="51" borderId="125" xfId="8" applyNumberFormat="1" applyFont="1" applyFill="1" applyBorder="1" applyAlignment="1">
      <alignment horizontal="center" vertical="center" wrapText="1"/>
    </xf>
    <xf numFmtId="3" fontId="147" fillId="51" borderId="125" xfId="0" applyNumberFormat="1" applyFont="1" applyFill="1" applyBorder="1" applyAlignment="1">
      <alignment horizontal="center" vertical="center" wrapText="1"/>
    </xf>
    <xf numFmtId="3" fontId="104" fillId="51" borderId="125" xfId="0" applyNumberFormat="1" applyFont="1" applyFill="1" applyBorder="1" applyAlignment="1">
      <alignment horizontal="center" vertical="center" wrapText="1"/>
    </xf>
    <xf numFmtId="9" fontId="55" fillId="51" borderId="125" xfId="19" applyFont="1" applyFill="1" applyBorder="1" applyAlignment="1" applyProtection="1">
      <alignment horizontal="center" vertical="center" wrapText="1"/>
    </xf>
    <xf numFmtId="0" fontId="146" fillId="24" borderId="125" xfId="25" applyFont="1" applyFill="1" applyBorder="1" applyAlignment="1">
      <alignment horizontal="center" vertical="center" wrapText="1"/>
    </xf>
    <xf numFmtId="3" fontId="102" fillId="24" borderId="125" xfId="25" applyNumberFormat="1" applyFont="1" applyFill="1" applyBorder="1" applyAlignment="1">
      <alignment horizontal="center" vertical="center" wrapText="1"/>
    </xf>
    <xf numFmtId="3" fontId="388" fillId="0" borderId="179" xfId="8" applyNumberFormat="1" applyFont="1" applyBorder="1" applyAlignment="1">
      <alignment horizontal="left" vertical="center" wrapText="1"/>
    </xf>
    <xf numFmtId="3" fontId="9" fillId="0" borderId="179" xfId="25" applyNumberFormat="1" applyFont="1" applyBorder="1" applyAlignment="1">
      <alignment vertical="center" wrapText="1"/>
    </xf>
    <xf numFmtId="3" fontId="16" fillId="0" borderId="179" xfId="25" applyNumberFormat="1" applyFont="1" applyBorder="1" applyAlignment="1" applyProtection="1">
      <alignment horizontal="center" vertical="center" wrapText="1"/>
      <protection locked="0"/>
    </xf>
    <xf numFmtId="0" fontId="148" fillId="24" borderId="125" xfId="25" applyFont="1" applyFill="1" applyBorder="1" applyAlignment="1">
      <alignment horizontal="center" vertical="center" wrapText="1"/>
    </xf>
    <xf numFmtId="0" fontId="103" fillId="24" borderId="125" xfId="25" applyFont="1" applyFill="1" applyBorder="1" applyAlignment="1">
      <alignment horizontal="center" vertical="center" wrapText="1"/>
    </xf>
    <xf numFmtId="0" fontId="111" fillId="0" borderId="125" xfId="25" applyFont="1" applyBorder="1" applyAlignment="1" applyProtection="1">
      <alignment horizontal="center" vertical="center" wrapText="1"/>
      <protection locked="0"/>
    </xf>
    <xf numFmtId="0" fontId="147" fillId="0" borderId="125" xfId="37" applyNumberFormat="1" applyFont="1" applyBorder="1" applyAlignment="1" applyProtection="1">
      <alignment horizontal="center" vertical="center" wrapText="1"/>
      <protection locked="0"/>
    </xf>
    <xf numFmtId="0" fontId="111" fillId="4" borderId="125" xfId="25" applyFont="1" applyFill="1" applyBorder="1" applyAlignment="1">
      <alignment horizontal="center" wrapText="1"/>
    </xf>
    <xf numFmtId="0" fontId="38" fillId="24" borderId="125" xfId="4" applyNumberFormat="1" applyFont="1" applyFill="1" applyBorder="1" applyAlignment="1">
      <alignment horizontal="center" vertical="center" wrapText="1"/>
    </xf>
    <xf numFmtId="169" fontId="16" fillId="24" borderId="125" xfId="4" applyFont="1" applyFill="1" applyBorder="1" applyAlignment="1">
      <alignment horizontal="center" vertical="top" wrapText="1"/>
    </xf>
    <xf numFmtId="169" fontId="219" fillId="35" borderId="125" xfId="4" applyFont="1" applyFill="1" applyBorder="1" applyAlignment="1">
      <alignment horizontal="center" wrapText="1"/>
    </xf>
    <xf numFmtId="169" fontId="12" fillId="35" borderId="107" xfId="4" applyFont="1" applyFill="1" applyBorder="1" applyAlignment="1">
      <alignment horizontal="center" wrapText="1"/>
    </xf>
    <xf numFmtId="3" fontId="11" fillId="24" borderId="125" xfId="4" applyNumberFormat="1" applyFont="1" applyFill="1" applyBorder="1" applyAlignment="1">
      <alignment horizontal="center" vertical="center" wrapText="1"/>
    </xf>
    <xf numFmtId="169" fontId="10" fillId="17" borderId="125" xfId="4" applyFont="1" applyFill="1" applyBorder="1" applyAlignment="1">
      <alignment horizontal="center" vertical="center" wrapText="1"/>
    </xf>
    <xf numFmtId="169" fontId="10" fillId="17" borderId="107" xfId="4" applyFont="1" applyFill="1" applyBorder="1" applyAlignment="1">
      <alignment horizontal="center" vertical="center" wrapText="1"/>
    </xf>
    <xf numFmtId="9" fontId="9" fillId="24" borderId="125" xfId="16" applyFont="1" applyFill="1" applyBorder="1" applyAlignment="1" applyProtection="1">
      <alignment horizontal="center" vertical="center" wrapText="1"/>
    </xf>
    <xf numFmtId="9" fontId="9" fillId="24" borderId="107" xfId="17" applyFont="1" applyFill="1" applyBorder="1" applyAlignment="1" applyProtection="1">
      <alignment horizontal="center" vertical="center" wrapText="1"/>
    </xf>
    <xf numFmtId="169" fontId="219" fillId="4" borderId="125" xfId="4" applyFont="1" applyFill="1" applyBorder="1" applyAlignment="1">
      <alignment horizontal="center" wrapText="1"/>
    </xf>
    <xf numFmtId="169" fontId="12" fillId="4" borderId="107" xfId="4" applyFont="1" applyFill="1" applyBorder="1" applyAlignment="1">
      <alignment horizontal="center" wrapText="1"/>
    </xf>
    <xf numFmtId="3" fontId="11" fillId="4" borderId="125" xfId="4" applyNumberFormat="1" applyFont="1" applyFill="1" applyBorder="1" applyAlignment="1">
      <alignment horizontal="center" vertical="center" wrapText="1"/>
    </xf>
    <xf numFmtId="0" fontId="219" fillId="35" borderId="125" xfId="4" applyNumberFormat="1" applyFont="1" applyFill="1" applyBorder="1" applyAlignment="1">
      <alignment horizontal="center" wrapText="1"/>
    </xf>
    <xf numFmtId="0" fontId="219" fillId="4" borderId="125" xfId="4" applyNumberFormat="1" applyFont="1" applyFill="1" applyBorder="1" applyAlignment="1">
      <alignment horizontal="center" wrapText="1"/>
    </xf>
    <xf numFmtId="0" fontId="12" fillId="4" borderId="107" xfId="4" applyNumberFormat="1" applyFont="1" applyFill="1" applyBorder="1" applyAlignment="1">
      <alignment horizontal="center" wrapText="1"/>
    </xf>
    <xf numFmtId="0" fontId="11" fillId="4" borderId="125" xfId="4" applyNumberFormat="1" applyFont="1" applyFill="1" applyBorder="1" applyAlignment="1">
      <alignment horizontal="center" vertical="center" wrapText="1"/>
    </xf>
    <xf numFmtId="0" fontId="10" fillId="17" borderId="125" xfId="4" applyNumberFormat="1" applyFont="1" applyFill="1" applyBorder="1" applyAlignment="1">
      <alignment horizontal="center" vertical="center" wrapText="1"/>
    </xf>
    <xf numFmtId="0" fontId="10" fillId="17" borderId="107" xfId="4" applyNumberFormat="1" applyFont="1" applyFill="1" applyBorder="1" applyAlignment="1">
      <alignment horizontal="center" vertical="center" wrapText="1"/>
    </xf>
    <xf numFmtId="0" fontId="106" fillId="0" borderId="125" xfId="44" applyFont="1" applyBorder="1" applyProtection="1">
      <protection locked="0"/>
    </xf>
    <xf numFmtId="3" fontId="33" fillId="0" borderId="125" xfId="24" applyNumberFormat="1" applyFont="1" applyBorder="1" applyAlignment="1">
      <alignment horizontal="center" vertical="top" wrapText="1"/>
    </xf>
    <xf numFmtId="0" fontId="292" fillId="24" borderId="125" xfId="24" applyFont="1" applyFill="1" applyBorder="1" applyAlignment="1">
      <alignment horizontal="center" vertical="center" wrapText="1"/>
    </xf>
    <xf numFmtId="0" fontId="316" fillId="24" borderId="94" xfId="24" applyFont="1" applyFill="1" applyBorder="1" applyAlignment="1">
      <alignment vertical="center" wrapText="1"/>
    </xf>
    <xf numFmtId="0" fontId="32" fillId="0" borderId="125" xfId="24" applyFont="1" applyBorder="1" applyAlignment="1">
      <alignment horizontal="right" vertical="center" wrapText="1"/>
    </xf>
    <xf numFmtId="0" fontId="32" fillId="0" borderId="125" xfId="24" applyFont="1" applyBorder="1" applyAlignment="1">
      <alignment horizontal="center" vertical="center" wrapText="1"/>
    </xf>
    <xf numFmtId="0" fontId="324" fillId="24" borderId="95" xfId="24" applyFont="1" applyFill="1" applyBorder="1" applyAlignment="1">
      <alignment vertical="center" wrapText="1"/>
    </xf>
    <xf numFmtId="0" fontId="326" fillId="24" borderId="125" xfId="24" applyFont="1" applyFill="1" applyBorder="1" applyAlignment="1">
      <alignment horizontal="center" vertical="center" wrapText="1"/>
    </xf>
    <xf numFmtId="0" fontId="327" fillId="35" borderId="125" xfId="24" applyFont="1" applyFill="1" applyBorder="1" applyAlignment="1">
      <alignment horizontal="center" vertical="center" wrapText="1"/>
    </xf>
    <xf numFmtId="0" fontId="325" fillId="0" borderId="98" xfId="24" applyFont="1" applyBorder="1" applyAlignment="1">
      <alignment horizontal="center" vertical="center" wrapText="1"/>
    </xf>
    <xf numFmtId="0" fontId="329" fillId="0" borderId="98" xfId="24" applyFont="1" applyBorder="1" applyAlignment="1">
      <alignment horizontal="center" vertical="center" textRotation="90" wrapText="1"/>
    </xf>
    <xf numFmtId="0" fontId="325" fillId="0" borderId="98" xfId="24" applyFont="1" applyBorder="1" applyAlignment="1">
      <alignment horizontal="center" vertical="center" textRotation="90" wrapText="1"/>
    </xf>
    <xf numFmtId="0" fontId="329" fillId="31" borderId="98" xfId="24" applyFont="1" applyFill="1" applyBorder="1" applyAlignment="1">
      <alignment horizontal="center" vertical="center" textRotation="90" wrapText="1"/>
    </xf>
    <xf numFmtId="0" fontId="325" fillId="0" borderId="125" xfId="24" applyFont="1" applyBorder="1" applyAlignment="1">
      <alignment horizontal="center" vertical="center" wrapText="1"/>
    </xf>
    <xf numFmtId="0" fontId="113" fillId="31" borderId="94" xfId="24" applyFont="1" applyFill="1" applyBorder="1" applyAlignment="1">
      <alignment horizontal="center" vertical="center" textRotation="90" wrapText="1"/>
    </xf>
    <xf numFmtId="0" fontId="105" fillId="26" borderId="125" xfId="24" applyFont="1" applyFill="1" applyBorder="1" applyAlignment="1">
      <alignment horizontal="center" vertical="center" wrapText="1"/>
    </xf>
    <xf numFmtId="0" fontId="308" fillId="38" borderId="125" xfId="24" applyFont="1" applyFill="1" applyBorder="1" applyAlignment="1">
      <alignment horizontal="center" vertical="center" wrapText="1"/>
    </xf>
    <xf numFmtId="0" fontId="330" fillId="31" borderId="125" xfId="24" applyFont="1" applyFill="1" applyBorder="1" applyAlignment="1">
      <alignment horizontal="center" vertical="center" wrapText="1"/>
    </xf>
    <xf numFmtId="0" fontId="329" fillId="34" borderId="125" xfId="24" applyFont="1" applyFill="1" applyBorder="1" applyAlignment="1">
      <alignment horizontal="center" vertical="center" wrapText="1"/>
    </xf>
    <xf numFmtId="0" fontId="105" fillId="36" borderId="125" xfId="24" applyFont="1" applyFill="1" applyBorder="1" applyAlignment="1">
      <alignment horizontal="center" vertical="center" wrapText="1"/>
    </xf>
    <xf numFmtId="0" fontId="326" fillId="35" borderId="125" xfId="24" applyFont="1" applyFill="1" applyBorder="1" applyAlignment="1">
      <alignment horizontal="center" vertical="center" wrapText="1"/>
    </xf>
    <xf numFmtId="0" fontId="331" fillId="24" borderId="125" xfId="24" applyFont="1" applyFill="1" applyBorder="1" applyAlignment="1">
      <alignment horizontal="center" vertical="center" textRotation="90" wrapText="1"/>
    </xf>
    <xf numFmtId="0" fontId="308" fillId="24" borderId="125" xfId="24" applyFont="1" applyFill="1" applyBorder="1" applyAlignment="1">
      <alignment horizontal="center" vertical="center" textRotation="90" wrapText="1"/>
    </xf>
    <xf numFmtId="0" fontId="331" fillId="28" borderId="125" xfId="24" applyFont="1" applyFill="1" applyBorder="1" applyAlignment="1">
      <alignment horizontal="center" vertical="center" textRotation="90" wrapText="1"/>
    </xf>
    <xf numFmtId="0" fontId="328" fillId="35" borderId="97" xfId="24" applyFont="1" applyFill="1" applyBorder="1" applyAlignment="1">
      <alignment vertical="center" wrapText="1"/>
    </xf>
    <xf numFmtId="0" fontId="332" fillId="0" borderId="125" xfId="33" applyFont="1" applyBorder="1"/>
    <xf numFmtId="3" fontId="332" fillId="35" borderId="125" xfId="33" applyNumberFormat="1" applyFont="1" applyFill="1" applyBorder="1" applyAlignment="1">
      <alignment horizontal="center" vertical="center"/>
    </xf>
    <xf numFmtId="0" fontId="332" fillId="24" borderId="179" xfId="33" applyFont="1" applyFill="1" applyBorder="1"/>
    <xf numFmtId="3" fontId="104" fillId="24" borderId="125" xfId="33" applyNumberFormat="1" applyFont="1" applyFill="1" applyBorder="1" applyAlignment="1">
      <alignment horizontal="center" vertical="center"/>
    </xf>
    <xf numFmtId="0" fontId="333" fillId="23" borderId="125" xfId="24" applyFont="1" applyFill="1" applyBorder="1" applyAlignment="1">
      <alignment horizontal="center" vertical="center"/>
    </xf>
    <xf numFmtId="0" fontId="334" fillId="24" borderId="125" xfId="24" applyFont="1" applyFill="1" applyBorder="1" applyAlignment="1">
      <alignment horizontal="center" vertical="center"/>
    </xf>
    <xf numFmtId="165" fontId="334" fillId="24" borderId="125" xfId="31" applyNumberFormat="1" applyFont="1" applyFill="1" applyBorder="1" applyAlignment="1" applyProtection="1">
      <alignment horizontal="center" vertical="center"/>
    </xf>
    <xf numFmtId="3" fontId="332" fillId="0" borderId="125" xfId="33" applyNumberFormat="1" applyFont="1" applyBorder="1"/>
    <xf numFmtId="0" fontId="332" fillId="0" borderId="125" xfId="33" applyFont="1" applyBorder="1" applyAlignment="1">
      <alignment horizontal="left" wrapText="1"/>
    </xf>
    <xf numFmtId="0" fontId="332" fillId="0" borderId="125" xfId="33" applyFont="1" applyBorder="1" applyAlignment="1">
      <alignment horizontal="center"/>
    </xf>
    <xf numFmtId="0" fontId="332" fillId="0" borderId="125" xfId="33" applyFont="1" applyBorder="1" applyAlignment="1">
      <alignment horizontal="left"/>
    </xf>
    <xf numFmtId="1" fontId="332" fillId="0" borderId="125" xfId="33" applyNumberFormat="1" applyFont="1" applyBorder="1" applyAlignment="1">
      <alignment horizontal="center"/>
    </xf>
    <xf numFmtId="0" fontId="106" fillId="0" borderId="125" xfId="24" applyFont="1" applyBorder="1" applyAlignment="1" applyProtection="1">
      <alignment horizontal="center" vertical="center" wrapText="1"/>
      <protection locked="0"/>
    </xf>
    <xf numFmtId="0" fontId="3" fillId="0" borderId="125" xfId="24" applyFont="1" applyBorder="1" applyAlignment="1" applyProtection="1">
      <alignment horizontal="center" vertical="center"/>
      <protection locked="0"/>
    </xf>
    <xf numFmtId="0" fontId="3" fillId="0" borderId="125" xfId="24" applyFont="1" applyBorder="1" applyAlignment="1" applyProtection="1">
      <alignment horizontal="left" vertical="top" wrapText="1"/>
      <protection locked="0"/>
    </xf>
    <xf numFmtId="0" fontId="104" fillId="24" borderId="125" xfId="24" applyFont="1" applyFill="1" applyBorder="1" applyAlignment="1">
      <alignment horizontal="center" vertical="center"/>
    </xf>
    <xf numFmtId="165" fontId="104" fillId="24" borderId="125" xfId="31" applyNumberFormat="1" applyFont="1" applyFill="1" applyBorder="1" applyAlignment="1" applyProtection="1">
      <alignment horizontal="center" vertical="center"/>
    </xf>
    <xf numFmtId="3" fontId="4" fillId="0" borderId="125" xfId="24" applyNumberFormat="1" applyFont="1" applyBorder="1" applyAlignment="1" applyProtection="1">
      <alignment horizontal="left" vertical="center" wrapText="1"/>
      <protection locked="0"/>
    </xf>
    <xf numFmtId="0" fontId="104" fillId="0" borderId="125" xfId="24" applyFont="1" applyBorder="1" applyAlignment="1">
      <alignment horizontal="center" vertical="center"/>
    </xf>
    <xf numFmtId="165" fontId="104" fillId="0" borderId="125" xfId="31" applyNumberFormat="1" applyFont="1" applyFill="1" applyBorder="1" applyAlignment="1" applyProtection="1">
      <alignment horizontal="center" vertical="center"/>
    </xf>
    <xf numFmtId="3" fontId="16" fillId="0" borderId="193" xfId="30" applyNumberFormat="1" applyFont="1" applyBorder="1" applyAlignment="1">
      <alignment vertical="center" wrapText="1"/>
    </xf>
    <xf numFmtId="3" fontId="16" fillId="24" borderId="94" xfId="30" applyNumberFormat="1" applyFont="1" applyFill="1" applyBorder="1" applyAlignment="1">
      <alignment horizontal="center" vertical="center" wrapText="1"/>
    </xf>
    <xf numFmtId="9" fontId="40" fillId="24" borderId="183" xfId="31" applyFont="1" applyFill="1" applyBorder="1" applyAlignment="1" applyProtection="1">
      <alignment horizontal="center" vertical="center"/>
    </xf>
    <xf numFmtId="2" fontId="9" fillId="0" borderId="105" xfId="30" applyNumberFormat="1" applyFont="1" applyBorder="1" applyAlignment="1">
      <alignment horizontal="left" vertical="center"/>
    </xf>
    <xf numFmtId="2" fontId="13" fillId="0" borderId="96" xfId="30" applyNumberFormat="1" applyFont="1" applyBorder="1" applyAlignment="1">
      <alignment horizontal="left" vertical="center"/>
    </xf>
    <xf numFmtId="2" fontId="13" fillId="0" borderId="106" xfId="30" applyNumberFormat="1" applyFont="1" applyBorder="1" applyAlignment="1">
      <alignment horizontal="left" vertical="center"/>
    </xf>
    <xf numFmtId="0" fontId="11" fillId="24" borderId="104" xfId="40" applyFont="1" applyFill="1" applyBorder="1" applyAlignment="1">
      <alignment horizontal="center" vertical="center"/>
    </xf>
    <xf numFmtId="9" fontId="11" fillId="24" borderId="107" xfId="31" applyFont="1" applyFill="1" applyBorder="1" applyAlignment="1" applyProtection="1">
      <alignment horizontal="center" vertical="center"/>
    </xf>
    <xf numFmtId="2" fontId="9" fillId="0" borderId="119" xfId="30" applyNumberFormat="1" applyFont="1" applyBorder="1" applyAlignment="1">
      <alignment horizontal="left" vertical="center"/>
    </xf>
    <xf numFmtId="2" fontId="13" fillId="0" borderId="110" xfId="30" applyNumberFormat="1" applyFont="1" applyBorder="1" applyAlignment="1">
      <alignment horizontal="left" vertical="center"/>
    </xf>
    <xf numFmtId="2" fontId="13" fillId="0" borderId="120" xfId="30" applyNumberFormat="1" applyFont="1" applyBorder="1" applyAlignment="1">
      <alignment horizontal="left" vertical="center"/>
    </xf>
    <xf numFmtId="0" fontId="11" fillId="24" borderId="114" xfId="40" applyFont="1" applyFill="1" applyBorder="1" applyAlignment="1">
      <alignment horizontal="center" vertical="center"/>
    </xf>
    <xf numFmtId="9" fontId="11" fillId="24" borderId="116" xfId="31" applyFont="1" applyFill="1" applyBorder="1" applyAlignment="1" applyProtection="1">
      <alignment horizontal="center" vertical="center"/>
    </xf>
    <xf numFmtId="3" fontId="16" fillId="24" borderId="97" xfId="30" applyNumberFormat="1" applyFont="1" applyFill="1" applyBorder="1" applyAlignment="1">
      <alignment horizontal="center" vertical="center" wrapText="1"/>
    </xf>
    <xf numFmtId="9" fontId="38" fillId="24" borderId="107" xfId="31" applyFont="1" applyFill="1" applyBorder="1" applyAlignment="1" applyProtection="1">
      <alignment horizontal="center" vertical="center"/>
    </xf>
    <xf numFmtId="3" fontId="16" fillId="24" borderId="113" xfId="30" applyNumberFormat="1" applyFont="1" applyFill="1" applyBorder="1" applyAlignment="1">
      <alignment horizontal="center" vertical="center" wrapText="1"/>
    </xf>
    <xf numFmtId="9" fontId="38" fillId="24" borderId="116" xfId="31" applyFont="1" applyFill="1" applyBorder="1" applyAlignment="1" applyProtection="1">
      <alignment horizontal="center" vertical="center"/>
    </xf>
    <xf numFmtId="3" fontId="16" fillId="24" borderId="97" xfId="24" applyNumberFormat="1" applyFont="1" applyFill="1" applyBorder="1" applyAlignment="1">
      <alignment horizontal="center" vertical="center" wrapText="1"/>
    </xf>
    <xf numFmtId="9" fontId="16" fillId="24" borderId="107" xfId="31" applyFont="1" applyFill="1" applyBorder="1" applyAlignment="1" applyProtection="1">
      <alignment horizontal="center" vertical="center" wrapText="1"/>
    </xf>
    <xf numFmtId="9" fontId="16" fillId="24" borderId="183" xfId="31" applyFont="1" applyFill="1" applyBorder="1" applyAlignment="1" applyProtection="1">
      <alignment horizontal="center" vertical="center" wrapText="1"/>
    </xf>
    <xf numFmtId="0" fontId="129" fillId="24" borderId="125" xfId="11" applyNumberFormat="1" applyFont="1" applyFill="1" applyBorder="1" applyAlignment="1">
      <alignment horizontal="center" vertical="center" wrapText="1"/>
    </xf>
    <xf numFmtId="3" fontId="111" fillId="24" borderId="125" xfId="11" applyNumberFormat="1" applyFont="1" applyFill="1" applyBorder="1" applyAlignment="1">
      <alignment horizontal="center" vertical="top" wrapText="1"/>
    </xf>
    <xf numFmtId="1" fontId="137" fillId="39" borderId="125" xfId="0" applyNumberFormat="1" applyFont="1" applyFill="1" applyBorder="1" applyAlignment="1">
      <alignment horizontal="center" vertical="center" wrapText="1"/>
    </xf>
    <xf numFmtId="1" fontId="138" fillId="24" borderId="125" xfId="11" applyNumberFormat="1" applyFont="1" applyFill="1" applyBorder="1" applyAlignment="1">
      <alignment horizontal="center" vertical="center" wrapText="1"/>
    </xf>
    <xf numFmtId="1" fontId="136" fillId="24" borderId="95" xfId="11" applyNumberFormat="1" applyFont="1" applyFill="1" applyBorder="1" applyAlignment="1">
      <alignment horizontal="center" vertical="center" wrapText="1"/>
    </xf>
    <xf numFmtId="1" fontId="136" fillId="24" borderId="125" xfId="11" applyNumberFormat="1" applyFont="1" applyFill="1" applyBorder="1" applyAlignment="1">
      <alignment horizontal="center" vertical="center" wrapText="1"/>
    </xf>
    <xf numFmtId="166" fontId="136" fillId="24" borderId="125" xfId="11" applyNumberFormat="1" applyFont="1" applyFill="1" applyBorder="1" applyAlignment="1">
      <alignment horizontal="center" vertical="center" wrapText="1"/>
    </xf>
    <xf numFmtId="168" fontId="104" fillId="24" borderId="97" xfId="11" applyNumberFormat="1" applyFont="1" applyFill="1" applyBorder="1" applyAlignment="1">
      <alignment horizontal="center" vertical="center" wrapText="1"/>
    </xf>
    <xf numFmtId="169" fontId="133" fillId="17" borderId="95" xfId="11" applyFont="1" applyFill="1" applyBorder="1" applyAlignment="1">
      <alignment vertical="center" wrapText="1"/>
    </xf>
    <xf numFmtId="1" fontId="133" fillId="24" borderId="125" xfId="11" applyNumberFormat="1" applyFont="1" applyFill="1" applyBorder="1" applyAlignment="1">
      <alignment horizontal="center" vertical="center" wrapText="1"/>
    </xf>
    <xf numFmtId="169" fontId="133" fillId="17" borderId="125" xfId="11" applyFont="1" applyFill="1" applyBorder="1" applyAlignment="1">
      <alignment horizontal="center" vertical="center" wrapText="1"/>
    </xf>
    <xf numFmtId="167" fontId="134" fillId="24" borderId="125" xfId="11" applyNumberFormat="1" applyFont="1" applyFill="1" applyBorder="1" applyAlignment="1">
      <alignment horizontal="center" vertical="center" wrapText="1"/>
    </xf>
    <xf numFmtId="169" fontId="134" fillId="17" borderId="125" xfId="11" applyFont="1" applyFill="1" applyBorder="1" applyAlignment="1">
      <alignment horizontal="center" vertical="center" wrapText="1"/>
    </xf>
    <xf numFmtId="3" fontId="136" fillId="24" borderId="179" xfId="11" applyNumberFormat="1" applyFont="1" applyFill="1" applyBorder="1" applyAlignment="1">
      <alignment horizontal="center" vertical="center" wrapText="1"/>
    </xf>
    <xf numFmtId="169" fontId="137" fillId="47" borderId="179" xfId="0" applyFont="1" applyFill="1" applyBorder="1" applyAlignment="1">
      <alignment vertical="center" textRotation="90" wrapText="1"/>
    </xf>
    <xf numFmtId="169" fontId="133" fillId="24" borderId="125" xfId="11" applyFont="1" applyFill="1" applyBorder="1" applyAlignment="1">
      <alignment horizontal="center" vertical="center" wrapText="1"/>
    </xf>
    <xf numFmtId="3" fontId="136" fillId="24" borderId="125" xfId="11" applyNumberFormat="1" applyFont="1" applyFill="1" applyBorder="1" applyAlignment="1">
      <alignment horizontal="center" vertical="center" wrapText="1"/>
    </xf>
    <xf numFmtId="1" fontId="133" fillId="0" borderId="125" xfId="11" applyNumberFormat="1" applyFont="1" applyBorder="1" applyAlignment="1">
      <alignment horizontal="center" vertical="center" wrapText="1"/>
    </xf>
    <xf numFmtId="1" fontId="111" fillId="0" borderId="125" xfId="11" applyNumberFormat="1" applyFont="1" applyBorder="1" applyAlignment="1" applyProtection="1">
      <alignment horizontal="center" vertical="center" wrapText="1"/>
      <protection locked="0"/>
    </xf>
    <xf numFmtId="1" fontId="106" fillId="0" borderId="125" xfId="0" applyNumberFormat="1" applyFont="1" applyBorder="1" applyAlignment="1" applyProtection="1">
      <alignment horizontal="center" vertical="center" wrapText="1"/>
      <protection locked="0"/>
    </xf>
    <xf numFmtId="3" fontId="103" fillId="0" borderId="95" xfId="11" applyNumberFormat="1" applyFont="1" applyBorder="1" applyAlignment="1" applyProtection="1">
      <alignment horizontal="center" vertical="center" wrapText="1"/>
      <protection locked="0"/>
    </xf>
    <xf numFmtId="3" fontId="111" fillId="0" borderId="125" xfId="11" applyNumberFormat="1" applyFont="1" applyBorder="1" applyAlignment="1" applyProtection="1">
      <alignment horizontal="center" vertical="center" wrapText="1"/>
      <protection locked="0"/>
    </xf>
    <xf numFmtId="3" fontId="103" fillId="0" borderId="125" xfId="11" applyNumberFormat="1" applyFont="1" applyBorder="1" applyAlignment="1" applyProtection="1">
      <alignment horizontal="center" vertical="center" wrapText="1"/>
      <protection locked="0"/>
    </xf>
    <xf numFmtId="169" fontId="106" fillId="0" borderId="125" xfId="0" applyFont="1" applyBorder="1" applyAlignment="1" applyProtection="1">
      <alignment horizontal="center" vertical="center" wrapText="1"/>
      <protection locked="0"/>
    </xf>
    <xf numFmtId="1" fontId="129" fillId="19" borderId="97" xfId="11" applyNumberFormat="1" applyFont="1" applyFill="1" applyBorder="1" applyAlignment="1">
      <alignment horizontal="center" vertical="center" wrapText="1"/>
    </xf>
    <xf numFmtId="3" fontId="104" fillId="0" borderId="95" xfId="11" applyNumberFormat="1" applyFont="1" applyBorder="1" applyAlignment="1" applyProtection="1">
      <alignment horizontal="center" vertical="center" wrapText="1"/>
      <protection locked="0"/>
    </xf>
    <xf numFmtId="3" fontId="104" fillId="0" borderId="125" xfId="11" applyNumberFormat="1" applyFont="1" applyBorder="1" applyAlignment="1" applyProtection="1">
      <alignment horizontal="center" vertical="center" wrapText="1"/>
      <protection locked="0"/>
    </xf>
    <xf numFmtId="1" fontId="111" fillId="0" borderId="125" xfId="11" applyNumberFormat="1" applyFont="1" applyBorder="1" applyAlignment="1" applyProtection="1">
      <alignment vertical="center" wrapText="1"/>
      <protection locked="0"/>
    </xf>
    <xf numFmtId="3" fontId="104" fillId="0" borderId="95" xfId="11" applyNumberFormat="1" applyFont="1" applyBorder="1" applyAlignment="1" applyProtection="1">
      <alignment vertical="center" wrapText="1"/>
      <protection locked="0"/>
    </xf>
    <xf numFmtId="1" fontId="208" fillId="31" borderId="93" xfId="11" quotePrefix="1" applyNumberFormat="1" applyFont="1" applyFill="1" applyBorder="1" applyAlignment="1">
      <alignment horizontal="right" vertical="top" wrapText="1"/>
    </xf>
    <xf numFmtId="169" fontId="146" fillId="35" borderId="125" xfId="11" applyFont="1" applyFill="1" applyBorder="1" applyAlignment="1">
      <alignment horizontal="center" vertical="center" wrapText="1"/>
    </xf>
    <xf numFmtId="169" fontId="104" fillId="35" borderId="125" xfId="11" applyFont="1" applyFill="1" applyBorder="1" applyAlignment="1">
      <alignment horizontal="center" vertical="center" wrapText="1"/>
    </xf>
    <xf numFmtId="3" fontId="111" fillId="24" borderId="97" xfId="11" applyNumberFormat="1" applyFont="1" applyFill="1" applyBorder="1" applyAlignment="1">
      <alignment horizontal="center" vertical="center" wrapText="1"/>
    </xf>
    <xf numFmtId="165" fontId="103" fillId="24" borderId="107" xfId="18" applyNumberFormat="1" applyFont="1" applyFill="1" applyBorder="1" applyAlignment="1" applyProtection="1">
      <alignment horizontal="center" vertical="center" wrapText="1"/>
    </xf>
    <xf numFmtId="3" fontId="111" fillId="24" borderId="125" xfId="11" applyNumberFormat="1" applyFont="1" applyFill="1" applyBorder="1" applyAlignment="1">
      <alignment horizontal="center" vertical="center" wrapText="1"/>
    </xf>
    <xf numFmtId="9" fontId="9" fillId="24" borderId="125" xfId="16" applyFont="1" applyFill="1" applyBorder="1" applyProtection="1"/>
    <xf numFmtId="165" fontId="104" fillId="0" borderId="99" xfId="18" applyNumberFormat="1" applyFont="1" applyFill="1" applyBorder="1" applyAlignment="1" applyProtection="1">
      <alignment horizontal="center" vertical="top" wrapText="1"/>
    </xf>
    <xf numFmtId="0" fontId="146" fillId="24" borderId="107" xfId="11" applyNumberFormat="1" applyFont="1" applyFill="1" applyBorder="1" applyAlignment="1">
      <alignment horizontal="center" vertical="center"/>
    </xf>
    <xf numFmtId="0" fontId="146" fillId="24" borderId="116" xfId="11" applyNumberFormat="1" applyFont="1" applyFill="1" applyBorder="1" applyAlignment="1">
      <alignment horizontal="center"/>
    </xf>
    <xf numFmtId="166" fontId="111" fillId="24" borderId="125" xfId="11" applyNumberFormat="1" applyFont="1" applyFill="1" applyBorder="1" applyAlignment="1">
      <alignment horizontal="center" vertical="center" wrapText="1"/>
    </xf>
    <xf numFmtId="169" fontId="102" fillId="0" borderId="99" xfId="11" applyFont="1" applyBorder="1"/>
    <xf numFmtId="169" fontId="102" fillId="0" borderId="94" xfId="11" applyFont="1" applyBorder="1"/>
    <xf numFmtId="169" fontId="147" fillId="35" borderId="125" xfId="11" applyFont="1" applyFill="1" applyBorder="1" applyAlignment="1">
      <alignment horizontal="center" vertical="center" wrapText="1"/>
    </xf>
    <xf numFmtId="165" fontId="106" fillId="4" borderId="125" xfId="18" applyNumberFormat="1" applyFont="1" applyFill="1" applyBorder="1" applyAlignment="1" applyProtection="1">
      <alignment vertical="center"/>
    </xf>
    <xf numFmtId="3" fontId="111" fillId="0" borderId="125" xfId="11" applyNumberFormat="1" applyFont="1" applyBorder="1" applyAlignment="1">
      <alignment horizontal="center" vertical="center" wrapText="1"/>
    </xf>
    <xf numFmtId="165" fontId="106" fillId="24" borderId="125" xfId="18" applyNumberFormat="1" applyFont="1" applyFill="1" applyBorder="1" applyAlignment="1" applyProtection="1">
      <alignment vertical="center"/>
    </xf>
    <xf numFmtId="168" fontId="106" fillId="24" borderId="125" xfId="11" applyNumberFormat="1" applyFont="1" applyFill="1" applyBorder="1" applyAlignment="1">
      <alignment horizontal="center" vertical="center" wrapText="1"/>
    </xf>
    <xf numFmtId="3" fontId="102" fillId="24" borderId="125" xfId="11" applyNumberFormat="1" applyFont="1" applyFill="1" applyBorder="1" applyAlignment="1">
      <alignment vertical="center" wrapText="1"/>
    </xf>
    <xf numFmtId="165" fontId="106" fillId="35" borderId="125" xfId="18" applyNumberFormat="1" applyFont="1" applyFill="1" applyBorder="1" applyAlignment="1" applyProtection="1">
      <alignment vertical="center"/>
    </xf>
    <xf numFmtId="3" fontId="129" fillId="35" borderId="125" xfId="11" applyNumberFormat="1" applyFont="1" applyFill="1" applyBorder="1" applyAlignment="1">
      <alignment horizontal="center" wrapText="1"/>
    </xf>
    <xf numFmtId="169" fontId="102" fillId="35" borderId="125" xfId="11" applyFont="1" applyFill="1" applyBorder="1"/>
    <xf numFmtId="0" fontId="9" fillId="24" borderId="194" xfId="4" applyNumberFormat="1" applyFont="1" applyFill="1" applyBorder="1" applyAlignment="1">
      <alignment horizontal="center" vertical="center" textRotation="90"/>
    </xf>
    <xf numFmtId="0" fontId="9" fillId="24" borderId="194" xfId="4" applyNumberFormat="1" applyFont="1" applyFill="1" applyBorder="1" applyAlignment="1">
      <alignment horizontal="center" vertical="center" wrapText="1"/>
    </xf>
    <xf numFmtId="0" fontId="16" fillId="43" borderId="194" xfId="4" applyNumberFormat="1" applyFont="1" applyFill="1" applyBorder="1" applyAlignment="1">
      <alignment horizontal="center" vertical="center" textRotation="90" wrapText="1"/>
    </xf>
    <xf numFmtId="0" fontId="11" fillId="24" borderId="194" xfId="4" applyNumberFormat="1" applyFont="1" applyFill="1" applyBorder="1" applyAlignment="1">
      <alignment horizontal="center" vertical="center" textRotation="90"/>
    </xf>
    <xf numFmtId="0" fontId="16" fillId="0" borderId="194" xfId="4" applyNumberFormat="1" applyFont="1" applyBorder="1" applyAlignment="1">
      <alignment horizontal="center" vertical="center" textRotation="90" wrapText="1"/>
    </xf>
    <xf numFmtId="0" fontId="13" fillId="50" borderId="194" xfId="4" applyNumberFormat="1" applyFont="1" applyFill="1" applyBorder="1" applyAlignment="1">
      <alignment horizontal="center" vertical="center" wrapText="1"/>
    </xf>
    <xf numFmtId="0" fontId="40" fillId="39" borderId="194" xfId="4" applyNumberFormat="1" applyFont="1" applyFill="1" applyBorder="1" applyAlignment="1">
      <alignment horizontal="center" vertical="center" wrapText="1"/>
    </xf>
    <xf numFmtId="0" fontId="40" fillId="39" borderId="196" xfId="4" applyNumberFormat="1" applyFont="1" applyFill="1" applyBorder="1" applyAlignment="1">
      <alignment horizontal="left" vertical="center" wrapText="1"/>
    </xf>
    <xf numFmtId="0" fontId="13" fillId="38" borderId="194" xfId="4" applyNumberFormat="1" applyFont="1" applyFill="1" applyBorder="1" applyAlignment="1">
      <alignment horizontal="center" vertical="center" textRotation="90" wrapText="1"/>
    </xf>
    <xf numFmtId="0" fontId="9" fillId="39" borderId="194" xfId="4" applyNumberFormat="1" applyFont="1" applyFill="1" applyBorder="1" applyAlignment="1">
      <alignment horizontal="center" vertical="center" wrapText="1"/>
    </xf>
    <xf numFmtId="169" fontId="106" fillId="39" borderId="194" xfId="0" applyFont="1" applyFill="1" applyBorder="1" applyAlignment="1">
      <alignment horizontal="center" vertical="center" wrapText="1"/>
    </xf>
    <xf numFmtId="0" fontId="13" fillId="50" borderId="196" xfId="4" applyNumberFormat="1" applyFont="1" applyFill="1" applyBorder="1" applyAlignment="1">
      <alignment horizontal="center" vertical="center" textRotation="90" wrapText="1"/>
    </xf>
    <xf numFmtId="169" fontId="106" fillId="24" borderId="197" xfId="0" applyFont="1" applyFill="1" applyBorder="1" applyAlignment="1">
      <alignment vertical="center" wrapText="1"/>
    </xf>
    <xf numFmtId="0" fontId="16" fillId="0" borderId="198" xfId="0" applyNumberFormat="1" applyFont="1" applyBorder="1" applyAlignment="1" applyProtection="1">
      <alignment horizontal="center"/>
      <protection locked="0"/>
    </xf>
    <xf numFmtId="0" fontId="16" fillId="0" borderId="198" xfId="0" applyNumberFormat="1" applyFont="1" applyBorder="1" applyAlignment="1" applyProtection="1">
      <alignment horizontal="left"/>
      <protection locked="0"/>
    </xf>
    <xf numFmtId="0" fontId="16" fillId="0" borderId="198" xfId="0" applyNumberFormat="1" applyFont="1" applyBorder="1" applyAlignment="1" applyProtection="1">
      <alignment horizontal="center" vertical="center" wrapText="1"/>
      <protection locked="0"/>
    </xf>
    <xf numFmtId="0" fontId="9" fillId="0" borderId="194" xfId="0" applyNumberFormat="1" applyFont="1" applyBorder="1" applyProtection="1">
      <protection locked="0"/>
    </xf>
    <xf numFmtId="0" fontId="9" fillId="0" borderId="194" xfId="0" applyNumberFormat="1" applyFont="1" applyBorder="1" applyAlignment="1" applyProtection="1">
      <alignment horizontal="center" vertical="center"/>
      <protection locked="0"/>
    </xf>
    <xf numFmtId="0" fontId="346" fillId="49" borderId="198" xfId="0" applyNumberFormat="1" applyFont="1" applyFill="1" applyBorder="1" applyProtection="1">
      <protection locked="0"/>
    </xf>
    <xf numFmtId="0" fontId="9" fillId="0" borderId="199" xfId="0" applyNumberFormat="1" applyFont="1" applyBorder="1" applyProtection="1">
      <protection locked="0"/>
    </xf>
    <xf numFmtId="0" fontId="16" fillId="53" borderId="198" xfId="0" applyNumberFormat="1" applyFont="1" applyFill="1" applyBorder="1" applyAlignment="1" applyProtection="1">
      <alignment horizontal="left"/>
      <protection locked="0"/>
    </xf>
    <xf numFmtId="0" fontId="9" fillId="28" borderId="194" xfId="0" applyNumberFormat="1" applyFont="1" applyFill="1" applyBorder="1" applyProtection="1">
      <protection locked="0"/>
    </xf>
    <xf numFmtId="0" fontId="9" fillId="28" borderId="194" xfId="0" applyNumberFormat="1" applyFont="1" applyFill="1" applyBorder="1" applyAlignment="1" applyProtection="1">
      <alignment horizontal="center" vertical="center"/>
      <protection locked="0"/>
    </xf>
    <xf numFmtId="0" fontId="9" fillId="28" borderId="199" xfId="0" applyNumberFormat="1" applyFont="1" applyFill="1" applyBorder="1" applyProtection="1">
      <protection locked="0"/>
    </xf>
    <xf numFmtId="0" fontId="16" fillId="56" borderId="198" xfId="0" applyNumberFormat="1" applyFont="1" applyFill="1" applyBorder="1" applyAlignment="1" applyProtection="1">
      <alignment horizontal="center"/>
      <protection locked="0"/>
    </xf>
    <xf numFmtId="0" fontId="16" fillId="56" borderId="198" xfId="0" applyNumberFormat="1" applyFont="1" applyFill="1" applyBorder="1" applyAlignment="1" applyProtection="1">
      <alignment horizontal="left"/>
      <protection locked="0"/>
    </xf>
    <xf numFmtId="0" fontId="9" fillId="53" borderId="194" xfId="0" applyNumberFormat="1" applyFont="1" applyFill="1" applyBorder="1" applyAlignment="1" applyProtection="1">
      <alignment horizontal="center" vertical="center"/>
      <protection locked="0"/>
    </xf>
    <xf numFmtId="169" fontId="346" fillId="49" borderId="198" xfId="0" applyFont="1" applyFill="1" applyBorder="1" applyProtection="1">
      <protection locked="0"/>
    </xf>
    <xf numFmtId="0" fontId="9" fillId="53" borderId="199" xfId="0" applyNumberFormat="1" applyFont="1" applyFill="1" applyBorder="1" applyProtection="1">
      <protection locked="0"/>
    </xf>
    <xf numFmtId="0" fontId="16" fillId="57" borderId="198" xfId="0" applyNumberFormat="1" applyFont="1" applyFill="1" applyBorder="1" applyAlignment="1" applyProtection="1">
      <alignment horizontal="center"/>
      <protection locked="0"/>
    </xf>
    <xf numFmtId="0" fontId="16" fillId="57" borderId="198" xfId="0" applyNumberFormat="1" applyFont="1" applyFill="1" applyBorder="1" applyAlignment="1" applyProtection="1">
      <alignment horizontal="left"/>
      <protection locked="0"/>
    </xf>
    <xf numFmtId="17" fontId="346" fillId="49" borderId="198" xfId="0" applyNumberFormat="1" applyFont="1" applyFill="1" applyBorder="1" applyProtection="1">
      <protection locked="0"/>
    </xf>
    <xf numFmtId="17" fontId="346" fillId="53" borderId="198" xfId="0" applyNumberFormat="1" applyFont="1" applyFill="1" applyBorder="1" applyProtection="1">
      <protection locked="0"/>
    </xf>
    <xf numFmtId="0" fontId="9" fillId="53" borderId="194" xfId="0" applyNumberFormat="1" applyFont="1" applyFill="1" applyBorder="1" applyProtection="1">
      <protection locked="0"/>
    </xf>
    <xf numFmtId="0" fontId="341" fillId="0" borderId="126" xfId="0" applyNumberFormat="1" applyFont="1" applyBorder="1" applyProtection="1">
      <protection locked="0"/>
    </xf>
    <xf numFmtId="0" fontId="341" fillId="0" borderId="127" xfId="0" applyNumberFormat="1" applyFont="1" applyBorder="1" applyProtection="1">
      <protection locked="0"/>
    </xf>
    <xf numFmtId="0" fontId="341" fillId="61" borderId="127" xfId="0" applyNumberFormat="1" applyFont="1" applyFill="1" applyBorder="1" applyAlignment="1" applyProtection="1">
      <alignment horizontal="center" vertical="top" wrapText="1"/>
      <protection locked="0"/>
    </xf>
    <xf numFmtId="0" fontId="341" fillId="0" borderId="127" xfId="0" applyNumberFormat="1" applyFont="1" applyBorder="1" applyAlignment="1" applyProtection="1">
      <alignment horizontal="center" vertical="top" wrapText="1"/>
      <protection locked="0"/>
    </xf>
    <xf numFmtId="0" fontId="341" fillId="0" borderId="127" xfId="0" applyNumberFormat="1" applyFont="1" applyBorder="1" applyAlignment="1" applyProtection="1">
      <alignment wrapText="1"/>
      <protection locked="0"/>
    </xf>
    <xf numFmtId="0" fontId="341" fillId="0" borderId="124" xfId="0" applyNumberFormat="1" applyFont="1" applyBorder="1" applyAlignment="1" applyProtection="1">
      <alignment horizontal="center" vertical="center" wrapText="1"/>
      <protection locked="0"/>
    </xf>
    <xf numFmtId="0" fontId="341" fillId="62" borderId="142" xfId="0" applyNumberFormat="1" applyFont="1" applyFill="1" applyBorder="1" applyProtection="1">
      <protection locked="0"/>
    </xf>
    <xf numFmtId="0" fontId="341" fillId="62" borderId="143" xfId="0" applyNumberFormat="1" applyFont="1" applyFill="1" applyBorder="1" applyProtection="1">
      <protection locked="0"/>
    </xf>
    <xf numFmtId="0" fontId="341" fillId="62" borderId="143" xfId="0" applyNumberFormat="1" applyFont="1" applyFill="1" applyBorder="1" applyAlignment="1" applyProtection="1">
      <alignment horizontal="center" vertical="center"/>
      <protection locked="0"/>
    </xf>
    <xf numFmtId="0" fontId="341" fillId="0" borderId="142" xfId="0" applyNumberFormat="1" applyFont="1" applyBorder="1" applyProtection="1">
      <protection locked="0"/>
    </xf>
    <xf numFmtId="0" fontId="341" fillId="0" borderId="143" xfId="0" applyNumberFormat="1" applyFont="1" applyBorder="1" applyProtection="1">
      <protection locked="0"/>
    </xf>
    <xf numFmtId="0" fontId="341" fillId="0" borderId="143" xfId="0" applyNumberFormat="1" applyFont="1" applyBorder="1" applyAlignment="1" applyProtection="1">
      <alignment horizontal="center" vertical="center"/>
      <protection locked="0"/>
    </xf>
    <xf numFmtId="0" fontId="341" fillId="62" borderId="127" xfId="0" applyNumberFormat="1" applyFont="1" applyFill="1" applyBorder="1" applyAlignment="1" applyProtection="1">
      <alignment horizontal="center" vertical="top" wrapText="1"/>
      <protection locked="0"/>
    </xf>
    <xf numFmtId="0" fontId="341" fillId="63" borderId="143" xfId="0" applyNumberFormat="1" applyFont="1" applyFill="1" applyBorder="1" applyAlignment="1" applyProtection="1">
      <alignment horizontal="center" vertical="center"/>
      <protection locked="0"/>
    </xf>
    <xf numFmtId="0" fontId="341" fillId="64" borderId="127" xfId="0" applyNumberFormat="1" applyFont="1" applyFill="1" applyBorder="1" applyAlignment="1" applyProtection="1">
      <alignment wrapText="1"/>
      <protection locked="0"/>
    </xf>
    <xf numFmtId="0" fontId="341" fillId="64" borderId="124" xfId="0" applyNumberFormat="1" applyFont="1" applyFill="1" applyBorder="1" applyAlignment="1" applyProtection="1">
      <alignment horizontal="center" vertical="center" wrapText="1"/>
      <protection locked="0"/>
    </xf>
    <xf numFmtId="0" fontId="341" fillId="62" borderId="127" xfId="0" applyNumberFormat="1" applyFont="1" applyFill="1" applyBorder="1" applyProtection="1">
      <protection locked="0"/>
    </xf>
    <xf numFmtId="0" fontId="341" fillId="63" borderId="142" xfId="0" applyNumberFormat="1" applyFont="1" applyFill="1" applyBorder="1" applyProtection="1">
      <protection locked="0"/>
    </xf>
    <xf numFmtId="0" fontId="341" fillId="63" borderId="143" xfId="0" applyNumberFormat="1" applyFont="1" applyFill="1" applyBorder="1" applyProtection="1">
      <protection locked="0"/>
    </xf>
    <xf numFmtId="0" fontId="341" fillId="62" borderId="127" xfId="0" applyNumberFormat="1" applyFont="1" applyFill="1" applyBorder="1" applyAlignment="1" applyProtection="1">
      <alignment wrapText="1"/>
      <protection locked="0"/>
    </xf>
    <xf numFmtId="0" fontId="341" fillId="62" borderId="126" xfId="0" applyNumberFormat="1" applyFont="1" applyFill="1" applyBorder="1" applyProtection="1">
      <protection locked="0"/>
    </xf>
    <xf numFmtId="0" fontId="341" fillId="65" borderId="126" xfId="0" applyNumberFormat="1" applyFont="1" applyFill="1" applyBorder="1" applyProtection="1">
      <protection locked="0"/>
    </xf>
    <xf numFmtId="0" fontId="341" fillId="62" borderId="144" xfId="0" applyNumberFormat="1" applyFont="1" applyFill="1" applyBorder="1" applyAlignment="1" applyProtection="1">
      <alignment wrapText="1"/>
      <protection locked="0"/>
    </xf>
    <xf numFmtId="0" fontId="341" fillId="64" borderId="145" xfId="0" applyNumberFormat="1" applyFont="1" applyFill="1" applyBorder="1" applyAlignment="1" applyProtection="1">
      <alignment horizontal="center" vertical="center" wrapText="1"/>
      <protection locked="0"/>
    </xf>
    <xf numFmtId="0" fontId="341" fillId="64" borderId="124" xfId="0" applyNumberFormat="1" applyFont="1" applyFill="1" applyBorder="1" applyAlignment="1" applyProtection="1">
      <alignment wrapText="1"/>
      <protection locked="0"/>
    </xf>
    <xf numFmtId="0" fontId="341" fillId="64" borderId="121" xfId="0" applyNumberFormat="1" applyFont="1" applyFill="1" applyBorder="1" applyAlignment="1" applyProtection="1">
      <alignment wrapText="1"/>
      <protection locked="0"/>
    </xf>
    <xf numFmtId="0" fontId="341" fillId="64" borderId="121" xfId="0" applyNumberFormat="1" applyFont="1" applyFill="1" applyBorder="1" applyAlignment="1" applyProtection="1">
      <alignment horizontal="center" vertical="center" wrapText="1"/>
      <protection locked="0"/>
    </xf>
    <xf numFmtId="0" fontId="341" fillId="62" borderId="124" xfId="0" applyNumberFormat="1" applyFont="1" applyFill="1" applyBorder="1" applyAlignment="1" applyProtection="1">
      <alignment wrapText="1"/>
      <protection locked="0"/>
    </xf>
    <xf numFmtId="0" fontId="341" fillId="62" borderId="121" xfId="0" applyNumberFormat="1" applyFont="1" applyFill="1" applyBorder="1" applyAlignment="1" applyProtection="1">
      <alignment wrapText="1"/>
      <protection locked="0"/>
    </xf>
    <xf numFmtId="0" fontId="15" fillId="0" borderId="129" xfId="0" applyNumberFormat="1" applyFont="1" applyBorder="1" applyAlignment="1" applyProtection="1">
      <alignment horizontal="center" vertical="center" wrapText="1"/>
      <protection locked="0"/>
    </xf>
    <xf numFmtId="0" fontId="15" fillId="0" borderId="129" xfId="0" applyNumberFormat="1" applyFont="1" applyBorder="1" applyProtection="1">
      <protection locked="0"/>
    </xf>
    <xf numFmtId="0" fontId="19" fillId="0" borderId="129" xfId="0" applyNumberFormat="1" applyFont="1" applyBorder="1" applyAlignment="1" applyProtection="1">
      <alignment horizontal="center" vertical="center" wrapText="1"/>
      <protection locked="0"/>
    </xf>
    <xf numFmtId="0" fontId="13" fillId="0" borderId="129" xfId="0" applyNumberFormat="1" applyFont="1" applyBorder="1" applyProtection="1">
      <protection locked="0"/>
    </xf>
    <xf numFmtId="0" fontId="13" fillId="0" borderId="129" xfId="0" applyNumberFormat="1" applyFont="1" applyBorder="1" applyAlignment="1" applyProtection="1">
      <alignment horizontal="left"/>
      <protection locked="0"/>
    </xf>
    <xf numFmtId="0" fontId="15" fillId="0" borderId="129" xfId="0" applyNumberFormat="1" applyFont="1" applyBorder="1" applyAlignment="1" applyProtection="1">
      <alignment horizontal="center" vertical="top" wrapText="1"/>
      <protection locked="0"/>
    </xf>
    <xf numFmtId="0" fontId="9" fillId="0" borderId="129" xfId="0" applyNumberFormat="1" applyFont="1" applyBorder="1" applyAlignment="1" applyProtection="1">
      <alignment wrapText="1"/>
      <protection locked="0"/>
    </xf>
    <xf numFmtId="0" fontId="38" fillId="35" borderId="198" xfId="4" applyNumberFormat="1" applyFont="1" applyFill="1" applyBorder="1" applyAlignment="1">
      <alignment horizontal="center" vertical="center" wrapText="1"/>
    </xf>
    <xf numFmtId="0" fontId="12" fillId="34" borderId="198" xfId="4" applyNumberFormat="1" applyFont="1" applyFill="1" applyBorder="1" applyAlignment="1">
      <alignment horizontal="center" vertical="center" wrapText="1"/>
    </xf>
    <xf numFmtId="0" fontId="16" fillId="35" borderId="198" xfId="4" applyNumberFormat="1" applyFont="1" applyFill="1" applyBorder="1" applyAlignment="1">
      <alignment vertical="center" wrapText="1"/>
    </xf>
    <xf numFmtId="0" fontId="9" fillId="35" borderId="198" xfId="4" applyNumberFormat="1" applyFont="1" applyFill="1" applyBorder="1" applyAlignment="1">
      <alignment vertical="center" wrapText="1"/>
    </xf>
    <xf numFmtId="0" fontId="16" fillId="24" borderId="205" xfId="4" applyNumberFormat="1" applyFont="1" applyFill="1" applyBorder="1" applyAlignment="1">
      <alignment vertical="center" wrapText="1"/>
    </xf>
    <xf numFmtId="0" fontId="16" fillId="35" borderId="205" xfId="4" applyNumberFormat="1" applyFont="1" applyFill="1" applyBorder="1" applyAlignment="1">
      <alignment vertical="center" wrapText="1"/>
    </xf>
    <xf numFmtId="0" fontId="16" fillId="35" borderId="198" xfId="4" applyNumberFormat="1" applyFont="1" applyFill="1" applyBorder="1" applyAlignment="1">
      <alignment horizontal="center" vertical="center" wrapText="1"/>
    </xf>
    <xf numFmtId="3" fontId="106" fillId="0" borderId="198" xfId="0" applyNumberFormat="1" applyFont="1" applyBorder="1" applyAlignment="1">
      <alignment horizontal="right" vertical="center" wrapText="1"/>
    </xf>
    <xf numFmtId="3" fontId="100" fillId="24" borderId="198" xfId="0" applyNumberFormat="1" applyFont="1" applyFill="1" applyBorder="1" applyAlignment="1">
      <alignment horizontal="center" vertical="center" wrapText="1"/>
    </xf>
    <xf numFmtId="0" fontId="16" fillId="0" borderId="202" xfId="4" applyNumberFormat="1" applyFont="1" applyBorder="1" applyAlignment="1">
      <alignment horizontal="right" vertical="center" wrapText="1"/>
    </xf>
    <xf numFmtId="0" fontId="16" fillId="24" borderId="204" xfId="4" applyNumberFormat="1" applyFont="1" applyFill="1" applyBorder="1" applyAlignment="1">
      <alignment horizontal="center" vertical="center" wrapText="1"/>
    </xf>
    <xf numFmtId="9" fontId="13" fillId="24" borderId="198" xfId="16" applyFont="1" applyFill="1" applyBorder="1" applyAlignment="1" applyProtection="1">
      <alignment horizontal="center" vertical="center" wrapText="1"/>
    </xf>
    <xf numFmtId="3" fontId="16" fillId="24" borderId="198" xfId="4" applyNumberFormat="1" applyFont="1" applyFill="1" applyBorder="1" applyAlignment="1">
      <alignment horizontal="center" vertical="center" wrapText="1"/>
    </xf>
    <xf numFmtId="0" fontId="16" fillId="4" borderId="198" xfId="4" applyNumberFormat="1" applyFont="1" applyFill="1" applyBorder="1" applyAlignment="1">
      <alignment horizontal="left" vertical="center" wrapText="1"/>
    </xf>
    <xf numFmtId="0" fontId="16" fillId="4" borderId="198" xfId="4" applyNumberFormat="1" applyFont="1" applyFill="1" applyBorder="1" applyAlignment="1">
      <alignment horizontal="center" vertical="center" wrapText="1"/>
    </xf>
    <xf numFmtId="0" fontId="13" fillId="4" borderId="198" xfId="17" applyNumberFormat="1" applyFont="1" applyFill="1" applyBorder="1" applyAlignment="1" applyProtection="1">
      <alignment horizontal="center" vertical="center" wrapText="1"/>
    </xf>
    <xf numFmtId="165" fontId="43" fillId="24" borderId="198" xfId="17" applyNumberFormat="1" applyFont="1" applyFill="1" applyBorder="1" applyAlignment="1" applyProtection="1">
      <alignment horizontal="center" vertical="center"/>
    </xf>
    <xf numFmtId="0" fontId="18" fillId="0" borderId="198" xfId="4" applyNumberFormat="1" applyFont="1" applyBorder="1" applyAlignment="1">
      <alignment horizontal="center" vertical="center" textRotation="90" wrapText="1"/>
    </xf>
    <xf numFmtId="0" fontId="9" fillId="34" borderId="198" xfId="4" applyNumberFormat="1" applyFont="1" applyFill="1" applyBorder="1" applyAlignment="1">
      <alignment horizontal="center" vertical="center" wrapText="1"/>
    </xf>
    <xf numFmtId="0" fontId="9" fillId="39" borderId="198" xfId="4" applyNumberFormat="1" applyFont="1" applyFill="1" applyBorder="1" applyAlignment="1">
      <alignment horizontal="center" vertical="center" wrapText="1"/>
    </xf>
    <xf numFmtId="0" fontId="13" fillId="39" borderId="198" xfId="4" applyNumberFormat="1" applyFont="1" applyFill="1" applyBorder="1" applyAlignment="1">
      <alignment horizontal="left" vertical="center" wrapText="1"/>
    </xf>
    <xf numFmtId="1" fontId="16" fillId="24" borderId="198" xfId="4" applyNumberFormat="1" applyFont="1" applyFill="1" applyBorder="1" applyAlignment="1">
      <alignment horizontal="center" vertical="center" wrapText="1"/>
    </xf>
    <xf numFmtId="3" fontId="16" fillId="35" borderId="198" xfId="4" applyNumberFormat="1" applyFont="1" applyFill="1" applyBorder="1" applyAlignment="1">
      <alignment horizontal="center" vertical="center" wrapText="1"/>
    </xf>
    <xf numFmtId="3" fontId="129" fillId="26" borderId="198" xfId="0" applyNumberFormat="1" applyFont="1" applyFill="1" applyBorder="1" applyAlignment="1">
      <alignment horizontal="center" vertical="center" wrapText="1"/>
    </xf>
    <xf numFmtId="165" fontId="106" fillId="24" borderId="179" xfId="16" applyNumberFormat="1" applyFont="1" applyFill="1" applyBorder="1" applyProtection="1"/>
    <xf numFmtId="3" fontId="38" fillId="35" borderId="198" xfId="4" applyNumberFormat="1" applyFont="1" applyFill="1" applyBorder="1" applyAlignment="1">
      <alignment horizontal="center" vertical="center" wrapText="1"/>
    </xf>
    <xf numFmtId="3" fontId="129" fillId="35" borderId="198" xfId="0" applyNumberFormat="1" applyFont="1" applyFill="1" applyBorder="1" applyAlignment="1">
      <alignment horizontal="center" vertical="center" wrapText="1"/>
    </xf>
    <xf numFmtId="165" fontId="21" fillId="24" borderId="179" xfId="17" applyNumberFormat="1" applyFont="1" applyFill="1" applyBorder="1" applyAlignment="1" applyProtection="1">
      <alignment horizontal="center" vertical="center"/>
    </xf>
    <xf numFmtId="9" fontId="21" fillId="24" borderId="179" xfId="16" applyFont="1" applyFill="1" applyBorder="1" applyAlignment="1" applyProtection="1">
      <alignment horizontal="center" vertical="center"/>
    </xf>
    <xf numFmtId="0" fontId="18" fillId="24" borderId="198" xfId="4" applyNumberFormat="1" applyFont="1" applyFill="1" applyBorder="1" applyAlignment="1">
      <alignment horizontal="right" vertical="center" textRotation="90" wrapText="1"/>
    </xf>
    <xf numFmtId="0" fontId="9" fillId="30" borderId="202" xfId="4" applyNumberFormat="1" applyFont="1" applyFill="1" applyBorder="1" applyAlignment="1">
      <alignment vertical="center"/>
    </xf>
    <xf numFmtId="0" fontId="9" fillId="30" borderId="203" xfId="4" applyNumberFormat="1" applyFont="1" applyFill="1" applyBorder="1" applyAlignment="1">
      <alignment vertical="center"/>
    </xf>
    <xf numFmtId="0" fontId="9" fillId="30" borderId="204" xfId="4" applyNumberFormat="1" applyFont="1" applyFill="1" applyBorder="1" applyAlignment="1">
      <alignment vertical="center"/>
    </xf>
    <xf numFmtId="3" fontId="16" fillId="0" borderId="198" xfId="4" applyNumberFormat="1" applyFont="1" applyBorder="1" applyAlignment="1">
      <alignment horizontal="center" vertical="center" wrapText="1"/>
    </xf>
    <xf numFmtId="165" fontId="9" fillId="0" borderId="198" xfId="17" applyNumberFormat="1" applyFont="1" applyBorder="1" applyProtection="1"/>
    <xf numFmtId="9" fontId="9" fillId="24" borderId="198" xfId="16" applyFont="1" applyFill="1" applyBorder="1" applyProtection="1"/>
    <xf numFmtId="0" fontId="38" fillId="24" borderId="198" xfId="4" applyNumberFormat="1" applyFont="1" applyFill="1" applyBorder="1" applyAlignment="1">
      <alignment horizontal="center" vertical="center" wrapText="1"/>
    </xf>
    <xf numFmtId="3" fontId="111" fillId="24" borderId="198" xfId="11" applyNumberFormat="1" applyFont="1" applyFill="1" applyBorder="1" applyAlignment="1">
      <alignment horizontal="center" vertical="center" wrapText="1"/>
    </xf>
    <xf numFmtId="0" fontId="38" fillId="24" borderId="198" xfId="34" applyFont="1" applyFill="1" applyBorder="1" applyAlignment="1">
      <alignment horizontal="center" vertical="top" wrapText="1"/>
    </xf>
    <xf numFmtId="0" fontId="13" fillId="0" borderId="198" xfId="34" applyFont="1" applyBorder="1" applyAlignment="1" applyProtection="1">
      <alignment horizontal="center" vertical="center" wrapText="1"/>
      <protection locked="0"/>
    </xf>
    <xf numFmtId="0" fontId="13" fillId="0" borderId="203" xfId="34" applyFont="1" applyBorder="1" applyAlignment="1">
      <alignment vertical="top" wrapText="1"/>
    </xf>
    <xf numFmtId="0" fontId="13" fillId="0" borderId="204" xfId="34" applyFont="1" applyBorder="1" applyAlignment="1">
      <alignment vertical="top" wrapText="1"/>
    </xf>
    <xf numFmtId="0" fontId="16" fillId="4" borderId="198" xfId="34" applyFont="1" applyFill="1" applyBorder="1" applyAlignment="1">
      <alignment horizontal="center" wrapText="1"/>
    </xf>
    <xf numFmtId="0" fontId="262" fillId="0" borderId="198" xfId="33" applyFont="1" applyBorder="1" applyAlignment="1">
      <alignment horizontal="left" vertical="center"/>
    </xf>
    <xf numFmtId="0" fontId="40" fillId="0" borderId="198" xfId="33" applyFont="1" applyBorder="1" applyAlignment="1">
      <alignment horizontal="left" vertical="center"/>
    </xf>
    <xf numFmtId="3" fontId="258" fillId="24" borderId="198" xfId="33" applyNumberFormat="1" applyFont="1" applyFill="1" applyBorder="1" applyAlignment="1">
      <alignment horizontal="center" vertical="center"/>
    </xf>
    <xf numFmtId="0" fontId="240" fillId="0" borderId="198" xfId="33" applyFont="1" applyBorder="1" applyAlignment="1">
      <alignment horizontal="left" vertical="center" wrapText="1" indent="1"/>
    </xf>
    <xf numFmtId="0" fontId="240" fillId="0" borderId="198" xfId="33" applyFont="1" applyBorder="1" applyAlignment="1">
      <alignment horizontal="center" vertical="center" wrapText="1"/>
    </xf>
    <xf numFmtId="2" fontId="82" fillId="24" borderId="198" xfId="33" applyNumberFormat="1" applyFont="1" applyFill="1" applyBorder="1" applyAlignment="1">
      <alignment horizontal="center" vertical="center" wrapText="1"/>
    </xf>
    <xf numFmtId="0" fontId="82" fillId="0" borderId="198" xfId="33" applyFont="1" applyBorder="1" applyAlignment="1" applyProtection="1">
      <alignment horizontal="center" vertical="center" wrapText="1"/>
      <protection locked="0"/>
    </xf>
    <xf numFmtId="0" fontId="16" fillId="0" borderId="198" xfId="33" applyFont="1" applyBorder="1" applyAlignment="1" applyProtection="1">
      <alignment horizontal="center" vertical="center" wrapText="1"/>
      <protection locked="0"/>
    </xf>
    <xf numFmtId="0" fontId="82" fillId="0" borderId="198" xfId="33" applyFont="1" applyBorder="1" applyAlignment="1">
      <alignment vertical="center" wrapText="1"/>
    </xf>
    <xf numFmtId="0" fontId="82" fillId="0" borderId="205" xfId="33" applyFont="1" applyBorder="1" applyAlignment="1">
      <alignment horizontal="left" vertical="center" wrapText="1"/>
    </xf>
    <xf numFmtId="0" fontId="82" fillId="0" borderId="179" xfId="33" applyFont="1" applyBorder="1" applyAlignment="1">
      <alignment horizontal="left" vertical="center" wrapText="1"/>
    </xf>
    <xf numFmtId="0" fontId="82" fillId="0" borderId="198" xfId="33" applyFont="1" applyBorder="1" applyAlignment="1">
      <alignment horizontal="left" vertical="center" wrapText="1"/>
    </xf>
    <xf numFmtId="1" fontId="82" fillId="24" borderId="198" xfId="33" applyNumberFormat="1" applyFont="1" applyFill="1" applyBorder="1" applyAlignment="1">
      <alignment horizontal="center" vertical="center" wrapText="1"/>
    </xf>
    <xf numFmtId="0" fontId="262" fillId="0" borderId="198" xfId="33" applyFont="1" applyBorder="1" applyAlignment="1">
      <alignment horizontal="left" vertical="center" wrapText="1" indent="1"/>
    </xf>
    <xf numFmtId="0" fontId="82" fillId="0" borderId="198" xfId="33" applyFont="1" applyBorder="1" applyAlignment="1">
      <alignment horizontal="center" vertical="center" wrapText="1"/>
    </xf>
    <xf numFmtId="41" fontId="82" fillId="24" borderId="198" xfId="48" applyFont="1" applyFill="1" applyBorder="1" applyAlignment="1" applyProtection="1">
      <alignment horizontal="center" vertical="center" wrapText="1"/>
    </xf>
    <xf numFmtId="165" fontId="82" fillId="24" borderId="198" xfId="18" applyNumberFormat="1" applyFont="1" applyFill="1" applyBorder="1" applyAlignment="1" applyProtection="1">
      <alignment horizontal="center" vertical="center" wrapText="1"/>
    </xf>
    <xf numFmtId="165" fontId="16" fillId="24" borderId="198" xfId="18" applyNumberFormat="1" applyFont="1" applyFill="1" applyBorder="1" applyAlignment="1" applyProtection="1">
      <alignment horizontal="center" vertical="center" wrapText="1"/>
    </xf>
    <xf numFmtId="0" fontId="129" fillId="24" borderId="198" xfId="32" applyFont="1" applyFill="1" applyBorder="1" applyAlignment="1">
      <alignment horizontal="center" vertical="center" wrapText="1"/>
    </xf>
    <xf numFmtId="3" fontId="179" fillId="24" borderId="198" xfId="10" applyNumberFormat="1" applyFont="1" applyFill="1" applyBorder="1" applyAlignment="1">
      <alignment horizontal="center" vertical="center"/>
    </xf>
    <xf numFmtId="0" fontId="146" fillId="24" borderId="198" xfId="10" applyNumberFormat="1" applyFont="1" applyFill="1" applyBorder="1" applyAlignment="1">
      <alignment horizontal="center" vertical="center" wrapText="1"/>
    </xf>
    <xf numFmtId="1" fontId="106" fillId="24" borderId="198" xfId="10" applyNumberFormat="1" applyFont="1" applyFill="1" applyBorder="1" applyAlignment="1">
      <alignment horizontal="center" vertical="center" wrapText="1"/>
    </xf>
    <xf numFmtId="0" fontId="185" fillId="0" borderId="179" xfId="10" applyNumberFormat="1" applyFont="1" applyBorder="1" applyAlignment="1" applyProtection="1">
      <alignment horizontal="center" vertical="center"/>
      <protection locked="0"/>
    </xf>
    <xf numFmtId="0" fontId="185" fillId="35" borderId="202" xfId="10" applyNumberFormat="1" applyFont="1" applyFill="1" applyBorder="1" applyAlignment="1">
      <alignment vertical="center"/>
    </xf>
    <xf numFmtId="0" fontId="185" fillId="35" borderId="203" xfId="10" applyNumberFormat="1" applyFont="1" applyFill="1" applyBorder="1" applyAlignment="1">
      <alignment vertical="center"/>
    </xf>
    <xf numFmtId="0" fontId="185" fillId="35" borderId="204" xfId="10" applyNumberFormat="1" applyFont="1" applyFill="1" applyBorder="1" applyAlignment="1">
      <alignment vertical="center"/>
    </xf>
    <xf numFmtId="0" fontId="185" fillId="0" borderId="179" xfId="10" applyNumberFormat="1" applyFont="1" applyBorder="1" applyAlignment="1">
      <alignment horizontal="center" vertical="center"/>
    </xf>
    <xf numFmtId="0" fontId="185" fillId="0" borderId="198" xfId="10" applyNumberFormat="1" applyFont="1" applyBorder="1" applyAlignment="1" applyProtection="1">
      <alignment horizontal="center" vertical="center"/>
      <protection locked="0"/>
    </xf>
    <xf numFmtId="0" fontId="179" fillId="0" borderId="198" xfId="10" applyNumberFormat="1" applyFont="1" applyBorder="1" applyAlignment="1">
      <alignment vertical="center" wrapText="1"/>
    </xf>
    <xf numFmtId="0" fontId="100" fillId="0" borderId="198" xfId="0" applyNumberFormat="1" applyFont="1" applyBorder="1" applyAlignment="1" applyProtection="1">
      <alignment horizontal="center" vertical="center"/>
      <protection locked="0"/>
    </xf>
    <xf numFmtId="3" fontId="16" fillId="24" borderId="198" xfId="10" applyNumberFormat="1" applyFont="1" applyFill="1" applyBorder="1" applyAlignment="1">
      <alignment horizontal="center" vertical="center"/>
    </xf>
    <xf numFmtId="0" fontId="12" fillId="24" borderId="198" xfId="10" applyNumberFormat="1" applyFont="1" applyFill="1" applyBorder="1" applyAlignment="1">
      <alignment horizontal="center" vertical="center" wrapText="1"/>
    </xf>
    <xf numFmtId="0" fontId="9" fillId="24" borderId="198" xfId="10" applyNumberFormat="1" applyFont="1" applyFill="1" applyBorder="1" applyAlignment="1">
      <alignment horizontal="center" vertical="center" wrapText="1"/>
    </xf>
    <xf numFmtId="9" fontId="23" fillId="7" borderId="198" xfId="10" applyNumberFormat="1" applyFont="1" applyFill="1" applyBorder="1" applyAlignment="1">
      <alignment vertical="center" wrapText="1"/>
    </xf>
    <xf numFmtId="167" fontId="25" fillId="35" borderId="198" xfId="10" applyNumberFormat="1" applyFont="1" applyFill="1" applyBorder="1" applyAlignment="1">
      <alignment horizontal="center" vertical="center"/>
    </xf>
    <xf numFmtId="9" fontId="22" fillId="24" borderId="179" xfId="19" applyFont="1" applyFill="1" applyBorder="1" applyAlignment="1" applyProtection="1">
      <alignment horizontal="center" vertical="center" wrapText="1"/>
    </xf>
    <xf numFmtId="9" fontId="22" fillId="35" borderId="198" xfId="21" applyFont="1" applyFill="1" applyBorder="1" applyAlignment="1" applyProtection="1">
      <alignment horizontal="center" vertical="center" wrapText="1"/>
    </xf>
    <xf numFmtId="169" fontId="21" fillId="24" borderId="198" xfId="10" applyFont="1" applyFill="1" applyBorder="1" applyAlignment="1">
      <alignment horizontal="center" vertical="center" wrapText="1"/>
    </xf>
    <xf numFmtId="167" fontId="15" fillId="0" borderId="198" xfId="10" applyNumberFormat="1" applyFont="1" applyBorder="1" applyAlignment="1">
      <alignment horizontal="center" vertical="center"/>
    </xf>
    <xf numFmtId="9" fontId="15" fillId="12" borderId="198" xfId="21" applyFont="1" applyFill="1" applyBorder="1" applyAlignment="1" applyProtection="1">
      <alignment horizontal="right" vertical="top" wrapText="1"/>
    </xf>
    <xf numFmtId="167" fontId="102" fillId="31" borderId="198" xfId="23" applyNumberFormat="1" applyFont="1" applyFill="1" applyBorder="1"/>
    <xf numFmtId="167" fontId="102" fillId="31" borderId="202" xfId="23" applyNumberFormat="1" applyFont="1" applyFill="1" applyBorder="1"/>
    <xf numFmtId="167" fontId="119" fillId="35" borderId="198" xfId="0" applyNumberFormat="1" applyFont="1" applyFill="1" applyBorder="1" applyAlignment="1">
      <alignment horizontal="center" vertical="center"/>
    </xf>
    <xf numFmtId="9" fontId="22" fillId="35" borderId="198" xfId="19" applyFont="1" applyFill="1" applyBorder="1" applyAlignment="1" applyProtection="1">
      <alignment horizontal="center" vertical="center" wrapText="1"/>
    </xf>
    <xf numFmtId="9" fontId="23" fillId="10" borderId="198" xfId="10" applyNumberFormat="1" applyFont="1" applyFill="1" applyBorder="1" applyAlignment="1">
      <alignment vertical="center" wrapText="1"/>
    </xf>
    <xf numFmtId="9" fontId="44" fillId="35" borderId="198" xfId="19" applyFont="1" applyFill="1" applyBorder="1" applyAlignment="1" applyProtection="1">
      <alignment horizontal="center" vertical="center" wrapText="1"/>
    </xf>
    <xf numFmtId="0" fontId="47" fillId="0" borderId="206" xfId="10" applyNumberFormat="1" applyFont="1" applyBorder="1" applyAlignment="1">
      <alignment vertical="center"/>
    </xf>
    <xf numFmtId="0" fontId="25" fillId="0" borderId="198" xfId="10" applyNumberFormat="1" applyFont="1" applyBorder="1" applyAlignment="1" applyProtection="1">
      <alignment horizontal="center" vertical="center"/>
      <protection locked="0"/>
    </xf>
    <xf numFmtId="169" fontId="338" fillId="0" borderId="211" xfId="4" applyFont="1" applyBorder="1" applyAlignment="1">
      <alignment vertical="center"/>
    </xf>
    <xf numFmtId="169" fontId="192" fillId="0" borderId="212" xfId="4" applyFont="1" applyBorder="1" applyAlignment="1">
      <alignment vertical="center"/>
    </xf>
    <xf numFmtId="0" fontId="192" fillId="0" borderId="212" xfId="4" applyNumberFormat="1" applyFont="1" applyBorder="1" applyAlignment="1">
      <alignment vertical="center"/>
    </xf>
    <xf numFmtId="0" fontId="117" fillId="0" borderId="215" xfId="0" applyNumberFormat="1" applyFont="1" applyBorder="1" applyAlignment="1" applyProtection="1">
      <alignment horizontal="center" vertical="center"/>
      <protection locked="0"/>
    </xf>
    <xf numFmtId="0" fontId="117" fillId="0" borderId="198" xfId="0" applyNumberFormat="1" applyFont="1" applyBorder="1" applyAlignment="1" applyProtection="1">
      <alignment horizontal="center" vertical="center"/>
      <protection locked="0"/>
    </xf>
    <xf numFmtId="0" fontId="38" fillId="24" borderId="198" xfId="37" applyNumberFormat="1" applyFont="1" applyFill="1" applyBorder="1" applyAlignment="1">
      <alignment horizontal="center" vertical="center"/>
    </xf>
    <xf numFmtId="0" fontId="38" fillId="24" borderId="198" xfId="37" applyNumberFormat="1" applyFont="1" applyFill="1" applyBorder="1" applyAlignment="1">
      <alignment horizontal="center" vertical="center" wrapText="1"/>
    </xf>
    <xf numFmtId="3" fontId="38" fillId="4" borderId="198" xfId="37" applyNumberFormat="1" applyFont="1" applyFill="1" applyBorder="1" applyAlignment="1">
      <alignment horizontal="center" vertical="center"/>
    </xf>
    <xf numFmtId="3" fontId="16" fillId="0" borderId="198" xfId="37" applyNumberFormat="1" applyFont="1" applyBorder="1" applyAlignment="1">
      <alignment horizontal="center" vertical="center" wrapText="1"/>
    </xf>
    <xf numFmtId="3" fontId="38" fillId="4" borderId="198" xfId="37" applyNumberFormat="1" applyFont="1" applyFill="1" applyBorder="1" applyAlignment="1">
      <alignment horizontal="center" vertical="center" wrapText="1"/>
    </xf>
    <xf numFmtId="3" fontId="38" fillId="24" borderId="205" xfId="37" applyNumberFormat="1" applyFont="1" applyFill="1" applyBorder="1" applyAlignment="1">
      <alignment horizontal="center" vertical="center" wrapText="1"/>
    </xf>
    <xf numFmtId="3" fontId="38" fillId="4" borderId="205" xfId="37" applyNumberFormat="1" applyFont="1" applyFill="1" applyBorder="1" applyAlignment="1">
      <alignment horizontal="center" vertical="center" wrapText="1"/>
    </xf>
    <xf numFmtId="0" fontId="12" fillId="35" borderId="198" xfId="37" applyNumberFormat="1" applyFont="1" applyFill="1" applyBorder="1" applyAlignment="1">
      <alignment horizontal="center" vertical="center" wrapText="1"/>
    </xf>
    <xf numFmtId="3" fontId="12" fillId="24" borderId="198" xfId="37" applyNumberFormat="1" applyFont="1" applyFill="1" applyBorder="1" applyAlignment="1">
      <alignment horizontal="center" vertical="center" wrapText="1"/>
    </xf>
    <xf numFmtId="9" fontId="9" fillId="24" borderId="198" xfId="38" applyFont="1" applyFill="1" applyBorder="1" applyAlignment="1" applyProtection="1">
      <alignment horizontal="center"/>
    </xf>
    <xf numFmtId="0" fontId="72" fillId="27" borderId="198" xfId="37" applyNumberFormat="1" applyFont="1" applyFill="1" applyBorder="1" applyAlignment="1">
      <alignment horizontal="center" wrapText="1"/>
    </xf>
    <xf numFmtId="169" fontId="72" fillId="27" borderId="198" xfId="37" applyFont="1" applyFill="1" applyBorder="1" applyAlignment="1">
      <alignment horizontal="center" wrapText="1"/>
    </xf>
    <xf numFmtId="169" fontId="72" fillId="27" borderId="221" xfId="37" applyFont="1" applyFill="1" applyBorder="1" applyAlignment="1">
      <alignment horizontal="center" wrapText="1"/>
    </xf>
    <xf numFmtId="165" fontId="9" fillId="24" borderId="198" xfId="21" applyNumberFormat="1" applyFont="1" applyFill="1" applyBorder="1" applyAlignment="1" applyProtection="1">
      <alignment horizontal="center" vertical="center" wrapText="1"/>
    </xf>
    <xf numFmtId="165" fontId="9" fillId="24" borderId="198" xfId="38" applyNumberFormat="1" applyFont="1" applyFill="1" applyBorder="1" applyAlignment="1" applyProtection="1">
      <alignment horizontal="center" vertical="center" wrapText="1"/>
    </xf>
    <xf numFmtId="165" fontId="9" fillId="0" borderId="198" xfId="21" applyNumberFormat="1" applyFont="1" applyFill="1" applyBorder="1" applyAlignment="1" applyProtection="1">
      <alignment horizontal="center" vertical="center" wrapText="1"/>
    </xf>
    <xf numFmtId="165" fontId="9" fillId="0" borderId="221" xfId="38" applyNumberFormat="1" applyFont="1" applyFill="1" applyBorder="1" applyAlignment="1" applyProtection="1">
      <alignment horizontal="center" vertical="center" wrapText="1"/>
    </xf>
    <xf numFmtId="165" fontId="9" fillId="0" borderId="221" xfId="21" applyNumberFormat="1" applyFont="1" applyFill="1" applyBorder="1" applyAlignment="1" applyProtection="1">
      <alignment horizontal="center" vertical="center" wrapText="1"/>
    </xf>
    <xf numFmtId="3" fontId="9" fillId="4" borderId="198" xfId="37" applyNumberFormat="1" applyFont="1" applyFill="1" applyBorder="1" applyAlignment="1">
      <alignment horizontal="center" vertical="center" wrapText="1"/>
    </xf>
    <xf numFmtId="3" fontId="9" fillId="4" borderId="221" xfId="37" applyNumberFormat="1" applyFont="1" applyFill="1" applyBorder="1" applyAlignment="1">
      <alignment horizontal="center" vertical="center" wrapText="1"/>
    </xf>
    <xf numFmtId="169" fontId="11" fillId="0" borderId="212" xfId="37" applyFont="1" applyBorder="1"/>
    <xf numFmtId="3" fontId="16" fillId="24" borderId="198" xfId="0" applyNumberFormat="1" applyFont="1" applyFill="1" applyBorder="1" applyAlignment="1">
      <alignment horizontal="center" vertical="center" wrapText="1"/>
    </xf>
    <xf numFmtId="3" fontId="13" fillId="0" borderId="221" xfId="0" applyNumberFormat="1" applyFont="1" applyBorder="1" applyAlignment="1">
      <alignment horizontal="left" vertical="center" wrapText="1"/>
    </xf>
    <xf numFmtId="165" fontId="13" fillId="0" borderId="198" xfId="17" applyNumberFormat="1" applyFont="1" applyFill="1" applyBorder="1" applyAlignment="1" applyProtection="1">
      <alignment horizontal="center" vertical="center" wrapText="1"/>
    </xf>
    <xf numFmtId="166" fontId="9" fillId="0" borderId="221" xfId="0" applyNumberFormat="1" applyFont="1" applyBorder="1" applyAlignment="1">
      <alignment horizontal="center" vertical="center" wrapText="1"/>
    </xf>
    <xf numFmtId="0" fontId="12" fillId="24" borderId="215" xfId="4" applyNumberFormat="1" applyFont="1" applyFill="1" applyBorder="1" applyAlignment="1">
      <alignment horizontal="center" vertical="center" wrapText="1"/>
    </xf>
    <xf numFmtId="3" fontId="38" fillId="24" borderId="221" xfId="4" applyNumberFormat="1" applyFont="1" applyFill="1" applyBorder="1" applyAlignment="1">
      <alignment horizontal="center" vertical="center" wrapText="1"/>
    </xf>
    <xf numFmtId="169" fontId="13" fillId="0" borderId="198" xfId="0" applyFont="1" applyBorder="1" applyAlignment="1">
      <alignment horizontal="center" vertical="top" wrapText="1"/>
    </xf>
    <xf numFmtId="0" fontId="12" fillId="23" borderId="215" xfId="37" applyNumberFormat="1" applyFont="1" applyFill="1" applyBorder="1" applyAlignment="1">
      <alignment horizontal="center" vertical="center"/>
    </xf>
    <xf numFmtId="0" fontId="16" fillId="0" borderId="198" xfId="37" applyNumberFormat="1" applyFont="1" applyBorder="1" applyAlignment="1">
      <alignment horizontal="center" vertical="center"/>
    </xf>
    <xf numFmtId="0" fontId="11" fillId="0" borderId="223" xfId="0" applyNumberFormat="1" applyFont="1" applyBorder="1" applyAlignment="1">
      <alignment horizontal="center" vertical="center"/>
    </xf>
    <xf numFmtId="3" fontId="38" fillId="24" borderId="224" xfId="4" applyNumberFormat="1" applyFont="1" applyFill="1" applyBorder="1" applyAlignment="1">
      <alignment horizontal="center" vertical="center" wrapText="1"/>
    </xf>
    <xf numFmtId="3" fontId="38" fillId="24" borderId="225" xfId="4" applyNumberFormat="1" applyFont="1" applyFill="1" applyBorder="1" applyAlignment="1">
      <alignment horizontal="center" vertical="center" wrapText="1"/>
    </xf>
    <xf numFmtId="0" fontId="88" fillId="0" borderId="198" xfId="0" applyNumberFormat="1" applyFont="1" applyBorder="1" applyAlignment="1">
      <alignment horizontal="left" vertical="center" wrapText="1"/>
    </xf>
    <xf numFmtId="0" fontId="21" fillId="0" borderId="198" xfId="0" applyNumberFormat="1" applyFont="1" applyBorder="1" applyAlignment="1">
      <alignment vertical="center" wrapText="1"/>
    </xf>
    <xf numFmtId="0" fontId="203" fillId="0" borderId="198" xfId="0" applyNumberFormat="1" applyFont="1" applyBorder="1" applyAlignment="1">
      <alignment horizontal="left" vertical="center" wrapText="1"/>
    </xf>
    <xf numFmtId="0" fontId="13" fillId="35" borderId="198" xfId="0" applyNumberFormat="1" applyFont="1" applyFill="1" applyBorder="1" applyAlignment="1">
      <alignment horizontal="right"/>
    </xf>
    <xf numFmtId="169" fontId="13" fillId="35" borderId="198" xfId="0" applyFont="1" applyFill="1" applyBorder="1" applyAlignment="1">
      <alignment horizontal="right"/>
    </xf>
    <xf numFmtId="9" fontId="58" fillId="4" borderId="198" xfId="38" applyFont="1" applyFill="1" applyBorder="1" applyAlignment="1" applyProtection="1"/>
    <xf numFmtId="0" fontId="9" fillId="24" borderId="198" xfId="37" applyNumberFormat="1" applyFont="1" applyFill="1" applyBorder="1" applyAlignment="1">
      <alignment horizontal="center" vertical="center" wrapText="1"/>
    </xf>
    <xf numFmtId="167" fontId="15" fillId="4" borderId="198" xfId="0" applyNumberFormat="1" applyFont="1" applyFill="1" applyBorder="1" applyAlignment="1">
      <alignment vertical="center" wrapText="1"/>
    </xf>
    <xf numFmtId="0" fontId="58" fillId="24" borderId="198" xfId="0" applyNumberFormat="1" applyFont="1" applyFill="1" applyBorder="1" applyAlignment="1">
      <alignment horizontal="right" vertical="center"/>
    </xf>
    <xf numFmtId="165" fontId="58" fillId="4" borderId="198" xfId="17" applyNumberFormat="1" applyFont="1" applyFill="1" applyBorder="1" applyAlignment="1" applyProtection="1">
      <alignment horizontal="right"/>
    </xf>
    <xf numFmtId="1" fontId="58" fillId="24" borderId="198" xfId="0" applyNumberFormat="1" applyFont="1" applyFill="1" applyBorder="1"/>
    <xf numFmtId="9" fontId="58" fillId="24" borderId="198" xfId="38" applyFont="1" applyFill="1" applyBorder="1" applyAlignment="1" applyProtection="1"/>
    <xf numFmtId="0" fontId="58" fillId="24" borderId="179" xfId="0" applyNumberFormat="1" applyFont="1" applyFill="1" applyBorder="1" applyAlignment="1">
      <alignment horizontal="right" vertical="center"/>
    </xf>
    <xf numFmtId="0" fontId="12" fillId="4" borderId="198" xfId="37" applyNumberFormat="1" applyFont="1" applyFill="1" applyBorder="1" applyAlignment="1">
      <alignment horizontal="center" vertical="center" wrapText="1"/>
    </xf>
    <xf numFmtId="0" fontId="57" fillId="12" borderId="198" xfId="0" applyNumberFormat="1" applyFont="1" applyFill="1" applyBorder="1" applyAlignment="1">
      <alignment horizontal="right" vertical="center"/>
    </xf>
    <xf numFmtId="0" fontId="58" fillId="0" borderId="215" xfId="0" applyNumberFormat="1" applyFont="1" applyBorder="1" applyAlignment="1">
      <alignment horizontal="right" vertical="center"/>
    </xf>
    <xf numFmtId="0" fontId="58" fillId="0" borderId="198" xfId="0" applyNumberFormat="1" applyFont="1" applyBorder="1" applyAlignment="1">
      <alignment horizontal="right" vertical="center"/>
    </xf>
    <xf numFmtId="4" fontId="16" fillId="10" borderId="198" xfId="0" applyNumberFormat="1" applyFont="1" applyFill="1" applyBorder="1" applyAlignment="1">
      <alignment horizontal="center" vertical="center" wrapText="1"/>
    </xf>
    <xf numFmtId="0" fontId="23" fillId="0" borderId="198" xfId="0" applyNumberFormat="1" applyFont="1" applyBorder="1" applyAlignment="1">
      <alignment horizontal="right" vertical="center"/>
    </xf>
    <xf numFmtId="2" fontId="58" fillId="15" borderId="198" xfId="0" applyNumberFormat="1" applyFont="1" applyFill="1" applyBorder="1" applyAlignment="1">
      <alignment horizontal="center" vertical="center"/>
    </xf>
    <xf numFmtId="3" fontId="16" fillId="4" borderId="198" xfId="0" applyNumberFormat="1" applyFont="1" applyFill="1" applyBorder="1" applyAlignment="1">
      <alignment horizontal="center" vertical="center" wrapText="1"/>
    </xf>
    <xf numFmtId="169" fontId="279" fillId="10" borderId="198" xfId="0" applyFont="1" applyFill="1" applyBorder="1" applyAlignment="1">
      <alignment horizontal="center" vertical="center" wrapText="1"/>
    </xf>
    <xf numFmtId="169" fontId="281" fillId="10" borderId="202" xfId="0" applyFont="1" applyFill="1" applyBorder="1" applyAlignment="1">
      <alignment horizontal="left" vertical="center"/>
    </xf>
    <xf numFmtId="169" fontId="280" fillId="10" borderId="198" xfId="0" applyFont="1" applyFill="1" applyBorder="1" applyAlignment="1">
      <alignment horizontal="center" vertical="center" wrapText="1"/>
    </xf>
    <xf numFmtId="2" fontId="16" fillId="0" borderId="198" xfId="0" applyNumberFormat="1" applyFont="1" applyBorder="1" applyAlignment="1">
      <alignment horizontal="center" vertical="center" wrapText="1"/>
    </xf>
    <xf numFmtId="165" fontId="16" fillId="0" borderId="198" xfId="18" applyNumberFormat="1" applyFont="1" applyFill="1" applyBorder="1" applyAlignment="1" applyProtection="1">
      <alignment horizontal="center" vertical="center" wrapText="1"/>
    </xf>
    <xf numFmtId="1" fontId="16" fillId="0" borderId="205" xfId="0" applyNumberFormat="1" applyFont="1" applyBorder="1" applyAlignment="1">
      <alignment horizontal="center" vertical="center" wrapText="1"/>
    </xf>
    <xf numFmtId="3" fontId="11" fillId="24" borderId="198" xfId="0" applyNumberFormat="1" applyFont="1" applyFill="1" applyBorder="1"/>
    <xf numFmtId="0" fontId="16" fillId="0" borderId="215" xfId="0" applyNumberFormat="1" applyFont="1" applyBorder="1" applyAlignment="1">
      <alignment horizontal="center" vertical="center" wrapText="1"/>
    </xf>
    <xf numFmtId="0" fontId="16" fillId="0" borderId="198" xfId="0" applyNumberFormat="1" applyFont="1" applyBorder="1" applyAlignment="1">
      <alignment horizontal="center" vertical="center" wrapText="1"/>
    </xf>
    <xf numFmtId="3" fontId="13" fillId="0" borderId="198" xfId="4" applyNumberFormat="1" applyFont="1" applyBorder="1" applyAlignment="1">
      <alignment horizontal="right" vertical="center" wrapText="1"/>
    </xf>
    <xf numFmtId="3" fontId="9" fillId="0" borderId="198" xfId="0" applyNumberFormat="1" applyFont="1" applyBorder="1" applyAlignment="1">
      <alignment horizontal="center" vertical="center" wrapText="1"/>
    </xf>
    <xf numFmtId="3" fontId="13" fillId="0" borderId="198" xfId="4" applyNumberFormat="1" applyFont="1" applyBorder="1" applyAlignment="1">
      <alignment horizontal="center" vertical="center" wrapText="1"/>
    </xf>
    <xf numFmtId="169" fontId="103" fillId="24" borderId="198" xfId="0" applyFont="1" applyFill="1" applyBorder="1" applyAlignment="1">
      <alignment horizontal="center" vertical="center" textRotation="90" wrapText="1"/>
    </xf>
    <xf numFmtId="169" fontId="102" fillId="24" borderId="198" xfId="0" applyFont="1" applyFill="1" applyBorder="1"/>
    <xf numFmtId="169" fontId="103" fillId="26" borderId="198" xfId="0" applyFont="1" applyFill="1" applyBorder="1" applyAlignment="1">
      <alignment horizontal="left" vertical="center" wrapText="1"/>
    </xf>
    <xf numFmtId="169" fontId="103" fillId="24" borderId="198" xfId="0" applyFont="1" applyFill="1" applyBorder="1" applyAlignment="1">
      <alignment horizontal="left" vertical="center" wrapText="1"/>
    </xf>
    <xf numFmtId="169" fontId="103" fillId="35" borderId="198" xfId="4" applyFont="1" applyFill="1" applyBorder="1" applyAlignment="1">
      <alignment horizontal="center" vertical="center" textRotation="90" wrapText="1"/>
    </xf>
    <xf numFmtId="3" fontId="106" fillId="26" borderId="198" xfId="0" applyNumberFormat="1" applyFont="1" applyFill="1" applyBorder="1" applyAlignment="1">
      <alignment horizontal="left" vertical="center"/>
    </xf>
    <xf numFmtId="3" fontId="106" fillId="26" borderId="198" xfId="0" applyNumberFormat="1" applyFont="1" applyFill="1" applyBorder="1" applyAlignment="1">
      <alignment horizontal="center" vertical="center" wrapText="1"/>
    </xf>
    <xf numFmtId="3" fontId="106" fillId="0" borderId="198" xfId="0" applyNumberFormat="1" applyFont="1" applyBorder="1" applyAlignment="1">
      <alignment horizontal="center" vertical="center" wrapText="1"/>
    </xf>
    <xf numFmtId="169" fontId="103" fillId="4" borderId="198" xfId="4" applyFont="1" applyFill="1" applyBorder="1" applyAlignment="1">
      <alignment horizontal="center" vertical="center" textRotation="90" wrapText="1"/>
    </xf>
    <xf numFmtId="169" fontId="104" fillId="0" borderId="198" xfId="4" applyFont="1" applyBorder="1" applyAlignment="1">
      <alignment vertical="center" wrapText="1"/>
    </xf>
    <xf numFmtId="169" fontId="145" fillId="23" borderId="198" xfId="4" applyFont="1" applyFill="1" applyBorder="1" applyAlignment="1">
      <alignment horizontal="center" vertical="center" textRotation="90" wrapText="1"/>
    </xf>
    <xf numFmtId="169" fontId="145" fillId="35" borderId="198" xfId="4" applyFont="1" applyFill="1" applyBorder="1" applyAlignment="1">
      <alignment horizontal="center" vertical="center" textRotation="90" wrapText="1"/>
    </xf>
    <xf numFmtId="169" fontId="145" fillId="24" borderId="198" xfId="0" applyFont="1" applyFill="1" applyBorder="1" applyAlignment="1">
      <alignment horizontal="center" vertical="center" textRotation="90" wrapText="1"/>
    </xf>
    <xf numFmtId="169" fontId="104" fillId="26" borderId="198" xfId="0" applyFont="1" applyFill="1" applyBorder="1" applyAlignment="1">
      <alignment vertical="center" textRotation="90" wrapText="1"/>
    </xf>
    <xf numFmtId="169" fontId="103" fillId="32" borderId="198" xfId="4" applyFont="1" applyFill="1" applyBorder="1" applyAlignment="1">
      <alignment horizontal="center" vertical="center" textRotation="90" wrapText="1"/>
    </xf>
    <xf numFmtId="169" fontId="21" fillId="72" borderId="179" xfId="8" applyFont="1" applyFill="1" applyBorder="1" applyAlignment="1">
      <alignment horizontal="center" vertical="center" wrapText="1"/>
    </xf>
    <xf numFmtId="169" fontId="13" fillId="76" borderId="179" xfId="8" applyFont="1" applyFill="1" applyBorder="1" applyAlignment="1">
      <alignment horizontal="center" vertical="center" wrapText="1"/>
    </xf>
    <xf numFmtId="169" fontId="104" fillId="4" borderId="198" xfId="4" applyFont="1" applyFill="1" applyBorder="1" applyAlignment="1">
      <alignment horizontal="center" vertical="center" textRotation="90" wrapText="1"/>
    </xf>
    <xf numFmtId="169" fontId="104" fillId="24" borderId="198" xfId="4" applyFont="1" applyFill="1" applyBorder="1" applyAlignment="1">
      <alignment horizontal="center" vertical="center" textRotation="90" wrapText="1"/>
    </xf>
    <xf numFmtId="169" fontId="104" fillId="5" borderId="198" xfId="0" applyFont="1" applyFill="1" applyBorder="1" applyAlignment="1">
      <alignment horizontal="center" vertical="center" textRotation="90" wrapText="1"/>
    </xf>
    <xf numFmtId="169" fontId="104" fillId="4" borderId="198" xfId="30" applyFont="1" applyFill="1" applyBorder="1" applyAlignment="1">
      <alignment horizontal="center" vertical="center" textRotation="90" wrapText="1"/>
    </xf>
    <xf numFmtId="169" fontId="104" fillId="24" borderId="198" xfId="30" applyFont="1" applyFill="1" applyBorder="1" applyAlignment="1">
      <alignment horizontal="center" vertical="center" textRotation="90" wrapText="1"/>
    </xf>
    <xf numFmtId="169" fontId="104" fillId="35" borderId="198" xfId="4" applyFont="1" applyFill="1" applyBorder="1" applyAlignment="1">
      <alignment horizontal="center" vertical="center" textRotation="90" wrapText="1"/>
    </xf>
    <xf numFmtId="169" fontId="104" fillId="44" borderId="198" xfId="4" applyFont="1" applyFill="1" applyBorder="1" applyAlignment="1">
      <alignment horizontal="center" vertical="center" textRotation="90" wrapText="1"/>
    </xf>
    <xf numFmtId="169" fontId="103" fillId="5" borderId="198" xfId="4" applyFont="1" applyFill="1" applyBorder="1" applyAlignment="1">
      <alignment horizontal="center" vertical="center" textRotation="90" wrapText="1"/>
    </xf>
    <xf numFmtId="169" fontId="103" fillId="26" borderId="198" xfId="0" applyFont="1" applyFill="1" applyBorder="1" applyAlignment="1">
      <alignment horizontal="center" textRotation="90" wrapText="1"/>
    </xf>
    <xf numFmtId="169" fontId="103" fillId="4" borderId="198" xfId="0" applyFont="1" applyFill="1" applyBorder="1" applyAlignment="1">
      <alignment horizontal="center" vertical="center" textRotation="90" wrapText="1"/>
    </xf>
    <xf numFmtId="169" fontId="103" fillId="0" borderId="198" xfId="0" applyFont="1" applyBorder="1" applyAlignment="1">
      <alignment horizontal="center" vertical="center" textRotation="90" wrapText="1"/>
    </xf>
    <xf numFmtId="169" fontId="103" fillId="45" borderId="198" xfId="0" applyFont="1" applyFill="1" applyBorder="1" applyAlignment="1">
      <alignment horizontal="center" vertical="center" textRotation="90" wrapText="1"/>
    </xf>
    <xf numFmtId="169" fontId="104" fillId="0" borderId="198" xfId="0" applyFont="1" applyBorder="1" applyAlignment="1">
      <alignment horizontal="center" textRotation="90" wrapText="1"/>
    </xf>
    <xf numFmtId="169" fontId="343" fillId="26" borderId="198" xfId="0" applyFont="1" applyFill="1" applyBorder="1" applyAlignment="1">
      <alignment horizontal="center" vertical="center" textRotation="90" wrapText="1"/>
    </xf>
    <xf numFmtId="0" fontId="104" fillId="40" borderId="198" xfId="0" applyNumberFormat="1" applyFont="1" applyFill="1" applyBorder="1" applyAlignment="1">
      <alignment horizontal="center" vertical="center" textRotation="90" wrapText="1"/>
    </xf>
    <xf numFmtId="0" fontId="104" fillId="41" borderId="198" xfId="0" applyNumberFormat="1" applyFont="1" applyFill="1" applyBorder="1" applyAlignment="1">
      <alignment horizontal="center" vertical="center" textRotation="90" wrapText="1"/>
    </xf>
    <xf numFmtId="0" fontId="104" fillId="24" borderId="198" xfId="0" applyNumberFormat="1" applyFont="1" applyFill="1" applyBorder="1" applyAlignment="1">
      <alignment horizontal="center" vertical="center" textRotation="90" wrapText="1"/>
    </xf>
    <xf numFmtId="3" fontId="106" fillId="0" borderId="198" xfId="0" applyNumberFormat="1" applyFont="1" applyBorder="1" applyAlignment="1">
      <alignment horizontal="left" vertical="center" wrapText="1"/>
    </xf>
    <xf numFmtId="3" fontId="146" fillId="4" borderId="198" xfId="4" applyNumberFormat="1" applyFont="1" applyFill="1" applyBorder="1" applyAlignment="1">
      <alignment horizontal="center" vertical="center" wrapText="1"/>
    </xf>
    <xf numFmtId="165" fontId="146" fillId="0" borderId="198" xfId="17" applyNumberFormat="1" applyFont="1" applyBorder="1" applyAlignment="1" applyProtection="1">
      <alignment horizontal="right" vertical="center" wrapText="1"/>
    </xf>
    <xf numFmtId="165" fontId="146" fillId="0" borderId="198" xfId="16" applyNumberFormat="1" applyFont="1" applyBorder="1" applyAlignment="1" applyProtection="1">
      <alignment horizontal="center" vertical="center" wrapText="1"/>
    </xf>
    <xf numFmtId="0" fontId="146" fillId="0" borderId="198" xfId="16" applyNumberFormat="1" applyFont="1" applyBorder="1" applyAlignment="1" applyProtection="1">
      <alignment horizontal="center" vertical="center" wrapText="1"/>
    </xf>
    <xf numFmtId="3" fontId="146" fillId="0" borderId="198" xfId="16" applyNumberFormat="1" applyFont="1" applyBorder="1" applyAlignment="1" applyProtection="1">
      <alignment horizontal="center" vertical="center" wrapText="1"/>
    </xf>
    <xf numFmtId="3" fontId="106" fillId="0" borderId="198" xfId="4" applyNumberFormat="1" applyFont="1" applyBorder="1" applyAlignment="1">
      <alignment horizontal="center" vertical="center" wrapText="1"/>
    </xf>
    <xf numFmtId="165" fontId="106" fillId="0" borderId="198" xfId="16" applyNumberFormat="1" applyFont="1" applyFill="1" applyBorder="1" applyAlignment="1" applyProtection="1">
      <alignment horizontal="center" vertical="center" wrapText="1"/>
    </xf>
    <xf numFmtId="1" fontId="171" fillId="0" borderId="198" xfId="0" applyNumberFormat="1" applyFont="1" applyBorder="1" applyAlignment="1">
      <alignment horizontal="right" vertical="center"/>
    </xf>
    <xf numFmtId="3" fontId="171" fillId="0" borderId="198" xfId="0" applyNumberFormat="1" applyFont="1" applyBorder="1" applyAlignment="1">
      <alignment horizontal="right" vertical="center"/>
    </xf>
    <xf numFmtId="167" fontId="171" fillId="0" borderId="198" xfId="0" applyNumberFormat="1" applyFont="1" applyBorder="1" applyAlignment="1">
      <alignment horizontal="right" vertical="center"/>
    </xf>
    <xf numFmtId="0" fontId="99" fillId="0" borderId="198" xfId="0" applyNumberFormat="1" applyFont="1" applyBorder="1" applyAlignment="1">
      <alignment horizontal="right" vertical="center"/>
    </xf>
    <xf numFmtId="4" fontId="106" fillId="0" borderId="198" xfId="0" applyNumberFormat="1" applyFont="1" applyBorder="1" applyAlignment="1">
      <alignment horizontal="center" vertical="center" wrapText="1"/>
    </xf>
    <xf numFmtId="9" fontId="109" fillId="24" borderId="198" xfId="16" applyFont="1" applyFill="1" applyBorder="1" applyAlignment="1" applyProtection="1">
      <alignment horizontal="center" vertical="center" wrapText="1"/>
    </xf>
    <xf numFmtId="3" fontId="387" fillId="0" borderId="198" xfId="8" applyNumberFormat="1" applyFont="1" applyBorder="1" applyAlignment="1">
      <alignment horizontal="center" vertical="center" wrapText="1"/>
    </xf>
    <xf numFmtId="3" fontId="387" fillId="24" borderId="198" xfId="8" applyNumberFormat="1" applyFont="1" applyFill="1" applyBorder="1" applyAlignment="1">
      <alignment horizontal="center" vertical="center" wrapText="1"/>
    </xf>
    <xf numFmtId="165" fontId="106" fillId="0" borderId="198" xfId="22" applyNumberFormat="1" applyFont="1" applyBorder="1" applyAlignment="1" applyProtection="1">
      <alignment horizontal="center" vertical="center"/>
    </xf>
    <xf numFmtId="1" fontId="146" fillId="0" borderId="198" xfId="22" applyNumberFormat="1" applyFont="1" applyFill="1" applyBorder="1" applyAlignment="1" applyProtection="1">
      <alignment horizontal="center" vertical="center" wrapText="1"/>
    </xf>
    <xf numFmtId="165" fontId="146" fillId="0" borderId="198" xfId="22" applyNumberFormat="1" applyFont="1" applyFill="1" applyBorder="1" applyAlignment="1" applyProtection="1">
      <alignment horizontal="center" vertical="center" wrapText="1"/>
    </xf>
    <xf numFmtId="3" fontId="136" fillId="0" borderId="198" xfId="10" applyNumberFormat="1" applyFont="1" applyBorder="1" applyAlignment="1">
      <alignment vertical="center" wrapText="1"/>
    </xf>
    <xf numFmtId="3" fontId="106" fillId="5" borderId="198" xfId="0" applyNumberFormat="1" applyFont="1" applyFill="1" applyBorder="1" applyAlignment="1">
      <alignment horizontal="center" vertical="center" wrapText="1"/>
    </xf>
    <xf numFmtId="3" fontId="106" fillId="0" borderId="198" xfId="32" applyNumberFormat="1" applyFont="1" applyBorder="1" applyAlignment="1">
      <alignment vertical="center"/>
    </xf>
    <xf numFmtId="3" fontId="106" fillId="0" borderId="198" xfId="4" applyNumberFormat="1" applyFont="1" applyBorder="1" applyAlignment="1">
      <alignment vertical="center"/>
    </xf>
    <xf numFmtId="1" fontId="106" fillId="0" borderId="198" xfId="4" applyNumberFormat="1" applyFont="1" applyBorder="1" applyAlignment="1">
      <alignment vertical="center"/>
    </xf>
    <xf numFmtId="3" fontId="111" fillId="0" borderId="198" xfId="4" applyNumberFormat="1" applyFont="1" applyBorder="1" applyAlignment="1">
      <alignment horizontal="center" vertical="center" wrapText="1"/>
    </xf>
    <xf numFmtId="41" fontId="344" fillId="26" borderId="198" xfId="48" applyFont="1" applyFill="1" applyBorder="1" applyAlignment="1" applyProtection="1">
      <alignment horizontal="center" vertical="center"/>
    </xf>
    <xf numFmtId="165" fontId="344" fillId="26" borderId="198" xfId="16" applyNumberFormat="1" applyFont="1" applyFill="1" applyBorder="1" applyAlignment="1" applyProtection="1">
      <alignment horizontal="center" vertical="center"/>
    </xf>
    <xf numFmtId="167" fontId="106" fillId="0" borderId="198" xfId="0" applyNumberFormat="1" applyFont="1" applyBorder="1" applyAlignment="1">
      <alignment horizontal="center" vertical="center" wrapText="1"/>
    </xf>
    <xf numFmtId="2" fontId="106" fillId="0" borderId="198" xfId="0" applyNumberFormat="1" applyFont="1" applyBorder="1" applyAlignment="1">
      <alignment horizontal="center" vertical="center" wrapText="1"/>
    </xf>
    <xf numFmtId="165" fontId="106" fillId="0" borderId="198" xfId="18" applyNumberFormat="1" applyFont="1" applyFill="1" applyBorder="1" applyAlignment="1" applyProtection="1">
      <alignment horizontal="center" vertical="center" wrapText="1"/>
    </xf>
    <xf numFmtId="1" fontId="106" fillId="0" borderId="198" xfId="0" applyNumberFormat="1" applyFont="1" applyBorder="1" applyAlignment="1">
      <alignment horizontal="center" vertical="center" wrapText="1"/>
    </xf>
    <xf numFmtId="167" fontId="104" fillId="26" borderId="198" xfId="0" applyNumberFormat="1" applyFont="1" applyFill="1" applyBorder="1" applyAlignment="1">
      <alignment horizontal="center" vertical="center" wrapText="1"/>
    </xf>
    <xf numFmtId="1" fontId="112" fillId="0" borderId="198" xfId="0" applyNumberFormat="1" applyFont="1" applyBorder="1" applyAlignment="1">
      <alignment horizontal="center" vertical="center"/>
    </xf>
    <xf numFmtId="1" fontId="112" fillId="10" borderId="198" xfId="0" applyNumberFormat="1" applyFont="1" applyFill="1" applyBorder="1" applyAlignment="1">
      <alignment horizontal="center" vertical="center"/>
    </xf>
    <xf numFmtId="1" fontId="100" fillId="0" borderId="198" xfId="0" applyNumberFormat="1" applyFont="1" applyBorder="1" applyAlignment="1">
      <alignment horizontal="center" vertical="center"/>
    </xf>
    <xf numFmtId="0" fontId="146" fillId="55" borderId="198" xfId="25" applyFont="1" applyFill="1" applyBorder="1" applyAlignment="1">
      <alignment horizontal="center" vertical="center" wrapText="1"/>
    </xf>
    <xf numFmtId="3" fontId="102" fillId="55" borderId="198" xfId="25" applyNumberFormat="1" applyFont="1" applyFill="1" applyBorder="1" applyAlignment="1">
      <alignment horizontal="center" vertical="center" wrapText="1"/>
    </xf>
    <xf numFmtId="0" fontId="282" fillId="55" borderId="221" xfId="25" applyFont="1" applyFill="1" applyBorder="1" applyAlignment="1">
      <alignment horizontal="center" vertical="center"/>
    </xf>
    <xf numFmtId="0" fontId="282" fillId="55" borderId="221" xfId="25" applyFont="1" applyFill="1" applyBorder="1" applyAlignment="1">
      <alignment horizontal="center" vertical="center" wrapText="1"/>
    </xf>
    <xf numFmtId="0" fontId="156" fillId="55" borderId="204" xfId="25" applyFont="1" applyFill="1" applyBorder="1" applyAlignment="1">
      <alignment horizontal="center" vertical="center" wrapText="1"/>
    </xf>
    <xf numFmtId="0" fontId="156" fillId="55" borderId="198" xfId="25" applyFont="1" applyFill="1" applyBorder="1" applyAlignment="1">
      <alignment horizontal="center" vertical="center" wrapText="1"/>
    </xf>
    <xf numFmtId="0" fontId="106" fillId="55" borderId="198" xfId="25" applyFont="1" applyFill="1" applyBorder="1" applyAlignment="1">
      <alignment horizontal="center" vertical="center" wrapText="1"/>
    </xf>
    <xf numFmtId="0" fontId="157" fillId="55" borderId="198" xfId="25" applyFont="1" applyFill="1" applyBorder="1" applyAlignment="1">
      <alignment horizontal="center" vertical="center" wrapText="1"/>
    </xf>
    <xf numFmtId="169" fontId="104" fillId="55" borderId="198" xfId="8" applyFont="1" applyFill="1" applyBorder="1" applyAlignment="1">
      <alignment horizontal="center" vertical="center" wrapText="1"/>
    </xf>
    <xf numFmtId="169" fontId="104" fillId="55" borderId="202" xfId="8" applyFont="1" applyFill="1" applyBorder="1" applyAlignment="1">
      <alignment horizontal="center" vertical="center" wrapText="1"/>
    </xf>
    <xf numFmtId="3" fontId="109" fillId="55" borderId="215" xfId="8" applyNumberFormat="1" applyFont="1" applyFill="1" applyBorder="1" applyAlignment="1">
      <alignment horizontal="center" vertical="center" wrapText="1"/>
    </xf>
    <xf numFmtId="3" fontId="143" fillId="55" borderId="198" xfId="8" applyNumberFormat="1" applyFont="1" applyFill="1" applyBorder="1" applyAlignment="1">
      <alignment horizontal="left" vertical="center" wrapText="1"/>
    </xf>
    <xf numFmtId="3" fontId="111" fillId="55" borderId="198" xfId="25" applyNumberFormat="1" applyFont="1" applyFill="1" applyBorder="1" applyAlignment="1">
      <alignment vertical="center" wrapText="1"/>
    </xf>
    <xf numFmtId="3" fontId="111" fillId="55" borderId="198" xfId="25" applyNumberFormat="1" applyFont="1" applyFill="1" applyBorder="1" applyAlignment="1">
      <alignment horizontal="center" vertical="center" wrapText="1"/>
    </xf>
    <xf numFmtId="3" fontId="106" fillId="55" borderId="198" xfId="25" applyNumberFormat="1" applyFont="1" applyFill="1" applyBorder="1" applyAlignment="1">
      <alignment horizontal="center" vertical="center" wrapText="1"/>
    </xf>
    <xf numFmtId="3" fontId="109" fillId="55" borderId="198" xfId="8" applyNumberFormat="1" applyFont="1" applyFill="1" applyBorder="1" applyAlignment="1">
      <alignment horizontal="center" vertical="center" wrapText="1"/>
    </xf>
    <xf numFmtId="9" fontId="109" fillId="55" borderId="198" xfId="19" applyFont="1" applyFill="1" applyBorder="1" applyAlignment="1" applyProtection="1">
      <alignment horizontal="center" vertical="center" wrapText="1"/>
    </xf>
    <xf numFmtId="9" fontId="109" fillId="55" borderId="202" xfId="19" applyFont="1" applyFill="1" applyBorder="1" applyAlignment="1" applyProtection="1">
      <alignment horizontal="center" vertical="center" wrapText="1"/>
    </xf>
    <xf numFmtId="0" fontId="106" fillId="55" borderId="221" xfId="25" applyFont="1" applyFill="1" applyBorder="1" applyAlignment="1">
      <alignment horizontal="center" vertical="center" wrapText="1"/>
    </xf>
    <xf numFmtId="3" fontId="106" fillId="55" borderId="221" xfId="25" applyNumberFormat="1" applyFont="1" applyFill="1" applyBorder="1" applyAlignment="1">
      <alignment horizontal="center" vertical="center" wrapText="1"/>
    </xf>
    <xf numFmtId="3" fontId="146" fillId="55" borderId="224" xfId="25" applyNumberFormat="1" applyFont="1" applyFill="1" applyBorder="1" applyAlignment="1">
      <alignment horizontal="center" vertical="center" wrapText="1"/>
    </xf>
    <xf numFmtId="9" fontId="109" fillId="55" borderId="224" xfId="19" applyFont="1" applyFill="1" applyBorder="1" applyAlignment="1" applyProtection="1">
      <alignment horizontal="center" vertical="center" wrapText="1"/>
    </xf>
    <xf numFmtId="9" fontId="110" fillId="55" borderId="224" xfId="19" applyFont="1" applyFill="1" applyBorder="1" applyAlignment="1" applyProtection="1">
      <alignment horizontal="center" vertical="center" wrapText="1"/>
    </xf>
    <xf numFmtId="9" fontId="110" fillId="55" borderId="211" xfId="19" applyFont="1" applyFill="1" applyBorder="1" applyAlignment="1" applyProtection="1">
      <alignment horizontal="center" vertical="center" wrapText="1"/>
    </xf>
    <xf numFmtId="0" fontId="158" fillId="55" borderId="225" xfId="25" applyFont="1" applyFill="1" applyBorder="1" applyAlignment="1">
      <alignment horizontal="center" vertical="center"/>
    </xf>
    <xf numFmtId="0" fontId="148" fillId="24" borderId="198" xfId="25" applyFont="1" applyFill="1" applyBorder="1" applyAlignment="1">
      <alignment horizontal="center" vertical="center" wrapText="1"/>
    </xf>
    <xf numFmtId="0" fontId="103" fillId="24" borderId="198" xfId="25" applyFont="1" applyFill="1" applyBorder="1" applyAlignment="1">
      <alignment horizontal="center" vertical="center" wrapText="1"/>
    </xf>
    <xf numFmtId="0" fontId="111" fillId="0" borderId="198" xfId="25" applyFont="1" applyBorder="1" applyAlignment="1">
      <alignment horizontal="center" vertical="center" wrapText="1"/>
    </xf>
    <xf numFmtId="0" fontId="129" fillId="35" borderId="204" xfId="25" applyFont="1" applyFill="1" applyBorder="1" applyAlignment="1">
      <alignment vertical="top" wrapText="1"/>
    </xf>
    <xf numFmtId="0" fontId="147" fillId="0" borderId="198" xfId="10" applyNumberFormat="1" applyFont="1" applyBorder="1" applyAlignment="1">
      <alignment horizontal="center" vertical="center" wrapText="1"/>
    </xf>
    <xf numFmtId="0" fontId="111" fillId="4" borderId="198" xfId="25" applyFont="1" applyFill="1" applyBorder="1" applyAlignment="1">
      <alignment horizontal="center" wrapText="1"/>
    </xf>
    <xf numFmtId="3" fontId="104" fillId="0" borderId="198" xfId="0" applyNumberFormat="1" applyFont="1" applyBorder="1" applyAlignment="1">
      <alignment horizontal="right" vertical="center" wrapText="1"/>
    </xf>
    <xf numFmtId="3" fontId="104" fillId="24" borderId="198" xfId="0" applyNumberFormat="1" applyFont="1" applyFill="1" applyBorder="1" applyAlignment="1">
      <alignment horizontal="left" vertical="center" wrapText="1"/>
    </xf>
    <xf numFmtId="169" fontId="111" fillId="24" borderId="198" xfId="0" applyFont="1" applyFill="1" applyBorder="1" applyAlignment="1">
      <alignment horizontal="center" vertical="center"/>
    </xf>
    <xf numFmtId="169" fontId="99" fillId="23" borderId="198" xfId="0" applyFont="1" applyFill="1" applyBorder="1" applyAlignment="1">
      <alignment vertical="center" wrapText="1"/>
    </xf>
    <xf numFmtId="169" fontId="100" fillId="24" borderId="202" xfId="0" applyFont="1" applyFill="1" applyBorder="1" applyAlignment="1">
      <alignment vertical="center"/>
    </xf>
    <xf numFmtId="169" fontId="100" fillId="24" borderId="204" xfId="0" applyFont="1" applyFill="1" applyBorder="1" applyAlignment="1">
      <alignment vertical="center"/>
    </xf>
    <xf numFmtId="169" fontId="99" fillId="25" borderId="202" xfId="0" applyFont="1" applyFill="1" applyBorder="1" applyAlignment="1">
      <alignment vertical="center"/>
    </xf>
    <xf numFmtId="169" fontId="99" fillId="25" borderId="203" xfId="0" applyFont="1" applyFill="1" applyBorder="1" applyAlignment="1">
      <alignment vertical="center"/>
    </xf>
    <xf numFmtId="169" fontId="99" fillId="25" borderId="204" xfId="0" applyFont="1" applyFill="1" applyBorder="1" applyAlignment="1">
      <alignment vertical="center"/>
    </xf>
    <xf numFmtId="169" fontId="101" fillId="26" borderId="203" xfId="0" applyFont="1" applyFill="1" applyBorder="1" applyAlignment="1">
      <alignment vertical="center"/>
    </xf>
    <xf numFmtId="169" fontId="99" fillId="26" borderId="202" xfId="0" applyFont="1" applyFill="1" applyBorder="1" applyAlignment="1">
      <alignment vertical="center"/>
    </xf>
    <xf numFmtId="169" fontId="99" fillId="26" borderId="203" xfId="0" applyFont="1" applyFill="1" applyBorder="1" applyAlignment="1">
      <alignment vertical="center" wrapText="1"/>
    </xf>
    <xf numFmtId="169" fontId="99" fillId="26" borderId="204" xfId="0" applyFont="1" applyFill="1" applyBorder="1" applyAlignment="1">
      <alignment vertical="center" wrapText="1"/>
    </xf>
    <xf numFmtId="169" fontId="102" fillId="0" borderId="200" xfId="0" applyFont="1" applyBorder="1"/>
    <xf numFmtId="169" fontId="102" fillId="0" borderId="206" xfId="0" applyFont="1" applyBorder="1"/>
    <xf numFmtId="169" fontId="102" fillId="0" borderId="201" xfId="0" applyFont="1" applyBorder="1"/>
    <xf numFmtId="169" fontId="104" fillId="0" borderId="198" xfId="0" applyFont="1" applyBorder="1" applyAlignment="1">
      <alignment vertical="center" wrapText="1"/>
    </xf>
    <xf numFmtId="169" fontId="99" fillId="23" borderId="198" xfId="0" applyFont="1" applyFill="1" applyBorder="1" applyAlignment="1">
      <alignment horizontal="center" vertical="center" textRotation="90" wrapText="1"/>
    </xf>
    <xf numFmtId="169" fontId="101" fillId="25" borderId="198" xfId="0" applyFont="1" applyFill="1" applyBorder="1" applyAlignment="1">
      <alignment horizontal="center" textRotation="90" wrapText="1"/>
    </xf>
    <xf numFmtId="169" fontId="101" fillId="26" borderId="198" xfId="0" applyFont="1" applyFill="1" applyBorder="1" applyAlignment="1">
      <alignment horizontal="center" textRotation="90" wrapText="1"/>
    </xf>
    <xf numFmtId="169" fontId="101" fillId="27" borderId="198" xfId="0" applyFont="1" applyFill="1" applyBorder="1" applyAlignment="1">
      <alignment horizontal="center" textRotation="90" wrapText="1"/>
    </xf>
    <xf numFmtId="169" fontId="101" fillId="0" borderId="198" xfId="0" applyFont="1" applyBorder="1" applyAlignment="1">
      <alignment horizontal="center" textRotation="90" wrapText="1"/>
    </xf>
    <xf numFmtId="169" fontId="105" fillId="0" borderId="198" xfId="0" applyFont="1" applyBorder="1" applyAlignment="1">
      <alignment horizontal="center" textRotation="90" wrapText="1"/>
    </xf>
    <xf numFmtId="3" fontId="104" fillId="0" borderId="198" xfId="0" applyNumberFormat="1" applyFont="1" applyBorder="1" applyAlignment="1">
      <alignment horizontal="left" vertical="center" wrapText="1"/>
    </xf>
    <xf numFmtId="167" fontId="100" fillId="35" borderId="198" xfId="4" applyNumberFormat="1" applyFont="1" applyFill="1" applyBorder="1" applyAlignment="1">
      <alignment horizontal="center" vertical="center"/>
    </xf>
    <xf numFmtId="167" fontId="100" fillId="25" borderId="198" xfId="0" applyNumberFormat="1" applyFont="1" applyFill="1" applyBorder="1" applyAlignment="1">
      <alignment horizontal="center" vertical="center"/>
    </xf>
    <xf numFmtId="1" fontId="11" fillId="0" borderId="125" xfId="4" applyNumberFormat="1" applyFont="1" applyBorder="1" applyAlignment="1" applyProtection="1">
      <alignment horizontal="center" vertical="center" wrapText="1"/>
      <protection locked="0"/>
    </xf>
    <xf numFmtId="3" fontId="111" fillId="24" borderId="5" xfId="11" applyNumberFormat="1" applyFont="1" applyFill="1" applyBorder="1" applyAlignment="1" applyProtection="1">
      <alignment horizontal="center" vertical="center" wrapText="1"/>
      <protection locked="0"/>
    </xf>
    <xf numFmtId="0" fontId="9" fillId="0" borderId="127" xfId="0" applyNumberFormat="1" applyFont="1" applyBorder="1" applyAlignment="1" applyProtection="1">
      <alignment horizontal="center" vertical="center" wrapText="1"/>
      <protection locked="0"/>
    </xf>
    <xf numFmtId="0" fontId="9" fillId="0" borderId="128" xfId="0" applyNumberFormat="1" applyFont="1" applyBorder="1" applyAlignment="1" applyProtection="1">
      <alignment horizontal="center" vertical="top" wrapText="1"/>
      <protection locked="0"/>
    </xf>
    <xf numFmtId="0" fontId="9" fillId="0" borderId="130" xfId="0" applyNumberFormat="1" applyFont="1" applyBorder="1" applyAlignment="1" applyProtection="1">
      <alignment horizontal="center" vertical="top" wrapText="1"/>
      <protection locked="0"/>
    </xf>
    <xf numFmtId="0" fontId="346" fillId="0" borderId="0" xfId="0" applyNumberFormat="1" applyFont="1" applyProtection="1">
      <protection locked="0"/>
    </xf>
    <xf numFmtId="169" fontId="106" fillId="0" borderId="194" xfId="0" applyFont="1" applyBorder="1" applyProtection="1">
      <protection locked="0"/>
    </xf>
    <xf numFmtId="0" fontId="346" fillId="0" borderId="198" xfId="0" applyNumberFormat="1" applyFont="1" applyBorder="1" applyProtection="1">
      <protection locked="0"/>
    </xf>
    <xf numFmtId="169" fontId="104" fillId="0" borderId="0" xfId="0" applyFont="1" applyAlignment="1">
      <alignment vertical="center"/>
    </xf>
    <xf numFmtId="169" fontId="36" fillId="30" borderId="57" xfId="4" applyFont="1" applyFill="1" applyBorder="1" applyAlignment="1">
      <alignment horizontal="center" vertical="center" wrapText="1"/>
    </xf>
    <xf numFmtId="169" fontId="36" fillId="30" borderId="41" xfId="4" applyFont="1" applyFill="1" applyBorder="1" applyAlignment="1">
      <alignment horizontal="center" vertical="center" wrapText="1"/>
    </xf>
    <xf numFmtId="169" fontId="36" fillId="30" borderId="104" xfId="4" applyFont="1" applyFill="1" applyBorder="1" applyAlignment="1">
      <alignment horizontal="center" vertical="center" wrapText="1"/>
    </xf>
    <xf numFmtId="169" fontId="36" fillId="30" borderId="107" xfId="4" applyFont="1" applyFill="1" applyBorder="1" applyAlignment="1">
      <alignment horizontal="center" vertical="center" wrapText="1"/>
    </xf>
    <xf numFmtId="169" fontId="40" fillId="30" borderId="15" xfId="4" applyFont="1" applyFill="1" applyBorder="1" applyAlignment="1">
      <alignment horizontal="left" vertical="center"/>
    </xf>
    <xf numFmtId="169" fontId="40" fillId="30" borderId="14" xfId="4" applyFont="1" applyFill="1" applyBorder="1" applyAlignment="1">
      <alignment horizontal="left" vertical="center"/>
    </xf>
    <xf numFmtId="169" fontId="40" fillId="30" borderId="13" xfId="4" applyFont="1" applyFill="1" applyBorder="1" applyAlignment="1">
      <alignment horizontal="left" vertical="center"/>
    </xf>
    <xf numFmtId="169" fontId="40" fillId="30" borderId="77" xfId="4" applyFont="1" applyFill="1" applyBorder="1" applyAlignment="1">
      <alignment horizontal="left" vertical="center"/>
    </xf>
    <xf numFmtId="169" fontId="40" fillId="30" borderId="74" xfId="4" applyFont="1" applyFill="1" applyBorder="1" applyAlignment="1">
      <alignment horizontal="left" vertical="center"/>
    </xf>
    <xf numFmtId="169" fontId="40" fillId="30" borderId="76" xfId="4" applyFont="1" applyFill="1" applyBorder="1" applyAlignment="1">
      <alignment horizontal="left" vertical="center"/>
    </xf>
    <xf numFmtId="169" fontId="18" fillId="30" borderId="18" xfId="4" applyFont="1" applyFill="1" applyBorder="1" applyAlignment="1">
      <alignment horizontal="center" vertical="center" wrapText="1"/>
    </xf>
    <xf numFmtId="169" fontId="18" fillId="30" borderId="25" xfId="4" applyFont="1" applyFill="1" applyBorder="1" applyAlignment="1">
      <alignment horizontal="center" vertical="center" wrapText="1"/>
    </xf>
    <xf numFmtId="169" fontId="18" fillId="30" borderId="19" xfId="4" applyFont="1" applyFill="1" applyBorder="1" applyAlignment="1">
      <alignment horizontal="center" vertical="center" wrapText="1"/>
    </xf>
    <xf numFmtId="169" fontId="104" fillId="5" borderId="93" xfId="0" applyFont="1" applyFill="1" applyBorder="1" applyAlignment="1">
      <alignment horizontal="center" vertical="center" wrapText="1"/>
    </xf>
    <xf numFmtId="169" fontId="104" fillId="5" borderId="94" xfId="0" applyFont="1" applyFill="1" applyBorder="1" applyAlignment="1">
      <alignment horizontal="center" vertical="center" wrapText="1"/>
    </xf>
    <xf numFmtId="169" fontId="104" fillId="5" borderId="83" xfId="0" applyFont="1" applyFill="1" applyBorder="1" applyAlignment="1">
      <alignment horizontal="center" vertical="center" wrapText="1"/>
    </xf>
    <xf numFmtId="169" fontId="104" fillId="5" borderId="54" xfId="0" applyFont="1" applyFill="1" applyBorder="1" applyAlignment="1">
      <alignment horizontal="center" vertical="center" wrapText="1"/>
    </xf>
    <xf numFmtId="169" fontId="106" fillId="0" borderId="15" xfId="0" applyFont="1" applyBorder="1" applyAlignment="1" applyProtection="1">
      <alignment horizontal="center" vertical="top" wrapText="1"/>
      <protection locked="0"/>
    </xf>
    <xf numFmtId="169" fontId="106" fillId="0" borderId="14" xfId="0" applyFont="1" applyBorder="1" applyAlignment="1" applyProtection="1">
      <alignment horizontal="center" vertical="top" wrapText="1"/>
      <protection locked="0"/>
    </xf>
    <xf numFmtId="169" fontId="106" fillId="0" borderId="13" xfId="0" applyFont="1" applyBorder="1" applyAlignment="1" applyProtection="1">
      <alignment horizontal="center" vertical="top" wrapText="1"/>
      <protection locked="0"/>
    </xf>
    <xf numFmtId="169" fontId="106" fillId="0" borderId="12" xfId="0" applyFont="1" applyBorder="1" applyAlignment="1" applyProtection="1">
      <alignment horizontal="center" vertical="top" wrapText="1"/>
      <protection locked="0"/>
    </xf>
    <xf numFmtId="169" fontId="106" fillId="0" borderId="0" xfId="0" applyFont="1" applyAlignment="1" applyProtection="1">
      <alignment horizontal="center" vertical="top" wrapText="1"/>
      <protection locked="0"/>
    </xf>
    <xf numFmtId="169" fontId="106" fillId="0" borderId="11" xfId="0" applyFont="1" applyBorder="1" applyAlignment="1" applyProtection="1">
      <alignment horizontal="center" vertical="top" wrapText="1"/>
      <protection locked="0"/>
    </xf>
    <xf numFmtId="169" fontId="106" fillId="0" borderId="9" xfId="0" applyFont="1" applyBorder="1" applyAlignment="1" applyProtection="1">
      <alignment horizontal="center" vertical="top" wrapText="1"/>
      <protection locked="0"/>
    </xf>
    <xf numFmtId="169" fontId="106" fillId="0" borderId="8" xfId="0" applyFont="1" applyBorder="1" applyAlignment="1" applyProtection="1">
      <alignment horizontal="center" vertical="top" wrapText="1"/>
      <protection locked="0"/>
    </xf>
    <xf numFmtId="169" fontId="106" fillId="0" borderId="7" xfId="0" applyFont="1" applyBorder="1" applyAlignment="1" applyProtection="1">
      <alignment horizontal="center" vertical="top" wrapText="1"/>
      <protection locked="0"/>
    </xf>
    <xf numFmtId="0" fontId="43" fillId="0" borderId="0" xfId="4" applyNumberFormat="1" applyFont="1" applyAlignment="1">
      <alignment horizontal="right" vertical="center" wrapText="1"/>
    </xf>
    <xf numFmtId="3" fontId="111" fillId="24" borderId="125" xfId="0" applyNumberFormat="1" applyFont="1" applyFill="1" applyBorder="1" applyAlignment="1" applyProtection="1">
      <alignment horizontal="left" vertical="center" wrapText="1"/>
      <protection locked="0"/>
    </xf>
    <xf numFmtId="0" fontId="38" fillId="24" borderId="0" xfId="4" applyNumberFormat="1" applyFont="1" applyFill="1" applyAlignment="1">
      <alignment horizontal="center" vertical="center" wrapText="1"/>
    </xf>
    <xf numFmtId="173" fontId="106" fillId="35" borderId="125" xfId="0" applyNumberFormat="1" applyFont="1" applyFill="1" applyBorder="1" applyAlignment="1" applyProtection="1">
      <alignment horizontal="center"/>
      <protection locked="0"/>
    </xf>
    <xf numFmtId="0" fontId="193" fillId="0" borderId="0" xfId="4" applyNumberFormat="1" applyFont="1" applyAlignment="1">
      <alignment horizontal="left" vertical="center" wrapText="1"/>
    </xf>
    <xf numFmtId="0" fontId="43" fillId="0" borderId="0" xfId="4" applyNumberFormat="1" applyFont="1" applyAlignment="1">
      <alignment horizontal="center" vertical="center" wrapText="1"/>
    </xf>
    <xf numFmtId="0" fontId="43" fillId="0" borderId="10" xfId="4" applyNumberFormat="1" applyFont="1" applyBorder="1" applyAlignment="1">
      <alignment horizontal="center" vertical="center" wrapText="1"/>
    </xf>
    <xf numFmtId="0" fontId="51" fillId="0" borderId="93" xfId="0" applyNumberFormat="1" applyFont="1" applyBorder="1" applyAlignment="1" applyProtection="1">
      <alignment horizontal="center" vertical="center" wrapText="1"/>
      <protection locked="0"/>
    </xf>
    <xf numFmtId="0" fontId="51" fillId="0" borderId="99" xfId="0" applyNumberFormat="1" applyFont="1" applyBorder="1" applyAlignment="1" applyProtection="1">
      <alignment horizontal="center" vertical="center" wrapText="1"/>
      <protection locked="0"/>
    </xf>
    <xf numFmtId="0" fontId="51" fillId="0" borderId="94" xfId="0" applyNumberFormat="1" applyFont="1" applyBorder="1" applyAlignment="1" applyProtection="1">
      <alignment horizontal="center" vertical="center" wrapText="1"/>
      <protection locked="0"/>
    </xf>
    <xf numFmtId="0" fontId="51" fillId="0" borderId="73" xfId="0" applyNumberFormat="1" applyFont="1" applyBorder="1" applyAlignment="1" applyProtection="1">
      <alignment horizontal="center" vertical="center" wrapText="1"/>
      <protection locked="0"/>
    </xf>
    <xf numFmtId="0" fontId="51" fillId="0" borderId="74" xfId="0" applyNumberFormat="1" applyFont="1" applyBorder="1" applyAlignment="1" applyProtection="1">
      <alignment horizontal="center" vertical="center" wrapText="1"/>
      <protection locked="0"/>
    </xf>
    <xf numFmtId="0" fontId="51" fillId="0" borderId="75" xfId="0" applyNumberFormat="1" applyFont="1" applyBorder="1" applyAlignment="1" applyProtection="1">
      <alignment horizontal="center" vertical="center" wrapText="1"/>
      <protection locked="0"/>
    </xf>
    <xf numFmtId="0" fontId="38" fillId="10" borderId="109" xfId="0" applyNumberFormat="1" applyFont="1" applyFill="1" applyBorder="1" applyAlignment="1">
      <alignment horizontal="center" vertical="center" wrapText="1"/>
    </xf>
    <xf numFmtId="0" fontId="38" fillId="10" borderId="99" xfId="0" applyNumberFormat="1" applyFont="1" applyFill="1" applyBorder="1" applyAlignment="1">
      <alignment horizontal="center" vertical="center" wrapText="1"/>
    </xf>
    <xf numFmtId="0" fontId="38" fillId="10" borderId="117" xfId="0" applyNumberFormat="1" applyFont="1" applyFill="1" applyBorder="1" applyAlignment="1">
      <alignment horizontal="center" vertical="center" wrapText="1"/>
    </xf>
    <xf numFmtId="0" fontId="38" fillId="10" borderId="77" xfId="0" applyNumberFormat="1" applyFont="1" applyFill="1" applyBorder="1" applyAlignment="1">
      <alignment horizontal="center" vertical="center"/>
    </xf>
    <xf numFmtId="0" fontId="38" fillId="10" borderId="74" xfId="0" applyNumberFormat="1" applyFont="1" applyFill="1" applyBorder="1" applyAlignment="1">
      <alignment horizontal="center" vertical="center"/>
    </xf>
    <xf numFmtId="0" fontId="38" fillId="10" borderId="76" xfId="0" applyNumberFormat="1" applyFont="1" applyFill="1" applyBorder="1" applyAlignment="1">
      <alignment horizontal="center" vertical="center"/>
    </xf>
    <xf numFmtId="169" fontId="253" fillId="31" borderId="0" xfId="0" applyFont="1" applyFill="1" applyAlignment="1">
      <alignment horizontal="left" vertical="center" wrapText="1"/>
    </xf>
    <xf numFmtId="169" fontId="253" fillId="31" borderId="10" xfId="0" applyFont="1" applyFill="1" applyBorder="1" applyAlignment="1">
      <alignment horizontal="left" vertical="center" wrapText="1"/>
    </xf>
    <xf numFmtId="169" fontId="12" fillId="34" borderId="179" xfId="4" applyFont="1" applyFill="1" applyBorder="1" applyAlignment="1">
      <alignment horizontal="center" vertical="center" wrapText="1"/>
    </xf>
    <xf numFmtId="169" fontId="12" fillId="34" borderId="125" xfId="4" applyFont="1" applyFill="1" applyBorder="1" applyAlignment="1">
      <alignment horizontal="center" vertical="center" wrapText="1"/>
    </xf>
    <xf numFmtId="169" fontId="12" fillId="38" borderId="125" xfId="4" applyFont="1" applyFill="1" applyBorder="1" applyAlignment="1">
      <alignment horizontal="center" vertical="center" wrapText="1"/>
    </xf>
    <xf numFmtId="169" fontId="12" fillId="24" borderId="125" xfId="4" applyFont="1" applyFill="1" applyBorder="1" applyAlignment="1">
      <alignment horizontal="center" vertical="center" wrapText="1"/>
    </xf>
    <xf numFmtId="169" fontId="12" fillId="24" borderId="107" xfId="4" applyFont="1" applyFill="1" applyBorder="1" applyAlignment="1">
      <alignment horizontal="center" vertical="center" wrapText="1"/>
    </xf>
    <xf numFmtId="0" fontId="51" fillId="0" borderId="125" xfId="0" applyNumberFormat="1" applyFont="1" applyBorder="1" applyAlignment="1">
      <alignment horizontal="left" vertical="center" wrapText="1"/>
    </xf>
    <xf numFmtId="0" fontId="65" fillId="0" borderId="125" xfId="0" applyNumberFormat="1" applyFont="1" applyBorder="1" applyAlignment="1">
      <alignment horizontal="left"/>
    </xf>
    <xf numFmtId="169" fontId="4" fillId="0" borderId="2" xfId="4" applyFont="1" applyBorder="1" applyAlignment="1" applyProtection="1">
      <alignment horizontal="center" vertical="top" wrapText="1"/>
      <protection locked="0"/>
    </xf>
    <xf numFmtId="169" fontId="4" fillId="0" borderId="0" xfId="4" applyFont="1" applyAlignment="1" applyProtection="1">
      <alignment horizontal="center" vertical="top" wrapText="1"/>
      <protection locked="0"/>
    </xf>
    <xf numFmtId="169" fontId="13" fillId="0" borderId="111" xfId="4" applyFont="1" applyBorder="1" applyAlignment="1">
      <alignment horizontal="center" vertical="top" wrapText="1"/>
    </xf>
    <xf numFmtId="169" fontId="13" fillId="0" borderId="98" xfId="4" applyFont="1" applyBorder="1" applyAlignment="1">
      <alignment horizontal="center" vertical="top" wrapText="1"/>
    </xf>
    <xf numFmtId="169" fontId="11" fillId="0" borderId="119" xfId="4" applyFont="1" applyBorder="1" applyAlignment="1">
      <alignment vertical="center" wrapText="1"/>
    </xf>
    <xf numFmtId="169" fontId="11" fillId="0" borderId="110" xfId="4" applyFont="1" applyBorder="1" applyAlignment="1">
      <alignment vertical="center" wrapText="1"/>
    </xf>
    <xf numFmtId="169" fontId="11" fillId="0" borderId="113" xfId="4" applyFont="1" applyBorder="1" applyAlignment="1">
      <alignment vertical="center" wrapText="1"/>
    </xf>
    <xf numFmtId="169" fontId="104" fillId="5" borderId="109" xfId="0" applyFont="1" applyFill="1" applyBorder="1" applyAlignment="1">
      <alignment horizontal="center" vertical="center" wrapText="1"/>
    </xf>
    <xf numFmtId="169" fontId="104" fillId="5" borderId="9" xfId="0" applyFont="1" applyFill="1" applyBorder="1" applyAlignment="1">
      <alignment horizontal="center" vertical="center" wrapText="1"/>
    </xf>
    <xf numFmtId="169" fontId="378" fillId="71" borderId="0" xfId="0" applyFont="1" applyFill="1" applyAlignment="1">
      <alignment horizontal="left" textRotation="90" wrapText="1"/>
    </xf>
    <xf numFmtId="169" fontId="378" fillId="71" borderId="74" xfId="0" applyFont="1" applyFill="1" applyBorder="1" applyAlignment="1">
      <alignment horizontal="left" textRotation="90" wrapText="1"/>
    </xf>
    <xf numFmtId="169" fontId="9" fillId="0" borderId="119" xfId="4" applyFont="1" applyBorder="1" applyAlignment="1">
      <alignment horizontal="center" vertical="center"/>
    </xf>
    <xf numFmtId="169" fontId="9" fillId="0" borderId="110" xfId="4" applyFont="1" applyBorder="1" applyAlignment="1">
      <alignment horizontal="center" vertical="center"/>
    </xf>
    <xf numFmtId="169" fontId="9" fillId="0" borderId="113" xfId="4" applyFont="1" applyBorder="1" applyAlignment="1">
      <alignment horizontal="center" vertical="center"/>
    </xf>
    <xf numFmtId="169" fontId="378" fillId="70" borderId="0" xfId="0" applyFont="1" applyFill="1" applyAlignment="1">
      <alignment horizontal="center" textRotation="90" wrapText="1"/>
    </xf>
    <xf numFmtId="169" fontId="378" fillId="70" borderId="74" xfId="0" applyFont="1" applyFill="1" applyBorder="1" applyAlignment="1">
      <alignment horizontal="center" textRotation="90" wrapText="1"/>
    </xf>
    <xf numFmtId="169" fontId="12" fillId="72" borderId="95" xfId="0" applyFont="1" applyFill="1" applyBorder="1" applyAlignment="1">
      <alignment horizontal="center" vertical="center" wrapText="1"/>
    </xf>
    <xf numFmtId="169" fontId="12" fillId="72" borderId="96" xfId="0" applyFont="1" applyFill="1" applyBorder="1" applyAlignment="1">
      <alignment horizontal="center" vertical="center" wrapText="1"/>
    </xf>
    <xf numFmtId="169" fontId="12" fillId="72" borderId="97" xfId="0" applyFont="1" applyFill="1" applyBorder="1" applyAlignment="1">
      <alignment horizontal="center" vertical="center" wrapText="1"/>
    </xf>
    <xf numFmtId="0" fontId="15" fillId="0" borderId="0" xfId="0" applyNumberFormat="1" applyFont="1" applyAlignment="1">
      <alignment horizontal="center" vertical="top"/>
    </xf>
    <xf numFmtId="0" fontId="15" fillId="0" borderId="10" xfId="0" applyNumberFormat="1" applyFont="1" applyBorder="1" applyAlignment="1">
      <alignment horizontal="center" vertical="top"/>
    </xf>
    <xf numFmtId="0" fontId="11" fillId="24" borderId="0" xfId="4" applyNumberFormat="1" applyFont="1" applyFill="1" applyAlignment="1" applyProtection="1">
      <alignment horizontal="center" vertical="center" wrapText="1"/>
      <protection locked="0"/>
    </xf>
    <xf numFmtId="169" fontId="13" fillId="0" borderId="104" xfId="4" applyFont="1" applyBorder="1" applyAlignment="1">
      <alignment horizontal="center" vertical="top" wrapText="1"/>
    </xf>
    <xf numFmtId="169" fontId="13" fillId="0" borderId="125" xfId="4" applyFont="1" applyBorder="1" applyAlignment="1">
      <alignment horizontal="center" vertical="top" wrapText="1"/>
    </xf>
    <xf numFmtId="3" fontId="111" fillId="24" borderId="95" xfId="0" applyNumberFormat="1" applyFont="1" applyFill="1" applyBorder="1" applyAlignment="1" applyProtection="1">
      <alignment horizontal="center" vertical="center" wrapText="1"/>
      <protection locked="0"/>
    </xf>
    <xf numFmtId="3" fontId="111" fillId="24" borderId="96" xfId="0" applyNumberFormat="1" applyFont="1" applyFill="1" applyBorder="1" applyAlignment="1" applyProtection="1">
      <alignment horizontal="center" vertical="center" wrapText="1"/>
      <protection locked="0"/>
    </xf>
    <xf numFmtId="3" fontId="111" fillId="24" borderId="97" xfId="0" applyNumberFormat="1" applyFont="1" applyFill="1" applyBorder="1" applyAlignment="1" applyProtection="1">
      <alignment horizontal="center" vertical="center" wrapText="1"/>
      <protection locked="0"/>
    </xf>
    <xf numFmtId="169" fontId="219" fillId="24" borderId="113" xfId="4" applyFont="1" applyFill="1" applyBorder="1" applyAlignment="1">
      <alignment horizontal="left" vertical="center" wrapText="1"/>
    </xf>
    <xf numFmtId="169" fontId="219" fillId="24" borderId="115" xfId="4" applyFont="1" applyFill="1" applyBorder="1" applyAlignment="1">
      <alignment horizontal="left" vertical="center" wrapText="1"/>
    </xf>
    <xf numFmtId="169" fontId="219" fillId="30" borderId="15" xfId="4" applyFont="1" applyFill="1" applyBorder="1" applyAlignment="1">
      <alignment horizontal="center" wrapText="1"/>
    </xf>
    <xf numFmtId="169" fontId="219" fillId="30" borderId="14" xfId="4" applyFont="1" applyFill="1" applyBorder="1" applyAlignment="1">
      <alignment horizontal="center" wrapText="1"/>
    </xf>
    <xf numFmtId="169" fontId="219" fillId="30" borderId="13" xfId="4" applyFont="1" applyFill="1" applyBorder="1" applyAlignment="1">
      <alignment horizontal="center" wrapText="1"/>
    </xf>
    <xf numFmtId="169" fontId="106" fillId="31" borderId="62" xfId="0" applyFont="1" applyFill="1" applyBorder="1" applyAlignment="1">
      <alignment horizontal="center" vertical="center" wrapText="1"/>
    </xf>
    <xf numFmtId="169" fontId="106" fillId="31" borderId="63" xfId="0" applyFont="1" applyFill="1" applyBorder="1" applyAlignment="1">
      <alignment horizontal="center" vertical="center" wrapText="1"/>
    </xf>
    <xf numFmtId="169" fontId="106" fillId="31" borderId="64" xfId="0" applyFont="1" applyFill="1" applyBorder="1" applyAlignment="1">
      <alignment horizontal="center" vertical="center" wrapText="1"/>
    </xf>
    <xf numFmtId="169" fontId="103" fillId="26" borderId="95" xfId="0" applyFont="1" applyFill="1" applyBorder="1" applyAlignment="1">
      <alignment horizontal="left" vertical="center" wrapText="1"/>
    </xf>
    <xf numFmtId="169" fontId="103" fillId="26" borderId="97" xfId="0" applyFont="1" applyFill="1" applyBorder="1" applyAlignment="1">
      <alignment horizontal="left" vertical="center" wrapText="1"/>
    </xf>
    <xf numFmtId="169" fontId="38" fillId="24" borderId="12" xfId="4" applyFont="1" applyFill="1" applyBorder="1" applyAlignment="1">
      <alignment horizontal="center" wrapText="1"/>
    </xf>
    <xf numFmtId="169" fontId="38" fillId="24" borderId="0" xfId="4" applyFont="1" applyFill="1" applyAlignment="1">
      <alignment horizontal="center" wrapText="1"/>
    </xf>
    <xf numFmtId="169" fontId="38" fillId="24" borderId="11" xfId="4" applyFont="1" applyFill="1" applyBorder="1" applyAlignment="1">
      <alignment horizontal="center" wrapText="1"/>
    </xf>
    <xf numFmtId="169" fontId="38" fillId="24" borderId="77" xfId="4" applyFont="1" applyFill="1" applyBorder="1" applyAlignment="1">
      <alignment horizontal="center" wrapText="1"/>
    </xf>
    <xf numFmtId="169" fontId="38" fillId="24" borderId="74" xfId="4" applyFont="1" applyFill="1" applyBorder="1" applyAlignment="1">
      <alignment horizontal="center" wrapText="1"/>
    </xf>
    <xf numFmtId="169" fontId="38" fillId="24" borderId="76" xfId="4" applyFont="1" applyFill="1" applyBorder="1" applyAlignment="1">
      <alignment horizontal="center" wrapText="1"/>
    </xf>
    <xf numFmtId="169" fontId="11" fillId="0" borderId="105" xfId="4" applyFont="1" applyBorder="1" applyAlignment="1">
      <alignment vertical="center" wrapText="1"/>
    </xf>
    <xf numFmtId="169" fontId="11" fillId="0" borderId="96" xfId="4" applyFont="1" applyBorder="1" applyAlignment="1">
      <alignment vertical="center" wrapText="1"/>
    </xf>
    <xf numFmtId="169" fontId="11" fillId="0" borderId="97" xfId="4" applyFont="1" applyBorder="1" applyAlignment="1">
      <alignment vertical="center" wrapText="1"/>
    </xf>
    <xf numFmtId="169" fontId="13" fillId="0" borderId="105" xfId="4" applyFont="1" applyBorder="1" applyAlignment="1">
      <alignment horizontal="center" vertical="top" wrapText="1"/>
    </xf>
    <xf numFmtId="169" fontId="13" fillId="0" borderId="96" xfId="4" applyFont="1" applyBorder="1" applyAlignment="1">
      <alignment horizontal="center" vertical="top" wrapText="1"/>
    </xf>
    <xf numFmtId="169" fontId="13" fillId="0" borderId="97" xfId="4" applyFont="1" applyBorder="1" applyAlignment="1">
      <alignment horizontal="center" vertical="top" wrapText="1"/>
    </xf>
    <xf numFmtId="0" fontId="9" fillId="0" borderId="0" xfId="0" applyNumberFormat="1" applyFont="1" applyAlignment="1">
      <alignment vertical="top" wrapText="1"/>
    </xf>
    <xf numFmtId="0" fontId="235" fillId="31" borderId="0" xfId="0" applyNumberFormat="1" applyFont="1" applyFill="1" applyAlignment="1">
      <alignment vertical="center" wrapText="1"/>
    </xf>
    <xf numFmtId="0" fontId="244" fillId="0" borderId="0" xfId="0" applyNumberFormat="1" applyFont="1" applyAlignment="1">
      <alignment horizontal="right" vertical="top" wrapText="1"/>
    </xf>
    <xf numFmtId="14" fontId="9" fillId="24" borderId="95" xfId="0" applyNumberFormat="1" applyFont="1" applyFill="1" applyBorder="1" applyAlignment="1">
      <alignment horizontal="center" vertical="center"/>
    </xf>
    <xf numFmtId="14" fontId="9" fillId="24" borderId="97" xfId="0" applyNumberFormat="1" applyFont="1" applyFill="1" applyBorder="1" applyAlignment="1">
      <alignment horizontal="center" vertical="center"/>
    </xf>
    <xf numFmtId="0" fontId="13" fillId="48" borderId="125" xfId="4" applyNumberFormat="1" applyFont="1" applyFill="1" applyBorder="1" applyAlignment="1">
      <alignment horizontal="center" vertical="center" wrapText="1"/>
    </xf>
    <xf numFmtId="0" fontId="36" fillId="35" borderId="125" xfId="4" applyNumberFormat="1" applyFont="1" applyFill="1" applyBorder="1" applyAlignment="1">
      <alignment horizontal="center" vertical="center" wrapText="1"/>
    </xf>
    <xf numFmtId="0" fontId="21" fillId="35" borderId="125" xfId="4" applyNumberFormat="1" applyFont="1" applyFill="1" applyBorder="1" applyAlignment="1">
      <alignment horizontal="center" vertical="center" wrapText="1"/>
    </xf>
    <xf numFmtId="169" fontId="129" fillId="45" borderId="93" xfId="0" applyFont="1" applyFill="1" applyBorder="1" applyAlignment="1">
      <alignment horizontal="center" vertical="center" wrapText="1"/>
    </xf>
    <xf numFmtId="169" fontId="129" fillId="45" borderId="99" xfId="0" applyFont="1" applyFill="1" applyBorder="1" applyAlignment="1">
      <alignment horizontal="center" vertical="center" wrapText="1"/>
    </xf>
    <xf numFmtId="169" fontId="129" fillId="45" borderId="94" xfId="0" applyFont="1" applyFill="1" applyBorder="1" applyAlignment="1">
      <alignment horizontal="center" vertical="center" wrapText="1"/>
    </xf>
    <xf numFmtId="169" fontId="129" fillId="45" borderId="73" xfId="0" applyFont="1" applyFill="1" applyBorder="1" applyAlignment="1">
      <alignment horizontal="center" vertical="center" wrapText="1"/>
    </xf>
    <xf numFmtId="169" fontId="129" fillId="45" borderId="74" xfId="0" applyFont="1" applyFill="1" applyBorder="1" applyAlignment="1">
      <alignment horizontal="center" vertical="center" wrapText="1"/>
    </xf>
    <xf numFmtId="169" fontId="129" fillId="45" borderId="75" xfId="0" applyFont="1" applyFill="1" applyBorder="1" applyAlignment="1">
      <alignment horizontal="center" vertical="center" wrapText="1"/>
    </xf>
    <xf numFmtId="0" fontId="21" fillId="12" borderId="0" xfId="0" applyNumberFormat="1" applyFont="1" applyFill="1" applyAlignment="1">
      <alignment horizontal="right" vertical="center" wrapText="1"/>
    </xf>
    <xf numFmtId="9" fontId="13" fillId="12" borderId="0" xfId="16" applyFont="1" applyFill="1" applyBorder="1" applyAlignment="1" applyProtection="1">
      <alignment horizontal="center" vertical="center" wrapText="1"/>
    </xf>
    <xf numFmtId="169" fontId="86" fillId="3" borderId="74" xfId="4" applyFont="1" applyFill="1" applyBorder="1" applyAlignment="1">
      <alignment horizontal="center" vertical="center" wrapText="1"/>
    </xf>
    <xf numFmtId="3" fontId="16" fillId="24" borderId="125" xfId="4" applyNumberFormat="1" applyFont="1" applyFill="1" applyBorder="1" applyAlignment="1">
      <alignment horizontal="left" vertical="center"/>
    </xf>
    <xf numFmtId="0" fontId="16" fillId="24" borderId="125" xfId="4" applyNumberFormat="1" applyFont="1" applyFill="1" applyBorder="1" applyAlignment="1">
      <alignment horizontal="left" vertical="center"/>
    </xf>
    <xf numFmtId="0" fontId="16" fillId="24" borderId="125" xfId="4" applyNumberFormat="1" applyFont="1" applyFill="1" applyBorder="1" applyAlignment="1">
      <alignment horizontal="left" vertical="center" wrapText="1"/>
    </xf>
    <xf numFmtId="1" fontId="34" fillId="24" borderId="95" xfId="0" applyNumberFormat="1" applyFont="1" applyFill="1" applyBorder="1" applyAlignment="1">
      <alignment horizontal="center" vertical="center" wrapText="1"/>
    </xf>
    <xf numFmtId="1" fontId="34" fillId="24" borderId="96" xfId="0" applyNumberFormat="1" applyFont="1" applyFill="1" applyBorder="1" applyAlignment="1">
      <alignment horizontal="center" vertical="center" wrapText="1"/>
    </xf>
    <xf numFmtId="1" fontId="34" fillId="24" borderId="97" xfId="0" applyNumberFormat="1" applyFont="1" applyFill="1" applyBorder="1" applyAlignment="1">
      <alignment horizontal="center" vertical="center" wrapText="1"/>
    </xf>
    <xf numFmtId="0" fontId="12" fillId="34" borderId="125" xfId="4" applyNumberFormat="1" applyFont="1" applyFill="1" applyBorder="1" applyAlignment="1">
      <alignment horizontal="left" vertical="center" wrapText="1"/>
    </xf>
    <xf numFmtId="0" fontId="18" fillId="34" borderId="125" xfId="4" applyNumberFormat="1" applyFont="1" applyFill="1" applyBorder="1" applyAlignment="1">
      <alignment horizontal="left" vertical="center" wrapText="1"/>
    </xf>
    <xf numFmtId="0" fontId="13" fillId="36" borderId="125" xfId="4" applyNumberFormat="1" applyFont="1" applyFill="1" applyBorder="1" applyAlignment="1">
      <alignment horizontal="center" vertical="center" textRotation="90" wrapText="1"/>
    </xf>
    <xf numFmtId="0" fontId="12" fillId="24" borderId="125" xfId="4" applyNumberFormat="1" applyFont="1" applyFill="1" applyBorder="1" applyAlignment="1">
      <alignment horizontal="center" vertical="center" wrapText="1"/>
    </xf>
    <xf numFmtId="0" fontId="12" fillId="43" borderId="125" xfId="4" applyNumberFormat="1" applyFont="1" applyFill="1" applyBorder="1" applyAlignment="1">
      <alignment horizontal="center" vertical="center" wrapText="1"/>
    </xf>
    <xf numFmtId="0" fontId="9" fillId="43" borderId="125" xfId="4" applyNumberFormat="1" applyFont="1" applyFill="1" applyBorder="1" applyAlignment="1">
      <alignment horizontal="center" vertical="center" wrapText="1"/>
    </xf>
    <xf numFmtId="169" fontId="158" fillId="0" borderId="139" xfId="0" applyFont="1" applyBorder="1" applyAlignment="1" applyProtection="1">
      <alignment vertical="top" wrapText="1"/>
      <protection locked="0"/>
    </xf>
    <xf numFmtId="169" fontId="158" fillId="0" borderId="140" xfId="0" applyFont="1" applyBorder="1" applyAlignment="1" applyProtection="1">
      <alignment vertical="top" wrapText="1"/>
      <protection locked="0"/>
    </xf>
    <xf numFmtId="169" fontId="158" fillId="0" borderId="141" xfId="0" applyFont="1" applyBorder="1" applyAlignment="1" applyProtection="1">
      <alignment vertical="top" wrapText="1"/>
      <protection locked="0"/>
    </xf>
    <xf numFmtId="0" fontId="4" fillId="0" borderId="125" xfId="4" applyNumberFormat="1" applyFont="1" applyBorder="1" applyAlignment="1" applyProtection="1">
      <alignment vertical="top" wrapText="1"/>
      <protection locked="0"/>
    </xf>
    <xf numFmtId="0" fontId="9" fillId="0" borderId="0" xfId="4" applyNumberFormat="1" applyFont="1" applyAlignment="1">
      <alignment horizontal="justify"/>
    </xf>
    <xf numFmtId="0" fontId="51" fillId="0" borderId="100" xfId="0" applyNumberFormat="1" applyFont="1" applyBorder="1" applyAlignment="1" applyProtection="1">
      <alignment horizontal="center" vertical="center" wrapText="1"/>
      <protection locked="0"/>
    </xf>
    <xf numFmtId="0" fontId="51" fillId="0" borderId="101" xfId="0" applyNumberFormat="1" applyFont="1" applyBorder="1" applyAlignment="1" applyProtection="1">
      <alignment horizontal="center" vertical="center" wrapText="1"/>
      <protection locked="0"/>
    </xf>
    <xf numFmtId="0" fontId="51" fillId="0" borderId="102" xfId="0" applyNumberFormat="1" applyFont="1" applyBorder="1" applyAlignment="1" applyProtection="1">
      <alignment horizontal="center" vertical="center" wrapText="1"/>
      <protection locked="0"/>
    </xf>
    <xf numFmtId="0" fontId="51" fillId="0" borderId="100" xfId="0" applyNumberFormat="1" applyFont="1" applyBorder="1" applyAlignment="1">
      <alignment horizontal="left" vertical="center" wrapText="1"/>
    </xf>
    <xf numFmtId="0" fontId="51" fillId="0" borderId="101" xfId="0" applyNumberFormat="1" applyFont="1" applyBorder="1" applyAlignment="1">
      <alignment horizontal="left" vertical="center" wrapText="1"/>
    </xf>
    <xf numFmtId="0" fontId="51" fillId="0" borderId="102" xfId="0" applyNumberFormat="1" applyFont="1" applyBorder="1" applyAlignment="1">
      <alignment horizontal="left" vertical="center" wrapText="1"/>
    </xf>
    <xf numFmtId="0" fontId="9" fillId="28" borderId="0" xfId="4" applyNumberFormat="1" applyFont="1" applyFill="1" applyAlignment="1">
      <alignment vertical="top" wrapText="1"/>
    </xf>
    <xf numFmtId="169" fontId="303" fillId="41" borderId="98" xfId="0" applyFont="1" applyFill="1" applyBorder="1" applyAlignment="1">
      <alignment horizontal="center" vertical="center" wrapText="1"/>
    </xf>
    <xf numFmtId="169" fontId="303" fillId="41" borderId="67" xfId="0" applyFont="1" applyFill="1" applyBorder="1" applyAlignment="1">
      <alignment horizontal="center" vertical="center" wrapText="1"/>
    </xf>
    <xf numFmtId="169" fontId="303" fillId="41" borderId="179" xfId="0" applyFont="1" applyFill="1" applyBorder="1" applyAlignment="1">
      <alignment horizontal="center" vertical="center" wrapText="1"/>
    </xf>
    <xf numFmtId="0" fontId="13" fillId="5" borderId="125" xfId="0" applyNumberFormat="1" applyFont="1" applyFill="1" applyBorder="1" applyAlignment="1">
      <alignment horizontal="center" vertical="center" wrapText="1"/>
    </xf>
    <xf numFmtId="169" fontId="21" fillId="35" borderId="125" xfId="0" applyFont="1" applyFill="1" applyBorder="1" applyAlignment="1">
      <alignment horizontal="center" vertical="center" textRotation="90" wrapText="1"/>
    </xf>
    <xf numFmtId="169" fontId="9" fillId="78" borderId="27" xfId="4" applyFont="1" applyFill="1" applyBorder="1" applyAlignment="1" applyProtection="1">
      <alignment horizontal="center" vertical="top" wrapText="1"/>
      <protection locked="0"/>
    </xf>
    <xf numFmtId="169" fontId="9" fillId="78" borderId="26" xfId="4" applyFont="1" applyFill="1" applyBorder="1" applyAlignment="1" applyProtection="1">
      <alignment horizontal="center" vertical="top" wrapText="1"/>
      <protection locked="0"/>
    </xf>
    <xf numFmtId="169" fontId="9" fillId="78" borderId="28" xfId="4" applyFont="1" applyFill="1" applyBorder="1" applyAlignment="1" applyProtection="1">
      <alignment horizontal="center" vertical="top" wrapText="1"/>
      <protection locked="0"/>
    </xf>
    <xf numFmtId="169" fontId="9" fillId="78" borderId="21" xfId="4" applyFont="1" applyFill="1" applyBorder="1" applyAlignment="1" applyProtection="1">
      <alignment horizontal="center" vertical="top" wrapText="1"/>
      <protection locked="0"/>
    </xf>
    <xf numFmtId="169" fontId="9" fillId="78" borderId="22" xfId="4" applyFont="1" applyFill="1" applyBorder="1" applyAlignment="1" applyProtection="1">
      <alignment horizontal="center" vertical="top" wrapText="1"/>
      <protection locked="0"/>
    </xf>
    <xf numFmtId="169" fontId="9" fillId="78" borderId="33" xfId="4" applyFont="1" applyFill="1" applyBorder="1" applyAlignment="1" applyProtection="1">
      <alignment horizontal="center" vertical="top" wrapText="1"/>
      <protection locked="0"/>
    </xf>
    <xf numFmtId="169" fontId="9" fillId="70" borderId="23" xfId="4" applyFont="1" applyFill="1" applyBorder="1" applyAlignment="1">
      <alignment horizontal="left" vertical="top" wrapText="1"/>
    </xf>
    <xf numFmtId="0" fontId="18" fillId="77" borderId="125" xfId="25" applyFont="1" applyFill="1" applyBorder="1" applyAlignment="1">
      <alignment horizontal="center" vertical="center" wrapText="1"/>
    </xf>
    <xf numFmtId="0" fontId="18" fillId="72" borderId="95" xfId="25" applyFont="1" applyFill="1" applyBorder="1" applyAlignment="1">
      <alignment horizontal="center" vertical="center" wrapText="1"/>
    </xf>
    <xf numFmtId="0" fontId="18" fillId="72" borderId="97" xfId="25" applyFont="1" applyFill="1" applyBorder="1" applyAlignment="1">
      <alignment horizontal="center" vertical="center" wrapText="1"/>
    </xf>
    <xf numFmtId="0" fontId="18" fillId="76" borderId="125" xfId="25" applyFont="1" applyFill="1" applyBorder="1" applyAlignment="1">
      <alignment horizontal="center" vertical="center" wrapText="1"/>
    </xf>
    <xf numFmtId="0" fontId="382" fillId="73" borderId="125" xfId="25" applyFont="1" applyFill="1" applyBorder="1" applyAlignment="1">
      <alignment horizontal="center" vertical="center" wrapText="1"/>
    </xf>
    <xf numFmtId="3" fontId="12" fillId="73" borderId="119" xfId="25" applyNumberFormat="1" applyFont="1" applyFill="1" applyBorder="1" applyAlignment="1">
      <alignment horizontal="center" vertical="center" wrapText="1"/>
    </xf>
    <xf numFmtId="3" fontId="12" fillId="73" borderId="113" xfId="25" applyNumberFormat="1" applyFont="1" applyFill="1" applyBorder="1" applyAlignment="1">
      <alignment horizontal="center" vertical="center" wrapText="1"/>
    </xf>
    <xf numFmtId="169" fontId="106" fillId="0" borderId="3" xfId="4" applyFont="1" applyBorder="1" applyAlignment="1" applyProtection="1">
      <alignment horizontal="left" vertical="top" wrapText="1"/>
      <protection locked="0"/>
    </xf>
    <xf numFmtId="0" fontId="383" fillId="73" borderId="125" xfId="25" applyFont="1" applyFill="1" applyBorder="1" applyAlignment="1">
      <alignment horizontal="center" vertical="center" wrapText="1"/>
    </xf>
    <xf numFmtId="0" fontId="231" fillId="74" borderId="125" xfId="25" applyFont="1" applyFill="1" applyBorder="1" applyAlignment="1">
      <alignment horizontal="left"/>
    </xf>
    <xf numFmtId="0" fontId="363" fillId="75" borderId="125" xfId="25" applyFont="1" applyFill="1" applyBorder="1" applyAlignment="1">
      <alignment horizontal="center" vertical="center" wrapText="1"/>
    </xf>
    <xf numFmtId="0" fontId="384" fillId="74" borderId="125" xfId="25" applyFont="1" applyFill="1" applyBorder="1" applyAlignment="1">
      <alignment horizontal="center" vertical="center" wrapText="1"/>
    </xf>
    <xf numFmtId="0" fontId="12" fillId="74" borderId="125" xfId="8" applyNumberFormat="1" applyFont="1" applyFill="1" applyBorder="1" applyAlignment="1">
      <alignment horizontal="center" vertical="center" wrapText="1"/>
    </xf>
    <xf numFmtId="0" fontId="18" fillId="72" borderId="125" xfId="25" applyFont="1" applyFill="1" applyBorder="1" applyAlignment="1">
      <alignment horizontal="center" vertical="center" wrapText="1"/>
    </xf>
    <xf numFmtId="0" fontId="390" fillId="75" borderId="98" xfId="25" applyFont="1" applyFill="1" applyBorder="1" applyAlignment="1">
      <alignment horizontal="center" vertical="center" wrapText="1"/>
    </xf>
    <xf numFmtId="0" fontId="390" fillId="75" borderId="179" xfId="25" applyFont="1" applyFill="1" applyBorder="1" applyAlignment="1">
      <alignment horizontal="center" vertical="center" wrapText="1"/>
    </xf>
    <xf numFmtId="0" fontId="104" fillId="24" borderId="95" xfId="25" applyFont="1" applyFill="1" applyBorder="1" applyAlignment="1">
      <alignment horizontal="left" vertical="center" wrapText="1"/>
    </xf>
    <xf numFmtId="0" fontId="104" fillId="24" borderId="96" xfId="25" applyFont="1" applyFill="1" applyBorder="1" applyAlignment="1">
      <alignment horizontal="left" vertical="center" wrapText="1"/>
    </xf>
    <xf numFmtId="0" fontId="104" fillId="24" borderId="97" xfId="25" applyFont="1" applyFill="1" applyBorder="1" applyAlignment="1">
      <alignment horizontal="left" vertical="center" wrapText="1"/>
    </xf>
    <xf numFmtId="0" fontId="143" fillId="0" borderId="2" xfId="25" applyFont="1" applyBorder="1" applyAlignment="1">
      <alignment horizontal="right" vertical="center" wrapText="1"/>
    </xf>
    <xf numFmtId="0" fontId="143" fillId="0" borderId="0" xfId="25" applyFont="1" applyAlignment="1">
      <alignment horizontal="right" vertical="center" wrapText="1"/>
    </xf>
    <xf numFmtId="0" fontId="143" fillId="0" borderId="10" xfId="25" applyFont="1" applyBorder="1" applyAlignment="1">
      <alignment horizontal="right" vertical="center" wrapText="1"/>
    </xf>
    <xf numFmtId="0" fontId="176" fillId="0" borderId="0" xfId="25" applyFont="1" applyAlignment="1">
      <alignment horizontal="right" vertical="center" wrapText="1"/>
    </xf>
    <xf numFmtId="0" fontId="176" fillId="0" borderId="10" xfId="25" applyFont="1" applyBorder="1" applyAlignment="1">
      <alignment horizontal="right" vertical="center" wrapText="1"/>
    </xf>
    <xf numFmtId="14" fontId="106" fillId="24" borderId="125" xfId="25" applyNumberFormat="1" applyFont="1" applyFill="1" applyBorder="1" applyAlignment="1">
      <alignment horizontal="center" vertical="center"/>
    </xf>
    <xf numFmtId="3" fontId="111" fillId="24" borderId="95" xfId="25" applyNumberFormat="1" applyFont="1" applyFill="1" applyBorder="1" applyAlignment="1">
      <alignment horizontal="left" vertical="center" wrapText="1"/>
    </xf>
    <xf numFmtId="0" fontId="111" fillId="24" borderId="96" xfId="25" applyFont="1" applyFill="1" applyBorder="1" applyAlignment="1">
      <alignment horizontal="left" vertical="center" wrapText="1"/>
    </xf>
    <xf numFmtId="0" fontId="111" fillId="24" borderId="97" xfId="25" applyFont="1" applyFill="1" applyBorder="1" applyAlignment="1">
      <alignment horizontal="left" vertical="center" wrapText="1"/>
    </xf>
    <xf numFmtId="0" fontId="146" fillId="24" borderId="95" xfId="25" applyFont="1" applyFill="1" applyBorder="1" applyAlignment="1">
      <alignment horizontal="center" vertical="center" wrapText="1"/>
    </xf>
    <xf numFmtId="0" fontId="146" fillId="24" borderId="97" xfId="25" applyFont="1" applyFill="1" applyBorder="1" applyAlignment="1">
      <alignment horizontal="center" vertical="center" wrapText="1"/>
    </xf>
    <xf numFmtId="0" fontId="104" fillId="24" borderId="125" xfId="25" applyFont="1" applyFill="1" applyBorder="1" applyAlignment="1">
      <alignment horizontal="left" vertical="center" wrapText="1"/>
    </xf>
    <xf numFmtId="0" fontId="214" fillId="34" borderId="51" xfId="25" applyFont="1" applyFill="1" applyBorder="1" applyAlignment="1">
      <alignment horizontal="left" vertical="top" wrapText="1"/>
    </xf>
    <xf numFmtId="0" fontId="214" fillId="34" borderId="46" xfId="25" applyFont="1" applyFill="1" applyBorder="1" applyAlignment="1">
      <alignment horizontal="left" vertical="top" wrapText="1"/>
    </xf>
    <xf numFmtId="0" fontId="214" fillId="34" borderId="48" xfId="25" applyFont="1" applyFill="1" applyBorder="1" applyAlignment="1">
      <alignment horizontal="left" vertical="top" wrapText="1"/>
    </xf>
    <xf numFmtId="0" fontId="158" fillId="0" borderId="0" xfId="25" applyFont="1" applyAlignment="1">
      <alignment wrapText="1"/>
    </xf>
    <xf numFmtId="0" fontId="158" fillId="0" borderId="32" xfId="25" applyFont="1" applyBorder="1" applyAlignment="1">
      <alignment wrapText="1"/>
    </xf>
    <xf numFmtId="0" fontId="158" fillId="0" borderId="26" xfId="25" applyFont="1" applyBorder="1" applyAlignment="1">
      <alignment horizontal="left" vertical="top" wrapText="1"/>
    </xf>
    <xf numFmtId="0" fontId="158" fillId="0" borderId="37" xfId="25" applyFont="1" applyBorder="1" applyAlignment="1">
      <alignment horizontal="left" vertical="top" wrapText="1"/>
    </xf>
    <xf numFmtId="0" fontId="158" fillId="0" borderId="0" xfId="25" applyFont="1" applyAlignment="1">
      <alignment horizontal="left" vertical="top" wrapText="1"/>
    </xf>
    <xf numFmtId="0" fontId="158" fillId="0" borderId="11" xfId="25" applyFont="1" applyBorder="1" applyAlignment="1">
      <alignment horizontal="left" vertical="top" wrapText="1"/>
    </xf>
    <xf numFmtId="0" fontId="102" fillId="0" borderId="93" xfId="4" applyNumberFormat="1" applyFont="1" applyBorder="1" applyAlignment="1" applyProtection="1">
      <alignment horizontal="left" vertical="top" wrapText="1"/>
      <protection locked="0"/>
    </xf>
    <xf numFmtId="0" fontId="102" fillId="0" borderId="99" xfId="4" applyNumberFormat="1" applyFont="1" applyBorder="1" applyAlignment="1" applyProtection="1">
      <alignment horizontal="left" vertical="top" wrapText="1"/>
      <protection locked="0"/>
    </xf>
    <xf numFmtId="0" fontId="102" fillId="0" borderId="94" xfId="4" applyNumberFormat="1" applyFont="1" applyBorder="1" applyAlignment="1" applyProtection="1">
      <alignment horizontal="left" vertical="top" wrapText="1"/>
      <protection locked="0"/>
    </xf>
    <xf numFmtId="0" fontId="102" fillId="0" borderId="2" xfId="4" applyNumberFormat="1" applyFont="1" applyBorder="1" applyAlignment="1" applyProtection="1">
      <alignment horizontal="left" vertical="top" wrapText="1"/>
      <protection locked="0"/>
    </xf>
    <xf numFmtId="0" fontId="102" fillId="0" borderId="0" xfId="4" applyNumberFormat="1" applyFont="1" applyAlignment="1" applyProtection="1">
      <alignment horizontal="left" vertical="top" wrapText="1"/>
      <protection locked="0"/>
    </xf>
    <xf numFmtId="0" fontId="102" fillId="0" borderId="10" xfId="4" applyNumberFormat="1" applyFont="1" applyBorder="1" applyAlignment="1" applyProtection="1">
      <alignment horizontal="left" vertical="top" wrapText="1"/>
      <protection locked="0"/>
    </xf>
    <xf numFmtId="0" fontId="102" fillId="0" borderId="73" xfId="4" applyNumberFormat="1" applyFont="1" applyBorder="1" applyAlignment="1" applyProtection="1">
      <alignment horizontal="left" vertical="top" wrapText="1"/>
      <protection locked="0"/>
    </xf>
    <xf numFmtId="0" fontId="102" fillId="0" borderId="74" xfId="4" applyNumberFormat="1" applyFont="1" applyBorder="1" applyAlignment="1" applyProtection="1">
      <alignment horizontal="left" vertical="top" wrapText="1"/>
      <protection locked="0"/>
    </xf>
    <xf numFmtId="0" fontId="102" fillId="0" borderId="75" xfId="4" applyNumberFormat="1" applyFont="1" applyBorder="1" applyAlignment="1" applyProtection="1">
      <alignment horizontal="left" vertical="top" wrapText="1"/>
      <protection locked="0"/>
    </xf>
    <xf numFmtId="0" fontId="161" fillId="0" borderId="95" xfId="25" applyFont="1" applyBorder="1" applyAlignment="1">
      <alignment horizontal="right" wrapText="1"/>
    </xf>
    <xf numFmtId="0" fontId="161" fillId="0" borderId="97" xfId="25" applyFont="1" applyBorder="1" applyAlignment="1">
      <alignment horizontal="right" wrapText="1"/>
    </xf>
    <xf numFmtId="0" fontId="106" fillId="0" borderId="95" xfId="25" applyFont="1" applyBorder="1" applyAlignment="1">
      <alignment horizontal="right" vertical="center" wrapText="1"/>
    </xf>
    <xf numFmtId="0" fontId="106" fillId="0" borderId="96" xfId="25" applyFont="1" applyBorder="1" applyAlignment="1">
      <alignment horizontal="right" vertical="center" wrapText="1"/>
    </xf>
    <xf numFmtId="0" fontId="106" fillId="0" borderId="97" xfId="25" applyFont="1" applyBorder="1" applyAlignment="1">
      <alignment horizontal="right" vertical="center" wrapText="1"/>
    </xf>
    <xf numFmtId="0" fontId="106" fillId="44" borderId="95" xfId="25" applyFont="1" applyFill="1" applyBorder="1" applyAlignment="1">
      <alignment horizontal="right" vertical="center" wrapText="1"/>
    </xf>
    <xf numFmtId="0" fontId="106" fillId="44" borderId="96" xfId="25" applyFont="1" applyFill="1" applyBorder="1" applyAlignment="1">
      <alignment horizontal="right" vertical="center" wrapText="1"/>
    </xf>
    <xf numFmtId="0" fontId="106" fillId="44" borderId="97" xfId="25" applyFont="1" applyFill="1" applyBorder="1" applyAlignment="1">
      <alignment horizontal="right" vertical="center" wrapText="1"/>
    </xf>
    <xf numFmtId="1" fontId="104" fillId="0" borderId="99" xfId="11" applyNumberFormat="1" applyFont="1" applyBorder="1" applyAlignment="1">
      <alignment horizontal="left" vertical="center" wrapText="1"/>
    </xf>
    <xf numFmtId="1" fontId="104" fillId="0" borderId="94" xfId="11" applyNumberFormat="1" applyFont="1" applyBorder="1" applyAlignment="1">
      <alignment horizontal="left" vertical="center" wrapText="1"/>
    </xf>
    <xf numFmtId="3" fontId="106" fillId="0" borderId="93" xfId="11" applyNumberFormat="1" applyFont="1" applyBorder="1" applyAlignment="1" applyProtection="1">
      <alignment vertical="center" wrapText="1"/>
      <protection locked="0"/>
    </xf>
    <xf numFmtId="3" fontId="106" fillId="0" borderId="99" xfId="11" applyNumberFormat="1" applyFont="1" applyBorder="1" applyAlignment="1" applyProtection="1">
      <alignment vertical="center" wrapText="1"/>
      <protection locked="0"/>
    </xf>
    <xf numFmtId="3" fontId="106" fillId="0" borderId="94" xfId="11" applyNumberFormat="1" applyFont="1" applyBorder="1" applyAlignment="1" applyProtection="1">
      <alignment vertical="center" wrapText="1"/>
      <protection locked="0"/>
    </xf>
    <xf numFmtId="3" fontId="106" fillId="0" borderId="2" xfId="11" applyNumberFormat="1" applyFont="1" applyBorder="1" applyAlignment="1" applyProtection="1">
      <alignment vertical="center" wrapText="1"/>
      <protection locked="0"/>
    </xf>
    <xf numFmtId="3" fontId="106" fillId="0" borderId="0" xfId="11" applyNumberFormat="1" applyFont="1" applyAlignment="1" applyProtection="1">
      <alignment vertical="center" wrapText="1"/>
      <protection locked="0"/>
    </xf>
    <xf numFmtId="3" fontId="106" fillId="0" borderId="10" xfId="11" applyNumberFormat="1" applyFont="1" applyBorder="1" applyAlignment="1" applyProtection="1">
      <alignment vertical="center" wrapText="1"/>
      <protection locked="0"/>
    </xf>
    <xf numFmtId="3" fontId="106" fillId="0" borderId="73" xfId="11" applyNumberFormat="1" applyFont="1" applyBorder="1" applyAlignment="1" applyProtection="1">
      <alignment vertical="center" wrapText="1"/>
      <protection locked="0"/>
    </xf>
    <xf numFmtId="3" fontId="106" fillId="0" borderId="74" xfId="11" applyNumberFormat="1" applyFont="1" applyBorder="1" applyAlignment="1" applyProtection="1">
      <alignment vertical="center" wrapText="1"/>
      <protection locked="0"/>
    </xf>
    <xf numFmtId="3" fontId="106" fillId="0" borderId="75" xfId="11" applyNumberFormat="1" applyFont="1" applyBorder="1" applyAlignment="1" applyProtection="1">
      <alignment vertical="center" wrapText="1"/>
      <protection locked="0"/>
    </xf>
    <xf numFmtId="0" fontId="129" fillId="35" borderId="95" xfId="25" applyFont="1" applyFill="1" applyBorder="1" applyAlignment="1">
      <alignment horizontal="right" vertical="center" wrapText="1"/>
    </xf>
    <xf numFmtId="0" fontId="129" fillId="35" borderId="96" xfId="25" applyFont="1" applyFill="1" applyBorder="1" applyAlignment="1">
      <alignment horizontal="right" vertical="center" wrapText="1"/>
    </xf>
    <xf numFmtId="0" fontId="106" fillId="53" borderId="0" xfId="4" applyNumberFormat="1" applyFont="1" applyFill="1" applyAlignment="1">
      <alignment vertical="top" wrapText="1"/>
    </xf>
    <xf numFmtId="0" fontId="148" fillId="24" borderId="95" xfId="25" applyFont="1" applyFill="1" applyBorder="1" applyAlignment="1">
      <alignment horizontal="right" vertical="center" wrapText="1"/>
    </xf>
    <xf numFmtId="0" fontId="148" fillId="24" borderId="97" xfId="25" applyFont="1" applyFill="1" applyBorder="1" applyAlignment="1">
      <alignment horizontal="right" vertical="center" wrapText="1"/>
    </xf>
    <xf numFmtId="0" fontId="148" fillId="24" borderId="95" xfId="25" applyFont="1" applyFill="1" applyBorder="1" applyAlignment="1">
      <alignment vertical="center" wrapText="1"/>
    </xf>
    <xf numFmtId="0" fontId="148" fillId="24" borderId="96" xfId="25" applyFont="1" applyFill="1" applyBorder="1" applyAlignment="1">
      <alignment vertical="center" wrapText="1"/>
    </xf>
    <xf numFmtId="0" fontId="148" fillId="24" borderId="97" xfId="25" applyFont="1" applyFill="1" applyBorder="1" applyAlignment="1">
      <alignment vertical="center" wrapText="1"/>
    </xf>
    <xf numFmtId="0" fontId="104" fillId="0" borderId="95" xfId="25" applyFont="1" applyBorder="1" applyAlignment="1">
      <alignment horizontal="right" vertical="center" wrapText="1"/>
    </xf>
    <xf numFmtId="0" fontId="104" fillId="0" borderId="97" xfId="25" applyFont="1" applyBorder="1" applyAlignment="1">
      <alignment horizontal="right" vertical="center" wrapText="1"/>
    </xf>
    <xf numFmtId="14" fontId="9" fillId="24" borderId="125" xfId="4" applyNumberFormat="1" applyFont="1" applyFill="1" applyBorder="1"/>
    <xf numFmtId="3" fontId="9" fillId="24" borderId="125" xfId="4" applyNumberFormat="1" applyFont="1" applyFill="1" applyBorder="1" applyAlignment="1">
      <alignment horizontal="left" vertical="center" wrapText="1"/>
    </xf>
    <xf numFmtId="0" fontId="9" fillId="24" borderId="125" xfId="4" applyNumberFormat="1" applyFont="1" applyFill="1" applyBorder="1" applyAlignment="1">
      <alignment horizontal="left" vertical="center" wrapText="1"/>
    </xf>
    <xf numFmtId="0" fontId="9" fillId="24" borderId="125" xfId="4" applyNumberFormat="1" applyFont="1" applyFill="1" applyBorder="1" applyAlignment="1">
      <alignment vertical="center" wrapText="1"/>
    </xf>
    <xf numFmtId="169" fontId="9" fillId="0" borderId="114" xfId="4" applyFont="1" applyBorder="1" applyAlignment="1">
      <alignment horizontal="right" vertical="center" wrapText="1"/>
    </xf>
    <xf numFmtId="169" fontId="9" fillId="0" borderId="115" xfId="4" applyFont="1" applyBorder="1" applyAlignment="1">
      <alignment horizontal="right" vertical="center" wrapText="1"/>
    </xf>
    <xf numFmtId="0" fontId="4" fillId="0" borderId="125" xfId="0" applyNumberFormat="1" applyFont="1" applyBorder="1" applyAlignment="1" applyProtection="1">
      <alignment horizontal="center" vertical="center" wrapText="1"/>
      <protection locked="0"/>
    </xf>
    <xf numFmtId="0" fontId="4" fillId="0" borderId="107" xfId="0" applyNumberFormat="1" applyFont="1" applyBorder="1" applyAlignment="1" applyProtection="1">
      <alignment horizontal="center" vertical="center" wrapText="1"/>
      <protection locked="0"/>
    </xf>
    <xf numFmtId="0" fontId="3" fillId="0" borderId="115" xfId="0" applyNumberFormat="1" applyFont="1" applyBorder="1" applyAlignment="1" applyProtection="1">
      <alignment horizontal="center" vertical="center" wrapText="1"/>
      <protection locked="0"/>
    </xf>
    <xf numFmtId="0" fontId="3" fillId="0" borderId="116" xfId="0" applyNumberFormat="1" applyFont="1" applyBorder="1" applyAlignment="1" applyProtection="1">
      <alignment horizontal="center" vertical="center" wrapText="1"/>
      <protection locked="0"/>
    </xf>
    <xf numFmtId="169" fontId="9" fillId="0" borderId="104" xfId="4" applyFont="1" applyBorder="1" applyAlignment="1">
      <alignment horizontal="right" vertical="center" wrapText="1"/>
    </xf>
    <xf numFmtId="169" fontId="9" fillId="0" borderId="125" xfId="4" applyFont="1" applyBorder="1" applyAlignment="1">
      <alignment horizontal="right" vertical="center" wrapText="1"/>
    </xf>
    <xf numFmtId="1" fontId="4" fillId="0" borderId="125" xfId="0" applyNumberFormat="1" applyFont="1" applyBorder="1" applyAlignment="1" applyProtection="1">
      <alignment horizontal="center" vertical="center" wrapText="1"/>
      <protection locked="0"/>
    </xf>
    <xf numFmtId="1" fontId="3" fillId="0" borderId="115" xfId="0" applyNumberFormat="1" applyFont="1" applyBorder="1" applyAlignment="1" applyProtection="1">
      <alignment horizontal="center" vertical="center" wrapText="1"/>
      <protection locked="0"/>
    </xf>
    <xf numFmtId="169" fontId="12" fillId="35" borderId="104" xfId="4" applyFont="1" applyFill="1" applyBorder="1" applyAlignment="1">
      <alignment vertical="center" wrapText="1"/>
    </xf>
    <xf numFmtId="169" fontId="12" fillId="35" borderId="125" xfId="4" applyFont="1" applyFill="1" applyBorder="1" applyAlignment="1">
      <alignment vertical="center" wrapText="1"/>
    </xf>
    <xf numFmtId="169" fontId="12" fillId="35" borderId="107" xfId="4" applyFont="1" applyFill="1" applyBorder="1" applyAlignment="1">
      <alignment vertical="center" wrapText="1"/>
    </xf>
    <xf numFmtId="169" fontId="9" fillId="35" borderId="104" xfId="4" applyFont="1" applyFill="1" applyBorder="1" applyAlignment="1">
      <alignment horizontal="center" wrapText="1"/>
    </xf>
    <xf numFmtId="169" fontId="9" fillId="35" borderId="125" xfId="4" applyFont="1" applyFill="1" applyBorder="1" applyAlignment="1">
      <alignment horizontal="center" wrapText="1"/>
    </xf>
    <xf numFmtId="169" fontId="12" fillId="35" borderId="125" xfId="4" applyFont="1" applyFill="1" applyBorder="1" applyAlignment="1">
      <alignment wrapText="1"/>
    </xf>
    <xf numFmtId="169" fontId="40" fillId="27" borderId="104" xfId="4" applyFont="1" applyFill="1" applyBorder="1" applyAlignment="1">
      <alignment horizontal="right" vertical="center" wrapText="1"/>
    </xf>
    <xf numFmtId="169" fontId="40" fillId="27" borderId="125" xfId="4" applyFont="1" applyFill="1" applyBorder="1" applyAlignment="1">
      <alignment horizontal="right" vertical="center" wrapText="1"/>
    </xf>
    <xf numFmtId="169" fontId="84" fillId="0" borderId="190" xfId="4" applyFont="1" applyBorder="1" applyAlignment="1" applyProtection="1">
      <alignment horizontal="left" vertical="top" wrapText="1"/>
      <protection locked="0"/>
    </xf>
    <xf numFmtId="169" fontId="84" fillId="0" borderId="191" xfId="4" applyFont="1" applyBorder="1" applyAlignment="1" applyProtection="1">
      <alignment horizontal="left" vertical="top" wrapText="1"/>
      <protection locked="0"/>
    </xf>
    <xf numFmtId="169" fontId="84" fillId="0" borderId="192" xfId="4" applyFont="1" applyBorder="1" applyAlignment="1" applyProtection="1">
      <alignment horizontal="left" vertical="top" wrapText="1"/>
      <protection locked="0"/>
    </xf>
    <xf numFmtId="169" fontId="84" fillId="0" borderId="34" xfId="4" applyFont="1" applyBorder="1" applyAlignment="1" applyProtection="1">
      <alignment horizontal="left" vertical="top" wrapText="1"/>
      <protection locked="0"/>
    </xf>
    <xf numFmtId="169" fontId="84" fillId="0" borderId="3" xfId="4" applyFont="1" applyBorder="1" applyAlignment="1" applyProtection="1">
      <alignment horizontal="left" vertical="top" wrapText="1"/>
      <protection locked="0"/>
    </xf>
    <xf numFmtId="169" fontId="84" fillId="0" borderId="31" xfId="4" applyFont="1" applyBorder="1" applyAlignment="1" applyProtection="1">
      <alignment horizontal="left" vertical="top" wrapText="1"/>
      <protection locked="0"/>
    </xf>
    <xf numFmtId="169" fontId="84" fillId="0" borderId="118" xfId="4" applyFont="1" applyBorder="1" applyAlignment="1" applyProtection="1">
      <alignment horizontal="left" vertical="top" wrapText="1"/>
      <protection locked="0"/>
    </xf>
    <xf numFmtId="169" fontId="84" fillId="0" borderId="85" xfId="4" applyFont="1" applyBorder="1" applyAlignment="1" applyProtection="1">
      <alignment horizontal="left" vertical="top" wrapText="1"/>
      <protection locked="0"/>
    </xf>
    <xf numFmtId="169" fontId="84" fillId="0" borderId="86" xfId="4" applyFont="1" applyBorder="1" applyAlignment="1" applyProtection="1">
      <alignment horizontal="left" vertical="top" wrapText="1"/>
      <protection locked="0"/>
    </xf>
    <xf numFmtId="169" fontId="12" fillId="4" borderId="125" xfId="4" applyFont="1" applyFill="1" applyBorder="1" applyAlignment="1">
      <alignment wrapText="1"/>
    </xf>
    <xf numFmtId="0" fontId="9" fillId="0" borderId="104" xfId="4" applyNumberFormat="1" applyFont="1" applyBorder="1" applyAlignment="1">
      <alignment horizontal="right" vertical="center" wrapText="1"/>
    </xf>
    <xf numFmtId="0" fontId="9" fillId="0" borderId="125" xfId="4" applyNumberFormat="1" applyFont="1" applyBorder="1" applyAlignment="1">
      <alignment horizontal="right" vertical="center" wrapText="1"/>
    </xf>
    <xf numFmtId="169" fontId="12" fillId="27" borderId="104" xfId="4" applyFont="1" applyFill="1" applyBorder="1" applyAlignment="1">
      <alignment vertical="center" wrapText="1"/>
    </xf>
    <xf numFmtId="169" fontId="12" fillId="27" borderId="125" xfId="4" applyFont="1" applyFill="1" applyBorder="1" applyAlignment="1">
      <alignment vertical="center" wrapText="1"/>
    </xf>
    <xf numFmtId="169" fontId="18" fillId="27" borderId="125" xfId="4" applyFont="1" applyFill="1" applyBorder="1" applyAlignment="1">
      <alignment vertical="center" wrapText="1"/>
    </xf>
    <xf numFmtId="169" fontId="12" fillId="4" borderId="125" xfId="4" applyFont="1" applyFill="1" applyBorder="1" applyAlignment="1">
      <alignment vertical="center" wrapText="1"/>
    </xf>
    <xf numFmtId="169" fontId="12" fillId="4" borderId="107" xfId="4" applyFont="1" applyFill="1" applyBorder="1" applyAlignment="1">
      <alignment vertical="center" wrapText="1"/>
    </xf>
    <xf numFmtId="0" fontId="221" fillId="44" borderId="44" xfId="0" applyNumberFormat="1" applyFont="1" applyFill="1" applyBorder="1" applyAlignment="1">
      <alignment horizontal="left" wrapText="1"/>
    </xf>
    <xf numFmtId="0" fontId="221" fillId="44" borderId="22" xfId="0" applyNumberFormat="1" applyFont="1" applyFill="1" applyBorder="1" applyAlignment="1">
      <alignment horizontal="left" wrapText="1"/>
    </xf>
    <xf numFmtId="0" fontId="221" fillId="44" borderId="38" xfId="0" applyNumberFormat="1" applyFont="1" applyFill="1" applyBorder="1" applyAlignment="1">
      <alignment horizontal="left" wrapText="1"/>
    </xf>
    <xf numFmtId="0" fontId="84" fillId="0" borderId="125" xfId="4" applyNumberFormat="1" applyFont="1" applyBorder="1" applyAlignment="1" applyProtection="1">
      <alignment horizontal="left" vertical="center" wrapText="1"/>
      <protection locked="0"/>
    </xf>
    <xf numFmtId="0" fontId="206" fillId="44" borderId="15" xfId="0" applyNumberFormat="1" applyFont="1" applyFill="1" applyBorder="1" applyAlignment="1">
      <alignment wrapText="1"/>
    </xf>
    <xf numFmtId="0" fontId="206" fillId="44" borderId="14" xfId="0" applyNumberFormat="1" applyFont="1" applyFill="1" applyBorder="1" applyAlignment="1">
      <alignment wrapText="1"/>
    </xf>
    <xf numFmtId="0" fontId="206" fillId="44" borderId="13" xfId="0" applyNumberFormat="1" applyFont="1" applyFill="1" applyBorder="1" applyAlignment="1">
      <alignment wrapText="1"/>
    </xf>
    <xf numFmtId="0" fontId="9" fillId="0" borderId="114" xfId="4" applyNumberFormat="1" applyFont="1" applyBorder="1" applyAlignment="1">
      <alignment horizontal="right" vertical="center" wrapText="1"/>
    </xf>
    <xf numFmtId="0" fontId="9" fillId="0" borderId="115" xfId="4" applyNumberFormat="1" applyFont="1" applyBorder="1" applyAlignment="1">
      <alignment horizontal="right" vertical="center" wrapText="1"/>
    </xf>
    <xf numFmtId="0" fontId="84" fillId="0" borderId="125" xfId="4" applyNumberFormat="1" applyFont="1" applyBorder="1" applyAlignment="1" applyProtection="1">
      <alignment horizontal="left" vertical="top" wrapText="1"/>
      <protection locked="0"/>
    </xf>
    <xf numFmtId="0" fontId="9" fillId="0" borderId="104" xfId="4" applyNumberFormat="1" applyFont="1" applyBorder="1" applyAlignment="1">
      <alignment vertical="center" wrapText="1"/>
    </xf>
    <xf numFmtId="0" fontId="9" fillId="0" borderId="125" xfId="4" applyNumberFormat="1" applyFont="1" applyBorder="1" applyAlignment="1">
      <alignment vertical="center" wrapText="1"/>
    </xf>
    <xf numFmtId="0" fontId="9" fillId="0" borderId="115" xfId="4" applyNumberFormat="1" applyFont="1" applyBorder="1" applyAlignment="1">
      <alignment vertical="center" wrapText="1"/>
    </xf>
    <xf numFmtId="0" fontId="9" fillId="0" borderId="114" xfId="4" applyNumberFormat="1" applyFont="1" applyBorder="1" applyAlignment="1">
      <alignment vertical="center" wrapText="1"/>
    </xf>
    <xf numFmtId="0" fontId="12" fillId="35" borderId="104" xfId="4" applyNumberFormat="1" applyFont="1" applyFill="1" applyBorder="1" applyAlignment="1">
      <alignment vertical="center" wrapText="1"/>
    </xf>
    <xf numFmtId="0" fontId="12" fillId="35" borderId="125" xfId="4" applyNumberFormat="1" applyFont="1" applyFill="1" applyBorder="1" applyAlignment="1">
      <alignment vertical="center" wrapText="1"/>
    </xf>
    <xf numFmtId="0" fontId="12" fillId="4" borderId="125" xfId="4" applyNumberFormat="1" applyFont="1" applyFill="1" applyBorder="1" applyAlignment="1">
      <alignment vertical="center" wrapText="1"/>
    </xf>
    <xf numFmtId="0" fontId="12" fillId="4" borderId="107" xfId="4" applyNumberFormat="1" applyFont="1" applyFill="1" applyBorder="1" applyAlignment="1">
      <alignment vertical="center" wrapText="1"/>
    </xf>
    <xf numFmtId="0" fontId="9" fillId="35" borderId="104" xfId="4" applyNumberFormat="1" applyFont="1" applyFill="1" applyBorder="1" applyAlignment="1">
      <alignment horizontal="center" wrapText="1"/>
    </xf>
    <xf numFmtId="0" fontId="9" fillId="35" borderId="125" xfId="4" applyNumberFormat="1" applyFont="1" applyFill="1" applyBorder="1" applyAlignment="1">
      <alignment horizontal="center" wrapText="1"/>
    </xf>
    <xf numFmtId="0" fontId="12" fillId="4" borderId="125" xfId="4" applyNumberFormat="1" applyFont="1" applyFill="1" applyBorder="1" applyAlignment="1">
      <alignment wrapText="1"/>
    </xf>
    <xf numFmtId="0" fontId="40" fillId="27" borderId="104" xfId="4" applyNumberFormat="1" applyFont="1" applyFill="1" applyBorder="1" applyAlignment="1">
      <alignment vertical="center" wrapText="1"/>
    </xf>
    <xf numFmtId="0" fontId="40" fillId="27" borderId="125" xfId="4" applyNumberFormat="1" applyFont="1" applyFill="1" applyBorder="1" applyAlignment="1">
      <alignment vertical="center" wrapText="1"/>
    </xf>
    <xf numFmtId="0" fontId="51" fillId="0" borderId="95" xfId="0" applyNumberFormat="1" applyFont="1" applyBorder="1" applyAlignment="1">
      <alignment vertical="center" wrapText="1"/>
    </xf>
    <xf numFmtId="0" fontId="51" fillId="0" borderId="96" xfId="0" applyNumberFormat="1" applyFont="1" applyBorder="1" applyAlignment="1">
      <alignment vertical="center" wrapText="1"/>
    </xf>
    <xf numFmtId="0" fontId="51" fillId="0" borderId="97" xfId="0" applyNumberFormat="1" applyFont="1" applyBorder="1" applyAlignment="1">
      <alignment vertical="center" wrapText="1"/>
    </xf>
    <xf numFmtId="0" fontId="51" fillId="0" borderId="95" xfId="0" applyNumberFormat="1" applyFont="1" applyBorder="1" applyAlignment="1" applyProtection="1">
      <alignment vertical="center" wrapText="1"/>
      <protection locked="0"/>
    </xf>
    <xf numFmtId="0" fontId="51" fillId="0" borderId="96" xfId="0" applyNumberFormat="1" applyFont="1" applyBorder="1" applyAlignment="1" applyProtection="1">
      <alignment vertical="center" wrapText="1"/>
      <protection locked="0"/>
    </xf>
    <xf numFmtId="0" fontId="51" fillId="0" borderId="97" xfId="0" applyNumberFormat="1" applyFont="1" applyBorder="1" applyAlignment="1" applyProtection="1">
      <alignment vertical="center" wrapText="1"/>
      <protection locked="0"/>
    </xf>
    <xf numFmtId="0" fontId="11" fillId="70" borderId="0" xfId="54" applyFont="1" applyFill="1" applyAlignment="1">
      <alignment horizontal="left" wrapText="1"/>
    </xf>
    <xf numFmtId="0" fontId="296" fillId="0" borderId="0" xfId="40" applyFont="1" applyAlignment="1">
      <alignment horizontal="center" vertical="center" wrapText="1"/>
    </xf>
    <xf numFmtId="0" fontId="297" fillId="0" borderId="0" xfId="40" applyFont="1" applyAlignment="1">
      <alignment horizontal="center"/>
    </xf>
    <xf numFmtId="0" fontId="300" fillId="0" borderId="95" xfId="40" applyFont="1" applyBorder="1" applyAlignment="1">
      <alignment vertical="center" wrapText="1"/>
    </xf>
    <xf numFmtId="0" fontId="300" fillId="0" borderId="96" xfId="40" applyFont="1" applyBorder="1" applyAlignment="1">
      <alignment vertical="center" wrapText="1"/>
    </xf>
    <xf numFmtId="0" fontId="300" fillId="0" borderId="97" xfId="40" applyFont="1" applyBorder="1" applyAlignment="1">
      <alignment vertical="center" wrapText="1"/>
    </xf>
    <xf numFmtId="0" fontId="300" fillId="0" borderId="93" xfId="40" applyFont="1" applyBorder="1" applyAlignment="1" applyProtection="1">
      <alignment horizontal="center" vertical="center" wrapText="1"/>
      <protection locked="0"/>
    </xf>
    <xf numFmtId="0" fontId="300" fillId="0" borderId="99" xfId="40" applyFont="1" applyBorder="1" applyAlignment="1" applyProtection="1">
      <alignment horizontal="center" vertical="center" wrapText="1"/>
      <protection locked="0"/>
    </xf>
    <xf numFmtId="0" fontId="300" fillId="0" borderId="94" xfId="40" applyFont="1" applyBorder="1" applyAlignment="1" applyProtection="1">
      <alignment horizontal="center" vertical="center" wrapText="1"/>
      <protection locked="0"/>
    </xf>
    <xf numFmtId="0" fontId="300" fillId="0" borderId="73" xfId="40" applyFont="1" applyBorder="1" applyAlignment="1" applyProtection="1">
      <alignment horizontal="center" vertical="center" wrapText="1"/>
      <protection locked="0"/>
    </xf>
    <xf numFmtId="0" fontId="300" fillId="0" borderId="74" xfId="40" applyFont="1" applyBorder="1" applyAlignment="1" applyProtection="1">
      <alignment horizontal="center" vertical="center" wrapText="1"/>
      <protection locked="0"/>
    </xf>
    <xf numFmtId="0" fontId="300" fillId="0" borderId="75" xfId="40" applyFont="1" applyBorder="1" applyAlignment="1" applyProtection="1">
      <alignment horizontal="center" vertical="center" wrapText="1"/>
      <protection locked="0"/>
    </xf>
    <xf numFmtId="3" fontId="33" fillId="24" borderId="95" xfId="24" applyNumberFormat="1" applyFont="1" applyFill="1" applyBorder="1" applyAlignment="1">
      <alignment horizontal="left" vertical="center" wrapText="1"/>
    </xf>
    <xf numFmtId="0" fontId="33" fillId="24" borderId="96" xfId="24" applyFont="1" applyFill="1" applyBorder="1" applyAlignment="1">
      <alignment horizontal="left" vertical="center" wrapText="1"/>
    </xf>
    <xf numFmtId="0" fontId="315" fillId="0" borderId="0" xfId="24" applyFont="1" applyAlignment="1">
      <alignment horizontal="right"/>
    </xf>
    <xf numFmtId="3" fontId="4" fillId="24" borderId="125" xfId="24" applyNumberFormat="1" applyFont="1" applyFill="1" applyBorder="1" applyAlignment="1">
      <alignment horizontal="left" vertical="center" wrapText="1"/>
    </xf>
    <xf numFmtId="0" fontId="4" fillId="24" borderId="125" xfId="24" applyFont="1" applyFill="1" applyBorder="1" applyAlignment="1">
      <alignment horizontal="left" vertical="center" wrapText="1"/>
    </xf>
    <xf numFmtId="0" fontId="33" fillId="24" borderId="97" xfId="24" applyFont="1" applyFill="1" applyBorder="1" applyAlignment="1">
      <alignment horizontal="left" vertical="center" wrapText="1"/>
    </xf>
    <xf numFmtId="173" fontId="33" fillId="24" borderId="95" xfId="24" applyNumberFormat="1" applyFont="1" applyFill="1" applyBorder="1" applyAlignment="1">
      <alignment horizontal="left" vertical="center" wrapText="1"/>
    </xf>
    <xf numFmtId="0" fontId="308" fillId="0" borderId="74" xfId="24" applyFont="1" applyBorder="1" applyAlignment="1">
      <alignment horizontal="right" vertical="center" wrapText="1"/>
    </xf>
    <xf numFmtId="0" fontId="323" fillId="24" borderId="74" xfId="24" applyFont="1" applyFill="1" applyBorder="1" applyAlignment="1">
      <alignment vertical="center" wrapText="1"/>
    </xf>
    <xf numFmtId="0" fontId="105" fillId="0" borderId="0" xfId="24" applyFont="1" applyAlignment="1">
      <alignment horizontal="center" vertical="center" wrapText="1"/>
    </xf>
    <xf numFmtId="0" fontId="105" fillId="0" borderId="74" xfId="24" applyFont="1" applyBorder="1" applyAlignment="1">
      <alignment horizontal="center" vertical="center" wrapText="1"/>
    </xf>
    <xf numFmtId="0" fontId="308" fillId="0" borderId="0" xfId="24" applyFont="1" applyAlignment="1">
      <alignment horizontal="right" vertical="center" wrapText="1"/>
    </xf>
    <xf numFmtId="0" fontId="107" fillId="34" borderId="0" xfId="24" applyFont="1" applyFill="1" applyAlignment="1">
      <alignment horizontal="left" wrapText="1"/>
    </xf>
    <xf numFmtId="0" fontId="309" fillId="36" borderId="0" xfId="24" applyFont="1" applyFill="1" applyAlignment="1">
      <alignment horizontal="left" wrapText="1"/>
    </xf>
    <xf numFmtId="0" fontId="104" fillId="31" borderId="0" xfId="24" applyFont="1" applyFill="1" applyAlignment="1">
      <alignment horizontal="center" textRotation="90" wrapText="1"/>
    </xf>
    <xf numFmtId="0" fontId="104" fillId="31" borderId="74" xfId="24" applyFont="1" applyFill="1" applyBorder="1" applyAlignment="1">
      <alignment horizontal="center" textRotation="90" wrapText="1"/>
    </xf>
    <xf numFmtId="0" fontId="284" fillId="31" borderId="0" xfId="24" applyFont="1" applyFill="1" applyAlignment="1">
      <alignment horizontal="left" vertical="center" wrapText="1"/>
    </xf>
    <xf numFmtId="0" fontId="284" fillId="31" borderId="74" xfId="24" applyFont="1" applyFill="1" applyBorder="1" applyAlignment="1">
      <alignment horizontal="left" vertical="center" wrapText="1"/>
    </xf>
    <xf numFmtId="0" fontId="307" fillId="0" borderId="0" xfId="24" applyFont="1" applyAlignment="1">
      <alignment horizontal="left" vertical="center" wrapText="1"/>
    </xf>
    <xf numFmtId="0" fontId="24" fillId="34" borderId="0" xfId="24" applyFont="1" applyFill="1" applyAlignment="1">
      <alignment horizontal="left" wrapText="1"/>
    </xf>
    <xf numFmtId="0" fontId="309" fillId="36" borderId="0" xfId="24" applyFont="1" applyFill="1" applyAlignment="1">
      <alignment horizontal="left" vertical="center" wrapText="1"/>
    </xf>
    <xf numFmtId="0" fontId="335" fillId="43" borderId="93" xfId="24" applyFont="1" applyFill="1" applyBorder="1" applyAlignment="1">
      <alignment vertical="center" wrapText="1"/>
    </xf>
    <xf numFmtId="0" fontId="335" fillId="43" borderId="99" xfId="24" applyFont="1" applyFill="1" applyBorder="1" applyAlignment="1">
      <alignment vertical="center" wrapText="1"/>
    </xf>
    <xf numFmtId="0" fontId="24" fillId="34" borderId="0" xfId="24" applyFont="1" applyFill="1" applyAlignment="1">
      <alignment horizontal="left" vertical="center" wrapText="1"/>
    </xf>
    <xf numFmtId="0" fontId="107" fillId="34" borderId="0" xfId="24" applyFont="1" applyFill="1" applyAlignment="1">
      <alignment horizontal="left" vertical="center" wrapText="1"/>
    </xf>
    <xf numFmtId="0" fontId="316" fillId="24" borderId="93" xfId="24" applyFont="1" applyFill="1" applyBorder="1" applyAlignment="1">
      <alignment vertical="center" wrapText="1"/>
    </xf>
    <xf numFmtId="0" fontId="316" fillId="24" borderId="99" xfId="24" applyFont="1" applyFill="1" applyBorder="1" applyAlignment="1">
      <alignment vertical="center" wrapText="1"/>
    </xf>
    <xf numFmtId="0" fontId="316" fillId="24" borderId="2" xfId="24" applyFont="1" applyFill="1" applyBorder="1" applyAlignment="1">
      <alignment vertical="center" wrapText="1"/>
    </xf>
    <xf numFmtId="0" fontId="316" fillId="24" borderId="0" xfId="24" applyFont="1" applyFill="1" applyAlignment="1">
      <alignment vertical="center" wrapText="1"/>
    </xf>
    <xf numFmtId="0" fontId="305" fillId="24" borderId="0" xfId="24" applyFont="1" applyFill="1" applyAlignment="1">
      <alignment vertical="top" wrapText="1"/>
    </xf>
    <xf numFmtId="0" fontId="328" fillId="35" borderId="125" xfId="24" applyFont="1" applyFill="1" applyBorder="1" applyAlignment="1">
      <alignment horizontal="center" vertical="center" wrapText="1"/>
    </xf>
    <xf numFmtId="0" fontId="324" fillId="38" borderId="96" xfId="24" applyFont="1" applyFill="1" applyBorder="1" applyAlignment="1">
      <alignment horizontal="left" vertical="center" wrapText="1"/>
    </xf>
    <xf numFmtId="0" fontId="324" fillId="38" borderId="97" xfId="24" applyFont="1" applyFill="1" applyBorder="1" applyAlignment="1">
      <alignment horizontal="left" vertical="center" wrapText="1"/>
    </xf>
    <xf numFmtId="0" fontId="325" fillId="35" borderId="125" xfId="24" applyFont="1" applyFill="1" applyBorder="1" applyAlignment="1">
      <alignment horizontal="center" vertical="center" wrapText="1"/>
    </xf>
    <xf numFmtId="0" fontId="326" fillId="24" borderId="125" xfId="24" applyFont="1" applyFill="1" applyBorder="1" applyAlignment="1">
      <alignment horizontal="center" vertical="center" wrapText="1"/>
    </xf>
    <xf numFmtId="0" fontId="327" fillId="35" borderId="125" xfId="24" applyFont="1" applyFill="1" applyBorder="1" applyAlignment="1">
      <alignment horizontal="center" vertical="center" wrapText="1"/>
    </xf>
    <xf numFmtId="0" fontId="326" fillId="35" borderId="95" xfId="24" applyFont="1" applyFill="1" applyBorder="1" applyAlignment="1">
      <alignment horizontal="center" vertical="center" wrapText="1"/>
    </xf>
    <xf numFmtId="0" fontId="326" fillId="35" borderId="96" xfId="24" applyFont="1" applyFill="1" applyBorder="1" applyAlignment="1">
      <alignment horizontal="center" vertical="center" wrapText="1"/>
    </xf>
    <xf numFmtId="0" fontId="326" fillId="35" borderId="97" xfId="24" applyFont="1" applyFill="1" applyBorder="1" applyAlignment="1">
      <alignment horizontal="center" vertical="center" wrapText="1"/>
    </xf>
    <xf numFmtId="0" fontId="328" fillId="31" borderId="98" xfId="24" applyFont="1" applyFill="1" applyBorder="1" applyAlignment="1">
      <alignment horizontal="center" vertical="center" textRotation="90" wrapText="1"/>
    </xf>
    <xf numFmtId="0" fontId="328" fillId="31" borderId="179" xfId="24" applyFont="1" applyFill="1" applyBorder="1" applyAlignment="1">
      <alignment horizontal="center" vertical="center" textRotation="90" wrapText="1"/>
    </xf>
    <xf numFmtId="169" fontId="326" fillId="28" borderId="98" xfId="0" applyFont="1" applyFill="1" applyBorder="1" applyAlignment="1">
      <alignment horizontal="center" vertical="center" wrapText="1"/>
    </xf>
    <xf numFmtId="169" fontId="326" fillId="28" borderId="179" xfId="0" applyFont="1" applyFill="1" applyBorder="1" applyAlignment="1">
      <alignment horizontal="center" vertical="center" wrapText="1"/>
    </xf>
    <xf numFmtId="0" fontId="290" fillId="40" borderId="27" xfId="24" applyFont="1" applyFill="1" applyBorder="1" applyAlignment="1" applyProtection="1">
      <alignment horizontal="center" vertical="center" wrapText="1"/>
      <protection locked="0"/>
    </xf>
    <xf numFmtId="0" fontId="290" fillId="40" borderId="26" xfId="24" applyFont="1" applyFill="1" applyBorder="1" applyAlignment="1" applyProtection="1">
      <alignment horizontal="center" vertical="center" wrapText="1"/>
      <protection locked="0"/>
    </xf>
    <xf numFmtId="0" fontId="290" fillId="40" borderId="29" xfId="24" applyFont="1" applyFill="1" applyBorder="1" applyAlignment="1" applyProtection="1">
      <alignment horizontal="center" vertical="center" wrapText="1"/>
      <protection locked="0"/>
    </xf>
    <xf numFmtId="0" fontId="290" fillId="40" borderId="0" xfId="24" applyFont="1" applyFill="1" applyAlignment="1" applyProtection="1">
      <alignment horizontal="center" vertical="center" wrapText="1"/>
      <protection locked="0"/>
    </xf>
    <xf numFmtId="0" fontId="290" fillId="40" borderId="21" xfId="24" applyFont="1" applyFill="1" applyBorder="1" applyAlignment="1" applyProtection="1">
      <alignment horizontal="center" vertical="center" wrapText="1"/>
      <protection locked="0"/>
    </xf>
    <xf numFmtId="0" fontId="290" fillId="40" borderId="22" xfId="24" applyFont="1" applyFill="1" applyBorder="1" applyAlignment="1" applyProtection="1">
      <alignment horizontal="center" vertical="center" wrapText="1"/>
      <protection locked="0"/>
    </xf>
    <xf numFmtId="169" fontId="21" fillId="0" borderId="18" xfId="30" applyFont="1" applyBorder="1" applyAlignment="1">
      <alignment horizontal="left" vertical="center" wrapText="1"/>
    </xf>
    <xf numFmtId="169" fontId="21" fillId="0" borderId="19" xfId="30" applyFont="1" applyBorder="1" applyAlignment="1">
      <alignment horizontal="left" vertical="center" wrapText="1"/>
    </xf>
    <xf numFmtId="169" fontId="21" fillId="0" borderId="105" xfId="30" applyFont="1" applyBorder="1" applyAlignment="1">
      <alignment horizontal="left" vertical="center" wrapText="1"/>
    </xf>
    <xf numFmtId="169" fontId="21" fillId="0" borderId="106" xfId="30" applyFont="1" applyBorder="1" applyAlignment="1">
      <alignment horizontal="left" vertical="center" wrapText="1"/>
    </xf>
    <xf numFmtId="169" fontId="21" fillId="0" borderId="119" xfId="30" applyFont="1" applyBorder="1" applyAlignment="1">
      <alignment horizontal="left" vertical="center" wrapText="1"/>
    </xf>
    <xf numFmtId="169" fontId="21" fillId="0" borderId="120" xfId="30" applyFont="1" applyBorder="1" applyAlignment="1">
      <alignment horizontal="left" vertical="center" wrapText="1"/>
    </xf>
    <xf numFmtId="0" fontId="290" fillId="0" borderId="93" xfId="24" applyFont="1" applyBorder="1" applyAlignment="1">
      <alignment vertical="center" wrapText="1"/>
    </xf>
    <xf numFmtId="0" fontId="290" fillId="0" borderId="99" xfId="24" applyFont="1" applyBorder="1" applyAlignment="1">
      <alignment vertical="center" wrapText="1"/>
    </xf>
    <xf numFmtId="0" fontId="9" fillId="0" borderId="105" xfId="24" applyFont="1" applyBorder="1" applyAlignment="1">
      <alignment horizontal="left" vertical="center" wrapText="1"/>
    </xf>
    <xf numFmtId="0" fontId="9" fillId="0" borderId="96" xfId="24" applyFont="1" applyBorder="1" applyAlignment="1">
      <alignment horizontal="left" vertical="center" wrapText="1"/>
    </xf>
    <xf numFmtId="0" fontId="9" fillId="0" borderId="106" xfId="24" applyFont="1" applyBorder="1" applyAlignment="1">
      <alignment horizontal="left" vertical="center" wrapText="1"/>
    </xf>
    <xf numFmtId="0" fontId="9" fillId="0" borderId="119" xfId="24" applyFont="1" applyBorder="1" applyAlignment="1">
      <alignment horizontal="left" vertical="center" wrapText="1"/>
    </xf>
    <xf numFmtId="0" fontId="9" fillId="0" borderId="110" xfId="24" applyFont="1" applyBorder="1" applyAlignment="1">
      <alignment horizontal="left" vertical="center" wrapText="1"/>
    </xf>
    <xf numFmtId="0" fontId="9" fillId="0" borderId="120" xfId="24" applyFont="1" applyBorder="1" applyAlignment="1">
      <alignment horizontal="left" vertical="center" wrapText="1"/>
    </xf>
    <xf numFmtId="3" fontId="325" fillId="0" borderId="27" xfId="24" applyNumberFormat="1" applyFont="1" applyBorder="1" applyAlignment="1" applyProtection="1">
      <alignment horizontal="center" vertical="top" wrapText="1"/>
      <protection locked="0"/>
    </xf>
    <xf numFmtId="3" fontId="325" fillId="0" borderId="26" xfId="24" applyNumberFormat="1" applyFont="1" applyBorder="1" applyAlignment="1" applyProtection="1">
      <alignment horizontal="center" vertical="top" wrapText="1"/>
      <protection locked="0"/>
    </xf>
    <xf numFmtId="3" fontId="325" fillId="0" borderId="28" xfId="24" applyNumberFormat="1" applyFont="1" applyBorder="1" applyAlignment="1" applyProtection="1">
      <alignment horizontal="center" vertical="top" wrapText="1"/>
      <protection locked="0"/>
    </xf>
    <xf numFmtId="3" fontId="325" fillId="0" borderId="29" xfId="24" applyNumberFormat="1" applyFont="1" applyBorder="1" applyAlignment="1" applyProtection="1">
      <alignment horizontal="center" vertical="top" wrapText="1"/>
      <protection locked="0"/>
    </xf>
    <xf numFmtId="3" fontId="325" fillId="0" borderId="0" xfId="24" applyNumberFormat="1" applyFont="1" applyAlignment="1" applyProtection="1">
      <alignment horizontal="center" vertical="top" wrapText="1"/>
      <protection locked="0"/>
    </xf>
    <xf numFmtId="3" fontId="325" fillId="0" borderId="32" xfId="24" applyNumberFormat="1" applyFont="1" applyBorder="1" applyAlignment="1" applyProtection="1">
      <alignment horizontal="center" vertical="top" wrapText="1"/>
      <protection locked="0"/>
    </xf>
    <xf numFmtId="3" fontId="325" fillId="0" borderId="21" xfId="24" applyNumberFormat="1" applyFont="1" applyBorder="1" applyAlignment="1" applyProtection="1">
      <alignment horizontal="center" vertical="top" wrapText="1"/>
      <protection locked="0"/>
    </xf>
    <xf numFmtId="3" fontId="325" fillId="0" borderId="22" xfId="24" applyNumberFormat="1" applyFont="1" applyBorder="1" applyAlignment="1" applyProtection="1">
      <alignment horizontal="center" vertical="top" wrapText="1"/>
      <protection locked="0"/>
    </xf>
    <xf numFmtId="3" fontId="325" fillId="0" borderId="33" xfId="24" applyNumberFormat="1" applyFont="1" applyBorder="1" applyAlignment="1" applyProtection="1">
      <alignment horizontal="center" vertical="top" wrapText="1"/>
      <protection locked="0"/>
    </xf>
    <xf numFmtId="0" fontId="148" fillId="34" borderId="62" xfId="30" applyNumberFormat="1" applyFont="1" applyFill="1" applyBorder="1" applyAlignment="1">
      <alignment horizontal="center" vertical="center" wrapText="1"/>
    </xf>
    <xf numFmtId="0" fontId="148" fillId="34" borderId="63" xfId="30" applyNumberFormat="1" applyFont="1" applyFill="1" applyBorder="1" applyAlignment="1">
      <alignment horizontal="center" vertical="center" wrapText="1"/>
    </xf>
    <xf numFmtId="0" fontId="148" fillId="34" borderId="64" xfId="30" applyNumberFormat="1" applyFont="1" applyFill="1" applyBorder="1" applyAlignment="1">
      <alignment horizontal="center" vertical="center" wrapText="1"/>
    </xf>
    <xf numFmtId="0" fontId="9" fillId="0" borderId="18" xfId="24" applyFont="1" applyBorder="1" applyAlignment="1">
      <alignment horizontal="left" vertical="center" wrapText="1"/>
    </xf>
    <xf numFmtId="0" fontId="9" fillId="0" borderId="25" xfId="24" applyFont="1" applyBorder="1" applyAlignment="1">
      <alignment horizontal="left" vertical="center" wrapText="1"/>
    </xf>
    <xf numFmtId="0" fontId="9" fillId="0" borderId="19" xfId="24" applyFont="1" applyBorder="1" applyAlignment="1">
      <alignment horizontal="left" vertical="center" wrapText="1"/>
    </xf>
    <xf numFmtId="0" fontId="291" fillId="0" borderId="0" xfId="24" applyFont="1" applyAlignment="1">
      <alignment horizontal="left" vertical="center" wrapText="1"/>
    </xf>
    <xf numFmtId="169" fontId="40" fillId="34" borderId="62" xfId="30" applyFont="1" applyFill="1" applyBorder="1" applyAlignment="1">
      <alignment horizontal="center" vertical="center" wrapText="1"/>
    </xf>
    <xf numFmtId="169" fontId="40" fillId="34" borderId="63" xfId="30" applyFont="1" applyFill="1" applyBorder="1" applyAlignment="1">
      <alignment horizontal="center" vertical="center" wrapText="1"/>
    </xf>
    <xf numFmtId="169" fontId="40" fillId="34" borderId="64" xfId="30" applyFont="1" applyFill="1" applyBorder="1" applyAlignment="1">
      <alignment horizontal="center" vertical="center" wrapText="1"/>
    </xf>
    <xf numFmtId="169" fontId="38" fillId="34" borderId="62" xfId="30" applyFont="1" applyFill="1" applyBorder="1" applyAlignment="1">
      <alignment horizontal="center" vertical="center" wrapText="1"/>
    </xf>
    <xf numFmtId="169" fontId="38" fillId="34" borderId="63" xfId="30" applyFont="1" applyFill="1" applyBorder="1" applyAlignment="1">
      <alignment horizontal="center" vertical="center" wrapText="1"/>
    </xf>
    <xf numFmtId="169" fontId="38" fillId="34" borderId="64" xfId="30" applyFont="1" applyFill="1" applyBorder="1" applyAlignment="1">
      <alignment horizontal="center" vertical="center" wrapText="1"/>
    </xf>
    <xf numFmtId="169" fontId="40" fillId="34" borderId="62" xfId="30" applyFont="1" applyFill="1" applyBorder="1" applyAlignment="1">
      <alignment horizontal="center" vertical="center"/>
    </xf>
    <xf numFmtId="169" fontId="40" fillId="34" borderId="63" xfId="30" applyFont="1" applyFill="1" applyBorder="1" applyAlignment="1">
      <alignment horizontal="center" vertical="center"/>
    </xf>
    <xf numFmtId="169" fontId="40" fillId="34" borderId="64" xfId="30" applyFont="1" applyFill="1" applyBorder="1" applyAlignment="1">
      <alignment horizontal="center" vertical="center"/>
    </xf>
    <xf numFmtId="0" fontId="32" fillId="0" borderId="125" xfId="24" applyFont="1" applyBorder="1" applyAlignment="1">
      <alignment horizontal="center" vertical="center" wrapText="1"/>
    </xf>
    <xf numFmtId="1" fontId="106" fillId="30" borderId="2" xfId="11" applyNumberFormat="1" applyFont="1" applyFill="1" applyBorder="1" applyAlignment="1">
      <alignment horizontal="center" vertical="center" wrapText="1"/>
    </xf>
    <xf numFmtId="1" fontId="106" fillId="30" borderId="10" xfId="11" applyNumberFormat="1" applyFont="1" applyFill="1" applyBorder="1" applyAlignment="1">
      <alignment horizontal="center" vertical="center" wrapText="1"/>
    </xf>
    <xf numFmtId="1" fontId="106" fillId="30" borderId="73" xfId="11" applyNumberFormat="1" applyFont="1" applyFill="1" applyBorder="1" applyAlignment="1">
      <alignment horizontal="center" vertical="center" wrapText="1"/>
    </xf>
    <xf numFmtId="1" fontId="106" fillId="30" borderId="75" xfId="11" applyNumberFormat="1" applyFont="1" applyFill="1" applyBorder="1" applyAlignment="1">
      <alignment horizontal="center" vertical="center" wrapText="1"/>
    </xf>
    <xf numFmtId="169" fontId="104" fillId="35" borderId="67" xfId="11" applyFont="1" applyFill="1" applyBorder="1" applyAlignment="1">
      <alignment horizontal="center" vertical="center" wrapText="1"/>
    </xf>
    <xf numFmtId="169" fontId="104" fillId="35" borderId="179" xfId="11" applyFont="1" applyFill="1" applyBorder="1" applyAlignment="1">
      <alignment horizontal="center" vertical="center" wrapText="1"/>
    </xf>
    <xf numFmtId="3" fontId="111" fillId="24" borderId="95" xfId="11" applyNumberFormat="1" applyFont="1" applyFill="1" applyBorder="1" applyAlignment="1">
      <alignment horizontal="left" vertical="center" wrapText="1"/>
    </xf>
    <xf numFmtId="0" fontId="111" fillId="24" borderId="96" xfId="11" applyNumberFormat="1" applyFont="1" applyFill="1" applyBorder="1" applyAlignment="1">
      <alignment horizontal="left" vertical="center" wrapText="1"/>
    </xf>
    <xf numFmtId="0" fontId="111" fillId="24" borderId="97" xfId="11" applyNumberFormat="1" applyFont="1" applyFill="1" applyBorder="1" applyAlignment="1">
      <alignment horizontal="left" vertical="center" wrapText="1"/>
    </xf>
    <xf numFmtId="0" fontId="106" fillId="24" borderId="95" xfId="11" applyNumberFormat="1" applyFont="1" applyFill="1" applyBorder="1" applyAlignment="1">
      <alignment horizontal="left" vertical="center" wrapText="1"/>
    </xf>
    <xf numFmtId="0" fontId="106" fillId="24" borderId="96" xfId="11" applyNumberFormat="1" applyFont="1" applyFill="1" applyBorder="1" applyAlignment="1">
      <alignment horizontal="left" vertical="center" wrapText="1"/>
    </xf>
    <xf numFmtId="0" fontId="106" fillId="24" borderId="97" xfId="11" applyNumberFormat="1" applyFont="1" applyFill="1" applyBorder="1" applyAlignment="1">
      <alignment horizontal="left" vertical="center" wrapText="1"/>
    </xf>
    <xf numFmtId="1" fontId="106" fillId="32" borderId="98" xfId="0" applyNumberFormat="1" applyFont="1" applyFill="1" applyBorder="1" applyAlignment="1">
      <alignment horizontal="center" vertical="center" textRotation="90" wrapText="1"/>
    </xf>
    <xf numFmtId="1" fontId="106" fillId="32" borderId="179" xfId="0" applyNumberFormat="1" applyFont="1" applyFill="1" applyBorder="1" applyAlignment="1">
      <alignment horizontal="center" vertical="center" textRotation="90" wrapText="1"/>
    </xf>
    <xf numFmtId="1" fontId="136" fillId="46" borderId="98" xfId="11" applyNumberFormat="1" applyFont="1" applyFill="1" applyBorder="1" applyAlignment="1">
      <alignment horizontal="center" vertical="center" wrapText="1"/>
    </xf>
    <xf numFmtId="1" fontId="136" fillId="46" borderId="179" xfId="11" applyNumberFormat="1" applyFont="1" applyFill="1" applyBorder="1" applyAlignment="1">
      <alignment horizontal="center" vertical="center" wrapText="1"/>
    </xf>
    <xf numFmtId="1" fontId="225" fillId="32" borderId="98" xfId="0" applyNumberFormat="1" applyFont="1" applyFill="1" applyBorder="1" applyAlignment="1">
      <alignment horizontal="center" vertical="center" textRotation="90" wrapText="1"/>
    </xf>
    <xf numFmtId="1" fontId="225" fillId="32" borderId="179" xfId="0" applyNumberFormat="1" applyFont="1" applyFill="1" applyBorder="1" applyAlignment="1">
      <alignment horizontal="center" vertical="center" textRotation="90" wrapText="1"/>
    </xf>
    <xf numFmtId="1" fontId="106" fillId="32" borderId="93" xfId="11" applyNumberFormat="1" applyFont="1" applyFill="1" applyBorder="1" applyAlignment="1">
      <alignment horizontal="center" vertical="center" wrapText="1"/>
    </xf>
    <xf numFmtId="1" fontId="106" fillId="32" borderId="73" xfId="11" applyNumberFormat="1" applyFont="1" applyFill="1" applyBorder="1" applyAlignment="1">
      <alignment horizontal="center" vertical="center" wrapText="1"/>
    </xf>
    <xf numFmtId="169" fontId="394" fillId="81" borderId="0" xfId="0" applyFont="1" applyFill="1" applyAlignment="1">
      <alignment horizontal="center" vertical="center" wrapText="1"/>
    </xf>
    <xf numFmtId="169" fontId="2" fillId="0" borderId="0" xfId="0" applyFont="1" applyAlignment="1">
      <alignment vertical="center"/>
    </xf>
    <xf numFmtId="169" fontId="396" fillId="81" borderId="0" xfId="0" applyFont="1" applyFill="1" applyAlignment="1">
      <alignment horizontal="center" vertical="center" wrapText="1"/>
    </xf>
    <xf numFmtId="1" fontId="135" fillId="24" borderId="98" xfId="0" applyNumberFormat="1" applyFont="1" applyFill="1" applyBorder="1" applyAlignment="1">
      <alignment horizontal="center" vertical="center" textRotation="90" wrapText="1"/>
    </xf>
    <xf numFmtId="1" fontId="135" fillId="24" borderId="67" xfId="0" applyNumberFormat="1" applyFont="1" applyFill="1" applyBorder="1" applyAlignment="1">
      <alignment horizontal="center" vertical="center" textRotation="90" wrapText="1"/>
    </xf>
    <xf numFmtId="1" fontId="135" fillId="24" borderId="179" xfId="0" applyNumberFormat="1" applyFont="1" applyFill="1" applyBorder="1" applyAlignment="1">
      <alignment horizontal="center" vertical="center" textRotation="90" wrapText="1"/>
    </xf>
    <xf numFmtId="1" fontId="225" fillId="32" borderId="98" xfId="11" applyNumberFormat="1" applyFont="1" applyFill="1" applyBorder="1" applyAlignment="1">
      <alignment horizontal="center" vertical="center" textRotation="90" wrapText="1"/>
    </xf>
    <xf numFmtId="1" fontId="225" fillId="32" borderId="179" xfId="11" applyNumberFormat="1" applyFont="1" applyFill="1" applyBorder="1" applyAlignment="1">
      <alignment horizontal="center" vertical="center" textRotation="90" wrapText="1"/>
    </xf>
    <xf numFmtId="1" fontId="104" fillId="32" borderId="98" xfId="0" applyNumberFormat="1" applyFont="1" applyFill="1" applyBorder="1" applyAlignment="1">
      <alignment horizontal="center" vertical="center" textRotation="90" wrapText="1"/>
    </xf>
    <xf numFmtId="1" fontId="104" fillId="32" borderId="179" xfId="0" applyNumberFormat="1" applyFont="1" applyFill="1" applyBorder="1" applyAlignment="1">
      <alignment horizontal="center" vertical="center" textRotation="90" wrapText="1"/>
    </xf>
    <xf numFmtId="1" fontId="224" fillId="34" borderId="93" xfId="11" applyNumberFormat="1" applyFont="1" applyFill="1" applyBorder="1" applyAlignment="1">
      <alignment horizontal="center" vertical="center" wrapText="1"/>
    </xf>
    <xf numFmtId="1" fontId="224" fillId="34" borderId="99" xfId="11" applyNumberFormat="1" applyFont="1" applyFill="1" applyBorder="1" applyAlignment="1">
      <alignment horizontal="center" vertical="center" wrapText="1"/>
    </xf>
    <xf numFmtId="1" fontId="224" fillId="34" borderId="94" xfId="11" applyNumberFormat="1" applyFont="1" applyFill="1" applyBorder="1" applyAlignment="1">
      <alignment horizontal="center" vertical="center" wrapText="1"/>
    </xf>
    <xf numFmtId="1" fontId="136" fillId="44" borderId="98" xfId="0" applyNumberFormat="1" applyFont="1" applyFill="1" applyBorder="1" applyAlignment="1">
      <alignment horizontal="center" vertical="center" textRotation="90" wrapText="1"/>
    </xf>
    <xf numFmtId="1" fontId="136" fillId="44" borderId="179" xfId="0" applyNumberFormat="1" applyFont="1" applyFill="1" applyBorder="1" applyAlignment="1">
      <alignment horizontal="center" vertical="center" textRotation="90" wrapText="1"/>
    </xf>
    <xf numFmtId="1" fontId="137" fillId="24" borderId="98" xfId="0" applyNumberFormat="1" applyFont="1" applyFill="1" applyBorder="1" applyAlignment="1">
      <alignment horizontal="center" vertical="center" textRotation="90" wrapText="1"/>
    </xf>
    <xf numFmtId="1" fontId="137" fillId="24" borderId="179" xfId="0" applyNumberFormat="1" applyFont="1" applyFill="1" applyBorder="1" applyAlignment="1">
      <alignment horizontal="center" vertical="center" textRotation="90" wrapText="1"/>
    </xf>
    <xf numFmtId="1" fontId="136" fillId="46" borderId="98" xfId="0" applyNumberFormat="1" applyFont="1" applyFill="1" applyBorder="1" applyAlignment="1">
      <alignment horizontal="center" vertical="center" wrapText="1"/>
    </xf>
    <xf numFmtId="1" fontId="136" fillId="46" borderId="179" xfId="0" applyNumberFormat="1" applyFont="1" applyFill="1" applyBorder="1" applyAlignment="1">
      <alignment horizontal="center" vertical="center" wrapText="1"/>
    </xf>
    <xf numFmtId="1" fontId="135" fillId="48" borderId="95" xfId="0" applyNumberFormat="1" applyFont="1" applyFill="1" applyBorder="1" applyAlignment="1">
      <alignment horizontal="center" vertical="center" wrapText="1"/>
    </xf>
    <xf numFmtId="1" fontId="135" fillId="48" borderId="97" xfId="0" applyNumberFormat="1" applyFont="1" applyFill="1" applyBorder="1" applyAlignment="1">
      <alignment horizontal="center" vertical="center" wrapText="1"/>
    </xf>
    <xf numFmtId="14" fontId="104" fillId="24" borderId="125" xfId="11" applyNumberFormat="1" applyFont="1" applyFill="1" applyBorder="1" applyAlignment="1">
      <alignment horizontal="center"/>
    </xf>
    <xf numFmtId="1" fontId="137" fillId="19" borderId="98" xfId="0" applyNumberFormat="1" applyFont="1" applyFill="1" applyBorder="1" applyAlignment="1">
      <alignment horizontal="center" vertical="center" textRotation="90" wrapText="1"/>
    </xf>
    <xf numFmtId="1" fontId="137" fillId="19" borderId="179" xfId="0" applyNumberFormat="1" applyFont="1" applyFill="1" applyBorder="1" applyAlignment="1">
      <alignment horizontal="center" vertical="center" textRotation="90" wrapText="1"/>
    </xf>
    <xf numFmtId="169" fontId="137" fillId="19" borderId="98" xfId="0" applyFont="1" applyFill="1" applyBorder="1" applyAlignment="1">
      <alignment horizontal="center" vertical="center" textRotation="90" wrapText="1"/>
    </xf>
    <xf numFmtId="169" fontId="137" fillId="19" borderId="67" xfId="0" applyFont="1" applyFill="1" applyBorder="1" applyAlignment="1">
      <alignment horizontal="center" vertical="center" textRotation="90" wrapText="1"/>
    </xf>
    <xf numFmtId="169" fontId="210" fillId="31" borderId="99" xfId="11" applyFont="1" applyFill="1" applyBorder="1" applyAlignment="1">
      <alignment horizontal="left" vertical="top" wrapText="1"/>
    </xf>
    <xf numFmtId="169" fontId="210" fillId="31" borderId="94" xfId="11" applyFont="1" applyFill="1" applyBorder="1" applyAlignment="1">
      <alignment horizontal="left" vertical="top" wrapText="1"/>
    </xf>
    <xf numFmtId="169" fontId="210" fillId="31" borderId="0" xfId="11" applyFont="1" applyFill="1" applyAlignment="1">
      <alignment horizontal="left" vertical="top" wrapText="1"/>
    </xf>
    <xf numFmtId="169" fontId="210" fillId="31" borderId="10" xfId="11" applyFont="1" applyFill="1" applyBorder="1" applyAlignment="1">
      <alignment horizontal="left" vertical="top" wrapText="1"/>
    </xf>
    <xf numFmtId="1" fontId="135" fillId="24" borderId="95" xfId="0" applyNumberFormat="1" applyFont="1" applyFill="1" applyBorder="1" applyAlignment="1">
      <alignment horizontal="center" vertical="center" wrapText="1"/>
    </xf>
    <xf numFmtId="1" fontId="135" fillId="24" borderId="96" xfId="0" applyNumberFormat="1" applyFont="1" applyFill="1" applyBorder="1" applyAlignment="1">
      <alignment horizontal="center" vertical="center" wrapText="1"/>
    </xf>
    <xf numFmtId="1" fontId="135" fillId="24" borderId="97" xfId="0" applyNumberFormat="1" applyFont="1" applyFill="1" applyBorder="1" applyAlignment="1">
      <alignment horizontal="center" vertical="center" wrapText="1"/>
    </xf>
    <xf numFmtId="1" fontId="133" fillId="19" borderId="95" xfId="0" applyNumberFormat="1" applyFont="1" applyFill="1" applyBorder="1" applyAlignment="1">
      <alignment horizontal="center" vertical="center" wrapText="1"/>
    </xf>
    <xf numFmtId="1" fontId="133" fillId="19" borderId="96" xfId="0" applyNumberFormat="1" applyFont="1" applyFill="1" applyBorder="1" applyAlignment="1">
      <alignment horizontal="center" vertical="center" wrapText="1"/>
    </xf>
    <xf numFmtId="1" fontId="133" fillId="19" borderId="97" xfId="0" applyNumberFormat="1" applyFont="1" applyFill="1" applyBorder="1" applyAlignment="1">
      <alignment horizontal="center" vertical="center" wrapText="1"/>
    </xf>
    <xf numFmtId="169" fontId="104" fillId="24" borderId="183" xfId="11" applyFont="1" applyFill="1" applyBorder="1" applyAlignment="1">
      <alignment horizontal="center" vertical="center" wrapText="1"/>
    </xf>
    <xf numFmtId="169" fontId="104" fillId="24" borderId="78" xfId="11" applyFont="1" applyFill="1" applyBorder="1" applyAlignment="1">
      <alignment horizontal="center" vertical="center" wrapText="1"/>
    </xf>
    <xf numFmtId="169" fontId="104" fillId="0" borderId="95" xfId="11" applyFont="1" applyBorder="1" applyAlignment="1">
      <alignment horizontal="right" vertical="center" wrapText="1"/>
    </xf>
    <xf numFmtId="169" fontId="104" fillId="0" borderId="97" xfId="11" applyFont="1" applyBorder="1" applyAlignment="1">
      <alignment horizontal="right" vertical="center" wrapText="1"/>
    </xf>
    <xf numFmtId="3" fontId="111" fillId="24" borderId="95" xfId="11" applyNumberFormat="1" applyFont="1" applyFill="1" applyBorder="1" applyAlignment="1">
      <alignment horizontal="center" vertical="center" wrapText="1"/>
    </xf>
    <xf numFmtId="3" fontId="111" fillId="24" borderId="97" xfId="11" applyNumberFormat="1" applyFont="1" applyFill="1" applyBorder="1" applyAlignment="1">
      <alignment horizontal="center" vertical="center" wrapText="1"/>
    </xf>
    <xf numFmtId="169" fontId="106" fillId="34" borderId="125" xfId="11" applyFont="1" applyFill="1" applyBorder="1" applyAlignment="1">
      <alignment horizontal="right" vertical="center" wrapText="1"/>
    </xf>
    <xf numFmtId="169" fontId="104" fillId="24" borderId="93" xfId="11" applyFont="1" applyFill="1" applyBorder="1" applyAlignment="1">
      <alignment horizontal="center" vertical="center" wrapText="1"/>
    </xf>
    <xf numFmtId="169" fontId="104" fillId="24" borderId="99" xfId="11" applyFont="1" applyFill="1" applyBorder="1" applyAlignment="1">
      <alignment horizontal="center" vertical="center" wrapText="1"/>
    </xf>
    <xf numFmtId="169" fontId="104" fillId="24" borderId="94" xfId="11" applyFont="1" applyFill="1" applyBorder="1" applyAlignment="1">
      <alignment horizontal="center" vertical="center" wrapText="1"/>
    </xf>
    <xf numFmtId="169" fontId="104" fillId="24" borderId="73" xfId="11" applyFont="1" applyFill="1" applyBorder="1" applyAlignment="1">
      <alignment horizontal="center" vertical="center" wrapText="1"/>
    </xf>
    <xf numFmtId="169" fontId="104" fillId="24" borderId="74" xfId="11" applyFont="1" applyFill="1" applyBorder="1" applyAlignment="1">
      <alignment horizontal="center" vertical="center" wrapText="1"/>
    </xf>
    <xf numFmtId="169" fontId="104" fillId="24" borderId="75" xfId="11" applyFont="1" applyFill="1" applyBorder="1" applyAlignment="1">
      <alignment horizontal="center" vertical="center" wrapText="1"/>
    </xf>
    <xf numFmtId="14" fontId="106" fillId="0" borderId="0" xfId="11" applyNumberFormat="1" applyFont="1" applyAlignment="1">
      <alignment horizontal="left"/>
    </xf>
    <xf numFmtId="169" fontId="104" fillId="34" borderId="67" xfId="11" applyFont="1" applyFill="1" applyBorder="1" applyAlignment="1">
      <alignment horizontal="center" vertical="center" textRotation="90" wrapText="1"/>
    </xf>
    <xf numFmtId="169" fontId="104" fillId="34" borderId="179" xfId="11" applyFont="1" applyFill="1" applyBorder="1" applyAlignment="1">
      <alignment horizontal="center" vertical="center" textRotation="90" wrapText="1"/>
    </xf>
    <xf numFmtId="169" fontId="104" fillId="0" borderId="73" xfId="11" applyFont="1" applyBorder="1" applyAlignment="1">
      <alignment horizontal="right" vertical="center" wrapText="1"/>
    </xf>
    <xf numFmtId="169" fontId="104" fillId="0" borderId="75" xfId="11" applyFont="1" applyBorder="1" applyAlignment="1">
      <alignment horizontal="right" vertical="center" wrapText="1"/>
    </xf>
    <xf numFmtId="169" fontId="106" fillId="34" borderId="73" xfId="11" applyFont="1" applyFill="1" applyBorder="1" applyAlignment="1">
      <alignment horizontal="center" vertical="center" wrapText="1"/>
    </xf>
    <xf numFmtId="169" fontId="106" fillId="34" borderId="74" xfId="11" applyFont="1" applyFill="1" applyBorder="1" applyAlignment="1">
      <alignment horizontal="center" vertical="center" wrapText="1"/>
    </xf>
    <xf numFmtId="169" fontId="106" fillId="34" borderId="75" xfId="11" applyFont="1" applyFill="1" applyBorder="1" applyAlignment="1">
      <alignment horizontal="center" vertical="center" wrapText="1"/>
    </xf>
    <xf numFmtId="169" fontId="104" fillId="35" borderId="67" xfId="11" applyFont="1" applyFill="1" applyBorder="1" applyAlignment="1">
      <alignment horizontal="center" vertical="center" textRotation="90" wrapText="1"/>
    </xf>
    <xf numFmtId="169" fontId="104" fillId="35" borderId="179" xfId="11" applyFont="1" applyFill="1" applyBorder="1" applyAlignment="1">
      <alignment horizontal="center" vertical="center" textRotation="90" wrapText="1"/>
    </xf>
    <xf numFmtId="1" fontId="104" fillId="35" borderId="95" xfId="11" applyNumberFormat="1" applyFont="1" applyFill="1" applyBorder="1" applyAlignment="1">
      <alignment horizontal="center" vertical="center" wrapText="1"/>
    </xf>
    <xf numFmtId="1" fontId="104" fillId="35" borderId="97" xfId="11" applyNumberFormat="1" applyFont="1" applyFill="1" applyBorder="1" applyAlignment="1">
      <alignment horizontal="center" vertical="center" wrapText="1"/>
    </xf>
    <xf numFmtId="169" fontId="210" fillId="31" borderId="74" xfId="11" applyFont="1" applyFill="1" applyBorder="1" applyAlignment="1">
      <alignment horizontal="left" vertical="top" wrapText="1"/>
    </xf>
    <xf numFmtId="169" fontId="210" fillId="31" borderId="75" xfId="11" applyFont="1" applyFill="1" applyBorder="1" applyAlignment="1">
      <alignment horizontal="left" vertical="top" wrapText="1"/>
    </xf>
    <xf numFmtId="169" fontId="9" fillId="24" borderId="95" xfId="11" applyFont="1" applyFill="1" applyBorder="1" applyAlignment="1">
      <alignment horizontal="center" vertical="center"/>
    </xf>
    <xf numFmtId="169" fontId="9" fillId="24" borderId="97" xfId="11" applyFont="1" applyFill="1" applyBorder="1" applyAlignment="1">
      <alignment horizontal="center" vertical="center"/>
    </xf>
    <xf numFmtId="1" fontId="9" fillId="24" borderId="125" xfId="11" applyNumberFormat="1" applyFont="1" applyFill="1" applyBorder="1" applyAlignment="1">
      <alignment horizontal="center"/>
    </xf>
    <xf numFmtId="1" fontId="104" fillId="35" borderId="96" xfId="11" applyNumberFormat="1" applyFont="1" applyFill="1" applyBorder="1" applyAlignment="1">
      <alignment horizontal="center" vertical="center" wrapText="1"/>
    </xf>
    <xf numFmtId="0" fontId="106" fillId="0" borderId="95" xfId="11" applyNumberFormat="1" applyFont="1" applyBorder="1" applyAlignment="1">
      <alignment horizontal="center"/>
    </xf>
    <xf numFmtId="0" fontId="106" fillId="0" borderId="97" xfId="11" applyNumberFormat="1" applyFont="1" applyBorder="1" applyAlignment="1">
      <alignment horizontal="center"/>
    </xf>
    <xf numFmtId="169" fontId="150" fillId="0" borderId="95" xfId="11" applyFont="1" applyBorder="1" applyAlignment="1">
      <alignment vertical="center" wrapText="1"/>
    </xf>
    <xf numFmtId="169" fontId="150" fillId="0" borderId="96" xfId="11" applyFont="1" applyBorder="1" applyAlignment="1">
      <alignment vertical="center" wrapText="1"/>
    </xf>
    <xf numFmtId="169" fontId="150" fillId="0" borderId="97" xfId="11" applyFont="1" applyBorder="1" applyAlignment="1">
      <alignment vertical="center" wrapText="1"/>
    </xf>
    <xf numFmtId="169" fontId="106" fillId="0" borderId="93" xfId="11" applyFont="1" applyBorder="1" applyAlignment="1" applyProtection="1">
      <alignment horizontal="left" vertical="center" wrapText="1"/>
      <protection locked="0"/>
    </xf>
    <xf numFmtId="169" fontId="106" fillId="0" borderId="99" xfId="11" applyFont="1" applyBorder="1" applyAlignment="1" applyProtection="1">
      <alignment horizontal="left" vertical="center" wrapText="1"/>
      <protection locked="0"/>
    </xf>
    <xf numFmtId="169" fontId="106" fillId="0" borderId="94" xfId="11" applyFont="1" applyBorder="1" applyAlignment="1" applyProtection="1">
      <alignment horizontal="left" vertical="center" wrapText="1"/>
      <protection locked="0"/>
    </xf>
    <xf numFmtId="169" fontId="106" fillId="0" borderId="73" xfId="11" applyFont="1" applyBorder="1" applyAlignment="1" applyProtection="1">
      <alignment horizontal="left" vertical="center" wrapText="1"/>
      <protection locked="0"/>
    </xf>
    <xf numFmtId="169" fontId="106" fillId="0" borderId="74" xfId="11" applyFont="1" applyBorder="1" applyAlignment="1" applyProtection="1">
      <alignment horizontal="left" vertical="center" wrapText="1"/>
      <protection locked="0"/>
    </xf>
    <xf numFmtId="169" fontId="106" fillId="0" borderId="75" xfId="11" applyFont="1" applyBorder="1" applyAlignment="1" applyProtection="1">
      <alignment horizontal="left" vertical="center" wrapText="1"/>
      <protection locked="0"/>
    </xf>
    <xf numFmtId="3" fontId="129" fillId="35" borderId="95" xfId="11" applyNumberFormat="1" applyFont="1" applyFill="1" applyBorder="1" applyAlignment="1">
      <alignment horizontal="center" vertical="center" wrapText="1"/>
    </xf>
    <xf numFmtId="3" fontId="129" fillId="35" borderId="96" xfId="11" applyNumberFormat="1" applyFont="1" applyFill="1" applyBorder="1" applyAlignment="1">
      <alignment horizontal="center" vertical="center" wrapText="1"/>
    </xf>
    <xf numFmtId="3" fontId="129" fillId="35" borderId="97" xfId="11" applyNumberFormat="1" applyFont="1" applyFill="1" applyBorder="1" applyAlignment="1">
      <alignment horizontal="center" vertical="center" wrapText="1"/>
    </xf>
    <xf numFmtId="169" fontId="147" fillId="35" borderId="95" xfId="11" applyFont="1" applyFill="1" applyBorder="1" applyAlignment="1">
      <alignment horizontal="center" vertical="center" wrapText="1"/>
    </xf>
    <xf numFmtId="169" fontId="147" fillId="35" borderId="97" xfId="11" applyFont="1" applyFill="1" applyBorder="1" applyAlignment="1">
      <alignment horizontal="center" vertical="center" wrapText="1"/>
    </xf>
    <xf numFmtId="169" fontId="106" fillId="0" borderId="95" xfId="11" applyFont="1" applyBorder="1" applyAlignment="1" applyProtection="1">
      <alignment horizontal="left" vertical="center" wrapText="1"/>
      <protection locked="0"/>
    </xf>
    <xf numFmtId="169" fontId="106" fillId="0" borderId="96" xfId="11" applyFont="1" applyBorder="1" applyAlignment="1" applyProtection="1">
      <alignment horizontal="left" vertical="center" wrapText="1"/>
      <protection locked="0"/>
    </xf>
    <xf numFmtId="169" fontId="106" fillId="0" borderId="97" xfId="11" applyFont="1" applyBorder="1" applyAlignment="1" applyProtection="1">
      <alignment horizontal="left" vertical="center" wrapText="1"/>
      <protection locked="0"/>
    </xf>
    <xf numFmtId="169" fontId="106" fillId="0" borderId="95" xfId="11" applyFont="1" applyBorder="1" applyAlignment="1">
      <alignment vertical="center" wrapText="1"/>
    </xf>
    <xf numFmtId="169" fontId="106" fillId="0" borderId="97" xfId="11" applyFont="1" applyBorder="1" applyAlignment="1">
      <alignment vertical="center" wrapText="1"/>
    </xf>
    <xf numFmtId="1" fontId="104" fillId="0" borderId="94" xfId="11" applyNumberFormat="1" applyFont="1" applyBorder="1" applyAlignment="1">
      <alignment horizontal="right" vertical="center" wrapText="1"/>
    </xf>
    <xf numFmtId="1" fontId="104" fillId="0" borderId="10" xfId="11" applyNumberFormat="1" applyFont="1" applyBorder="1" applyAlignment="1">
      <alignment horizontal="right" vertical="center" wrapText="1"/>
    </xf>
    <xf numFmtId="169" fontId="104" fillId="27" borderId="95" xfId="11" applyFont="1" applyFill="1" applyBorder="1" applyAlignment="1">
      <alignment horizontal="right" vertical="center"/>
    </xf>
    <xf numFmtId="169" fontId="104" fillId="27" borderId="96" xfId="11" applyFont="1" applyFill="1" applyBorder="1" applyAlignment="1">
      <alignment horizontal="right" vertical="center"/>
    </xf>
    <xf numFmtId="169" fontId="104" fillId="27" borderId="97" xfId="11" applyFont="1" applyFill="1" applyBorder="1" applyAlignment="1">
      <alignment horizontal="right" vertical="center"/>
    </xf>
    <xf numFmtId="1" fontId="111" fillId="24" borderId="97" xfId="11" applyNumberFormat="1" applyFont="1" applyFill="1" applyBorder="1" applyAlignment="1">
      <alignment horizontal="center" vertical="center" wrapText="1"/>
    </xf>
    <xf numFmtId="1" fontId="111" fillId="24" borderId="125" xfId="11" applyNumberFormat="1" applyFont="1" applyFill="1" applyBorder="1" applyAlignment="1">
      <alignment horizontal="center" vertical="center" wrapText="1"/>
    </xf>
    <xf numFmtId="169" fontId="104" fillId="0" borderId="95" xfId="11" applyFont="1" applyBorder="1" applyAlignment="1">
      <alignment vertical="center" wrapText="1"/>
    </xf>
    <xf numFmtId="169" fontId="104" fillId="0" borderId="97" xfId="11" applyFont="1" applyBorder="1" applyAlignment="1">
      <alignment vertical="center" wrapText="1"/>
    </xf>
    <xf numFmtId="169" fontId="104" fillId="0" borderId="96" xfId="11" applyFont="1" applyBorder="1" applyAlignment="1">
      <alignment vertical="center" wrapText="1"/>
    </xf>
    <xf numFmtId="3" fontId="106" fillId="0" borderId="93" xfId="11" applyNumberFormat="1" applyFont="1" applyBorder="1" applyAlignment="1" applyProtection="1">
      <alignment horizontal="center" vertical="center" wrapText="1"/>
      <protection locked="0"/>
    </xf>
    <xf numFmtId="3" fontId="106" fillId="0" borderId="99" xfId="11" applyNumberFormat="1" applyFont="1" applyBorder="1" applyAlignment="1" applyProtection="1">
      <alignment horizontal="center" vertical="center" wrapText="1"/>
      <protection locked="0"/>
    </xf>
    <xf numFmtId="3" fontId="106" fillId="0" borderId="94" xfId="11" applyNumberFormat="1" applyFont="1" applyBorder="1" applyAlignment="1" applyProtection="1">
      <alignment horizontal="center" vertical="center" wrapText="1"/>
      <protection locked="0"/>
    </xf>
    <xf numFmtId="3" fontId="106" fillId="0" borderId="2" xfId="11" applyNumberFormat="1" applyFont="1" applyBorder="1" applyAlignment="1" applyProtection="1">
      <alignment horizontal="center" vertical="center" wrapText="1"/>
      <protection locked="0"/>
    </xf>
    <xf numFmtId="3" fontId="106" fillId="0" borderId="0" xfId="11" applyNumberFormat="1" applyFont="1" applyAlignment="1" applyProtection="1">
      <alignment horizontal="center" vertical="center" wrapText="1"/>
      <protection locked="0"/>
    </xf>
    <xf numFmtId="3" fontId="106" fillId="0" borderId="10" xfId="11" applyNumberFormat="1" applyFont="1" applyBorder="1" applyAlignment="1" applyProtection="1">
      <alignment horizontal="center" vertical="center" wrapText="1"/>
      <protection locked="0"/>
    </xf>
    <xf numFmtId="3" fontId="106" fillId="0" borderId="73" xfId="11" applyNumberFormat="1" applyFont="1" applyBorder="1" applyAlignment="1" applyProtection="1">
      <alignment horizontal="center" vertical="center" wrapText="1"/>
      <protection locked="0"/>
    </xf>
    <xf numFmtId="3" fontId="106" fillId="0" borderId="74" xfId="11" applyNumberFormat="1" applyFont="1" applyBorder="1" applyAlignment="1" applyProtection="1">
      <alignment horizontal="center" vertical="center" wrapText="1"/>
      <protection locked="0"/>
    </xf>
    <xf numFmtId="3" fontId="106" fillId="0" borderId="75" xfId="11" applyNumberFormat="1" applyFont="1" applyBorder="1" applyAlignment="1" applyProtection="1">
      <alignment horizontal="center" vertical="center" wrapText="1"/>
      <protection locked="0"/>
    </xf>
    <xf numFmtId="0" fontId="106" fillId="0" borderId="96" xfId="11" applyNumberFormat="1" applyFont="1" applyBorder="1" applyAlignment="1">
      <alignment horizontal="center"/>
    </xf>
    <xf numFmtId="169" fontId="392" fillId="80" borderId="180" xfId="0" applyFont="1" applyFill="1" applyBorder="1" applyAlignment="1">
      <alignment horizontal="center" vertical="center" textRotation="90" wrapText="1"/>
    </xf>
    <xf numFmtId="169" fontId="2" fillId="31" borderId="180" xfId="0" applyFont="1" applyFill="1" applyBorder="1" applyAlignment="1">
      <alignment vertical="center"/>
    </xf>
    <xf numFmtId="3" fontId="111" fillId="24" borderId="73" xfId="11" applyNumberFormat="1" applyFont="1" applyFill="1" applyBorder="1" applyAlignment="1">
      <alignment horizontal="center" vertical="center" wrapText="1"/>
    </xf>
    <xf numFmtId="3" fontId="111" fillId="24" borderId="75" xfId="11" applyNumberFormat="1" applyFont="1" applyFill="1" applyBorder="1" applyAlignment="1">
      <alignment horizontal="center" vertical="center" wrapText="1"/>
    </xf>
    <xf numFmtId="169" fontId="146" fillId="34" borderId="95" xfId="11" applyFont="1" applyFill="1" applyBorder="1"/>
    <xf numFmtId="169" fontId="146" fillId="34" borderId="96" xfId="11" applyFont="1" applyFill="1" applyBorder="1"/>
    <xf numFmtId="169" fontId="146" fillId="34" borderId="106" xfId="11" applyFont="1" applyFill="1" applyBorder="1"/>
    <xf numFmtId="169" fontId="146" fillId="0" borderId="93" xfId="11" applyFont="1" applyBorder="1" applyAlignment="1">
      <alignment horizontal="center" vertical="center" wrapText="1"/>
    </xf>
    <xf numFmtId="169" fontId="146" fillId="0" borderId="94" xfId="11" applyFont="1" applyBorder="1" applyAlignment="1">
      <alignment horizontal="center" vertical="center" wrapText="1"/>
    </xf>
    <xf numFmtId="169" fontId="146" fillId="0" borderId="74" xfId="11" applyFont="1" applyBorder="1" applyAlignment="1">
      <alignment horizontal="center" vertical="center" wrapText="1"/>
    </xf>
    <xf numFmtId="169" fontId="146" fillId="0" borderId="75" xfId="11" applyFont="1" applyBorder="1" applyAlignment="1">
      <alignment horizontal="center" vertical="center" wrapText="1"/>
    </xf>
    <xf numFmtId="0" fontId="106" fillId="0" borderId="95" xfId="11" applyNumberFormat="1" applyFont="1" applyBorder="1" applyAlignment="1">
      <alignment horizontal="center" vertical="center"/>
    </xf>
    <xf numFmtId="0" fontId="106" fillId="0" borderId="97" xfId="11" applyNumberFormat="1" applyFont="1" applyBorder="1" applyAlignment="1">
      <alignment horizontal="center" vertical="center"/>
    </xf>
    <xf numFmtId="0" fontId="106" fillId="0" borderId="96" xfId="11" applyNumberFormat="1" applyFont="1" applyBorder="1" applyAlignment="1">
      <alignment horizontal="center" vertical="center"/>
    </xf>
    <xf numFmtId="169" fontId="106" fillId="34" borderId="179" xfId="11" applyFont="1" applyFill="1" applyBorder="1" applyAlignment="1">
      <alignment horizontal="right" vertical="center" wrapText="1"/>
    </xf>
    <xf numFmtId="169" fontId="150" fillId="0" borderId="95" xfId="11" applyFont="1" applyBorder="1" applyAlignment="1" applyProtection="1">
      <alignment vertical="center" wrapText="1"/>
      <protection locked="0"/>
    </xf>
    <xf numFmtId="169" fontId="150" fillId="0" borderId="96" xfId="11" applyFont="1" applyBorder="1" applyAlignment="1" applyProtection="1">
      <alignment vertical="center" wrapText="1"/>
      <protection locked="0"/>
    </xf>
    <xf numFmtId="169" fontId="150" fillId="0" borderId="97" xfId="11" applyFont="1" applyBorder="1" applyAlignment="1" applyProtection="1">
      <alignment vertical="center" wrapText="1"/>
      <protection locked="0"/>
    </xf>
    <xf numFmtId="3" fontId="106" fillId="0" borderId="95" xfId="11" applyNumberFormat="1" applyFont="1" applyBorder="1" applyAlignment="1" applyProtection="1">
      <alignment horizontal="left" vertical="center" wrapText="1"/>
      <protection locked="0"/>
    </xf>
    <xf numFmtId="3" fontId="106" fillId="0" borderId="96" xfId="11" applyNumberFormat="1" applyFont="1" applyBorder="1" applyAlignment="1" applyProtection="1">
      <alignment horizontal="left" vertical="center" wrapText="1"/>
      <protection locked="0"/>
    </xf>
    <xf numFmtId="3" fontId="106" fillId="0" borderId="97" xfId="11" applyNumberFormat="1" applyFont="1" applyBorder="1" applyAlignment="1" applyProtection="1">
      <alignment horizontal="left" vertical="center" wrapText="1"/>
      <protection locked="0"/>
    </xf>
    <xf numFmtId="1" fontId="104" fillId="0" borderId="0" xfId="11" applyNumberFormat="1" applyFont="1" applyAlignment="1">
      <alignment horizontal="right" vertical="center" wrapText="1"/>
    </xf>
    <xf numFmtId="169" fontId="129" fillId="34" borderId="95" xfId="11" applyFont="1" applyFill="1" applyBorder="1" applyAlignment="1">
      <alignment vertical="center" wrapText="1"/>
    </xf>
    <xf numFmtId="169" fontId="129" fillId="34" borderId="96" xfId="11" applyFont="1" applyFill="1" applyBorder="1" applyAlignment="1">
      <alignment vertical="center" wrapText="1"/>
    </xf>
    <xf numFmtId="169" fontId="129" fillId="34" borderId="97" xfId="11" applyFont="1" applyFill="1" applyBorder="1" applyAlignment="1">
      <alignment vertical="center" wrapText="1"/>
    </xf>
    <xf numFmtId="3" fontId="111" fillId="0" borderId="95" xfId="11" applyNumberFormat="1" applyFont="1" applyBorder="1" applyAlignment="1">
      <alignment horizontal="center" vertical="center" wrapText="1"/>
    </xf>
    <xf numFmtId="3" fontId="111" fillId="0" borderId="96" xfId="11" applyNumberFormat="1" applyFont="1" applyBorder="1" applyAlignment="1">
      <alignment horizontal="center" vertical="center" wrapText="1"/>
    </xf>
    <xf numFmtId="3" fontId="111" fillId="0" borderId="97" xfId="11" applyNumberFormat="1" applyFont="1" applyBorder="1" applyAlignment="1">
      <alignment horizontal="center" vertical="center" wrapText="1"/>
    </xf>
    <xf numFmtId="1" fontId="104" fillId="0" borderId="95" xfId="11" applyNumberFormat="1" applyFont="1" applyBorder="1" applyAlignment="1">
      <alignment vertical="center" wrapText="1"/>
    </xf>
    <xf numFmtId="1" fontId="104" fillId="0" borderId="97" xfId="11" applyNumberFormat="1" applyFont="1" applyBorder="1" applyAlignment="1">
      <alignment vertical="center" wrapText="1"/>
    </xf>
    <xf numFmtId="169" fontId="147" fillId="35" borderId="96" xfId="11" applyFont="1" applyFill="1" applyBorder="1" applyAlignment="1">
      <alignment horizontal="center" vertical="center" wrapText="1"/>
    </xf>
    <xf numFmtId="165" fontId="104" fillId="24" borderId="95" xfId="18" applyNumberFormat="1" applyFont="1" applyFill="1" applyBorder="1" applyAlignment="1" applyProtection="1">
      <alignment horizontal="center" vertical="center" wrapText="1"/>
    </xf>
    <xf numFmtId="165" fontId="104" fillId="24" borderId="97" xfId="18" applyNumberFormat="1" applyFont="1" applyFill="1" applyBorder="1" applyAlignment="1" applyProtection="1">
      <alignment horizontal="center" vertical="center" wrapText="1"/>
    </xf>
    <xf numFmtId="169" fontId="104" fillId="27" borderId="125" xfId="11" applyFont="1" applyFill="1" applyBorder="1" applyAlignment="1">
      <alignment horizontal="right" vertical="center"/>
    </xf>
    <xf numFmtId="1" fontId="147" fillId="35" borderId="95" xfId="11" applyNumberFormat="1" applyFont="1" applyFill="1" applyBorder="1" applyAlignment="1">
      <alignment horizontal="left" vertical="center" wrapText="1"/>
    </xf>
    <xf numFmtId="1" fontId="147" fillId="35" borderId="97" xfId="11" applyNumberFormat="1" applyFont="1" applyFill="1" applyBorder="1" applyAlignment="1">
      <alignment horizontal="left" vertical="center" wrapText="1"/>
    </xf>
    <xf numFmtId="1" fontId="129" fillId="35" borderId="95" xfId="11" applyNumberFormat="1" applyFont="1" applyFill="1" applyBorder="1" applyAlignment="1">
      <alignment vertical="center" wrapText="1"/>
    </xf>
    <xf numFmtId="1" fontId="129" fillId="35" borderId="97" xfId="11" applyNumberFormat="1" applyFont="1" applyFill="1" applyBorder="1" applyAlignment="1">
      <alignment vertical="center" wrapText="1"/>
    </xf>
    <xf numFmtId="169" fontId="146" fillId="35" borderId="95" xfId="11" applyFont="1" applyFill="1" applyBorder="1" applyAlignment="1">
      <alignment vertical="center" wrapText="1"/>
    </xf>
    <xf numFmtId="169" fontId="146" fillId="35" borderId="97" xfId="11" applyFont="1" applyFill="1" applyBorder="1" applyAlignment="1">
      <alignment vertical="center" wrapText="1"/>
    </xf>
    <xf numFmtId="169" fontId="102" fillId="0" borderId="93" xfId="11" applyFont="1" applyBorder="1" applyAlignment="1">
      <alignment horizontal="center"/>
    </xf>
    <xf numFmtId="169" fontId="102" fillId="0" borderId="99" xfId="11" applyFont="1" applyBorder="1" applyAlignment="1">
      <alignment horizontal="center"/>
    </xf>
    <xf numFmtId="169" fontId="104" fillId="0" borderId="95" xfId="11" applyFont="1" applyBorder="1" applyAlignment="1">
      <alignment horizontal="left" vertical="center" wrapText="1"/>
    </xf>
    <xf numFmtId="169" fontId="104" fillId="0" borderId="97" xfId="11" applyFont="1" applyBorder="1" applyAlignment="1">
      <alignment horizontal="left" vertical="center" wrapText="1"/>
    </xf>
    <xf numFmtId="169" fontId="148" fillId="34" borderId="95" xfId="11" applyFont="1" applyFill="1" applyBorder="1" applyAlignment="1">
      <alignment horizontal="left" vertical="center"/>
    </xf>
    <xf numFmtId="169" fontId="148" fillId="34" borderId="96" xfId="11" applyFont="1" applyFill="1" applyBorder="1" applyAlignment="1">
      <alignment horizontal="left" vertical="center"/>
    </xf>
    <xf numFmtId="169" fontId="148" fillId="34" borderId="97" xfId="11" applyFont="1" applyFill="1" applyBorder="1" applyAlignment="1">
      <alignment horizontal="left" vertical="center"/>
    </xf>
    <xf numFmtId="169" fontId="104" fillId="0" borderId="110" xfId="11" applyFont="1" applyBorder="1" applyAlignment="1">
      <alignment vertical="center" wrapText="1"/>
    </xf>
    <xf numFmtId="169" fontId="104" fillId="0" borderId="113" xfId="11" applyFont="1" applyBorder="1" applyAlignment="1">
      <alignment vertical="center" wrapText="1"/>
    </xf>
    <xf numFmtId="0" fontId="106" fillId="0" borderId="112" xfId="11" applyNumberFormat="1" applyFont="1" applyBorder="1" applyAlignment="1">
      <alignment horizontal="center"/>
    </xf>
    <xf numFmtId="0" fontId="106" fillId="0" borderId="113" xfId="11" applyNumberFormat="1" applyFont="1" applyBorder="1" applyAlignment="1">
      <alignment horizontal="center"/>
    </xf>
    <xf numFmtId="0" fontId="106" fillId="0" borderId="110" xfId="11" applyNumberFormat="1" applyFont="1" applyBorder="1" applyAlignment="1">
      <alignment horizontal="center"/>
    </xf>
    <xf numFmtId="0" fontId="18" fillId="30" borderId="200" xfId="4" applyNumberFormat="1" applyFont="1" applyFill="1" applyBorder="1" applyAlignment="1">
      <alignment vertical="center" wrapText="1"/>
    </xf>
    <xf numFmtId="0" fontId="18" fillId="30" borderId="201" xfId="4" applyNumberFormat="1" applyFont="1" applyFill="1" applyBorder="1" applyAlignment="1">
      <alignment vertical="center" wrapText="1"/>
    </xf>
    <xf numFmtId="0" fontId="18" fillId="30" borderId="73" xfId="4" applyNumberFormat="1" applyFont="1" applyFill="1" applyBorder="1" applyAlignment="1">
      <alignment vertical="center" wrapText="1"/>
    </xf>
    <xf numFmtId="0" fontId="18" fillId="30" borderId="75" xfId="4" applyNumberFormat="1" applyFont="1" applyFill="1" applyBorder="1" applyAlignment="1">
      <alignment vertical="center" wrapText="1"/>
    </xf>
    <xf numFmtId="169" fontId="111" fillId="24" borderId="198" xfId="0" applyFont="1" applyFill="1" applyBorder="1" applyAlignment="1">
      <alignment vertical="center" wrapText="1"/>
    </xf>
    <xf numFmtId="3" fontId="239" fillId="0" borderId="0" xfId="0" applyNumberFormat="1" applyFont="1" applyAlignment="1">
      <alignment horizontal="center" vertical="center" wrapText="1"/>
    </xf>
    <xf numFmtId="3" fontId="9" fillId="0" borderId="202" xfId="4" applyNumberFormat="1" applyFont="1" applyBorder="1" applyAlignment="1">
      <alignment horizontal="left" vertical="center" wrapText="1"/>
    </xf>
    <xf numFmtId="3" fontId="9" fillId="0" borderId="204" xfId="4" applyNumberFormat="1" applyFont="1" applyBorder="1" applyAlignment="1">
      <alignment horizontal="left" vertical="center" wrapText="1"/>
    </xf>
    <xf numFmtId="0" fontId="9" fillId="0" borderId="0" xfId="4" applyNumberFormat="1" applyFont="1" applyAlignment="1">
      <alignment horizontal="left" vertical="center" wrapText="1"/>
    </xf>
    <xf numFmtId="0" fontId="9" fillId="48" borderId="202" xfId="4" applyNumberFormat="1" applyFont="1" applyFill="1" applyBorder="1" applyAlignment="1">
      <alignment horizontal="center" vertical="center" wrapText="1"/>
    </xf>
    <xf numFmtId="0" fontId="9" fillId="48" borderId="204" xfId="4" applyNumberFormat="1" applyFont="1" applyFill="1" applyBorder="1" applyAlignment="1">
      <alignment horizontal="center" vertical="center" wrapText="1"/>
    </xf>
    <xf numFmtId="0" fontId="40" fillId="48" borderId="200" xfId="4" applyNumberFormat="1" applyFont="1" applyFill="1" applyBorder="1" applyAlignment="1">
      <alignment horizontal="center" vertical="center" textRotation="90" wrapText="1"/>
    </xf>
    <xf numFmtId="0" fontId="40" fillId="48" borderId="73" xfId="4" applyNumberFormat="1" applyFont="1" applyFill="1" applyBorder="1" applyAlignment="1">
      <alignment horizontal="center" vertical="center" textRotation="90" wrapText="1"/>
    </xf>
    <xf numFmtId="169" fontId="38" fillId="35" borderId="202" xfId="4" applyFont="1" applyFill="1" applyBorder="1" applyAlignment="1">
      <alignment vertical="center" wrapText="1"/>
    </xf>
    <xf numFmtId="169" fontId="38" fillId="35" borderId="203" xfId="4" applyFont="1" applyFill="1" applyBorder="1" applyAlignment="1">
      <alignment vertical="center" wrapText="1"/>
    </xf>
    <xf numFmtId="169" fontId="38" fillId="35" borderId="204" xfId="4" applyFont="1" applyFill="1" applyBorder="1" applyAlignment="1">
      <alignment vertical="center" wrapText="1"/>
    </xf>
    <xf numFmtId="3" fontId="16" fillId="0" borderId="202" xfId="4" applyNumberFormat="1" applyFont="1" applyBorder="1" applyAlignment="1">
      <alignment horizontal="center" vertical="center" wrapText="1"/>
    </xf>
    <xf numFmtId="3" fontId="16" fillId="0" borderId="204" xfId="4" applyNumberFormat="1" applyFont="1" applyBorder="1" applyAlignment="1">
      <alignment horizontal="center" vertical="center" wrapText="1"/>
    </xf>
    <xf numFmtId="0" fontId="9" fillId="30" borderId="198" xfId="4" applyNumberFormat="1" applyFont="1" applyFill="1" applyBorder="1" applyAlignment="1">
      <alignment horizontal="center" vertical="center" wrapText="1"/>
    </xf>
    <xf numFmtId="0" fontId="9" fillId="0" borderId="202" xfId="4" applyNumberFormat="1" applyFont="1" applyBorder="1" applyAlignment="1" applyProtection="1">
      <alignment horizontal="left" vertical="center" wrapText="1"/>
      <protection locked="0"/>
    </xf>
    <xf numFmtId="0" fontId="9" fillId="0" borderId="203" xfId="4" applyNumberFormat="1" applyFont="1" applyBorder="1" applyAlignment="1" applyProtection="1">
      <alignment horizontal="left" vertical="center" wrapText="1"/>
      <protection locked="0"/>
    </xf>
    <xf numFmtId="0" fontId="9" fillId="0" borderId="204" xfId="4" applyNumberFormat="1" applyFont="1" applyBorder="1" applyAlignment="1" applyProtection="1">
      <alignment horizontal="left" vertical="center" wrapText="1"/>
      <protection locked="0"/>
    </xf>
    <xf numFmtId="9" fontId="9" fillId="24" borderId="202" xfId="16" applyFont="1" applyFill="1" applyBorder="1" applyAlignment="1" applyProtection="1">
      <alignment horizontal="center"/>
    </xf>
    <xf numFmtId="9" fontId="9" fillId="24" borderId="204" xfId="16" applyFont="1" applyFill="1" applyBorder="1" applyAlignment="1" applyProtection="1">
      <alignment horizontal="center"/>
    </xf>
    <xf numFmtId="3" fontId="16" fillId="24" borderId="202" xfId="4" applyNumberFormat="1" applyFont="1" applyFill="1" applyBorder="1" applyAlignment="1">
      <alignment horizontal="center" vertical="center" wrapText="1"/>
    </xf>
    <xf numFmtId="0" fontId="16" fillId="24" borderId="204" xfId="4" applyNumberFormat="1" applyFont="1" applyFill="1" applyBorder="1" applyAlignment="1">
      <alignment horizontal="center" vertical="center" wrapText="1"/>
    </xf>
    <xf numFmtId="165" fontId="9" fillId="0" borderId="202" xfId="17" applyNumberFormat="1" applyFont="1" applyBorder="1" applyAlignment="1" applyProtection="1">
      <alignment horizontal="center"/>
    </xf>
    <xf numFmtId="165" fontId="9" fillId="0" borderId="204" xfId="17" applyNumberFormat="1" applyFont="1" applyBorder="1" applyAlignment="1" applyProtection="1">
      <alignment horizontal="center"/>
    </xf>
    <xf numFmtId="0" fontId="13" fillId="35" borderId="0" xfId="4" applyNumberFormat="1" applyFont="1" applyFill="1" applyAlignment="1">
      <alignment horizontal="center" vertical="top"/>
    </xf>
    <xf numFmtId="0" fontId="13" fillId="35" borderId="10" xfId="4" applyNumberFormat="1" applyFont="1" applyFill="1" applyBorder="1" applyAlignment="1">
      <alignment horizontal="center" vertical="top"/>
    </xf>
    <xf numFmtId="169" fontId="104" fillId="35" borderId="0" xfId="0" applyFont="1" applyFill="1" applyAlignment="1">
      <alignment horizontal="right" vertical="center"/>
    </xf>
    <xf numFmtId="169" fontId="104" fillId="35" borderId="10" xfId="0" applyFont="1" applyFill="1" applyBorder="1" applyAlignment="1">
      <alignment horizontal="right" vertical="center"/>
    </xf>
    <xf numFmtId="3" fontId="173" fillId="0" borderId="206" xfId="0" applyNumberFormat="1" applyFont="1" applyBorder="1" applyAlignment="1">
      <alignment horizontal="left" vertical="center" wrapText="1"/>
    </xf>
    <xf numFmtId="3" fontId="173" fillId="0" borderId="0" xfId="0" applyNumberFormat="1" applyFont="1" applyAlignment="1">
      <alignment horizontal="left" vertical="center" wrapText="1"/>
    </xf>
    <xf numFmtId="0" fontId="51" fillId="0" borderId="202" xfId="0" applyNumberFormat="1" applyFont="1" applyBorder="1" applyAlignment="1" applyProtection="1">
      <alignment vertical="center" wrapText="1"/>
      <protection locked="0"/>
    </xf>
    <xf numFmtId="0" fontId="51" fillId="0" borderId="203" xfId="0" applyNumberFormat="1" applyFont="1" applyBorder="1" applyAlignment="1" applyProtection="1">
      <alignment vertical="center" wrapText="1"/>
      <protection locked="0"/>
    </xf>
    <xf numFmtId="0" fontId="51" fillId="0" borderId="204" xfId="0" applyNumberFormat="1" applyFont="1" applyBorder="1" applyAlignment="1" applyProtection="1">
      <alignment vertical="center" wrapText="1"/>
      <protection locked="0"/>
    </xf>
    <xf numFmtId="0" fontId="51" fillId="0" borderId="202" xfId="0" applyNumberFormat="1" applyFont="1" applyBorder="1" applyAlignment="1">
      <alignment vertical="center" wrapText="1"/>
    </xf>
    <xf numFmtId="0" fontId="51" fillId="0" borderId="203" xfId="0" applyNumberFormat="1" applyFont="1" applyBorder="1" applyAlignment="1">
      <alignment vertical="center" wrapText="1"/>
    </xf>
    <xf numFmtId="0" fontId="51" fillId="0" borderId="204" xfId="0" applyNumberFormat="1" applyFont="1" applyBorder="1" applyAlignment="1">
      <alignment vertical="center" wrapText="1"/>
    </xf>
    <xf numFmtId="0" fontId="241" fillId="0" borderId="0" xfId="4" applyNumberFormat="1" applyFont="1" applyAlignment="1">
      <alignment vertical="top" wrapText="1"/>
    </xf>
    <xf numFmtId="0" fontId="9" fillId="24" borderId="198" xfId="4" applyNumberFormat="1" applyFont="1" applyFill="1" applyBorder="1" applyAlignment="1">
      <alignment horizontal="center" vertical="center" wrapText="1"/>
    </xf>
    <xf numFmtId="0" fontId="9" fillId="0" borderId="198" xfId="4" applyNumberFormat="1" applyFont="1" applyBorder="1" applyAlignment="1">
      <alignment horizontal="left" vertical="center" wrapText="1"/>
    </xf>
    <xf numFmtId="0" fontId="9" fillId="24" borderId="202" xfId="4" applyNumberFormat="1" applyFont="1" applyFill="1" applyBorder="1" applyAlignment="1">
      <alignment horizontal="left" vertical="center" wrapText="1"/>
    </xf>
    <xf numFmtId="0" fontId="9" fillId="24" borderId="204" xfId="4" applyNumberFormat="1" applyFont="1" applyFill="1" applyBorder="1" applyAlignment="1">
      <alignment horizontal="left" vertical="center" wrapText="1"/>
    </xf>
    <xf numFmtId="169" fontId="9" fillId="0" borderId="0" xfId="4" applyFont="1" applyAlignment="1">
      <alignment horizontal="left" vertical="center" wrapText="1"/>
    </xf>
    <xf numFmtId="0" fontId="54" fillId="0" borderId="0" xfId="4" applyNumberFormat="1" applyFont="1" applyAlignment="1">
      <alignment horizontal="right" vertical="center" wrapText="1"/>
    </xf>
    <xf numFmtId="0" fontId="16" fillId="24" borderId="125" xfId="8" applyNumberFormat="1" applyFont="1" applyFill="1" applyBorder="1" applyAlignment="1">
      <alignment horizontal="center" vertical="center" wrapText="1"/>
    </xf>
    <xf numFmtId="0" fontId="38" fillId="24" borderId="125" xfId="4" applyNumberFormat="1" applyFont="1" applyFill="1" applyBorder="1" applyAlignment="1">
      <alignment horizontal="center" vertical="center" wrapText="1"/>
    </xf>
    <xf numFmtId="0" fontId="235" fillId="50" borderId="80" xfId="4" applyNumberFormat="1" applyFont="1" applyFill="1" applyBorder="1" applyAlignment="1">
      <alignment horizontal="left" vertical="top" wrapText="1"/>
    </xf>
    <xf numFmtId="0" fontId="235" fillId="50" borderId="11" xfId="4" applyNumberFormat="1" applyFont="1" applyFill="1" applyBorder="1" applyAlignment="1">
      <alignment horizontal="left" vertical="top" wrapText="1"/>
    </xf>
    <xf numFmtId="0" fontId="235" fillId="50" borderId="55" xfId="4" applyNumberFormat="1" applyFont="1" applyFill="1" applyBorder="1" applyAlignment="1">
      <alignment horizontal="left" vertical="top" wrapText="1"/>
    </xf>
    <xf numFmtId="0" fontId="235" fillId="50" borderId="56" xfId="4" applyNumberFormat="1" applyFont="1" applyFill="1" applyBorder="1" applyAlignment="1">
      <alignment horizontal="left" vertical="top" wrapText="1"/>
    </xf>
    <xf numFmtId="0" fontId="38" fillId="31" borderId="29" xfId="4" applyNumberFormat="1" applyFont="1" applyFill="1" applyBorder="1" applyAlignment="1">
      <alignment vertical="center" wrapText="1"/>
    </xf>
    <xf numFmtId="0" fontId="38" fillId="31" borderId="0" xfId="4" applyNumberFormat="1" applyFont="1" applyFill="1" applyAlignment="1">
      <alignment vertical="center" wrapText="1"/>
    </xf>
    <xf numFmtId="0" fontId="40" fillId="30" borderId="202" xfId="4" applyNumberFormat="1" applyFont="1" applyFill="1" applyBorder="1" applyAlignment="1">
      <alignment horizontal="center" vertical="center" wrapText="1"/>
    </xf>
    <xf numFmtId="0" fontId="40" fillId="30" borderId="203" xfId="4" applyNumberFormat="1" applyFont="1" applyFill="1" applyBorder="1" applyAlignment="1">
      <alignment horizontal="center" vertical="center" wrapText="1"/>
    </xf>
    <xf numFmtId="0" fontId="40" fillId="30" borderId="204" xfId="4" applyNumberFormat="1" applyFont="1" applyFill="1" applyBorder="1" applyAlignment="1">
      <alignment horizontal="center" vertical="center" wrapText="1"/>
    </xf>
    <xf numFmtId="0" fontId="16" fillId="30" borderId="200" xfId="4" applyNumberFormat="1" applyFont="1" applyFill="1" applyBorder="1" applyAlignment="1">
      <alignment vertical="center" wrapText="1"/>
    </xf>
    <xf numFmtId="0" fontId="16" fillId="30" borderId="206" xfId="4" applyNumberFormat="1" applyFont="1" applyFill="1" applyBorder="1" applyAlignment="1">
      <alignment vertical="center" wrapText="1"/>
    </xf>
    <xf numFmtId="0" fontId="16" fillId="30" borderId="201" xfId="4" applyNumberFormat="1" applyFont="1" applyFill="1" applyBorder="1" applyAlignment="1">
      <alignment vertical="center" wrapText="1"/>
    </xf>
    <xf numFmtId="0" fontId="16" fillId="30" borderId="73" xfId="4" applyNumberFormat="1" applyFont="1" applyFill="1" applyBorder="1" applyAlignment="1">
      <alignment vertical="center" wrapText="1"/>
    </xf>
    <xf numFmtId="0" fontId="16" fillId="30" borderId="74" xfId="4" applyNumberFormat="1" applyFont="1" applyFill="1" applyBorder="1" applyAlignment="1">
      <alignment vertical="center" wrapText="1"/>
    </xf>
    <xf numFmtId="0" fontId="16" fillId="30" borderId="75" xfId="4" applyNumberFormat="1" applyFont="1" applyFill="1" applyBorder="1" applyAlignment="1">
      <alignment vertical="center" wrapText="1"/>
    </xf>
    <xf numFmtId="0" fontId="38" fillId="35" borderId="202" xfId="4" applyNumberFormat="1" applyFont="1" applyFill="1" applyBorder="1" applyAlignment="1">
      <alignment vertical="center" wrapText="1"/>
    </xf>
    <xf numFmtId="0" fontId="38" fillId="35" borderId="203" xfId="4" applyNumberFormat="1" applyFont="1" applyFill="1" applyBorder="1" applyAlignment="1">
      <alignment vertical="center" wrapText="1"/>
    </xf>
    <xf numFmtId="0" fontId="11" fillId="30" borderId="198" xfId="4" applyNumberFormat="1" applyFont="1" applyFill="1" applyBorder="1" applyAlignment="1">
      <alignment horizontal="center" vertical="center" wrapText="1"/>
    </xf>
    <xf numFmtId="169" fontId="104" fillId="36" borderId="194" xfId="0" applyFont="1" applyFill="1" applyBorder="1" applyAlignment="1">
      <alignment horizontal="center" vertical="center" textRotation="90" wrapText="1"/>
    </xf>
    <xf numFmtId="0" fontId="13" fillId="0" borderId="198" xfId="4" applyNumberFormat="1" applyFont="1" applyBorder="1" applyAlignment="1">
      <alignment horizontal="left" vertical="center" wrapText="1"/>
    </xf>
    <xf numFmtId="0" fontId="16" fillId="4" borderId="2" xfId="4" applyNumberFormat="1" applyFont="1" applyFill="1" applyBorder="1" applyAlignment="1">
      <alignment horizontal="center" vertical="center" wrapText="1"/>
    </xf>
    <xf numFmtId="0" fontId="16" fillId="4" borderId="0" xfId="4" applyNumberFormat="1" applyFont="1" applyFill="1" applyAlignment="1">
      <alignment horizontal="center" vertical="center" wrapText="1"/>
    </xf>
    <xf numFmtId="0" fontId="16" fillId="4" borderId="10" xfId="4" applyNumberFormat="1" applyFont="1" applyFill="1" applyBorder="1" applyAlignment="1">
      <alignment horizontal="center" vertical="center" wrapText="1"/>
    </xf>
    <xf numFmtId="0" fontId="9" fillId="0" borderId="200" xfId="4" applyNumberFormat="1" applyFont="1" applyBorder="1" applyAlignment="1" applyProtection="1">
      <alignment horizontal="center" vertical="center" wrapText="1"/>
      <protection locked="0"/>
    </xf>
    <xf numFmtId="0" fontId="9" fillId="0" borderId="201" xfId="4" applyNumberFormat="1" applyFont="1" applyBorder="1" applyAlignment="1" applyProtection="1">
      <alignment horizontal="center" vertical="center" wrapText="1"/>
      <protection locked="0"/>
    </xf>
    <xf numFmtId="0" fontId="9" fillId="0" borderId="73" xfId="4" applyNumberFormat="1" applyFont="1" applyBorder="1" applyAlignment="1" applyProtection="1">
      <alignment horizontal="center" vertical="center" wrapText="1"/>
      <protection locked="0"/>
    </xf>
    <xf numFmtId="0" fontId="9" fillId="0" borderId="75" xfId="4" applyNumberFormat="1" applyFont="1" applyBorder="1" applyAlignment="1" applyProtection="1">
      <alignment horizontal="center" vertical="center" wrapText="1"/>
      <protection locked="0"/>
    </xf>
    <xf numFmtId="0" fontId="11" fillId="30" borderId="202" xfId="4" applyNumberFormat="1" applyFont="1" applyFill="1" applyBorder="1" applyAlignment="1">
      <alignment horizontal="center" vertical="center" wrapText="1"/>
    </xf>
    <xf numFmtId="0" fontId="11" fillId="30" borderId="203" xfId="4" applyNumberFormat="1" applyFont="1" applyFill="1" applyBorder="1" applyAlignment="1">
      <alignment horizontal="center" vertical="center" wrapText="1"/>
    </xf>
    <xf numFmtId="0" fontId="11" fillId="30" borderId="204" xfId="4" applyNumberFormat="1" applyFont="1" applyFill="1" applyBorder="1" applyAlignment="1">
      <alignment horizontal="center" vertical="center" wrapText="1"/>
    </xf>
    <xf numFmtId="0" fontId="240" fillId="30" borderId="202" xfId="4" applyNumberFormat="1" applyFont="1" applyFill="1" applyBorder="1" applyAlignment="1">
      <alignment horizontal="center" vertical="center" wrapText="1"/>
    </xf>
    <xf numFmtId="0" fontId="240" fillId="30" borderId="204" xfId="4" applyNumberFormat="1" applyFont="1" applyFill="1" applyBorder="1" applyAlignment="1">
      <alignment horizontal="center" vertical="center" wrapText="1"/>
    </xf>
    <xf numFmtId="0" fontId="99" fillId="0" borderId="0" xfId="0" applyNumberFormat="1" applyFont="1" applyAlignment="1">
      <alignment horizontal="left" vertical="center" wrapText="1"/>
    </xf>
    <xf numFmtId="0" fontId="9" fillId="0" borderId="202" xfId="4" applyNumberFormat="1" applyFont="1" applyBorder="1" applyAlignment="1">
      <alignment vertical="center" wrapText="1"/>
    </xf>
    <xf numFmtId="0" fontId="9" fillId="0" borderId="203" xfId="4" applyNumberFormat="1" applyFont="1" applyBorder="1" applyAlignment="1">
      <alignment vertical="center" wrapText="1"/>
    </xf>
    <xf numFmtId="0" fontId="11" fillId="48" borderId="194" xfId="4" applyNumberFormat="1" applyFont="1" applyFill="1" applyBorder="1" applyAlignment="1">
      <alignment horizontal="center" vertical="center" wrapText="1"/>
    </xf>
    <xf numFmtId="0" fontId="13" fillId="36" borderId="194" xfId="4" applyNumberFormat="1" applyFont="1" applyFill="1" applyBorder="1" applyAlignment="1">
      <alignment horizontal="center" vertical="center" wrapText="1"/>
    </xf>
    <xf numFmtId="169" fontId="238" fillId="0" borderId="0" xfId="0" applyFont="1" applyAlignment="1">
      <alignment horizontal="center" vertical="center" wrapText="1"/>
    </xf>
    <xf numFmtId="0" fontId="40" fillId="48" borderId="69" xfId="4" applyNumberFormat="1" applyFont="1" applyFill="1" applyBorder="1" applyAlignment="1">
      <alignment horizontal="center" vertical="center" wrapText="1"/>
    </xf>
    <xf numFmtId="0" fontId="40" fillId="48" borderId="194" xfId="4" applyNumberFormat="1" applyFont="1" applyFill="1" applyBorder="1" applyAlignment="1">
      <alignment horizontal="center" vertical="center" wrapText="1"/>
    </xf>
    <xf numFmtId="169" fontId="104" fillId="36" borderId="195" xfId="0" applyFont="1" applyFill="1" applyBorder="1" applyAlignment="1">
      <alignment horizontal="center" vertical="center" textRotation="90" wrapText="1"/>
    </xf>
    <xf numFmtId="169" fontId="104" fillId="36" borderId="69" xfId="0" applyFont="1" applyFill="1" applyBorder="1" applyAlignment="1">
      <alignment horizontal="center" vertical="center" textRotation="90" wrapText="1"/>
    </xf>
    <xf numFmtId="0" fontId="16" fillId="35" borderId="200" xfId="4" applyNumberFormat="1" applyFont="1" applyFill="1" applyBorder="1" applyAlignment="1">
      <alignment horizontal="center" vertical="center" wrapText="1"/>
    </xf>
    <xf numFmtId="0" fontId="16" fillId="35" borderId="206" xfId="4" applyNumberFormat="1" applyFont="1" applyFill="1" applyBorder="1" applyAlignment="1">
      <alignment horizontal="center" vertical="center" wrapText="1"/>
    </xf>
    <xf numFmtId="0" fontId="16" fillId="35" borderId="201" xfId="4" applyNumberFormat="1" applyFont="1" applyFill="1" applyBorder="1" applyAlignment="1">
      <alignment horizontal="center" vertical="center" wrapText="1"/>
    </xf>
    <xf numFmtId="0" fontId="22" fillId="50" borderId="14" xfId="4" applyNumberFormat="1" applyFont="1" applyFill="1" applyBorder="1" applyAlignment="1">
      <alignment horizontal="left" vertical="center" wrapText="1"/>
    </xf>
    <xf numFmtId="0" fontId="22" fillId="50" borderId="0" xfId="4" applyNumberFormat="1" applyFont="1" applyFill="1" applyAlignment="1">
      <alignment horizontal="left" vertical="center" wrapText="1"/>
    </xf>
    <xf numFmtId="169" fontId="147" fillId="38" borderId="70" xfId="0" applyFont="1" applyFill="1" applyBorder="1" applyAlignment="1">
      <alignment horizontal="center" vertical="center" wrapText="1"/>
    </xf>
    <xf numFmtId="169" fontId="147" fillId="38" borderId="71" xfId="0" applyFont="1" applyFill="1" applyBorder="1" applyAlignment="1">
      <alignment horizontal="center" vertical="center" wrapText="1"/>
    </xf>
    <xf numFmtId="169" fontId="147" fillId="38" borderId="72" xfId="0" applyFont="1" applyFill="1" applyBorder="1" applyAlignment="1">
      <alignment horizontal="center" vertical="center" wrapText="1"/>
    </xf>
    <xf numFmtId="169" fontId="104" fillId="54" borderId="195" xfId="0" applyFont="1" applyFill="1" applyBorder="1" applyAlignment="1">
      <alignment horizontal="center" vertical="center" textRotation="90" wrapText="1"/>
    </xf>
    <xf numFmtId="169" fontId="104" fillId="54" borderId="69" xfId="0" applyFont="1" applyFill="1" applyBorder="1" applyAlignment="1">
      <alignment horizontal="center" vertical="center" textRotation="90" wrapText="1"/>
    </xf>
    <xf numFmtId="0" fontId="51" fillId="0" borderId="202" xfId="25" applyFont="1" applyBorder="1" applyAlignment="1">
      <alignment vertical="center" wrapText="1"/>
    </xf>
    <xf numFmtId="0" fontId="51" fillId="0" borderId="203" xfId="25" applyFont="1" applyBorder="1" applyAlignment="1">
      <alignment vertical="center" wrapText="1"/>
    </xf>
    <xf numFmtId="0" fontId="51" fillId="0" borderId="204" xfId="25" applyFont="1" applyBorder="1" applyAlignment="1">
      <alignment vertical="center" wrapText="1"/>
    </xf>
    <xf numFmtId="0" fontId="51" fillId="0" borderId="202" xfId="25" applyFont="1" applyBorder="1" applyAlignment="1" applyProtection="1">
      <alignment vertical="center" wrapText="1"/>
      <protection locked="0"/>
    </xf>
    <xf numFmtId="0" fontId="51" fillId="0" borderId="203" xfId="25" applyFont="1" applyBorder="1" applyAlignment="1" applyProtection="1">
      <alignment vertical="center" wrapText="1"/>
      <protection locked="0"/>
    </xf>
    <xf numFmtId="0" fontId="51" fillId="0" borderId="204" xfId="25" applyFont="1" applyBorder="1" applyAlignment="1" applyProtection="1">
      <alignment vertical="center" wrapText="1"/>
      <protection locked="0"/>
    </xf>
    <xf numFmtId="169" fontId="159" fillId="0" borderId="132" xfId="0" applyFont="1" applyBorder="1" applyAlignment="1" applyProtection="1">
      <alignment vertical="center" wrapText="1"/>
      <protection locked="0"/>
    </xf>
    <xf numFmtId="169" fontId="159" fillId="0" borderId="133" xfId="0" applyFont="1" applyBorder="1" applyAlignment="1" applyProtection="1">
      <alignment vertical="center" wrapText="1"/>
      <protection locked="0"/>
    </xf>
    <xf numFmtId="169" fontId="159" fillId="0" borderId="134" xfId="0" applyFont="1" applyBorder="1" applyAlignment="1" applyProtection="1">
      <alignment vertical="center" wrapText="1"/>
      <protection locked="0"/>
    </xf>
    <xf numFmtId="169" fontId="159" fillId="0" borderId="135" xfId="0" applyFont="1" applyBorder="1" applyAlignment="1" applyProtection="1">
      <alignment vertical="center" wrapText="1"/>
      <protection locked="0"/>
    </xf>
    <xf numFmtId="169" fontId="159" fillId="0" borderId="136" xfId="0" applyFont="1" applyBorder="1" applyAlignment="1" applyProtection="1">
      <alignment vertical="center" wrapText="1"/>
      <protection locked="0"/>
    </xf>
    <xf numFmtId="169" fontId="159" fillId="0" borderId="137" xfId="0" applyFont="1" applyBorder="1" applyAlignment="1" applyProtection="1">
      <alignment vertical="center" wrapText="1"/>
      <protection locked="0"/>
    </xf>
    <xf numFmtId="0" fontId="13" fillId="0" borderId="198" xfId="34" applyFont="1" applyBorder="1" applyAlignment="1">
      <alignment wrapText="1"/>
    </xf>
    <xf numFmtId="0" fontId="9" fillId="0" borderId="198" xfId="34" applyFont="1" applyBorder="1" applyAlignment="1">
      <alignment wrapText="1"/>
    </xf>
    <xf numFmtId="0" fontId="83" fillId="0" borderId="198" xfId="34" applyFont="1" applyBorder="1" applyAlignment="1">
      <alignment horizontal="right" wrapText="1"/>
    </xf>
    <xf numFmtId="0" fontId="39" fillId="0" borderId="198" xfId="34" applyFont="1" applyBorder="1" applyAlignment="1">
      <alignment vertical="top" wrapText="1"/>
    </xf>
    <xf numFmtId="169" fontId="350" fillId="0" borderId="139" xfId="0" applyFont="1" applyBorder="1" applyAlignment="1" applyProtection="1">
      <alignment vertical="top"/>
      <protection locked="0"/>
    </xf>
    <xf numFmtId="169" fontId="350" fillId="0" borderId="140" xfId="0" applyFont="1" applyBorder="1" applyAlignment="1" applyProtection="1">
      <alignment vertical="top"/>
      <protection locked="0"/>
    </xf>
    <xf numFmtId="169" fontId="350" fillId="0" borderId="141" xfId="0" applyFont="1" applyBorder="1" applyAlignment="1" applyProtection="1">
      <alignment vertical="top"/>
      <protection locked="0"/>
    </xf>
    <xf numFmtId="0" fontId="13" fillId="0" borderId="198" xfId="34" applyFont="1" applyBorder="1" applyAlignment="1">
      <alignment vertical="center" wrapText="1"/>
    </xf>
    <xf numFmtId="0" fontId="13" fillId="0" borderId="202" xfId="34" applyFont="1" applyBorder="1" applyAlignment="1">
      <alignment horizontal="left" vertical="top" wrapText="1"/>
    </xf>
    <xf numFmtId="0" fontId="13" fillId="0" borderId="203" xfId="34" applyFont="1" applyBorder="1" applyAlignment="1">
      <alignment horizontal="left" vertical="top" wrapText="1"/>
    </xf>
    <xf numFmtId="0" fontId="12" fillId="24" borderId="198" xfId="34" applyFont="1" applyFill="1" applyBorder="1" applyAlignment="1">
      <alignment wrapText="1"/>
    </xf>
    <xf numFmtId="0" fontId="38" fillId="24" borderId="202" xfId="34" applyFont="1" applyFill="1" applyBorder="1" applyAlignment="1">
      <alignment vertical="top" wrapText="1"/>
    </xf>
    <xf numFmtId="0" fontId="38" fillId="24" borderId="203" xfId="34" applyFont="1" applyFill="1" applyBorder="1" applyAlignment="1">
      <alignment vertical="top" wrapText="1"/>
    </xf>
    <xf numFmtId="0" fontId="38" fillId="24" borderId="204" xfId="34" applyFont="1" applyFill="1" applyBorder="1" applyAlignment="1">
      <alignment vertical="top" wrapText="1"/>
    </xf>
    <xf numFmtId="3" fontId="16" fillId="24" borderId="202" xfId="34" applyNumberFormat="1" applyFont="1" applyFill="1" applyBorder="1" applyAlignment="1">
      <alignment horizontal="left" vertical="center" wrapText="1"/>
    </xf>
    <xf numFmtId="0" fontId="16" fillId="24" borderId="203" xfId="34" applyFont="1" applyFill="1" applyBorder="1" applyAlignment="1">
      <alignment horizontal="left" vertical="center" wrapText="1"/>
    </xf>
    <xf numFmtId="0" fontId="16" fillId="24" borderId="204" xfId="34" applyFont="1" applyFill="1" applyBorder="1" applyAlignment="1">
      <alignment horizontal="left" vertical="center" wrapText="1"/>
    </xf>
    <xf numFmtId="0" fontId="38" fillId="24" borderId="198" xfId="4" applyNumberFormat="1" applyFont="1" applyFill="1" applyBorder="1" applyAlignment="1">
      <alignment horizontal="center" vertical="center" wrapText="1"/>
    </xf>
    <xf numFmtId="0" fontId="13" fillId="24" borderId="202" xfId="34" applyFont="1" applyFill="1" applyBorder="1" applyAlignment="1">
      <alignment horizontal="left" vertical="center" wrapText="1"/>
    </xf>
    <xf numFmtId="0" fontId="13" fillId="24" borderId="203" xfId="34" applyFont="1" applyFill="1" applyBorder="1" applyAlignment="1">
      <alignment horizontal="left" vertical="center" wrapText="1"/>
    </xf>
    <xf numFmtId="0" fontId="13" fillId="24" borderId="204" xfId="34" applyFont="1" applyFill="1" applyBorder="1" applyAlignment="1">
      <alignment horizontal="left" vertical="center" wrapText="1"/>
    </xf>
    <xf numFmtId="0" fontId="9" fillId="0" borderId="2" xfId="34" applyFont="1" applyBorder="1" applyAlignment="1">
      <alignment horizontal="right" vertical="center" wrapText="1"/>
    </xf>
    <xf numFmtId="0" fontId="9" fillId="0" borderId="0" xfId="34" applyFont="1" applyAlignment="1">
      <alignment horizontal="right" vertical="center" wrapText="1"/>
    </xf>
    <xf numFmtId="0" fontId="18" fillId="24" borderId="198" xfId="34" applyFont="1" applyFill="1" applyBorder="1" applyAlignment="1">
      <alignment vertical="center" wrapText="1"/>
    </xf>
    <xf numFmtId="0" fontId="38" fillId="24" borderId="198" xfId="34" applyFont="1" applyFill="1" applyBorder="1" applyAlignment="1">
      <alignment wrapText="1"/>
    </xf>
    <xf numFmtId="0" fontId="16" fillId="0" borderId="198" xfId="33" applyFont="1" applyBorder="1" applyAlignment="1" applyProtection="1">
      <alignment horizontal="center" vertical="center" wrapText="1"/>
      <protection locked="0"/>
    </xf>
    <xf numFmtId="0" fontId="82" fillId="0" borderId="202" xfId="33" applyFont="1" applyBorder="1" applyAlignment="1" applyProtection="1">
      <alignment vertical="top" wrapText="1"/>
      <protection locked="0"/>
    </xf>
    <xf numFmtId="0" fontId="82" fillId="0" borderId="203" xfId="33" applyFont="1" applyBorder="1" applyAlignment="1" applyProtection="1">
      <alignment vertical="top" wrapText="1"/>
      <protection locked="0"/>
    </xf>
    <xf numFmtId="0" fontId="82" fillId="0" borderId="204" xfId="33" applyFont="1" applyBorder="1" applyAlignment="1" applyProtection="1">
      <alignment vertical="top" wrapText="1"/>
      <protection locked="0"/>
    </xf>
    <xf numFmtId="0" fontId="82" fillId="0" borderId="198" xfId="33" applyFont="1" applyBorder="1" applyAlignment="1" applyProtection="1">
      <alignment horizontal="center" vertical="center" wrapText="1"/>
      <protection locked="0"/>
    </xf>
    <xf numFmtId="0" fontId="257" fillId="0" borderId="198" xfId="33" applyFont="1" applyBorder="1" applyAlignment="1">
      <alignment horizontal="center" vertical="center" textRotation="90" wrapText="1"/>
    </xf>
    <xf numFmtId="0" fontId="262" fillId="0" borderId="198" xfId="33" applyFont="1" applyBorder="1" applyAlignment="1">
      <alignment horizontal="left" vertical="center" wrapText="1" indent="1"/>
    </xf>
    <xf numFmtId="0" fontId="240" fillId="0" borderId="198" xfId="33" applyFont="1" applyBorder="1" applyAlignment="1">
      <alignment horizontal="left" vertical="center" wrapText="1" indent="1"/>
    </xf>
    <xf numFmtId="0" fontId="240" fillId="6" borderId="26" xfId="33" applyFont="1" applyFill="1" applyBorder="1" applyAlignment="1">
      <alignment horizontal="left" vertical="center" wrapText="1" indent="1"/>
    </xf>
    <xf numFmtId="0" fontId="240" fillId="6" borderId="0" xfId="33" applyFont="1" applyFill="1" applyAlignment="1">
      <alignment horizontal="left" vertical="center" wrapText="1" indent="1"/>
    </xf>
    <xf numFmtId="0" fontId="240" fillId="6" borderId="22" xfId="33" applyFont="1" applyFill="1" applyBorder="1" applyAlignment="1">
      <alignment horizontal="left" vertical="center" wrapText="1" indent="1"/>
    </xf>
    <xf numFmtId="2" fontId="82" fillId="24" borderId="198" xfId="33" applyNumberFormat="1" applyFont="1" applyFill="1" applyBorder="1" applyAlignment="1">
      <alignment horizontal="center" vertical="center" wrapText="1"/>
    </xf>
    <xf numFmtId="0" fontId="257" fillId="4" borderId="205" xfId="33" applyFont="1" applyFill="1" applyBorder="1" applyAlignment="1">
      <alignment horizontal="center" vertical="center" textRotation="90" wrapText="1"/>
    </xf>
    <xf numFmtId="0" fontId="257" fillId="4" borderId="67" xfId="33" applyFont="1" applyFill="1" applyBorder="1" applyAlignment="1">
      <alignment horizontal="center" vertical="center" textRotation="90" wrapText="1"/>
    </xf>
    <xf numFmtId="0" fontId="257" fillId="4" borderId="179" xfId="33" applyFont="1" applyFill="1" applyBorder="1" applyAlignment="1">
      <alignment horizontal="center" vertical="center" textRotation="90" wrapText="1"/>
    </xf>
    <xf numFmtId="0" fontId="240" fillId="0" borderId="198" xfId="33" applyFont="1" applyBorder="1" applyAlignment="1">
      <alignment horizontal="left" indent="1"/>
    </xf>
    <xf numFmtId="0" fontId="240" fillId="6" borderId="0" xfId="33" applyFont="1" applyFill="1" applyAlignment="1">
      <alignment horizontal="left" indent="1"/>
    </xf>
    <xf numFmtId="0" fontId="240" fillId="6" borderId="22" xfId="33" applyFont="1" applyFill="1" applyBorder="1" applyAlignment="1">
      <alignment horizontal="left" indent="1"/>
    </xf>
    <xf numFmtId="0" fontId="240" fillId="5" borderId="205" xfId="33" applyFont="1" applyFill="1" applyBorder="1" applyAlignment="1">
      <alignment horizontal="left" vertical="center" wrapText="1" indent="1"/>
    </xf>
    <xf numFmtId="0" fontId="240" fillId="5" borderId="67" xfId="33" applyFont="1" applyFill="1" applyBorder="1" applyAlignment="1">
      <alignment horizontal="left" vertical="center" wrapText="1" indent="1"/>
    </xf>
    <xf numFmtId="0" fontId="240" fillId="5" borderId="179" xfId="33" applyFont="1" applyFill="1" applyBorder="1" applyAlignment="1">
      <alignment horizontal="left" vertical="center" wrapText="1" indent="1"/>
    </xf>
    <xf numFmtId="3" fontId="82" fillId="24" borderId="202" xfId="33" applyNumberFormat="1" applyFont="1" applyFill="1" applyBorder="1" applyAlignment="1">
      <alignment vertical="center" wrapText="1"/>
    </xf>
    <xf numFmtId="0" fontId="82" fillId="24" borderId="203" xfId="33" applyFont="1" applyFill="1" applyBorder="1" applyAlignment="1">
      <alignment vertical="center" wrapText="1"/>
    </xf>
    <xf numFmtId="0" fontId="82" fillId="24" borderId="204" xfId="33" applyFont="1" applyFill="1" applyBorder="1" applyAlignment="1">
      <alignment vertical="center" wrapText="1"/>
    </xf>
    <xf numFmtId="0" fontId="38" fillId="24" borderId="202" xfId="32" applyFont="1" applyFill="1" applyBorder="1" applyAlignment="1">
      <alignment horizontal="center" vertical="center" wrapText="1"/>
    </xf>
    <xf numFmtId="0" fontId="38" fillId="24" borderId="204" xfId="32" applyFont="1" applyFill="1" applyBorder="1" applyAlignment="1">
      <alignment horizontal="center" vertical="center" wrapText="1"/>
    </xf>
    <xf numFmtId="3" fontId="257" fillId="24" borderId="202" xfId="33" applyNumberFormat="1" applyFont="1" applyFill="1" applyBorder="1" applyAlignment="1">
      <alignment vertical="center" wrapText="1"/>
    </xf>
    <xf numFmtId="0" fontId="257" fillId="24" borderId="203" xfId="33" applyFont="1" applyFill="1" applyBorder="1" applyAlignment="1">
      <alignment vertical="center" wrapText="1"/>
    </xf>
    <xf numFmtId="0" fontId="257" fillId="24" borderId="204" xfId="33" applyFont="1" applyFill="1" applyBorder="1" applyAlignment="1">
      <alignment vertical="center" wrapText="1"/>
    </xf>
    <xf numFmtId="0" fontId="258" fillId="24" borderId="198" xfId="33" applyFont="1" applyFill="1" applyBorder="1" applyAlignment="1">
      <alignment horizontal="center" vertical="center" wrapText="1"/>
    </xf>
    <xf numFmtId="0" fontId="261" fillId="24" borderId="198" xfId="33" applyFont="1" applyFill="1" applyBorder="1" applyAlignment="1">
      <alignment horizontal="center" vertical="center" wrapText="1"/>
    </xf>
    <xf numFmtId="0" fontId="258" fillId="24" borderId="202" xfId="33" applyFont="1" applyFill="1" applyBorder="1" applyAlignment="1">
      <alignment horizontal="center" vertical="center" wrapText="1"/>
    </xf>
    <xf numFmtId="3" fontId="257" fillId="24" borderId="198" xfId="33" applyNumberFormat="1" applyFont="1" applyFill="1" applyBorder="1" applyAlignment="1">
      <alignment horizontal="center" vertical="center"/>
    </xf>
    <xf numFmtId="0" fontId="270" fillId="0" borderId="59" xfId="33" applyFont="1" applyBorder="1" applyAlignment="1">
      <alignment horizontal="center" vertical="center" wrapText="1"/>
    </xf>
    <xf numFmtId="0" fontId="270" fillId="0" borderId="60" xfId="33" applyFont="1" applyBorder="1" applyAlignment="1">
      <alignment horizontal="center" vertical="center" wrapText="1"/>
    </xf>
    <xf numFmtId="0" fontId="268" fillId="0" borderId="17" xfId="33" applyFont="1" applyBorder="1" applyAlignment="1">
      <alignment horizontal="left" vertical="center" wrapText="1"/>
    </xf>
    <xf numFmtId="0" fontId="268" fillId="0" borderId="30" xfId="33" applyFont="1" applyBorder="1" applyAlignment="1">
      <alignment horizontal="left" vertical="center" wrapText="1"/>
    </xf>
    <xf numFmtId="0" fontId="268" fillId="0" borderId="4" xfId="33" applyFont="1" applyBorder="1" applyAlignment="1">
      <alignment horizontal="left" vertical="center" wrapText="1"/>
    </xf>
    <xf numFmtId="0" fontId="271" fillId="6" borderId="17" xfId="33" applyFont="1" applyFill="1" applyBorder="1" applyAlignment="1">
      <alignment horizontal="left" vertical="center" wrapText="1"/>
    </xf>
    <xf numFmtId="0" fontId="271" fillId="6" borderId="30" xfId="33" applyFont="1" applyFill="1" applyBorder="1" applyAlignment="1">
      <alignment horizontal="left" vertical="center" wrapText="1"/>
    </xf>
    <xf numFmtId="0" fontId="271" fillId="6" borderId="4" xfId="33" applyFont="1" applyFill="1" applyBorder="1" applyAlignment="1">
      <alignment horizontal="left" vertical="center" wrapText="1"/>
    </xf>
    <xf numFmtId="0" fontId="269" fillId="0" borderId="4" xfId="33" applyFont="1" applyBorder="1" applyAlignment="1" applyProtection="1">
      <alignment horizontal="center" vertical="center" wrapText="1"/>
      <protection locked="0"/>
    </xf>
    <xf numFmtId="0" fontId="269" fillId="0" borderId="3" xfId="33" applyFont="1" applyBorder="1" applyAlignment="1" applyProtection="1">
      <alignment horizontal="center" vertical="center" wrapText="1"/>
      <protection locked="0"/>
    </xf>
    <xf numFmtId="0" fontId="268" fillId="0" borderId="16" xfId="33" applyFont="1" applyBorder="1" applyAlignment="1" applyProtection="1">
      <alignment vertical="top" wrapText="1"/>
      <protection locked="0"/>
    </xf>
    <xf numFmtId="0" fontId="268" fillId="0" borderId="23" xfId="33" applyFont="1" applyBorder="1" applyAlignment="1" applyProtection="1">
      <alignment vertical="top" wrapText="1"/>
      <protection locked="0"/>
    </xf>
    <xf numFmtId="0" fontId="268" fillId="0" borderId="24" xfId="33" applyFont="1" applyBorder="1" applyAlignment="1" applyProtection="1">
      <alignment vertical="top" wrapText="1"/>
      <protection locked="0"/>
    </xf>
    <xf numFmtId="0" fontId="270" fillId="4" borderId="59" xfId="33" applyFont="1" applyFill="1" applyBorder="1" applyAlignment="1">
      <alignment horizontal="center" vertical="center" wrapText="1"/>
    </xf>
    <xf numFmtId="0" fontId="270" fillId="4" borderId="60" xfId="33" applyFont="1" applyFill="1" applyBorder="1" applyAlignment="1">
      <alignment horizontal="center" vertical="center" wrapText="1"/>
    </xf>
    <xf numFmtId="0" fontId="270" fillId="0" borderId="17" xfId="33" applyFont="1" applyBorder="1" applyAlignment="1">
      <alignment horizontal="left" vertical="center" wrapText="1"/>
    </xf>
    <xf numFmtId="0" fontId="270" fillId="0" borderId="30" xfId="33" applyFont="1" applyBorder="1" applyAlignment="1">
      <alignment horizontal="left" vertical="center" wrapText="1"/>
    </xf>
    <xf numFmtId="0" fontId="270" fillId="0" borderId="4" xfId="33" applyFont="1" applyBorder="1" applyAlignment="1">
      <alignment horizontal="left" vertical="center" wrapText="1"/>
    </xf>
    <xf numFmtId="0" fontId="269" fillId="0" borderId="17" xfId="33" applyFont="1" applyBorder="1" applyAlignment="1" applyProtection="1">
      <alignment horizontal="center" vertical="center" wrapText="1"/>
      <protection locked="0"/>
    </xf>
    <xf numFmtId="0" fontId="269" fillId="0" borderId="30" xfId="33" applyFont="1" applyBorder="1" applyAlignment="1" applyProtection="1">
      <alignment horizontal="center" vertical="center" wrapText="1"/>
      <protection locked="0"/>
    </xf>
    <xf numFmtId="0" fontId="270" fillId="0" borderId="3" xfId="33" applyFont="1" applyBorder="1" applyAlignment="1">
      <alignment horizontal="left" vertical="center" wrapText="1"/>
    </xf>
    <xf numFmtId="0" fontId="271" fillId="6" borderId="16" xfId="33" applyFont="1" applyFill="1" applyBorder="1" applyAlignment="1">
      <alignment horizontal="left" vertical="center" wrapText="1"/>
    </xf>
    <xf numFmtId="0" fontId="270" fillId="4" borderId="61" xfId="33" applyFont="1" applyFill="1" applyBorder="1" applyAlignment="1">
      <alignment horizontal="center" vertical="center" wrapText="1"/>
    </xf>
    <xf numFmtId="0" fontId="270" fillId="0" borderId="28" xfId="33" applyFont="1" applyBorder="1" applyAlignment="1">
      <alignment horizontal="center" vertical="center" wrapText="1"/>
    </xf>
    <xf numFmtId="0" fontId="270" fillId="0" borderId="32" xfId="33" applyFont="1" applyBorder="1" applyAlignment="1">
      <alignment horizontal="center" vertical="center" wrapText="1"/>
    </xf>
    <xf numFmtId="0" fontId="269" fillId="0" borderId="0" xfId="33" applyFont="1" applyAlignment="1">
      <alignment horizontal="center" vertical="center" wrapText="1"/>
    </xf>
    <xf numFmtId="0" fontId="272" fillId="24" borderId="17" xfId="33" applyFont="1" applyFill="1" applyBorder="1" applyAlignment="1">
      <alignment horizontal="center" vertical="center" wrapText="1"/>
    </xf>
    <xf numFmtId="0" fontId="272" fillId="24" borderId="4" xfId="33" applyFont="1" applyFill="1" applyBorder="1" applyAlignment="1">
      <alignment horizontal="center" vertical="center" wrapText="1"/>
    </xf>
    <xf numFmtId="0" fontId="273" fillId="24" borderId="17" xfId="33" applyFont="1" applyFill="1" applyBorder="1" applyAlignment="1">
      <alignment horizontal="center" vertical="center" wrapText="1"/>
    </xf>
    <xf numFmtId="0" fontId="273" fillId="24" borderId="4" xfId="33" applyFont="1" applyFill="1" applyBorder="1" applyAlignment="1">
      <alignment horizontal="center" vertical="center" wrapText="1"/>
    </xf>
    <xf numFmtId="0" fontId="271" fillId="24" borderId="17" xfId="33" applyFont="1" applyFill="1" applyBorder="1" applyAlignment="1">
      <alignment horizontal="center" vertical="center" wrapText="1"/>
    </xf>
    <xf numFmtId="0" fontId="271" fillId="24" borderId="30" xfId="33" applyFont="1" applyFill="1" applyBorder="1" applyAlignment="1">
      <alignment horizontal="center" vertical="center" wrapText="1"/>
    </xf>
    <xf numFmtId="0" fontId="271" fillId="24" borderId="4" xfId="33" applyFont="1" applyFill="1" applyBorder="1" applyAlignment="1">
      <alignment horizontal="center" vertical="center" wrapText="1"/>
    </xf>
    <xf numFmtId="0" fontId="112" fillId="0" borderId="202" xfId="10" applyNumberFormat="1" applyFont="1" applyBorder="1" applyAlignment="1" applyProtection="1">
      <alignment horizontal="left" vertical="center" wrapText="1"/>
      <protection locked="0"/>
    </xf>
    <xf numFmtId="0" fontId="112" fillId="0" borderId="203" xfId="10" applyNumberFormat="1" applyFont="1" applyBorder="1" applyAlignment="1" applyProtection="1">
      <alignment horizontal="left" vertical="center" wrapText="1"/>
      <protection locked="0"/>
    </xf>
    <xf numFmtId="0" fontId="112" fillId="0" borderId="204" xfId="10" applyNumberFormat="1" applyFont="1" applyBorder="1" applyAlignment="1" applyProtection="1">
      <alignment horizontal="left" vertical="center" wrapText="1"/>
      <protection locked="0"/>
    </xf>
    <xf numFmtId="169" fontId="284" fillId="0" borderId="202" xfId="0" applyFont="1" applyBorder="1" applyAlignment="1">
      <alignment vertical="center" wrapText="1"/>
    </xf>
    <xf numFmtId="169" fontId="284" fillId="0" borderId="203" xfId="0" applyFont="1" applyBorder="1" applyAlignment="1">
      <alignment vertical="center" wrapText="1"/>
    </xf>
    <xf numFmtId="169" fontId="284" fillId="0" borderId="204" xfId="0" applyFont="1" applyBorder="1" applyAlignment="1">
      <alignment vertical="center" wrapText="1"/>
    </xf>
    <xf numFmtId="0" fontId="176" fillId="0" borderId="200" xfId="10" applyNumberFormat="1" applyFont="1" applyBorder="1" applyAlignment="1">
      <alignment vertical="center" wrapText="1"/>
    </xf>
    <xf numFmtId="0" fontId="176" fillId="0" borderId="206" xfId="10" applyNumberFormat="1" applyFont="1" applyBorder="1" applyAlignment="1">
      <alignment vertical="center" wrapText="1"/>
    </xf>
    <xf numFmtId="0" fontId="176" fillId="0" borderId="201" xfId="10" applyNumberFormat="1" applyFont="1" applyBorder="1" applyAlignment="1">
      <alignment vertical="center" wrapText="1"/>
    </xf>
    <xf numFmtId="0" fontId="129" fillId="44" borderId="198" xfId="10" applyNumberFormat="1" applyFont="1" applyFill="1" applyBorder="1" applyAlignment="1">
      <alignment horizontal="justify" vertical="center"/>
    </xf>
    <xf numFmtId="0" fontId="176" fillId="0" borderId="73" xfId="10" applyNumberFormat="1" applyFont="1" applyBorder="1" applyAlignment="1">
      <alignment horizontal="left" vertical="center" wrapText="1"/>
    </xf>
    <xf numFmtId="0" fontId="176" fillId="0" borderId="74" xfId="10" applyNumberFormat="1" applyFont="1" applyBorder="1" applyAlignment="1">
      <alignment horizontal="left" vertical="center" wrapText="1"/>
    </xf>
    <xf numFmtId="0" fontId="176" fillId="0" borderId="75" xfId="10" applyNumberFormat="1" applyFont="1" applyBorder="1" applyAlignment="1">
      <alignment horizontal="left" vertical="center" wrapText="1"/>
    </xf>
    <xf numFmtId="0" fontId="112" fillId="0" borderId="179" xfId="10" applyNumberFormat="1" applyFont="1" applyBorder="1" applyAlignment="1" applyProtection="1">
      <alignment horizontal="left" vertical="center" wrapText="1"/>
      <protection locked="0"/>
    </xf>
    <xf numFmtId="0" fontId="176" fillId="0" borderId="198" xfId="10" applyNumberFormat="1" applyFont="1" applyBorder="1" applyAlignment="1">
      <alignment vertical="center" wrapText="1"/>
    </xf>
    <xf numFmtId="0" fontId="182" fillId="5" borderId="73" xfId="10" applyNumberFormat="1" applyFont="1" applyFill="1" applyBorder="1" applyAlignment="1">
      <alignment vertical="center" wrapText="1"/>
    </xf>
    <xf numFmtId="0" fontId="182" fillId="5" borderId="74" xfId="10" applyNumberFormat="1" applyFont="1" applyFill="1" applyBorder="1" applyAlignment="1">
      <alignment vertical="center" wrapText="1"/>
    </xf>
    <xf numFmtId="0" fontId="176" fillId="0" borderId="73" xfId="10" applyNumberFormat="1" applyFont="1" applyBorder="1" applyAlignment="1">
      <alignment vertical="center" wrapText="1"/>
    </xf>
    <xf numFmtId="0" fontId="176" fillId="0" borderId="74" xfId="10" applyNumberFormat="1" applyFont="1" applyBorder="1" applyAlignment="1">
      <alignment vertical="center" wrapText="1"/>
    </xf>
    <xf numFmtId="0" fontId="176" fillId="0" borderId="75" xfId="10" applyNumberFormat="1" applyFont="1" applyBorder="1" applyAlignment="1">
      <alignment vertical="center" wrapText="1"/>
    </xf>
    <xf numFmtId="0" fontId="176" fillId="0" borderId="2" xfId="10" applyNumberFormat="1" applyFont="1" applyBorder="1" applyAlignment="1">
      <alignment horizontal="left" vertical="center" wrapText="1"/>
    </xf>
    <xf numFmtId="0" fontId="176" fillId="0" borderId="0" xfId="10" applyNumberFormat="1" applyFont="1" applyAlignment="1">
      <alignment horizontal="left" vertical="center" wrapText="1"/>
    </xf>
    <xf numFmtId="0" fontId="176" fillId="0" borderId="10" xfId="10" applyNumberFormat="1" applyFont="1" applyBorder="1" applyAlignment="1">
      <alignment horizontal="left" vertical="center" wrapText="1"/>
    </xf>
    <xf numFmtId="0" fontId="181" fillId="0" borderId="73" xfId="10" applyNumberFormat="1" applyFont="1" applyBorder="1" applyAlignment="1">
      <alignment horizontal="justify" vertical="center"/>
    </xf>
    <xf numFmtId="0" fontId="181" fillId="0" borderId="74" xfId="10" applyNumberFormat="1" applyFont="1" applyBorder="1" applyAlignment="1">
      <alignment horizontal="justify" vertical="center"/>
    </xf>
    <xf numFmtId="0" fontId="181" fillId="0" borderId="75" xfId="10" applyNumberFormat="1" applyFont="1" applyBorder="1" applyAlignment="1">
      <alignment horizontal="justify" vertical="center"/>
    </xf>
    <xf numFmtId="0" fontId="176" fillId="0" borderId="200" xfId="10" applyNumberFormat="1" applyFont="1" applyBorder="1" applyAlignment="1">
      <alignment horizontal="left" vertical="center" wrapText="1"/>
    </xf>
    <xf numFmtId="0" fontId="176" fillId="0" borderId="206" xfId="10" applyNumberFormat="1" applyFont="1" applyBorder="1" applyAlignment="1">
      <alignment horizontal="left" vertical="center" wrapText="1"/>
    </xf>
    <xf numFmtId="0" fontId="176" fillId="0" borderId="201" xfId="10" applyNumberFormat="1" applyFont="1" applyBorder="1" applyAlignment="1">
      <alignment horizontal="left" vertical="center" wrapText="1"/>
    </xf>
    <xf numFmtId="0" fontId="181" fillId="0" borderId="29" xfId="10" applyNumberFormat="1" applyFont="1" applyBorder="1" applyAlignment="1">
      <alignment horizontal="justify" vertical="center" wrapText="1"/>
    </xf>
    <xf numFmtId="0" fontId="181" fillId="0" borderId="0" xfId="10" applyNumberFormat="1" applyFont="1" applyAlignment="1">
      <alignment horizontal="justify" vertical="center"/>
    </xf>
    <xf numFmtId="0" fontId="181" fillId="0" borderId="10" xfId="10" applyNumberFormat="1" applyFont="1" applyBorder="1" applyAlignment="1">
      <alignment horizontal="justify" vertical="center"/>
    </xf>
    <xf numFmtId="0" fontId="146" fillId="0" borderId="73" xfId="32" applyFont="1" applyBorder="1" applyAlignment="1">
      <alignment horizontal="justify" vertical="center" wrapText="1"/>
    </xf>
    <xf numFmtId="0" fontId="146" fillId="0" borderId="74" xfId="32" applyFont="1" applyBorder="1" applyAlignment="1">
      <alignment horizontal="justify" vertical="center" wrapText="1"/>
    </xf>
    <xf numFmtId="0" fontId="146" fillId="0" borderId="75" xfId="32" applyFont="1" applyBorder="1" applyAlignment="1">
      <alignment horizontal="justify" vertical="center" wrapText="1"/>
    </xf>
    <xf numFmtId="0" fontId="185" fillId="35" borderId="200" xfId="10" applyNumberFormat="1" applyFont="1" applyFill="1" applyBorder="1" applyAlignment="1">
      <alignment horizontal="center" vertical="center"/>
    </xf>
    <xf numFmtId="0" fontId="185" fillId="35" borderId="206" xfId="10" applyNumberFormat="1" applyFont="1" applyFill="1" applyBorder="1" applyAlignment="1">
      <alignment horizontal="center" vertical="center"/>
    </xf>
    <xf numFmtId="0" fontId="185" fillId="35" borderId="201" xfId="10" applyNumberFormat="1" applyFont="1" applyFill="1" applyBorder="1" applyAlignment="1">
      <alignment horizontal="center" vertical="center"/>
    </xf>
    <xf numFmtId="0" fontId="176" fillId="0" borderId="202" xfId="10" applyNumberFormat="1" applyFont="1" applyBorder="1" applyAlignment="1">
      <alignment horizontal="left" vertical="center" wrapText="1" indent="1"/>
    </xf>
    <xf numFmtId="0" fontId="176" fillId="0" borderId="203" xfId="10" applyNumberFormat="1" applyFont="1" applyBorder="1" applyAlignment="1">
      <alignment horizontal="left" vertical="center" wrapText="1" indent="1"/>
    </xf>
    <xf numFmtId="0" fontId="176" fillId="0" borderId="204" xfId="10" applyNumberFormat="1" applyFont="1" applyBorder="1" applyAlignment="1">
      <alignment horizontal="left" vertical="center" wrapText="1" indent="1"/>
    </xf>
    <xf numFmtId="0" fontId="182" fillId="0" borderId="29" xfId="10" applyNumberFormat="1" applyFont="1" applyBorder="1" applyAlignment="1">
      <alignment horizontal="justify" vertical="center"/>
    </xf>
    <xf numFmtId="0" fontId="182" fillId="0" borderId="0" xfId="10" applyNumberFormat="1" applyFont="1" applyAlignment="1">
      <alignment horizontal="justify" vertical="center"/>
    </xf>
    <xf numFmtId="0" fontId="182" fillId="0" borderId="10" xfId="10" applyNumberFormat="1" applyFont="1" applyBorder="1" applyAlignment="1">
      <alignment horizontal="justify" vertical="center"/>
    </xf>
    <xf numFmtId="0" fontId="185" fillId="0" borderId="205" xfId="10" applyNumberFormat="1" applyFont="1" applyBorder="1" applyAlignment="1">
      <alignment horizontal="center" vertical="center"/>
    </xf>
    <xf numFmtId="0" fontId="185" fillId="0" borderId="67" xfId="10" applyNumberFormat="1" applyFont="1" applyBorder="1" applyAlignment="1">
      <alignment horizontal="center" vertical="center"/>
    </xf>
    <xf numFmtId="0" fontId="182" fillId="0" borderId="202" xfId="10" applyNumberFormat="1" applyFont="1" applyBorder="1" applyAlignment="1">
      <alignment horizontal="justify" vertical="center"/>
    </xf>
    <xf numFmtId="0" fontId="182" fillId="0" borderId="203" xfId="10" applyNumberFormat="1" applyFont="1" applyBorder="1" applyAlignment="1">
      <alignment horizontal="justify" vertical="center"/>
    </xf>
    <xf numFmtId="0" fontId="182" fillId="0" borderId="204" xfId="10" applyNumberFormat="1" applyFont="1" applyBorder="1" applyAlignment="1">
      <alignment horizontal="justify" vertical="center"/>
    </xf>
    <xf numFmtId="0" fontId="176" fillId="0" borderId="198" xfId="10" applyNumberFormat="1" applyFont="1" applyBorder="1" applyAlignment="1">
      <alignment horizontal="justify" vertical="center"/>
    </xf>
    <xf numFmtId="0" fontId="104" fillId="31" borderId="27" xfId="10" applyNumberFormat="1" applyFont="1" applyFill="1" applyBorder="1" applyAlignment="1">
      <alignment horizontal="center" vertical="center" wrapText="1"/>
    </xf>
    <xf numFmtId="0" fontId="104" fillId="31" borderId="26" xfId="10" applyNumberFormat="1" applyFont="1" applyFill="1" applyBorder="1" applyAlignment="1">
      <alignment horizontal="center" vertical="center" wrapText="1"/>
    </xf>
    <xf numFmtId="0" fontId="104" fillId="31" borderId="28" xfId="10" applyNumberFormat="1" applyFont="1" applyFill="1" applyBorder="1" applyAlignment="1">
      <alignment horizontal="center" vertical="center" wrapText="1"/>
    </xf>
    <xf numFmtId="0" fontId="176" fillId="0" borderId="73" xfId="10" applyNumberFormat="1" applyFont="1" applyBorder="1" applyAlignment="1">
      <alignment horizontal="justify" vertical="center" wrapText="1"/>
    </xf>
    <xf numFmtId="0" fontId="182" fillId="0" borderId="74" xfId="10" applyNumberFormat="1" applyFont="1" applyBorder="1" applyAlignment="1">
      <alignment horizontal="justify" vertical="center" wrapText="1"/>
    </xf>
    <xf numFmtId="0" fontId="182" fillId="0" borderId="75" xfId="10" applyNumberFormat="1" applyFont="1" applyBorder="1" applyAlignment="1">
      <alignment horizontal="justify" vertical="center" wrapText="1"/>
    </xf>
    <xf numFmtId="14" fontId="177" fillId="18" borderId="0" xfId="10" applyNumberFormat="1" applyFont="1" applyFill="1" applyAlignment="1" applyProtection="1">
      <alignment horizontal="center" vertical="center"/>
      <protection locked="0"/>
    </xf>
    <xf numFmtId="3" fontId="106" fillId="24" borderId="207" xfId="10" applyNumberFormat="1" applyFont="1" applyFill="1" applyBorder="1" applyAlignment="1">
      <alignment horizontal="left" vertical="center" wrapText="1"/>
    </xf>
    <xf numFmtId="0" fontId="106" fillId="24" borderId="208" xfId="10" applyNumberFormat="1" applyFont="1" applyFill="1" applyBorder="1" applyAlignment="1">
      <alignment horizontal="left" vertical="center" wrapText="1"/>
    </xf>
    <xf numFmtId="0" fontId="104" fillId="24" borderId="207" xfId="10" applyNumberFormat="1" applyFont="1" applyFill="1" applyBorder="1" applyAlignment="1">
      <alignment horizontal="left" vertical="center" wrapText="1"/>
    </xf>
    <xf numFmtId="0" fontId="104" fillId="24" borderId="209" xfId="10" applyNumberFormat="1" applyFont="1" applyFill="1" applyBorder="1" applyAlignment="1">
      <alignment horizontal="left" vertical="center" wrapText="1"/>
    </xf>
    <xf numFmtId="0" fontId="104" fillId="24" borderId="208" xfId="10" applyNumberFormat="1" applyFont="1" applyFill="1" applyBorder="1" applyAlignment="1">
      <alignment horizontal="left" vertical="center" wrapText="1"/>
    </xf>
    <xf numFmtId="0" fontId="178" fillId="0" borderId="0" xfId="10" applyNumberFormat="1" applyFont="1" applyAlignment="1">
      <alignment horizontal="left" vertical="center" wrapText="1"/>
    </xf>
    <xf numFmtId="0" fontId="178" fillId="0" borderId="0" xfId="10" applyNumberFormat="1" applyFont="1" applyAlignment="1">
      <alignment horizontal="right" vertical="center" wrapText="1"/>
    </xf>
    <xf numFmtId="0" fontId="178" fillId="0" borderId="22" xfId="10" applyNumberFormat="1" applyFont="1" applyBorder="1" applyAlignment="1">
      <alignment horizontal="right" vertical="center" wrapText="1"/>
    </xf>
    <xf numFmtId="0" fontId="112" fillId="0" borderId="202" xfId="10" applyNumberFormat="1" applyFont="1" applyBorder="1" applyAlignment="1" applyProtection="1">
      <alignment horizontal="center" vertical="center" wrapText="1"/>
      <protection locked="0"/>
    </xf>
    <xf numFmtId="0" fontId="112" fillId="0" borderId="203" xfId="10" applyNumberFormat="1" applyFont="1" applyBorder="1" applyAlignment="1" applyProtection="1">
      <alignment horizontal="center" vertical="center" wrapText="1"/>
      <protection locked="0"/>
    </xf>
    <xf numFmtId="0" fontId="112" fillId="0" borderId="204" xfId="10" applyNumberFormat="1" applyFont="1" applyBorder="1" applyAlignment="1" applyProtection="1">
      <alignment horizontal="center" vertical="center" wrapText="1"/>
      <protection locked="0"/>
    </xf>
    <xf numFmtId="0" fontId="182" fillId="34" borderId="27" xfId="15" applyNumberFormat="1" applyFont="1" applyFill="1" applyBorder="1" applyAlignment="1">
      <alignment horizontal="left" vertical="center" wrapText="1"/>
    </xf>
    <xf numFmtId="0" fontId="182" fillId="34" borderId="26" xfId="15" applyNumberFormat="1" applyFont="1" applyFill="1" applyBorder="1" applyAlignment="1">
      <alignment horizontal="left" vertical="center" wrapText="1"/>
    </xf>
    <xf numFmtId="0" fontId="182" fillId="34" borderId="39" xfId="15" applyNumberFormat="1" applyFont="1" applyFill="1" applyBorder="1" applyAlignment="1">
      <alignment horizontal="left" vertical="center" wrapText="1"/>
    </xf>
    <xf numFmtId="0" fontId="129" fillId="44" borderId="207" xfId="10" applyNumberFormat="1" applyFont="1" applyFill="1" applyBorder="1" applyAlignment="1">
      <alignment horizontal="justify" vertical="center"/>
    </xf>
    <xf numFmtId="0" fontId="129" fillId="44" borderId="209" xfId="10" applyNumberFormat="1" applyFont="1" applyFill="1" applyBorder="1" applyAlignment="1">
      <alignment horizontal="justify" vertical="center"/>
    </xf>
    <xf numFmtId="0" fontId="129" fillId="44" borderId="208" xfId="10" applyNumberFormat="1" applyFont="1" applyFill="1" applyBorder="1" applyAlignment="1">
      <alignment horizontal="justify" vertical="center"/>
    </xf>
    <xf numFmtId="0" fontId="112" fillId="0" borderId="202" xfId="4" applyNumberFormat="1" applyFont="1" applyBorder="1" applyAlignment="1" applyProtection="1">
      <alignment horizontal="left" vertical="center" wrapText="1"/>
      <protection locked="0"/>
    </xf>
    <xf numFmtId="0" fontId="112" fillId="0" borderId="203" xfId="4" applyNumberFormat="1" applyFont="1" applyBorder="1" applyAlignment="1" applyProtection="1">
      <alignment horizontal="left" vertical="center" wrapText="1"/>
      <protection locked="0"/>
    </xf>
    <xf numFmtId="0" fontId="112" fillId="0" borderId="204" xfId="4" applyNumberFormat="1" applyFont="1" applyBorder="1" applyAlignment="1" applyProtection="1">
      <alignment horizontal="left" vertical="center" wrapText="1"/>
      <protection locked="0"/>
    </xf>
    <xf numFmtId="0" fontId="99" fillId="0" borderId="198" xfId="4" applyNumberFormat="1" applyFont="1" applyBorder="1" applyAlignment="1">
      <alignment horizontal="left" vertical="center" wrapText="1"/>
    </xf>
    <xf numFmtId="167" fontId="119" fillId="0" borderId="198" xfId="4" applyNumberFormat="1" applyFont="1" applyBorder="1" applyAlignment="1" applyProtection="1">
      <alignment horizontal="center" vertical="center"/>
      <protection locked="0"/>
    </xf>
    <xf numFmtId="0" fontId="112" fillId="30" borderId="74" xfId="0" applyNumberFormat="1" applyFont="1" applyFill="1" applyBorder="1" applyAlignment="1">
      <alignment horizontal="left" vertical="center" wrapText="1"/>
    </xf>
    <xf numFmtId="0" fontId="108" fillId="0" borderId="0" xfId="0" applyNumberFormat="1" applyFont="1" applyAlignment="1">
      <alignment vertical="center"/>
    </xf>
    <xf numFmtId="0" fontId="112" fillId="24" borderId="202" xfId="0" applyNumberFormat="1" applyFont="1" applyFill="1" applyBorder="1" applyAlignment="1">
      <alignment vertical="center" wrapText="1"/>
    </xf>
    <xf numFmtId="0" fontId="112" fillId="24" borderId="203" xfId="0" applyNumberFormat="1" applyFont="1" applyFill="1" applyBorder="1" applyAlignment="1">
      <alignment vertical="center" wrapText="1"/>
    </xf>
    <xf numFmtId="0" fontId="112" fillId="24" borderId="204" xfId="0" applyNumberFormat="1" applyFont="1" applyFill="1" applyBorder="1" applyAlignment="1">
      <alignment vertical="center" wrapText="1"/>
    </xf>
    <xf numFmtId="0" fontId="112" fillId="0" borderId="202" xfId="0" applyNumberFormat="1" applyFont="1" applyBorder="1" applyAlignment="1" applyProtection="1">
      <alignment vertical="center" wrapText="1"/>
      <protection locked="0"/>
    </xf>
    <xf numFmtId="0" fontId="112" fillId="0" borderId="203" xfId="0" applyNumberFormat="1" applyFont="1" applyBorder="1" applyAlignment="1" applyProtection="1">
      <alignment vertical="center" wrapText="1"/>
      <protection locked="0"/>
    </xf>
    <xf numFmtId="0" fontId="112" fillId="0" borderId="204" xfId="0" applyNumberFormat="1" applyFont="1" applyBorder="1" applyAlignment="1" applyProtection="1">
      <alignment vertical="center" wrapText="1"/>
      <protection locked="0"/>
    </xf>
    <xf numFmtId="169" fontId="370" fillId="0" borderId="0" xfId="0" applyFont="1" applyAlignment="1">
      <alignment horizontal="left" vertical="center" wrapText="1"/>
    </xf>
    <xf numFmtId="169" fontId="0" fillId="0" borderId="0" xfId="0" applyAlignment="1">
      <alignment vertical="center"/>
    </xf>
    <xf numFmtId="0" fontId="371" fillId="0" borderId="0" xfId="10" applyNumberFormat="1" applyFont="1" applyAlignment="1">
      <alignment horizontal="left" vertical="top" wrapText="1"/>
    </xf>
    <xf numFmtId="0" fontId="7" fillId="0" borderId="0" xfId="10" applyNumberFormat="1" applyAlignment="1">
      <alignment horizontal="left" vertical="top"/>
    </xf>
    <xf numFmtId="169" fontId="370" fillId="52" borderId="0" xfId="0" applyFont="1" applyFill="1" applyAlignment="1">
      <alignment horizontal="left" vertical="center" wrapText="1"/>
    </xf>
    <xf numFmtId="0" fontId="112" fillId="0" borderId="202" xfId="55" applyFont="1" applyBorder="1" applyAlignment="1" applyProtection="1">
      <alignment vertical="center" wrapText="1"/>
      <protection locked="0"/>
    </xf>
    <xf numFmtId="0" fontId="112" fillId="0" borderId="203" xfId="55" applyFont="1" applyBorder="1" applyAlignment="1" applyProtection="1">
      <alignment vertical="center" wrapText="1"/>
      <protection locked="0"/>
    </xf>
    <xf numFmtId="0" fontId="112" fillId="0" borderId="204" xfId="55" applyFont="1" applyBorder="1" applyAlignment="1" applyProtection="1">
      <alignment vertical="center" wrapText="1"/>
      <protection locked="0"/>
    </xf>
    <xf numFmtId="0" fontId="99" fillId="24" borderId="16" xfId="0" applyNumberFormat="1" applyFont="1" applyFill="1" applyBorder="1" applyAlignment="1">
      <alignment horizontal="justify" vertical="center"/>
    </xf>
    <xf numFmtId="0" fontId="99" fillId="24" borderId="23" xfId="0" applyNumberFormat="1" applyFont="1" applyFill="1" applyBorder="1" applyAlignment="1">
      <alignment horizontal="justify" vertical="center"/>
    </xf>
    <xf numFmtId="0" fontId="99" fillId="24" borderId="24" xfId="0" applyNumberFormat="1" applyFont="1" applyFill="1" applyBorder="1" applyAlignment="1">
      <alignment horizontal="justify" vertical="center"/>
    </xf>
    <xf numFmtId="0" fontId="119" fillId="24" borderId="16" xfId="0" applyNumberFormat="1" applyFont="1" applyFill="1" applyBorder="1" applyAlignment="1">
      <alignment horizontal="justify" vertical="center" wrapText="1"/>
    </xf>
    <xf numFmtId="0" fontId="119" fillId="24" borderId="23" xfId="0" applyNumberFormat="1" applyFont="1" applyFill="1" applyBorder="1" applyAlignment="1">
      <alignment horizontal="justify" vertical="center"/>
    </xf>
    <xf numFmtId="0" fontId="119" fillId="24" borderId="24" xfId="0" applyNumberFormat="1" applyFont="1" applyFill="1" applyBorder="1" applyAlignment="1">
      <alignment horizontal="justify" vertical="center"/>
    </xf>
    <xf numFmtId="0" fontId="112" fillId="0" borderId="2" xfId="0" applyNumberFormat="1" applyFont="1" applyBorder="1" applyAlignment="1">
      <alignment vertical="center" wrapText="1"/>
    </xf>
    <xf numFmtId="0" fontId="112" fillId="0" borderId="0" xfId="0" applyNumberFormat="1" applyFont="1" applyAlignment="1">
      <alignment vertical="center" wrapText="1"/>
    </xf>
    <xf numFmtId="0" fontId="112" fillId="0" borderId="10" xfId="0" applyNumberFormat="1" applyFont="1" applyBorder="1" applyAlignment="1">
      <alignment vertical="center" wrapText="1"/>
    </xf>
    <xf numFmtId="0" fontId="120" fillId="0" borderId="0" xfId="0" applyNumberFormat="1" applyFont="1" applyAlignment="1">
      <alignment vertical="center" wrapText="1"/>
    </xf>
    <xf numFmtId="0" fontId="107" fillId="0" borderId="0" xfId="0" applyNumberFormat="1" applyFont="1" applyAlignment="1">
      <alignment vertical="center" wrapText="1"/>
    </xf>
    <xf numFmtId="0" fontId="107" fillId="0" borderId="10" xfId="0" applyNumberFormat="1" applyFont="1" applyBorder="1" applyAlignment="1">
      <alignment vertical="center" wrapText="1"/>
    </xf>
    <xf numFmtId="0" fontId="122" fillId="27" borderId="12" xfId="0" applyNumberFormat="1" applyFont="1" applyFill="1" applyBorder="1" applyAlignment="1">
      <alignment vertical="center" wrapText="1"/>
    </xf>
    <xf numFmtId="0" fontId="122" fillId="27" borderId="0" xfId="0" applyNumberFormat="1" applyFont="1" applyFill="1" applyAlignment="1">
      <alignment vertical="center" wrapText="1"/>
    </xf>
    <xf numFmtId="0" fontId="122" fillId="27" borderId="11" xfId="0" applyNumberFormat="1" applyFont="1" applyFill="1" applyBorder="1" applyAlignment="1">
      <alignment vertical="center" wrapText="1"/>
    </xf>
    <xf numFmtId="0" fontId="15" fillId="0" borderId="2" xfId="10" applyNumberFormat="1" applyFont="1" applyBorder="1" applyAlignment="1">
      <alignment vertical="center" wrapText="1"/>
    </xf>
    <xf numFmtId="0" fontId="15" fillId="0" borderId="0" xfId="10" applyNumberFormat="1" applyFont="1" applyAlignment="1">
      <alignment vertical="center" wrapText="1"/>
    </xf>
    <xf numFmtId="0" fontId="15" fillId="0" borderId="10" xfId="10" applyNumberFormat="1" applyFont="1" applyBorder="1" applyAlignment="1">
      <alignment vertical="center" wrapText="1"/>
    </xf>
    <xf numFmtId="0" fontId="44" fillId="0" borderId="0" xfId="10" applyNumberFormat="1" applyFont="1" applyAlignment="1">
      <alignment vertical="center" wrapText="1"/>
    </xf>
    <xf numFmtId="0" fontId="24" fillId="0" borderId="0" xfId="10" applyNumberFormat="1" applyFont="1" applyAlignment="1">
      <alignment vertical="center" wrapText="1"/>
    </xf>
    <xf numFmtId="0" fontId="24" fillId="0" borderId="10" xfId="10" applyNumberFormat="1" applyFont="1" applyBorder="1" applyAlignment="1">
      <alignment vertical="center" wrapText="1"/>
    </xf>
    <xf numFmtId="0" fontId="23" fillId="24" borderId="202" xfId="10" applyNumberFormat="1" applyFont="1" applyFill="1" applyBorder="1" applyAlignment="1">
      <alignment vertical="center" wrapText="1"/>
    </xf>
    <xf numFmtId="0" fontId="23" fillId="24" borderId="203" xfId="10" applyNumberFormat="1" applyFont="1" applyFill="1" applyBorder="1" applyAlignment="1">
      <alignment vertical="center" wrapText="1"/>
    </xf>
    <xf numFmtId="0" fontId="23" fillId="24" borderId="204" xfId="10" applyNumberFormat="1" applyFont="1" applyFill="1" applyBorder="1" applyAlignment="1">
      <alignment vertical="center" wrapText="1"/>
    </xf>
    <xf numFmtId="0" fontId="15" fillId="0" borderId="202" xfId="10" applyNumberFormat="1" applyFont="1" applyBorder="1" applyAlignment="1" applyProtection="1">
      <alignment vertical="center" wrapText="1"/>
      <protection locked="0"/>
    </xf>
    <xf numFmtId="0" fontId="15" fillId="0" borderId="203" xfId="10" applyNumberFormat="1" applyFont="1" applyBorder="1" applyAlignment="1" applyProtection="1">
      <alignment vertical="center" wrapText="1"/>
      <protection locked="0"/>
    </xf>
    <xf numFmtId="0" fontId="15" fillId="0" borderId="204" xfId="10" applyNumberFormat="1" applyFont="1" applyBorder="1" applyAlignment="1" applyProtection="1">
      <alignment vertical="center" wrapText="1"/>
      <protection locked="0"/>
    </xf>
    <xf numFmtId="0" fontId="24" fillId="0" borderId="206" xfId="10" applyNumberFormat="1" applyFont="1" applyBorder="1" applyAlignment="1">
      <alignment vertical="center" wrapText="1"/>
    </xf>
    <xf numFmtId="0" fontId="24" fillId="0" borderId="201" xfId="10" applyNumberFormat="1" applyFont="1" applyBorder="1" applyAlignment="1">
      <alignment vertical="center" wrapText="1"/>
    </xf>
    <xf numFmtId="0" fontId="15" fillId="24" borderId="202" xfId="10" applyNumberFormat="1" applyFont="1" applyFill="1" applyBorder="1" applyAlignment="1">
      <alignment vertical="center" wrapText="1"/>
    </xf>
    <xf numFmtId="0" fontId="15" fillId="24" borderId="203" xfId="10" applyNumberFormat="1" applyFont="1" applyFill="1" applyBorder="1" applyAlignment="1">
      <alignment vertical="center" wrapText="1"/>
    </xf>
    <xf numFmtId="0" fontId="15" fillId="24" borderId="204" xfId="10" applyNumberFormat="1" applyFont="1" applyFill="1" applyBorder="1" applyAlignment="1">
      <alignment vertical="center" wrapText="1"/>
    </xf>
    <xf numFmtId="0" fontId="39" fillId="0" borderId="200" xfId="10" applyNumberFormat="1" applyFont="1" applyBorder="1" applyAlignment="1">
      <alignment vertical="center" wrapText="1"/>
    </xf>
    <xf numFmtId="0" fontId="39" fillId="0" borderId="206" xfId="10" applyNumberFormat="1" applyFont="1" applyBorder="1" applyAlignment="1">
      <alignment vertical="center" wrapText="1"/>
    </xf>
    <xf numFmtId="0" fontId="121" fillId="27" borderId="213" xfId="0" applyNumberFormat="1" applyFont="1" applyFill="1" applyBorder="1" applyAlignment="1">
      <alignment vertical="center" wrapText="1"/>
    </xf>
    <xf numFmtId="0" fontId="121" fillId="27" borderId="206" xfId="0" applyNumberFormat="1" applyFont="1" applyFill="1" applyBorder="1" applyAlignment="1">
      <alignment vertical="center" wrapText="1"/>
    </xf>
    <xf numFmtId="0" fontId="121" fillId="27" borderId="214" xfId="0" applyNumberFormat="1" applyFont="1" applyFill="1" applyBorder="1" applyAlignment="1">
      <alignment vertical="center" wrapText="1"/>
    </xf>
    <xf numFmtId="0" fontId="122" fillId="0" borderId="2" xfId="0" applyNumberFormat="1" applyFont="1" applyBorder="1" applyAlignment="1">
      <alignment vertical="center" wrapText="1"/>
    </xf>
    <xf numFmtId="0" fontId="122" fillId="0" borderId="0" xfId="0" applyNumberFormat="1" applyFont="1" applyAlignment="1">
      <alignment vertical="center" wrapText="1"/>
    </xf>
    <xf numFmtId="0" fontId="122" fillId="0" borderId="2" xfId="0" applyNumberFormat="1" applyFont="1" applyBorder="1" applyAlignment="1">
      <alignment horizontal="left" vertical="center" wrapText="1"/>
    </xf>
    <xf numFmtId="0" fontId="122" fillId="0" borderId="0" xfId="0" applyNumberFormat="1" applyFont="1" applyAlignment="1">
      <alignment horizontal="left" vertical="center" wrapText="1"/>
    </xf>
    <xf numFmtId="0" fontId="122" fillId="0" borderId="11" xfId="0" applyNumberFormat="1" applyFont="1" applyBorder="1" applyAlignment="1">
      <alignment horizontal="left" vertical="center" wrapText="1"/>
    </xf>
    <xf numFmtId="169" fontId="123" fillId="27" borderId="77" xfId="0" applyFont="1" applyFill="1" applyBorder="1" applyAlignment="1">
      <alignment vertical="center" wrapText="1"/>
    </xf>
    <xf numFmtId="169" fontId="123" fillId="27" borderId="74" xfId="0" applyFont="1" applyFill="1" applyBorder="1" applyAlignment="1">
      <alignment vertical="center" wrapText="1"/>
    </xf>
    <xf numFmtId="169" fontId="123" fillId="27" borderId="76" xfId="0" applyFont="1" applyFill="1" applyBorder="1" applyAlignment="1">
      <alignment vertical="center" wrapText="1"/>
    </xf>
    <xf numFmtId="0" fontId="121" fillId="0" borderId="12" xfId="0" applyNumberFormat="1" applyFont="1" applyBorder="1" applyAlignment="1">
      <alignment horizontal="right" vertical="center" wrapText="1"/>
    </xf>
    <xf numFmtId="0" fontId="121" fillId="0" borderId="10" xfId="0" applyNumberFormat="1" applyFont="1" applyBorder="1" applyAlignment="1">
      <alignment horizontal="right" vertical="center" wrapText="1"/>
    </xf>
    <xf numFmtId="0" fontId="116" fillId="24" borderId="207" xfId="0" applyNumberFormat="1" applyFont="1" applyFill="1" applyBorder="1" applyAlignment="1" applyProtection="1">
      <alignment horizontal="left" vertical="center" wrapText="1"/>
      <protection locked="0"/>
    </xf>
    <xf numFmtId="0" fontId="116" fillId="24" borderId="209" xfId="0" applyNumberFormat="1" applyFont="1" applyFill="1" applyBorder="1" applyAlignment="1" applyProtection="1">
      <alignment horizontal="left" vertical="center" wrapText="1"/>
      <protection locked="0"/>
    </xf>
    <xf numFmtId="0" fontId="116" fillId="24" borderId="208" xfId="0" applyNumberFormat="1" applyFont="1" applyFill="1" applyBorder="1" applyAlignment="1" applyProtection="1">
      <alignment horizontal="left" vertical="center" wrapText="1"/>
      <protection locked="0"/>
    </xf>
    <xf numFmtId="14" fontId="122" fillId="18" borderId="0" xfId="0" applyNumberFormat="1" applyFont="1" applyFill="1" applyAlignment="1" applyProtection="1">
      <alignment horizontal="center" vertical="center"/>
      <protection locked="0"/>
    </xf>
    <xf numFmtId="0" fontId="122" fillId="18" borderId="11" xfId="0" applyNumberFormat="1" applyFont="1" applyFill="1" applyBorder="1" applyAlignment="1" applyProtection="1">
      <alignment horizontal="center" vertical="center"/>
      <protection locked="0"/>
    </xf>
    <xf numFmtId="0" fontId="105" fillId="0" borderId="0" xfId="0" applyNumberFormat="1" applyFont="1" applyAlignment="1">
      <alignment horizontal="justify" vertical="center" wrapText="1"/>
    </xf>
    <xf numFmtId="0" fontId="105" fillId="0" borderId="11" xfId="0" applyNumberFormat="1" applyFont="1" applyBorder="1" applyAlignment="1">
      <alignment horizontal="justify" vertical="center" wrapText="1"/>
    </xf>
    <xf numFmtId="0" fontId="105" fillId="0" borderId="9" xfId="0" applyNumberFormat="1" applyFont="1" applyBorder="1" applyAlignment="1">
      <alignment horizontal="justify" vertical="center" wrapText="1"/>
    </xf>
    <xf numFmtId="0" fontId="105" fillId="0" borderId="8" xfId="0" applyNumberFormat="1" applyFont="1" applyBorder="1" applyAlignment="1">
      <alignment horizontal="justify" vertical="center" wrapText="1"/>
    </xf>
    <xf numFmtId="0" fontId="105" fillId="0" borderId="7" xfId="0" applyNumberFormat="1" applyFont="1" applyBorder="1" applyAlignment="1">
      <alignment horizontal="justify" vertical="center" wrapText="1"/>
    </xf>
    <xf numFmtId="0" fontId="118" fillId="0" borderId="2" xfId="0" applyNumberFormat="1" applyFont="1" applyBorder="1" applyAlignment="1">
      <alignment vertical="center" wrapText="1"/>
    </xf>
    <xf numFmtId="0" fontId="118" fillId="0" borderId="10" xfId="0" applyNumberFormat="1" applyFont="1" applyBorder="1" applyAlignment="1">
      <alignment vertical="center" wrapText="1"/>
    </xf>
    <xf numFmtId="0" fontId="118" fillId="0" borderId="0" xfId="0" applyNumberFormat="1" applyFont="1" applyAlignment="1">
      <alignment vertical="center" wrapText="1"/>
    </xf>
    <xf numFmtId="0" fontId="118" fillId="0" borderId="11" xfId="0" applyNumberFormat="1" applyFont="1" applyBorder="1" applyAlignment="1">
      <alignment vertical="center" wrapText="1"/>
    </xf>
    <xf numFmtId="0" fontId="114" fillId="27" borderId="216" xfId="0" applyNumberFormat="1" applyFont="1" applyFill="1" applyBorder="1" applyAlignment="1">
      <alignment vertical="center" wrapText="1"/>
    </xf>
    <xf numFmtId="0" fontId="114" fillId="27" borderId="203" xfId="0" applyNumberFormat="1" applyFont="1" applyFill="1" applyBorder="1" applyAlignment="1">
      <alignment vertical="center" wrapText="1"/>
    </xf>
    <xf numFmtId="0" fontId="114" fillId="27" borderId="217" xfId="0" applyNumberFormat="1" applyFont="1" applyFill="1" applyBorder="1" applyAlignment="1">
      <alignment vertical="center" wrapText="1"/>
    </xf>
    <xf numFmtId="0" fontId="116" fillId="0" borderId="218" xfId="0" applyNumberFormat="1" applyFont="1" applyBorder="1" applyAlignment="1" applyProtection="1">
      <alignment vertical="center" wrapText="1"/>
      <protection locked="0"/>
    </xf>
    <xf numFmtId="0" fontId="116" fillId="0" borderId="212" xfId="0" applyNumberFormat="1" applyFont="1" applyBorder="1" applyAlignment="1" applyProtection="1">
      <alignment vertical="center" wrapText="1"/>
      <protection locked="0"/>
    </xf>
    <xf numFmtId="0" fontId="116" fillId="0" borderId="219" xfId="0" applyNumberFormat="1" applyFont="1" applyBorder="1" applyAlignment="1" applyProtection="1">
      <alignment vertical="center" wrapText="1"/>
      <protection locked="0"/>
    </xf>
    <xf numFmtId="0" fontId="105" fillId="0" borderId="15" xfId="0" applyNumberFormat="1" applyFont="1" applyBorder="1" applyAlignment="1">
      <alignment horizontal="justify" vertical="center"/>
    </xf>
    <xf numFmtId="0" fontId="105" fillId="0" borderId="14" xfId="0" applyNumberFormat="1" applyFont="1" applyBorder="1" applyAlignment="1">
      <alignment horizontal="justify" vertical="center"/>
    </xf>
    <xf numFmtId="0" fontId="105" fillId="0" borderId="13" xfId="0" applyNumberFormat="1" applyFont="1" applyBorder="1" applyAlignment="1">
      <alignment horizontal="justify" vertical="center"/>
    </xf>
    <xf numFmtId="0" fontId="105" fillId="4" borderId="0" xfId="0" applyNumberFormat="1" applyFont="1" applyFill="1" applyAlignment="1">
      <alignment horizontal="justify" vertical="center" wrapText="1"/>
    </xf>
    <xf numFmtId="0" fontId="105" fillId="4" borderId="11" xfId="0" applyNumberFormat="1" applyFont="1" applyFill="1" applyBorder="1" applyAlignment="1">
      <alignment horizontal="justify" vertical="center" wrapText="1"/>
    </xf>
    <xf numFmtId="0" fontId="13" fillId="15" borderId="0" xfId="10" applyNumberFormat="1" applyFont="1" applyFill="1" applyAlignment="1">
      <alignment vertical="center" wrapText="1"/>
    </xf>
    <xf numFmtId="0" fontId="49" fillId="13" borderId="0" xfId="10" applyNumberFormat="1" applyFont="1" applyFill="1" applyAlignment="1">
      <alignment horizontal="center" vertical="center"/>
    </xf>
    <xf numFmtId="0" fontId="15" fillId="0" borderId="202" xfId="10" applyNumberFormat="1" applyFont="1" applyBorder="1" applyAlignment="1" applyProtection="1">
      <alignment horizontal="left" vertical="center" wrapText="1"/>
      <protection locked="0"/>
    </xf>
    <xf numFmtId="0" fontId="15" fillId="0" borderId="203" xfId="10" applyNumberFormat="1" applyFont="1" applyBorder="1" applyAlignment="1" applyProtection="1">
      <alignment horizontal="left" vertical="center" wrapText="1"/>
      <protection locked="0"/>
    </xf>
    <xf numFmtId="0" fontId="15" fillId="0" borderId="204" xfId="10" applyNumberFormat="1" applyFont="1" applyBorder="1" applyAlignment="1" applyProtection="1">
      <alignment horizontal="left" vertical="center" wrapText="1"/>
      <protection locked="0"/>
    </xf>
    <xf numFmtId="169" fontId="24" fillId="0" borderId="210" xfId="10" applyFont="1" applyBorder="1" applyAlignment="1">
      <alignment vertical="top" wrapText="1"/>
    </xf>
    <xf numFmtId="169" fontId="24" fillId="0" borderId="206" xfId="10" applyFont="1" applyBorder="1" applyAlignment="1">
      <alignment vertical="top" wrapText="1"/>
    </xf>
    <xf numFmtId="169" fontId="24" fillId="0" borderId="201" xfId="10" applyFont="1" applyBorder="1" applyAlignment="1">
      <alignment vertical="top" wrapText="1"/>
    </xf>
    <xf numFmtId="169" fontId="19" fillId="0" borderId="75" xfId="10" applyFont="1" applyBorder="1" applyAlignment="1">
      <alignment vertical="center" wrapText="1"/>
    </xf>
    <xf numFmtId="169" fontId="19" fillId="0" borderId="179" xfId="10" applyFont="1" applyBorder="1" applyAlignment="1">
      <alignment vertical="center" wrapText="1"/>
    </xf>
    <xf numFmtId="0" fontId="15" fillId="0" borderId="73" xfId="10" applyNumberFormat="1" applyFont="1" applyBorder="1" applyAlignment="1" applyProtection="1">
      <alignment horizontal="left" vertical="center" wrapText="1"/>
      <protection locked="0"/>
    </xf>
    <xf numFmtId="0" fontId="15" fillId="0" borderId="74" xfId="10" applyNumberFormat="1" applyFont="1" applyBorder="1" applyAlignment="1" applyProtection="1">
      <alignment horizontal="left" vertical="center" wrapText="1"/>
      <protection locked="0"/>
    </xf>
    <xf numFmtId="0" fontId="15" fillId="0" borderId="75" xfId="10" applyNumberFormat="1" applyFont="1" applyBorder="1" applyAlignment="1" applyProtection="1">
      <alignment horizontal="left" vertical="center" wrapText="1"/>
      <protection locked="0"/>
    </xf>
    <xf numFmtId="169" fontId="19" fillId="0" borderId="204" xfId="10" applyFont="1" applyBorder="1" applyAlignment="1">
      <alignment vertical="center" wrapText="1"/>
    </xf>
    <xf numFmtId="169" fontId="19" fillId="0" borderId="198" xfId="10" applyFont="1" applyBorder="1" applyAlignment="1">
      <alignment vertical="center" wrapText="1"/>
    </xf>
    <xf numFmtId="0" fontId="93" fillId="0" borderId="202" xfId="10" applyNumberFormat="1" applyFont="1" applyBorder="1" applyAlignment="1">
      <alignment horizontal="left" vertical="center" wrapText="1"/>
    </xf>
    <xf numFmtId="0" fontId="93" fillId="0" borderId="203" xfId="10" applyNumberFormat="1" applyFont="1" applyBorder="1" applyAlignment="1">
      <alignment horizontal="left" vertical="center" wrapText="1"/>
    </xf>
    <xf numFmtId="0" fontId="93" fillId="0" borderId="204" xfId="10" applyNumberFormat="1" applyFont="1" applyBorder="1" applyAlignment="1">
      <alignment horizontal="left" vertical="center" wrapText="1"/>
    </xf>
    <xf numFmtId="169" fontId="24" fillId="0" borderId="29" xfId="10" applyFont="1" applyBorder="1" applyAlignment="1">
      <alignment vertical="top" wrapText="1"/>
    </xf>
    <xf numFmtId="169" fontId="24" fillId="0" borderId="0" xfId="10" applyFont="1" applyAlignment="1">
      <alignment vertical="top" wrapText="1"/>
    </xf>
    <xf numFmtId="169" fontId="24" fillId="0" borderId="10" xfId="10" applyFont="1" applyBorder="1" applyAlignment="1">
      <alignment vertical="top" wrapText="1"/>
    </xf>
    <xf numFmtId="169" fontId="23" fillId="0" borderId="198" xfId="10" applyFont="1" applyBorder="1" applyAlignment="1">
      <alignment horizontal="left" vertical="center" wrapText="1"/>
    </xf>
    <xf numFmtId="167" fontId="15" fillId="0" borderId="198" xfId="10" applyNumberFormat="1" applyFont="1" applyBorder="1" applyAlignment="1" applyProtection="1">
      <alignment horizontal="center" vertical="center"/>
      <protection locked="0"/>
    </xf>
    <xf numFmtId="0" fontId="92" fillId="24" borderId="198" xfId="10" applyNumberFormat="1" applyFont="1" applyFill="1" applyBorder="1" applyAlignment="1">
      <alignment horizontal="justify" vertical="center" wrapText="1"/>
    </xf>
    <xf numFmtId="167" fontId="23" fillId="35" borderId="198" xfId="10" applyNumberFormat="1" applyFont="1" applyFill="1" applyBorder="1" applyAlignment="1">
      <alignment horizontal="center" vertical="center" wrapText="1"/>
    </xf>
    <xf numFmtId="169" fontId="23" fillId="24" borderId="203" xfId="10" applyFont="1" applyFill="1" applyBorder="1" applyAlignment="1">
      <alignment horizontal="left" vertical="center" wrapText="1"/>
    </xf>
    <xf numFmtId="169" fontId="23" fillId="24" borderId="204" xfId="10" applyFont="1" applyFill="1" applyBorder="1" applyAlignment="1">
      <alignment horizontal="left" vertical="center" wrapText="1"/>
    </xf>
    <xf numFmtId="169" fontId="23" fillId="4" borderId="203" xfId="10" applyFont="1" applyFill="1" applyBorder="1" applyAlignment="1">
      <alignment horizontal="left" vertical="center" wrapText="1"/>
    </xf>
    <xf numFmtId="169" fontId="23" fillId="4" borderId="204" xfId="10" applyFont="1" applyFill="1" applyBorder="1" applyAlignment="1">
      <alignment horizontal="left" vertical="center" wrapText="1"/>
    </xf>
    <xf numFmtId="0" fontId="15" fillId="0" borderId="200" xfId="10" applyNumberFormat="1" applyFont="1" applyBorder="1" applyAlignment="1" applyProtection="1">
      <alignment vertical="center" wrapText="1"/>
      <protection locked="0"/>
    </xf>
    <xf numFmtId="0" fontId="15" fillId="0" borderId="206" xfId="10" applyNumberFormat="1" applyFont="1" applyBorder="1" applyAlignment="1" applyProtection="1">
      <alignment vertical="center" wrapText="1"/>
      <protection locked="0"/>
    </xf>
    <xf numFmtId="0" fontId="15" fillId="0" borderId="201" xfId="10" applyNumberFormat="1" applyFont="1" applyBorder="1" applyAlignment="1" applyProtection="1">
      <alignment vertical="center" wrapText="1"/>
      <protection locked="0"/>
    </xf>
    <xf numFmtId="0" fontId="15" fillId="4" borderId="202" xfId="10" applyNumberFormat="1" applyFont="1" applyFill="1" applyBorder="1" applyAlignment="1">
      <alignment vertical="center" wrapText="1"/>
    </xf>
    <xf numFmtId="0" fontId="15" fillId="4" borderId="203" xfId="10" applyNumberFormat="1" applyFont="1" applyFill="1" applyBorder="1" applyAlignment="1">
      <alignment vertical="center" wrapText="1"/>
    </xf>
    <xf numFmtId="0" fontId="15" fillId="4" borderId="204" xfId="10" applyNumberFormat="1" applyFont="1" applyFill="1" applyBorder="1" applyAlignment="1">
      <alignment vertical="center" wrapText="1"/>
    </xf>
    <xf numFmtId="0" fontId="45" fillId="0" borderId="0" xfId="10" applyNumberFormat="1" applyFont="1" applyAlignment="1">
      <alignment vertical="center"/>
    </xf>
    <xf numFmtId="169" fontId="231" fillId="5" borderId="198" xfId="10" applyFont="1" applyFill="1" applyBorder="1" applyAlignment="1">
      <alignment horizontal="left" vertical="center" wrapText="1"/>
    </xf>
    <xf numFmtId="169" fontId="38" fillId="31" borderId="198" xfId="10" applyFont="1" applyFill="1" applyBorder="1" applyAlignment="1">
      <alignment horizontal="left" vertical="center" wrapText="1"/>
    </xf>
    <xf numFmtId="169" fontId="24" fillId="24" borderId="29" xfId="10" applyFont="1" applyFill="1" applyBorder="1" applyAlignment="1">
      <alignment vertical="top" wrapText="1"/>
    </xf>
    <xf numFmtId="169" fontId="24" fillId="24" borderId="0" xfId="10" applyFont="1" applyFill="1" applyAlignment="1">
      <alignment vertical="top" wrapText="1"/>
    </xf>
    <xf numFmtId="169" fontId="24" fillId="24" borderId="10" xfId="10" applyFont="1" applyFill="1" applyBorder="1" applyAlignment="1">
      <alignment vertical="top" wrapText="1"/>
    </xf>
    <xf numFmtId="167" fontId="15" fillId="34" borderId="198" xfId="10" applyNumberFormat="1" applyFont="1" applyFill="1" applyBorder="1" applyAlignment="1">
      <alignment horizontal="center" vertical="center"/>
    </xf>
    <xf numFmtId="169" fontId="39" fillId="24" borderId="203" xfId="10" applyFont="1" applyFill="1" applyBorder="1" applyAlignment="1">
      <alignment vertical="center" wrapText="1"/>
    </xf>
    <xf numFmtId="169" fontId="39" fillId="24" borderId="204" xfId="10" applyFont="1" applyFill="1" applyBorder="1" applyAlignment="1">
      <alignment vertical="center" wrapText="1"/>
    </xf>
    <xf numFmtId="167" fontId="15" fillId="35" borderId="198" xfId="10" applyNumberFormat="1" applyFont="1" applyFill="1" applyBorder="1" applyAlignment="1">
      <alignment horizontal="center" vertical="center"/>
    </xf>
    <xf numFmtId="169" fontId="39" fillId="0" borderId="198" xfId="10" applyFont="1" applyBorder="1" applyAlignment="1">
      <alignment horizontal="left" vertical="center" wrapText="1"/>
    </xf>
    <xf numFmtId="169" fontId="39" fillId="0" borderId="198" xfId="10" applyFont="1" applyBorder="1" applyAlignment="1">
      <alignment horizontal="left" vertical="center"/>
    </xf>
    <xf numFmtId="169" fontId="26" fillId="38" borderId="2" xfId="10" applyFont="1" applyFill="1" applyBorder="1" applyAlignment="1">
      <alignment wrapText="1"/>
    </xf>
    <xf numFmtId="169" fontId="26" fillId="38" borderId="0" xfId="10" applyFont="1" applyFill="1" applyAlignment="1">
      <alignment wrapText="1"/>
    </xf>
    <xf numFmtId="167" fontId="15" fillId="0" borderId="198" xfId="10" applyNumberFormat="1" applyFont="1" applyBorder="1" applyAlignment="1">
      <alignment horizontal="center" vertical="center"/>
    </xf>
    <xf numFmtId="169" fontId="19" fillId="0" borderId="198" xfId="10" applyFont="1" applyBorder="1" applyAlignment="1">
      <alignment horizontal="right" wrapText="1"/>
    </xf>
    <xf numFmtId="167" fontId="99" fillId="35" borderId="198" xfId="4" applyNumberFormat="1" applyFont="1" applyFill="1" applyBorder="1" applyAlignment="1">
      <alignment horizontal="center" vertical="center" wrapText="1"/>
    </xf>
    <xf numFmtId="0" fontId="15" fillId="0" borderId="202" xfId="10" applyNumberFormat="1" applyFont="1" applyBorder="1" applyAlignment="1">
      <alignment vertical="center" wrapText="1"/>
    </xf>
    <xf numFmtId="0" fontId="15" fillId="0" borderId="203" xfId="10" applyNumberFormat="1" applyFont="1" applyBorder="1" applyAlignment="1">
      <alignment vertical="center" wrapText="1"/>
    </xf>
    <xf numFmtId="0" fontId="15" fillId="0" borderId="204" xfId="10" applyNumberFormat="1" applyFont="1" applyBorder="1" applyAlignment="1">
      <alignment vertical="center" wrapText="1"/>
    </xf>
    <xf numFmtId="167" fontId="19" fillId="5" borderId="198" xfId="10" applyNumberFormat="1" applyFont="1" applyFill="1" applyBorder="1" applyAlignment="1">
      <alignment horizontal="center" vertical="center" wrapText="1"/>
    </xf>
    <xf numFmtId="169" fontId="25" fillId="24" borderId="198" xfId="10" applyFont="1" applyFill="1" applyBorder="1" applyAlignment="1">
      <alignment horizontal="justify" vertical="center" wrapText="1"/>
    </xf>
    <xf numFmtId="169" fontId="40" fillId="24" borderId="198" xfId="10" applyFont="1" applyFill="1" applyBorder="1" applyAlignment="1">
      <alignment horizontal="right" vertical="center"/>
    </xf>
    <xf numFmtId="169" fontId="91" fillId="24" borderId="198" xfId="10" applyFont="1" applyFill="1" applyBorder="1" applyAlignment="1">
      <alignment horizontal="right" vertical="center" wrapText="1"/>
    </xf>
    <xf numFmtId="169" fontId="27" fillId="38" borderId="0" xfId="10" applyFont="1" applyFill="1" applyAlignment="1">
      <alignment horizontal="left" vertical="center" wrapText="1"/>
    </xf>
    <xf numFmtId="169" fontId="219" fillId="34" borderId="198" xfId="10" applyFont="1" applyFill="1" applyBorder="1" applyAlignment="1">
      <alignment vertical="center" wrapText="1"/>
    </xf>
    <xf numFmtId="167" fontId="23" fillId="4" borderId="198" xfId="10" applyNumberFormat="1" applyFont="1" applyFill="1" applyBorder="1" applyAlignment="1">
      <alignment horizontal="center" vertical="center" wrapText="1"/>
    </xf>
    <xf numFmtId="169" fontId="219" fillId="49" borderId="198" xfId="10" applyFont="1" applyFill="1" applyBorder="1" applyAlignment="1">
      <alignment vertical="center" wrapText="1"/>
    </xf>
    <xf numFmtId="167" fontId="119" fillId="35" borderId="198" xfId="0" applyNumberFormat="1" applyFont="1" applyFill="1" applyBorder="1" applyAlignment="1">
      <alignment horizontal="center" vertical="center"/>
    </xf>
    <xf numFmtId="169" fontId="12" fillId="31" borderId="198" xfId="10" applyFont="1" applyFill="1" applyBorder="1" applyAlignment="1">
      <alignment vertical="center" wrapText="1"/>
    </xf>
    <xf numFmtId="169" fontId="12" fillId="31" borderId="198" xfId="10" applyFont="1" applyFill="1" applyBorder="1" applyAlignment="1">
      <alignment horizontal="left" vertical="center" wrapText="1"/>
    </xf>
    <xf numFmtId="169" fontId="22" fillId="24" borderId="202" xfId="10" applyFont="1" applyFill="1" applyBorder="1" applyAlignment="1">
      <alignment horizontal="left" vertical="center" wrapText="1"/>
    </xf>
    <xf numFmtId="169" fontId="22" fillId="24" borderId="203" xfId="10" applyFont="1" applyFill="1" applyBorder="1" applyAlignment="1">
      <alignment horizontal="left" vertical="center" wrapText="1"/>
    </xf>
    <xf numFmtId="169" fontId="22" fillId="24" borderId="204" xfId="10" applyFont="1" applyFill="1" applyBorder="1" applyAlignment="1">
      <alignment horizontal="left" vertical="center" wrapText="1"/>
    </xf>
    <xf numFmtId="169" fontId="21" fillId="24" borderId="198" xfId="10" applyFont="1" applyFill="1" applyBorder="1" applyAlignment="1">
      <alignment horizontal="center" vertical="center" wrapText="1"/>
    </xf>
    <xf numFmtId="0" fontId="232" fillId="24" borderId="16" xfId="10" applyNumberFormat="1" applyFont="1" applyFill="1" applyBorder="1" applyAlignment="1">
      <alignment horizontal="justify" vertical="center"/>
    </xf>
    <xf numFmtId="0" fontId="232" fillId="24" borderId="23" xfId="10" applyNumberFormat="1" applyFont="1" applyFill="1" applyBorder="1" applyAlignment="1">
      <alignment horizontal="justify" vertical="center"/>
    </xf>
    <xf numFmtId="0" fontId="232" fillId="24" borderId="24" xfId="10" applyNumberFormat="1" applyFont="1" applyFill="1" applyBorder="1" applyAlignment="1">
      <alignment horizontal="justify" vertical="center"/>
    </xf>
    <xf numFmtId="169" fontId="11" fillId="27" borderId="30" xfId="10" applyFont="1" applyFill="1" applyBorder="1" applyAlignment="1">
      <alignment horizontal="justify" vertical="center" wrapText="1"/>
    </xf>
    <xf numFmtId="169" fontId="11" fillId="27" borderId="29" xfId="10" applyFont="1" applyFill="1" applyBorder="1" applyAlignment="1">
      <alignment horizontal="justify" vertical="center" wrapText="1"/>
    </xf>
    <xf numFmtId="169" fontId="25" fillId="35" borderId="198" xfId="10" applyFont="1" applyFill="1" applyBorder="1" applyAlignment="1">
      <alignment horizontal="center" vertical="center" wrapText="1"/>
    </xf>
    <xf numFmtId="169" fontId="219" fillId="49" borderId="198" xfId="10" applyFont="1" applyFill="1" applyBorder="1" applyAlignment="1">
      <alignment horizontal="left" vertical="center" wrapText="1"/>
    </xf>
    <xf numFmtId="0" fontId="223" fillId="0" borderId="0" xfId="10" applyNumberFormat="1" applyFont="1" applyAlignment="1">
      <alignment horizontal="left" vertical="center" wrapText="1"/>
    </xf>
    <xf numFmtId="167" fontId="23" fillId="35" borderId="202" xfId="10" applyNumberFormat="1" applyFont="1" applyFill="1" applyBorder="1" applyAlignment="1">
      <alignment horizontal="center" vertical="center" wrapText="1"/>
    </xf>
    <xf numFmtId="167" fontId="25" fillId="35" borderId="198" xfId="10" applyNumberFormat="1" applyFont="1" applyFill="1" applyBorder="1" applyAlignment="1">
      <alignment horizontal="center" vertical="center"/>
    </xf>
    <xf numFmtId="169" fontId="11" fillId="35" borderId="198" xfId="10" applyFont="1" applyFill="1" applyBorder="1"/>
    <xf numFmtId="167" fontId="24" fillId="35" borderId="198" xfId="10" applyNumberFormat="1" applyFont="1" applyFill="1" applyBorder="1" applyAlignment="1">
      <alignment horizontal="center" vertical="center" wrapText="1"/>
    </xf>
    <xf numFmtId="14" fontId="22" fillId="18" borderId="0" xfId="10" applyNumberFormat="1" applyFont="1" applyFill="1" applyAlignment="1" applyProtection="1">
      <alignment horizontal="center" vertical="center"/>
      <protection locked="0"/>
    </xf>
    <xf numFmtId="3" fontId="9" fillId="24" borderId="207" xfId="10" applyNumberFormat="1" applyFont="1" applyFill="1" applyBorder="1" applyAlignment="1">
      <alignment horizontal="left" vertical="center" wrapText="1"/>
    </xf>
    <xf numFmtId="0" fontId="9" fillId="24" borderId="208" xfId="10" applyNumberFormat="1" applyFont="1" applyFill="1" applyBorder="1" applyAlignment="1">
      <alignment horizontal="left" vertical="center" wrapText="1"/>
    </xf>
    <xf numFmtId="0" fontId="13" fillId="24" borderId="207" xfId="10" applyNumberFormat="1" applyFont="1" applyFill="1" applyBorder="1" applyAlignment="1">
      <alignment horizontal="left" vertical="center" wrapText="1"/>
    </xf>
    <xf numFmtId="0" fontId="13" fillId="24" borderId="209" xfId="10" applyNumberFormat="1" applyFont="1" applyFill="1" applyBorder="1" applyAlignment="1">
      <alignment horizontal="left" vertical="center" wrapText="1"/>
    </xf>
    <xf numFmtId="0" fontId="13" fillId="24" borderId="208" xfId="10" applyNumberFormat="1" applyFont="1" applyFill="1" applyBorder="1" applyAlignment="1">
      <alignment horizontal="left" vertical="center" wrapText="1"/>
    </xf>
    <xf numFmtId="0" fontId="42" fillId="0" borderId="0" xfId="10" applyNumberFormat="1" applyFont="1" applyAlignment="1">
      <alignment horizontal="right" vertical="center" wrapText="1"/>
    </xf>
    <xf numFmtId="0" fontId="9" fillId="4" borderId="207" xfId="10" applyNumberFormat="1" applyFont="1" applyFill="1" applyBorder="1" applyAlignment="1" applyProtection="1">
      <alignment horizontal="left" vertical="center" wrapText="1"/>
      <protection locked="0"/>
    </xf>
    <xf numFmtId="0" fontId="9" fillId="4" borderId="209" xfId="10" applyNumberFormat="1" applyFont="1" applyFill="1" applyBorder="1" applyAlignment="1" applyProtection="1">
      <alignment horizontal="left" vertical="center" wrapText="1"/>
      <protection locked="0"/>
    </xf>
    <xf numFmtId="0" fontId="9" fillId="4" borderId="208" xfId="10" applyNumberFormat="1" applyFont="1" applyFill="1" applyBorder="1" applyAlignment="1" applyProtection="1">
      <alignment horizontal="left" vertical="center" wrapText="1"/>
      <protection locked="0"/>
    </xf>
    <xf numFmtId="167" fontId="15" fillId="35" borderId="202" xfId="10" applyNumberFormat="1" applyFont="1" applyFill="1" applyBorder="1" applyAlignment="1">
      <alignment horizontal="center" vertical="center"/>
    </xf>
    <xf numFmtId="167" fontId="15" fillId="35" borderId="204" xfId="10" applyNumberFormat="1" applyFont="1" applyFill="1" applyBorder="1" applyAlignment="1">
      <alignment horizontal="center" vertical="center"/>
    </xf>
    <xf numFmtId="0" fontId="21" fillId="0" borderId="0" xfId="10" applyNumberFormat="1" applyFont="1" applyAlignment="1">
      <alignment horizontal="left" vertical="center" wrapText="1"/>
    </xf>
    <xf numFmtId="0" fontId="59" fillId="10" borderId="77" xfId="0" applyNumberFormat="1" applyFont="1" applyFill="1" applyBorder="1" applyAlignment="1">
      <alignment horizontal="left" wrapText="1"/>
    </xf>
    <xf numFmtId="0" fontId="59" fillId="10" borderId="74" xfId="0" applyNumberFormat="1" applyFont="1" applyFill="1" applyBorder="1" applyAlignment="1">
      <alignment horizontal="left" wrapText="1"/>
    </xf>
    <xf numFmtId="0" fontId="59" fillId="10" borderId="76" xfId="0" applyNumberFormat="1" applyFont="1" applyFill="1" applyBorder="1" applyAlignment="1">
      <alignment horizontal="left" wrapText="1"/>
    </xf>
    <xf numFmtId="0" fontId="15" fillId="0" borderId="216" xfId="0" applyNumberFormat="1" applyFont="1" applyBorder="1" applyAlignment="1">
      <alignment horizontal="left" vertical="top" wrapText="1"/>
    </xf>
    <xf numFmtId="0" fontId="15" fillId="0" borderId="203" xfId="0" applyNumberFormat="1" applyFont="1" applyBorder="1" applyAlignment="1">
      <alignment horizontal="left" vertical="top" wrapText="1"/>
    </xf>
    <xf numFmtId="0" fontId="15" fillId="0" borderId="217" xfId="0" applyNumberFormat="1" applyFont="1" applyBorder="1" applyAlignment="1">
      <alignment horizontal="left" vertical="top" wrapText="1"/>
    </xf>
    <xf numFmtId="0" fontId="15" fillId="0" borderId="215" xfId="0" applyNumberFormat="1" applyFont="1" applyBorder="1" applyAlignment="1">
      <alignment horizontal="left" vertical="top" wrapText="1"/>
    </xf>
    <xf numFmtId="0" fontId="15" fillId="0" borderId="198" xfId="0" applyNumberFormat="1" applyFont="1" applyBorder="1" applyAlignment="1">
      <alignment horizontal="left" vertical="top" wrapText="1"/>
    </xf>
    <xf numFmtId="0" fontId="15" fillId="0" borderId="221" xfId="0" applyNumberFormat="1" applyFont="1" applyBorder="1" applyAlignment="1">
      <alignment horizontal="left" vertical="top" wrapText="1"/>
    </xf>
    <xf numFmtId="0" fontId="15" fillId="0" borderId="12" xfId="0" applyNumberFormat="1" applyFont="1" applyBorder="1" applyAlignment="1">
      <alignment vertical="center" wrapText="1"/>
    </xf>
    <xf numFmtId="0" fontId="15" fillId="0" borderId="0" xfId="0" applyNumberFormat="1" applyFont="1" applyAlignment="1">
      <alignment vertical="center" wrapText="1"/>
    </xf>
    <xf numFmtId="0" fontId="15" fillId="0" borderId="11" xfId="0" applyNumberFormat="1" applyFont="1" applyBorder="1" applyAlignment="1">
      <alignment vertical="center" wrapText="1"/>
    </xf>
    <xf numFmtId="0" fontId="22" fillId="0" borderId="2" xfId="0" applyNumberFormat="1" applyFont="1" applyBorder="1" applyAlignment="1">
      <alignment vertical="center" wrapText="1"/>
    </xf>
    <xf numFmtId="0" fontId="22" fillId="0" borderId="0" xfId="0" applyNumberFormat="1" applyFont="1" applyAlignment="1">
      <alignment vertical="center" wrapText="1"/>
    </xf>
    <xf numFmtId="0" fontId="22" fillId="0" borderId="0" xfId="0" applyNumberFormat="1" applyFont="1" applyAlignment="1">
      <alignment horizontal="left" vertical="center" wrapText="1" indent="1"/>
    </xf>
    <xf numFmtId="0" fontId="22" fillId="0" borderId="11" xfId="0" applyNumberFormat="1" applyFont="1" applyBorder="1" applyAlignment="1">
      <alignment vertical="center" wrapText="1"/>
    </xf>
    <xf numFmtId="0" fontId="59" fillId="24" borderId="215" xfId="0" applyNumberFormat="1" applyFont="1" applyFill="1" applyBorder="1" applyAlignment="1">
      <alignment horizontal="left"/>
    </xf>
    <xf numFmtId="0" fontId="59" fillId="24" borderId="198" xfId="0" applyNumberFormat="1" applyFont="1" applyFill="1" applyBorder="1" applyAlignment="1">
      <alignment horizontal="left"/>
    </xf>
    <xf numFmtId="0" fontId="59" fillId="24" borderId="221" xfId="0" applyNumberFormat="1" applyFont="1" applyFill="1" applyBorder="1" applyAlignment="1">
      <alignment horizontal="left"/>
    </xf>
    <xf numFmtId="0" fontId="23" fillId="26" borderId="213" xfId="0" applyNumberFormat="1" applyFont="1" applyFill="1" applyBorder="1" applyAlignment="1">
      <alignment horizontal="left" wrapText="1"/>
    </xf>
    <xf numFmtId="0" fontId="23" fillId="26" borderId="206" xfId="0" applyNumberFormat="1" applyFont="1" applyFill="1" applyBorder="1" applyAlignment="1">
      <alignment horizontal="left" wrapText="1"/>
    </xf>
    <xf numFmtId="0" fontId="23" fillId="26" borderId="214" xfId="0" applyNumberFormat="1" applyFont="1" applyFill="1" applyBorder="1" applyAlignment="1">
      <alignment horizontal="left" wrapText="1"/>
    </xf>
    <xf numFmtId="0" fontId="23" fillId="8" borderId="213" xfId="0" applyNumberFormat="1" applyFont="1" applyFill="1" applyBorder="1" applyAlignment="1">
      <alignment horizontal="left" wrapText="1"/>
    </xf>
    <xf numFmtId="0" fontId="23" fillId="8" borderId="206" xfId="0" applyNumberFormat="1" applyFont="1" applyFill="1" applyBorder="1" applyAlignment="1">
      <alignment horizontal="left" wrapText="1"/>
    </xf>
    <xf numFmtId="0" fontId="23" fillId="8" borderId="214" xfId="0" applyNumberFormat="1" applyFont="1" applyFill="1" applyBorder="1" applyAlignment="1">
      <alignment horizontal="left" wrapText="1"/>
    </xf>
    <xf numFmtId="0" fontId="59" fillId="4" borderId="215" xfId="0" applyNumberFormat="1" applyFont="1" applyFill="1" applyBorder="1" applyAlignment="1">
      <alignment horizontal="left"/>
    </xf>
    <xf numFmtId="0" fontId="59" fillId="4" borderId="198" xfId="0" applyNumberFormat="1" applyFont="1" applyFill="1" applyBorder="1" applyAlignment="1">
      <alignment horizontal="left"/>
    </xf>
    <xf numFmtId="0" fontId="59" fillId="7" borderId="198" xfId="0" applyNumberFormat="1" applyFont="1" applyFill="1" applyBorder="1" applyAlignment="1">
      <alignment horizontal="left"/>
    </xf>
    <xf numFmtId="0" fontId="59" fillId="7" borderId="221" xfId="0" applyNumberFormat="1" applyFont="1" applyFill="1" applyBorder="1" applyAlignment="1">
      <alignment horizontal="left"/>
    </xf>
    <xf numFmtId="0" fontId="23" fillId="10" borderId="216" xfId="0" applyNumberFormat="1" applyFont="1" applyFill="1" applyBorder="1" applyAlignment="1">
      <alignment horizontal="left" vertical="center" wrapText="1"/>
    </xf>
    <xf numFmtId="0" fontId="23" fillId="10" borderId="203" xfId="0" applyNumberFormat="1" applyFont="1" applyFill="1" applyBorder="1" applyAlignment="1">
      <alignment horizontal="left" vertical="center" wrapText="1"/>
    </xf>
    <xf numFmtId="0" fontId="23" fillId="10" borderId="217" xfId="0" applyNumberFormat="1" applyFont="1" applyFill="1" applyBorder="1" applyAlignment="1">
      <alignment horizontal="left" vertical="center" wrapText="1"/>
    </xf>
    <xf numFmtId="169" fontId="13" fillId="0" borderId="198" xfId="0" applyFont="1" applyBorder="1" applyAlignment="1">
      <alignment horizontal="center" vertical="center" wrapText="1"/>
    </xf>
    <xf numFmtId="169" fontId="16" fillId="0" borderId="200" xfId="0" applyFont="1" applyBorder="1" applyAlignment="1">
      <alignment vertical="center" wrapText="1"/>
    </xf>
    <xf numFmtId="169" fontId="16" fillId="0" borderId="206" xfId="0" applyFont="1" applyBorder="1" applyAlignment="1">
      <alignment vertical="center" wrapText="1"/>
    </xf>
    <xf numFmtId="169" fontId="16" fillId="0" borderId="201" xfId="0" applyFont="1" applyBorder="1" applyAlignment="1">
      <alignment vertical="center" wrapText="1"/>
    </xf>
    <xf numFmtId="1" fontId="16" fillId="0" borderId="205" xfId="0" applyNumberFormat="1" applyFont="1" applyBorder="1" applyAlignment="1">
      <alignment horizontal="center" vertical="center" wrapText="1"/>
    </xf>
    <xf numFmtId="1" fontId="16" fillId="0" borderId="179" xfId="0" applyNumberFormat="1" applyFont="1" applyBorder="1" applyAlignment="1">
      <alignment horizontal="center" vertical="center" wrapText="1"/>
    </xf>
    <xf numFmtId="169" fontId="21" fillId="0" borderId="73" xfId="0" applyFont="1" applyBorder="1" applyAlignment="1">
      <alignment vertical="center" wrapText="1"/>
    </xf>
    <xf numFmtId="169" fontId="21" fillId="0" borderId="74" xfId="0" applyFont="1" applyBorder="1" applyAlignment="1">
      <alignment vertical="center" wrapText="1"/>
    </xf>
    <xf numFmtId="169" fontId="21" fillId="0" borderId="75" xfId="0" applyFont="1" applyBorder="1" applyAlignment="1">
      <alignment vertical="center" wrapText="1"/>
    </xf>
    <xf numFmtId="0" fontId="206" fillId="0" borderId="0" xfId="0" applyNumberFormat="1" applyFont="1" applyAlignment="1">
      <alignment horizontal="left" vertical="center" wrapText="1"/>
    </xf>
    <xf numFmtId="0" fontId="16" fillId="24" borderId="202" xfId="0" applyNumberFormat="1" applyFont="1" applyFill="1" applyBorder="1" applyAlignment="1">
      <alignment horizontal="left" vertical="center" wrapText="1"/>
    </xf>
    <xf numFmtId="0" fontId="16" fillId="24" borderId="203" xfId="0" applyNumberFormat="1" applyFont="1" applyFill="1" applyBorder="1" applyAlignment="1">
      <alignment horizontal="left" vertical="center" wrapText="1"/>
    </xf>
    <xf numFmtId="0" fontId="16" fillId="24" borderId="204" xfId="0" applyNumberFormat="1" applyFont="1" applyFill="1" applyBorder="1" applyAlignment="1">
      <alignment horizontal="left" vertical="center" wrapText="1"/>
    </xf>
    <xf numFmtId="0" fontId="38" fillId="24" borderId="202" xfId="0" applyNumberFormat="1" applyFont="1" applyFill="1" applyBorder="1" applyAlignment="1">
      <alignment horizontal="center" vertical="center" wrapText="1"/>
    </xf>
    <xf numFmtId="0" fontId="38" fillId="24" borderId="204" xfId="0" applyNumberFormat="1" applyFont="1" applyFill="1" applyBorder="1" applyAlignment="1">
      <alignment horizontal="center" vertical="center" wrapText="1"/>
    </xf>
    <xf numFmtId="169" fontId="9" fillId="10" borderId="198" xfId="0" applyFont="1" applyFill="1" applyBorder="1" applyAlignment="1">
      <alignment horizontal="center" vertical="center" textRotation="90" wrapText="1"/>
    </xf>
    <xf numFmtId="1" fontId="16" fillId="0" borderId="198" xfId="0" applyNumberFormat="1" applyFont="1" applyBorder="1" applyAlignment="1">
      <alignment horizontal="center" vertical="center" wrapText="1"/>
    </xf>
    <xf numFmtId="169" fontId="281" fillId="10" borderId="202" xfId="0" applyFont="1" applyFill="1" applyBorder="1" applyAlignment="1">
      <alignment horizontal="left" vertical="center"/>
    </xf>
    <xf numFmtId="169" fontId="281" fillId="10" borderId="203" xfId="0" applyFont="1" applyFill="1" applyBorder="1" applyAlignment="1">
      <alignment horizontal="left" vertical="center"/>
    </xf>
    <xf numFmtId="169" fontId="281" fillId="10" borderId="204" xfId="0" applyFont="1" applyFill="1" applyBorder="1" applyAlignment="1">
      <alignment horizontal="left" vertical="center"/>
    </xf>
    <xf numFmtId="169" fontId="89" fillId="0" borderId="201" xfId="0" applyFont="1" applyBorder="1" applyAlignment="1">
      <alignment horizontal="center" vertical="center" textRotation="90" wrapText="1"/>
    </xf>
    <xf numFmtId="169" fontId="89" fillId="0" borderId="10" xfId="0" applyFont="1" applyBorder="1" applyAlignment="1">
      <alignment horizontal="center" vertical="center" textRotation="90" wrapText="1"/>
    </xf>
    <xf numFmtId="169" fontId="89" fillId="0" borderId="74" xfId="0" applyFont="1" applyBorder="1" applyAlignment="1">
      <alignment horizontal="center" vertical="center" textRotation="90" wrapText="1"/>
    </xf>
    <xf numFmtId="169" fontId="16" fillId="0" borderId="202" xfId="0" applyFont="1" applyBorder="1" applyAlignment="1">
      <alignment vertical="center" wrapText="1"/>
    </xf>
    <xf numFmtId="169" fontId="16" fillId="0" borderId="203" xfId="0" applyFont="1" applyBorder="1" applyAlignment="1">
      <alignment vertical="center" wrapText="1"/>
    </xf>
    <xf numFmtId="169" fontId="16" fillId="0" borderId="204" xfId="0" applyFont="1" applyBorder="1" applyAlignment="1">
      <alignment vertical="center" wrapText="1"/>
    </xf>
    <xf numFmtId="169" fontId="9" fillId="0" borderId="198" xfId="0" applyFont="1" applyBorder="1" applyAlignment="1">
      <alignment horizontal="center" vertical="center" textRotation="90" wrapText="1"/>
    </xf>
    <xf numFmtId="169" fontId="9" fillId="10" borderId="200" xfId="0" applyFont="1" applyFill="1" applyBorder="1" applyAlignment="1">
      <alignment horizontal="center" vertical="center" textRotation="90" wrapText="1"/>
    </xf>
    <xf numFmtId="169" fontId="9" fillId="10" borderId="2" xfId="0" applyFont="1" applyFill="1" applyBorder="1" applyAlignment="1">
      <alignment horizontal="center" vertical="center" textRotation="90" wrapText="1"/>
    </xf>
    <xf numFmtId="169" fontId="9" fillId="10" borderId="67" xfId="0" applyFont="1" applyFill="1" applyBorder="1" applyAlignment="1">
      <alignment horizontal="center" vertical="center" textRotation="90" wrapText="1"/>
    </xf>
    <xf numFmtId="169" fontId="9" fillId="10" borderId="179" xfId="0" applyFont="1" applyFill="1" applyBorder="1" applyAlignment="1">
      <alignment horizontal="center" vertical="center" textRotation="90" wrapText="1"/>
    </xf>
    <xf numFmtId="169" fontId="38" fillId="0" borderId="202" xfId="0" applyFont="1" applyBorder="1" applyAlignment="1">
      <alignment vertical="center" wrapText="1"/>
    </xf>
    <xf numFmtId="169" fontId="38" fillId="0" borderId="203" xfId="0" applyFont="1" applyBorder="1" applyAlignment="1">
      <alignment vertical="center" wrapText="1"/>
    </xf>
    <xf numFmtId="169" fontId="38" fillId="0" borderId="204" xfId="0" applyFont="1" applyBorder="1" applyAlignment="1">
      <alignment vertical="center" wrapText="1"/>
    </xf>
    <xf numFmtId="169" fontId="21" fillId="0" borderId="202" xfId="0" applyFont="1" applyBorder="1" applyAlignment="1">
      <alignment vertical="center" wrapText="1"/>
    </xf>
    <xf numFmtId="169" fontId="21" fillId="0" borderId="203" xfId="0" applyFont="1" applyBorder="1" applyAlignment="1">
      <alignment vertical="center" wrapText="1"/>
    </xf>
    <xf numFmtId="169" fontId="21" fillId="0" borderId="204" xfId="0" applyFont="1" applyBorder="1" applyAlignment="1">
      <alignment vertical="center" wrapText="1"/>
    </xf>
    <xf numFmtId="2" fontId="16" fillId="0" borderId="198" xfId="0" applyNumberFormat="1" applyFont="1" applyBorder="1" applyAlignment="1">
      <alignment horizontal="center" vertical="center" wrapText="1"/>
    </xf>
    <xf numFmtId="169" fontId="278" fillId="0" borderId="0" xfId="0" applyFont="1" applyAlignment="1">
      <alignment horizontal="left" wrapText="1"/>
    </xf>
    <xf numFmtId="169" fontId="9" fillId="10" borderId="205" xfId="0" applyFont="1" applyFill="1" applyBorder="1" applyAlignment="1">
      <alignment horizontal="center" vertical="center" textRotation="90" wrapText="1"/>
    </xf>
    <xf numFmtId="0" fontId="88" fillId="15" borderId="198" xfId="0" applyNumberFormat="1" applyFont="1" applyFill="1" applyBorder="1" applyAlignment="1">
      <alignment horizontal="right" vertical="center" wrapText="1"/>
    </xf>
    <xf numFmtId="4" fontId="9" fillId="0" borderId="198" xfId="0" applyNumberFormat="1" applyFont="1" applyBorder="1" applyAlignment="1">
      <alignment horizontal="center" vertical="center" wrapText="1"/>
    </xf>
    <xf numFmtId="0" fontId="201" fillId="0" borderId="8" xfId="24" applyFont="1" applyBorder="1" applyAlignment="1">
      <alignment horizontal="left"/>
    </xf>
    <xf numFmtId="0" fontId="9" fillId="24" borderId="202" xfId="37" applyNumberFormat="1" applyFont="1" applyFill="1" applyBorder="1" applyAlignment="1">
      <alignment horizontal="left" vertical="center" wrapText="1"/>
    </xf>
    <xf numFmtId="0" fontId="9" fillId="24" borderId="203" xfId="37" applyNumberFormat="1" applyFont="1" applyFill="1" applyBorder="1" applyAlignment="1">
      <alignment horizontal="left" vertical="center" wrapText="1"/>
    </xf>
    <xf numFmtId="0" fontId="9" fillId="24" borderId="204" xfId="37" applyNumberFormat="1" applyFont="1" applyFill="1" applyBorder="1" applyAlignment="1">
      <alignment horizontal="left" vertical="center" wrapText="1"/>
    </xf>
    <xf numFmtId="1" fontId="38" fillId="24" borderId="202" xfId="37" applyNumberFormat="1" applyFont="1" applyFill="1" applyBorder="1" applyAlignment="1">
      <alignment horizontal="center" vertical="center" wrapText="1"/>
    </xf>
    <xf numFmtId="1" fontId="38" fillId="24" borderId="204" xfId="37" applyNumberFormat="1" applyFont="1" applyFill="1" applyBorder="1" applyAlignment="1">
      <alignment horizontal="center" vertical="center" wrapText="1"/>
    </xf>
    <xf numFmtId="0" fontId="9" fillId="10" borderId="216" xfId="0" applyNumberFormat="1" applyFont="1" applyFill="1" applyBorder="1" applyAlignment="1">
      <alignment horizontal="left"/>
    </xf>
    <xf numFmtId="0" fontId="9" fillId="10" borderId="203" xfId="0" applyNumberFormat="1" applyFont="1" applyFill="1" applyBorder="1" applyAlignment="1">
      <alignment horizontal="left"/>
    </xf>
    <xf numFmtId="0" fontId="9" fillId="10" borderId="204" xfId="0" applyNumberFormat="1" applyFont="1" applyFill="1" applyBorder="1" applyAlignment="1">
      <alignment horizontal="left"/>
    </xf>
    <xf numFmtId="0" fontId="9" fillId="15" borderId="202" xfId="0" applyNumberFormat="1" applyFont="1" applyFill="1" applyBorder="1" applyAlignment="1">
      <alignment horizontal="left"/>
    </xf>
    <xf numFmtId="0" fontId="9" fillId="15" borderId="203" xfId="0" applyNumberFormat="1" applyFont="1" applyFill="1" applyBorder="1" applyAlignment="1">
      <alignment horizontal="left"/>
    </xf>
    <xf numFmtId="0" fontId="9" fillId="15" borderId="204" xfId="0" applyNumberFormat="1" applyFont="1" applyFill="1" applyBorder="1" applyAlignment="1">
      <alignment horizontal="left"/>
    </xf>
    <xf numFmtId="0" fontId="87" fillId="12" borderId="198" xfId="0" applyNumberFormat="1" applyFont="1" applyFill="1" applyBorder="1" applyAlignment="1">
      <alignment vertical="center" wrapText="1"/>
    </xf>
    <xf numFmtId="0" fontId="246" fillId="31" borderId="66" xfId="0" applyNumberFormat="1" applyFont="1" applyFill="1" applyBorder="1" applyAlignment="1">
      <alignment horizontal="center" wrapText="1"/>
    </xf>
    <xf numFmtId="0" fontId="87" fillId="10" borderId="215" xfId="0" applyNumberFormat="1" applyFont="1" applyFill="1" applyBorder="1" applyAlignment="1">
      <alignment horizontal="right" vertical="center" wrapText="1"/>
    </xf>
    <xf numFmtId="0" fontId="87" fillId="10" borderId="198" xfId="0" applyNumberFormat="1" applyFont="1" applyFill="1" applyBorder="1" applyAlignment="1">
      <alignment horizontal="right" vertical="center" wrapText="1"/>
    </xf>
    <xf numFmtId="0" fontId="87" fillId="15" borderId="198" xfId="0" applyNumberFormat="1" applyFont="1" applyFill="1" applyBorder="1" applyAlignment="1">
      <alignment horizontal="right" vertical="center" wrapText="1"/>
    </xf>
    <xf numFmtId="0" fontId="21" fillId="27" borderId="205" xfId="0" applyNumberFormat="1" applyFont="1" applyFill="1" applyBorder="1" applyAlignment="1">
      <alignment vertical="center" wrapText="1"/>
    </xf>
    <xf numFmtId="0" fontId="21" fillId="27" borderId="179" xfId="0" applyNumberFormat="1" applyFont="1" applyFill="1" applyBorder="1" applyAlignment="1">
      <alignment vertical="center" wrapText="1"/>
    </xf>
    <xf numFmtId="0" fontId="13" fillId="27" borderId="215" xfId="37" applyNumberFormat="1" applyFont="1" applyFill="1" applyBorder="1" applyAlignment="1">
      <alignment horizontal="center" vertical="center" wrapText="1"/>
    </xf>
    <xf numFmtId="0" fontId="13" fillId="27" borderId="198" xfId="37" applyNumberFormat="1" applyFont="1" applyFill="1" applyBorder="1" applyAlignment="1">
      <alignment horizontal="center" vertical="center" wrapText="1"/>
    </xf>
    <xf numFmtId="169" fontId="13" fillId="0" borderId="215" xfId="37" applyFont="1" applyBorder="1" applyAlignment="1">
      <alignment horizontal="right" vertical="center" wrapText="1"/>
    </xf>
    <xf numFmtId="169" fontId="13" fillId="0" borderId="198" xfId="37" applyFont="1" applyBorder="1" applyAlignment="1">
      <alignment horizontal="right" vertical="center" wrapText="1"/>
    </xf>
    <xf numFmtId="0" fontId="21" fillId="0" borderId="2" xfId="0" applyNumberFormat="1" applyFont="1" applyBorder="1" applyAlignment="1">
      <alignment horizontal="right" vertical="center" wrapText="1"/>
    </xf>
    <xf numFmtId="0" fontId="21" fillId="0" borderId="0" xfId="0" applyNumberFormat="1" applyFont="1" applyAlignment="1">
      <alignment horizontal="right" vertical="center" wrapText="1"/>
    </xf>
    <xf numFmtId="0" fontId="204" fillId="0" borderId="0" xfId="0" applyNumberFormat="1" applyFont="1" applyAlignment="1">
      <alignment horizontal="center" vertical="top" wrapText="1"/>
    </xf>
    <xf numFmtId="0" fontId="204" fillId="0" borderId="11" xfId="0" applyNumberFormat="1" applyFont="1" applyBorder="1" applyAlignment="1">
      <alignment horizontal="center" vertical="top" wrapText="1"/>
    </xf>
    <xf numFmtId="169" fontId="13" fillId="4" borderId="215" xfId="37" applyFont="1" applyFill="1" applyBorder="1" applyAlignment="1">
      <alignment horizontal="right" vertical="center" wrapText="1"/>
    </xf>
    <xf numFmtId="169" fontId="13" fillId="4" borderId="198" xfId="37" applyFont="1" applyFill="1" applyBorder="1" applyAlignment="1">
      <alignment horizontal="right" vertical="center" wrapText="1"/>
    </xf>
    <xf numFmtId="0" fontId="201" fillId="0" borderId="8" xfId="24" applyFont="1" applyBorder="1" applyAlignment="1">
      <alignment horizontal="left" wrapText="1"/>
    </xf>
    <xf numFmtId="0" fontId="57" fillId="0" borderId="0" xfId="0" applyNumberFormat="1" applyFont="1" applyAlignment="1">
      <alignment horizontal="right" wrapText="1"/>
    </xf>
    <xf numFmtId="0" fontId="18" fillId="35" borderId="215" xfId="37" applyNumberFormat="1" applyFont="1" applyFill="1" applyBorder="1" applyAlignment="1">
      <alignment horizontal="center" vertical="top" wrapText="1"/>
    </xf>
    <xf numFmtId="0" fontId="18" fillId="35" borderId="198" xfId="37" applyNumberFormat="1" applyFont="1" applyFill="1" applyBorder="1" applyAlignment="1">
      <alignment horizontal="center" vertical="top" wrapText="1"/>
    </xf>
    <xf numFmtId="0" fontId="21" fillId="4" borderId="198" xfId="0" applyNumberFormat="1" applyFont="1" applyFill="1" applyBorder="1" applyAlignment="1">
      <alignment horizontal="center" vertical="center" wrapText="1"/>
    </xf>
    <xf numFmtId="0" fontId="21" fillId="4" borderId="205" xfId="0" applyNumberFormat="1" applyFont="1" applyFill="1" applyBorder="1" applyAlignment="1">
      <alignment vertical="center" wrapText="1"/>
    </xf>
    <xf numFmtId="0" fontId="21" fillId="4" borderId="179" xfId="0" applyNumberFormat="1" applyFont="1" applyFill="1" applyBorder="1" applyAlignment="1">
      <alignment vertical="center" wrapText="1"/>
    </xf>
    <xf numFmtId="169" fontId="21" fillId="0" borderId="12" xfId="0" applyFont="1" applyBorder="1" applyAlignment="1">
      <alignment horizontal="right" vertical="center" wrapText="1"/>
    </xf>
    <xf numFmtId="169" fontId="21" fillId="0" borderId="0" xfId="0" applyFont="1" applyAlignment="1">
      <alignment horizontal="right" vertical="center" wrapText="1"/>
    </xf>
    <xf numFmtId="169" fontId="21" fillId="0" borderId="9" xfId="0" applyFont="1" applyBorder="1" applyAlignment="1">
      <alignment horizontal="right" vertical="center" wrapText="1"/>
    </xf>
    <xf numFmtId="169" fontId="21" fillId="0" borderId="8" xfId="0" applyFont="1" applyBorder="1" applyAlignment="1">
      <alignment horizontal="right" vertical="center" wrapText="1"/>
    </xf>
    <xf numFmtId="0" fontId="11" fillId="27" borderId="221" xfId="37" applyNumberFormat="1" applyFont="1" applyFill="1" applyBorder="1" applyAlignment="1">
      <alignment horizontal="center"/>
    </xf>
    <xf numFmtId="0" fontId="9" fillId="35" borderId="216" xfId="0" applyNumberFormat="1" applyFont="1" applyFill="1" applyBorder="1" applyAlignment="1">
      <alignment vertical="center" wrapText="1"/>
    </xf>
    <xf numFmtId="0" fontId="9" fillId="35" borderId="204" xfId="0" applyNumberFormat="1" applyFont="1" applyFill="1" applyBorder="1" applyAlignment="1">
      <alignment vertical="center" wrapText="1"/>
    </xf>
    <xf numFmtId="3" fontId="9" fillId="0" borderId="202" xfId="0" applyNumberFormat="1" applyFont="1" applyBorder="1" applyAlignment="1">
      <alignment horizontal="right" vertical="center" wrapText="1"/>
    </xf>
    <xf numFmtId="3" fontId="9" fillId="0" borderId="204" xfId="0" applyNumberFormat="1" applyFont="1" applyBorder="1" applyAlignment="1">
      <alignment horizontal="right" vertical="center" wrapText="1"/>
    </xf>
    <xf numFmtId="168" fontId="13" fillId="0" borderId="211" xfId="0" applyNumberFormat="1" applyFont="1" applyBorder="1" applyAlignment="1">
      <alignment horizontal="center" vertical="center" wrapText="1"/>
    </xf>
    <xf numFmtId="168" fontId="13" fillId="0" borderId="222" xfId="0" applyNumberFormat="1" applyFont="1" applyBorder="1" applyAlignment="1">
      <alignment horizontal="center" vertical="center" wrapText="1"/>
    </xf>
    <xf numFmtId="0" fontId="11" fillId="27" borderId="220" xfId="37" applyNumberFormat="1" applyFont="1" applyFill="1" applyBorder="1" applyAlignment="1">
      <alignment horizontal="center"/>
    </xf>
    <xf numFmtId="0" fontId="11" fillId="27" borderId="35" xfId="37" applyNumberFormat="1" applyFont="1" applyFill="1" applyBorder="1" applyAlignment="1">
      <alignment horizontal="center"/>
    </xf>
    <xf numFmtId="0" fontId="11" fillId="27" borderId="81" xfId="37" applyNumberFormat="1" applyFont="1" applyFill="1" applyBorder="1" applyAlignment="1">
      <alignment horizontal="center"/>
    </xf>
    <xf numFmtId="0" fontId="9" fillId="27" borderId="198" xfId="37" applyNumberFormat="1" applyFont="1" applyFill="1" applyBorder="1" applyAlignment="1">
      <alignment horizontal="center" textRotation="90" wrapText="1"/>
    </xf>
    <xf numFmtId="0" fontId="89" fillId="0" borderId="216" xfId="37" applyNumberFormat="1" applyFont="1" applyBorder="1" applyAlignment="1">
      <alignment horizontal="right" vertical="center" wrapText="1"/>
    </xf>
    <xf numFmtId="0" fontId="89" fillId="0" borderId="203" xfId="37" applyNumberFormat="1" applyFont="1" applyBorder="1" applyAlignment="1">
      <alignment horizontal="right" vertical="center" wrapText="1"/>
    </xf>
    <xf numFmtId="169" fontId="89" fillId="0" borderId="203" xfId="37" applyFont="1" applyBorder="1" applyAlignment="1">
      <alignment horizontal="right" vertical="center" wrapText="1"/>
    </xf>
    <xf numFmtId="169" fontId="89" fillId="0" borderId="204" xfId="37" applyFont="1" applyBorder="1" applyAlignment="1">
      <alignment horizontal="right" vertical="center" wrapText="1"/>
    </xf>
    <xf numFmtId="169" fontId="89" fillId="0" borderId="198" xfId="37" applyFont="1" applyBorder="1" applyAlignment="1">
      <alignment horizontal="right" vertical="center" wrapText="1"/>
    </xf>
    <xf numFmtId="0" fontId="12" fillId="27" borderId="204" xfId="0" applyNumberFormat="1" applyFont="1" applyFill="1" applyBorder="1" applyAlignment="1">
      <alignment vertical="center" wrapText="1"/>
    </xf>
    <xf numFmtId="0" fontId="12" fillId="27" borderId="198" xfId="0" applyNumberFormat="1" applyFont="1" applyFill="1" applyBorder="1" applyAlignment="1">
      <alignment vertical="center" wrapText="1"/>
    </xf>
    <xf numFmtId="0" fontId="9" fillId="27" borderId="198" xfId="0" applyNumberFormat="1" applyFont="1" applyFill="1" applyBorder="1" applyAlignment="1">
      <alignment horizontal="center" vertical="center" wrapText="1"/>
    </xf>
    <xf numFmtId="0" fontId="9" fillId="27" borderId="221" xfId="0" applyNumberFormat="1" applyFont="1" applyFill="1" applyBorder="1" applyAlignment="1">
      <alignment horizontal="center" vertical="center" wrapText="1"/>
    </xf>
    <xf numFmtId="0" fontId="18" fillId="4" borderId="81" xfId="4" applyNumberFormat="1" applyFont="1" applyFill="1" applyBorder="1" applyAlignment="1">
      <alignment horizontal="center" vertical="center" wrapText="1"/>
    </xf>
    <xf numFmtId="0" fontId="18" fillId="4" borderId="179" xfId="4" applyNumberFormat="1" applyFont="1" applyFill="1" applyBorder="1" applyAlignment="1">
      <alignment horizontal="center" vertical="center" wrapText="1"/>
    </xf>
    <xf numFmtId="0" fontId="18" fillId="4" borderId="78" xfId="4" applyNumberFormat="1" applyFont="1" applyFill="1" applyBorder="1" applyAlignment="1">
      <alignment horizontal="center" vertical="center" wrapText="1"/>
    </xf>
    <xf numFmtId="0" fontId="89" fillId="0" borderId="213" xfId="37" applyNumberFormat="1" applyFont="1" applyBorder="1" applyAlignment="1">
      <alignment horizontal="right" vertical="center" wrapText="1"/>
    </xf>
    <xf numFmtId="0" fontId="89" fillId="0" borderId="206" xfId="37" applyNumberFormat="1" applyFont="1" applyBorder="1" applyAlignment="1">
      <alignment horizontal="right" vertical="center" wrapText="1"/>
    </xf>
    <xf numFmtId="169" fontId="89" fillId="0" borderId="206" xfId="37" applyFont="1" applyBorder="1" applyAlignment="1">
      <alignment horizontal="right" vertical="center" wrapText="1"/>
    </xf>
    <xf numFmtId="0" fontId="12" fillId="27" borderId="216" xfId="37" applyNumberFormat="1" applyFont="1" applyFill="1" applyBorder="1"/>
    <xf numFmtId="0" fontId="12" fillId="27" borderId="204" xfId="37" applyNumberFormat="1" applyFont="1" applyFill="1" applyBorder="1"/>
    <xf numFmtId="169" fontId="12" fillId="27" borderId="204" xfId="37" applyFont="1" applyFill="1" applyBorder="1" applyAlignment="1">
      <alignment horizontal="center"/>
    </xf>
    <xf numFmtId="169" fontId="12" fillId="27" borderId="198" xfId="37" applyFont="1" applyFill="1" applyBorder="1" applyAlignment="1">
      <alignment horizontal="center"/>
    </xf>
    <xf numFmtId="0" fontId="73" fillId="0" borderId="215" xfId="37" applyNumberFormat="1" applyFont="1" applyBorder="1" applyAlignment="1">
      <alignment vertical="center" wrapText="1"/>
    </xf>
    <xf numFmtId="0" fontId="73" fillId="0" borderId="198" xfId="37" applyNumberFormat="1" applyFont="1" applyBorder="1" applyAlignment="1">
      <alignment vertical="center" wrapText="1"/>
    </xf>
    <xf numFmtId="169" fontId="89" fillId="0" borderId="204" xfId="37" applyFont="1" applyBorder="1" applyAlignment="1">
      <alignment horizontal="center" vertical="center" wrapText="1"/>
    </xf>
    <xf numFmtId="169" fontId="89" fillId="0" borderId="198" xfId="37" applyFont="1" applyBorder="1" applyAlignment="1">
      <alignment horizontal="center" vertical="center" wrapText="1"/>
    </xf>
    <xf numFmtId="0" fontId="202" fillId="0" borderId="0" xfId="24" applyFont="1" applyAlignment="1">
      <alignment horizontal="left" vertical="center" wrapText="1"/>
    </xf>
    <xf numFmtId="0" fontId="40" fillId="34" borderId="47" xfId="37" applyNumberFormat="1" applyFont="1" applyFill="1" applyBorder="1" applyAlignment="1">
      <alignment horizontal="left"/>
    </xf>
    <xf numFmtId="0" fontId="40" fillId="34" borderId="46" xfId="37" applyNumberFormat="1" applyFont="1" applyFill="1" applyBorder="1" applyAlignment="1">
      <alignment horizontal="left"/>
    </xf>
    <xf numFmtId="0" fontId="40" fillId="34" borderId="48" xfId="37" applyNumberFormat="1" applyFont="1" applyFill="1" applyBorder="1" applyAlignment="1">
      <alignment horizontal="left"/>
    </xf>
    <xf numFmtId="0" fontId="72" fillId="4" borderId="87" xfId="37" applyNumberFormat="1" applyFont="1" applyFill="1" applyBorder="1" applyAlignment="1">
      <alignment horizontal="center"/>
    </xf>
    <xf numFmtId="0" fontId="72" fillId="4" borderId="20" xfId="37" applyNumberFormat="1" applyFont="1" applyFill="1" applyBorder="1" applyAlignment="1">
      <alignment horizontal="center"/>
    </xf>
    <xf numFmtId="0" fontId="72" fillId="4" borderId="108" xfId="37" applyNumberFormat="1" applyFont="1" applyFill="1" applyBorder="1" applyAlignment="1">
      <alignment horizontal="center"/>
    </xf>
    <xf numFmtId="169" fontId="12" fillId="35" borderId="74" xfId="37" applyFont="1" applyFill="1" applyBorder="1" applyAlignment="1">
      <alignment horizontal="center"/>
    </xf>
    <xf numFmtId="169" fontId="12" fillId="35" borderId="76" xfId="37" applyFont="1" applyFill="1" applyBorder="1" applyAlignment="1">
      <alignment horizontal="center"/>
    </xf>
    <xf numFmtId="0" fontId="40" fillId="34" borderId="42" xfId="37" applyNumberFormat="1" applyFont="1" applyFill="1" applyBorder="1" applyAlignment="1">
      <alignment horizontal="center" vertical="center"/>
    </xf>
    <xf numFmtId="0" fontId="40" fillId="34" borderId="40" xfId="37" applyNumberFormat="1" applyFont="1" applyFill="1" applyBorder="1" applyAlignment="1">
      <alignment horizontal="center" vertical="center"/>
    </xf>
    <xf numFmtId="0" fontId="40" fillId="34" borderId="45" xfId="37" applyNumberFormat="1" applyFont="1" applyFill="1" applyBorder="1" applyAlignment="1">
      <alignment horizontal="left"/>
    </xf>
    <xf numFmtId="0" fontId="9" fillId="0" borderId="216" xfId="37" applyNumberFormat="1" applyFont="1" applyBorder="1" applyAlignment="1">
      <alignment horizontal="right" vertical="center" wrapText="1"/>
    </xf>
    <xf numFmtId="0" fontId="9" fillId="0" borderId="203" xfId="37" applyNumberFormat="1" applyFont="1" applyBorder="1" applyAlignment="1">
      <alignment horizontal="right" vertical="center" wrapText="1"/>
    </xf>
    <xf numFmtId="0" fontId="9" fillId="0" borderId="204" xfId="37" applyNumberFormat="1" applyFont="1" applyBorder="1" applyAlignment="1">
      <alignment horizontal="right" vertical="center" wrapText="1"/>
    </xf>
    <xf numFmtId="0" fontId="38" fillId="35" borderId="77" xfId="37" applyNumberFormat="1" applyFont="1" applyFill="1" applyBorder="1" applyAlignment="1">
      <alignment vertical="top" wrapText="1"/>
    </xf>
    <xf numFmtId="0" fontId="38" fillId="35" borderId="74" xfId="37" applyNumberFormat="1" applyFont="1" applyFill="1" applyBorder="1" applyAlignment="1">
      <alignment vertical="top" wrapText="1"/>
    </xf>
    <xf numFmtId="0" fontId="38" fillId="35" borderId="75" xfId="37" applyNumberFormat="1" applyFont="1" applyFill="1" applyBorder="1" applyAlignment="1">
      <alignment vertical="top" wrapText="1"/>
    </xf>
    <xf numFmtId="0" fontId="38" fillId="35" borderId="77" xfId="37" applyNumberFormat="1" applyFont="1" applyFill="1" applyBorder="1" applyAlignment="1">
      <alignment horizontal="right" vertical="center" wrapText="1"/>
    </xf>
    <xf numFmtId="0" fontId="38" fillId="35" borderId="74" xfId="37" applyNumberFormat="1" applyFont="1" applyFill="1" applyBorder="1" applyAlignment="1">
      <alignment horizontal="right" vertical="center" wrapText="1"/>
    </xf>
    <xf numFmtId="0" fontId="38" fillId="35" borderId="75" xfId="37" applyNumberFormat="1" applyFont="1" applyFill="1" applyBorder="1" applyAlignment="1">
      <alignment horizontal="right" vertical="center" wrapText="1"/>
    </xf>
    <xf numFmtId="169" fontId="40" fillId="24" borderId="103" xfId="37" applyFont="1" applyFill="1" applyBorder="1" applyAlignment="1">
      <alignment horizontal="right" vertical="center" wrapText="1"/>
    </xf>
    <xf numFmtId="169" fontId="40" fillId="24" borderId="84" xfId="37" applyFont="1" applyFill="1" applyBorder="1" applyAlignment="1">
      <alignment horizontal="right" vertical="center" wrapText="1"/>
    </xf>
    <xf numFmtId="0" fontId="21" fillId="0" borderId="2" xfId="37" applyNumberFormat="1" applyFont="1" applyBorder="1" applyAlignment="1">
      <alignment horizontal="right" vertical="center" wrapText="1"/>
    </xf>
    <xf numFmtId="0" fontId="21" fillId="0" borderId="0" xfId="37" applyNumberFormat="1" applyFont="1" applyAlignment="1">
      <alignment horizontal="right" vertical="center" wrapText="1"/>
    </xf>
    <xf numFmtId="169" fontId="16" fillId="0" borderId="215" xfId="37" applyFont="1" applyBorder="1" applyAlignment="1">
      <alignment horizontal="right" vertical="center" wrapText="1"/>
    </xf>
    <xf numFmtId="169" fontId="16" fillId="0" borderId="198" xfId="37" applyFont="1" applyBorder="1" applyAlignment="1">
      <alignment horizontal="right" vertical="center" wrapText="1"/>
    </xf>
    <xf numFmtId="169" fontId="38" fillId="24" borderId="220" xfId="37" applyFont="1" applyFill="1" applyBorder="1" applyAlignment="1">
      <alignment horizontal="right" vertical="center" wrapText="1"/>
    </xf>
    <xf numFmtId="169" fontId="38" fillId="24" borderId="205" xfId="37" applyFont="1" applyFill="1" applyBorder="1" applyAlignment="1">
      <alignment horizontal="right" vertical="center" wrapText="1"/>
    </xf>
    <xf numFmtId="14" fontId="13" fillId="24" borderId="0" xfId="37" applyNumberFormat="1" applyFont="1" applyFill="1" applyAlignment="1">
      <alignment horizontal="center"/>
    </xf>
    <xf numFmtId="3" fontId="9" fillId="24" borderId="202" xfId="37" applyNumberFormat="1" applyFont="1" applyFill="1" applyBorder="1" applyAlignment="1">
      <alignment horizontal="left" vertical="center" wrapText="1"/>
    </xf>
    <xf numFmtId="0" fontId="54" fillId="0" borderId="0" xfId="37" applyNumberFormat="1" applyFont="1" applyAlignment="1">
      <alignment horizontal="right" vertical="center" wrapText="1"/>
    </xf>
    <xf numFmtId="0" fontId="38" fillId="34" borderId="15" xfId="37" applyNumberFormat="1" applyFont="1" applyFill="1" applyBorder="1" applyAlignment="1">
      <alignment horizontal="center" vertical="center" wrapText="1"/>
    </xf>
    <xf numFmtId="0" fontId="38" fillId="34" borderId="14" xfId="37" applyNumberFormat="1" applyFont="1" applyFill="1" applyBorder="1" applyAlignment="1">
      <alignment horizontal="center" vertical="center" wrapText="1"/>
    </xf>
    <xf numFmtId="0" fontId="38" fillId="34" borderId="13" xfId="37" applyNumberFormat="1" applyFont="1" applyFill="1" applyBorder="1" applyAlignment="1">
      <alignment horizontal="center" vertical="center" wrapText="1"/>
    </xf>
    <xf numFmtId="0" fontId="38" fillId="34" borderId="44" xfId="37" applyNumberFormat="1" applyFont="1" applyFill="1" applyBorder="1" applyAlignment="1">
      <alignment horizontal="center" vertical="center" wrapText="1"/>
    </xf>
    <xf numFmtId="0" fontId="38" fillId="34" borderId="22" xfId="37" applyNumberFormat="1" applyFont="1" applyFill="1" applyBorder="1" applyAlignment="1">
      <alignment horizontal="center" vertical="center" wrapText="1"/>
    </xf>
    <xf numFmtId="0" fontId="38" fillId="34" borderId="38" xfId="37" applyNumberFormat="1" applyFont="1" applyFill="1" applyBorder="1" applyAlignment="1">
      <alignment horizontal="center" vertical="center" wrapText="1"/>
    </xf>
    <xf numFmtId="169" fontId="287" fillId="26" borderId="27" xfId="0" applyFont="1" applyFill="1" applyBorder="1" applyAlignment="1">
      <alignment horizontal="center" vertical="center" wrapText="1"/>
    </xf>
    <xf numFmtId="169" fontId="287" fillId="26" borderId="26" xfId="0" applyFont="1" applyFill="1" applyBorder="1" applyAlignment="1">
      <alignment horizontal="center" vertical="center" wrapText="1"/>
    </xf>
    <xf numFmtId="169" fontId="287" fillId="26" borderId="28" xfId="0" applyFont="1" applyFill="1" applyBorder="1" applyAlignment="1">
      <alignment horizontal="center" vertical="center" wrapText="1"/>
    </xf>
    <xf numFmtId="169" fontId="104" fillId="0" borderId="198" xfId="0" applyFont="1" applyBorder="1" applyAlignment="1">
      <alignment horizontal="center" vertical="center" wrapText="1"/>
    </xf>
    <xf numFmtId="0" fontId="18" fillId="72" borderId="202" xfId="25" applyFont="1" applyFill="1" applyBorder="1" applyAlignment="1">
      <alignment horizontal="center" vertical="center" wrapText="1"/>
    </xf>
    <xf numFmtId="0" fontId="18" fillId="72" borderId="204" xfId="25" applyFont="1" applyFill="1" applyBorder="1" applyAlignment="1">
      <alignment horizontal="center" vertical="center" wrapText="1"/>
    </xf>
    <xf numFmtId="0" fontId="18" fillId="76" borderId="198" xfId="25" applyFont="1" applyFill="1" applyBorder="1" applyAlignment="1">
      <alignment horizontal="center" vertical="center" wrapText="1"/>
    </xf>
    <xf numFmtId="169" fontId="104" fillId="24" borderId="205" xfId="4" applyFont="1" applyFill="1" applyBorder="1" applyAlignment="1">
      <alignment horizontal="center" vertical="center" textRotation="90" wrapText="1"/>
    </xf>
    <xf numFmtId="169" fontId="0" fillId="0" borderId="179" xfId="0" applyBorder="1" applyAlignment="1">
      <alignment horizontal="center" vertical="center" textRotation="90" wrapText="1"/>
    </xf>
    <xf numFmtId="169" fontId="345" fillId="32" borderId="198" xfId="4" applyFont="1" applyFill="1" applyBorder="1" applyAlignment="1">
      <alignment horizontal="left" vertical="center" wrapText="1"/>
    </xf>
    <xf numFmtId="169" fontId="104" fillId="42" borderId="198" xfId="4" applyFont="1" applyFill="1" applyBorder="1" applyAlignment="1">
      <alignment horizontal="center" vertical="center" wrapText="1"/>
    </xf>
    <xf numFmtId="169" fontId="287" fillId="0" borderId="27" xfId="0" applyFont="1" applyBorder="1" applyAlignment="1">
      <alignment horizontal="center" vertical="center" wrapText="1"/>
    </xf>
    <xf numFmtId="169" fontId="287" fillId="0" borderId="26" xfId="0" applyFont="1" applyBorder="1" applyAlignment="1">
      <alignment horizontal="center" vertical="center" wrapText="1"/>
    </xf>
    <xf numFmtId="169" fontId="287" fillId="0" borderId="28" xfId="0" applyFont="1" applyBorder="1" applyAlignment="1">
      <alignment horizontal="center" vertical="center" wrapText="1"/>
    </xf>
    <xf numFmtId="169" fontId="104" fillId="24" borderId="198" xfId="0" applyFont="1" applyFill="1" applyBorder="1" applyAlignment="1">
      <alignment horizontal="center" vertical="center" wrapText="1"/>
    </xf>
    <xf numFmtId="169" fontId="103" fillId="26" borderId="198" xfId="0" applyFont="1" applyFill="1" applyBorder="1" applyAlignment="1">
      <alignment horizontal="center" vertical="center" wrapText="1"/>
    </xf>
    <xf numFmtId="169" fontId="104" fillId="24" borderId="198" xfId="0" applyFont="1" applyFill="1" applyBorder="1" applyAlignment="1">
      <alignment horizontal="center" textRotation="90" wrapText="1"/>
    </xf>
    <xf numFmtId="169" fontId="364" fillId="67" borderId="176" xfId="0" applyFont="1" applyFill="1" applyBorder="1" applyAlignment="1">
      <alignment horizontal="center" vertical="center" wrapText="1"/>
    </xf>
    <xf numFmtId="169" fontId="364" fillId="67" borderId="22" xfId="0" applyFont="1" applyFill="1" applyBorder="1" applyAlignment="1">
      <alignment horizontal="center" vertical="center" wrapText="1"/>
    </xf>
    <xf numFmtId="169" fontId="0" fillId="68" borderId="3" xfId="0" applyFill="1" applyBorder="1" applyAlignment="1">
      <alignment horizontal="center" vertical="center"/>
    </xf>
    <xf numFmtId="169" fontId="172" fillId="26" borderId="202" xfId="0" applyFont="1" applyFill="1" applyBorder="1" applyAlignment="1">
      <alignment vertical="center" wrapText="1"/>
    </xf>
    <xf numFmtId="169" fontId="172" fillId="26" borderId="203" xfId="0" applyFont="1" applyFill="1" applyBorder="1" applyAlignment="1">
      <alignment vertical="center" wrapText="1"/>
    </xf>
    <xf numFmtId="169" fontId="172" fillId="26" borderId="204" xfId="0" applyFont="1" applyFill="1" applyBorder="1" applyAlignment="1">
      <alignment vertical="center" wrapText="1"/>
    </xf>
    <xf numFmtId="0" fontId="104" fillId="31" borderId="179" xfId="0" applyNumberFormat="1" applyFont="1" applyFill="1" applyBorder="1" applyAlignment="1">
      <alignment horizontal="center" vertical="center" wrapText="1"/>
    </xf>
    <xf numFmtId="0" fontId="104" fillId="31" borderId="198" xfId="0" applyNumberFormat="1" applyFont="1" applyFill="1" applyBorder="1" applyAlignment="1">
      <alignment horizontal="center" vertical="center" wrapText="1"/>
    </xf>
    <xf numFmtId="0" fontId="104" fillId="32" borderId="198" xfId="0" applyNumberFormat="1" applyFont="1" applyFill="1" applyBorder="1" applyAlignment="1">
      <alignment horizontal="center" vertical="center" textRotation="90" wrapText="1"/>
    </xf>
    <xf numFmtId="0" fontId="104" fillId="26" borderId="198" xfId="0" applyNumberFormat="1" applyFont="1" applyFill="1" applyBorder="1" applyAlignment="1">
      <alignment horizontal="center" vertical="center" textRotation="90" wrapText="1"/>
    </xf>
    <xf numFmtId="169" fontId="118" fillId="26" borderId="179" xfId="0" applyFont="1" applyFill="1" applyBorder="1" applyAlignment="1">
      <alignment horizontal="center" vertical="center" wrapText="1"/>
    </xf>
    <xf numFmtId="169" fontId="94" fillId="26" borderId="202" xfId="0" applyFont="1" applyFill="1" applyBorder="1" applyAlignment="1">
      <alignment horizontal="center" vertical="center"/>
    </xf>
    <xf numFmtId="169" fontId="94" fillId="26" borderId="203" xfId="0" applyFont="1" applyFill="1" applyBorder="1" applyAlignment="1">
      <alignment horizontal="center" vertical="center"/>
    </xf>
    <xf numFmtId="169" fontId="94" fillId="26" borderId="204" xfId="0" applyFont="1" applyFill="1" applyBorder="1" applyAlignment="1">
      <alignment horizontal="center" vertical="center"/>
    </xf>
    <xf numFmtId="169" fontId="146" fillId="26" borderId="202" xfId="0" applyFont="1" applyFill="1" applyBorder="1" applyAlignment="1">
      <alignment horizontal="center" vertical="center"/>
    </xf>
    <xf numFmtId="169" fontId="146" fillId="26" borderId="203" xfId="0" applyFont="1" applyFill="1" applyBorder="1" applyAlignment="1">
      <alignment horizontal="center" vertical="center"/>
    </xf>
    <xf numFmtId="169" fontId="146" fillId="26" borderId="204" xfId="0" applyFont="1" applyFill="1" applyBorder="1" applyAlignment="1">
      <alignment horizontal="center" vertical="center"/>
    </xf>
    <xf numFmtId="169" fontId="147" fillId="26" borderId="202" xfId="0" applyFont="1" applyFill="1" applyBorder="1" applyAlignment="1">
      <alignment horizontal="center" vertical="center"/>
    </xf>
    <xf numFmtId="169" fontId="147" fillId="26" borderId="203" xfId="0" applyFont="1" applyFill="1" applyBorder="1" applyAlignment="1">
      <alignment horizontal="center" vertical="center"/>
    </xf>
    <xf numFmtId="169" fontId="147" fillId="26" borderId="204" xfId="0" applyFont="1" applyFill="1" applyBorder="1" applyAlignment="1">
      <alignment horizontal="center" vertical="center"/>
    </xf>
    <xf numFmtId="169" fontId="103" fillId="0" borderId="198" xfId="0" applyFont="1" applyBorder="1" applyAlignment="1">
      <alignment horizontal="center" vertical="center" wrapText="1"/>
    </xf>
    <xf numFmtId="3" fontId="106" fillId="0" borderId="198" xfId="0" applyNumberFormat="1" applyFont="1" applyBorder="1" applyAlignment="1">
      <alignment horizontal="center" vertical="center" wrapText="1"/>
    </xf>
    <xf numFmtId="169" fontId="104" fillId="26" borderId="198" xfId="0" applyFont="1" applyFill="1" applyBorder="1" applyAlignment="1">
      <alignment horizontal="center" vertical="center" textRotation="90" wrapText="1"/>
    </xf>
    <xf numFmtId="0" fontId="12" fillId="74" borderId="2" xfId="8" applyNumberFormat="1" applyFont="1" applyFill="1" applyBorder="1" applyAlignment="1">
      <alignment horizontal="center" vertical="center" wrapText="1"/>
    </xf>
    <xf numFmtId="0" fontId="12" fillId="74" borderId="0" xfId="8" applyNumberFormat="1" applyFont="1" applyFill="1" applyAlignment="1">
      <alignment horizontal="center" vertical="center" wrapText="1"/>
    </xf>
    <xf numFmtId="0" fontId="12" fillId="74" borderId="178" xfId="8" applyNumberFormat="1" applyFont="1" applyFill="1" applyBorder="1" applyAlignment="1">
      <alignment horizontal="center" vertical="center" wrapText="1"/>
    </xf>
    <xf numFmtId="169" fontId="104" fillId="26" borderId="198" xfId="4" applyFont="1" applyFill="1" applyBorder="1" applyAlignment="1">
      <alignment horizontal="center" vertical="center" wrapText="1"/>
    </xf>
    <xf numFmtId="169" fontId="129" fillId="24" borderId="198" xfId="4" applyFont="1" applyFill="1" applyBorder="1" applyAlignment="1">
      <alignment horizontal="left" vertical="center" wrapText="1"/>
    </xf>
    <xf numFmtId="169" fontId="148" fillId="38" borderId="202" xfId="4" applyFont="1" applyFill="1" applyBorder="1" applyAlignment="1">
      <alignment horizontal="center" vertical="center" wrapText="1"/>
    </xf>
    <xf numFmtId="169" fontId="148" fillId="38" borderId="203" xfId="4" applyFont="1" applyFill="1" applyBorder="1" applyAlignment="1">
      <alignment horizontal="center" vertical="center" wrapText="1"/>
    </xf>
    <xf numFmtId="169" fontId="148" fillId="38" borderId="204" xfId="4" applyFont="1" applyFill="1" applyBorder="1" applyAlignment="1">
      <alignment horizontal="center" vertical="center" wrapText="1"/>
    </xf>
    <xf numFmtId="169" fontId="102" fillId="38" borderId="202" xfId="4" applyFont="1" applyFill="1" applyBorder="1" applyAlignment="1">
      <alignment horizontal="center" vertical="center"/>
    </xf>
    <xf numFmtId="169" fontId="102" fillId="38" borderId="203" xfId="4" applyFont="1" applyFill="1" applyBorder="1" applyAlignment="1">
      <alignment horizontal="center" vertical="center"/>
    </xf>
    <xf numFmtId="169" fontId="102" fillId="38" borderId="204" xfId="4" applyFont="1" applyFill="1" applyBorder="1" applyAlignment="1">
      <alignment horizontal="center" vertical="center"/>
    </xf>
    <xf numFmtId="169" fontId="103" fillId="24" borderId="198" xfId="0" applyFont="1" applyFill="1" applyBorder="1" applyAlignment="1">
      <alignment horizontal="center" vertical="center" textRotation="90" wrapText="1"/>
    </xf>
    <xf numFmtId="169" fontId="398" fillId="24" borderId="198" xfId="4" applyFont="1" applyFill="1" applyBorder="1" applyAlignment="1">
      <alignment horizontal="center" vertical="center" wrapText="1"/>
    </xf>
    <xf numFmtId="169" fontId="13" fillId="5" borderId="0" xfId="0" applyFont="1" applyFill="1" applyAlignment="1">
      <alignment horizontal="center" vertical="center" wrapText="1"/>
    </xf>
    <xf numFmtId="169" fontId="104" fillId="24" borderId="179" xfId="0" applyFont="1" applyFill="1" applyBorder="1" applyAlignment="1">
      <alignment horizontal="center" vertical="center" wrapText="1"/>
    </xf>
    <xf numFmtId="169" fontId="104" fillId="26" borderId="198" xfId="0" applyFont="1" applyFill="1" applyBorder="1" applyAlignment="1">
      <alignment horizontal="center" vertical="center" wrapText="1"/>
    </xf>
    <xf numFmtId="169" fontId="108" fillId="35" borderId="202" xfId="4" applyFont="1" applyFill="1" applyBorder="1" applyAlignment="1">
      <alignment horizontal="center" vertical="center"/>
    </xf>
    <xf numFmtId="169" fontId="108" fillId="35" borderId="203" xfId="4" applyFont="1" applyFill="1" applyBorder="1" applyAlignment="1">
      <alignment horizontal="center" vertical="center"/>
    </xf>
    <xf numFmtId="169" fontId="108" fillId="35" borderId="204" xfId="4" applyFont="1" applyFill="1" applyBorder="1" applyAlignment="1">
      <alignment horizontal="center" vertical="center"/>
    </xf>
    <xf numFmtId="169" fontId="104" fillId="24" borderId="198" xfId="0" applyFont="1" applyFill="1" applyBorder="1" applyAlignment="1">
      <alignment horizontal="center" vertical="center" textRotation="90" wrapText="1"/>
    </xf>
    <xf numFmtId="171" fontId="342" fillId="45" borderId="198" xfId="0" applyNumberFormat="1" applyFont="1" applyFill="1" applyBorder="1" applyAlignment="1">
      <alignment horizontal="center" vertical="center" textRotation="90" wrapText="1"/>
    </xf>
    <xf numFmtId="169" fontId="397" fillId="32" borderId="198" xfId="0" applyFont="1" applyFill="1" applyBorder="1" applyAlignment="1">
      <alignment horizontal="center" vertical="center" wrapText="1"/>
    </xf>
    <xf numFmtId="169" fontId="147" fillId="45" borderId="198" xfId="0" applyFont="1" applyFill="1" applyBorder="1" applyAlignment="1">
      <alignment horizontal="center" vertical="center" wrapText="1"/>
    </xf>
    <xf numFmtId="169" fontId="111" fillId="3" borderId="198" xfId="4" applyFont="1" applyFill="1" applyBorder="1" applyAlignment="1">
      <alignment horizontal="center" vertical="center" wrapText="1"/>
    </xf>
    <xf numFmtId="169" fontId="103" fillId="35" borderId="198" xfId="4" applyFont="1" applyFill="1" applyBorder="1" applyAlignment="1">
      <alignment horizontal="center" vertical="center" textRotation="90" wrapText="1"/>
    </xf>
    <xf numFmtId="169" fontId="129" fillId="3" borderId="198" xfId="4" applyFont="1" applyFill="1" applyBorder="1" applyAlignment="1">
      <alignment horizontal="center" vertical="center" wrapText="1"/>
    </xf>
    <xf numFmtId="3" fontId="106" fillId="26" borderId="202" xfId="0" applyNumberFormat="1" applyFont="1" applyFill="1" applyBorder="1" applyAlignment="1">
      <alignment horizontal="center" vertical="center" wrapText="1"/>
    </xf>
    <xf numFmtId="3" fontId="106" fillId="26" borderId="204" xfId="0" applyNumberFormat="1" applyFont="1" applyFill="1" applyBorder="1" applyAlignment="1">
      <alignment horizontal="center" vertical="center" wrapText="1"/>
    </xf>
    <xf numFmtId="3" fontId="106" fillId="26" borderId="203" xfId="0" applyNumberFormat="1" applyFont="1" applyFill="1" applyBorder="1" applyAlignment="1">
      <alignment horizontal="center" vertical="center" wrapText="1"/>
    </xf>
    <xf numFmtId="0" fontId="176" fillId="55" borderId="0" xfId="25" applyFont="1" applyFill="1" applyAlignment="1">
      <alignment horizontal="right" vertical="center" wrapText="1"/>
    </xf>
    <xf numFmtId="0" fontId="176" fillId="55" borderId="10" xfId="25" applyFont="1" applyFill="1" applyBorder="1" applyAlignment="1">
      <alignment horizontal="right" vertical="center" wrapText="1"/>
    </xf>
    <xf numFmtId="14" fontId="106" fillId="55" borderId="198" xfId="25" applyNumberFormat="1" applyFont="1" applyFill="1" applyBorder="1" applyAlignment="1">
      <alignment horizontal="center" vertical="center"/>
    </xf>
    <xf numFmtId="0" fontId="106" fillId="0" borderId="202" xfId="25" applyFont="1" applyBorder="1" applyAlignment="1">
      <alignment horizontal="right" vertical="center" wrapText="1"/>
    </xf>
    <xf numFmtId="0" fontId="106" fillId="0" borderId="203" xfId="25" applyFont="1" applyBorder="1" applyAlignment="1">
      <alignment horizontal="right" vertical="center" wrapText="1"/>
    </xf>
    <xf numFmtId="0" fontId="106" fillId="0" borderId="204" xfId="25" applyFont="1" applyBorder="1" applyAlignment="1">
      <alignment horizontal="right" vertical="center" wrapText="1"/>
    </xf>
    <xf numFmtId="1" fontId="104" fillId="0" borderId="206" xfId="11" applyNumberFormat="1" applyFont="1" applyBorder="1" applyAlignment="1">
      <alignment horizontal="left" vertical="center" wrapText="1"/>
    </xf>
    <xf numFmtId="1" fontId="104" fillId="0" borderId="201" xfId="11" applyNumberFormat="1" applyFont="1" applyBorder="1" applyAlignment="1">
      <alignment horizontal="left" vertical="center" wrapText="1"/>
    </xf>
    <xf numFmtId="3" fontId="106" fillId="0" borderId="200" xfId="11" applyNumberFormat="1" applyFont="1" applyBorder="1" applyAlignment="1">
      <alignment vertical="center" wrapText="1"/>
    </xf>
    <xf numFmtId="3" fontId="106" fillId="0" borderId="206" xfId="11" applyNumberFormat="1" applyFont="1" applyBorder="1" applyAlignment="1">
      <alignment vertical="center" wrapText="1"/>
    </xf>
    <xf numFmtId="3" fontId="106" fillId="0" borderId="201" xfId="11" applyNumberFormat="1" applyFont="1" applyBorder="1" applyAlignment="1">
      <alignment vertical="center" wrapText="1"/>
    </xf>
    <xf numFmtId="3" fontId="106" fillId="0" borderId="2" xfId="11" applyNumberFormat="1" applyFont="1" applyBorder="1" applyAlignment="1">
      <alignment vertical="center" wrapText="1"/>
    </xf>
    <xf numFmtId="3" fontId="106" fillId="0" borderId="0" xfId="11" applyNumberFormat="1" applyFont="1" applyAlignment="1">
      <alignment vertical="center" wrapText="1"/>
    </xf>
    <xf numFmtId="3" fontId="106" fillId="0" borderId="10" xfId="11" applyNumberFormat="1" applyFont="1" applyBorder="1" applyAlignment="1">
      <alignment vertical="center" wrapText="1"/>
    </xf>
    <xf numFmtId="3" fontId="106" fillId="0" borderId="73" xfId="11" applyNumberFormat="1" applyFont="1" applyBorder="1" applyAlignment="1">
      <alignment vertical="center" wrapText="1"/>
    </xf>
    <xf numFmtId="3" fontId="106" fillId="0" borderId="74" xfId="11" applyNumberFormat="1" applyFont="1" applyBorder="1" applyAlignment="1">
      <alignment vertical="center" wrapText="1"/>
    </xf>
    <xf numFmtId="3" fontId="106" fillId="0" borderId="75" xfId="11" applyNumberFormat="1" applyFont="1" applyBorder="1" applyAlignment="1">
      <alignment vertical="center" wrapText="1"/>
    </xf>
    <xf numFmtId="0" fontId="129" fillId="35" borderId="202" xfId="25" applyFont="1" applyFill="1" applyBorder="1" applyAlignment="1">
      <alignment horizontal="right" vertical="center" wrapText="1"/>
    </xf>
    <xf numFmtId="0" fontId="129" fillId="35" borderId="203" xfId="25" applyFont="1" applyFill="1" applyBorder="1" applyAlignment="1">
      <alignment horizontal="right" vertical="center" wrapText="1"/>
    </xf>
    <xf numFmtId="0" fontId="111" fillId="55" borderId="202" xfId="25" applyFont="1" applyFill="1" applyBorder="1" applyAlignment="1">
      <alignment horizontal="left" vertical="center" wrapText="1"/>
    </xf>
    <xf numFmtId="0" fontId="111" fillId="55" borderId="203" xfId="25" applyFont="1" applyFill="1" applyBorder="1" applyAlignment="1">
      <alignment horizontal="left" vertical="center" wrapText="1"/>
    </xf>
    <xf numFmtId="0" fontId="111" fillId="55" borderId="204" xfId="25" applyFont="1" applyFill="1" applyBorder="1" applyAlignment="1">
      <alignment horizontal="left" vertical="center" wrapText="1"/>
    </xf>
    <xf numFmtId="0" fontId="146" fillId="55" borderId="202" xfId="25" applyFont="1" applyFill="1" applyBorder="1" applyAlignment="1">
      <alignment horizontal="center" vertical="center" wrapText="1"/>
    </xf>
    <xf numFmtId="0" fontId="146" fillId="55" borderId="204" xfId="25" applyFont="1" applyFill="1" applyBorder="1" applyAlignment="1">
      <alignment horizontal="center" vertical="center" wrapText="1"/>
    </xf>
    <xf numFmtId="0" fontId="104" fillId="55" borderId="202" xfId="25" applyFont="1" applyFill="1" applyBorder="1" applyAlignment="1">
      <alignment horizontal="left" vertical="center" wrapText="1"/>
    </xf>
    <xf numFmtId="0" fontId="104" fillId="55" borderId="203" xfId="25" applyFont="1" applyFill="1" applyBorder="1" applyAlignment="1">
      <alignment horizontal="left" vertical="center" wrapText="1"/>
    </xf>
    <xf numFmtId="0" fontId="104" fillId="55" borderId="204" xfId="25" applyFont="1" applyFill="1" applyBorder="1" applyAlignment="1">
      <alignment horizontal="left" vertical="center" wrapText="1"/>
    </xf>
    <xf numFmtId="0" fontId="104" fillId="55" borderId="198" xfId="25" applyFont="1" applyFill="1" applyBorder="1" applyAlignment="1">
      <alignment horizontal="left" vertical="center" wrapText="1"/>
    </xf>
    <xf numFmtId="0" fontId="148" fillId="24" borderId="202" xfId="25" applyFont="1" applyFill="1" applyBorder="1" applyAlignment="1">
      <alignment horizontal="right" vertical="center" wrapText="1"/>
    </xf>
    <xf numFmtId="0" fontId="148" fillId="24" borderId="204" xfId="25" applyFont="1" applyFill="1" applyBorder="1" applyAlignment="1">
      <alignment horizontal="right" vertical="center" wrapText="1"/>
    </xf>
    <xf numFmtId="0" fontId="143" fillId="55" borderId="2" xfId="25" applyFont="1" applyFill="1" applyBorder="1" applyAlignment="1">
      <alignment horizontal="right" vertical="center" wrapText="1"/>
    </xf>
    <xf numFmtId="0" fontId="143" fillId="55" borderId="0" xfId="25" applyFont="1" applyFill="1" applyAlignment="1">
      <alignment horizontal="right" vertical="center" wrapText="1"/>
    </xf>
    <xf numFmtId="0" fontId="143" fillId="55" borderId="10" xfId="25" applyFont="1" applyFill="1" applyBorder="1" applyAlignment="1">
      <alignment horizontal="right" vertical="center" wrapText="1"/>
    </xf>
    <xf numFmtId="0" fontId="103" fillId="55" borderId="202" xfId="25" applyFont="1" applyFill="1" applyBorder="1" applyAlignment="1">
      <alignment horizontal="center" vertical="center" wrapText="1"/>
    </xf>
    <xf numFmtId="0" fontId="103" fillId="55" borderId="203" xfId="25" applyFont="1" applyFill="1" applyBorder="1" applyAlignment="1">
      <alignment horizontal="center" vertical="center" wrapText="1"/>
    </xf>
    <xf numFmtId="0" fontId="103" fillId="55" borderId="204" xfId="25" applyFont="1" applyFill="1" applyBorder="1" applyAlignment="1">
      <alignment horizontal="center" vertical="center" wrapText="1"/>
    </xf>
    <xf numFmtId="0" fontId="147" fillId="55" borderId="198" xfId="25" applyFont="1" applyFill="1" applyBorder="1" applyAlignment="1">
      <alignment horizontal="center" vertical="center" wrapText="1"/>
    </xf>
    <xf numFmtId="0" fontId="158" fillId="55" borderId="202" xfId="25" applyFont="1" applyFill="1" applyBorder="1" applyAlignment="1">
      <alignment horizontal="center" vertical="center" wrapText="1"/>
    </xf>
    <xf numFmtId="0" fontId="158" fillId="55" borderId="203" xfId="25" applyFont="1" applyFill="1" applyBorder="1" applyAlignment="1">
      <alignment horizontal="center" vertical="center" wrapText="1"/>
    </xf>
    <xf numFmtId="0" fontId="158" fillId="55" borderId="204" xfId="25" applyFont="1" applyFill="1" applyBorder="1" applyAlignment="1">
      <alignment horizontal="center" vertical="center" wrapText="1"/>
    </xf>
    <xf numFmtId="0" fontId="211" fillId="55" borderId="18" xfId="25" applyFont="1" applyFill="1" applyBorder="1" applyAlignment="1">
      <alignment horizontal="left"/>
    </xf>
    <xf numFmtId="0" fontId="211" fillId="55" borderId="25" xfId="25" applyFont="1" applyFill="1" applyBorder="1" applyAlignment="1">
      <alignment horizontal="left"/>
    </xf>
    <xf numFmtId="0" fontId="146" fillId="55" borderId="74" xfId="8" applyNumberFormat="1" applyFont="1" applyFill="1" applyBorder="1" applyAlignment="1">
      <alignment horizontal="center" vertical="center" wrapText="1"/>
    </xf>
    <xf numFmtId="3" fontId="146" fillId="55" borderId="218" xfId="25" applyNumberFormat="1" applyFont="1" applyFill="1" applyBorder="1" applyAlignment="1">
      <alignment horizontal="center" vertical="center" wrapText="1"/>
    </xf>
    <xf numFmtId="3" fontId="146" fillId="55" borderId="222" xfId="25" applyNumberFormat="1" applyFont="1" applyFill="1" applyBorder="1" applyAlignment="1">
      <alignment horizontal="center" vertical="center" wrapText="1"/>
    </xf>
    <xf numFmtId="169" fontId="106" fillId="55" borderId="198" xfId="4" applyFont="1" applyFill="1" applyBorder="1" applyAlignment="1">
      <alignment horizontal="left" vertical="top" wrapText="1"/>
    </xf>
    <xf numFmtId="0" fontId="106" fillId="0" borderId="198" xfId="4" applyNumberFormat="1" applyFont="1" applyBorder="1" applyAlignment="1">
      <alignment vertical="top" wrapText="1"/>
    </xf>
    <xf numFmtId="0" fontId="104" fillId="0" borderId="202" xfId="25" applyFont="1" applyBorder="1" applyAlignment="1">
      <alignment horizontal="right" vertical="center" wrapText="1"/>
    </xf>
    <xf numFmtId="0" fontId="104" fillId="0" borderId="204" xfId="25" applyFont="1" applyBorder="1" applyAlignment="1">
      <alignment horizontal="right" vertical="center" wrapText="1"/>
    </xf>
    <xf numFmtId="0" fontId="161" fillId="0" borderId="202" xfId="25" applyFont="1" applyBorder="1" applyAlignment="1">
      <alignment horizontal="right" wrapText="1"/>
    </xf>
    <xf numFmtId="0" fontId="161" fillId="0" borderId="204" xfId="25" applyFont="1" applyBorder="1" applyAlignment="1">
      <alignment horizontal="right" wrapText="1"/>
    </xf>
    <xf numFmtId="0" fontId="148" fillId="24" borderId="202" xfId="25" applyFont="1" applyFill="1" applyBorder="1" applyAlignment="1">
      <alignment vertical="center" wrapText="1"/>
    </xf>
    <xf numFmtId="0" fontId="148" fillId="24" borderId="203" xfId="25" applyFont="1" applyFill="1" applyBorder="1" applyAlignment="1">
      <alignment vertical="center" wrapText="1"/>
    </xf>
    <xf numFmtId="0" fontId="148" fillId="24" borderId="204" xfId="25" applyFont="1" applyFill="1" applyBorder="1" applyAlignment="1">
      <alignment vertical="center" wrapText="1"/>
    </xf>
    <xf numFmtId="0" fontId="209" fillId="55" borderId="226" xfId="25" applyFont="1" applyFill="1" applyBorder="1" applyAlignment="1">
      <alignment horizontal="center" vertical="center"/>
    </xf>
    <xf numFmtId="0" fontId="209" fillId="55" borderId="78" xfId="25" applyFont="1" applyFill="1" applyBorder="1" applyAlignment="1">
      <alignment horizontal="center" vertical="center"/>
    </xf>
    <xf numFmtId="0" fontId="213" fillId="55" borderId="198" xfId="25" applyFont="1" applyFill="1" applyBorder="1" applyAlignment="1">
      <alignment horizontal="center" vertical="center" wrapText="1"/>
    </xf>
    <xf numFmtId="0" fontId="155" fillId="55" borderId="198" xfId="25" applyFont="1" applyFill="1" applyBorder="1" applyAlignment="1">
      <alignment horizontal="center" vertical="center" wrapText="1"/>
    </xf>
    <xf numFmtId="0" fontId="155" fillId="55" borderId="215" xfId="25" applyFont="1" applyFill="1" applyBorder="1" applyAlignment="1">
      <alignment horizontal="center" vertical="center" wrapText="1"/>
    </xf>
    <xf numFmtId="169" fontId="99" fillId="34" borderId="205" xfId="0" applyFont="1" applyFill="1" applyBorder="1" applyAlignment="1">
      <alignment horizontal="center" vertical="center" wrapText="1"/>
    </xf>
    <xf numFmtId="169" fontId="99" fillId="24" borderId="200" xfId="0" applyFont="1" applyFill="1" applyBorder="1" applyAlignment="1">
      <alignment horizontal="left" vertical="center" wrapText="1"/>
    </xf>
    <xf numFmtId="169" fontId="99" fillId="24" borderId="206" xfId="0" applyFont="1" applyFill="1" applyBorder="1" applyAlignment="1">
      <alignment horizontal="left" vertical="center" wrapText="1"/>
    </xf>
    <xf numFmtId="169" fontId="99" fillId="24" borderId="201" xfId="0" applyFont="1" applyFill="1" applyBorder="1" applyAlignment="1">
      <alignment horizontal="left" vertical="center" wrapText="1"/>
    </xf>
    <xf numFmtId="169" fontId="99" fillId="25" borderId="0" xfId="0" applyFont="1" applyFill="1" applyAlignment="1">
      <alignment horizontal="center" vertical="center" wrapText="1"/>
    </xf>
    <xf numFmtId="169" fontId="101" fillId="33" borderId="206" xfId="0" applyFont="1" applyFill="1" applyBorder="1" applyAlignment="1">
      <alignment horizontal="center" vertical="center" wrapText="1"/>
    </xf>
    <xf numFmtId="169" fontId="101" fillId="26" borderId="0" xfId="0" applyFont="1" applyFill="1" applyAlignment="1">
      <alignment horizontal="center" vertical="center" wrapText="1"/>
    </xf>
    <xf numFmtId="169" fontId="99" fillId="27" borderId="200" xfId="0" applyFont="1" applyFill="1" applyBorder="1" applyAlignment="1">
      <alignment vertical="center" wrapText="1"/>
    </xf>
    <xf numFmtId="169" fontId="99" fillId="27" borderId="201" xfId="0" applyFont="1" applyFill="1" applyBorder="1" applyAlignment="1">
      <alignment vertical="center" wrapText="1"/>
    </xf>
    <xf numFmtId="169" fontId="99" fillId="27" borderId="2" xfId="0" applyFont="1" applyFill="1" applyBorder="1" applyAlignment="1">
      <alignment vertical="center" wrapText="1"/>
    </xf>
    <xf numFmtId="169" fontId="99" fillId="27" borderId="10" xfId="0" applyFont="1" applyFill="1" applyBorder="1" applyAlignment="1">
      <alignment vertical="center" wrapText="1"/>
    </xf>
    <xf numFmtId="169" fontId="99" fillId="27" borderId="206" xfId="0" applyFont="1" applyFill="1" applyBorder="1" applyAlignment="1">
      <alignment vertical="center" wrapText="1"/>
    </xf>
    <xf numFmtId="169" fontId="99" fillId="27" borderId="0" xfId="0" applyFont="1" applyFill="1" applyAlignment="1">
      <alignment vertical="center" wrapText="1"/>
    </xf>
    <xf numFmtId="169" fontId="99" fillId="27" borderId="74" xfId="0" applyFont="1" applyFill="1" applyBorder="1" applyAlignment="1">
      <alignment vertical="center" wrapText="1"/>
    </xf>
    <xf numFmtId="169" fontId="124" fillId="24" borderId="200" xfId="0" applyFont="1" applyFill="1" applyBorder="1" applyAlignment="1">
      <alignment horizontal="left" vertical="center" wrapText="1"/>
    </xf>
    <xf numFmtId="169" fontId="124" fillId="24" borderId="201" xfId="0" applyFont="1" applyFill="1" applyBorder="1" applyAlignment="1">
      <alignment horizontal="left" vertical="center" wrapText="1"/>
    </xf>
    <xf numFmtId="167" fontId="100" fillId="25" borderId="202" xfId="0" applyNumberFormat="1" applyFont="1" applyFill="1" applyBorder="1" applyAlignment="1">
      <alignment horizontal="center" vertical="center"/>
    </xf>
    <xf numFmtId="167" fontId="100" fillId="25" borderId="204" xfId="0" applyNumberFormat="1" applyFont="1" applyFill="1" applyBorder="1" applyAlignment="1">
      <alignment horizontal="center" vertical="center"/>
    </xf>
    <xf numFmtId="3" fontId="105" fillId="0" borderId="198" xfId="0" applyNumberFormat="1" applyFont="1" applyBorder="1" applyAlignment="1">
      <alignment horizontal="left" vertical="top" wrapText="1"/>
    </xf>
    <xf numFmtId="169" fontId="107" fillId="24" borderId="0" xfId="0" applyFont="1" applyFill="1" applyAlignment="1">
      <alignment horizontal="justify" vertical="center" wrapText="1"/>
    </xf>
    <xf numFmtId="169" fontId="102" fillId="0" borderId="202" xfId="0" applyFont="1" applyBorder="1" applyAlignment="1">
      <alignment horizontal="center"/>
    </xf>
    <xf numFmtId="169" fontId="102" fillId="0" borderId="203" xfId="0" applyFont="1" applyBorder="1" applyAlignment="1">
      <alignment horizontal="center"/>
    </xf>
    <xf numFmtId="169" fontId="102" fillId="0" borderId="204" xfId="0" applyFont="1" applyBorder="1" applyAlignment="1">
      <alignment horizontal="center"/>
    </xf>
    <xf numFmtId="169" fontId="107" fillId="0" borderId="0" xfId="0" applyFont="1" applyAlignment="1">
      <alignment horizontal="justify" vertical="center" wrapText="1"/>
    </xf>
    <xf numFmtId="169" fontId="102" fillId="0" borderId="206" xfId="0" applyFont="1" applyBorder="1" applyAlignment="1">
      <alignment horizontal="center"/>
    </xf>
    <xf numFmtId="169" fontId="102" fillId="0" borderId="201" xfId="0" applyFont="1" applyBorder="1" applyAlignment="1">
      <alignment horizontal="center"/>
    </xf>
    <xf numFmtId="169" fontId="102" fillId="0" borderId="0" xfId="0" applyFont="1" applyAlignment="1">
      <alignment horizontal="center"/>
    </xf>
    <xf numFmtId="169" fontId="102" fillId="0" borderId="10" xfId="0" applyFont="1" applyBorder="1" applyAlignment="1">
      <alignment horizontal="center"/>
    </xf>
    <xf numFmtId="169" fontId="102" fillId="0" borderId="205" xfId="0" applyFont="1" applyBorder="1" applyAlignment="1">
      <alignment horizontal="center"/>
    </xf>
    <xf numFmtId="169" fontId="102" fillId="0" borderId="67" xfId="0" applyFont="1" applyBorder="1" applyAlignment="1">
      <alignment horizontal="center"/>
    </xf>
    <xf numFmtId="169" fontId="102" fillId="0" borderId="200" xfId="0" applyFont="1" applyBorder="1" applyAlignment="1">
      <alignment horizontal="center"/>
    </xf>
    <xf numFmtId="169" fontId="102" fillId="0" borderId="73" xfId="0" applyFont="1" applyBorder="1" applyAlignment="1">
      <alignment horizontal="center"/>
    </xf>
    <xf numFmtId="169" fontId="102" fillId="0" borderId="75" xfId="0" applyFont="1" applyBorder="1" applyAlignment="1">
      <alignment horizontal="center"/>
    </xf>
    <xf numFmtId="169" fontId="102" fillId="0" borderId="74" xfId="0" applyFont="1" applyBorder="1" applyAlignment="1">
      <alignment horizontal="center"/>
    </xf>
    <xf numFmtId="169" fontId="100" fillId="24" borderId="200" xfId="0" applyFont="1" applyFill="1" applyBorder="1" applyAlignment="1">
      <alignment horizontal="center" vertical="center" wrapText="1"/>
    </xf>
    <xf numFmtId="169" fontId="100" fillId="24" borderId="201" xfId="0" applyFont="1" applyFill="1" applyBorder="1" applyAlignment="1">
      <alignment horizontal="center" vertical="center" wrapText="1"/>
    </xf>
    <xf numFmtId="169" fontId="101" fillId="33" borderId="205" xfId="0" applyFont="1" applyFill="1" applyBorder="1" applyAlignment="1">
      <alignment horizontal="center" vertical="center" wrapText="1"/>
    </xf>
    <xf numFmtId="169" fontId="99" fillId="25" borderId="201" xfId="0" applyFont="1" applyFill="1" applyBorder="1" applyAlignment="1">
      <alignment horizontal="center" vertical="center" wrapText="1"/>
    </xf>
    <xf numFmtId="169" fontId="99" fillId="25" borderId="205" xfId="0" applyFont="1" applyFill="1" applyBorder="1" applyAlignment="1">
      <alignment horizontal="center" vertical="center" wrapText="1"/>
    </xf>
  </cellXfs>
  <cellStyles count="65">
    <cellStyle name="Comma" xfId="2" builtinId="3"/>
    <cellStyle name="Comma [0]" xfId="48" builtinId="6"/>
    <cellStyle name="Comma [0] 2" xfId="62" xr:uid="{31941104-2FD7-4E70-94F2-396829449F00}"/>
    <cellStyle name="Comma 2" xfId="60" xr:uid="{D8E5659A-E242-4496-BD9A-86C26900680D}"/>
    <cellStyle name="Euro" xfId="1" xr:uid="{00000000-0005-0000-0000-000000000000}"/>
    <cellStyle name="Followed Hyperlink" xfId="29" builtinId="9" hidden="1"/>
    <cellStyle name="Followed Hyperlink" xfId="27" builtinId="9" hidden="1"/>
    <cellStyle name="Hyperlink" xfId="28" builtinId="8" hidden="1"/>
    <cellStyle name="Hyperlink" xfId="26" builtinId="8" hidden="1"/>
    <cellStyle name="Millares [0] 2" xfId="58" xr:uid="{C754401D-62E6-43BA-A175-2B88E6C95BB2}"/>
    <cellStyle name="Millares [0] 2 2" xfId="64" xr:uid="{FD062013-5052-4ECB-9F73-04A8C0970AAF}"/>
    <cellStyle name="Millares [0] 3" xfId="53" xr:uid="{69C724E8-8E9B-4D07-A1BB-925BEEF4E924}"/>
    <cellStyle name="Millares [0] 3 2" xfId="63" xr:uid="{FEECCA37-1755-4A79-9103-3778C2ACE5FD}"/>
    <cellStyle name="Millares 2" xfId="50" xr:uid="{D0C8F8AE-3768-43A5-938C-C25781639CC6}"/>
    <cellStyle name="Millares 3" xfId="3" xr:uid="{00000000-0005-0000-0000-000007000000}"/>
    <cellStyle name="Normal" xfId="0" builtinId="0"/>
    <cellStyle name="Normal 10" xfId="24" xr:uid="{00000000-0005-0000-0000-000009000000}"/>
    <cellStyle name="Normal 11" xfId="25" xr:uid="{00000000-0005-0000-0000-00000A000000}"/>
    <cellStyle name="Normal 12" xfId="35" xr:uid="{00000000-0005-0000-0000-00000B000000}"/>
    <cellStyle name="Normal 12 2" xfId="57" xr:uid="{69AC0090-BBF9-47CD-B8E8-59A732E29412}"/>
    <cellStyle name="Normal 12 3" xfId="52" xr:uid="{1B8E0AA8-38E2-4275-8D2D-BEB05CADD55C}"/>
    <cellStyle name="Normal 13" xfId="39" xr:uid="{00000000-0005-0000-0000-00000C000000}"/>
    <cellStyle name="Normal 14" xfId="47" xr:uid="{00000000-0005-0000-0000-00000D000000}"/>
    <cellStyle name="Normal 15" xfId="49" xr:uid="{00000000-0005-0000-0000-00000E000000}"/>
    <cellStyle name="Normal 15 2" xfId="54" xr:uid="{B6D05DA4-7B13-4201-BA57-D4D0F1195617}"/>
    <cellStyle name="Normal 16" xfId="55" xr:uid="{C6B61A42-959D-4F1E-9DC5-47CC760EA8F3}"/>
    <cellStyle name="Normal 2" xfId="4" xr:uid="{00000000-0005-0000-0000-00000F000000}"/>
    <cellStyle name="Normal 2 2" xfId="5" xr:uid="{00000000-0005-0000-0000-000010000000}"/>
    <cellStyle name="Normal 2 2 2" xfId="40" xr:uid="{00000000-0005-0000-0000-000011000000}"/>
    <cellStyle name="Normal 2 3" xfId="30" xr:uid="{00000000-0005-0000-0000-000012000000}"/>
    <cellStyle name="Normal 2 4" xfId="32" xr:uid="{00000000-0005-0000-0000-000013000000}"/>
    <cellStyle name="Normal 3" xfId="6" xr:uid="{00000000-0005-0000-0000-000014000000}"/>
    <cellStyle name="Normal 3 2" xfId="7" xr:uid="{00000000-0005-0000-0000-000015000000}"/>
    <cellStyle name="Normal 3 2 2" xfId="33" xr:uid="{00000000-0005-0000-0000-000016000000}"/>
    <cellStyle name="Normal 3 3" xfId="41" xr:uid="{00000000-0005-0000-0000-000017000000}"/>
    <cellStyle name="Normal 4" xfId="8" xr:uid="{00000000-0005-0000-0000-000018000000}"/>
    <cellStyle name="Normal 4 2" xfId="9" xr:uid="{00000000-0005-0000-0000-000019000000}"/>
    <cellStyle name="Normal 4 2 2" xfId="42" xr:uid="{00000000-0005-0000-0000-00001A000000}"/>
    <cellStyle name="Normal 4 3" xfId="36" xr:uid="{00000000-0005-0000-0000-00001B000000}"/>
    <cellStyle name="Normal 5" xfId="10" xr:uid="{00000000-0005-0000-0000-00001C000000}"/>
    <cellStyle name="Normal 5 2" xfId="34" xr:uid="{00000000-0005-0000-0000-00001D000000}"/>
    <cellStyle name="Normal 5 3" xfId="37" xr:uid="{00000000-0005-0000-0000-00001E000000}"/>
    <cellStyle name="Normal 6" xfId="11" xr:uid="{00000000-0005-0000-0000-00001F000000}"/>
    <cellStyle name="Normal 6 2" xfId="12" xr:uid="{00000000-0005-0000-0000-000020000000}"/>
    <cellStyle name="Normal 6 2 2" xfId="44" xr:uid="{00000000-0005-0000-0000-000021000000}"/>
    <cellStyle name="Normal 6 3" xfId="43" xr:uid="{00000000-0005-0000-0000-000022000000}"/>
    <cellStyle name="Normal 7" xfId="13" xr:uid="{00000000-0005-0000-0000-000023000000}"/>
    <cellStyle name="Normal 7 2" xfId="45" xr:uid="{00000000-0005-0000-0000-000024000000}"/>
    <cellStyle name="Normal 7 3" xfId="59" xr:uid="{B2D76591-686C-484B-8ED1-07E4D961A835}"/>
    <cellStyle name="Normal 8" xfId="14" xr:uid="{00000000-0005-0000-0000-000025000000}"/>
    <cellStyle name="Normal 8 2" xfId="46" xr:uid="{00000000-0005-0000-0000-000026000000}"/>
    <cellStyle name="Normal 9" xfId="23" xr:uid="{00000000-0005-0000-0000-000027000000}"/>
    <cellStyle name="Normal 9 2" xfId="51" xr:uid="{396988C3-D346-45B3-A5C2-AE55CBD5C119}"/>
    <cellStyle name="Normal_CARGA SUPERVISION 2003 2" xfId="15" xr:uid="{00000000-0005-0000-0000-000028000000}"/>
    <cellStyle name="Percent" xfId="16" builtinId="5"/>
    <cellStyle name="Percent 2" xfId="61" xr:uid="{AC94A684-B050-4464-8C82-C9742F452CD0}"/>
    <cellStyle name="Porcentaje 2" xfId="31" xr:uid="{00000000-0005-0000-0000-00002A000000}"/>
    <cellStyle name="Porcentaje 3" xfId="38" xr:uid="{00000000-0005-0000-0000-00002B000000}"/>
    <cellStyle name="Porcentual 2" xfId="17" xr:uid="{00000000-0005-0000-0000-00002C000000}"/>
    <cellStyle name="Porcentual 2 2" xfId="18" xr:uid="{00000000-0005-0000-0000-00002D000000}"/>
    <cellStyle name="Porcentual 3" xfId="19" xr:uid="{00000000-0005-0000-0000-00002E000000}"/>
    <cellStyle name="Porcentual 3 2" xfId="56" xr:uid="{4E5A4C2B-624D-4305-9A0C-086BC7B82704}"/>
    <cellStyle name="Porcentual 4" xfId="20" xr:uid="{00000000-0005-0000-0000-00002F000000}"/>
    <cellStyle name="Porcentual 4 2" xfId="21" xr:uid="{00000000-0005-0000-0000-000030000000}"/>
    <cellStyle name="Porcentual 5" xfId="22" xr:uid="{00000000-0005-0000-0000-000031000000}"/>
  </cellStyles>
  <dxfs count="449">
    <dxf>
      <font>
        <color theme="0"/>
      </font>
    </dxf>
    <dxf>
      <font>
        <color theme="0"/>
      </font>
    </dxf>
    <dxf>
      <font>
        <color theme="0" tint="-0.24994659260841701"/>
      </font>
    </dxf>
    <dxf>
      <font>
        <color theme="0" tint="-4.9989318521683403E-2"/>
      </font>
    </dxf>
    <dxf>
      <font>
        <b/>
        <i val="0"/>
        <color rgb="FF0070C0"/>
        <name val="Cambria"/>
        <scheme val="none"/>
      </font>
      <fill>
        <patternFill>
          <bgColor theme="0" tint="-4.9989318521683403E-2"/>
        </patternFill>
      </fill>
    </dxf>
    <dxf>
      <font>
        <condense val="0"/>
        <extend val="0"/>
        <color indexed="22"/>
      </font>
    </dxf>
    <dxf>
      <font>
        <color theme="0" tint="-4.9989318521683403E-2"/>
      </font>
    </dxf>
    <dxf>
      <font>
        <color theme="0" tint="-4.9989318521683403E-2"/>
      </font>
    </dxf>
    <dxf>
      <fill>
        <patternFill>
          <bgColor rgb="FFCCFFFF"/>
        </patternFill>
      </fill>
    </dxf>
    <dxf>
      <font>
        <condense val="0"/>
        <extend val="0"/>
        <color indexed="22"/>
      </font>
    </dxf>
    <dxf>
      <font>
        <condense val="0"/>
        <extend val="0"/>
        <color indexed="55"/>
      </font>
    </dxf>
    <dxf>
      <font>
        <condense val="0"/>
        <extend val="0"/>
        <color indexed="22"/>
      </font>
    </dxf>
    <dxf>
      <font>
        <condense val="0"/>
        <extend val="0"/>
        <color indexed="22"/>
      </font>
    </dxf>
    <dxf>
      <fill>
        <patternFill>
          <bgColor indexed="27"/>
        </patternFill>
      </fill>
    </dxf>
    <dxf>
      <font>
        <condense val="0"/>
        <extend val="0"/>
        <color indexed="55"/>
      </font>
    </dxf>
    <dxf>
      <font>
        <condense val="0"/>
        <extend val="0"/>
        <color indexed="22"/>
      </font>
    </dxf>
    <dxf>
      <font>
        <color theme="0" tint="-4.9989318521683403E-2"/>
      </font>
    </dxf>
    <dxf>
      <font>
        <condense val="0"/>
        <extend val="0"/>
        <color indexed="22"/>
      </font>
    </dxf>
    <dxf>
      <font>
        <condense val="0"/>
        <extend val="0"/>
        <color indexed="22"/>
      </font>
    </dxf>
    <dxf>
      <fill>
        <patternFill>
          <bgColor indexed="41"/>
        </patternFill>
      </fill>
    </dxf>
    <dxf>
      <fill>
        <patternFill>
          <bgColor indexed="27"/>
        </patternFill>
      </fill>
    </dxf>
    <dxf>
      <fill>
        <patternFill>
          <bgColor rgb="FFCCFFFF"/>
        </patternFill>
      </fill>
    </dxf>
    <dxf>
      <font>
        <condense val="0"/>
        <extend val="0"/>
        <color indexed="22"/>
      </font>
    </dxf>
    <dxf>
      <fill>
        <patternFill>
          <bgColor rgb="FFCCFFFF"/>
        </patternFill>
      </fill>
    </dxf>
    <dxf>
      <fill>
        <patternFill>
          <bgColor indexed="27"/>
        </patternFill>
      </fill>
    </dxf>
    <dxf>
      <fill>
        <patternFill>
          <bgColor rgb="FFCCFFFF"/>
        </patternFill>
      </fill>
    </dxf>
    <dxf>
      <font>
        <color rgb="FFCCFFFF"/>
      </font>
      <fill>
        <patternFill>
          <bgColor rgb="FFCCFFFF"/>
        </patternFill>
      </fill>
    </dxf>
    <dxf>
      <fill>
        <patternFill>
          <bgColor indexed="27"/>
        </patternFill>
      </fill>
    </dxf>
    <dxf>
      <fill>
        <patternFill>
          <bgColor rgb="FFCCFFFF"/>
        </patternFill>
      </fill>
    </dxf>
    <dxf>
      <fill>
        <patternFill>
          <bgColor rgb="FFCCFFFF"/>
        </patternFill>
      </fill>
    </dxf>
    <dxf>
      <font>
        <color theme="0"/>
      </font>
    </dxf>
    <dxf>
      <font>
        <condense val="0"/>
        <extend val="0"/>
        <color indexed="22"/>
      </font>
    </dxf>
    <dxf>
      <fill>
        <patternFill>
          <bgColor rgb="FFCCFFFF"/>
        </patternFill>
      </fill>
    </dxf>
    <dxf>
      <font>
        <condense val="0"/>
        <extend val="0"/>
        <color indexed="22"/>
      </font>
    </dxf>
    <dxf>
      <font>
        <condense val="0"/>
        <extend val="0"/>
        <color indexed="55"/>
      </font>
    </dxf>
    <dxf>
      <font>
        <color theme="0" tint="-4.9989318521683403E-2"/>
      </font>
    </dxf>
    <dxf>
      <fill>
        <patternFill>
          <bgColor indexed="27"/>
        </patternFill>
      </fill>
    </dxf>
    <dxf>
      <fill>
        <patternFill>
          <bgColor rgb="FFFF0000"/>
        </patternFill>
      </fill>
    </dxf>
    <dxf>
      <fill>
        <patternFill>
          <bgColor rgb="FFFFC000"/>
        </patternFill>
      </fill>
    </dxf>
    <dxf>
      <fill>
        <patternFill>
          <bgColor theme="6" tint="0.39994506668294322"/>
        </patternFill>
      </fill>
    </dxf>
    <dxf>
      <fill>
        <patternFill>
          <bgColor rgb="FF92D050"/>
        </patternFill>
      </fill>
    </dxf>
    <dxf>
      <fill>
        <patternFill>
          <bgColor rgb="FF00B050"/>
        </patternFill>
      </fill>
    </dxf>
    <dxf>
      <font>
        <b/>
        <i val="0"/>
        <condense val="0"/>
        <extend val="0"/>
      </font>
      <fill>
        <patternFill>
          <bgColor indexed="22"/>
        </patternFill>
      </fill>
    </dxf>
    <dxf>
      <font>
        <b/>
        <i val="0"/>
        <condense val="0"/>
        <extend val="0"/>
      </font>
      <fill>
        <patternFill>
          <bgColor indexed="22"/>
        </patternFill>
      </fill>
    </dxf>
    <dxf>
      <font>
        <condense val="0"/>
        <extend val="0"/>
        <color indexed="9"/>
      </font>
    </dxf>
    <dxf>
      <font>
        <b/>
        <i val="0"/>
        <color rgb="FFC00000"/>
      </font>
    </dxf>
    <dxf>
      <font>
        <b/>
        <i val="0"/>
        <color rgb="FFFF0000"/>
      </font>
      <fill>
        <patternFill>
          <bgColor theme="0" tint="-0.14996795556505021"/>
        </patternFill>
      </fill>
    </dxf>
    <dxf>
      <font>
        <color theme="0"/>
      </font>
    </dxf>
    <dxf>
      <font>
        <condense val="0"/>
        <extend val="0"/>
        <color indexed="9"/>
      </font>
    </dxf>
    <dxf>
      <font>
        <color theme="4" tint="0.59996337778862885"/>
      </font>
    </dxf>
    <dxf>
      <font>
        <condense val="0"/>
        <extend val="0"/>
        <color indexed="9"/>
      </font>
    </dxf>
    <dxf>
      <font>
        <condense val="0"/>
        <extend val="0"/>
        <color rgb="FFFFFFFF"/>
      </font>
    </dxf>
    <dxf>
      <font>
        <b/>
        <i val="0"/>
        <color rgb="FFCC0000"/>
      </font>
      <fill>
        <patternFill>
          <bgColor rgb="FFFFFFCC"/>
        </patternFill>
      </fill>
    </dxf>
    <dxf>
      <font>
        <condense val="0"/>
        <extend val="0"/>
        <color indexed="9"/>
      </font>
    </dxf>
    <dxf>
      <font>
        <color rgb="FFFF0000"/>
      </font>
      <fill>
        <patternFill>
          <bgColor rgb="FFFFFFCC"/>
        </patternFill>
      </fill>
    </dxf>
    <dxf>
      <font>
        <color rgb="FF002060"/>
      </font>
      <fill>
        <patternFill>
          <bgColor theme="4" tint="0.79998168889431442"/>
        </patternFill>
      </fill>
    </dxf>
    <dxf>
      <font>
        <condense val="0"/>
        <extend val="0"/>
        <color indexed="22"/>
      </font>
    </dxf>
    <dxf>
      <font>
        <b/>
        <i val="0"/>
        <color rgb="FFCC0000"/>
      </font>
      <fill>
        <patternFill>
          <bgColor rgb="FFFFFFCC"/>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41"/>
      </font>
      <fill>
        <patternFill>
          <bgColor theme="0" tint="-4.9989318521683403E-2"/>
        </patternFill>
      </fill>
    </dxf>
    <dxf>
      <font>
        <color rgb="FFCCFFFF"/>
      </font>
      <fill>
        <patternFill>
          <bgColor indexed="41"/>
        </patternFill>
      </fill>
    </dxf>
    <dxf>
      <font>
        <color rgb="FFFF0000"/>
      </font>
      <fill>
        <patternFill>
          <bgColor rgb="FFFFFF00"/>
        </patternFill>
      </fill>
    </dxf>
    <dxf>
      <font>
        <color rgb="FF002060"/>
      </font>
      <fill>
        <patternFill>
          <bgColor theme="4" tint="0.79998168889431442"/>
        </patternFill>
      </fill>
    </dxf>
    <dxf>
      <font>
        <condense val="0"/>
        <extend val="0"/>
        <color indexed="22"/>
      </font>
    </dxf>
    <dxf>
      <font>
        <condense val="0"/>
        <extend val="0"/>
        <color indexed="9"/>
      </font>
    </dxf>
    <dxf>
      <font>
        <color theme="0" tint="-4.9989318521683403E-2"/>
      </font>
    </dxf>
    <dxf>
      <font>
        <condense val="0"/>
        <extend val="0"/>
        <color indexed="44"/>
      </font>
      <fill>
        <patternFill>
          <bgColor indexed="41"/>
        </patternFill>
      </fill>
    </dxf>
    <dxf>
      <fill>
        <patternFill>
          <bgColor indexed="41"/>
        </patternFill>
      </fill>
    </dxf>
    <dxf>
      <font>
        <b/>
        <i val="0"/>
        <condense val="0"/>
        <extend val="0"/>
        <u/>
        <color indexed="10"/>
      </font>
    </dxf>
    <dxf>
      <font>
        <b/>
        <i val="0"/>
        <condense val="0"/>
        <extend val="0"/>
        <color indexed="9"/>
      </font>
    </dxf>
    <dxf>
      <fill>
        <patternFill>
          <bgColor indexed="27"/>
        </patternFill>
      </fill>
    </dxf>
    <dxf>
      <fill>
        <patternFill>
          <bgColor indexed="27"/>
        </patternFill>
      </fill>
    </dxf>
    <dxf>
      <fill>
        <patternFill>
          <bgColor indexed="27"/>
        </patternFill>
      </fill>
    </dxf>
    <dxf>
      <font>
        <color theme="0"/>
      </font>
    </dxf>
    <dxf>
      <font>
        <color theme="0"/>
      </font>
    </dxf>
    <dxf>
      <font>
        <color theme="0"/>
      </font>
    </dxf>
    <dxf>
      <font>
        <color theme="0"/>
      </font>
    </dxf>
    <dxf>
      <font>
        <condense val="0"/>
        <extend val="0"/>
        <color indexed="9"/>
      </font>
    </dxf>
    <dxf>
      <fill>
        <patternFill>
          <bgColor indexed="22"/>
        </patternFill>
      </fill>
    </dxf>
    <dxf>
      <font>
        <condense val="0"/>
        <extend val="0"/>
        <color indexed="23"/>
      </font>
      <fill>
        <patternFill>
          <bgColor indexed="22"/>
        </patternFill>
      </fill>
    </dxf>
    <dxf>
      <font>
        <b/>
        <i val="0"/>
        <condense val="0"/>
        <extend val="0"/>
        <u/>
        <color indexed="10"/>
      </font>
      <fill>
        <patternFill>
          <bgColor indexed="43"/>
        </patternFill>
      </fill>
    </dxf>
    <dxf>
      <fill>
        <patternFill>
          <bgColor indexed="22"/>
        </patternFill>
      </fill>
    </dxf>
    <dxf>
      <font>
        <b/>
        <i val="0"/>
        <condense val="0"/>
        <extend val="0"/>
        <color indexed="10"/>
      </font>
      <fill>
        <patternFill>
          <bgColor indexed="26"/>
        </patternFill>
      </fill>
    </dxf>
    <dxf>
      <font>
        <b/>
        <i val="0"/>
        <condense val="0"/>
        <extend val="0"/>
        <color indexed="12"/>
      </font>
      <fill>
        <patternFill>
          <bgColor indexed="41"/>
        </patternFill>
      </fill>
    </dxf>
    <dxf>
      <fill>
        <patternFill>
          <bgColor indexed="41"/>
        </patternFill>
      </fill>
    </dxf>
    <dxf>
      <font>
        <condense val="0"/>
        <extend val="0"/>
        <color indexed="23"/>
      </font>
      <fill>
        <patternFill>
          <bgColor indexed="22"/>
        </patternFill>
      </fill>
    </dxf>
    <dxf>
      <font>
        <condense val="0"/>
        <extend val="0"/>
        <color indexed="22"/>
      </font>
    </dxf>
    <dxf>
      <font>
        <condense val="0"/>
        <extend val="0"/>
        <color indexed="22"/>
      </font>
    </dxf>
    <dxf>
      <font>
        <condense val="0"/>
        <extend val="0"/>
        <color indexed="22"/>
      </font>
    </dxf>
    <dxf>
      <font>
        <color theme="0"/>
      </font>
    </dxf>
    <dxf>
      <font>
        <condense val="0"/>
        <extend val="0"/>
        <color indexed="9"/>
      </font>
    </dxf>
    <dxf>
      <font>
        <color theme="0"/>
      </font>
    </dxf>
    <dxf>
      <font>
        <color theme="0"/>
      </font>
    </dxf>
    <dxf>
      <font>
        <color theme="0"/>
      </font>
    </dxf>
    <dxf>
      <font>
        <color theme="0"/>
      </font>
    </dxf>
    <dxf>
      <font>
        <color theme="0"/>
      </font>
    </dxf>
    <dxf>
      <fill>
        <patternFill>
          <bgColor theme="2"/>
        </patternFill>
      </fill>
    </dxf>
    <dxf>
      <fill>
        <patternFill>
          <bgColor indexed="41"/>
        </patternFill>
      </fill>
    </dxf>
    <dxf>
      <font>
        <color theme="0" tint="-4.9989318521683403E-2"/>
      </font>
    </dxf>
    <dxf>
      <font>
        <color theme="5" tint="0.59996337778862885"/>
      </font>
      <fill>
        <patternFill>
          <bgColor theme="5" tint="0.79998168889431442"/>
        </patternFill>
      </fill>
    </dxf>
    <dxf>
      <font>
        <color theme="0" tint="-0.24994659260841701"/>
      </font>
    </dxf>
    <dxf>
      <font>
        <b val="0"/>
        <i val="0"/>
        <condense val="0"/>
        <extend val="0"/>
      </font>
      <fill>
        <patternFill>
          <bgColor indexed="22"/>
        </patternFill>
      </fill>
    </dxf>
    <dxf>
      <font>
        <b/>
        <i val="0"/>
        <color rgb="FFC00000"/>
      </font>
    </dxf>
    <dxf>
      <font>
        <b/>
        <i val="0"/>
        <color rgb="FFFF0000"/>
      </font>
      <fill>
        <patternFill>
          <bgColor theme="0" tint="-0.14996795556505021"/>
        </patternFill>
      </fill>
    </dxf>
    <dxf>
      <fill>
        <patternFill>
          <bgColor indexed="27"/>
        </patternFill>
      </fill>
    </dxf>
    <dxf>
      <font>
        <b/>
        <i val="0"/>
        <color rgb="FFC00000"/>
      </font>
    </dxf>
    <dxf>
      <font>
        <b/>
        <i val="0"/>
        <color rgb="FFFF0000"/>
      </font>
      <fill>
        <patternFill>
          <bgColor theme="0" tint="-0.14996795556505021"/>
        </patternFill>
      </fill>
    </dxf>
    <dxf>
      <fill>
        <patternFill>
          <bgColor indexed="27"/>
        </patternFill>
      </fill>
    </dxf>
    <dxf>
      <font>
        <b/>
        <i val="0"/>
        <color rgb="FFC00000"/>
      </font>
    </dxf>
    <dxf>
      <font>
        <b/>
        <i val="0"/>
        <color rgb="FFFF0000"/>
      </font>
      <fill>
        <patternFill>
          <bgColor theme="0" tint="-0.14996795556505021"/>
        </patternFill>
      </fill>
    </dxf>
    <dxf>
      <font>
        <b/>
        <i val="0"/>
        <color rgb="FFC00000"/>
      </font>
    </dxf>
    <dxf>
      <font>
        <b/>
        <i val="0"/>
        <color rgb="FFFF0000"/>
      </font>
      <fill>
        <patternFill>
          <bgColor theme="0" tint="-0.14996795556505021"/>
        </patternFill>
      </fill>
    </dxf>
    <dxf>
      <fill>
        <patternFill>
          <bgColor indexed="27"/>
        </patternFill>
      </fill>
    </dxf>
    <dxf>
      <font>
        <b/>
        <i val="0"/>
        <color rgb="FFFF0000"/>
      </font>
    </dxf>
    <dxf>
      <fill>
        <patternFill>
          <bgColor indexed="27"/>
        </patternFill>
      </fill>
    </dxf>
    <dxf>
      <fill>
        <patternFill>
          <bgColor indexed="27"/>
        </patternFill>
      </fill>
    </dxf>
    <dxf>
      <font>
        <condense val="0"/>
        <extend val="0"/>
        <color indexed="22"/>
      </font>
    </dxf>
    <dxf>
      <fill>
        <patternFill>
          <bgColor indexed="41"/>
        </patternFill>
      </fill>
    </dxf>
    <dxf>
      <fill>
        <patternFill>
          <bgColor indexed="27"/>
        </patternFill>
      </fill>
    </dxf>
    <dxf>
      <font>
        <b/>
        <i val="0"/>
        <condense val="0"/>
        <extend val="0"/>
      </font>
      <fill>
        <patternFill>
          <bgColor indexed="22"/>
        </patternFill>
      </fill>
    </dxf>
    <dxf>
      <fill>
        <patternFill>
          <bgColor indexed="41"/>
        </patternFill>
      </fill>
    </dxf>
    <dxf>
      <fill>
        <patternFill>
          <bgColor indexed="27"/>
        </patternFill>
      </fill>
    </dxf>
    <dxf>
      <font>
        <b/>
        <i val="0"/>
        <condense val="0"/>
        <extend val="0"/>
      </font>
      <fill>
        <patternFill>
          <bgColor indexed="22"/>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ont>
        <b val="0"/>
        <i val="0"/>
        <condense val="0"/>
        <extend val="0"/>
      </font>
      <fill>
        <patternFill>
          <bgColor theme="0" tint="-0.14996795556505021"/>
        </patternFill>
      </fill>
    </dxf>
    <dxf>
      <font>
        <color theme="0"/>
      </font>
    </dxf>
    <dxf>
      <font>
        <b/>
        <i val="0"/>
        <color rgb="FFC00000"/>
      </font>
    </dxf>
    <dxf>
      <font>
        <b/>
        <i val="0"/>
        <color rgb="FFFF0000"/>
      </font>
      <fill>
        <patternFill>
          <bgColor theme="0" tint="-0.14996795556505021"/>
        </patternFill>
      </fill>
    </dxf>
    <dxf>
      <fill>
        <patternFill>
          <bgColor indexed="27"/>
        </patternFill>
      </fill>
    </dxf>
    <dxf>
      <fill>
        <patternFill>
          <bgColor indexed="27"/>
        </patternFill>
      </fill>
    </dxf>
    <dxf>
      <font>
        <b val="0"/>
        <i val="0"/>
        <condense val="0"/>
        <extend val="0"/>
      </font>
      <fill>
        <patternFill>
          <bgColor indexed="22"/>
        </patternFill>
      </fill>
    </dxf>
    <dxf>
      <fill>
        <patternFill>
          <bgColor indexed="27"/>
        </patternFill>
      </fill>
    </dxf>
    <dxf>
      <font>
        <b val="0"/>
        <i val="0"/>
        <condense val="0"/>
        <extend val="0"/>
      </font>
      <fill>
        <patternFill>
          <bgColor indexed="22"/>
        </patternFill>
      </fill>
    </dxf>
    <dxf>
      <fill>
        <patternFill>
          <bgColor indexed="27"/>
        </patternFill>
      </fill>
    </dxf>
    <dxf>
      <font>
        <b val="0"/>
        <i val="0"/>
        <condense val="0"/>
        <extend val="0"/>
      </font>
      <fill>
        <patternFill>
          <bgColor indexed="22"/>
        </patternFill>
      </fill>
    </dxf>
    <dxf>
      <fill>
        <patternFill>
          <bgColor indexed="27"/>
        </patternFill>
      </fill>
    </dxf>
    <dxf>
      <font>
        <b val="0"/>
        <i val="0"/>
        <condense val="0"/>
        <extend val="0"/>
      </font>
      <fill>
        <patternFill>
          <bgColor indexed="22"/>
        </patternFill>
      </fill>
    </dxf>
    <dxf>
      <fill>
        <patternFill>
          <bgColor indexed="27"/>
        </patternFill>
      </fill>
    </dxf>
    <dxf>
      <font>
        <b val="0"/>
        <i val="0"/>
        <condense val="0"/>
        <extend val="0"/>
      </font>
      <fill>
        <patternFill>
          <bgColor indexed="22"/>
        </patternFill>
      </fill>
    </dxf>
    <dxf>
      <fill>
        <patternFill>
          <bgColor indexed="27"/>
        </patternFill>
      </fill>
    </dxf>
    <dxf>
      <font>
        <b val="0"/>
        <i val="0"/>
        <condense val="0"/>
        <extend val="0"/>
      </font>
      <fill>
        <patternFill>
          <bgColor indexed="22"/>
        </patternFill>
      </fill>
    </dxf>
    <dxf>
      <fill>
        <patternFill>
          <bgColor indexed="27"/>
        </patternFill>
      </fill>
    </dxf>
    <dxf>
      <font>
        <b val="0"/>
        <i val="0"/>
        <condense val="0"/>
        <extend val="0"/>
      </font>
      <fill>
        <patternFill>
          <bgColor indexed="22"/>
        </patternFill>
      </fill>
    </dxf>
    <dxf>
      <fill>
        <patternFill>
          <bgColor indexed="27"/>
        </patternFill>
      </fill>
    </dxf>
    <dxf>
      <font>
        <b val="0"/>
        <i val="0"/>
        <condense val="0"/>
        <extend val="0"/>
      </font>
      <fill>
        <patternFill>
          <bgColor indexed="22"/>
        </patternFill>
      </fill>
    </dxf>
    <dxf>
      <fill>
        <patternFill>
          <bgColor indexed="41"/>
        </patternFill>
      </fill>
    </dxf>
    <dxf>
      <font>
        <condense val="0"/>
        <extend val="0"/>
        <color indexed="22"/>
      </font>
    </dxf>
    <dxf>
      <fill>
        <patternFill>
          <bgColor indexed="41"/>
        </patternFill>
      </fill>
    </dxf>
    <dxf>
      <fill>
        <patternFill>
          <bgColor indexed="27"/>
        </patternFill>
      </fill>
    </dxf>
    <dxf>
      <font>
        <b/>
        <i val="0"/>
        <condense val="0"/>
        <extend val="0"/>
      </font>
      <fill>
        <patternFill>
          <bgColor indexed="22"/>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ont>
        <condense val="0"/>
        <extend val="0"/>
        <color indexed="22"/>
      </font>
    </dxf>
    <dxf>
      <fill>
        <patternFill>
          <bgColor indexed="27"/>
        </patternFill>
      </fill>
    </dxf>
    <dxf>
      <font>
        <condense val="0"/>
        <extend val="0"/>
        <color indexed="22"/>
      </font>
    </dxf>
    <dxf>
      <font>
        <condense val="0"/>
        <extend val="0"/>
        <color indexed="22"/>
      </font>
      <fill>
        <patternFill>
          <bgColor indexed="22"/>
        </patternFill>
      </fill>
    </dxf>
    <dxf>
      <font>
        <condense val="0"/>
        <extend val="0"/>
        <color indexed="22"/>
      </font>
    </dxf>
    <dxf>
      <fill>
        <patternFill>
          <bgColor indexed="27"/>
        </patternFill>
      </fill>
    </dxf>
    <dxf>
      <font>
        <condense val="0"/>
        <extend val="0"/>
      </font>
      <fill>
        <patternFill>
          <bgColor indexed="41"/>
        </patternFill>
      </fill>
    </dxf>
    <dxf>
      <font>
        <condense val="0"/>
        <extend val="0"/>
        <color indexed="9"/>
      </font>
    </dxf>
    <dxf>
      <font>
        <condense val="0"/>
        <extend val="0"/>
      </font>
      <fill>
        <patternFill>
          <bgColor indexed="41"/>
        </patternFill>
      </fill>
    </dxf>
    <dxf>
      <font>
        <condense val="0"/>
        <extend val="0"/>
        <color indexed="9"/>
      </font>
    </dxf>
    <dxf>
      <font>
        <condense val="0"/>
        <extend val="0"/>
        <color indexed="9"/>
      </font>
    </dxf>
    <dxf>
      <font>
        <condense val="0"/>
        <extend val="0"/>
        <color indexed="22"/>
      </font>
    </dxf>
    <dxf>
      <font>
        <condense val="0"/>
        <extend val="0"/>
        <color indexed="22"/>
      </font>
      <fill>
        <patternFill>
          <bgColor theme="0" tint="-0.14996795556505021"/>
        </patternFill>
      </fill>
    </dxf>
    <dxf>
      <font>
        <color theme="0" tint="-4.9989318521683403E-2"/>
      </font>
    </dxf>
    <dxf>
      <font>
        <condense val="0"/>
        <extend val="0"/>
        <color indexed="22"/>
      </font>
    </dxf>
    <dxf>
      <fill>
        <patternFill>
          <bgColor indexed="41"/>
        </patternFill>
      </fill>
    </dxf>
    <dxf>
      <font>
        <condense val="0"/>
        <extend val="0"/>
        <color indexed="22"/>
      </font>
    </dxf>
    <dxf>
      <fill>
        <patternFill>
          <bgColor theme="2"/>
        </patternFill>
      </fill>
    </dxf>
    <dxf>
      <font>
        <color rgb="FFBFBFBF"/>
      </font>
      <fill>
        <patternFill patternType="none"/>
      </fill>
    </dxf>
    <dxf>
      <font>
        <color theme="0" tint="-0.24994659260841701"/>
      </font>
    </dxf>
    <dxf>
      <font>
        <condense val="0"/>
        <extend val="0"/>
        <color indexed="22"/>
      </font>
    </dxf>
    <dxf>
      <font>
        <color rgb="FFC0C0C0"/>
      </font>
      <fill>
        <patternFill patternType="none"/>
      </fill>
    </dxf>
    <dxf>
      <font>
        <condense val="0"/>
        <extend val="0"/>
        <color indexed="22"/>
      </font>
    </dxf>
    <dxf>
      <font>
        <color rgb="FFC0C0C0"/>
      </font>
      <fill>
        <patternFill patternType="none"/>
      </fill>
    </dxf>
    <dxf>
      <font>
        <condense val="0"/>
        <extend val="0"/>
        <color indexed="22"/>
      </font>
    </dxf>
    <dxf>
      <font>
        <color rgb="FFC0C0C0"/>
      </font>
      <fill>
        <patternFill patternType="none"/>
      </fill>
    </dxf>
    <dxf>
      <font>
        <condense val="0"/>
        <extend val="0"/>
        <color indexed="22"/>
      </font>
    </dxf>
    <dxf>
      <font>
        <color rgb="FFC0C0C0"/>
      </font>
      <fill>
        <patternFill patternType="none"/>
      </fill>
    </dxf>
    <dxf>
      <font>
        <condense val="0"/>
        <extend val="0"/>
        <color indexed="22"/>
      </font>
    </dxf>
    <dxf>
      <font>
        <color rgb="FFC0C0C0"/>
      </font>
      <fill>
        <patternFill patternType="none"/>
      </fill>
    </dxf>
    <dxf>
      <font>
        <condense val="0"/>
        <extend val="0"/>
        <color indexed="22"/>
      </font>
    </dxf>
    <dxf>
      <font>
        <color rgb="FFC0C0C0"/>
      </font>
      <fill>
        <patternFill patternType="none"/>
      </fill>
    </dxf>
    <dxf>
      <font>
        <condense val="0"/>
        <extend val="0"/>
        <color indexed="22"/>
      </font>
    </dxf>
    <dxf>
      <font>
        <color rgb="FFC0C0C0"/>
      </font>
      <fill>
        <patternFill patternType="none"/>
      </fill>
    </dxf>
    <dxf>
      <font>
        <condense val="0"/>
        <extend val="0"/>
        <color indexed="22"/>
      </font>
    </dxf>
    <dxf>
      <font>
        <color rgb="FFC0C0C0"/>
      </font>
      <fill>
        <patternFill patternType="none"/>
      </fill>
    </dxf>
    <dxf>
      <font>
        <condense val="0"/>
        <extend val="0"/>
        <color indexed="22"/>
      </font>
    </dxf>
    <dxf>
      <font>
        <color rgb="FFC0C0C0"/>
      </font>
      <fill>
        <patternFill patternType="none"/>
      </fill>
    </dxf>
    <dxf>
      <font>
        <condense val="0"/>
        <extend val="0"/>
        <color indexed="22"/>
      </font>
    </dxf>
    <dxf>
      <font>
        <color rgb="FFC0C0C0"/>
      </font>
      <fill>
        <patternFill patternType="none"/>
      </fill>
    </dxf>
    <dxf>
      <font>
        <condense val="0"/>
        <extend val="0"/>
        <color indexed="22"/>
      </font>
    </dxf>
    <dxf>
      <font>
        <color rgb="FFC0C0C0"/>
      </font>
      <fill>
        <patternFill patternType="none"/>
      </fill>
    </dxf>
    <dxf>
      <font>
        <condense val="0"/>
        <extend val="0"/>
        <color indexed="22"/>
      </font>
    </dxf>
    <dxf>
      <font>
        <color rgb="FFC0C0C0"/>
      </font>
      <fill>
        <patternFill patternType="none"/>
      </fill>
    </dxf>
    <dxf>
      <font>
        <condense val="0"/>
        <extend val="0"/>
        <color indexed="22"/>
      </font>
    </dxf>
    <dxf>
      <font>
        <color rgb="FFC0C0C0"/>
      </font>
      <fill>
        <patternFill patternType="none"/>
      </fill>
    </dxf>
    <dxf>
      <font>
        <condense val="0"/>
        <extend val="0"/>
        <color indexed="22"/>
      </font>
    </dxf>
    <dxf>
      <font>
        <color rgb="FFC0C0C0"/>
      </font>
      <fill>
        <patternFill patternType="none"/>
      </fill>
    </dxf>
    <dxf>
      <font>
        <condense val="0"/>
        <extend val="0"/>
        <color indexed="22"/>
      </font>
    </dxf>
    <dxf>
      <font>
        <color rgb="FFC0C0C0"/>
      </font>
      <fill>
        <patternFill patternType="none"/>
      </fill>
    </dxf>
    <dxf>
      <font>
        <condense val="0"/>
        <extend val="0"/>
        <color indexed="22"/>
      </font>
    </dxf>
    <dxf>
      <font>
        <color rgb="FFC0C0C0"/>
      </font>
      <fill>
        <patternFill patternType="none"/>
      </fill>
    </dxf>
    <dxf>
      <font>
        <condense val="0"/>
        <extend val="0"/>
        <color indexed="22"/>
      </font>
    </dxf>
    <dxf>
      <font>
        <color rgb="FFC0C0C0"/>
      </font>
      <fill>
        <patternFill patternType="none"/>
      </fill>
    </dxf>
    <dxf>
      <font>
        <condense val="0"/>
        <extend val="0"/>
        <color indexed="22"/>
      </font>
    </dxf>
    <dxf>
      <fill>
        <patternFill patternType="solid">
          <fgColor rgb="FFCCFFFF"/>
          <bgColor rgb="FFCCFFFF"/>
        </patternFill>
      </fill>
    </dxf>
    <dxf>
      <fill>
        <patternFill>
          <bgColor indexed="41"/>
        </patternFill>
      </fill>
    </dxf>
    <dxf>
      <fill>
        <patternFill patternType="solid">
          <fgColor rgb="FFCCFFFF"/>
          <bgColor rgb="FFCCFFFF"/>
        </patternFill>
      </fill>
    </dxf>
    <dxf>
      <fill>
        <patternFill>
          <bgColor indexed="41"/>
        </patternFill>
      </fill>
    </dxf>
    <dxf>
      <fill>
        <patternFill>
          <bgColor indexed="41"/>
        </patternFill>
      </fill>
    </dxf>
    <dxf>
      <fill>
        <patternFill>
          <bgColor indexed="41"/>
        </patternFill>
      </fill>
    </dxf>
    <dxf>
      <fill>
        <patternFill patternType="solid">
          <fgColor rgb="FFCCFFFF"/>
          <bgColor rgb="FFCCFFFF"/>
        </patternFill>
      </fill>
    </dxf>
    <dxf>
      <fill>
        <patternFill patternType="solid">
          <fgColor rgb="FFCCFFFF"/>
          <bgColor rgb="FFCCFFFF"/>
        </patternFill>
      </fill>
    </dxf>
    <dxf>
      <fill>
        <patternFill patternType="solid">
          <fgColor rgb="FFCCFFFF"/>
          <bgColor rgb="FFCCFFFF"/>
        </patternFill>
      </fill>
    </dxf>
    <dxf>
      <fill>
        <patternFill patternType="solid">
          <fgColor rgb="FFCCFFFF"/>
          <bgColor rgb="FFCCFFFF"/>
        </patternFill>
      </fill>
    </dxf>
    <dxf>
      <font>
        <condense val="0"/>
        <extend val="0"/>
        <color indexed="22"/>
      </font>
    </dxf>
    <dxf>
      <font>
        <color theme="0"/>
      </font>
    </dxf>
    <dxf>
      <font>
        <condense val="0"/>
        <extend val="0"/>
        <color indexed="9"/>
      </font>
    </dxf>
    <dxf>
      <font>
        <color theme="0"/>
      </font>
    </dxf>
    <dxf>
      <font>
        <condense val="0"/>
        <extend val="0"/>
        <color indexed="9"/>
      </font>
    </dxf>
    <dxf>
      <fill>
        <patternFill>
          <bgColor indexed="41"/>
        </patternFill>
      </fill>
    </dxf>
    <dxf>
      <fill>
        <patternFill>
          <bgColor indexed="41"/>
        </patternFill>
      </fill>
    </dxf>
    <dxf>
      <fill>
        <patternFill patternType="solid">
          <fgColor rgb="FFCCFFFF"/>
          <bgColor rgb="FFCCFFFF"/>
        </patternFill>
      </fill>
    </dxf>
    <dxf>
      <fill>
        <patternFill>
          <bgColor indexed="41"/>
        </patternFill>
      </fill>
    </dxf>
    <dxf>
      <fill>
        <patternFill>
          <bgColor indexed="41"/>
        </patternFill>
      </fill>
    </dxf>
    <dxf>
      <fill>
        <patternFill patternType="solid">
          <fgColor rgb="FFCCFFFF"/>
          <bgColor rgb="FFCCFFFF"/>
        </patternFill>
      </fill>
    </dxf>
    <dxf>
      <fill>
        <patternFill>
          <bgColor indexed="41"/>
        </patternFill>
      </fill>
    </dxf>
    <dxf>
      <fill>
        <patternFill>
          <bgColor rgb="FFCCFFFF"/>
        </patternFill>
      </fill>
    </dxf>
    <dxf>
      <fill>
        <patternFill patternType="solid">
          <fgColor rgb="FFCCFFFF"/>
          <bgColor rgb="FFCCFFFF"/>
        </patternFill>
      </fill>
    </dxf>
    <dxf>
      <fill>
        <patternFill patternType="solid">
          <fgColor rgb="FFCCFFFF"/>
          <bgColor rgb="FFCCFFFF"/>
        </patternFill>
      </fill>
    </dxf>
    <dxf>
      <font>
        <color theme="0" tint="-4.9989318521683403E-2"/>
      </font>
    </dxf>
    <dxf>
      <fill>
        <patternFill patternType="solid">
          <fgColor rgb="FFCCFFFF"/>
          <bgColor rgb="FFCCFFFF"/>
        </patternFill>
      </fill>
    </dxf>
    <dxf>
      <font>
        <condense val="0"/>
        <extend val="0"/>
        <color indexed="22"/>
      </font>
    </dxf>
    <dxf>
      <font>
        <condense val="0"/>
        <extend val="0"/>
        <color indexed="9"/>
      </font>
    </dxf>
    <dxf>
      <font>
        <b/>
        <i/>
        <color rgb="FF0000FF"/>
      </font>
      <fill>
        <patternFill>
          <bgColor theme="4" tint="0.59996337778862885"/>
        </patternFill>
      </fill>
    </dxf>
    <dxf>
      <font>
        <condense val="0"/>
        <extend val="0"/>
        <color indexed="22"/>
      </font>
    </dxf>
    <dxf>
      <font>
        <condense val="0"/>
        <extend val="0"/>
        <color indexed="22"/>
      </font>
    </dxf>
    <dxf>
      <fill>
        <patternFill patternType="solid">
          <fgColor rgb="FFCCFFFF"/>
          <bgColor rgb="FFCCFFFF"/>
        </patternFill>
      </fill>
    </dxf>
    <dxf>
      <fill>
        <patternFill patternType="solid">
          <fgColor rgb="FFCCFFFF"/>
          <bgColor rgb="FFCCFFFF"/>
        </patternFill>
      </fill>
    </dxf>
    <dxf>
      <fill>
        <patternFill>
          <bgColor indexed="27"/>
        </patternFill>
      </fill>
    </dxf>
    <dxf>
      <fill>
        <patternFill>
          <bgColor rgb="FFCCFFFF"/>
        </patternFill>
      </fill>
    </dxf>
    <dxf>
      <fill>
        <patternFill>
          <bgColor rgb="FFCCFFFF"/>
        </patternFill>
      </fill>
    </dxf>
    <dxf>
      <font>
        <color rgb="FF9C0006"/>
      </font>
      <fill>
        <patternFill>
          <bgColor rgb="FFFFC7CE"/>
        </patternFill>
      </fill>
    </dxf>
    <dxf>
      <fill>
        <patternFill patternType="solid">
          <fgColor rgb="FFCCFFFF"/>
          <bgColor rgb="FFCCFFFF"/>
        </patternFill>
      </fill>
    </dxf>
    <dxf>
      <fill>
        <patternFill>
          <bgColor indexed="41"/>
        </patternFill>
      </fill>
    </dxf>
    <dxf>
      <fill>
        <patternFill patternType="solid">
          <fgColor rgb="FFCCFFFF"/>
          <bgColor rgb="FFCCFFFF"/>
        </patternFill>
      </fill>
    </dxf>
    <dxf>
      <fill>
        <patternFill>
          <bgColor theme="2"/>
        </patternFill>
      </fill>
    </dxf>
    <dxf>
      <font>
        <color theme="0" tint="-0.499984740745262"/>
      </font>
    </dxf>
    <dxf>
      <font>
        <condense val="0"/>
        <extend val="0"/>
        <color indexed="22"/>
      </font>
    </dxf>
    <dxf>
      <font>
        <condense val="0"/>
        <extend val="0"/>
        <color indexed="9"/>
      </font>
    </dxf>
    <dxf>
      <font>
        <condense val="0"/>
        <extend val="0"/>
        <color indexed="9"/>
      </font>
    </dxf>
    <dxf>
      <fill>
        <patternFill>
          <bgColor indexed="27"/>
        </patternFill>
      </fill>
    </dxf>
    <dxf>
      <font>
        <color theme="0" tint="-0.14996795556505021"/>
      </font>
    </dxf>
    <dxf>
      <font>
        <color theme="0" tint="-4.9989318521683403E-2"/>
      </font>
    </dxf>
    <dxf>
      <font>
        <color theme="0" tint="-4.9989318521683403E-2"/>
      </font>
    </dxf>
    <dxf>
      <font>
        <color theme="0" tint="-4.9989318521683403E-2"/>
      </font>
    </dxf>
    <dxf>
      <font>
        <condense val="0"/>
        <extend val="0"/>
        <color indexed="55"/>
      </font>
    </dxf>
    <dxf>
      <font>
        <b/>
        <i/>
        <color rgb="FF0000FF"/>
      </font>
      <fill>
        <patternFill>
          <bgColor theme="4" tint="0.59996337778862885"/>
        </patternFill>
      </fill>
    </dxf>
    <dxf>
      <font>
        <b/>
        <i val="0"/>
        <color rgb="FFFF0000"/>
      </font>
      <fill>
        <patternFill>
          <bgColor rgb="FFFFFFCC"/>
        </patternFill>
      </fill>
    </dxf>
    <dxf>
      <font>
        <b/>
        <i val="0"/>
        <condense val="0"/>
        <extend val="0"/>
        <color indexed="10"/>
      </font>
    </dxf>
    <dxf>
      <font>
        <b/>
        <i val="0"/>
        <condense val="0"/>
        <extend val="0"/>
        <color indexed="10"/>
      </font>
      <fill>
        <patternFill>
          <bgColor indexed="26"/>
        </patternFill>
      </fill>
    </dxf>
    <dxf>
      <font>
        <b/>
        <i val="0"/>
        <condense val="0"/>
        <extend val="0"/>
        <color indexed="10"/>
      </font>
    </dxf>
    <dxf>
      <font>
        <b/>
        <i val="0"/>
        <condense val="0"/>
        <extend val="0"/>
        <color indexed="10"/>
      </font>
      <fill>
        <patternFill>
          <bgColor indexed="26"/>
        </patternFill>
      </fill>
    </dxf>
    <dxf>
      <fill>
        <patternFill>
          <bgColor rgb="FFCCFFFF"/>
        </patternFill>
      </fill>
    </dxf>
    <dxf>
      <font>
        <b/>
        <i val="0"/>
        <condense val="0"/>
        <extend val="0"/>
        <color indexed="10"/>
      </font>
      <fill>
        <patternFill>
          <bgColor indexed="43"/>
        </patternFill>
      </fill>
    </dxf>
    <dxf>
      <font>
        <condense val="0"/>
        <extend val="0"/>
        <color indexed="9"/>
      </font>
    </dxf>
    <dxf>
      <fill>
        <patternFill>
          <bgColor rgb="FFCCFFFF"/>
        </patternFill>
      </fill>
    </dxf>
    <dxf>
      <fill>
        <patternFill>
          <bgColor indexed="41"/>
        </patternFill>
      </fill>
    </dxf>
    <dxf>
      <font>
        <condense val="0"/>
        <extend val="0"/>
        <color indexed="22"/>
      </font>
    </dxf>
    <dxf>
      <font>
        <b/>
        <i val="0"/>
        <condense val="0"/>
        <extend val="0"/>
        <color indexed="10"/>
      </font>
      <fill>
        <patternFill>
          <bgColor indexed="26"/>
        </patternFill>
      </fill>
    </dxf>
    <dxf>
      <font>
        <b/>
        <i val="0"/>
        <condense val="0"/>
        <extend val="0"/>
        <color indexed="10"/>
      </font>
    </dxf>
    <dxf>
      <fill>
        <patternFill>
          <bgColor theme="2"/>
        </patternFill>
      </fill>
    </dxf>
    <dxf>
      <fill>
        <patternFill>
          <bgColor rgb="FFCCFFFF"/>
        </patternFill>
      </fill>
    </dxf>
    <dxf>
      <fill>
        <patternFill>
          <bgColor rgb="FFCCFFFF"/>
        </patternFill>
      </fill>
    </dxf>
    <dxf>
      <font>
        <color theme="0" tint="-0.499984740745262"/>
      </font>
    </dxf>
    <dxf>
      <font>
        <b/>
        <i val="0"/>
        <color rgb="FF0070C0"/>
      </font>
      <fill>
        <patternFill>
          <bgColor theme="0"/>
        </patternFill>
      </fill>
    </dxf>
    <dxf>
      <font>
        <color theme="0" tint="-0.24994659260841701"/>
      </font>
    </dxf>
    <dxf>
      <font>
        <b/>
        <i val="0"/>
        <color rgb="FF0070C0"/>
      </font>
      <fill>
        <patternFill>
          <bgColor theme="0"/>
        </patternFill>
      </fill>
    </dxf>
    <dxf>
      <fill>
        <patternFill>
          <bgColor rgb="FFCCFFFF"/>
        </patternFill>
      </fill>
    </dxf>
    <dxf>
      <fill>
        <patternFill>
          <bgColor rgb="FFCCFFFF"/>
        </patternFill>
      </fill>
    </dxf>
    <dxf>
      <font>
        <condense val="0"/>
        <extend val="0"/>
        <color indexed="41"/>
      </font>
      <fill>
        <patternFill>
          <bgColor indexed="41"/>
        </patternFill>
      </fill>
    </dxf>
    <dxf>
      <font>
        <condense val="0"/>
        <extend val="0"/>
        <color indexed="9"/>
      </font>
    </dxf>
    <dxf>
      <font>
        <condense val="0"/>
        <extend val="0"/>
        <color indexed="22"/>
      </font>
    </dxf>
    <dxf>
      <font>
        <condense val="0"/>
        <extend val="0"/>
        <color indexed="22"/>
      </font>
    </dxf>
    <dxf>
      <font>
        <color theme="0"/>
        <name val="Cambria"/>
        <scheme val="none"/>
      </font>
      <fill>
        <patternFill>
          <bgColor indexed="27"/>
        </patternFill>
      </fill>
    </dxf>
    <dxf>
      <font>
        <color theme="0" tint="-0.499984740745262"/>
      </font>
    </dxf>
    <dxf>
      <font>
        <color theme="0" tint="-0.34998626667073579"/>
        <name val="Cambria"/>
        <scheme val="none"/>
      </font>
      <fill>
        <patternFill>
          <bgColor theme="0" tint="-4.9989318521683403E-2"/>
        </patternFill>
      </fill>
    </dxf>
    <dxf>
      <font>
        <color theme="0" tint="-0.34998626667073579"/>
        <name val="Cambria"/>
        <scheme val="none"/>
      </font>
      <fill>
        <patternFill>
          <bgColor theme="0" tint="-4.9989318521683403E-2"/>
        </patternFill>
      </fill>
    </dxf>
    <dxf>
      <font>
        <condense val="0"/>
        <extend val="0"/>
        <color indexed="9"/>
      </font>
    </dxf>
    <dxf>
      <fill>
        <patternFill>
          <bgColor rgb="FFCCFFFF"/>
        </patternFill>
      </fill>
    </dxf>
    <dxf>
      <fill>
        <patternFill>
          <bgColor theme="2"/>
        </patternFill>
      </fill>
    </dxf>
    <dxf>
      <fill>
        <patternFill>
          <bgColor indexed="27"/>
        </patternFill>
      </fill>
    </dxf>
    <dxf>
      <fill>
        <patternFill>
          <bgColor indexed="27"/>
        </patternFill>
      </fill>
    </dxf>
    <dxf>
      <fill>
        <patternFill>
          <bgColor indexed="27"/>
        </patternFill>
      </fill>
    </dxf>
    <dxf>
      <font>
        <color theme="0" tint="-4.9989318521683403E-2"/>
      </font>
    </dxf>
    <dxf>
      <fill>
        <patternFill>
          <bgColor indexed="27"/>
        </patternFill>
      </fill>
    </dxf>
    <dxf>
      <fill>
        <patternFill>
          <bgColor indexed="27"/>
        </patternFill>
      </fill>
    </dxf>
    <dxf>
      <fill>
        <patternFill>
          <bgColor indexed="27"/>
        </patternFill>
      </fill>
    </dxf>
    <dxf>
      <fill>
        <patternFill>
          <bgColor indexed="27"/>
        </patternFill>
      </fill>
    </dxf>
    <dxf>
      <font>
        <color theme="0" tint="-4.9989318521683403E-2"/>
      </font>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ont>
        <condense val="0"/>
        <extend val="0"/>
        <color indexed="22"/>
      </font>
    </dxf>
    <dxf>
      <fill>
        <patternFill>
          <bgColor theme="2"/>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ont>
        <color rgb="FFFFFFFF"/>
      </font>
    </dxf>
    <dxf>
      <fill>
        <patternFill>
          <bgColor rgb="FFCCFFFF"/>
        </patternFill>
      </fill>
    </dxf>
    <dxf>
      <font>
        <condense val="0"/>
        <extend val="0"/>
        <color rgb="FFC0C0C0"/>
      </font>
    </dxf>
    <dxf>
      <font>
        <condense val="0"/>
        <extend val="0"/>
        <color rgb="FFC0C0C0"/>
      </font>
    </dxf>
    <dxf>
      <font>
        <condense val="0"/>
        <extend val="0"/>
        <color rgb="FFC0C0C0"/>
      </font>
    </dxf>
    <dxf>
      <fill>
        <patternFill>
          <bgColor rgb="FFCCFFFF"/>
        </patternFill>
      </fill>
    </dxf>
    <dxf>
      <font>
        <condense val="0"/>
        <extend val="0"/>
        <color rgb="FFC0C0C0"/>
      </font>
    </dxf>
    <dxf>
      <font>
        <color theme="0" tint="-4.9989318521683403E-2"/>
      </font>
    </dxf>
    <dxf>
      <fill>
        <patternFill>
          <bgColor rgb="FFCCFFFF"/>
        </patternFill>
      </fill>
    </dxf>
    <dxf>
      <font>
        <condense val="0"/>
        <extend val="0"/>
        <color rgb="FFC0C0C0"/>
      </font>
    </dxf>
    <dxf>
      <fill>
        <patternFill>
          <bgColor indexed="41"/>
        </patternFill>
      </fill>
    </dxf>
    <dxf>
      <fill>
        <patternFill>
          <bgColor indexed="27"/>
        </patternFill>
      </fill>
    </dxf>
    <dxf>
      <fill>
        <patternFill>
          <bgColor rgb="FFCCFFFF"/>
        </patternFill>
      </fill>
    </dxf>
    <dxf>
      <font>
        <condense val="0"/>
        <extend val="0"/>
        <color indexed="22"/>
      </font>
    </dxf>
    <dxf>
      <font>
        <condense val="0"/>
        <extend val="0"/>
        <color indexed="22"/>
      </font>
    </dxf>
    <dxf>
      <font>
        <condense val="0"/>
        <extend val="0"/>
        <color indexed="22"/>
      </font>
    </dxf>
    <dxf>
      <font>
        <color rgb="FFCCFFFF"/>
      </font>
      <fill>
        <patternFill>
          <bgColor rgb="FFCCFFFF"/>
        </patternFill>
      </fill>
    </dxf>
    <dxf>
      <fill>
        <patternFill>
          <bgColor indexed="27"/>
        </patternFill>
      </fill>
    </dxf>
    <dxf>
      <fill>
        <patternFill>
          <bgColor rgb="FFCCFFFF"/>
        </patternFill>
      </fill>
    </dxf>
    <dxf>
      <fill>
        <patternFill>
          <bgColor indexed="27"/>
        </patternFill>
      </fill>
    </dxf>
    <dxf>
      <fill>
        <patternFill>
          <bgColor rgb="FFCCFFFF"/>
        </patternFill>
      </fill>
    </dxf>
    <dxf>
      <font>
        <color rgb="FFFFFFFF"/>
      </font>
    </dxf>
    <dxf>
      <fill>
        <patternFill>
          <bgColor rgb="FFCCFFFF"/>
        </patternFill>
      </fill>
    </dxf>
    <dxf>
      <font>
        <condense val="0"/>
        <extend val="0"/>
        <color indexed="22"/>
      </font>
    </dxf>
    <dxf>
      <fill>
        <patternFill>
          <bgColor rgb="FFCCFFFF"/>
        </patternFill>
      </fill>
    </dxf>
    <dxf>
      <font>
        <condense val="0"/>
        <extend val="0"/>
        <color indexed="22"/>
      </font>
    </dxf>
    <dxf>
      <font>
        <condense val="0"/>
        <extend val="0"/>
        <color rgb="FF969696"/>
      </font>
    </dxf>
    <dxf>
      <font>
        <color rgb="FFF2F2F2"/>
      </font>
    </dxf>
    <dxf>
      <fill>
        <patternFill>
          <bgColor indexed="27"/>
        </patternFill>
      </fill>
    </dxf>
    <dxf>
      <fill>
        <patternFill>
          <bgColor rgb="FFCCFFFF"/>
        </patternFill>
      </fill>
    </dxf>
    <dxf>
      <fill>
        <patternFill>
          <bgColor indexed="27"/>
        </patternFill>
      </fill>
    </dxf>
    <dxf>
      <font>
        <condense val="0"/>
        <extend val="0"/>
        <color indexed="22"/>
      </font>
    </dxf>
    <dxf>
      <font>
        <b/>
        <i val="0"/>
        <color rgb="FFCC0000"/>
      </font>
      <fill>
        <patternFill>
          <bgColor rgb="FFFFFFCC"/>
        </patternFill>
      </fill>
    </dxf>
    <dxf>
      <font>
        <condense val="0"/>
        <extend val="0"/>
        <color indexed="9"/>
      </font>
    </dxf>
    <dxf>
      <font>
        <b/>
        <i val="0"/>
        <condense val="0"/>
        <extend val="0"/>
        <u/>
        <color indexed="10"/>
      </font>
      <fill>
        <patternFill>
          <bgColor indexed="43"/>
        </patternFill>
      </fill>
    </dxf>
    <dxf>
      <font>
        <b/>
        <i val="0"/>
        <color rgb="FFCC0000"/>
      </font>
      <fill>
        <patternFill>
          <bgColor rgb="FFFFFFCC"/>
        </patternFill>
      </fill>
    </dxf>
    <dxf>
      <font>
        <condense val="0"/>
        <extend val="0"/>
        <color indexed="9"/>
      </font>
    </dxf>
    <dxf>
      <font>
        <color theme="0"/>
        <name val="Cambria"/>
        <scheme val="none"/>
      </font>
      <fill>
        <patternFill>
          <bgColor indexed="27"/>
        </patternFill>
      </fill>
    </dxf>
    <dxf>
      <font>
        <color theme="0"/>
        <name val="Cambria"/>
        <scheme val="none"/>
      </font>
      <fill>
        <patternFill>
          <bgColor indexed="27"/>
        </patternFill>
      </fill>
    </dxf>
    <dxf>
      <font>
        <color theme="0" tint="-0.14996795556505021"/>
      </font>
    </dxf>
    <dxf>
      <fill>
        <patternFill>
          <bgColor rgb="FFCCFFFF"/>
        </patternFill>
      </fill>
    </dxf>
    <dxf>
      <fill>
        <patternFill>
          <bgColor rgb="FFCCFFFF"/>
        </patternFill>
      </fill>
    </dxf>
    <dxf>
      <fill>
        <patternFill>
          <bgColor rgb="FFCCFFFF"/>
        </patternFill>
      </fill>
    </dxf>
    <dxf>
      <fill>
        <patternFill>
          <bgColor indexed="27"/>
        </patternFill>
      </fill>
    </dxf>
    <dxf>
      <fill>
        <patternFill>
          <bgColor theme="2"/>
        </patternFill>
      </fill>
    </dxf>
    <dxf>
      <font>
        <color theme="0"/>
        <name val="Cambria"/>
        <scheme val="none"/>
      </font>
      <fill>
        <patternFill>
          <bgColor indexed="27"/>
        </patternFill>
      </fill>
    </dxf>
    <dxf>
      <fill>
        <patternFill>
          <bgColor rgb="FFCCFFFF"/>
        </patternFill>
      </fill>
    </dxf>
    <dxf>
      <font>
        <color rgb="FFCCFFFF"/>
      </font>
      <fill>
        <patternFill>
          <bgColor rgb="FFCCFFFF"/>
        </patternFill>
      </fill>
    </dxf>
    <dxf>
      <font>
        <b/>
        <i val="0"/>
        <color rgb="FF0066FF"/>
      </font>
      <fill>
        <patternFill>
          <bgColor theme="4" tint="0.79998168889431442"/>
        </patternFill>
      </fill>
    </dxf>
    <dxf>
      <font>
        <b/>
        <i val="0"/>
        <color rgb="FFCC0000"/>
      </font>
      <fill>
        <patternFill>
          <bgColor rgb="FFFFFFCC"/>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indexed="41"/>
        </patternFill>
      </fill>
    </dxf>
    <dxf>
      <font>
        <color rgb="FFCCFFFF"/>
      </font>
      <fill>
        <patternFill>
          <bgColor indexed="41"/>
        </patternFill>
      </fill>
    </dxf>
    <dxf>
      <fill>
        <patternFill>
          <bgColor rgb="FFCCFFFF"/>
        </patternFill>
      </fill>
    </dxf>
    <dxf>
      <fill>
        <patternFill>
          <bgColor rgb="FFCCFFFF"/>
        </patternFill>
      </fill>
    </dxf>
    <dxf>
      <font>
        <condense val="0"/>
        <extend val="0"/>
        <color indexed="55"/>
      </font>
    </dxf>
    <dxf>
      <fill>
        <patternFill>
          <bgColor rgb="FFCCFFFF"/>
        </patternFill>
      </fill>
    </dxf>
    <dxf>
      <font>
        <color theme="0" tint="-0.24994659260841701"/>
      </font>
    </dxf>
    <dxf>
      <font>
        <condense val="0"/>
        <extend val="0"/>
        <color indexed="22"/>
      </font>
    </dxf>
    <dxf>
      <fill>
        <patternFill>
          <bgColor rgb="FFCCFFFF"/>
        </patternFill>
      </fill>
    </dxf>
    <dxf>
      <font>
        <b/>
        <i val="0"/>
        <color rgb="FFCC0000"/>
      </font>
      <fill>
        <patternFill>
          <bgColor rgb="FFFFFFCC"/>
        </patternFill>
      </fill>
    </dxf>
    <dxf>
      <font>
        <b/>
        <i val="0"/>
        <color rgb="FF0066FF"/>
      </font>
      <fill>
        <patternFill>
          <bgColor theme="4" tint="0.79998168889431442"/>
        </patternFill>
      </fill>
    </dxf>
    <dxf>
      <fill>
        <patternFill>
          <bgColor rgb="FFCCFFFF"/>
        </patternFill>
      </fill>
    </dxf>
    <dxf>
      <fill>
        <patternFill>
          <bgColor rgb="FFCCFFFF"/>
        </patternFill>
      </fill>
    </dxf>
    <dxf>
      <fill>
        <patternFill>
          <bgColor indexed="41"/>
        </patternFill>
      </fill>
    </dxf>
    <dxf>
      <font>
        <color rgb="FFCCFFFF"/>
      </font>
      <fill>
        <patternFill>
          <bgColor indexed="41"/>
        </patternFill>
      </fill>
    </dxf>
    <dxf>
      <font>
        <color theme="0" tint="-0.24994659260841701"/>
      </font>
    </dxf>
    <dxf>
      <font>
        <condense val="0"/>
        <extend val="0"/>
        <color indexed="22"/>
      </font>
    </dxf>
    <dxf>
      <fill>
        <patternFill>
          <bgColor rgb="FFCCFFFF"/>
        </patternFill>
      </fill>
    </dxf>
    <dxf>
      <font>
        <b/>
        <i val="0"/>
        <color rgb="FFCC0000"/>
      </font>
      <fill>
        <patternFill>
          <bgColor rgb="FFFFFFCC"/>
        </patternFill>
      </fill>
    </dxf>
    <dxf>
      <font>
        <b/>
        <i val="0"/>
        <color rgb="FF0066FF"/>
      </font>
      <fill>
        <patternFill>
          <bgColor theme="4" tint="0.79998168889431442"/>
        </patternFill>
      </fill>
    </dxf>
    <dxf>
      <fill>
        <patternFill>
          <bgColor rgb="FFCCFFFF"/>
        </patternFill>
      </fill>
    </dxf>
    <dxf>
      <fill>
        <patternFill>
          <bgColor rgb="FFCCFFFF"/>
        </patternFill>
      </fill>
    </dxf>
    <dxf>
      <font>
        <condense val="0"/>
        <extend val="0"/>
        <u/>
        <color indexed="10"/>
      </font>
      <fill>
        <patternFill>
          <bgColor indexed="34"/>
        </patternFill>
      </fill>
    </dxf>
    <dxf>
      <fill>
        <patternFill>
          <bgColor indexed="41"/>
        </patternFill>
      </fill>
    </dxf>
    <dxf>
      <font>
        <condense val="0"/>
        <extend val="0"/>
        <u/>
        <color indexed="10"/>
      </font>
      <fill>
        <patternFill>
          <bgColor indexed="34"/>
        </patternFill>
      </fill>
    </dxf>
    <dxf>
      <fill>
        <patternFill>
          <bgColor rgb="FFCCFFFF"/>
        </patternFill>
      </fill>
    </dxf>
    <dxf>
      <fill>
        <patternFill>
          <bgColor indexed="41"/>
        </patternFill>
      </fill>
    </dxf>
    <dxf>
      <fill>
        <patternFill>
          <bgColor rgb="FFCCFFFF"/>
        </patternFill>
      </fill>
    </dxf>
    <dxf>
      <font>
        <color rgb="FF66FFFF"/>
      </font>
      <fill>
        <patternFill>
          <bgColor rgb="FFCCFFFF"/>
        </patternFill>
      </fill>
    </dxf>
    <dxf>
      <fill>
        <patternFill>
          <bgColor indexed="41"/>
        </patternFill>
      </fill>
    </dxf>
    <dxf>
      <fill>
        <patternFill>
          <bgColor indexed="41"/>
        </patternFill>
      </fill>
    </dxf>
    <dxf>
      <fill>
        <patternFill>
          <bgColor indexed="41"/>
        </patternFill>
      </fill>
    </dxf>
    <dxf>
      <font>
        <condense val="0"/>
        <extend val="0"/>
        <u/>
        <color indexed="10"/>
      </font>
      <fill>
        <patternFill>
          <bgColor indexed="34"/>
        </patternFill>
      </fill>
    </dxf>
    <dxf>
      <fill>
        <patternFill>
          <bgColor rgb="FFCCFFFF"/>
        </patternFill>
      </fill>
    </dxf>
    <dxf>
      <font>
        <condense val="0"/>
        <extend val="0"/>
        <u/>
        <color indexed="10"/>
      </font>
      <fill>
        <patternFill>
          <bgColor indexed="34"/>
        </patternFill>
      </fill>
    </dxf>
    <dxf>
      <font>
        <color rgb="FF66FFFF"/>
      </font>
      <fill>
        <patternFill>
          <bgColor rgb="FFCCFFFF"/>
        </patternFill>
      </fill>
    </dxf>
    <dxf>
      <fill>
        <patternFill>
          <bgColor rgb="FFCCFFFF"/>
        </patternFill>
      </fill>
    </dxf>
    <dxf>
      <font>
        <condense val="0"/>
        <extend val="0"/>
        <color indexed="22"/>
      </font>
    </dxf>
    <dxf>
      <font>
        <color rgb="FF66FFFF"/>
      </font>
      <fill>
        <patternFill>
          <bgColor rgb="FFCCFFFF"/>
        </patternFill>
      </fill>
    </dxf>
    <dxf>
      <font>
        <condense val="0"/>
        <extend val="0"/>
        <color indexed="55"/>
      </font>
    </dxf>
    <dxf>
      <fill>
        <patternFill>
          <bgColor rgb="FFCCFFFF"/>
        </patternFill>
      </fill>
    </dxf>
    <dxf>
      <font>
        <condense val="0"/>
        <extend val="0"/>
        <color indexed="9"/>
      </font>
    </dxf>
    <dxf>
      <font>
        <color rgb="FFCCFFFF"/>
      </font>
      <fill>
        <patternFill>
          <bgColor rgb="FFCCFFFF"/>
        </patternFill>
      </fill>
    </dxf>
    <dxf>
      <font>
        <color rgb="FFCCFFFF"/>
      </font>
      <fill>
        <patternFill>
          <bgColor indexed="41"/>
        </patternFill>
      </fill>
    </dxf>
    <dxf>
      <fill>
        <patternFill>
          <bgColor rgb="FFCCFFFF"/>
        </patternFill>
      </fill>
    </dxf>
    <dxf>
      <font>
        <color indexed="27"/>
      </font>
      <fill>
        <patternFill>
          <bgColor indexed="27"/>
        </patternFill>
      </fill>
    </dxf>
    <dxf>
      <font>
        <condense val="0"/>
        <extend val="0"/>
        <color indexed="9"/>
      </font>
    </dxf>
    <dxf>
      <fill>
        <patternFill>
          <bgColor indexed="27"/>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indexed="41"/>
        </patternFill>
      </fill>
    </dxf>
    <dxf>
      <fill>
        <patternFill>
          <bgColor rgb="FFCCFFFF"/>
        </patternFill>
      </fill>
    </dxf>
    <dxf>
      <font>
        <color rgb="FFCCFFFF"/>
      </font>
      <fill>
        <patternFill>
          <bgColor rgb="FFCCFFFF"/>
        </patternFill>
      </fill>
    </dxf>
    <dxf>
      <font>
        <color rgb="FFCCFFFF"/>
      </font>
      <fill>
        <patternFill>
          <bgColor indexed="41"/>
        </patternFill>
      </fill>
    </dxf>
    <dxf>
      <fill>
        <patternFill>
          <bgColor rgb="FFCCFFFF"/>
        </patternFill>
      </fill>
    </dxf>
    <dxf>
      <fill>
        <patternFill>
          <bgColor theme="2"/>
        </patternFill>
      </fill>
    </dxf>
    <dxf>
      <font>
        <color rgb="FFCCFFFF"/>
      </font>
      <fill>
        <patternFill>
          <bgColor indexed="41"/>
        </patternFill>
      </fill>
    </dxf>
  </dxfs>
  <tableStyles count="0" defaultTableStyle="TableStyleMedium9" defaultPivotStyle="PivotStyleLight16"/>
  <colors>
    <mruColors>
      <color rgb="FFFFFFCC"/>
      <color rgb="FFFFFF99"/>
      <color rgb="FFCCFFFF"/>
      <color rgb="FF0000FF"/>
      <color rgb="FF333399"/>
      <color rgb="FF0000CC"/>
      <color rgb="FF66FF33"/>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Claudio%20C&#225;rcamo\Dropbox\Proyectos\UV\20251001%20HPV%20Plantillas%20Excel\2024%20FIN%20HPV01%20v05.xlsx" TargetMode="External"/><Relationship Id="rId1" Type="http://schemas.openxmlformats.org/officeDocument/2006/relationships/externalLinkPath" Target="/Users/Claudio%20C&#225;rcamo/Dropbox/Proyectos/UV/20251001%20HPV%20Plantillas%20Excel/2024%20FIN%20HPV01%20v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
      <sheetName val="F0 Cobertura real"/>
      <sheetName val="F1 Promoción"/>
      <sheetName val="F2 Detección"/>
      <sheetName val="F3.1 estudiantes prevención"/>
      <sheetName val="F3.2 Cobertura prevención"/>
      <sheetName val="F3.3 Prevención Talleres"/>
      <sheetName val="F4 Derivación"/>
      <sheetName val="F5 RED"/>
      <sheetName val="F6 Equipo"/>
      <sheetName val="F7 RESUMEN"/>
      <sheetName val="F8.A PRE - EVALUACIÓN REGIONAL"/>
      <sheetName val="F8.B EVALUACIÓN TECNICA"/>
      <sheetName val="RESUMEN REGIÓN"/>
      <sheetName val="RES EVALUAC"/>
      <sheetName val="I1  INSERC-IMPLEM"/>
      <sheetName val="I2  anexo SOPORTE"/>
      <sheetName val="P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EDCEE-7E41-47EE-8636-CD80B20D3BEA}">
  <sheetPr codeName="Sheet1"/>
  <dimension ref="A1:CI396"/>
  <sheetViews>
    <sheetView showGridLines="0" tabSelected="1" zoomScaleNormal="100" workbookViewId="0"/>
  </sheetViews>
  <sheetFormatPr defaultColWidth="0" defaultRowHeight="12.75" zeroHeight="1"/>
  <cols>
    <col min="1" max="1" width="3.140625" style="76" customWidth="1"/>
    <col min="2" max="2" width="9.42578125" style="75" customWidth="1"/>
    <col min="3" max="3" width="27.42578125" style="75" customWidth="1"/>
    <col min="4" max="4" width="24.42578125" style="75" customWidth="1"/>
    <col min="5" max="5" width="8.42578125" style="75" customWidth="1"/>
    <col min="6" max="6" width="7.42578125" style="75" customWidth="1"/>
    <col min="7" max="8" width="6.42578125" style="75" customWidth="1"/>
    <col min="9" max="9" width="9.42578125" style="75" customWidth="1"/>
    <col min="10" max="10" width="6.42578125" style="75" customWidth="1"/>
    <col min="11" max="11" width="5" style="75" customWidth="1"/>
    <col min="12" max="12" width="7.42578125" style="75" customWidth="1"/>
    <col min="13" max="13" width="21.85546875" style="75" customWidth="1"/>
    <col min="14" max="14" width="6.42578125" style="75" customWidth="1"/>
    <col min="15" max="15" width="8" style="75" hidden="1" customWidth="1"/>
    <col min="16" max="16" width="7.42578125" style="75" hidden="1" customWidth="1"/>
    <col min="17" max="17" width="7.42578125" style="76" hidden="1" customWidth="1"/>
    <col min="18" max="18" width="6.42578125" style="76" hidden="1" customWidth="1"/>
    <col min="19" max="19" width="9.42578125" style="76" hidden="1" customWidth="1"/>
    <col min="20" max="20" width="6.42578125" style="77" hidden="1" customWidth="1"/>
    <col min="21" max="24" width="5.42578125" style="77" hidden="1" customWidth="1"/>
    <col min="25" max="25" width="3.42578125" style="77" hidden="1" customWidth="1"/>
    <col min="26" max="26" width="28.140625" style="77" hidden="1" customWidth="1"/>
    <col min="27" max="27" width="17.42578125" style="76" hidden="1" customWidth="1"/>
    <col min="28" max="28" width="8.42578125" style="76" hidden="1" customWidth="1"/>
    <col min="29" max="29" width="9" style="77" hidden="1" customWidth="1"/>
    <col min="30" max="30" width="13.42578125" style="77" hidden="1" customWidth="1"/>
    <col min="31" max="31" width="70" style="77" hidden="1" customWidth="1"/>
    <col min="32" max="32" width="28.140625" style="77" hidden="1" customWidth="1"/>
    <col min="33" max="33" width="11.42578125" style="77" hidden="1" customWidth="1"/>
    <col min="34" max="34" width="10" style="77" hidden="1" customWidth="1"/>
    <col min="35" max="35" width="9.85546875" style="77" hidden="1" customWidth="1"/>
    <col min="36" max="36" width="6" style="77" hidden="1" customWidth="1"/>
    <col min="37" max="38" width="10.42578125" style="76" hidden="1" customWidth="1"/>
    <col min="39" max="39" width="7.7109375" style="76" hidden="1" customWidth="1"/>
    <col min="40" max="40" width="2.42578125" style="76" hidden="1" customWidth="1"/>
    <col min="41" max="41" width="5.140625" style="76" hidden="1" customWidth="1"/>
    <col min="42" max="43" width="7.42578125" style="76" hidden="1" customWidth="1"/>
    <col min="44" max="44" width="9.42578125" style="76" hidden="1" customWidth="1"/>
    <col min="45" max="47" width="11.42578125" style="76" hidden="1" customWidth="1"/>
    <col min="48" max="48" width="5.42578125" style="76" hidden="1" customWidth="1"/>
    <col min="49" max="49" width="4.42578125" style="76" hidden="1" customWidth="1"/>
    <col min="50" max="50" width="8.42578125" style="76" hidden="1" customWidth="1"/>
    <col min="51" max="51" width="5.42578125" style="76" hidden="1" customWidth="1"/>
    <col min="52" max="52" width="7.42578125" style="76" hidden="1" customWidth="1"/>
    <col min="53" max="53" width="6.42578125" style="76" hidden="1" customWidth="1"/>
    <col min="54" max="54" width="7.42578125" style="76" hidden="1" customWidth="1"/>
    <col min="55" max="87" width="0" style="76" hidden="1" customWidth="1"/>
    <col min="88" max="16384" width="11.42578125" style="76" hidden="1"/>
  </cols>
  <sheetData>
    <row r="1" spans="2:13" ht="20.100000000000001" customHeight="1" thickBot="1">
      <c r="B1" s="208"/>
      <c r="C1" s="208"/>
      <c r="D1" s="208"/>
      <c r="E1" s="208"/>
      <c r="F1" s="208"/>
      <c r="G1" s="208"/>
      <c r="H1" s="208"/>
      <c r="I1" s="208"/>
      <c r="J1" s="208"/>
      <c r="K1" s="208"/>
      <c r="L1" s="208"/>
      <c r="M1" s="208"/>
    </row>
    <row r="2" spans="2:13" ht="20.100000000000001" customHeight="1">
      <c r="B2" s="78"/>
      <c r="C2" s="79"/>
      <c r="D2" s="80"/>
      <c r="E2" s="80"/>
      <c r="F2" s="80"/>
      <c r="G2" s="80"/>
      <c r="H2" s="80"/>
      <c r="I2" s="80"/>
      <c r="J2" s="80"/>
      <c r="K2" s="80"/>
      <c r="L2" s="80"/>
      <c r="M2" s="81"/>
    </row>
    <row r="3" spans="2:13" ht="40.5" customHeight="1">
      <c r="B3" s="82"/>
      <c r="C3" s="83" t="s">
        <v>0</v>
      </c>
      <c r="D3" s="84"/>
      <c r="E3" s="84"/>
      <c r="F3" s="84"/>
      <c r="G3" s="84"/>
      <c r="H3" s="84"/>
      <c r="I3" s="84"/>
      <c r="J3" s="84"/>
      <c r="K3" s="84"/>
      <c r="L3" s="84"/>
      <c r="M3" s="85"/>
    </row>
    <row r="4" spans="2:13" ht="20.100000000000001" customHeight="1">
      <c r="B4" s="82"/>
      <c r="C4" s="86" t="s">
        <v>1</v>
      </c>
      <c r="D4" s="87"/>
      <c r="E4" s="84"/>
      <c r="F4" s="84"/>
      <c r="G4" s="84"/>
      <c r="H4" s="84"/>
      <c r="I4" s="84"/>
      <c r="J4" s="84"/>
      <c r="K4" s="84"/>
      <c r="L4" s="84"/>
      <c r="M4" s="85"/>
    </row>
    <row r="5" spans="2:13" ht="20.100000000000001" customHeight="1">
      <c r="B5" s="82"/>
      <c r="C5" s="88">
        <v>2025</v>
      </c>
      <c r="D5" s="84"/>
      <c r="E5" s="84"/>
      <c r="F5" s="84"/>
      <c r="G5" s="84"/>
      <c r="H5" s="84"/>
      <c r="I5" s="84"/>
      <c r="J5" s="84"/>
      <c r="K5" s="84"/>
      <c r="L5" s="84"/>
      <c r="M5" s="85"/>
    </row>
    <row r="6" spans="2:13" ht="20.100000000000001" customHeight="1">
      <c r="B6" s="82"/>
      <c r="C6" s="89"/>
      <c r="D6" s="84"/>
      <c r="E6" s="84"/>
      <c r="F6" s="84"/>
      <c r="G6" s="84"/>
      <c r="H6" s="84"/>
      <c r="I6" s="84"/>
      <c r="J6" s="84"/>
      <c r="K6" s="84"/>
      <c r="L6" s="84"/>
      <c r="M6" s="85"/>
    </row>
    <row r="7" spans="2:13" ht="20.100000000000001" customHeight="1">
      <c r="B7" s="82"/>
      <c r="C7" s="89"/>
      <c r="D7" s="84"/>
      <c r="E7" s="84"/>
      <c r="F7" s="84"/>
      <c r="G7" s="84"/>
      <c r="H7" s="84"/>
      <c r="I7" s="84"/>
      <c r="J7" s="84"/>
      <c r="K7" s="84"/>
      <c r="L7" s="84"/>
      <c r="M7" s="85"/>
    </row>
    <row r="8" spans="2:13" ht="20.100000000000001" customHeight="1">
      <c r="B8" s="82"/>
      <c r="C8" s="89"/>
      <c r="D8" s="84"/>
      <c r="E8" s="84"/>
      <c r="F8" s="84"/>
      <c r="G8" s="84"/>
      <c r="H8" s="84"/>
      <c r="I8" s="84"/>
      <c r="J8" s="84"/>
      <c r="K8" s="84"/>
      <c r="L8" s="84"/>
      <c r="M8" s="85"/>
    </row>
    <row r="9" spans="2:13" ht="20.100000000000001" customHeight="1">
      <c r="B9" s="82"/>
      <c r="C9" s="89"/>
      <c r="D9" s="84"/>
      <c r="E9" s="84"/>
      <c r="F9" s="84"/>
      <c r="G9" s="84"/>
      <c r="H9" s="84"/>
      <c r="I9" s="84"/>
      <c r="J9" s="84"/>
      <c r="K9" s="84"/>
      <c r="L9" s="84"/>
      <c r="M9" s="85"/>
    </row>
    <row r="10" spans="2:13" ht="20.100000000000001" customHeight="1">
      <c r="B10" s="82"/>
      <c r="C10" s="89"/>
      <c r="D10" s="84"/>
      <c r="E10" s="84"/>
      <c r="F10" s="84"/>
      <c r="G10" s="84"/>
      <c r="H10" s="84"/>
      <c r="I10" s="84"/>
      <c r="J10" s="84"/>
      <c r="K10" s="84"/>
      <c r="L10" s="84"/>
      <c r="M10" s="85"/>
    </row>
    <row r="11" spans="2:13" ht="20.100000000000001" customHeight="1">
      <c r="B11" s="82"/>
      <c r="C11" s="89"/>
      <c r="D11" s="84"/>
      <c r="E11" s="84"/>
      <c r="F11" s="84"/>
      <c r="G11" s="84"/>
      <c r="H11" s="84"/>
      <c r="I11" s="84"/>
      <c r="J11" s="84"/>
      <c r="K11" s="84"/>
      <c r="L11" s="84"/>
      <c r="M11" s="85"/>
    </row>
    <row r="12" spans="2:13" ht="20.100000000000001" customHeight="1">
      <c r="B12" s="82"/>
      <c r="C12" s="89"/>
      <c r="D12" s="84"/>
      <c r="E12" s="84"/>
      <c r="F12" s="84"/>
      <c r="G12" s="84"/>
      <c r="H12" s="84"/>
      <c r="I12" s="84"/>
      <c r="J12" s="84"/>
      <c r="K12" s="84"/>
      <c r="L12" s="84"/>
      <c r="M12" s="85"/>
    </row>
    <row r="13" spans="2:13" ht="20.100000000000001" customHeight="1">
      <c r="B13" s="82"/>
      <c r="C13" s="89"/>
      <c r="D13" s="84"/>
      <c r="E13" s="84"/>
      <c r="F13" s="84"/>
      <c r="G13" s="84"/>
      <c r="H13" s="84"/>
      <c r="I13" s="84"/>
      <c r="J13" s="84"/>
      <c r="K13" s="84"/>
      <c r="L13" s="84"/>
      <c r="M13" s="85"/>
    </row>
    <row r="14" spans="2:13" ht="20.100000000000001" customHeight="1">
      <c r="B14" s="82"/>
      <c r="C14" s="89"/>
      <c r="D14" s="84"/>
      <c r="E14" s="84"/>
      <c r="F14" s="84"/>
      <c r="G14" s="84"/>
      <c r="H14" s="84"/>
      <c r="I14" s="84"/>
      <c r="J14" s="84"/>
      <c r="K14" s="84"/>
      <c r="L14" s="84"/>
      <c r="M14" s="85"/>
    </row>
    <row r="15" spans="2:13" ht="20.100000000000001" customHeight="1">
      <c r="B15" s="82"/>
      <c r="C15" s="88" t="s">
        <v>2</v>
      </c>
      <c r="D15" s="84"/>
      <c r="E15" s="84"/>
      <c r="F15" s="84"/>
      <c r="G15" s="84"/>
      <c r="H15" s="84"/>
      <c r="I15" s="84"/>
      <c r="J15" s="84"/>
      <c r="K15" s="84"/>
      <c r="L15" s="84"/>
      <c r="M15" s="85"/>
    </row>
    <row r="16" spans="2:13" ht="20.100000000000001" customHeight="1">
      <c r="B16" s="82"/>
      <c r="C16" s="90" t="s">
        <v>3</v>
      </c>
      <c r="D16" s="84"/>
      <c r="E16" s="84"/>
      <c r="F16" s="84"/>
      <c r="G16" s="84"/>
      <c r="H16" s="84"/>
      <c r="I16" s="84"/>
      <c r="J16" s="84"/>
      <c r="K16" s="84"/>
      <c r="L16" s="84"/>
      <c r="M16" s="85"/>
    </row>
    <row r="17" spans="1:87" ht="20.100000000000001" customHeight="1">
      <c r="A17" s="100"/>
      <c r="B17" s="82"/>
      <c r="C17" s="89" t="s">
        <v>4</v>
      </c>
      <c r="D17" s="84"/>
      <c r="E17" s="84"/>
      <c r="F17" s="84"/>
      <c r="G17" s="84"/>
      <c r="H17" s="84"/>
      <c r="I17" s="84"/>
      <c r="J17" s="84"/>
      <c r="K17" s="84"/>
      <c r="L17" s="84"/>
      <c r="M17" s="85"/>
      <c r="N17" s="208"/>
      <c r="O17" s="208"/>
      <c r="P17" s="208"/>
      <c r="Q17" s="100"/>
      <c r="R17" s="100"/>
      <c r="S17" s="100"/>
      <c r="T17" s="96"/>
      <c r="U17" s="96"/>
      <c r="V17" s="96"/>
      <c r="W17" s="96"/>
      <c r="X17" s="96"/>
      <c r="Y17" s="96"/>
      <c r="Z17" s="96"/>
      <c r="AA17" s="100"/>
      <c r="AB17" s="100"/>
      <c r="AC17" s="96"/>
      <c r="AD17" s="96"/>
      <c r="AE17" s="96"/>
      <c r="AF17" s="96"/>
      <c r="AG17" s="96"/>
      <c r="AH17" s="96"/>
      <c r="AI17" s="96"/>
      <c r="AJ17" s="96"/>
      <c r="AK17" s="100"/>
      <c r="AL17" s="100"/>
      <c r="AM17" s="100"/>
      <c r="AN17" s="100"/>
      <c r="AO17" s="100"/>
      <c r="AP17" s="100"/>
      <c r="AQ17" s="100"/>
      <c r="AR17" s="100"/>
      <c r="AS17" s="100"/>
      <c r="AT17" s="100"/>
      <c r="AU17" s="100"/>
      <c r="AV17" s="100"/>
      <c r="AW17" s="100"/>
      <c r="AX17" s="100"/>
      <c r="AY17" s="100"/>
      <c r="AZ17" s="100"/>
      <c r="BA17" s="100"/>
      <c r="BB17" s="100"/>
      <c r="BC17" s="100"/>
      <c r="BD17" s="100"/>
      <c r="BE17" s="100"/>
      <c r="BF17" s="100"/>
      <c r="BG17" s="100"/>
      <c r="BH17" s="100"/>
      <c r="BI17" s="100"/>
      <c r="BJ17" s="100"/>
      <c r="BK17" s="100"/>
      <c r="BL17" s="100"/>
      <c r="BM17" s="100"/>
      <c r="BN17" s="100"/>
      <c r="BO17" s="100"/>
      <c r="BP17" s="100"/>
      <c r="BQ17" s="100"/>
      <c r="BR17" s="100"/>
      <c r="BS17" s="100"/>
      <c r="BT17" s="100"/>
      <c r="BU17" s="100"/>
      <c r="BV17" s="100"/>
      <c r="BW17" s="100"/>
      <c r="BX17" s="100"/>
      <c r="BY17" s="100"/>
      <c r="BZ17" s="100"/>
      <c r="CA17" s="100"/>
      <c r="CB17" s="100"/>
      <c r="CC17" s="100"/>
      <c r="CD17" s="100"/>
      <c r="CE17" s="100"/>
      <c r="CF17" s="100"/>
      <c r="CG17" s="100"/>
      <c r="CH17" s="100"/>
      <c r="CI17" s="100"/>
    </row>
    <row r="18" spans="1:87" ht="20.100000000000001" customHeight="1">
      <c r="A18" s="100"/>
      <c r="B18" s="82"/>
      <c r="C18" s="89"/>
      <c r="D18" s="84"/>
      <c r="E18" s="84"/>
      <c r="F18" s="84"/>
      <c r="G18" s="84"/>
      <c r="H18" s="84"/>
      <c r="I18" s="84"/>
      <c r="J18" s="84"/>
      <c r="K18" s="84"/>
      <c r="L18" s="84"/>
      <c r="M18" s="85"/>
      <c r="N18" s="208"/>
      <c r="O18" s="208"/>
      <c r="P18" s="208"/>
      <c r="Q18" s="100"/>
      <c r="R18" s="100"/>
      <c r="S18" s="100"/>
      <c r="T18" s="96"/>
      <c r="U18" s="96"/>
      <c r="V18" s="96"/>
      <c r="W18" s="96"/>
      <c r="X18" s="96"/>
      <c r="Y18" s="96"/>
      <c r="Z18" s="96"/>
      <c r="AA18" s="100"/>
      <c r="AB18" s="100"/>
      <c r="AC18" s="96"/>
      <c r="AD18" s="96"/>
      <c r="AE18" s="96"/>
      <c r="AF18" s="96"/>
      <c r="AG18" s="96"/>
      <c r="AH18" s="96"/>
      <c r="AI18" s="96"/>
      <c r="AJ18" s="96"/>
      <c r="AK18" s="100"/>
      <c r="AL18" s="100"/>
      <c r="AM18" s="100"/>
      <c r="AN18" s="100"/>
      <c r="AO18" s="100"/>
      <c r="AP18" s="100"/>
      <c r="AQ18" s="100"/>
      <c r="AR18" s="100"/>
      <c r="AS18" s="100"/>
      <c r="AT18" s="100"/>
      <c r="AU18" s="100"/>
      <c r="AV18" s="100"/>
      <c r="AW18" s="100"/>
      <c r="AX18" s="100"/>
      <c r="AY18" s="100"/>
      <c r="AZ18" s="100"/>
      <c r="BA18" s="100"/>
      <c r="BB18" s="100"/>
      <c r="BC18" s="100"/>
      <c r="BD18" s="100"/>
      <c r="BE18" s="100"/>
      <c r="BF18" s="100"/>
      <c r="BG18" s="100"/>
      <c r="BH18" s="100"/>
      <c r="BI18" s="100"/>
      <c r="BJ18" s="100"/>
      <c r="BK18" s="100"/>
      <c r="BL18" s="100"/>
      <c r="BM18" s="100"/>
      <c r="BN18" s="100"/>
      <c r="BO18" s="100"/>
      <c r="BP18" s="100"/>
      <c r="BQ18" s="100"/>
      <c r="BR18" s="100"/>
      <c r="BS18" s="100"/>
      <c r="BT18" s="100"/>
      <c r="BU18" s="100"/>
      <c r="BV18" s="100"/>
      <c r="BW18" s="100"/>
      <c r="BX18" s="100"/>
      <c r="BY18" s="100"/>
      <c r="BZ18" s="100"/>
      <c r="CA18" s="100"/>
      <c r="CB18" s="100"/>
      <c r="CC18" s="100"/>
      <c r="CD18" s="100"/>
      <c r="CE18" s="100"/>
      <c r="CF18" s="100"/>
      <c r="CG18" s="100"/>
      <c r="CH18" s="100"/>
      <c r="CI18" s="100"/>
    </row>
    <row r="19" spans="1:87" ht="20.100000000000001" customHeight="1">
      <c r="A19" s="100"/>
      <c r="B19" s="82"/>
      <c r="C19"/>
      <c r="D19"/>
      <c r="E19"/>
      <c r="F19"/>
      <c r="G19"/>
      <c r="H19"/>
      <c r="I19"/>
      <c r="J19"/>
      <c r="K19"/>
      <c r="L19"/>
      <c r="M19" s="85"/>
      <c r="N19" s="208"/>
      <c r="O19" s="208"/>
      <c r="P19" s="208"/>
      <c r="Q19" s="100"/>
      <c r="R19" s="100"/>
      <c r="S19" s="100"/>
      <c r="T19" s="96"/>
      <c r="U19" s="96"/>
      <c r="V19" s="96"/>
      <c r="W19" s="96"/>
      <c r="X19" s="96"/>
      <c r="Y19" s="96"/>
      <c r="Z19" s="96"/>
      <c r="AA19" s="100"/>
      <c r="AB19" s="100"/>
      <c r="AC19" s="96"/>
      <c r="AD19" s="96"/>
      <c r="AE19" s="96"/>
      <c r="AF19" s="96"/>
      <c r="AG19" s="96"/>
      <c r="AH19" s="96"/>
      <c r="AI19" s="96"/>
      <c r="AJ19" s="96"/>
      <c r="AK19" s="100"/>
      <c r="AL19" s="100"/>
      <c r="AM19" s="100"/>
      <c r="AN19" s="100"/>
      <c r="AO19" s="100"/>
      <c r="AP19" s="100"/>
      <c r="AQ19" s="100"/>
      <c r="AR19" s="100"/>
      <c r="AS19" s="100"/>
      <c r="AT19" s="100"/>
      <c r="AU19" s="100"/>
      <c r="AV19" s="100"/>
      <c r="AW19" s="100"/>
      <c r="AX19" s="100"/>
      <c r="AY19" s="100"/>
      <c r="AZ19" s="100"/>
      <c r="BA19" s="100"/>
      <c r="BB19" s="100"/>
      <c r="BC19" s="100"/>
      <c r="BD19" s="100"/>
      <c r="BE19" s="100"/>
      <c r="BF19" s="100"/>
      <c r="BG19" s="100"/>
      <c r="BH19" s="100"/>
      <c r="BI19" s="100"/>
      <c r="BJ19" s="100"/>
      <c r="BK19" s="100"/>
      <c r="BL19" s="100"/>
      <c r="BM19" s="100"/>
      <c r="BN19" s="100"/>
      <c r="BO19" s="100"/>
      <c r="BP19" s="100"/>
      <c r="BQ19" s="100"/>
      <c r="BR19" s="100"/>
      <c r="BS19" s="100"/>
      <c r="BT19" s="100"/>
      <c r="BU19" s="100"/>
      <c r="BV19" s="100"/>
      <c r="BW19" s="100"/>
      <c r="BX19" s="100"/>
      <c r="BY19" s="100"/>
      <c r="BZ19" s="100"/>
      <c r="CA19" s="100"/>
      <c r="CB19" s="100"/>
      <c r="CC19" s="100"/>
      <c r="CD19" s="100"/>
      <c r="CE19" s="100"/>
      <c r="CF19" s="100"/>
      <c r="CG19" s="100"/>
      <c r="CH19" s="100"/>
      <c r="CI19" s="100"/>
    </row>
    <row r="20" spans="1:87" ht="20.100000000000001" customHeight="1">
      <c r="A20" s="100"/>
      <c r="B20" s="82"/>
      <c r="C20"/>
      <c r="D20"/>
      <c r="E20"/>
      <c r="F20"/>
      <c r="G20"/>
      <c r="H20"/>
      <c r="I20"/>
      <c r="J20"/>
      <c r="K20"/>
      <c r="L20"/>
      <c r="M20" s="85"/>
      <c r="N20" s="208"/>
      <c r="O20" s="208"/>
      <c r="P20" s="208"/>
      <c r="Q20" s="100"/>
      <c r="R20" s="100"/>
      <c r="S20" s="100"/>
      <c r="T20" s="96"/>
      <c r="U20" s="96"/>
      <c r="V20" s="96"/>
      <c r="W20" s="96"/>
      <c r="X20" s="96"/>
      <c r="Y20" s="96"/>
      <c r="Z20" s="96"/>
      <c r="AA20" s="100"/>
      <c r="AB20" s="100"/>
      <c r="AC20" s="96"/>
      <c r="AD20" s="96"/>
      <c r="AE20" s="96"/>
      <c r="AF20" s="96"/>
      <c r="AG20" s="96"/>
      <c r="AH20" s="96"/>
      <c r="AI20" s="96"/>
      <c r="AJ20" s="96"/>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c r="BT20" s="100"/>
      <c r="BU20" s="100"/>
      <c r="BV20" s="100"/>
      <c r="BW20" s="100"/>
      <c r="BX20" s="100"/>
      <c r="BY20" s="100"/>
      <c r="BZ20" s="100"/>
      <c r="CA20" s="100"/>
      <c r="CB20" s="100"/>
      <c r="CC20" s="100"/>
      <c r="CD20" s="100"/>
      <c r="CE20" s="100"/>
      <c r="CF20" s="100"/>
      <c r="CG20" s="100"/>
      <c r="CH20" s="100"/>
      <c r="CI20" s="100"/>
    </row>
    <row r="21" spans="1:87" ht="20.100000000000001" customHeight="1">
      <c r="A21" s="100"/>
      <c r="B21" s="82"/>
      <c r="C21"/>
      <c r="D21"/>
      <c r="E21"/>
      <c r="F21"/>
      <c r="G21"/>
      <c r="H21"/>
      <c r="I21"/>
      <c r="J21"/>
      <c r="K21"/>
      <c r="L21"/>
      <c r="M21" s="85"/>
      <c r="N21" s="208"/>
      <c r="O21" s="208"/>
      <c r="P21" s="208"/>
      <c r="Q21" s="100"/>
      <c r="R21" s="100"/>
      <c r="S21" s="100"/>
      <c r="T21" s="96"/>
      <c r="U21" s="96"/>
      <c r="V21" s="96"/>
      <c r="W21" s="96"/>
      <c r="X21" s="96"/>
      <c r="Y21" s="96"/>
      <c r="Z21" s="96"/>
      <c r="AA21" s="100"/>
      <c r="AB21" s="100"/>
      <c r="AC21" s="96"/>
      <c r="AD21" s="96"/>
      <c r="AE21" s="96"/>
      <c r="AF21" s="96"/>
      <c r="AG21" s="96"/>
      <c r="AH21" s="96"/>
      <c r="AI21" s="96"/>
      <c r="AJ21" s="96"/>
      <c r="AK21" s="100"/>
      <c r="AL21" s="100"/>
      <c r="AM21" s="100"/>
      <c r="AN21" s="100"/>
      <c r="AO21" s="100"/>
      <c r="AP21" s="100"/>
      <c r="AQ21" s="100"/>
      <c r="AR21" s="100"/>
      <c r="AS21" s="100"/>
      <c r="AT21" s="100"/>
      <c r="AU21" s="100"/>
      <c r="AV21" s="100"/>
      <c r="AW21" s="100"/>
      <c r="AX21" s="100"/>
      <c r="AY21" s="100"/>
      <c r="AZ21" s="100"/>
      <c r="BA21" s="100"/>
      <c r="BB21" s="100"/>
      <c r="BC21" s="100"/>
      <c r="BD21" s="100"/>
      <c r="BE21" s="100"/>
      <c r="BF21" s="100"/>
      <c r="BG21" s="100"/>
      <c r="BH21" s="100"/>
      <c r="BI21" s="100"/>
      <c r="BJ21" s="100"/>
      <c r="BK21" s="100"/>
      <c r="BL21" s="100"/>
      <c r="BM21" s="100"/>
      <c r="BN21" s="100"/>
      <c r="BO21" s="100"/>
      <c r="BP21" s="100"/>
      <c r="BQ21" s="100"/>
      <c r="BR21" s="100"/>
      <c r="BS21" s="100"/>
      <c r="BT21" s="100"/>
      <c r="BU21" s="100"/>
      <c r="BV21" s="100"/>
      <c r="BW21" s="100"/>
      <c r="BX21" s="100"/>
      <c r="BY21" s="100"/>
      <c r="BZ21" s="100"/>
      <c r="CA21" s="100"/>
      <c r="CB21" s="100"/>
      <c r="CC21" s="100"/>
      <c r="CD21" s="100"/>
      <c r="CE21" s="100"/>
      <c r="CF21" s="100"/>
      <c r="CG21" s="100"/>
      <c r="CH21" s="100"/>
      <c r="CI21" s="100"/>
    </row>
    <row r="22" spans="1:87" ht="20.100000000000001" customHeight="1" thickBot="1">
      <c r="A22" s="100"/>
      <c r="B22" s="91"/>
      <c r="C22" s="92"/>
      <c r="D22" s="93"/>
      <c r="E22" s="93"/>
      <c r="F22" s="93"/>
      <c r="G22" s="93"/>
      <c r="H22" s="93"/>
      <c r="I22" s="93"/>
      <c r="J22" s="93"/>
      <c r="K22" s="93"/>
      <c r="L22" s="93"/>
      <c r="M22" s="94"/>
      <c r="N22" s="208"/>
      <c r="O22" s="208"/>
      <c r="P22" s="208"/>
      <c r="Q22" s="100"/>
      <c r="R22" s="100"/>
      <c r="S22" s="100"/>
      <c r="T22" s="96"/>
      <c r="U22" s="96"/>
      <c r="V22" s="96"/>
      <c r="W22" s="96"/>
      <c r="X22" s="96"/>
      <c r="Y22" s="96"/>
      <c r="Z22" s="96"/>
      <c r="AA22" s="100"/>
      <c r="AB22" s="100"/>
      <c r="AC22" s="96"/>
      <c r="AD22" s="96"/>
      <c r="AE22" s="96"/>
      <c r="AF22" s="96"/>
      <c r="AG22" s="96"/>
      <c r="AH22" s="96"/>
      <c r="AI22" s="96"/>
      <c r="AJ22" s="96"/>
      <c r="AK22" s="100"/>
      <c r="AL22" s="100"/>
      <c r="AM22" s="100"/>
      <c r="AN22" s="100"/>
      <c r="AO22" s="100"/>
      <c r="AP22" s="100"/>
      <c r="AQ22" s="100"/>
      <c r="AR22" s="100"/>
      <c r="AS22" s="100"/>
      <c r="AT22" s="100"/>
      <c r="AU22" s="100"/>
      <c r="AV22" s="100"/>
      <c r="AW22" s="100"/>
      <c r="AX22" s="100"/>
      <c r="AY22" s="100"/>
      <c r="AZ22" s="100"/>
      <c r="BA22" s="100"/>
      <c r="BB22" s="100"/>
      <c r="BC22" s="100"/>
      <c r="BD22" s="100"/>
      <c r="BE22" s="100"/>
      <c r="BF22" s="100"/>
      <c r="BG22" s="100"/>
      <c r="BH22" s="100"/>
      <c r="BI22" s="100"/>
      <c r="BJ22" s="100"/>
      <c r="BK22" s="100"/>
      <c r="BL22" s="100"/>
      <c r="BM22" s="100"/>
      <c r="BN22" s="100"/>
      <c r="BO22" s="100"/>
      <c r="BP22" s="100"/>
      <c r="BQ22" s="100"/>
      <c r="BR22" s="100"/>
      <c r="BS22" s="100"/>
      <c r="BT22" s="100"/>
      <c r="BU22" s="100"/>
      <c r="BV22" s="100"/>
      <c r="BW22" s="100"/>
      <c r="BX22" s="100"/>
      <c r="BY22" s="100"/>
      <c r="BZ22" s="100"/>
      <c r="CA22" s="100"/>
      <c r="CB22" s="100"/>
      <c r="CC22" s="100"/>
      <c r="CD22" s="100"/>
      <c r="CE22" s="100"/>
      <c r="CF22" s="100"/>
      <c r="CG22" s="100"/>
      <c r="CH22" s="100"/>
      <c r="CI22" s="100"/>
    </row>
    <row r="23" spans="1:87" ht="20.100000000000001" customHeight="1">
      <c r="A23" s="100"/>
      <c r="B23" s="208"/>
      <c r="C23" s="208"/>
      <c r="D23" s="208"/>
      <c r="E23" s="208"/>
      <c r="F23" s="208"/>
      <c r="G23" s="208"/>
      <c r="H23" s="208"/>
      <c r="I23" s="208"/>
      <c r="J23" s="208"/>
      <c r="K23" s="208"/>
      <c r="L23" s="208"/>
      <c r="M23" s="208"/>
      <c r="N23" s="208"/>
      <c r="O23" s="208"/>
      <c r="P23" s="208"/>
      <c r="Q23" s="100"/>
      <c r="R23" s="100"/>
      <c r="S23" s="100"/>
      <c r="T23" s="96"/>
      <c r="U23" s="96"/>
      <c r="V23" s="96"/>
      <c r="W23" s="96"/>
      <c r="X23" s="96"/>
      <c r="Y23" s="96"/>
      <c r="Z23" s="96"/>
      <c r="AA23" s="100"/>
      <c r="AB23" s="100"/>
      <c r="AC23" s="96"/>
      <c r="AD23" s="96"/>
      <c r="AE23" s="96"/>
      <c r="AF23" s="96"/>
      <c r="AG23" s="96"/>
      <c r="AH23" s="96"/>
      <c r="AI23" s="96"/>
      <c r="AJ23" s="96"/>
      <c r="AK23" s="100"/>
      <c r="AL23" s="100"/>
      <c r="AM23" s="100"/>
      <c r="AN23" s="100"/>
      <c r="AO23" s="100"/>
      <c r="AP23" s="100"/>
      <c r="AQ23" s="100"/>
      <c r="AR23" s="100"/>
      <c r="AS23" s="100"/>
      <c r="AT23" s="100"/>
      <c r="AU23" s="100"/>
      <c r="AV23" s="100"/>
      <c r="AW23" s="100"/>
      <c r="AX23" s="100"/>
      <c r="AY23" s="100"/>
      <c r="AZ23" s="100"/>
      <c r="BA23" s="100"/>
      <c r="BB23" s="100"/>
      <c r="BC23" s="100"/>
      <c r="BD23" s="100"/>
      <c r="BE23" s="100"/>
      <c r="BF23" s="100"/>
      <c r="BG23" s="100"/>
      <c r="BH23" s="100"/>
      <c r="BI23" s="100"/>
      <c r="BJ23" s="100"/>
      <c r="BK23" s="100"/>
      <c r="BL23" s="100"/>
      <c r="BM23" s="100"/>
      <c r="BN23" s="100"/>
      <c r="BO23" s="100"/>
      <c r="BP23" s="100"/>
      <c r="BQ23" s="100"/>
      <c r="BR23" s="100"/>
      <c r="BS23" s="100"/>
      <c r="BT23" s="100"/>
      <c r="BU23" s="100"/>
      <c r="BV23" s="100"/>
      <c r="BW23" s="100"/>
      <c r="BX23" s="100"/>
      <c r="BY23" s="100"/>
      <c r="BZ23" s="100"/>
      <c r="CA23" s="100"/>
      <c r="CB23" s="100"/>
      <c r="CC23" s="100"/>
      <c r="CD23" s="100"/>
      <c r="CE23" s="100"/>
      <c r="CF23" s="100"/>
      <c r="CG23" s="100"/>
      <c r="CH23" s="100"/>
      <c r="CI23" s="100"/>
    </row>
    <row r="25" spans="1:87" ht="24.6" hidden="1" customHeight="1">
      <c r="A25" s="95"/>
      <c r="B25"/>
      <c r="C25"/>
      <c r="D25"/>
      <c r="E25"/>
      <c r="F25"/>
      <c r="G25"/>
      <c r="H25"/>
      <c r="I25"/>
      <c r="J25"/>
      <c r="K25"/>
      <c r="L25"/>
      <c r="M25"/>
      <c r="N25"/>
      <c r="O25"/>
      <c r="P25"/>
      <c r="Q25"/>
      <c r="R25"/>
      <c r="S25"/>
      <c r="T25"/>
      <c r="U25"/>
      <c r="V25"/>
      <c r="W25"/>
      <c r="X25"/>
      <c r="Y25" s="96"/>
      <c r="Z25" s="97" t="s">
        <v>5</v>
      </c>
      <c r="AA25" s="98" t="s">
        <v>6</v>
      </c>
      <c r="AB25" s="98"/>
      <c r="AC25" s="99"/>
      <c r="AD25" s="99"/>
      <c r="AE25" s="99"/>
      <c r="AF25" s="99"/>
      <c r="AG25" s="96"/>
      <c r="AH25" s="96"/>
      <c r="AI25" s="96"/>
      <c r="AJ25" s="96"/>
      <c r="AK25" s="100"/>
      <c r="AL25" s="100"/>
      <c r="AM25" s="100"/>
      <c r="AN25" s="100"/>
      <c r="AO25" s="100"/>
      <c r="AP25" s="100"/>
      <c r="AQ25" s="100"/>
      <c r="AR25" s="100"/>
      <c r="AS25" s="100"/>
      <c r="AT25" s="100"/>
      <c r="AU25" s="100"/>
      <c r="AV25" s="100"/>
      <c r="AW25" s="100"/>
      <c r="AX25" s="100"/>
      <c r="AY25" s="100"/>
      <c r="AZ25" s="100"/>
      <c r="BA25" s="100"/>
      <c r="BB25" s="100"/>
      <c r="BC25" s="100"/>
      <c r="BD25" s="100"/>
      <c r="BE25" s="100"/>
      <c r="BF25" s="100"/>
      <c r="BG25" s="100"/>
      <c r="BH25" s="100"/>
      <c r="BI25" s="100"/>
      <c r="BJ25" s="100"/>
      <c r="BK25" s="100"/>
      <c r="BL25" s="100"/>
      <c r="BM25" s="100"/>
      <c r="BN25" s="100"/>
      <c r="BO25" s="100"/>
      <c r="BP25" s="100"/>
      <c r="BQ25" s="100"/>
      <c r="BR25" s="100"/>
      <c r="BS25" s="100"/>
      <c r="BT25" s="100"/>
      <c r="BU25" s="100"/>
      <c r="BV25" s="100"/>
      <c r="BW25" s="100"/>
      <c r="BX25" s="100"/>
      <c r="BY25" s="100"/>
      <c r="BZ25" s="100"/>
      <c r="CA25" s="100"/>
      <c r="CB25" s="100"/>
      <c r="CC25" s="100"/>
      <c r="CD25" s="100"/>
      <c r="CE25" s="100"/>
      <c r="CF25" s="100"/>
      <c r="CG25" s="100"/>
      <c r="CH25" s="100"/>
      <c r="CI25" s="100"/>
    </row>
    <row r="26" spans="1:87" ht="10.35" hidden="1" customHeight="1">
      <c r="A26" s="100"/>
      <c r="B26"/>
      <c r="C26"/>
      <c r="D26"/>
      <c r="E26"/>
      <c r="F26"/>
      <c r="G26"/>
      <c r="H26"/>
      <c r="I26"/>
      <c r="J26"/>
      <c r="K26"/>
      <c r="L26"/>
      <c r="M26"/>
      <c r="N26"/>
      <c r="O26"/>
      <c r="P26"/>
      <c r="Q26"/>
      <c r="R26"/>
      <c r="S26"/>
      <c r="T26"/>
      <c r="U26"/>
      <c r="V26"/>
      <c r="W26"/>
      <c r="X26"/>
      <c r="Y26" s="96"/>
      <c r="Z26" s="97" t="s">
        <v>7</v>
      </c>
      <c r="AA26" s="98" t="s">
        <v>8</v>
      </c>
      <c r="AB26" s="98"/>
      <c r="AC26" s="99"/>
      <c r="AD26" s="99"/>
      <c r="AE26" s="99"/>
      <c r="AF26" s="99"/>
      <c r="AG26" s="96"/>
      <c r="AH26" s="96"/>
      <c r="AI26" s="96"/>
      <c r="AJ26" s="96"/>
      <c r="AK26" s="100"/>
      <c r="AL26" s="100"/>
      <c r="AM26" s="100"/>
      <c r="AN26" s="100"/>
      <c r="AO26" s="100"/>
      <c r="AP26" s="100"/>
      <c r="AQ26" s="100"/>
      <c r="AR26" s="100"/>
      <c r="AS26" s="100"/>
      <c r="AT26" s="100"/>
      <c r="AU26" s="100"/>
      <c r="AV26" s="100"/>
      <c r="AW26" s="100"/>
      <c r="AX26" s="100"/>
      <c r="AY26" s="100"/>
      <c r="AZ26" s="100"/>
      <c r="BA26" s="100"/>
      <c r="BB26" s="100"/>
      <c r="BC26" s="100"/>
      <c r="BD26" s="100"/>
      <c r="BE26" s="100"/>
      <c r="BF26" s="100"/>
      <c r="BG26" s="100"/>
      <c r="BH26" s="100"/>
      <c r="BI26" s="100"/>
      <c r="BJ26" s="100"/>
      <c r="BK26" s="100"/>
      <c r="BL26" s="100"/>
      <c r="BM26" s="100"/>
      <c r="BN26" s="100"/>
      <c r="BO26" s="100"/>
      <c r="BP26" s="100"/>
      <c r="BQ26" s="100"/>
      <c r="BR26" s="100"/>
      <c r="BS26" s="100"/>
      <c r="BT26" s="100"/>
      <c r="BU26" s="100"/>
      <c r="BV26" s="100"/>
      <c r="BW26" s="100"/>
      <c r="BX26" s="100"/>
      <c r="BY26" s="100"/>
      <c r="BZ26" s="100"/>
      <c r="CA26" s="100"/>
      <c r="CB26" s="100"/>
      <c r="CC26" s="100"/>
      <c r="CD26" s="100"/>
      <c r="CE26" s="100"/>
      <c r="CF26" s="100"/>
      <c r="CG26" s="100"/>
      <c r="CH26" s="100"/>
      <c r="CI26" s="100"/>
    </row>
    <row r="27" spans="1:87" ht="20.100000000000001" hidden="1" customHeight="1">
      <c r="A27" s="100"/>
      <c r="B27"/>
      <c r="C27"/>
      <c r="D27"/>
      <c r="E27"/>
      <c r="F27"/>
      <c r="G27"/>
      <c r="H27"/>
      <c r="I27"/>
      <c r="J27"/>
      <c r="K27"/>
      <c r="L27"/>
      <c r="M27"/>
      <c r="N27"/>
      <c r="O27"/>
      <c r="P27"/>
      <c r="Q27"/>
      <c r="R27"/>
      <c r="S27"/>
      <c r="T27"/>
      <c r="U27"/>
      <c r="V27"/>
      <c r="W27"/>
      <c r="X27"/>
      <c r="Y27" s="96"/>
      <c r="Z27" s="97" t="s">
        <v>9</v>
      </c>
      <c r="AA27" s="98"/>
      <c r="AB27" s="98"/>
      <c r="AC27" s="99"/>
      <c r="AD27" s="99"/>
      <c r="AE27" s="99"/>
      <c r="AF27" s="99"/>
      <c r="AG27" s="96"/>
      <c r="AH27" s="96"/>
      <c r="AI27" s="96"/>
      <c r="AJ27" s="96"/>
      <c r="AK27" s="100"/>
      <c r="AL27" s="100"/>
      <c r="AM27" s="100"/>
      <c r="AN27" s="100"/>
      <c r="AO27" s="100"/>
      <c r="AP27" s="100"/>
      <c r="AQ27" s="100"/>
      <c r="AR27" s="100"/>
      <c r="AS27" s="100"/>
      <c r="AT27" s="100"/>
      <c r="AU27" s="100"/>
      <c r="AV27" s="100"/>
      <c r="AW27" s="100"/>
      <c r="AX27" s="100"/>
      <c r="AY27" s="100"/>
      <c r="AZ27" s="100"/>
      <c r="BA27" s="100"/>
      <c r="BB27" s="100"/>
      <c r="BC27" s="100"/>
      <c r="BD27" s="100"/>
      <c r="BE27" s="100"/>
      <c r="BF27" s="100"/>
      <c r="BG27" s="100"/>
      <c r="BH27" s="100"/>
      <c r="BI27" s="100"/>
      <c r="BJ27" s="100"/>
      <c r="BK27" s="100"/>
      <c r="BL27" s="100"/>
      <c r="BM27" s="100"/>
      <c r="BN27" s="100"/>
      <c r="BO27" s="100"/>
      <c r="BP27" s="100"/>
      <c r="BQ27" s="100"/>
      <c r="BR27" s="100"/>
      <c r="BS27" s="100"/>
      <c r="BT27" s="100"/>
      <c r="BU27" s="100"/>
      <c r="BV27" s="100"/>
      <c r="BW27" s="100"/>
      <c r="BX27" s="100"/>
      <c r="BY27" s="100"/>
      <c r="BZ27" s="100"/>
      <c r="CA27" s="100"/>
      <c r="CB27" s="100"/>
      <c r="CC27" s="100"/>
      <c r="CD27" s="100"/>
      <c r="CE27" s="100"/>
      <c r="CF27" s="100"/>
      <c r="CG27" s="100"/>
      <c r="CH27" s="100"/>
      <c r="CI27" s="100"/>
    </row>
    <row r="28" spans="1:87" ht="15" hidden="1">
      <c r="A28" s="100"/>
      <c r="B28"/>
      <c r="C28"/>
      <c r="D28"/>
      <c r="E28"/>
      <c r="F28"/>
      <c r="G28"/>
      <c r="H28"/>
      <c r="I28"/>
      <c r="J28"/>
      <c r="K28"/>
      <c r="L28"/>
      <c r="M28"/>
      <c r="N28"/>
      <c r="O28"/>
      <c r="P28"/>
      <c r="Q28"/>
      <c r="R28"/>
      <c r="S28"/>
      <c r="T28"/>
      <c r="U28"/>
      <c r="V28"/>
      <c r="W28"/>
      <c r="X28"/>
      <c r="Y28" s="96"/>
      <c r="Z28" s="97" t="s">
        <v>10</v>
      </c>
      <c r="AA28" s="98"/>
      <c r="AB28" s="98"/>
      <c r="AC28" s="99"/>
      <c r="AD28" s="99"/>
      <c r="AE28" s="99"/>
      <c r="AF28" s="99"/>
      <c r="AG28" s="96"/>
      <c r="AH28" s="96"/>
      <c r="AI28" s="96"/>
      <c r="AJ28" s="96"/>
      <c r="AK28" s="100"/>
      <c r="AL28" s="100"/>
      <c r="AM28" s="100"/>
      <c r="AN28" s="100"/>
      <c r="AO28" s="100"/>
      <c r="AP28" s="100"/>
      <c r="AQ28" s="100"/>
      <c r="AR28" s="100"/>
      <c r="AS28" s="100"/>
      <c r="AT28" s="100"/>
      <c r="AU28" s="100"/>
      <c r="AV28" s="100"/>
      <c r="AW28" s="100"/>
      <c r="AX28" s="100"/>
      <c r="AY28" s="100"/>
      <c r="AZ28" s="100"/>
      <c r="BA28" s="100"/>
      <c r="BB28" s="100"/>
      <c r="BC28" s="100"/>
      <c r="BD28" s="100"/>
      <c r="BE28" s="100"/>
      <c r="BF28" s="100"/>
      <c r="BG28" s="100"/>
      <c r="BH28" s="100"/>
      <c r="BI28" s="100"/>
      <c r="BJ28" s="100"/>
      <c r="BK28" s="100"/>
      <c r="BL28" s="100"/>
      <c r="BM28" s="100"/>
      <c r="BN28" s="100"/>
      <c r="BO28" s="100"/>
      <c r="BP28" s="100"/>
      <c r="BQ28" s="100"/>
      <c r="BR28" s="100"/>
      <c r="BS28" s="100"/>
      <c r="BT28" s="100"/>
      <c r="BU28" s="100"/>
      <c r="BV28" s="100"/>
      <c r="BW28" s="100"/>
      <c r="BX28" s="100"/>
      <c r="BY28" s="100"/>
      <c r="BZ28" s="100"/>
      <c r="CA28" s="100"/>
      <c r="CB28" s="100"/>
      <c r="CC28" s="100"/>
      <c r="CD28" s="100"/>
      <c r="CE28" s="100"/>
      <c r="CF28" s="100"/>
      <c r="CG28" s="100"/>
      <c r="CH28" s="100"/>
      <c r="CI28" s="100"/>
    </row>
    <row r="29" spans="1:87" ht="15" hidden="1">
      <c r="A29" s="100"/>
      <c r="B29"/>
      <c r="C29"/>
      <c r="D29"/>
      <c r="E29"/>
      <c r="F29"/>
      <c r="G29"/>
      <c r="H29"/>
      <c r="I29"/>
      <c r="J29"/>
      <c r="K29"/>
      <c r="L29"/>
      <c r="M29"/>
      <c r="N29"/>
      <c r="O29"/>
      <c r="P29"/>
      <c r="Q29"/>
      <c r="R29"/>
      <c r="S29"/>
      <c r="T29"/>
      <c r="U29"/>
      <c r="V29"/>
      <c r="W29"/>
      <c r="X29"/>
      <c r="Y29" s="96"/>
      <c r="Z29" s="97" t="s">
        <v>11</v>
      </c>
      <c r="AA29" s="98"/>
      <c r="AB29" s="98"/>
      <c r="AC29" s="99"/>
      <c r="AD29" s="99"/>
      <c r="AE29" s="99"/>
      <c r="AF29" s="99"/>
      <c r="AG29" s="96"/>
      <c r="AH29" s="96"/>
      <c r="AI29" s="96"/>
      <c r="AJ29" s="96"/>
      <c r="AK29" s="100"/>
      <c r="AL29" s="100"/>
      <c r="AM29" s="100"/>
      <c r="AN29" s="100"/>
      <c r="AO29" s="100"/>
      <c r="AP29" s="100"/>
      <c r="AQ29" s="100"/>
      <c r="AR29" s="100"/>
      <c r="AS29" s="100"/>
      <c r="AT29" s="100"/>
      <c r="AU29" s="100"/>
      <c r="AV29" s="100"/>
      <c r="AW29" s="100"/>
      <c r="AX29" s="100"/>
      <c r="AY29" s="100"/>
      <c r="AZ29" s="100"/>
      <c r="BA29" s="100"/>
      <c r="BB29" s="100"/>
      <c r="BC29" s="100"/>
      <c r="BD29" s="100"/>
      <c r="BE29" s="100"/>
      <c r="BF29" s="100"/>
      <c r="BG29" s="100"/>
      <c r="BH29" s="100"/>
      <c r="BI29" s="100"/>
      <c r="BJ29" s="100"/>
      <c r="BK29" s="100"/>
      <c r="BL29" s="100"/>
      <c r="BM29" s="100"/>
      <c r="BN29" s="100"/>
      <c r="BO29" s="100"/>
      <c r="BP29" s="100"/>
      <c r="BQ29" s="100"/>
      <c r="BR29" s="100"/>
      <c r="BS29" s="100"/>
      <c r="BT29" s="100"/>
      <c r="BU29" s="100"/>
      <c r="BV29" s="100"/>
      <c r="BW29" s="100"/>
      <c r="BX29" s="100"/>
      <c r="BY29" s="100"/>
      <c r="BZ29" s="100"/>
      <c r="CA29" s="100"/>
      <c r="CB29" s="100"/>
      <c r="CC29" s="100"/>
      <c r="CD29" s="100"/>
      <c r="CE29" s="100"/>
      <c r="CF29" s="100"/>
      <c r="CG29" s="100"/>
      <c r="CH29" s="100"/>
      <c r="CI29" s="100"/>
    </row>
    <row r="30" spans="1:87" ht="15" hidden="1">
      <c r="A30" s="100"/>
      <c r="B30"/>
      <c r="C30"/>
      <c r="D30"/>
      <c r="E30"/>
      <c r="F30"/>
      <c r="G30"/>
      <c r="H30"/>
      <c r="I30"/>
      <c r="J30"/>
      <c r="K30"/>
      <c r="L30"/>
      <c r="M30"/>
      <c r="N30"/>
      <c r="O30"/>
      <c r="P30"/>
      <c r="Q30"/>
      <c r="R30"/>
      <c r="S30"/>
      <c r="T30"/>
      <c r="U30"/>
      <c r="V30"/>
      <c r="W30"/>
      <c r="X30"/>
      <c r="Y30" s="96"/>
      <c r="Z30" s="97" t="s">
        <v>12</v>
      </c>
      <c r="AA30" s="98"/>
      <c r="AB30" s="98"/>
      <c r="AC30" s="99"/>
      <c r="AD30" s="99"/>
      <c r="AE30" s="99"/>
      <c r="AF30" s="99"/>
      <c r="AG30" s="96"/>
      <c r="AH30" s="96"/>
      <c r="AI30" s="96"/>
      <c r="AJ30" s="96"/>
      <c r="AK30" s="100"/>
      <c r="AL30" s="100"/>
      <c r="AM30" s="100"/>
      <c r="AN30" s="100"/>
      <c r="AO30" s="100"/>
      <c r="AP30" s="100"/>
      <c r="AQ30" s="100"/>
      <c r="AR30" s="100"/>
      <c r="AS30" s="100"/>
      <c r="AT30" s="100"/>
      <c r="AU30" s="100"/>
      <c r="AV30" s="100"/>
      <c r="AW30" s="100"/>
      <c r="AX30" s="100"/>
      <c r="AY30" s="100"/>
      <c r="AZ30" s="100"/>
      <c r="BA30" s="100"/>
      <c r="BB30" s="100"/>
      <c r="BC30" s="100"/>
      <c r="BD30" s="100"/>
      <c r="BE30" s="100"/>
      <c r="BF30" s="100"/>
      <c r="BG30" s="100"/>
      <c r="BH30" s="100"/>
      <c r="BI30" s="100"/>
      <c r="BJ30" s="100"/>
      <c r="BK30" s="100"/>
      <c r="BL30" s="100"/>
      <c r="BM30" s="100"/>
      <c r="BN30" s="100"/>
      <c r="BO30" s="100"/>
      <c r="BP30" s="100"/>
      <c r="BQ30" s="100"/>
      <c r="BR30" s="100"/>
      <c r="BS30" s="100"/>
      <c r="BT30" s="100"/>
      <c r="BU30" s="100"/>
      <c r="BV30" s="100"/>
      <c r="BW30" s="100"/>
      <c r="BX30" s="100"/>
      <c r="BY30" s="100"/>
      <c r="BZ30" s="100"/>
      <c r="CA30" s="100"/>
      <c r="CB30" s="100"/>
      <c r="CC30" s="100"/>
      <c r="CD30" s="100"/>
      <c r="CE30" s="100"/>
      <c r="CF30" s="100"/>
      <c r="CG30" s="100"/>
      <c r="CH30" s="100"/>
      <c r="CI30" s="100"/>
    </row>
    <row r="31" spans="1:87" ht="15.75" hidden="1">
      <c r="A31" s="100"/>
      <c r="B31" s="101"/>
      <c r="C31"/>
      <c r="D31"/>
      <c r="E31"/>
      <c r="F31" s="101"/>
      <c r="G31" s="101"/>
      <c r="H31" s="101"/>
      <c r="I31" s="101"/>
      <c r="J31" s="101"/>
      <c r="K31" s="101"/>
      <c r="L31" s="101"/>
      <c r="M31" s="102"/>
      <c r="N31" s="102"/>
      <c r="O31" s="102"/>
      <c r="P31" s="102"/>
      <c r="Q31" s="103"/>
      <c r="R31" s="103"/>
      <c r="S31" s="103"/>
      <c r="T31" s="96"/>
      <c r="U31" s="96"/>
      <c r="V31" s="96"/>
      <c r="W31" s="96"/>
      <c r="X31" s="96"/>
      <c r="Y31" s="96"/>
      <c r="Z31" s="97" t="s">
        <v>13</v>
      </c>
      <c r="AA31" s="98"/>
      <c r="AB31" s="98"/>
      <c r="AC31" s="99"/>
      <c r="AD31" s="99"/>
      <c r="AE31" s="99"/>
      <c r="AF31" s="99"/>
      <c r="AG31" s="96"/>
      <c r="AH31" s="96"/>
      <c r="AI31" s="96"/>
      <c r="AJ31" s="96"/>
      <c r="AK31" s="100"/>
      <c r="AL31" s="100"/>
      <c r="AM31" s="100"/>
      <c r="AN31" s="100"/>
      <c r="AO31" s="100"/>
      <c r="AP31" s="100"/>
      <c r="AQ31" s="100"/>
      <c r="AR31" s="100"/>
      <c r="AS31" s="100"/>
      <c r="AT31" s="100"/>
      <c r="AU31" s="100"/>
      <c r="AV31" s="100"/>
      <c r="AW31" s="100"/>
      <c r="AX31" s="100"/>
      <c r="AY31" s="100"/>
      <c r="AZ31" s="100"/>
      <c r="BA31" s="100"/>
      <c r="BB31" s="100"/>
      <c r="BC31" s="100"/>
      <c r="BD31" s="100"/>
      <c r="BE31" s="100"/>
      <c r="BF31" s="100"/>
      <c r="BG31" s="100"/>
      <c r="BH31" s="100"/>
      <c r="BI31" s="100"/>
      <c r="BJ31" s="100"/>
      <c r="BK31" s="100"/>
      <c r="BL31" s="100"/>
      <c r="BM31" s="100"/>
      <c r="BN31" s="100"/>
      <c r="BO31" s="100"/>
      <c r="BP31" s="100"/>
      <c r="BQ31" s="100"/>
      <c r="BR31" s="100"/>
      <c r="BS31" s="100"/>
      <c r="BT31" s="100"/>
      <c r="BU31" s="100"/>
      <c r="BV31" s="100"/>
      <c r="BW31" s="100"/>
      <c r="BX31" s="100"/>
      <c r="BY31" s="100"/>
      <c r="BZ31" s="100"/>
      <c r="CA31" s="100"/>
      <c r="CB31" s="100"/>
      <c r="CC31" s="100"/>
      <c r="CD31" s="100"/>
      <c r="CE31" s="100"/>
      <c r="CF31" s="100"/>
      <c r="CG31" s="100"/>
      <c r="CH31" s="100"/>
      <c r="CI31" s="100"/>
    </row>
    <row r="32" spans="1:87" ht="15" hidden="1">
      <c r="A32" s="100"/>
      <c r="B32"/>
      <c r="C32"/>
      <c r="D32"/>
      <c r="E32"/>
      <c r="F32"/>
      <c r="G32"/>
      <c r="H32"/>
      <c r="I32"/>
      <c r="J32"/>
      <c r="K32"/>
      <c r="L32"/>
      <c r="M32"/>
      <c r="N32"/>
      <c r="O32"/>
      <c r="P32"/>
      <c r="Q32"/>
      <c r="R32"/>
      <c r="S32"/>
      <c r="T32"/>
      <c r="U32"/>
      <c r="V32"/>
      <c r="W32"/>
      <c r="X32"/>
      <c r="Y32" s="96"/>
      <c r="Z32" s="104" t="s">
        <v>14</v>
      </c>
      <c r="AA32" s="98"/>
      <c r="AB32" s="98"/>
      <c r="AC32" s="99"/>
      <c r="AD32" s="99"/>
      <c r="AE32" s="99"/>
      <c r="AF32" s="99"/>
      <c r="AG32" s="96"/>
      <c r="AH32" s="96"/>
      <c r="AI32" s="96"/>
      <c r="AJ32" s="96"/>
      <c r="AK32" s="100"/>
      <c r="AL32" s="100"/>
      <c r="AM32" s="100"/>
      <c r="AN32" s="100"/>
      <c r="AO32" s="100"/>
      <c r="AP32" s="100"/>
      <c r="AQ32" s="100"/>
      <c r="AR32" s="100"/>
      <c r="AS32" s="100"/>
      <c r="AT32" s="100"/>
      <c r="AU32" s="100"/>
      <c r="AV32" s="100"/>
      <c r="AW32" s="100"/>
      <c r="AX32" s="100"/>
      <c r="AY32" s="100"/>
      <c r="AZ32" s="100"/>
      <c r="BA32" s="100"/>
      <c r="BB32" s="100"/>
      <c r="BC32" s="100"/>
      <c r="BD32" s="100"/>
      <c r="BE32" s="100"/>
      <c r="BF32" s="100"/>
      <c r="BG32" s="100"/>
      <c r="BH32" s="100"/>
      <c r="BI32" s="100"/>
      <c r="BJ32" s="100"/>
      <c r="BK32" s="100"/>
      <c r="BL32" s="100"/>
      <c r="BM32" s="100"/>
      <c r="BN32" s="100"/>
      <c r="BO32" s="100"/>
      <c r="BP32" s="100"/>
      <c r="BQ32" s="100"/>
      <c r="BR32" s="100"/>
      <c r="BS32" s="100"/>
      <c r="BT32" s="100"/>
      <c r="BU32" s="100"/>
      <c r="BV32" s="100"/>
      <c r="BW32" s="100"/>
      <c r="BX32" s="100"/>
      <c r="BY32" s="100"/>
      <c r="BZ32" s="100"/>
      <c r="CA32" s="100"/>
      <c r="CB32" s="100"/>
      <c r="CC32" s="100"/>
      <c r="CD32" s="100"/>
      <c r="CE32" s="100"/>
      <c r="CF32" s="100"/>
      <c r="CG32" s="100"/>
      <c r="CH32" s="100"/>
      <c r="CI32" s="100"/>
    </row>
    <row r="33" spans="1:87" ht="15" hidden="1">
      <c r="A33" s="100"/>
      <c r="B33"/>
      <c r="C33"/>
      <c r="D33"/>
      <c r="E33"/>
      <c r="F33"/>
      <c r="G33"/>
      <c r="H33"/>
      <c r="I33"/>
      <c r="J33"/>
      <c r="K33"/>
      <c r="L33"/>
      <c r="M33"/>
      <c r="N33"/>
      <c r="O33"/>
      <c r="P33"/>
      <c r="Q33"/>
      <c r="R33"/>
      <c r="S33"/>
      <c r="T33"/>
      <c r="U33"/>
      <c r="V33"/>
      <c r="W33"/>
      <c r="X33"/>
      <c r="Y33" s="96"/>
      <c r="Z33" s="96"/>
      <c r="AA33" s="100"/>
      <c r="AB33" s="100"/>
      <c r="AC33" s="96"/>
      <c r="AD33" s="96"/>
      <c r="AE33" s="99"/>
      <c r="AF33" s="99"/>
      <c r="AG33" s="96"/>
      <c r="AH33" s="96"/>
      <c r="AI33" s="96"/>
      <c r="AJ33" s="96"/>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c r="BZ33" s="100"/>
      <c r="CA33" s="100"/>
      <c r="CB33" s="100"/>
      <c r="CC33" s="100"/>
      <c r="CD33" s="100"/>
      <c r="CE33" s="100"/>
      <c r="CF33" s="100"/>
      <c r="CG33" s="100"/>
      <c r="CH33" s="100"/>
      <c r="CI33" s="100"/>
    </row>
    <row r="34" spans="1:87" ht="15" hidden="1">
      <c r="A34" s="100"/>
      <c r="B34"/>
      <c r="C34"/>
      <c r="D34"/>
      <c r="E34"/>
      <c r="F34"/>
      <c r="G34"/>
      <c r="H34"/>
      <c r="I34"/>
      <c r="J34"/>
      <c r="K34"/>
      <c r="L34"/>
      <c r="M34"/>
      <c r="N34"/>
      <c r="O34"/>
      <c r="P34"/>
      <c r="Q34"/>
      <c r="R34"/>
      <c r="S34"/>
      <c r="T34"/>
      <c r="U34"/>
      <c r="V34"/>
      <c r="W34"/>
      <c r="X34"/>
      <c r="Y34" s="96"/>
      <c r="Z34" s="96"/>
      <c r="AA34" s="100"/>
      <c r="AB34" s="100"/>
      <c r="AC34" s="96"/>
      <c r="AD34" s="96"/>
      <c r="AE34" s="99"/>
      <c r="AF34" s="99"/>
      <c r="AG34" s="96"/>
      <c r="AH34" s="96"/>
      <c r="AI34" s="96"/>
      <c r="AJ34" s="96"/>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c r="BZ34" s="100"/>
      <c r="CA34" s="100"/>
      <c r="CB34" s="100"/>
      <c r="CC34" s="100"/>
      <c r="CD34" s="100"/>
      <c r="CE34" s="100"/>
      <c r="CF34" s="100"/>
      <c r="CG34" s="100"/>
      <c r="CH34" s="100"/>
      <c r="CI34" s="100"/>
    </row>
    <row r="35" spans="1:87" ht="15" hidden="1">
      <c r="A35" s="100"/>
      <c r="B35"/>
      <c r="C35"/>
      <c r="D35"/>
      <c r="E35"/>
      <c r="F35"/>
      <c r="G35"/>
      <c r="H35"/>
      <c r="I35"/>
      <c r="J35"/>
      <c r="K35"/>
      <c r="L35"/>
      <c r="M35"/>
      <c r="N35"/>
      <c r="O35"/>
      <c r="P35"/>
      <c r="Q35"/>
      <c r="R35"/>
      <c r="S35"/>
      <c r="T35"/>
      <c r="U35"/>
      <c r="V35"/>
      <c r="W35"/>
      <c r="X35"/>
      <c r="Y35" s="96"/>
      <c r="Z35" s="96"/>
      <c r="AA35" s="100"/>
      <c r="AB35" s="100"/>
      <c r="AC35" s="96"/>
      <c r="AD35" s="96"/>
      <c r="AE35" s="99"/>
      <c r="AF35" s="99"/>
      <c r="AG35" s="96"/>
      <c r="AH35" s="96"/>
      <c r="AI35" s="96"/>
      <c r="AJ35" s="96"/>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c r="BZ35" s="100"/>
      <c r="CA35" s="100"/>
      <c r="CB35" s="100"/>
      <c r="CC35" s="100"/>
      <c r="CD35" s="100"/>
      <c r="CE35" s="100"/>
      <c r="CF35" s="100"/>
      <c r="CG35" s="100"/>
      <c r="CH35" s="100"/>
      <c r="CI35" s="100"/>
    </row>
    <row r="36" spans="1:87" ht="15" hidden="1">
      <c r="A36" s="100"/>
      <c r="B36"/>
      <c r="C36"/>
      <c r="D36"/>
      <c r="E36"/>
      <c r="F36"/>
      <c r="G36"/>
      <c r="H36"/>
      <c r="I36"/>
      <c r="J36"/>
      <c r="K36"/>
      <c r="L36"/>
      <c r="M36"/>
      <c r="N36"/>
      <c r="O36"/>
      <c r="P36"/>
      <c r="Q36"/>
      <c r="R36"/>
      <c r="S36"/>
      <c r="T36"/>
      <c r="U36"/>
      <c r="V36"/>
      <c r="W36"/>
      <c r="X36"/>
      <c r="Y36" s="96"/>
      <c r="Z36" s="96"/>
      <c r="AA36" s="100"/>
      <c r="AB36" s="100"/>
      <c r="AC36" s="96"/>
      <c r="AD36" s="96"/>
      <c r="AE36" s="99"/>
      <c r="AF36" s="99"/>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96"/>
      <c r="BF36" s="96"/>
      <c r="BG36" s="96"/>
      <c r="BH36" s="96"/>
      <c r="BI36" s="96"/>
      <c r="BJ36" s="96"/>
      <c r="BK36" s="96"/>
      <c r="BL36" s="96"/>
      <c r="BM36" s="96"/>
      <c r="BN36" s="96"/>
      <c r="BO36" s="96"/>
      <c r="BP36" s="96"/>
      <c r="BQ36" s="96"/>
      <c r="BR36" s="96"/>
      <c r="BS36" s="96"/>
      <c r="BT36" s="96"/>
      <c r="BU36" s="96"/>
      <c r="BV36" s="96"/>
      <c r="BW36" s="96"/>
      <c r="BX36" s="96"/>
      <c r="BY36" s="96"/>
      <c r="BZ36" s="96"/>
      <c r="CA36" s="96"/>
      <c r="CB36" s="96"/>
      <c r="CC36" s="96"/>
      <c r="CD36" s="96"/>
      <c r="CE36" s="96"/>
      <c r="CF36" s="96"/>
      <c r="CG36" s="96"/>
      <c r="CH36" s="96"/>
      <c r="CI36" s="96"/>
    </row>
    <row r="37" spans="1:87" ht="15" hidden="1">
      <c r="A37" s="100"/>
      <c r="B37"/>
      <c r="C37"/>
      <c r="D37"/>
      <c r="E37"/>
      <c r="F37"/>
      <c r="G37"/>
      <c r="H37"/>
      <c r="I37"/>
      <c r="J37"/>
      <c r="K37"/>
      <c r="L37"/>
      <c r="M37"/>
      <c r="N37"/>
      <c r="O37"/>
      <c r="P37"/>
      <c r="Q37"/>
      <c r="R37"/>
      <c r="S37"/>
      <c r="T37"/>
      <c r="U37"/>
      <c r="V37"/>
      <c r="W37"/>
      <c r="X37"/>
      <c r="Y37" s="105"/>
      <c r="Z37" s="96"/>
      <c r="AA37" s="99"/>
      <c r="AB37" s="106" t="s">
        <v>1</v>
      </c>
      <c r="AC37" s="99"/>
      <c r="AD37" s="99"/>
      <c r="AE37" s="99"/>
      <c r="AF37" s="99"/>
      <c r="AG37" s="96"/>
      <c r="AH37" s="105"/>
      <c r="AI37" s="96"/>
      <c r="AJ37" s="96"/>
      <c r="AK37" s="96"/>
      <c r="AL37" s="96"/>
      <c r="AM37" s="96"/>
      <c r="AN37" s="105"/>
      <c r="AO37" s="105"/>
      <c r="AP37" s="96"/>
      <c r="AQ37" s="105"/>
      <c r="AR37" s="96"/>
      <c r="AS37" s="96"/>
      <c r="AT37" s="96"/>
      <c r="AU37" s="96"/>
      <c r="AV37" s="96"/>
      <c r="AW37" s="96"/>
      <c r="AX37" s="96"/>
      <c r="AY37" s="96"/>
      <c r="AZ37" s="96"/>
      <c r="BA37" s="96"/>
      <c r="BB37" s="96"/>
      <c r="BC37" s="96"/>
      <c r="BD37" s="96"/>
      <c r="BE37" s="96"/>
      <c r="BF37" s="96"/>
      <c r="BG37" s="96"/>
      <c r="BH37" s="96"/>
      <c r="BI37" s="96"/>
      <c r="BJ37" s="96"/>
      <c r="BK37" s="96"/>
      <c r="BL37" s="96"/>
      <c r="BM37" s="96"/>
      <c r="BN37" s="96"/>
      <c r="BO37" s="96"/>
      <c r="BP37" s="96"/>
      <c r="BQ37" s="96"/>
      <c r="BR37" s="96"/>
      <c r="BS37" s="96"/>
      <c r="BT37" s="96"/>
      <c r="BU37" s="96"/>
      <c r="BV37" s="96"/>
      <c r="BW37" s="96"/>
      <c r="BX37" s="96"/>
      <c r="BY37" s="96"/>
      <c r="BZ37" s="96"/>
      <c r="CA37" s="96"/>
      <c r="CB37" s="96"/>
      <c r="CC37" s="96"/>
      <c r="CD37" s="96"/>
      <c r="CE37" s="96"/>
      <c r="CF37" s="96"/>
      <c r="CG37" s="96"/>
      <c r="CH37" s="96"/>
      <c r="CI37" s="96"/>
    </row>
    <row r="38" spans="1:87" ht="15" hidden="1">
      <c r="A38" s="100"/>
      <c r="B38"/>
      <c r="C38"/>
      <c r="D38"/>
      <c r="E38"/>
      <c r="F38"/>
      <c r="G38"/>
      <c r="H38"/>
      <c r="I38"/>
      <c r="J38"/>
      <c r="K38"/>
      <c r="L38"/>
      <c r="M38"/>
      <c r="N38"/>
      <c r="O38"/>
      <c r="P38"/>
      <c r="Q38"/>
      <c r="R38"/>
      <c r="S38"/>
      <c r="T38"/>
      <c r="U38"/>
      <c r="V38"/>
      <c r="W38"/>
      <c r="X38"/>
      <c r="Y38" s="105"/>
      <c r="Z38" s="96"/>
      <c r="AA38" s="99"/>
      <c r="AB38" s="99"/>
      <c r="AC38" s="99"/>
      <c r="AD38" s="99"/>
      <c r="AE38" s="99"/>
      <c r="AF38" s="99"/>
      <c r="AG38" s="96"/>
      <c r="AH38" s="105"/>
      <c r="AI38" s="96"/>
      <c r="AJ38" s="96"/>
      <c r="AK38" s="96"/>
      <c r="AL38" s="96"/>
      <c r="AM38" s="96"/>
      <c r="AN38" s="105"/>
      <c r="AO38" s="105"/>
      <c r="AP38" s="96"/>
      <c r="AQ38" s="105"/>
      <c r="AR38" s="96"/>
      <c r="AS38" s="96"/>
      <c r="AT38" s="96"/>
      <c r="AU38" s="96"/>
      <c r="AV38" s="96"/>
      <c r="AW38" s="96"/>
      <c r="AX38" s="96"/>
      <c r="AY38" s="96"/>
      <c r="AZ38" s="96"/>
      <c r="BA38" s="96"/>
      <c r="BB38" s="96"/>
      <c r="BC38" s="96"/>
      <c r="BD38" s="96"/>
      <c r="BE38" s="96"/>
      <c r="BF38" s="96"/>
      <c r="BG38" s="96"/>
      <c r="BH38" s="96"/>
      <c r="BI38" s="96"/>
      <c r="BJ38" s="96"/>
      <c r="BK38" s="96"/>
      <c r="BL38" s="96"/>
      <c r="BM38" s="96"/>
      <c r="BN38" s="96"/>
      <c r="BO38" s="96"/>
      <c r="BP38" s="96"/>
      <c r="BQ38" s="96"/>
      <c r="BR38" s="96"/>
      <c r="BS38" s="96"/>
      <c r="BT38" s="96"/>
      <c r="BU38" s="96"/>
      <c r="BV38" s="96"/>
      <c r="BW38" s="96"/>
      <c r="BX38" s="96"/>
      <c r="BY38" s="96"/>
      <c r="BZ38" s="96"/>
      <c r="CA38" s="96"/>
      <c r="CB38" s="96"/>
      <c r="CC38" s="96"/>
      <c r="CD38" s="96"/>
      <c r="CE38" s="96"/>
      <c r="CF38" s="96"/>
      <c r="CG38" s="96"/>
      <c r="CH38" s="96"/>
      <c r="CI38" s="96"/>
    </row>
    <row r="39" spans="1:87" ht="15" hidden="1">
      <c r="A39" s="100"/>
      <c r="B39"/>
      <c r="C39"/>
      <c r="D39"/>
      <c r="E39"/>
      <c r="F39"/>
      <c r="G39"/>
      <c r="H39"/>
      <c r="I39"/>
      <c r="J39"/>
      <c r="K39"/>
      <c r="L39"/>
      <c r="M39"/>
      <c r="N39"/>
      <c r="O39"/>
      <c r="P39"/>
      <c r="Q39"/>
      <c r="R39"/>
      <c r="S39"/>
      <c r="T39"/>
      <c r="U39"/>
      <c r="V39"/>
      <c r="W39"/>
      <c r="X39"/>
      <c r="Y39" s="105"/>
      <c r="Z39" s="96"/>
      <c r="AA39" s="99"/>
      <c r="AB39" s="99"/>
      <c r="AC39" s="99"/>
      <c r="AD39" s="99"/>
      <c r="AE39" s="99"/>
      <c r="AF39" s="99"/>
      <c r="AG39" s="96"/>
      <c r="AH39" s="105"/>
      <c r="AI39" s="96"/>
      <c r="AJ39" s="96"/>
      <c r="AK39" s="96"/>
      <c r="AL39" s="96"/>
      <c r="AM39" s="96"/>
      <c r="AN39" s="105"/>
      <c r="AO39" s="105"/>
      <c r="AP39" s="96"/>
      <c r="AQ39" s="105"/>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row>
    <row r="40" spans="1:87" ht="15" hidden="1">
      <c r="A40"/>
      <c r="B40"/>
      <c r="C40"/>
      <c r="D40"/>
      <c r="E40"/>
      <c r="F40"/>
      <c r="G40"/>
      <c r="H40"/>
      <c r="I40"/>
      <c r="J40"/>
      <c r="K40"/>
      <c r="L40"/>
      <c r="M40"/>
      <c r="N40"/>
      <c r="O40"/>
      <c r="P40"/>
      <c r="Q40"/>
      <c r="R40"/>
      <c r="S40"/>
      <c r="T40"/>
      <c r="U40"/>
      <c r="V40"/>
      <c r="W40"/>
      <c r="X40"/>
      <c r="Y40" s="105"/>
      <c r="Z40" s="96"/>
      <c r="AA40" s="99"/>
      <c r="AB40" s="99"/>
      <c r="AC40" s="99"/>
      <c r="AD40" s="99"/>
      <c r="AE40" s="99"/>
      <c r="AF40" s="99"/>
      <c r="AG40" s="96"/>
      <c r="AH40" s="105"/>
      <c r="AI40" s="96"/>
      <c r="AJ40" s="96"/>
      <c r="AK40" s="96"/>
      <c r="AL40" s="96"/>
      <c r="AM40" s="96"/>
      <c r="AN40" s="105"/>
      <c r="AO40" s="105"/>
      <c r="AP40" s="96"/>
      <c r="AQ40" s="105"/>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row>
    <row r="41" spans="1:87" ht="15" hidden="1">
      <c r="A41"/>
      <c r="B41"/>
      <c r="C41"/>
      <c r="D41"/>
      <c r="E41"/>
      <c r="F41"/>
      <c r="G41"/>
      <c r="H41"/>
      <c r="I41"/>
      <c r="J41"/>
      <c r="K41"/>
      <c r="L41"/>
      <c r="M41"/>
      <c r="N41"/>
      <c r="O41"/>
      <c r="P41"/>
      <c r="Q41"/>
      <c r="R41"/>
      <c r="S41"/>
      <c r="T41"/>
      <c r="U41"/>
      <c r="V41"/>
      <c r="W41"/>
      <c r="X41"/>
      <c r="Y41" s="96"/>
      <c r="Z41" s="96"/>
      <c r="AA41" s="99"/>
      <c r="AB41" s="99"/>
      <c r="AC41" s="99"/>
      <c r="AD41" s="99"/>
      <c r="AE41" s="99"/>
      <c r="AF41" s="99"/>
      <c r="AG41" s="96"/>
      <c r="AH41" s="107"/>
      <c r="AI41" s="96"/>
      <c r="AJ41" s="96"/>
      <c r="AK41" s="96"/>
      <c r="AL41" s="96"/>
      <c r="AM41" s="96"/>
      <c r="AN41" s="105"/>
      <c r="AO41" s="105"/>
      <c r="AP41" s="96"/>
      <c r="AQ41" s="105"/>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row>
    <row r="42" spans="1:87" ht="15" hidden="1">
      <c r="A42"/>
      <c r="B42"/>
      <c r="C42"/>
      <c r="D42"/>
      <c r="E42"/>
      <c r="F42"/>
      <c r="G42"/>
      <c r="H42"/>
      <c r="I42"/>
      <c r="J42"/>
      <c r="K42"/>
      <c r="L42"/>
      <c r="M42"/>
      <c r="N42"/>
      <c r="O42"/>
      <c r="P42"/>
      <c r="Q42"/>
      <c r="R42"/>
      <c r="S42"/>
      <c r="T42"/>
      <c r="U42"/>
      <c r="V42"/>
      <c r="W42"/>
      <c r="X42"/>
      <c r="Y42" s="96"/>
      <c r="Z42" s="96"/>
      <c r="AA42" s="99"/>
      <c r="AB42" s="99"/>
      <c r="AC42" s="108">
        <v>6</v>
      </c>
      <c r="AD42" s="107"/>
      <c r="AE42" s="109">
        <v>8</v>
      </c>
      <c r="AF42" s="96">
        <v>11</v>
      </c>
      <c r="AG42" s="110">
        <v>12</v>
      </c>
      <c r="AH42" s="96">
        <v>13</v>
      </c>
      <c r="AI42" s="96"/>
      <c r="AJ42" s="111">
        <v>14</v>
      </c>
      <c r="AK42" s="107"/>
      <c r="AL42" s="96"/>
      <c r="AM42" s="107"/>
      <c r="AN42" s="105"/>
      <c r="AO42" s="105"/>
      <c r="AP42" s="96"/>
      <c r="AQ42" s="105"/>
      <c r="AR42" s="96"/>
      <c r="AS42" s="96"/>
      <c r="AT42" s="96"/>
      <c r="AU42" s="96"/>
      <c r="AV42" s="96"/>
      <c r="AW42" s="96"/>
      <c r="AX42" s="96"/>
      <c r="AY42" s="96"/>
      <c r="AZ42" s="96"/>
      <c r="BA42" s="96"/>
      <c r="BB42" s="96"/>
      <c r="BC42" s="96"/>
      <c r="BD42" s="96"/>
      <c r="BE42" s="96"/>
      <c r="BF42" s="96"/>
      <c r="BG42" s="96"/>
      <c r="BH42" s="96"/>
      <c r="BI42" s="96"/>
      <c r="BJ42" s="96"/>
      <c r="BK42" s="96"/>
      <c r="BL42" s="96"/>
      <c r="BM42" s="96"/>
      <c r="BN42" s="96"/>
      <c r="BO42" s="96"/>
      <c r="BP42" s="96"/>
      <c r="BQ42" s="96"/>
      <c r="BR42" s="96"/>
      <c r="BS42" s="96"/>
      <c r="BT42" s="96"/>
      <c r="BU42" s="96"/>
      <c r="BV42" s="96"/>
      <c r="BW42" s="96"/>
      <c r="BX42" s="96"/>
      <c r="BY42" s="96"/>
      <c r="BZ42" s="96"/>
      <c r="CA42" s="96"/>
      <c r="CB42" s="96"/>
      <c r="CC42" s="96"/>
      <c r="CD42" s="96"/>
      <c r="CE42" s="96"/>
      <c r="CF42" s="96"/>
      <c r="CG42" s="96"/>
      <c r="CH42" s="96"/>
      <c r="CI42" s="96"/>
    </row>
    <row r="43" spans="1:87" s="119" customFormat="1" ht="25.5" hidden="1">
      <c r="A43"/>
      <c r="B43"/>
      <c r="C43"/>
      <c r="D43"/>
      <c r="E43"/>
      <c r="F43"/>
      <c r="G43"/>
      <c r="H43"/>
      <c r="I43"/>
      <c r="J43"/>
      <c r="K43"/>
      <c r="L43"/>
      <c r="M43"/>
      <c r="N43"/>
      <c r="O43"/>
      <c r="P43"/>
      <c r="Q43"/>
      <c r="R43"/>
      <c r="S43"/>
      <c r="T43"/>
      <c r="U43"/>
      <c r="V43"/>
      <c r="W43"/>
      <c r="X43"/>
      <c r="Y43" s="112"/>
      <c r="Z43" s="113"/>
      <c r="AA43" s="113" t="s">
        <v>15</v>
      </c>
      <c r="AB43" s="114" t="s">
        <v>16</v>
      </c>
      <c r="AC43" s="114" t="s">
        <v>17</v>
      </c>
      <c r="AD43" s="114" t="s">
        <v>18</v>
      </c>
      <c r="AE43" s="114" t="s">
        <v>19</v>
      </c>
      <c r="AF43" s="114" t="s">
        <v>20</v>
      </c>
      <c r="AG43" s="115" t="s">
        <v>21</v>
      </c>
      <c r="AH43" s="115" t="s">
        <v>22</v>
      </c>
      <c r="AI43" s="115" t="s">
        <v>23</v>
      </c>
      <c r="AJ43" s="111" t="s">
        <v>24</v>
      </c>
      <c r="AK43" s="96"/>
      <c r="AL43" s="116"/>
      <c r="AM43" s="117">
        <v>2023</v>
      </c>
      <c r="AN43" s="117" t="s">
        <v>25</v>
      </c>
      <c r="AO43" s="118"/>
      <c r="AP43" s="96"/>
      <c r="AQ43" s="105"/>
      <c r="AR43" s="112"/>
      <c r="AS43" s="112"/>
      <c r="AT43" s="112"/>
      <c r="AU43" s="112"/>
      <c r="AV43" s="112"/>
      <c r="AW43" s="112"/>
      <c r="AX43" s="112"/>
      <c r="AY43" s="112"/>
      <c r="AZ43" s="112"/>
      <c r="BA43" s="112"/>
      <c r="BB43" s="112"/>
      <c r="BC43" s="112"/>
      <c r="BD43" s="112"/>
      <c r="BE43" s="112"/>
      <c r="BF43" s="112"/>
      <c r="BG43" s="112"/>
      <c r="BH43" s="112"/>
      <c r="BI43" s="112"/>
      <c r="BJ43" s="112"/>
      <c r="BK43" s="112"/>
      <c r="BL43" s="112"/>
      <c r="BM43" s="112"/>
      <c r="BN43" s="112"/>
      <c r="BO43" s="112"/>
      <c r="BP43" s="112"/>
      <c r="BQ43" s="112"/>
      <c r="BR43" s="112"/>
      <c r="BS43" s="112"/>
      <c r="BT43" s="112"/>
      <c r="BU43" s="112"/>
      <c r="BV43" s="112"/>
      <c r="BW43" s="112"/>
      <c r="BX43" s="112"/>
      <c r="BY43" s="112"/>
      <c r="BZ43" s="112"/>
      <c r="CA43" s="112"/>
      <c r="CB43" s="112"/>
      <c r="CC43" s="112"/>
      <c r="CD43" s="112"/>
      <c r="CE43" s="112"/>
      <c r="CF43" s="112"/>
      <c r="CG43" s="112"/>
      <c r="CH43" s="112"/>
      <c r="CI43" s="112"/>
    </row>
    <row r="44" spans="1:87" s="128" customFormat="1" ht="15" hidden="1">
      <c r="A44"/>
      <c r="B44"/>
      <c r="C44"/>
      <c r="D44"/>
      <c r="E44"/>
      <c r="F44"/>
      <c r="G44"/>
      <c r="H44"/>
      <c r="I44"/>
      <c r="J44"/>
      <c r="K44"/>
      <c r="L44"/>
      <c r="M44"/>
      <c r="N44"/>
      <c r="O44"/>
      <c r="P44"/>
      <c r="Q44"/>
      <c r="R44"/>
      <c r="S44"/>
      <c r="T44"/>
      <c r="U44"/>
      <c r="V44"/>
      <c r="W44"/>
      <c r="X44"/>
      <c r="Y44" s="120"/>
      <c r="Z44" s="121">
        <v>1</v>
      </c>
      <c r="AA44" s="122" t="s">
        <v>26</v>
      </c>
      <c r="AB44" s="123">
        <v>5</v>
      </c>
      <c r="AC44" s="123" t="s">
        <v>27</v>
      </c>
      <c r="AD44" s="123">
        <f>+IF(AC44&lt;$G$34,12,IF(AC44=$G$34,6,""))</f>
        <v>6</v>
      </c>
      <c r="AE44" s="123" t="s">
        <v>27</v>
      </c>
      <c r="AF44" s="123" t="s">
        <v>27</v>
      </c>
      <c r="AG44" s="123" t="s">
        <v>27</v>
      </c>
      <c r="AH44" s="123" t="s">
        <v>27</v>
      </c>
      <c r="AI44" s="123"/>
      <c r="AJ44" s="123" t="s">
        <v>27</v>
      </c>
      <c r="AK44" s="124"/>
      <c r="AL44" s="125"/>
      <c r="AM44" s="120"/>
      <c r="AN44" s="126"/>
      <c r="AO44" s="126"/>
      <c r="AP44" s="124"/>
      <c r="AQ44" s="126"/>
      <c r="AR44" s="127"/>
      <c r="AS44" s="120"/>
      <c r="AT44" s="120"/>
      <c r="AU44" s="120"/>
      <c r="AV44" s="120"/>
      <c r="AW44" s="120"/>
      <c r="AX44" s="120"/>
      <c r="AY44" s="120"/>
      <c r="AZ44" s="120"/>
      <c r="BA44" s="120"/>
      <c r="BB44" s="120"/>
      <c r="BC44" s="120"/>
      <c r="BD44" s="120"/>
      <c r="BE44" s="120"/>
      <c r="BF44" s="120"/>
      <c r="BG44" s="120"/>
      <c r="BH44" s="120"/>
      <c r="BI44" s="120"/>
      <c r="BJ44" s="120"/>
      <c r="BK44" s="120"/>
      <c r="BL44" s="120"/>
      <c r="BM44" s="120"/>
      <c r="BN44" s="120"/>
      <c r="BO44" s="120"/>
      <c r="BP44" s="120"/>
      <c r="BQ44" s="120"/>
      <c r="BR44" s="120"/>
      <c r="BS44" s="120"/>
      <c r="BT44" s="120"/>
      <c r="BU44" s="120"/>
      <c r="BV44" s="120"/>
      <c r="BW44" s="120"/>
      <c r="BX44" s="120"/>
      <c r="BY44" s="120"/>
      <c r="BZ44" s="120"/>
      <c r="CA44" s="120"/>
      <c r="CB44" s="120"/>
      <c r="CC44" s="120"/>
      <c r="CD44" s="120"/>
      <c r="CE44" s="120"/>
      <c r="CF44" s="120"/>
      <c r="CG44" s="120"/>
      <c r="CH44" s="120"/>
      <c r="CI44" s="120"/>
    </row>
    <row r="45" spans="1:87" s="128" customFormat="1" ht="15" hidden="1">
      <c r="A45"/>
      <c r="B45"/>
      <c r="C45"/>
      <c r="D45"/>
      <c r="E45"/>
      <c r="F45"/>
      <c r="G45"/>
      <c r="H45"/>
      <c r="I45"/>
      <c r="J45"/>
      <c r="K45"/>
      <c r="L45"/>
      <c r="M45"/>
      <c r="N45"/>
      <c r="O45"/>
      <c r="P45"/>
      <c r="Q45"/>
      <c r="R45"/>
      <c r="S45"/>
      <c r="T45"/>
      <c r="U45"/>
      <c r="V45"/>
      <c r="W45"/>
      <c r="X45"/>
      <c r="Y45" s="120"/>
      <c r="Z45" s="129">
        <v>2</v>
      </c>
      <c r="AA45" s="122" t="s">
        <v>28</v>
      </c>
      <c r="AB45" s="123">
        <v>13</v>
      </c>
      <c r="AC45" s="123" t="s">
        <v>27</v>
      </c>
      <c r="AD45" s="123">
        <f t="shared" ref="AD45:AD108" si="0">+IF(AC45&lt;$G$34,12,IF(AC45=$G$34,6,""))</f>
        <v>6</v>
      </c>
      <c r="AE45" s="123" t="s">
        <v>27</v>
      </c>
      <c r="AF45" s="123" t="s">
        <v>27</v>
      </c>
      <c r="AG45" s="123" t="s">
        <v>27</v>
      </c>
      <c r="AH45" s="123" t="s">
        <v>27</v>
      </c>
      <c r="AI45" s="123"/>
      <c r="AJ45" s="123" t="s">
        <v>27</v>
      </c>
      <c r="AK45" s="124"/>
      <c r="AL45" s="125"/>
      <c r="AM45" s="120"/>
      <c r="AN45" s="126"/>
      <c r="AO45" s="126"/>
      <c r="AP45" s="124"/>
      <c r="AQ45" s="126"/>
      <c r="AR45" s="120"/>
      <c r="AS45" s="120"/>
      <c r="AT45" s="120"/>
      <c r="AU45" s="120"/>
      <c r="AV45" s="120"/>
      <c r="AW45" s="120"/>
      <c r="AX45" s="120"/>
      <c r="AY45" s="120"/>
      <c r="AZ45" s="120"/>
      <c r="BA45" s="120"/>
      <c r="BB45" s="120"/>
      <c r="BC45" s="120"/>
      <c r="BD45" s="120"/>
      <c r="BE45" s="120"/>
      <c r="BF45" s="120"/>
      <c r="BG45" s="120"/>
      <c r="BH45" s="120"/>
      <c r="BI45" s="120"/>
      <c r="BJ45" s="120"/>
      <c r="BK45" s="120"/>
      <c r="BL45" s="120"/>
      <c r="BM45" s="120"/>
      <c r="BN45" s="120"/>
      <c r="BO45" s="120"/>
      <c r="BP45" s="120"/>
      <c r="BQ45" s="120"/>
      <c r="BR45" s="120"/>
      <c r="BS45" s="120"/>
      <c r="BT45" s="120"/>
      <c r="BU45" s="120"/>
      <c r="BV45" s="120"/>
      <c r="BW45" s="120"/>
      <c r="BX45" s="120"/>
      <c r="BY45" s="120"/>
      <c r="BZ45" s="120"/>
      <c r="CA45" s="120"/>
      <c r="CB45" s="120"/>
      <c r="CC45" s="120"/>
      <c r="CD45" s="120"/>
      <c r="CE45" s="120"/>
      <c r="CF45" s="120"/>
      <c r="CG45" s="120"/>
      <c r="CH45" s="120"/>
      <c r="CI45" s="120"/>
    </row>
    <row r="46" spans="1:87" s="128" customFormat="1" ht="15" hidden="1">
      <c r="A46"/>
      <c r="B46"/>
      <c r="C46"/>
      <c r="D46"/>
      <c r="E46"/>
      <c r="F46"/>
      <c r="G46"/>
      <c r="H46"/>
      <c r="I46"/>
      <c r="J46"/>
      <c r="K46"/>
      <c r="L46"/>
      <c r="M46"/>
      <c r="N46"/>
      <c r="O46"/>
      <c r="P46"/>
      <c r="Q46"/>
      <c r="R46"/>
      <c r="S46"/>
      <c r="T46"/>
      <c r="U46"/>
      <c r="V46"/>
      <c r="W46"/>
      <c r="X46"/>
      <c r="Y46" s="120"/>
      <c r="Z46" s="129">
        <v>3</v>
      </c>
      <c r="AA46" s="122" t="s">
        <v>29</v>
      </c>
      <c r="AB46" s="123">
        <v>8</v>
      </c>
      <c r="AC46" s="123" t="s">
        <v>27</v>
      </c>
      <c r="AD46" s="123">
        <f t="shared" si="0"/>
        <v>6</v>
      </c>
      <c r="AE46" s="123" t="s">
        <v>27</v>
      </c>
      <c r="AF46" s="123" t="s">
        <v>27</v>
      </c>
      <c r="AG46" s="123" t="s">
        <v>27</v>
      </c>
      <c r="AH46" s="123" t="s">
        <v>27</v>
      </c>
      <c r="AI46" s="123"/>
      <c r="AJ46" s="123" t="s">
        <v>27</v>
      </c>
      <c r="AK46" s="124"/>
      <c r="AL46" s="125"/>
      <c r="AM46" s="120"/>
      <c r="AN46" s="126"/>
      <c r="AO46" s="126"/>
      <c r="AP46" s="124"/>
      <c r="AQ46" s="126"/>
      <c r="AR46" s="120"/>
      <c r="AS46" s="120"/>
      <c r="AT46" s="120"/>
      <c r="AU46" s="120"/>
      <c r="AV46" s="120"/>
      <c r="AW46" s="120"/>
      <c r="AX46" s="120"/>
      <c r="AY46" s="120"/>
      <c r="AZ46" s="120"/>
      <c r="BA46" s="120"/>
      <c r="BB46" s="120"/>
      <c r="BC46" s="120"/>
      <c r="BD46" s="120"/>
      <c r="BE46" s="120"/>
      <c r="BF46" s="120"/>
      <c r="BG46" s="120"/>
      <c r="BH46" s="120"/>
      <c r="BI46" s="120"/>
      <c r="BJ46" s="120"/>
      <c r="BK46" s="120"/>
      <c r="BL46" s="120"/>
      <c r="BM46" s="120"/>
      <c r="BN46" s="120"/>
      <c r="BO46" s="120"/>
      <c r="BP46" s="120"/>
      <c r="BQ46" s="120"/>
      <c r="BR46" s="120"/>
      <c r="BS46" s="120"/>
      <c r="BT46" s="120"/>
      <c r="BU46" s="120"/>
      <c r="BV46" s="120"/>
      <c r="BW46" s="120"/>
      <c r="BX46" s="120"/>
      <c r="BY46" s="120"/>
      <c r="BZ46" s="120"/>
      <c r="CA46" s="120"/>
      <c r="CB46" s="120"/>
      <c r="CC46" s="120"/>
      <c r="CD46" s="120"/>
      <c r="CE46" s="120"/>
      <c r="CF46" s="120"/>
      <c r="CG46" s="120"/>
      <c r="CH46" s="120"/>
      <c r="CI46" s="120"/>
    </row>
    <row r="47" spans="1:87" s="128" customFormat="1" ht="15" hidden="1">
      <c r="A47"/>
      <c r="B47"/>
      <c r="C47"/>
      <c r="D47"/>
      <c r="E47"/>
      <c r="F47"/>
      <c r="G47"/>
      <c r="H47"/>
      <c r="I47"/>
      <c r="J47"/>
      <c r="K47"/>
      <c r="L47"/>
      <c r="M47"/>
      <c r="N47"/>
      <c r="O47"/>
      <c r="P47"/>
      <c r="Q47"/>
      <c r="R47"/>
      <c r="S47"/>
      <c r="T47"/>
      <c r="U47"/>
      <c r="V47"/>
      <c r="W47"/>
      <c r="X47"/>
      <c r="Y47" s="120"/>
      <c r="Z47" s="129">
        <v>6</v>
      </c>
      <c r="AA47" s="122" t="s">
        <v>30</v>
      </c>
      <c r="AB47" s="123">
        <v>3</v>
      </c>
      <c r="AC47" s="123" t="s">
        <v>27</v>
      </c>
      <c r="AD47" s="123">
        <f t="shared" si="0"/>
        <v>6</v>
      </c>
      <c r="AE47" s="123" t="s">
        <v>27</v>
      </c>
      <c r="AF47" s="123" t="s">
        <v>27</v>
      </c>
      <c r="AG47" s="123" t="s">
        <v>27</v>
      </c>
      <c r="AH47" s="123" t="s">
        <v>27</v>
      </c>
      <c r="AI47" s="123"/>
      <c r="AJ47" s="123" t="s">
        <v>27</v>
      </c>
      <c r="AK47" s="124"/>
      <c r="AL47" s="125"/>
      <c r="AM47" s="120"/>
      <c r="AN47" s="126"/>
      <c r="AO47" s="126"/>
      <c r="AP47" s="124"/>
      <c r="AQ47" s="126"/>
      <c r="AR47" s="120"/>
      <c r="AS47" s="120"/>
      <c r="AT47" s="120"/>
      <c r="AU47" s="120"/>
      <c r="AV47" s="120"/>
      <c r="AW47" s="120"/>
      <c r="AX47" s="120"/>
      <c r="AY47" s="120"/>
      <c r="AZ47" s="120"/>
      <c r="BA47" s="120"/>
      <c r="BB47" s="120"/>
      <c r="BC47" s="120"/>
      <c r="BD47" s="120"/>
      <c r="BE47" s="120"/>
      <c r="BF47" s="120"/>
      <c r="BG47" s="120"/>
      <c r="BH47" s="120"/>
      <c r="BI47" s="120"/>
      <c r="BJ47" s="120"/>
      <c r="BK47" s="120"/>
      <c r="BL47" s="120"/>
      <c r="BM47" s="120"/>
      <c r="BN47" s="120"/>
      <c r="BO47" s="120"/>
      <c r="BP47" s="120"/>
      <c r="BQ47" s="120"/>
      <c r="BR47" s="120"/>
      <c r="BS47" s="120"/>
      <c r="BT47" s="120"/>
      <c r="BU47" s="120"/>
      <c r="BV47" s="120"/>
      <c r="BW47" s="120"/>
      <c r="BX47" s="120"/>
      <c r="BY47" s="120"/>
      <c r="BZ47" s="120"/>
      <c r="CA47" s="120"/>
      <c r="CB47" s="120"/>
      <c r="CC47" s="120"/>
      <c r="CD47" s="120"/>
      <c r="CE47" s="120"/>
      <c r="CF47" s="120"/>
      <c r="CG47" s="120"/>
      <c r="CH47" s="120"/>
      <c r="CI47" s="120"/>
    </row>
    <row r="48" spans="1:87" s="128" customFormat="1" ht="24" hidden="1" customHeight="1">
      <c r="A48"/>
      <c r="B48"/>
      <c r="C48"/>
      <c r="D48"/>
      <c r="E48"/>
      <c r="F48"/>
      <c r="G48"/>
      <c r="H48"/>
      <c r="I48"/>
      <c r="J48"/>
      <c r="K48"/>
      <c r="L48"/>
      <c r="M48"/>
      <c r="N48"/>
      <c r="O48"/>
      <c r="P48"/>
      <c r="Q48"/>
      <c r="R48"/>
      <c r="S48"/>
      <c r="T48"/>
      <c r="U48"/>
      <c r="V48"/>
      <c r="W48"/>
      <c r="X48"/>
      <c r="Y48" s="120"/>
      <c r="Z48" s="129"/>
      <c r="AA48" s="122" t="s">
        <v>31</v>
      </c>
      <c r="AB48" s="123">
        <v>1</v>
      </c>
      <c r="AC48" s="123">
        <v>2010</v>
      </c>
      <c r="AD48" s="123" t="str">
        <f t="shared" si="0"/>
        <v/>
      </c>
      <c r="AE48" s="123" t="s">
        <v>32</v>
      </c>
      <c r="AF48" s="123" t="s">
        <v>7</v>
      </c>
      <c r="AG48" s="123">
        <v>17</v>
      </c>
      <c r="AH48" s="123">
        <v>6015</v>
      </c>
      <c r="AI48" s="123">
        <v>150</v>
      </c>
      <c r="AJ48" s="123" t="s">
        <v>27</v>
      </c>
      <c r="AK48" s="124"/>
      <c r="AL48" s="125"/>
      <c r="AM48" s="120"/>
      <c r="AN48" s="126"/>
      <c r="AO48" s="126"/>
      <c r="AP48" s="124"/>
      <c r="AQ48" s="126"/>
      <c r="AR48" s="120"/>
      <c r="AS48" s="120"/>
      <c r="AT48" s="120"/>
      <c r="AU48" s="120"/>
      <c r="AV48" s="120"/>
      <c r="AW48" s="120"/>
      <c r="AX48" s="120"/>
      <c r="AY48" s="120"/>
      <c r="AZ48" s="120"/>
      <c r="BA48" s="120"/>
      <c r="BB48" s="120"/>
      <c r="BC48" s="120"/>
      <c r="BD48" s="120"/>
      <c r="BE48" s="120"/>
      <c r="BF48" s="120"/>
      <c r="BG48" s="120"/>
      <c r="BH48" s="120"/>
      <c r="BI48" s="120"/>
      <c r="BJ48" s="120"/>
      <c r="BK48" s="120"/>
      <c r="BL48" s="120"/>
      <c r="BM48" s="120"/>
      <c r="BN48" s="120"/>
      <c r="BO48" s="120"/>
      <c r="BP48" s="120"/>
      <c r="BQ48" s="120"/>
      <c r="BR48" s="120"/>
      <c r="BS48" s="120"/>
      <c r="BT48" s="120"/>
      <c r="BU48" s="120"/>
      <c r="BV48" s="120"/>
      <c r="BW48" s="120"/>
      <c r="BX48" s="120"/>
      <c r="BY48" s="120"/>
      <c r="BZ48" s="120"/>
      <c r="CA48" s="120"/>
      <c r="CB48" s="120"/>
      <c r="CC48" s="120"/>
      <c r="CD48" s="120"/>
      <c r="CE48" s="120"/>
      <c r="CF48" s="120"/>
      <c r="CG48" s="120"/>
      <c r="CH48" s="120"/>
      <c r="CI48" s="120"/>
    </row>
    <row r="49" spans="1:87" s="128" customFormat="1" ht="24" hidden="1" customHeight="1">
      <c r="A49" s="130"/>
      <c r="B49"/>
      <c r="C49"/>
      <c r="D49"/>
      <c r="E49"/>
      <c r="F49"/>
      <c r="G49"/>
      <c r="H49"/>
      <c r="I49"/>
      <c r="J49"/>
      <c r="K49"/>
      <c r="L49"/>
      <c r="M49"/>
      <c r="N49"/>
      <c r="O49"/>
      <c r="P49"/>
      <c r="Q49"/>
      <c r="R49"/>
      <c r="S49"/>
      <c r="T49"/>
      <c r="U49"/>
      <c r="V49"/>
      <c r="W49"/>
      <c r="X49"/>
      <c r="Y49" s="120"/>
      <c r="Z49" s="129"/>
      <c r="AA49" s="122" t="s">
        <v>33</v>
      </c>
      <c r="AB49" s="123">
        <v>10</v>
      </c>
      <c r="AC49" s="123" t="s">
        <v>27</v>
      </c>
      <c r="AD49" s="123">
        <f t="shared" si="0"/>
        <v>6</v>
      </c>
      <c r="AE49" s="123" t="s">
        <v>27</v>
      </c>
      <c r="AF49" s="123" t="s">
        <v>27</v>
      </c>
      <c r="AG49" s="123"/>
      <c r="AH49" s="123"/>
      <c r="AI49" s="123"/>
      <c r="AJ49" s="123" t="s">
        <v>27</v>
      </c>
      <c r="AK49" s="124"/>
      <c r="AL49" s="125"/>
      <c r="AM49" s="120"/>
      <c r="AN49" s="126"/>
      <c r="AO49" s="126"/>
      <c r="AP49" s="124"/>
      <c r="AQ49" s="126"/>
      <c r="AR49" s="120"/>
      <c r="AS49" s="120"/>
      <c r="AT49" s="120"/>
      <c r="AU49" s="120"/>
      <c r="AV49" s="120"/>
      <c r="AW49" s="120"/>
      <c r="AX49" s="120"/>
      <c r="AY49" s="120"/>
      <c r="AZ49" s="120"/>
      <c r="BA49" s="120"/>
      <c r="BB49" s="120"/>
      <c r="BC49" s="120"/>
      <c r="BD49" s="120"/>
      <c r="BE49" s="120"/>
      <c r="BF49" s="120"/>
      <c r="BG49" s="120"/>
      <c r="BH49" s="120"/>
      <c r="BI49" s="120"/>
      <c r="BJ49" s="120"/>
      <c r="BK49" s="120"/>
      <c r="BL49" s="120"/>
      <c r="BM49" s="120"/>
      <c r="BN49" s="120"/>
      <c r="BO49" s="120"/>
      <c r="BP49" s="120"/>
      <c r="BQ49" s="120"/>
      <c r="BR49" s="120"/>
      <c r="BS49" s="120"/>
      <c r="BT49" s="120"/>
      <c r="BU49" s="120"/>
      <c r="BV49" s="120"/>
      <c r="BW49" s="120"/>
      <c r="BX49" s="120"/>
      <c r="BY49" s="120"/>
      <c r="BZ49" s="120"/>
      <c r="CA49" s="120"/>
      <c r="CB49" s="120"/>
      <c r="CC49" s="120"/>
      <c r="CD49" s="120"/>
      <c r="CE49" s="120"/>
      <c r="CF49" s="120"/>
      <c r="CG49" s="120"/>
      <c r="CH49" s="120"/>
      <c r="CI49" s="120"/>
    </row>
    <row r="50" spans="1:87" s="128" customFormat="1" ht="24" hidden="1" customHeight="1">
      <c r="A50" s="130"/>
      <c r="B50"/>
      <c r="C50"/>
      <c r="D50"/>
      <c r="E50"/>
      <c r="F50"/>
      <c r="G50"/>
      <c r="H50"/>
      <c r="I50"/>
      <c r="J50"/>
      <c r="K50"/>
      <c r="L50"/>
      <c r="M50"/>
      <c r="N50"/>
      <c r="O50"/>
      <c r="P50"/>
      <c r="Q50"/>
      <c r="R50"/>
      <c r="S50"/>
      <c r="T50"/>
      <c r="U50"/>
      <c r="V50"/>
      <c r="W50"/>
      <c r="X50"/>
      <c r="Y50" s="120"/>
      <c r="Z50" s="129"/>
      <c r="AA50" s="122" t="s">
        <v>34</v>
      </c>
      <c r="AB50" s="123">
        <v>4</v>
      </c>
      <c r="AC50" s="123" t="s">
        <v>27</v>
      </c>
      <c r="AD50" s="123">
        <f t="shared" si="0"/>
        <v>6</v>
      </c>
      <c r="AE50" s="123" t="s">
        <v>27</v>
      </c>
      <c r="AF50" s="123" t="s">
        <v>27</v>
      </c>
      <c r="AG50" s="123"/>
      <c r="AH50" s="123"/>
      <c r="AI50" s="123"/>
      <c r="AJ50" s="123" t="s">
        <v>27</v>
      </c>
      <c r="AK50" s="124"/>
      <c r="AL50" s="125"/>
      <c r="AM50" s="120"/>
      <c r="AN50" s="126"/>
      <c r="AO50" s="126"/>
      <c r="AP50" s="124"/>
      <c r="AQ50" s="126"/>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0"/>
      <c r="BR50" s="120"/>
      <c r="BS50" s="120"/>
      <c r="BT50" s="120"/>
      <c r="BU50" s="120"/>
      <c r="BV50" s="120"/>
      <c r="BW50" s="120"/>
      <c r="BX50" s="120"/>
      <c r="BY50" s="120"/>
      <c r="BZ50" s="120"/>
      <c r="CA50" s="120"/>
      <c r="CB50" s="120"/>
      <c r="CC50" s="120"/>
      <c r="CD50" s="120"/>
      <c r="CE50" s="120"/>
      <c r="CF50" s="120"/>
      <c r="CG50" s="120"/>
      <c r="CH50" s="120"/>
      <c r="CI50" s="120"/>
    </row>
    <row r="51" spans="1:87" s="128" customFormat="1" ht="24" hidden="1" customHeight="1">
      <c r="A51" s="130"/>
      <c r="B51"/>
      <c r="C51"/>
      <c r="D51"/>
      <c r="E51"/>
      <c r="F51"/>
      <c r="G51"/>
      <c r="H51"/>
      <c r="I51"/>
      <c r="J51"/>
      <c r="K51"/>
      <c r="L51"/>
      <c r="M51"/>
      <c r="N51"/>
      <c r="O51"/>
      <c r="P51"/>
      <c r="Q51"/>
      <c r="R51"/>
      <c r="S51"/>
      <c r="T51"/>
      <c r="U51"/>
      <c r="V51"/>
      <c r="W51"/>
      <c r="X51"/>
      <c r="Y51" s="120"/>
      <c r="Z51" s="129"/>
      <c r="AA51" s="122" t="s">
        <v>35</v>
      </c>
      <c r="AB51" s="123">
        <v>9</v>
      </c>
      <c r="AC51" s="123">
        <v>2019</v>
      </c>
      <c r="AD51" s="123" t="str">
        <f t="shared" si="0"/>
        <v/>
      </c>
      <c r="AE51" s="123" t="s">
        <v>36</v>
      </c>
      <c r="AF51" s="123" t="s">
        <v>9</v>
      </c>
      <c r="AG51" s="123">
        <v>9</v>
      </c>
      <c r="AH51" s="123">
        <v>1636</v>
      </c>
      <c r="AI51" s="123">
        <v>58</v>
      </c>
      <c r="AJ51" s="123" t="s">
        <v>27</v>
      </c>
      <c r="AK51" s="124"/>
      <c r="AL51" s="125"/>
      <c r="AM51" s="120"/>
      <c r="AN51" s="126"/>
      <c r="AO51" s="126"/>
      <c r="AP51" s="124"/>
      <c r="AQ51" s="126"/>
      <c r="AR51" s="120"/>
      <c r="AS51" s="120"/>
      <c r="AT51" s="120"/>
      <c r="AU51" s="120"/>
      <c r="AV51" s="120"/>
      <c r="AW51" s="120"/>
      <c r="AX51" s="120"/>
      <c r="AY51" s="120"/>
      <c r="AZ51" s="120"/>
      <c r="BA51" s="120"/>
      <c r="BB51" s="120"/>
      <c r="BC51" s="120"/>
      <c r="BD51" s="120"/>
      <c r="BE51" s="120"/>
      <c r="BF51" s="120"/>
      <c r="BG51" s="120"/>
      <c r="BH51" s="120"/>
      <c r="BI51" s="120"/>
      <c r="BJ51" s="120"/>
      <c r="BK51" s="120"/>
      <c r="BL51" s="120"/>
      <c r="BM51" s="120"/>
      <c r="BN51" s="120"/>
      <c r="BO51" s="120"/>
      <c r="BP51" s="120"/>
      <c r="BQ51" s="120"/>
      <c r="BR51" s="120"/>
      <c r="BS51" s="120"/>
      <c r="BT51" s="120"/>
      <c r="BU51" s="120"/>
      <c r="BV51" s="120"/>
      <c r="BW51" s="120"/>
      <c r="BX51" s="120"/>
      <c r="BY51" s="120"/>
      <c r="BZ51" s="120"/>
      <c r="CA51" s="120"/>
      <c r="CB51" s="120"/>
      <c r="CC51" s="120"/>
      <c r="CD51" s="120"/>
      <c r="CE51" s="120"/>
      <c r="CF51" s="120"/>
      <c r="CG51" s="120"/>
      <c r="CH51" s="120"/>
      <c r="CI51" s="120"/>
    </row>
    <row r="52" spans="1:87" s="128" customFormat="1" ht="24" hidden="1" customHeight="1">
      <c r="A52" s="130"/>
      <c r="B52"/>
      <c r="C52"/>
      <c r="D52"/>
      <c r="E52"/>
      <c r="F52"/>
      <c r="G52"/>
      <c r="H52"/>
      <c r="I52"/>
      <c r="J52"/>
      <c r="K52"/>
      <c r="L52"/>
      <c r="M52"/>
      <c r="N52"/>
      <c r="O52"/>
      <c r="P52"/>
      <c r="Q52"/>
      <c r="R52"/>
      <c r="S52"/>
      <c r="T52"/>
      <c r="U52"/>
      <c r="V52"/>
      <c r="W52"/>
      <c r="X52"/>
      <c r="Y52" s="120"/>
      <c r="Z52" s="129"/>
      <c r="AA52" s="122" t="s">
        <v>37</v>
      </c>
      <c r="AB52" s="123">
        <v>12</v>
      </c>
      <c r="AC52" s="123" t="s">
        <v>27</v>
      </c>
      <c r="AD52" s="123">
        <f t="shared" si="0"/>
        <v>6</v>
      </c>
      <c r="AE52" s="123" t="s">
        <v>27</v>
      </c>
      <c r="AF52" s="123" t="s">
        <v>27</v>
      </c>
      <c r="AG52" s="123"/>
      <c r="AH52" s="123"/>
      <c r="AI52" s="123"/>
      <c r="AJ52" s="123" t="s">
        <v>27</v>
      </c>
      <c r="AK52" s="124"/>
      <c r="AL52" s="125"/>
      <c r="AM52" s="120"/>
      <c r="AN52" s="126"/>
      <c r="AO52" s="126"/>
      <c r="AP52" s="124"/>
      <c r="AQ52" s="126"/>
      <c r="AR52" s="120"/>
      <c r="AS52" s="120"/>
      <c r="AT52" s="120"/>
      <c r="AU52" s="120"/>
      <c r="AV52" s="120"/>
      <c r="AW52" s="120"/>
      <c r="AX52" s="120"/>
      <c r="AY52" s="120"/>
      <c r="AZ52" s="120"/>
      <c r="BA52" s="120"/>
      <c r="BB52" s="120"/>
      <c r="BC52" s="120"/>
      <c r="BD52" s="120"/>
      <c r="BE52" s="120"/>
      <c r="BF52" s="120"/>
      <c r="BG52" s="120"/>
      <c r="BH52" s="120"/>
      <c r="BI52" s="120"/>
      <c r="BJ52" s="120"/>
      <c r="BK52" s="120"/>
      <c r="BL52" s="120"/>
      <c r="BM52" s="120"/>
      <c r="BN52" s="120"/>
      <c r="BO52" s="120"/>
      <c r="BP52" s="120"/>
      <c r="BQ52" s="120"/>
      <c r="BR52" s="120"/>
      <c r="BS52" s="120"/>
      <c r="BT52" s="120"/>
      <c r="BU52" s="120"/>
      <c r="BV52" s="120"/>
      <c r="BW52" s="120"/>
      <c r="BX52" s="120"/>
      <c r="BY52" s="120"/>
      <c r="BZ52" s="120"/>
      <c r="CA52" s="120"/>
      <c r="CB52" s="120"/>
      <c r="CC52" s="120"/>
      <c r="CD52" s="120"/>
      <c r="CE52" s="120"/>
      <c r="CF52" s="120"/>
      <c r="CG52" s="120"/>
      <c r="CH52" s="120"/>
      <c r="CI52" s="120"/>
    </row>
    <row r="53" spans="1:87" s="128" customFormat="1" ht="24" hidden="1" customHeight="1">
      <c r="A53" s="130"/>
      <c r="B53"/>
      <c r="C53"/>
      <c r="D53"/>
      <c r="E53"/>
      <c r="F53"/>
      <c r="G53"/>
      <c r="H53"/>
      <c r="I53"/>
      <c r="J53"/>
      <c r="K53"/>
      <c r="L53"/>
      <c r="M53"/>
      <c r="N53"/>
      <c r="O53"/>
      <c r="P53"/>
      <c r="Q53"/>
      <c r="R53"/>
      <c r="S53"/>
      <c r="T53"/>
      <c r="U53"/>
      <c r="V53"/>
      <c r="W53"/>
      <c r="X53"/>
      <c r="Y53" s="120"/>
      <c r="Z53" s="129"/>
      <c r="AA53" s="122" t="s">
        <v>38</v>
      </c>
      <c r="AB53" s="123">
        <v>2</v>
      </c>
      <c r="AC53" s="123">
        <v>2015</v>
      </c>
      <c r="AD53" s="123" t="str">
        <f t="shared" si="0"/>
        <v/>
      </c>
      <c r="AE53" s="123" t="s">
        <v>39</v>
      </c>
      <c r="AF53" s="123" t="s">
        <v>5</v>
      </c>
      <c r="AG53" s="123">
        <v>34</v>
      </c>
      <c r="AH53" s="123">
        <v>11756</v>
      </c>
      <c r="AI53" s="123">
        <v>339</v>
      </c>
      <c r="AJ53" s="123" t="s">
        <v>27</v>
      </c>
      <c r="AK53" s="124"/>
      <c r="AL53" s="125"/>
      <c r="AM53" s="120"/>
      <c r="AN53" s="126"/>
      <c r="AO53" s="126"/>
      <c r="AP53" s="124"/>
      <c r="AQ53" s="126"/>
      <c r="AR53" s="120"/>
      <c r="AS53" s="120"/>
      <c r="AT53" s="120"/>
      <c r="AU53" s="120"/>
      <c r="AV53" s="120"/>
      <c r="AW53" s="120"/>
      <c r="AX53" s="120"/>
      <c r="AY53" s="120"/>
      <c r="AZ53" s="120"/>
      <c r="BA53" s="120"/>
      <c r="BB53" s="120"/>
      <c r="BC53" s="120"/>
      <c r="BD53" s="120"/>
      <c r="BE53" s="120"/>
      <c r="BF53" s="120"/>
      <c r="BG53" s="120"/>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20"/>
      <c r="CG53" s="120"/>
      <c r="CH53" s="120"/>
      <c r="CI53" s="120"/>
    </row>
    <row r="54" spans="1:87" s="128" customFormat="1" ht="24" hidden="1" customHeight="1">
      <c r="A54" s="130"/>
      <c r="B54"/>
      <c r="C54"/>
      <c r="D54"/>
      <c r="E54"/>
      <c r="F54"/>
      <c r="G54"/>
      <c r="H54"/>
      <c r="I54"/>
      <c r="J54"/>
      <c r="K54"/>
      <c r="L54"/>
      <c r="M54"/>
      <c r="N54"/>
      <c r="O54"/>
      <c r="P54"/>
      <c r="Q54"/>
      <c r="R54"/>
      <c r="S54"/>
      <c r="T54"/>
      <c r="U54"/>
      <c r="V54"/>
      <c r="W54"/>
      <c r="X54"/>
      <c r="Y54" s="120"/>
      <c r="Z54" s="129"/>
      <c r="AA54" s="122" t="s">
        <v>40</v>
      </c>
      <c r="AB54" s="123">
        <v>8</v>
      </c>
      <c r="AC54" s="123" t="s">
        <v>27</v>
      </c>
      <c r="AD54" s="123">
        <f t="shared" si="0"/>
        <v>6</v>
      </c>
      <c r="AE54" s="123" t="s">
        <v>27</v>
      </c>
      <c r="AF54" s="123" t="s">
        <v>27</v>
      </c>
      <c r="AG54" s="123"/>
      <c r="AH54" s="123"/>
      <c r="AI54" s="123"/>
      <c r="AJ54" s="123" t="s">
        <v>27</v>
      </c>
      <c r="AK54" s="124"/>
      <c r="AL54" s="125"/>
      <c r="AM54" s="120"/>
      <c r="AN54" s="126"/>
      <c r="AO54" s="126"/>
      <c r="AP54" s="124"/>
      <c r="AQ54" s="126"/>
      <c r="AR54" s="120"/>
      <c r="AS54" s="120"/>
      <c r="AT54" s="120"/>
      <c r="AU54" s="120"/>
      <c r="AV54" s="120"/>
      <c r="AW54" s="120"/>
      <c r="AX54" s="120"/>
      <c r="AY54" s="120"/>
      <c r="AZ54" s="120"/>
      <c r="BA54" s="120"/>
      <c r="BB54" s="120"/>
      <c r="BC54" s="120"/>
      <c r="BD54" s="120"/>
      <c r="BE54" s="120"/>
      <c r="BF54" s="120"/>
      <c r="BG54" s="120"/>
      <c r="BH54" s="120"/>
      <c r="BI54" s="120"/>
      <c r="BJ54" s="120"/>
      <c r="BK54" s="120"/>
      <c r="BL54" s="120"/>
      <c r="BM54" s="120"/>
      <c r="BN54" s="120"/>
      <c r="BO54" s="120"/>
      <c r="BP54" s="120"/>
      <c r="BQ54" s="120"/>
      <c r="BR54" s="120"/>
      <c r="BS54" s="120"/>
      <c r="BT54" s="120"/>
      <c r="BU54" s="120"/>
      <c r="BV54" s="120"/>
      <c r="BW54" s="120"/>
      <c r="BX54" s="120"/>
      <c r="BY54" s="120"/>
      <c r="BZ54" s="120"/>
      <c r="CA54" s="120"/>
      <c r="CB54" s="120"/>
      <c r="CC54" s="120"/>
      <c r="CD54" s="120"/>
      <c r="CE54" s="120"/>
      <c r="CF54" s="120"/>
      <c r="CG54" s="120"/>
      <c r="CH54" s="120"/>
      <c r="CI54" s="120"/>
    </row>
    <row r="55" spans="1:87" s="128" customFormat="1" ht="22.5" hidden="1" customHeight="1">
      <c r="A55" s="130"/>
      <c r="B55"/>
      <c r="C55"/>
      <c r="D55"/>
      <c r="E55"/>
      <c r="F55"/>
      <c r="G55"/>
      <c r="H55"/>
      <c r="I55"/>
      <c r="J55"/>
      <c r="K55"/>
      <c r="L55"/>
      <c r="M55"/>
      <c r="N55"/>
      <c r="O55"/>
      <c r="P55"/>
      <c r="Q55"/>
      <c r="R55"/>
      <c r="S55"/>
      <c r="T55"/>
      <c r="U55"/>
      <c r="V55"/>
      <c r="W55"/>
      <c r="X55"/>
      <c r="Y55" s="120"/>
      <c r="Z55" s="129"/>
      <c r="AA55" s="122" t="s">
        <v>41</v>
      </c>
      <c r="AB55" s="123">
        <v>8</v>
      </c>
      <c r="AC55" s="123">
        <v>2023</v>
      </c>
      <c r="AD55" s="123" t="str">
        <f t="shared" si="0"/>
        <v/>
      </c>
      <c r="AE55" s="123" t="s">
        <v>42</v>
      </c>
      <c r="AF55" s="123" t="s">
        <v>5</v>
      </c>
      <c r="AG55" s="123">
        <v>12</v>
      </c>
      <c r="AH55" s="123">
        <v>1304</v>
      </c>
      <c r="AI55" s="123">
        <v>48</v>
      </c>
      <c r="AJ55" s="123" t="s">
        <v>27</v>
      </c>
      <c r="AK55" s="124"/>
      <c r="AL55" s="125"/>
      <c r="AM55" s="120"/>
      <c r="AN55" s="126"/>
      <c r="AO55" s="126"/>
      <c r="AP55" s="124"/>
      <c r="AQ55" s="126"/>
      <c r="AR55" s="120"/>
      <c r="AS55" s="120"/>
      <c r="AT55" s="120"/>
      <c r="AU55" s="120"/>
      <c r="AV55" s="120"/>
      <c r="AW55" s="120"/>
      <c r="AX55" s="120"/>
      <c r="AY55" s="120"/>
      <c r="AZ55" s="120"/>
      <c r="BA55" s="120"/>
      <c r="BB55" s="120"/>
      <c r="BC55" s="120"/>
      <c r="BD55" s="120"/>
      <c r="BE55" s="120"/>
      <c r="BF55" s="120"/>
      <c r="BG55" s="120"/>
      <c r="BH55" s="120"/>
      <c r="BI55" s="120"/>
      <c r="BJ55" s="120"/>
      <c r="BK55" s="120"/>
      <c r="BL55" s="120"/>
      <c r="BM55" s="120"/>
      <c r="BN55" s="120"/>
      <c r="BO55" s="120"/>
      <c r="BP55" s="120"/>
      <c r="BQ55" s="120"/>
      <c r="BR55" s="120"/>
      <c r="BS55" s="120"/>
      <c r="BT55" s="120"/>
      <c r="BU55" s="120"/>
      <c r="BV55" s="120"/>
      <c r="BW55" s="120"/>
      <c r="BX55" s="120"/>
      <c r="BY55" s="120"/>
      <c r="BZ55" s="120"/>
      <c r="CA55" s="120"/>
      <c r="CB55" s="120"/>
      <c r="CC55" s="120"/>
      <c r="CD55" s="120"/>
      <c r="CE55" s="120"/>
      <c r="CF55" s="120"/>
      <c r="CG55" s="120"/>
      <c r="CH55" s="120"/>
      <c r="CI55" s="120"/>
    </row>
    <row r="56" spans="1:87" s="128" customFormat="1" ht="24" hidden="1" customHeight="1">
      <c r="A56" s="130"/>
      <c r="B56"/>
      <c r="C56"/>
      <c r="D56"/>
      <c r="E56"/>
      <c r="F56"/>
      <c r="G56"/>
      <c r="H56"/>
      <c r="I56"/>
      <c r="J56"/>
      <c r="K56"/>
      <c r="L56"/>
      <c r="M56"/>
      <c r="N56"/>
      <c r="O56"/>
      <c r="P56"/>
      <c r="Q56"/>
      <c r="R56"/>
      <c r="S56"/>
      <c r="T56"/>
      <c r="U56"/>
      <c r="V56"/>
      <c r="W56"/>
      <c r="X56"/>
      <c r="Y56" s="120"/>
      <c r="Z56" s="129"/>
      <c r="AA56" s="122" t="s">
        <v>43</v>
      </c>
      <c r="AB56" s="123">
        <v>15</v>
      </c>
      <c r="AC56" s="123">
        <v>2015</v>
      </c>
      <c r="AD56" s="123" t="str">
        <f t="shared" si="0"/>
        <v/>
      </c>
      <c r="AE56" s="123" t="s">
        <v>44</v>
      </c>
      <c r="AF56" s="123" t="s">
        <v>11</v>
      </c>
      <c r="AG56" s="123">
        <v>19</v>
      </c>
      <c r="AH56" s="123">
        <v>5083</v>
      </c>
      <c r="AI56" s="123">
        <v>137</v>
      </c>
      <c r="AJ56" s="123" t="s">
        <v>27</v>
      </c>
      <c r="AK56" s="124"/>
      <c r="AL56" s="125"/>
      <c r="AM56" s="120"/>
      <c r="AN56" s="126"/>
      <c r="AO56" s="126"/>
      <c r="AP56" s="124"/>
      <c r="AQ56" s="126"/>
      <c r="AR56" s="120"/>
      <c r="AS56" s="120"/>
      <c r="AT56" s="120"/>
      <c r="AU56" s="120"/>
      <c r="AV56" s="120"/>
      <c r="AW56" s="120"/>
      <c r="AX56" s="120"/>
      <c r="AY56" s="120"/>
      <c r="AZ56" s="120"/>
      <c r="BA56" s="120"/>
      <c r="BB56" s="120"/>
      <c r="BC56" s="120"/>
      <c r="BD56" s="120"/>
      <c r="BE56" s="120"/>
      <c r="BF56" s="120"/>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20"/>
      <c r="CG56" s="120"/>
      <c r="CH56" s="120"/>
      <c r="CI56" s="120"/>
    </row>
    <row r="57" spans="1:87" s="128" customFormat="1" ht="24" hidden="1" customHeight="1">
      <c r="A57" s="130"/>
      <c r="B57"/>
      <c r="C57"/>
      <c r="D57"/>
      <c r="E57"/>
      <c r="F57"/>
      <c r="G57"/>
      <c r="H57"/>
      <c r="I57"/>
      <c r="J57"/>
      <c r="K57"/>
      <c r="L57"/>
      <c r="M57"/>
      <c r="N57"/>
      <c r="O57"/>
      <c r="P57"/>
      <c r="Q57"/>
      <c r="R57"/>
      <c r="S57"/>
      <c r="T57"/>
      <c r="U57"/>
      <c r="V57"/>
      <c r="W57"/>
      <c r="X57"/>
      <c r="Y57" s="120"/>
      <c r="Z57" s="129"/>
      <c r="AA57" s="122" t="s">
        <v>45</v>
      </c>
      <c r="AB57" s="123">
        <v>15</v>
      </c>
      <c r="AC57" s="123">
        <v>2015</v>
      </c>
      <c r="AD57" s="123" t="str">
        <f t="shared" si="0"/>
        <v/>
      </c>
      <c r="AE57" s="123" t="s">
        <v>46</v>
      </c>
      <c r="AF57" s="123" t="s">
        <v>11</v>
      </c>
      <c r="AG57" s="123">
        <v>21</v>
      </c>
      <c r="AH57" s="123">
        <v>3868</v>
      </c>
      <c r="AI57" s="123">
        <v>121</v>
      </c>
      <c r="AJ57" s="123" t="s">
        <v>27</v>
      </c>
      <c r="AK57" s="124"/>
      <c r="AL57" s="125"/>
      <c r="AM57" s="120"/>
      <c r="AN57" s="126"/>
      <c r="AO57" s="126"/>
      <c r="AP57" s="124"/>
      <c r="AQ57" s="126"/>
      <c r="AR57" s="120"/>
      <c r="AS57" s="120"/>
      <c r="AT57" s="120"/>
      <c r="AU57" s="120"/>
      <c r="AV57" s="120"/>
      <c r="AW57" s="120"/>
      <c r="AX57" s="120"/>
      <c r="AY57" s="120"/>
      <c r="AZ57" s="120"/>
      <c r="BA57" s="120"/>
      <c r="BB57" s="120"/>
      <c r="BC57" s="120"/>
      <c r="BD57" s="120"/>
      <c r="BE57" s="120"/>
      <c r="BF57" s="120"/>
      <c r="BG57" s="120"/>
      <c r="BH57" s="120"/>
      <c r="BI57" s="120"/>
      <c r="BJ57" s="120"/>
      <c r="BK57" s="120"/>
      <c r="BL57" s="120"/>
      <c r="BM57" s="120"/>
      <c r="BN57" s="120"/>
      <c r="BO57" s="120"/>
      <c r="BP57" s="120"/>
      <c r="BQ57" s="120"/>
      <c r="BR57" s="120"/>
      <c r="BS57" s="120"/>
      <c r="BT57" s="120"/>
      <c r="BU57" s="120"/>
      <c r="BV57" s="120"/>
      <c r="BW57" s="120"/>
      <c r="BX57" s="120"/>
      <c r="BY57" s="120"/>
      <c r="BZ57" s="120"/>
      <c r="CA57" s="120"/>
      <c r="CB57" s="120"/>
      <c r="CC57" s="120"/>
      <c r="CD57" s="120"/>
      <c r="CE57" s="120"/>
      <c r="CF57" s="120"/>
      <c r="CG57" s="120"/>
      <c r="CH57" s="120"/>
      <c r="CI57" s="120"/>
    </row>
    <row r="58" spans="1:87" s="128" customFormat="1" ht="24" hidden="1" customHeight="1">
      <c r="A58" s="130"/>
      <c r="B58"/>
      <c r="C58"/>
      <c r="D58"/>
      <c r="E58"/>
      <c r="F58"/>
      <c r="G58"/>
      <c r="H58"/>
      <c r="I58"/>
      <c r="J58"/>
      <c r="K58"/>
      <c r="L58"/>
      <c r="M58"/>
      <c r="N58"/>
      <c r="O58"/>
      <c r="P58"/>
      <c r="Q58"/>
      <c r="R58"/>
      <c r="S58"/>
      <c r="T58"/>
      <c r="U58"/>
      <c r="V58"/>
      <c r="W58"/>
      <c r="X58"/>
      <c r="Y58" s="120"/>
      <c r="Z58" s="129"/>
      <c r="AA58" s="122" t="s">
        <v>47</v>
      </c>
      <c r="AB58" s="123">
        <v>11</v>
      </c>
      <c r="AC58" s="123">
        <v>2017</v>
      </c>
      <c r="AD58" s="123" t="str">
        <f t="shared" si="0"/>
        <v/>
      </c>
      <c r="AE58" s="123" t="s">
        <v>48</v>
      </c>
      <c r="AF58" s="123" t="s">
        <v>5</v>
      </c>
      <c r="AG58" s="123">
        <v>8</v>
      </c>
      <c r="AH58" s="123">
        <v>662</v>
      </c>
      <c r="AI58" s="123">
        <v>34</v>
      </c>
      <c r="AJ58" s="123" t="s">
        <v>27</v>
      </c>
      <c r="AK58" s="124"/>
      <c r="AL58" s="125"/>
      <c r="AM58" s="120"/>
      <c r="AN58" s="126"/>
      <c r="AO58" s="126"/>
      <c r="AP58" s="124"/>
      <c r="AQ58" s="126"/>
      <c r="AR58" s="120"/>
      <c r="AS58" s="120"/>
      <c r="AT58" s="120"/>
      <c r="AU58" s="120"/>
      <c r="AV58" s="120"/>
      <c r="AW58" s="120"/>
      <c r="AX58" s="120"/>
      <c r="AY58" s="120"/>
      <c r="AZ58" s="120"/>
      <c r="BA58" s="120"/>
      <c r="BB58" s="120"/>
      <c r="BC58" s="120"/>
      <c r="BD58" s="120"/>
      <c r="BE58" s="120"/>
      <c r="BF58" s="120"/>
      <c r="BG58" s="120"/>
      <c r="BH58" s="120"/>
      <c r="BI58" s="120"/>
      <c r="BJ58" s="120"/>
      <c r="BK58" s="120"/>
      <c r="BL58" s="120"/>
      <c r="BM58" s="120"/>
      <c r="BN58" s="120"/>
      <c r="BO58" s="120"/>
      <c r="BP58" s="120"/>
      <c r="BQ58" s="120"/>
      <c r="BR58" s="120"/>
      <c r="BS58" s="120"/>
      <c r="BT58" s="120"/>
      <c r="BU58" s="120"/>
      <c r="BV58" s="120"/>
      <c r="BW58" s="120"/>
      <c r="BX58" s="120"/>
      <c r="BY58" s="120"/>
      <c r="BZ58" s="120"/>
      <c r="CA58" s="120"/>
      <c r="CB58" s="120"/>
      <c r="CC58" s="120"/>
      <c r="CD58" s="120"/>
      <c r="CE58" s="120"/>
      <c r="CF58" s="120"/>
      <c r="CG58" s="120"/>
      <c r="CH58" s="120"/>
      <c r="CI58" s="120"/>
    </row>
    <row r="59" spans="1:87" s="132" customFormat="1" ht="24" hidden="1" customHeight="1">
      <c r="A59" s="131"/>
      <c r="B59"/>
      <c r="C59"/>
      <c r="D59"/>
      <c r="E59"/>
      <c r="F59"/>
      <c r="G59"/>
      <c r="H59"/>
      <c r="I59"/>
      <c r="J59"/>
      <c r="K59"/>
      <c r="L59"/>
      <c r="M59"/>
      <c r="N59"/>
      <c r="O59"/>
      <c r="P59"/>
      <c r="Q59"/>
      <c r="R59"/>
      <c r="S59"/>
      <c r="T59"/>
      <c r="U59"/>
      <c r="V59"/>
      <c r="W59"/>
      <c r="X59"/>
      <c r="Y59" s="124"/>
      <c r="Z59" s="129"/>
      <c r="AA59" s="122" t="s">
        <v>49</v>
      </c>
      <c r="AB59" s="123">
        <v>13</v>
      </c>
      <c r="AC59" s="123">
        <v>2015</v>
      </c>
      <c r="AD59" s="123" t="str">
        <f t="shared" si="0"/>
        <v/>
      </c>
      <c r="AE59" s="123" t="s">
        <v>50</v>
      </c>
      <c r="AF59" s="123" t="s">
        <v>5</v>
      </c>
      <c r="AG59" s="123"/>
      <c r="AH59" s="123"/>
      <c r="AI59" s="123"/>
      <c r="AJ59" s="123" t="s">
        <v>27</v>
      </c>
      <c r="AK59" s="124"/>
      <c r="AL59" s="125"/>
      <c r="AM59" s="124"/>
      <c r="AN59" s="126"/>
      <c r="AO59" s="126"/>
      <c r="AP59" s="124"/>
      <c r="AQ59" s="126"/>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c r="BO59" s="124"/>
      <c r="BP59" s="124"/>
      <c r="BQ59" s="124"/>
      <c r="BR59" s="124"/>
      <c r="BS59" s="124"/>
      <c r="BT59" s="124"/>
      <c r="BU59" s="124"/>
      <c r="BV59" s="124"/>
      <c r="BW59" s="124"/>
      <c r="BX59" s="124"/>
      <c r="BY59" s="124"/>
      <c r="BZ59" s="124"/>
      <c r="CA59" s="124"/>
      <c r="CB59" s="124"/>
      <c r="CC59" s="124"/>
      <c r="CD59" s="124"/>
      <c r="CE59" s="124"/>
      <c r="CF59" s="124"/>
      <c r="CG59" s="124"/>
      <c r="CH59" s="124"/>
      <c r="CI59" s="124"/>
    </row>
    <row r="60" spans="1:87" s="132" customFormat="1" ht="24" hidden="1" customHeight="1">
      <c r="A60" s="131"/>
      <c r="B60"/>
      <c r="C60"/>
      <c r="D60"/>
      <c r="E60"/>
      <c r="F60"/>
      <c r="G60"/>
      <c r="H60"/>
      <c r="I60"/>
      <c r="J60"/>
      <c r="K60"/>
      <c r="L60"/>
      <c r="M60"/>
      <c r="N60"/>
      <c r="O60"/>
      <c r="P60"/>
      <c r="Q60"/>
      <c r="R60"/>
      <c r="S60"/>
      <c r="T60"/>
      <c r="U60"/>
      <c r="V60"/>
      <c r="W60"/>
      <c r="X60"/>
      <c r="Y60" s="124"/>
      <c r="Z60" s="129"/>
      <c r="AA60" s="122" t="s">
        <v>51</v>
      </c>
      <c r="AB60" s="123">
        <v>8</v>
      </c>
      <c r="AC60" s="123" t="s">
        <v>27</v>
      </c>
      <c r="AD60" s="123">
        <f t="shared" si="0"/>
        <v>6</v>
      </c>
      <c r="AE60" s="123" t="s">
        <v>27</v>
      </c>
      <c r="AF60" s="123" t="s">
        <v>27</v>
      </c>
      <c r="AG60" s="123"/>
      <c r="AH60" s="123"/>
      <c r="AI60" s="123"/>
      <c r="AJ60" s="123" t="s">
        <v>27</v>
      </c>
      <c r="AK60" s="124"/>
      <c r="AL60" s="125"/>
      <c r="AM60" s="124"/>
      <c r="AN60" s="126"/>
      <c r="AO60" s="126"/>
      <c r="AP60" s="124"/>
      <c r="AQ60" s="126"/>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c r="BO60" s="124"/>
      <c r="BP60" s="124"/>
      <c r="BQ60" s="124"/>
      <c r="BR60" s="124"/>
      <c r="BS60" s="124"/>
      <c r="BT60" s="124"/>
      <c r="BU60" s="124"/>
      <c r="BV60" s="124"/>
      <c r="BW60" s="124"/>
      <c r="BX60" s="124"/>
      <c r="BY60" s="124"/>
      <c r="BZ60" s="124"/>
      <c r="CA60" s="124"/>
      <c r="CB60" s="124"/>
      <c r="CC60" s="124"/>
      <c r="CD60" s="124"/>
      <c r="CE60" s="124"/>
      <c r="CF60" s="124"/>
      <c r="CG60" s="124"/>
      <c r="CH60" s="124"/>
      <c r="CI60" s="124"/>
    </row>
    <row r="61" spans="1:87" s="132" customFormat="1" ht="24" hidden="1" customHeight="1">
      <c r="A61" s="131"/>
      <c r="B61"/>
      <c r="C61"/>
      <c r="D61"/>
      <c r="E61"/>
      <c r="F61"/>
      <c r="G61"/>
      <c r="H61"/>
      <c r="I61"/>
      <c r="J61"/>
      <c r="K61"/>
      <c r="L61"/>
      <c r="M61"/>
      <c r="N61"/>
      <c r="O61"/>
      <c r="P61"/>
      <c r="Q61"/>
      <c r="R61"/>
      <c r="S61"/>
      <c r="T61"/>
      <c r="U61"/>
      <c r="V61"/>
      <c r="W61"/>
      <c r="X61"/>
      <c r="Y61" s="124"/>
      <c r="Z61" s="129"/>
      <c r="AA61" s="122" t="s">
        <v>52</v>
      </c>
      <c r="AB61" s="123">
        <v>5</v>
      </c>
      <c r="AC61" s="123">
        <v>2016</v>
      </c>
      <c r="AD61" s="123" t="str">
        <f t="shared" si="0"/>
        <v/>
      </c>
      <c r="AE61" s="123" t="s">
        <v>53</v>
      </c>
      <c r="AF61" s="123" t="s">
        <v>5</v>
      </c>
      <c r="AG61" s="123">
        <v>14</v>
      </c>
      <c r="AH61" s="123">
        <v>966</v>
      </c>
      <c r="AI61" s="123">
        <v>50</v>
      </c>
      <c r="AJ61" s="123" t="s">
        <v>27</v>
      </c>
      <c r="AK61" s="124"/>
      <c r="AL61" s="125"/>
      <c r="AM61" s="124"/>
      <c r="AN61" s="126"/>
      <c r="AO61" s="126"/>
      <c r="AP61" s="124"/>
      <c r="AQ61" s="126"/>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c r="BN61" s="124"/>
      <c r="BO61" s="124"/>
      <c r="BP61" s="124"/>
      <c r="BQ61" s="124"/>
      <c r="BR61" s="124"/>
      <c r="BS61" s="124"/>
      <c r="BT61" s="124"/>
      <c r="BU61" s="124"/>
      <c r="BV61" s="124"/>
      <c r="BW61" s="124"/>
      <c r="BX61" s="124"/>
      <c r="BY61" s="124"/>
      <c r="BZ61" s="124"/>
      <c r="CA61" s="124"/>
      <c r="CB61" s="124"/>
      <c r="CC61" s="124"/>
      <c r="CD61" s="124"/>
      <c r="CE61" s="124"/>
      <c r="CF61" s="124"/>
      <c r="CG61" s="124"/>
      <c r="CH61" s="124"/>
      <c r="CI61" s="124"/>
    </row>
    <row r="62" spans="1:87" s="132" customFormat="1" ht="24" hidden="1" customHeight="1">
      <c r="A62" s="131"/>
      <c r="B62"/>
      <c r="C62"/>
      <c r="D62"/>
      <c r="E62"/>
      <c r="F62"/>
      <c r="G62"/>
      <c r="H62"/>
      <c r="I62"/>
      <c r="J62"/>
      <c r="K62"/>
      <c r="L62"/>
      <c r="M62"/>
      <c r="N62"/>
      <c r="O62"/>
      <c r="P62"/>
      <c r="Q62"/>
      <c r="R62"/>
      <c r="S62"/>
      <c r="T62"/>
      <c r="U62"/>
      <c r="V62"/>
      <c r="W62"/>
      <c r="X62"/>
      <c r="Y62" s="124"/>
      <c r="Z62" s="129"/>
      <c r="AA62" s="122" t="s">
        <v>54</v>
      </c>
      <c r="AB62" s="123">
        <v>12</v>
      </c>
      <c r="AC62" s="123" t="s">
        <v>27</v>
      </c>
      <c r="AD62" s="123">
        <f t="shared" si="0"/>
        <v>6</v>
      </c>
      <c r="AE62" s="123" t="s">
        <v>27</v>
      </c>
      <c r="AF62" s="123" t="s">
        <v>27</v>
      </c>
      <c r="AG62" s="123"/>
      <c r="AH62" s="123"/>
      <c r="AI62" s="123"/>
      <c r="AJ62" s="123" t="s">
        <v>27</v>
      </c>
      <c r="AK62" s="124"/>
      <c r="AL62" s="125"/>
      <c r="AM62" s="124"/>
      <c r="AN62" s="126"/>
      <c r="AO62" s="126"/>
      <c r="AP62" s="124"/>
      <c r="AQ62" s="126"/>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c r="BN62" s="124"/>
      <c r="BO62" s="124"/>
      <c r="BP62" s="124"/>
      <c r="BQ62" s="124"/>
      <c r="BR62" s="124"/>
      <c r="BS62" s="124"/>
      <c r="BT62" s="124"/>
      <c r="BU62" s="124"/>
      <c r="BV62" s="124"/>
      <c r="BW62" s="124"/>
      <c r="BX62" s="124"/>
      <c r="BY62" s="124"/>
      <c r="BZ62" s="124"/>
      <c r="CA62" s="124"/>
      <c r="CB62" s="124"/>
      <c r="CC62" s="124"/>
      <c r="CD62" s="124"/>
      <c r="CE62" s="124"/>
      <c r="CF62" s="124"/>
      <c r="CG62" s="124"/>
      <c r="CH62" s="124"/>
      <c r="CI62" s="124"/>
    </row>
    <row r="63" spans="1:87" s="132" customFormat="1" ht="24" hidden="1" customHeight="1">
      <c r="A63" s="131"/>
      <c r="B63"/>
      <c r="C63"/>
      <c r="D63"/>
      <c r="E63"/>
      <c r="F63"/>
      <c r="G63"/>
      <c r="H63"/>
      <c r="I63"/>
      <c r="J63"/>
      <c r="K63"/>
      <c r="L63"/>
      <c r="M63"/>
      <c r="N63"/>
      <c r="O63"/>
      <c r="P63"/>
      <c r="Q63"/>
      <c r="R63"/>
      <c r="S63"/>
      <c r="T63"/>
      <c r="U63"/>
      <c r="V63"/>
      <c r="W63"/>
      <c r="X63"/>
      <c r="Y63" s="124"/>
      <c r="Z63" s="129"/>
      <c r="AA63" s="122" t="s">
        <v>55</v>
      </c>
      <c r="AB63" s="123">
        <v>8</v>
      </c>
      <c r="AC63" s="123" t="s">
        <v>27</v>
      </c>
      <c r="AD63" s="123">
        <f t="shared" si="0"/>
        <v>6</v>
      </c>
      <c r="AE63" s="123" t="s">
        <v>27</v>
      </c>
      <c r="AF63" s="123" t="s">
        <v>27</v>
      </c>
      <c r="AG63" s="123"/>
      <c r="AH63" s="123"/>
      <c r="AI63" s="123"/>
      <c r="AJ63" s="123" t="s">
        <v>27</v>
      </c>
      <c r="AK63" s="124"/>
      <c r="AL63" s="125"/>
      <c r="AM63" s="124"/>
      <c r="AN63" s="126"/>
      <c r="AO63" s="126"/>
      <c r="AP63" s="124"/>
      <c r="AQ63" s="126"/>
      <c r="AR63" s="124"/>
      <c r="AS63" s="124"/>
      <c r="AT63" s="124"/>
      <c r="AU63" s="124"/>
      <c r="AV63" s="124"/>
      <c r="AW63" s="124"/>
      <c r="AX63" s="124"/>
      <c r="AY63" s="124"/>
      <c r="AZ63" s="124"/>
      <c r="BA63" s="124"/>
      <c r="BB63" s="124"/>
      <c r="BC63" s="124"/>
      <c r="BD63" s="124"/>
      <c r="BE63" s="124"/>
      <c r="BF63" s="124"/>
      <c r="BG63" s="124"/>
      <c r="BH63" s="124"/>
      <c r="BI63" s="124"/>
      <c r="BJ63" s="124"/>
      <c r="BK63" s="124"/>
      <c r="BL63" s="124"/>
      <c r="BM63" s="124"/>
      <c r="BN63" s="124"/>
      <c r="BO63" s="124"/>
      <c r="BP63" s="124"/>
      <c r="BQ63" s="124"/>
      <c r="BR63" s="124"/>
      <c r="BS63" s="124"/>
      <c r="BT63" s="124"/>
      <c r="BU63" s="124"/>
      <c r="BV63" s="124"/>
      <c r="BW63" s="124"/>
      <c r="BX63" s="124"/>
      <c r="BY63" s="124"/>
      <c r="BZ63" s="124"/>
      <c r="CA63" s="124"/>
      <c r="CB63" s="124"/>
      <c r="CC63" s="124"/>
      <c r="CD63" s="124"/>
      <c r="CE63" s="124"/>
      <c r="CF63" s="124"/>
      <c r="CG63" s="124"/>
      <c r="CH63" s="124"/>
      <c r="CI63" s="124"/>
    </row>
    <row r="64" spans="1:87" s="132" customFormat="1" ht="24" hidden="1" customHeight="1">
      <c r="A64" s="131"/>
      <c r="B64"/>
      <c r="C64"/>
      <c r="D64"/>
      <c r="E64"/>
      <c r="F64"/>
      <c r="G64"/>
      <c r="H64"/>
      <c r="I64"/>
      <c r="J64"/>
      <c r="K64"/>
      <c r="L64"/>
      <c r="M64"/>
      <c r="N64"/>
      <c r="O64"/>
      <c r="P64"/>
      <c r="Q64"/>
      <c r="R64"/>
      <c r="S64"/>
      <c r="T64"/>
      <c r="U64"/>
      <c r="V64"/>
      <c r="W64"/>
      <c r="X64"/>
      <c r="Y64" s="124"/>
      <c r="Z64" s="129"/>
      <c r="AA64" s="122" t="s">
        <v>56</v>
      </c>
      <c r="AB64" s="123">
        <v>2</v>
      </c>
      <c r="AC64" s="123">
        <v>2023</v>
      </c>
      <c r="AD64" s="123" t="str">
        <f t="shared" si="0"/>
        <v/>
      </c>
      <c r="AE64" s="123" t="s">
        <v>57</v>
      </c>
      <c r="AF64" s="123" t="s">
        <v>5</v>
      </c>
      <c r="AG64" s="123">
        <v>9</v>
      </c>
      <c r="AH64" s="123">
        <v>3910</v>
      </c>
      <c r="AI64" s="123">
        <v>97</v>
      </c>
      <c r="AJ64" s="123" t="s">
        <v>27</v>
      </c>
      <c r="AK64" s="124"/>
      <c r="AL64" s="125"/>
      <c r="AM64" s="124"/>
      <c r="AN64" s="126"/>
      <c r="AO64" s="126"/>
      <c r="AP64" s="124"/>
      <c r="AQ64" s="126"/>
      <c r="AR64" s="124"/>
      <c r="AS64" s="124"/>
      <c r="AT64" s="124"/>
      <c r="AU64" s="124"/>
      <c r="AV64" s="124"/>
      <c r="AW64" s="124"/>
      <c r="AX64" s="124"/>
      <c r="AY64" s="124"/>
      <c r="AZ64" s="124"/>
      <c r="BA64" s="124"/>
      <c r="BB64" s="124"/>
      <c r="BC64" s="124"/>
      <c r="BD64" s="124"/>
      <c r="BE64" s="124"/>
      <c r="BF64" s="124"/>
      <c r="BG64" s="124"/>
      <c r="BH64" s="124"/>
      <c r="BI64" s="124"/>
      <c r="BJ64" s="124"/>
      <c r="BK64" s="124"/>
      <c r="BL64" s="124"/>
      <c r="BM64" s="124"/>
      <c r="BN64" s="124"/>
      <c r="BO64" s="124"/>
      <c r="BP64" s="124"/>
      <c r="BQ64" s="124"/>
      <c r="BR64" s="124"/>
      <c r="BS64" s="124"/>
      <c r="BT64" s="124"/>
      <c r="BU64" s="124"/>
      <c r="BV64" s="124"/>
      <c r="BW64" s="124"/>
      <c r="BX64" s="124"/>
      <c r="BY64" s="124"/>
      <c r="BZ64" s="124"/>
      <c r="CA64" s="124"/>
      <c r="CB64" s="124"/>
      <c r="CC64" s="124"/>
      <c r="CD64" s="124"/>
      <c r="CE64" s="124"/>
      <c r="CF64" s="124"/>
      <c r="CG64" s="124"/>
      <c r="CH64" s="124"/>
      <c r="CI64" s="124"/>
    </row>
    <row r="65" spans="1:87" s="132" customFormat="1" ht="24" hidden="1" customHeight="1">
      <c r="A65" s="131"/>
      <c r="B65"/>
      <c r="C65"/>
      <c r="D65"/>
      <c r="E65"/>
      <c r="F65"/>
      <c r="G65"/>
      <c r="H65"/>
      <c r="I65"/>
      <c r="J65"/>
      <c r="K65"/>
      <c r="L65"/>
      <c r="M65"/>
      <c r="N65"/>
      <c r="O65"/>
      <c r="P65"/>
      <c r="Q65"/>
      <c r="R65"/>
      <c r="S65"/>
      <c r="T65"/>
      <c r="U65"/>
      <c r="V65"/>
      <c r="W65"/>
      <c r="X65"/>
      <c r="Y65" s="124"/>
      <c r="Z65" s="129"/>
      <c r="AA65" s="122" t="s">
        <v>58</v>
      </c>
      <c r="AB65" s="123">
        <v>10</v>
      </c>
      <c r="AC65" s="123" t="s">
        <v>27</v>
      </c>
      <c r="AD65" s="123">
        <f t="shared" si="0"/>
        <v>6</v>
      </c>
      <c r="AE65" s="123" t="s">
        <v>27</v>
      </c>
      <c r="AF65" s="123" t="s">
        <v>27</v>
      </c>
      <c r="AG65" s="123"/>
      <c r="AH65" s="123"/>
      <c r="AI65" s="123"/>
      <c r="AJ65" s="123" t="s">
        <v>27</v>
      </c>
      <c r="AK65" s="124"/>
      <c r="AL65" s="125"/>
      <c r="AM65" s="124"/>
      <c r="AN65" s="126"/>
      <c r="AO65" s="126"/>
      <c r="AP65" s="124"/>
      <c r="AQ65" s="126"/>
      <c r="AR65" s="124"/>
      <c r="AS65" s="124"/>
      <c r="AT65" s="124"/>
      <c r="AU65" s="124"/>
      <c r="AV65" s="124"/>
      <c r="AW65" s="124"/>
      <c r="AX65" s="124"/>
      <c r="AY65" s="124"/>
      <c r="AZ65" s="124"/>
      <c r="BA65" s="124"/>
      <c r="BB65" s="124"/>
      <c r="BC65" s="124"/>
      <c r="BD65" s="124"/>
      <c r="BE65" s="124"/>
      <c r="BF65" s="124"/>
      <c r="BG65" s="124"/>
      <c r="BH65" s="124"/>
      <c r="BI65" s="124"/>
      <c r="BJ65" s="124"/>
      <c r="BK65" s="124"/>
      <c r="BL65" s="124"/>
      <c r="BM65" s="124"/>
      <c r="BN65" s="124"/>
      <c r="BO65" s="124"/>
      <c r="BP65" s="124"/>
      <c r="BQ65" s="124"/>
      <c r="BR65" s="124"/>
      <c r="BS65" s="124"/>
      <c r="BT65" s="124"/>
      <c r="BU65" s="124"/>
      <c r="BV65" s="124"/>
      <c r="BW65" s="124"/>
      <c r="BX65" s="124"/>
      <c r="BY65" s="124"/>
      <c r="BZ65" s="124"/>
      <c r="CA65" s="124"/>
      <c r="CB65" s="124"/>
      <c r="CC65" s="124"/>
      <c r="CD65" s="124"/>
      <c r="CE65" s="124"/>
      <c r="CF65" s="124"/>
      <c r="CG65" s="124"/>
      <c r="CH65" s="124"/>
      <c r="CI65" s="124"/>
    </row>
    <row r="66" spans="1:87" s="132" customFormat="1" ht="24" hidden="1" customHeight="1">
      <c r="A66" s="131"/>
      <c r="B66"/>
      <c r="C66"/>
      <c r="D66"/>
      <c r="E66"/>
      <c r="F66"/>
      <c r="G66"/>
      <c r="H66"/>
      <c r="I66"/>
      <c r="J66"/>
      <c r="K66"/>
      <c r="L66"/>
      <c r="M66"/>
      <c r="N66"/>
      <c r="O66"/>
      <c r="P66"/>
      <c r="Q66"/>
      <c r="R66"/>
      <c r="S66"/>
      <c r="T66"/>
      <c r="U66"/>
      <c r="V66"/>
      <c r="W66"/>
      <c r="X66"/>
      <c r="Y66" s="124"/>
      <c r="Z66" s="129"/>
      <c r="AA66" s="122" t="s">
        <v>59</v>
      </c>
      <c r="AB66" s="123">
        <v>3</v>
      </c>
      <c r="AC66" s="123" t="s">
        <v>27</v>
      </c>
      <c r="AD66" s="123">
        <f t="shared" si="0"/>
        <v>6</v>
      </c>
      <c r="AE66" s="123" t="s">
        <v>27</v>
      </c>
      <c r="AF66" s="123" t="s">
        <v>27</v>
      </c>
      <c r="AG66" s="123"/>
      <c r="AH66" s="123"/>
      <c r="AI66" s="123"/>
      <c r="AJ66" s="123" t="s">
        <v>27</v>
      </c>
      <c r="AK66" s="124"/>
      <c r="AL66" s="125"/>
      <c r="AM66" s="124"/>
      <c r="AN66" s="126"/>
      <c r="AO66" s="126"/>
      <c r="AP66" s="124"/>
      <c r="AQ66" s="126"/>
      <c r="AR66" s="124"/>
      <c r="AS66" s="124"/>
      <c r="AT66" s="124"/>
      <c r="AU66" s="124"/>
      <c r="AV66" s="124"/>
      <c r="AW66" s="124"/>
      <c r="AX66" s="124"/>
      <c r="AY66" s="124"/>
      <c r="AZ66" s="124"/>
      <c r="BA66" s="124"/>
      <c r="BB66" s="124"/>
      <c r="BC66" s="124"/>
      <c r="BD66" s="124"/>
      <c r="BE66" s="124"/>
      <c r="BF66" s="124"/>
      <c r="BG66" s="124"/>
      <c r="BH66" s="124"/>
      <c r="BI66" s="124"/>
      <c r="BJ66" s="124"/>
      <c r="BK66" s="124"/>
      <c r="BL66" s="124"/>
      <c r="BM66" s="124"/>
      <c r="BN66" s="124"/>
      <c r="BO66" s="124"/>
      <c r="BP66" s="124"/>
      <c r="BQ66" s="124"/>
      <c r="BR66" s="124"/>
      <c r="BS66" s="124"/>
      <c r="BT66" s="124"/>
      <c r="BU66" s="124"/>
      <c r="BV66" s="124"/>
      <c r="BW66" s="124"/>
      <c r="BX66" s="124"/>
      <c r="BY66" s="124"/>
      <c r="BZ66" s="124"/>
      <c r="CA66" s="124"/>
      <c r="CB66" s="124"/>
      <c r="CC66" s="124"/>
      <c r="CD66" s="124"/>
      <c r="CE66" s="124"/>
      <c r="CF66" s="124"/>
      <c r="CG66" s="124"/>
      <c r="CH66" s="124"/>
      <c r="CI66" s="124"/>
    </row>
    <row r="67" spans="1:87" s="132" customFormat="1" ht="24" hidden="1" customHeight="1">
      <c r="A67" s="131"/>
      <c r="B67"/>
      <c r="C67"/>
      <c r="D67"/>
      <c r="E67"/>
      <c r="F67"/>
      <c r="G67"/>
      <c r="H67"/>
      <c r="I67"/>
      <c r="J67"/>
      <c r="K67"/>
      <c r="L67"/>
      <c r="M67"/>
      <c r="N67"/>
      <c r="O67"/>
      <c r="P67"/>
      <c r="Q67"/>
      <c r="R67"/>
      <c r="S67"/>
      <c r="T67"/>
      <c r="U67"/>
      <c r="V67"/>
      <c r="W67"/>
      <c r="X67"/>
      <c r="Y67" s="124"/>
      <c r="Z67" s="129"/>
      <c r="AA67" s="122" t="s">
        <v>60</v>
      </c>
      <c r="AB67" s="123">
        <v>5</v>
      </c>
      <c r="AC67" s="123">
        <v>2015</v>
      </c>
      <c r="AD67" s="123" t="str">
        <f t="shared" si="0"/>
        <v/>
      </c>
      <c r="AE67" s="123" t="s">
        <v>61</v>
      </c>
      <c r="AF67" s="123" t="s">
        <v>7</v>
      </c>
      <c r="AG67" s="123">
        <v>24</v>
      </c>
      <c r="AH67" s="123">
        <v>3431</v>
      </c>
      <c r="AI67" s="123">
        <v>118</v>
      </c>
      <c r="AJ67" s="123" t="s">
        <v>27</v>
      </c>
      <c r="AK67" s="124"/>
      <c r="AL67" s="125"/>
      <c r="AM67" s="124"/>
      <c r="AN67" s="126"/>
      <c r="AO67" s="126"/>
      <c r="AP67" s="124"/>
      <c r="AQ67" s="126"/>
      <c r="AR67" s="124"/>
      <c r="AS67" s="124"/>
      <c r="AT67" s="124"/>
      <c r="AU67" s="124"/>
      <c r="AV67" s="124"/>
      <c r="AW67" s="124"/>
      <c r="AX67" s="124"/>
      <c r="AY67" s="124"/>
      <c r="AZ67" s="124"/>
      <c r="BA67" s="124"/>
      <c r="BB67" s="124"/>
      <c r="BC67" s="124"/>
      <c r="BD67" s="124"/>
      <c r="BE67" s="124"/>
      <c r="BF67" s="124"/>
      <c r="BG67" s="124"/>
      <c r="BH67" s="124"/>
      <c r="BI67" s="124"/>
      <c r="BJ67" s="124"/>
      <c r="BK67" s="124"/>
      <c r="BL67" s="124"/>
      <c r="BM67" s="124"/>
      <c r="BN67" s="124"/>
      <c r="BO67" s="124"/>
      <c r="BP67" s="124"/>
      <c r="BQ67" s="124"/>
      <c r="BR67" s="124"/>
      <c r="BS67" s="124"/>
      <c r="BT67" s="124"/>
      <c r="BU67" s="124"/>
      <c r="BV67" s="124"/>
      <c r="BW67" s="124"/>
      <c r="BX67" s="124"/>
      <c r="BY67" s="124"/>
      <c r="BZ67" s="124"/>
      <c r="CA67" s="124"/>
      <c r="CB67" s="124"/>
      <c r="CC67" s="124"/>
      <c r="CD67" s="124"/>
      <c r="CE67" s="124"/>
      <c r="CF67" s="124"/>
      <c r="CG67" s="124"/>
      <c r="CH67" s="124"/>
      <c r="CI67" s="124"/>
    </row>
    <row r="68" spans="1:87" s="132" customFormat="1" ht="24" hidden="1" customHeight="1">
      <c r="A68" s="131"/>
      <c r="B68"/>
      <c r="C68"/>
      <c r="D68"/>
      <c r="E68"/>
      <c r="F68"/>
      <c r="G68"/>
      <c r="H68"/>
      <c r="I68"/>
      <c r="J68"/>
      <c r="K68"/>
      <c r="L68"/>
      <c r="M68"/>
      <c r="N68"/>
      <c r="O68"/>
      <c r="P68"/>
      <c r="Q68"/>
      <c r="R68"/>
      <c r="S68"/>
      <c r="T68"/>
      <c r="U68"/>
      <c r="V68"/>
      <c r="W68"/>
      <c r="X68"/>
      <c r="Y68" s="124"/>
      <c r="Z68" s="129"/>
      <c r="AA68" s="122" t="s">
        <v>62</v>
      </c>
      <c r="AB68" s="123">
        <v>13</v>
      </c>
      <c r="AC68" s="123" t="s">
        <v>27</v>
      </c>
      <c r="AD68" s="123">
        <f t="shared" si="0"/>
        <v>6</v>
      </c>
      <c r="AE68" s="123" t="s">
        <v>27</v>
      </c>
      <c r="AF68" s="123" t="s">
        <v>27</v>
      </c>
      <c r="AG68" s="123"/>
      <c r="AH68" s="123"/>
      <c r="AI68" s="123"/>
      <c r="AJ68" s="123" t="s">
        <v>27</v>
      </c>
      <c r="AK68" s="124"/>
      <c r="AL68" s="125"/>
      <c r="AM68" s="124"/>
      <c r="AN68" s="126"/>
      <c r="AO68" s="126"/>
      <c r="AP68" s="124"/>
      <c r="AQ68" s="126"/>
      <c r="AR68" s="124"/>
      <c r="AS68" s="124"/>
      <c r="AT68" s="124"/>
      <c r="AU68" s="124"/>
      <c r="AV68" s="124"/>
      <c r="AW68" s="124"/>
      <c r="AX68" s="124"/>
      <c r="AY68" s="124"/>
      <c r="AZ68" s="124"/>
      <c r="BA68" s="124"/>
      <c r="BB68" s="124"/>
      <c r="BC68" s="124"/>
      <c r="BD68" s="124"/>
      <c r="BE68" s="124"/>
      <c r="BF68" s="124"/>
      <c r="BG68" s="124"/>
      <c r="BH68" s="124"/>
      <c r="BI68" s="124"/>
      <c r="BJ68" s="124"/>
      <c r="BK68" s="124"/>
      <c r="BL68" s="124"/>
      <c r="BM68" s="124"/>
      <c r="BN68" s="124"/>
      <c r="BO68" s="124"/>
      <c r="BP68" s="124"/>
      <c r="BQ68" s="124"/>
      <c r="BR68" s="124"/>
      <c r="BS68" s="124"/>
      <c r="BT68" s="124"/>
      <c r="BU68" s="124"/>
      <c r="BV68" s="124"/>
      <c r="BW68" s="124"/>
      <c r="BX68" s="124"/>
      <c r="BY68" s="124"/>
      <c r="BZ68" s="124"/>
      <c r="CA68" s="124"/>
      <c r="CB68" s="124"/>
      <c r="CC68" s="124"/>
      <c r="CD68" s="124"/>
      <c r="CE68" s="124"/>
      <c r="CF68" s="124"/>
      <c r="CG68" s="124"/>
      <c r="CH68" s="124"/>
      <c r="CI68" s="124"/>
    </row>
    <row r="69" spans="1:87" s="132" customFormat="1" ht="24" hidden="1" customHeight="1">
      <c r="A69" s="131"/>
      <c r="B69"/>
      <c r="C69"/>
      <c r="D69"/>
      <c r="E69"/>
      <c r="F69"/>
      <c r="G69"/>
      <c r="H69"/>
      <c r="I69"/>
      <c r="J69"/>
      <c r="K69"/>
      <c r="L69"/>
      <c r="M69"/>
      <c r="N69"/>
      <c r="O69"/>
      <c r="P69"/>
      <c r="Q69"/>
      <c r="R69"/>
      <c r="S69"/>
      <c r="T69"/>
      <c r="U69"/>
      <c r="V69"/>
      <c r="W69"/>
      <c r="X69"/>
      <c r="Y69" s="124"/>
      <c r="Z69" s="129"/>
      <c r="AA69" s="122" t="s">
        <v>63</v>
      </c>
      <c r="AB69" s="123">
        <v>5</v>
      </c>
      <c r="AC69" s="123">
        <v>2019</v>
      </c>
      <c r="AD69" s="123" t="str">
        <f t="shared" si="0"/>
        <v/>
      </c>
      <c r="AE69" s="123" t="s">
        <v>64</v>
      </c>
      <c r="AF69" s="123" t="s">
        <v>7</v>
      </c>
      <c r="AG69" s="123">
        <v>8</v>
      </c>
      <c r="AH69" s="123">
        <v>805</v>
      </c>
      <c r="AI69" s="123">
        <v>33</v>
      </c>
      <c r="AJ69" s="123" t="s">
        <v>27</v>
      </c>
      <c r="AK69" s="124"/>
      <c r="AL69" s="125"/>
      <c r="AM69" s="124"/>
      <c r="AN69" s="126"/>
      <c r="AO69" s="126"/>
      <c r="AP69" s="124"/>
      <c r="AQ69" s="126"/>
      <c r="AR69" s="124"/>
      <c r="AS69" s="124"/>
      <c r="AT69" s="124"/>
      <c r="AU69" s="124"/>
      <c r="AV69" s="124"/>
      <c r="AW69" s="124"/>
      <c r="AX69" s="124"/>
      <c r="AY69" s="124"/>
      <c r="AZ69" s="124"/>
      <c r="BA69" s="124"/>
      <c r="BB69" s="124"/>
      <c r="BC69" s="124"/>
      <c r="BD69" s="124"/>
      <c r="BE69" s="124"/>
      <c r="BF69" s="124"/>
      <c r="BG69" s="124"/>
      <c r="BH69" s="124"/>
      <c r="BI69" s="124"/>
      <c r="BJ69" s="124"/>
      <c r="BK69" s="124"/>
      <c r="BL69" s="124"/>
      <c r="BM69" s="124"/>
      <c r="BN69" s="124"/>
      <c r="BO69" s="124"/>
      <c r="BP69" s="124"/>
      <c r="BQ69" s="124"/>
      <c r="BR69" s="124"/>
      <c r="BS69" s="124"/>
      <c r="BT69" s="124"/>
      <c r="BU69" s="124"/>
      <c r="BV69" s="124"/>
      <c r="BW69" s="124"/>
      <c r="BX69" s="124"/>
      <c r="BY69" s="124"/>
      <c r="BZ69" s="124"/>
      <c r="CA69" s="124"/>
      <c r="CB69" s="124"/>
      <c r="CC69" s="124"/>
      <c r="CD69" s="124"/>
      <c r="CE69" s="124"/>
      <c r="CF69" s="124"/>
      <c r="CG69" s="124"/>
      <c r="CH69" s="124"/>
      <c r="CI69" s="124"/>
    </row>
    <row r="70" spans="1:87" s="132" customFormat="1" ht="24" hidden="1" customHeight="1">
      <c r="A70" s="131"/>
      <c r="B70"/>
      <c r="C70"/>
      <c r="D70"/>
      <c r="E70"/>
      <c r="F70"/>
      <c r="G70"/>
      <c r="H70"/>
      <c r="I70"/>
      <c r="J70"/>
      <c r="K70"/>
      <c r="L70"/>
      <c r="M70"/>
      <c r="N70"/>
      <c r="O70"/>
      <c r="P70"/>
      <c r="Q70"/>
      <c r="R70"/>
      <c r="S70"/>
      <c r="T70"/>
      <c r="U70"/>
      <c r="V70"/>
      <c r="W70"/>
      <c r="X70"/>
      <c r="Y70" s="124"/>
      <c r="Z70" s="129"/>
      <c r="AA70" s="122" t="s">
        <v>65</v>
      </c>
      <c r="AB70" s="123">
        <v>15</v>
      </c>
      <c r="AC70" s="123" t="s">
        <v>27</v>
      </c>
      <c r="AD70" s="123">
        <f t="shared" si="0"/>
        <v>6</v>
      </c>
      <c r="AE70" s="123" t="s">
        <v>27</v>
      </c>
      <c r="AF70" s="123" t="s">
        <v>27</v>
      </c>
      <c r="AG70" s="123"/>
      <c r="AH70" s="123"/>
      <c r="AI70" s="123"/>
      <c r="AJ70" s="123" t="s">
        <v>27</v>
      </c>
      <c r="AK70" s="124"/>
      <c r="AL70" s="125"/>
      <c r="AM70" s="124"/>
      <c r="AN70" s="126"/>
      <c r="AO70" s="126"/>
      <c r="AP70" s="124"/>
      <c r="AQ70" s="126"/>
      <c r="AR70" s="124"/>
      <c r="AS70" s="124"/>
      <c r="AT70" s="124"/>
      <c r="AU70" s="124"/>
      <c r="AV70" s="124"/>
      <c r="AW70" s="124"/>
      <c r="AX70" s="124"/>
      <c r="AY70" s="124"/>
      <c r="AZ70" s="124"/>
      <c r="BA70" s="124"/>
      <c r="BB70" s="124"/>
      <c r="BC70" s="124"/>
      <c r="BD70" s="124"/>
      <c r="BE70" s="124"/>
      <c r="BF70" s="124"/>
      <c r="BG70" s="124"/>
      <c r="BH70" s="124"/>
      <c r="BI70" s="124"/>
      <c r="BJ70" s="124"/>
      <c r="BK70" s="124"/>
      <c r="BL70" s="124"/>
      <c r="BM70" s="124"/>
      <c r="BN70" s="124"/>
      <c r="BO70" s="124"/>
      <c r="BP70" s="124"/>
      <c r="BQ70" s="124"/>
      <c r="BR70" s="124"/>
      <c r="BS70" s="124"/>
      <c r="BT70" s="124"/>
      <c r="BU70" s="124"/>
      <c r="BV70" s="124"/>
      <c r="BW70" s="124"/>
      <c r="BX70" s="124"/>
      <c r="BY70" s="124"/>
      <c r="BZ70" s="124"/>
      <c r="CA70" s="124"/>
      <c r="CB70" s="124"/>
      <c r="CC70" s="124"/>
      <c r="CD70" s="124"/>
      <c r="CE70" s="124"/>
      <c r="CF70" s="124"/>
      <c r="CG70" s="124"/>
      <c r="CH70" s="124"/>
      <c r="CI70" s="124"/>
    </row>
    <row r="71" spans="1:87" s="132" customFormat="1" ht="24" hidden="1" customHeight="1">
      <c r="A71" s="131"/>
      <c r="B71"/>
      <c r="C71"/>
      <c r="D71"/>
      <c r="E71"/>
      <c r="F71"/>
      <c r="G71"/>
      <c r="H71"/>
      <c r="I71"/>
      <c r="J71"/>
      <c r="K71"/>
      <c r="L71"/>
      <c r="M71"/>
      <c r="N71"/>
      <c r="O71"/>
      <c r="P71"/>
      <c r="Q71"/>
      <c r="R71"/>
      <c r="S71"/>
      <c r="T71"/>
      <c r="U71"/>
      <c r="V71"/>
      <c r="W71"/>
      <c r="X71"/>
      <c r="Y71" s="124"/>
      <c r="Z71" s="129"/>
      <c r="AA71" s="122" t="s">
        <v>66</v>
      </c>
      <c r="AB71" s="123">
        <v>1</v>
      </c>
      <c r="AC71" s="123" t="s">
        <v>27</v>
      </c>
      <c r="AD71" s="123">
        <f t="shared" si="0"/>
        <v>6</v>
      </c>
      <c r="AE71" s="123" t="s">
        <v>27</v>
      </c>
      <c r="AF71" s="123" t="s">
        <v>27</v>
      </c>
      <c r="AG71" s="123"/>
      <c r="AH71" s="123"/>
      <c r="AI71" s="123"/>
      <c r="AJ71" s="123" t="s">
        <v>27</v>
      </c>
      <c r="AK71" s="124"/>
      <c r="AL71" s="125"/>
      <c r="AM71" s="124"/>
      <c r="AN71" s="126"/>
      <c r="AO71" s="126"/>
      <c r="AP71" s="124"/>
      <c r="AQ71" s="126"/>
      <c r="AR71" s="124"/>
      <c r="AS71" s="124"/>
      <c r="AT71" s="124"/>
      <c r="AU71" s="124"/>
      <c r="AV71" s="124"/>
      <c r="AW71" s="124"/>
      <c r="AX71" s="124"/>
      <c r="AY71" s="124"/>
      <c r="AZ71" s="124"/>
      <c r="BA71" s="124"/>
      <c r="BB71" s="124"/>
      <c r="BC71" s="124"/>
      <c r="BD71" s="124"/>
      <c r="BE71" s="124"/>
      <c r="BF71" s="124"/>
      <c r="BG71" s="124"/>
      <c r="BH71" s="124"/>
      <c r="BI71" s="124"/>
      <c r="BJ71" s="124"/>
      <c r="BK71" s="124"/>
      <c r="BL71" s="124"/>
      <c r="BM71" s="124"/>
      <c r="BN71" s="124"/>
      <c r="BO71" s="124"/>
      <c r="BP71" s="124"/>
      <c r="BQ71" s="124"/>
      <c r="BR71" s="124"/>
      <c r="BS71" s="124"/>
      <c r="BT71" s="124"/>
      <c r="BU71" s="124"/>
      <c r="BV71" s="124"/>
      <c r="BW71" s="124"/>
      <c r="BX71" s="124"/>
      <c r="BY71" s="124"/>
      <c r="BZ71" s="124"/>
      <c r="CA71" s="124"/>
      <c r="CB71" s="124"/>
      <c r="CC71" s="124"/>
      <c r="CD71" s="124"/>
      <c r="CE71" s="124"/>
      <c r="CF71" s="124"/>
      <c r="CG71" s="124"/>
      <c r="CH71" s="124"/>
      <c r="CI71" s="124"/>
    </row>
    <row r="72" spans="1:87" s="132" customFormat="1" ht="24" hidden="1" customHeight="1">
      <c r="A72" s="131"/>
      <c r="B72"/>
      <c r="C72"/>
      <c r="D72"/>
      <c r="E72"/>
      <c r="F72"/>
      <c r="G72"/>
      <c r="H72"/>
      <c r="I72"/>
      <c r="J72"/>
      <c r="K72"/>
      <c r="L72"/>
      <c r="M72"/>
      <c r="N72"/>
      <c r="O72"/>
      <c r="P72"/>
      <c r="Q72"/>
      <c r="R72"/>
      <c r="S72"/>
      <c r="T72"/>
      <c r="U72"/>
      <c r="V72"/>
      <c r="W72"/>
      <c r="X72"/>
      <c r="Y72" s="124"/>
      <c r="Z72" s="129"/>
      <c r="AA72" s="122" t="s">
        <v>67</v>
      </c>
      <c r="AB72" s="123">
        <v>4</v>
      </c>
      <c r="AC72" s="123" t="s">
        <v>27</v>
      </c>
      <c r="AD72" s="123">
        <f t="shared" si="0"/>
        <v>6</v>
      </c>
      <c r="AE72" s="123" t="s">
        <v>27</v>
      </c>
      <c r="AF72" s="123" t="s">
        <v>27</v>
      </c>
      <c r="AG72" s="123"/>
      <c r="AH72" s="123"/>
      <c r="AI72" s="123"/>
      <c r="AJ72" s="123" t="s">
        <v>27</v>
      </c>
      <c r="AK72" s="124"/>
      <c r="AL72" s="125"/>
      <c r="AM72" s="124"/>
      <c r="AN72" s="126"/>
      <c r="AO72" s="126"/>
      <c r="AP72" s="124"/>
      <c r="AQ72" s="126"/>
      <c r="AR72" s="124"/>
      <c r="AS72" s="124"/>
      <c r="AT72" s="124"/>
      <c r="AU72" s="124"/>
      <c r="AV72" s="124"/>
      <c r="AW72" s="124"/>
      <c r="AX72" s="124"/>
      <c r="AY72" s="124"/>
      <c r="AZ72" s="124"/>
      <c r="BA72" s="124"/>
      <c r="BB72" s="124"/>
      <c r="BC72" s="124"/>
      <c r="BD72" s="124"/>
      <c r="BE72" s="124"/>
      <c r="BF72" s="124"/>
      <c r="BG72" s="124"/>
      <c r="BH72" s="124"/>
      <c r="BI72" s="124"/>
      <c r="BJ72" s="124"/>
      <c r="BK72" s="124"/>
      <c r="BL72" s="124"/>
      <c r="BM72" s="124"/>
      <c r="BN72" s="124"/>
      <c r="BO72" s="124"/>
      <c r="BP72" s="124"/>
      <c r="BQ72" s="124"/>
      <c r="BR72" s="124"/>
      <c r="BS72" s="124"/>
      <c r="BT72" s="124"/>
      <c r="BU72" s="124"/>
      <c r="BV72" s="124"/>
      <c r="BW72" s="124"/>
      <c r="BX72" s="124"/>
      <c r="BY72" s="124"/>
      <c r="BZ72" s="124"/>
      <c r="CA72" s="124"/>
      <c r="CB72" s="124"/>
      <c r="CC72" s="124"/>
      <c r="CD72" s="124"/>
      <c r="CE72" s="124"/>
      <c r="CF72" s="124"/>
      <c r="CG72" s="124"/>
      <c r="CH72" s="124"/>
      <c r="CI72" s="124"/>
    </row>
    <row r="73" spans="1:87" s="132" customFormat="1" ht="24" hidden="1" customHeight="1">
      <c r="A73" s="131"/>
      <c r="B73"/>
      <c r="C73"/>
      <c r="D73"/>
      <c r="E73"/>
      <c r="F73"/>
      <c r="G73"/>
      <c r="H73"/>
      <c r="I73"/>
      <c r="J73"/>
      <c r="K73"/>
      <c r="L73"/>
      <c r="M73"/>
      <c r="N73"/>
      <c r="O73"/>
      <c r="P73"/>
      <c r="Q73"/>
      <c r="R73"/>
      <c r="S73"/>
      <c r="T73"/>
      <c r="U73"/>
      <c r="V73"/>
      <c r="W73"/>
      <c r="X73"/>
      <c r="Y73" s="124"/>
      <c r="Z73" s="129"/>
      <c r="AA73" s="122" t="s">
        <v>68</v>
      </c>
      <c r="AB73" s="123">
        <v>8</v>
      </c>
      <c r="AC73" s="123" t="s">
        <v>27</v>
      </c>
      <c r="AD73" s="123">
        <f t="shared" si="0"/>
        <v>6</v>
      </c>
      <c r="AE73" s="123" t="s">
        <v>27</v>
      </c>
      <c r="AF73" s="123" t="s">
        <v>27</v>
      </c>
      <c r="AG73" s="123"/>
      <c r="AH73" s="123"/>
      <c r="AI73" s="123"/>
      <c r="AJ73" s="123" t="s">
        <v>27</v>
      </c>
      <c r="AK73" s="124"/>
      <c r="AL73" s="125"/>
      <c r="AM73" s="124"/>
      <c r="AN73" s="126"/>
      <c r="AO73" s="126"/>
      <c r="AP73" s="124"/>
      <c r="AQ73" s="126"/>
      <c r="AR73" s="124"/>
      <c r="AS73" s="124"/>
      <c r="AT73" s="124"/>
      <c r="AU73" s="124"/>
      <c r="AV73" s="124"/>
      <c r="AW73" s="124"/>
      <c r="AX73" s="124"/>
      <c r="AY73" s="124"/>
      <c r="AZ73" s="124"/>
      <c r="BA73" s="124"/>
      <c r="BB73" s="124"/>
      <c r="BC73" s="124"/>
      <c r="BD73" s="124"/>
      <c r="BE73" s="124"/>
      <c r="BF73" s="124"/>
      <c r="BG73" s="124"/>
      <c r="BH73" s="124"/>
      <c r="BI73" s="124"/>
      <c r="BJ73" s="124"/>
      <c r="BK73" s="124"/>
      <c r="BL73" s="124"/>
      <c r="BM73" s="124"/>
      <c r="BN73" s="124"/>
      <c r="BO73" s="124"/>
      <c r="BP73" s="124"/>
      <c r="BQ73" s="124"/>
      <c r="BR73" s="124"/>
      <c r="BS73" s="124"/>
      <c r="BT73" s="124"/>
      <c r="BU73" s="124"/>
      <c r="BV73" s="124"/>
      <c r="BW73" s="124"/>
      <c r="BX73" s="124"/>
      <c r="BY73" s="124"/>
      <c r="BZ73" s="124"/>
      <c r="CA73" s="124"/>
      <c r="CB73" s="124"/>
      <c r="CC73" s="124"/>
      <c r="CD73" s="124"/>
      <c r="CE73" s="124"/>
      <c r="CF73" s="124"/>
      <c r="CG73" s="124"/>
      <c r="CH73" s="124"/>
      <c r="CI73" s="124"/>
    </row>
    <row r="74" spans="1:87" s="132" customFormat="1" ht="24" hidden="1" customHeight="1">
      <c r="A74" s="131"/>
      <c r="B74"/>
      <c r="C74"/>
      <c r="D74"/>
      <c r="E74"/>
      <c r="F74"/>
      <c r="G74"/>
      <c r="H74"/>
      <c r="I74"/>
      <c r="J74"/>
      <c r="K74"/>
      <c r="L74"/>
      <c r="M74"/>
      <c r="N74"/>
      <c r="O74"/>
      <c r="P74"/>
      <c r="Q74"/>
      <c r="R74"/>
      <c r="S74"/>
      <c r="T74"/>
      <c r="U74"/>
      <c r="V74"/>
      <c r="W74"/>
      <c r="X74"/>
      <c r="Y74" s="124"/>
      <c r="Z74" s="129"/>
      <c r="AA74" s="122" t="s">
        <v>69</v>
      </c>
      <c r="AB74" s="123">
        <v>9</v>
      </c>
      <c r="AC74" s="123">
        <v>2016</v>
      </c>
      <c r="AD74" s="123" t="str">
        <f t="shared" si="0"/>
        <v/>
      </c>
      <c r="AE74" s="123" t="s">
        <v>70</v>
      </c>
      <c r="AF74" s="123" t="s">
        <v>5</v>
      </c>
      <c r="AG74" s="123">
        <v>6</v>
      </c>
      <c r="AH74" s="123">
        <v>845</v>
      </c>
      <c r="AI74" s="123">
        <v>33</v>
      </c>
      <c r="AJ74" s="123" t="s">
        <v>27</v>
      </c>
      <c r="AK74" s="124"/>
      <c r="AL74" s="125"/>
      <c r="AM74" s="124"/>
      <c r="AN74" s="126"/>
      <c r="AO74" s="126"/>
      <c r="AP74" s="124"/>
      <c r="AQ74" s="126"/>
      <c r="AR74" s="124"/>
      <c r="AS74" s="124"/>
      <c r="AT74" s="124"/>
      <c r="AU74" s="124"/>
      <c r="AV74" s="124"/>
      <c r="AW74" s="124"/>
      <c r="AX74" s="124"/>
      <c r="AY74" s="124"/>
      <c r="AZ74" s="124"/>
      <c r="BA74" s="124"/>
      <c r="BB74" s="124"/>
      <c r="BC74" s="124"/>
      <c r="BD74" s="124"/>
      <c r="BE74" s="124"/>
      <c r="BF74" s="124"/>
      <c r="BG74" s="124"/>
      <c r="BH74" s="124"/>
      <c r="BI74" s="124"/>
      <c r="BJ74" s="124"/>
      <c r="BK74" s="124"/>
      <c r="BL74" s="124"/>
      <c r="BM74" s="124"/>
      <c r="BN74" s="124"/>
      <c r="BO74" s="124"/>
      <c r="BP74" s="124"/>
      <c r="BQ74" s="124"/>
      <c r="BR74" s="124"/>
      <c r="BS74" s="124"/>
      <c r="BT74" s="124"/>
      <c r="BU74" s="124"/>
      <c r="BV74" s="124"/>
      <c r="BW74" s="124"/>
      <c r="BX74" s="124"/>
      <c r="BY74" s="124"/>
      <c r="BZ74" s="124"/>
      <c r="CA74" s="124"/>
      <c r="CB74" s="124"/>
      <c r="CC74" s="124"/>
      <c r="CD74" s="124"/>
      <c r="CE74" s="124"/>
      <c r="CF74" s="124"/>
      <c r="CG74" s="124"/>
      <c r="CH74" s="124"/>
      <c r="CI74" s="124"/>
    </row>
    <row r="75" spans="1:87" s="132" customFormat="1" ht="24" hidden="1" customHeight="1">
      <c r="A75" s="131"/>
      <c r="B75"/>
      <c r="C75"/>
      <c r="D75"/>
      <c r="E75"/>
      <c r="F75"/>
      <c r="G75"/>
      <c r="H75"/>
      <c r="I75"/>
      <c r="J75"/>
      <c r="K75"/>
      <c r="L75"/>
      <c r="M75"/>
      <c r="N75"/>
      <c r="O75"/>
      <c r="P75"/>
      <c r="Q75"/>
      <c r="R75"/>
      <c r="S75"/>
      <c r="T75"/>
      <c r="U75"/>
      <c r="V75"/>
      <c r="W75"/>
      <c r="X75"/>
      <c r="Y75" s="124"/>
      <c r="Z75" s="129"/>
      <c r="AA75" s="122" t="s">
        <v>71</v>
      </c>
      <c r="AB75" s="123">
        <v>5</v>
      </c>
      <c r="AC75" s="123" t="s">
        <v>27</v>
      </c>
      <c r="AD75" s="123">
        <f t="shared" si="0"/>
        <v>6</v>
      </c>
      <c r="AE75" s="123" t="s">
        <v>27</v>
      </c>
      <c r="AF75" s="123" t="s">
        <v>27</v>
      </c>
      <c r="AG75" s="123"/>
      <c r="AH75" s="123"/>
      <c r="AI75" s="123"/>
      <c r="AJ75" s="123" t="s">
        <v>27</v>
      </c>
      <c r="AK75" s="124"/>
      <c r="AL75" s="125"/>
      <c r="AM75" s="124"/>
      <c r="AN75" s="126"/>
      <c r="AO75" s="126"/>
      <c r="AP75" s="124"/>
      <c r="AQ75" s="126"/>
      <c r="AR75" s="124"/>
      <c r="AS75" s="124"/>
      <c r="AT75" s="124"/>
      <c r="AU75" s="124"/>
      <c r="AV75" s="124"/>
      <c r="AW75" s="124"/>
      <c r="AX75" s="124"/>
      <c r="AY75" s="124"/>
      <c r="AZ75" s="124"/>
      <c r="BA75" s="124"/>
      <c r="BB75" s="124"/>
      <c r="BC75" s="124"/>
      <c r="BD75" s="124"/>
      <c r="BE75" s="124"/>
      <c r="BF75" s="124"/>
      <c r="BG75" s="124"/>
      <c r="BH75" s="124"/>
      <c r="BI75" s="124"/>
      <c r="BJ75" s="124"/>
      <c r="BK75" s="124"/>
      <c r="BL75" s="124"/>
      <c r="BM75" s="124"/>
      <c r="BN75" s="124"/>
      <c r="BO75" s="124"/>
      <c r="BP75" s="124"/>
      <c r="BQ75" s="124"/>
      <c r="BR75" s="124"/>
      <c r="BS75" s="124"/>
      <c r="BT75" s="124"/>
      <c r="BU75" s="124"/>
      <c r="BV75" s="124"/>
      <c r="BW75" s="124"/>
      <c r="BX75" s="124"/>
      <c r="BY75" s="124"/>
      <c r="BZ75" s="124"/>
      <c r="CA75" s="124"/>
      <c r="CB75" s="124"/>
      <c r="CC75" s="124"/>
      <c r="CD75" s="124"/>
      <c r="CE75" s="124"/>
      <c r="CF75" s="124"/>
      <c r="CG75" s="124"/>
      <c r="CH75" s="124"/>
      <c r="CI75" s="124"/>
    </row>
    <row r="76" spans="1:87" s="132" customFormat="1" ht="24" hidden="1" customHeight="1">
      <c r="A76" s="131"/>
      <c r="B76"/>
      <c r="C76"/>
      <c r="D76"/>
      <c r="E76"/>
      <c r="F76"/>
      <c r="G76"/>
      <c r="H76"/>
      <c r="I76"/>
      <c r="J76"/>
      <c r="K76"/>
      <c r="L76"/>
      <c r="M76"/>
      <c r="N76"/>
      <c r="O76"/>
      <c r="P76"/>
      <c r="Q76"/>
      <c r="R76"/>
      <c r="S76"/>
      <c r="T76"/>
      <c r="U76"/>
      <c r="V76"/>
      <c r="W76"/>
      <c r="X76"/>
      <c r="Y76" s="124"/>
      <c r="Z76" s="129"/>
      <c r="AA76" s="122" t="s">
        <v>72</v>
      </c>
      <c r="AB76" s="123">
        <v>5</v>
      </c>
      <c r="AC76" s="123" t="s">
        <v>27</v>
      </c>
      <c r="AD76" s="123">
        <f t="shared" si="0"/>
        <v>6</v>
      </c>
      <c r="AE76" s="123" t="s">
        <v>27</v>
      </c>
      <c r="AF76" s="123" t="s">
        <v>27</v>
      </c>
      <c r="AG76" s="123"/>
      <c r="AH76" s="123"/>
      <c r="AI76" s="123"/>
      <c r="AJ76" s="123" t="s">
        <v>27</v>
      </c>
      <c r="AK76" s="124"/>
      <c r="AL76" s="125"/>
      <c r="AM76" s="124"/>
      <c r="AN76" s="126"/>
      <c r="AO76" s="126"/>
      <c r="AP76" s="124"/>
      <c r="AQ76" s="126"/>
      <c r="AR76" s="124"/>
      <c r="AS76" s="124"/>
      <c r="AT76" s="124"/>
      <c r="AU76" s="124"/>
      <c r="AV76" s="124"/>
      <c r="AW76" s="124"/>
      <c r="AX76" s="124"/>
      <c r="AY76" s="124"/>
      <c r="AZ76" s="124"/>
      <c r="BA76" s="124"/>
      <c r="BB76" s="124"/>
      <c r="BC76" s="124"/>
      <c r="BD76" s="124"/>
      <c r="BE76" s="124"/>
      <c r="BF76" s="124"/>
      <c r="BG76" s="124"/>
      <c r="BH76" s="124"/>
      <c r="BI76" s="124"/>
      <c r="BJ76" s="124"/>
      <c r="BK76" s="124"/>
      <c r="BL76" s="124"/>
      <c r="BM76" s="124"/>
      <c r="BN76" s="124"/>
      <c r="BO76" s="124"/>
      <c r="BP76" s="124"/>
      <c r="BQ76" s="124"/>
      <c r="BR76" s="124"/>
      <c r="BS76" s="124"/>
      <c r="BT76" s="124"/>
      <c r="BU76" s="124"/>
      <c r="BV76" s="124"/>
      <c r="BW76" s="124"/>
      <c r="BX76" s="124"/>
      <c r="BY76" s="124"/>
      <c r="BZ76" s="124"/>
      <c r="CA76" s="124"/>
      <c r="CB76" s="124"/>
      <c r="CC76" s="124"/>
      <c r="CD76" s="124"/>
      <c r="CE76" s="124"/>
      <c r="CF76" s="124"/>
      <c r="CG76" s="124"/>
      <c r="CH76" s="124"/>
      <c r="CI76" s="124"/>
    </row>
    <row r="77" spans="1:87" s="132" customFormat="1" ht="24" hidden="1" customHeight="1">
      <c r="A77" s="131"/>
      <c r="B77"/>
      <c r="C77"/>
      <c r="D77"/>
      <c r="E77"/>
      <c r="F77"/>
      <c r="G77"/>
      <c r="H77"/>
      <c r="I77"/>
      <c r="J77"/>
      <c r="K77"/>
      <c r="L77"/>
      <c r="M77"/>
      <c r="N77"/>
      <c r="O77"/>
      <c r="P77"/>
      <c r="Q77"/>
      <c r="R77"/>
      <c r="S77"/>
      <c r="T77"/>
      <c r="U77"/>
      <c r="V77"/>
      <c r="W77"/>
      <c r="X77"/>
      <c r="Y77" s="124"/>
      <c r="Z77" s="129"/>
      <c r="AA77" s="122" t="s">
        <v>73</v>
      </c>
      <c r="AB77" s="123">
        <v>10</v>
      </c>
      <c r="AC77" s="123" t="s">
        <v>27</v>
      </c>
      <c r="AD77" s="123">
        <f t="shared" si="0"/>
        <v>6</v>
      </c>
      <c r="AE77" s="123" t="s">
        <v>27</v>
      </c>
      <c r="AF77" s="123" t="s">
        <v>27</v>
      </c>
      <c r="AG77" s="123"/>
      <c r="AH77" s="123"/>
      <c r="AI77" s="123"/>
      <c r="AJ77" s="123" t="s">
        <v>27</v>
      </c>
      <c r="AK77" s="124"/>
      <c r="AL77" s="125"/>
      <c r="AM77" s="124"/>
      <c r="AN77" s="126"/>
      <c r="AO77" s="126"/>
      <c r="AP77" s="124"/>
      <c r="AQ77" s="126"/>
      <c r="AR77" s="124"/>
      <c r="AS77" s="124"/>
      <c r="AT77" s="124"/>
      <c r="AU77" s="124"/>
      <c r="AV77" s="124"/>
      <c r="AW77" s="124"/>
      <c r="AX77" s="124"/>
      <c r="AY77" s="124"/>
      <c r="AZ77" s="124"/>
      <c r="BA77" s="124"/>
      <c r="BB77" s="124"/>
      <c r="BC77" s="124"/>
      <c r="BD77" s="124"/>
      <c r="BE77" s="124"/>
      <c r="BF77" s="124"/>
      <c r="BG77" s="124"/>
      <c r="BH77" s="124"/>
      <c r="BI77" s="124"/>
      <c r="BJ77" s="124"/>
      <c r="BK77" s="124"/>
      <c r="BL77" s="124"/>
      <c r="BM77" s="124"/>
      <c r="BN77" s="124"/>
      <c r="BO77" s="124"/>
      <c r="BP77" s="124"/>
      <c r="BQ77" s="124"/>
      <c r="BR77" s="124"/>
      <c r="BS77" s="124"/>
      <c r="BT77" s="124"/>
      <c r="BU77" s="124"/>
      <c r="BV77" s="124"/>
      <c r="BW77" s="124"/>
      <c r="BX77" s="124"/>
      <c r="BY77" s="124"/>
      <c r="BZ77" s="124"/>
      <c r="CA77" s="124"/>
      <c r="CB77" s="124"/>
      <c r="CC77" s="124"/>
      <c r="CD77" s="124"/>
      <c r="CE77" s="124"/>
      <c r="CF77" s="124"/>
      <c r="CG77" s="124"/>
      <c r="CH77" s="124"/>
      <c r="CI77" s="124"/>
    </row>
    <row r="78" spans="1:87" s="132" customFormat="1" ht="24" hidden="1" customHeight="1">
      <c r="A78" s="131"/>
      <c r="B78"/>
      <c r="C78"/>
      <c r="D78"/>
      <c r="E78"/>
      <c r="F78"/>
      <c r="G78"/>
      <c r="H78"/>
      <c r="I78"/>
      <c r="J78"/>
      <c r="K78"/>
      <c r="L78"/>
      <c r="M78"/>
      <c r="N78"/>
      <c r="O78"/>
      <c r="P78"/>
      <c r="Q78"/>
      <c r="R78"/>
      <c r="S78"/>
      <c r="T78"/>
      <c r="U78"/>
      <c r="V78"/>
      <c r="W78"/>
      <c r="X78"/>
      <c r="Y78" s="124"/>
      <c r="Z78" s="129"/>
      <c r="AA78" s="122" t="s">
        <v>74</v>
      </c>
      <c r="AB78" s="123">
        <v>5</v>
      </c>
      <c r="AC78" s="123" t="s">
        <v>27</v>
      </c>
      <c r="AD78" s="123">
        <f t="shared" si="0"/>
        <v>6</v>
      </c>
      <c r="AE78" s="123" t="s">
        <v>27</v>
      </c>
      <c r="AF78" s="123" t="s">
        <v>27</v>
      </c>
      <c r="AG78" s="123"/>
      <c r="AH78" s="123"/>
      <c r="AI78" s="123"/>
      <c r="AJ78" s="123" t="s">
        <v>27</v>
      </c>
      <c r="AK78" s="124"/>
      <c r="AL78" s="125"/>
      <c r="AM78" s="124"/>
      <c r="AN78" s="126"/>
      <c r="AO78" s="126"/>
      <c r="AP78" s="124"/>
      <c r="AQ78" s="126"/>
      <c r="AR78" s="124"/>
      <c r="AS78" s="124"/>
      <c r="AT78" s="124"/>
      <c r="AU78" s="124"/>
      <c r="AV78" s="124"/>
      <c r="AW78" s="124"/>
      <c r="AX78" s="124"/>
      <c r="AY78" s="124"/>
      <c r="AZ78" s="124"/>
      <c r="BA78" s="124"/>
      <c r="BB78" s="124"/>
      <c r="BC78" s="124"/>
      <c r="BD78" s="124"/>
      <c r="BE78" s="124"/>
      <c r="BF78" s="124"/>
      <c r="BG78" s="124"/>
      <c r="BH78" s="124"/>
      <c r="BI78" s="124"/>
      <c r="BJ78" s="124"/>
      <c r="BK78" s="124"/>
      <c r="BL78" s="124"/>
      <c r="BM78" s="124"/>
      <c r="BN78" s="124"/>
      <c r="BO78" s="124"/>
      <c r="BP78" s="124"/>
      <c r="BQ78" s="124"/>
      <c r="BR78" s="124"/>
      <c r="BS78" s="124"/>
      <c r="BT78" s="124"/>
      <c r="BU78" s="124"/>
      <c r="BV78" s="124"/>
      <c r="BW78" s="124"/>
      <c r="BX78" s="124"/>
      <c r="BY78" s="124"/>
      <c r="BZ78" s="124"/>
      <c r="CA78" s="124"/>
      <c r="CB78" s="124"/>
      <c r="CC78" s="124"/>
      <c r="CD78" s="124"/>
      <c r="CE78" s="124"/>
      <c r="CF78" s="124"/>
      <c r="CG78" s="124"/>
      <c r="CH78" s="124"/>
      <c r="CI78" s="124"/>
    </row>
    <row r="79" spans="1:87" s="132" customFormat="1" ht="24" hidden="1" customHeight="1">
      <c r="A79" s="131"/>
      <c r="B79"/>
      <c r="C79"/>
      <c r="D79"/>
      <c r="E79"/>
      <c r="F79"/>
      <c r="G79"/>
      <c r="H79"/>
      <c r="I79"/>
      <c r="J79"/>
      <c r="K79"/>
      <c r="L79"/>
      <c r="M79"/>
      <c r="N79"/>
      <c r="O79"/>
      <c r="P79"/>
      <c r="Q79"/>
      <c r="R79"/>
      <c r="S79"/>
      <c r="T79"/>
      <c r="U79"/>
      <c r="V79"/>
      <c r="W79"/>
      <c r="X79"/>
      <c r="Y79" s="124"/>
      <c r="Z79" s="129"/>
      <c r="AA79" s="122" t="s">
        <v>75</v>
      </c>
      <c r="AB79" s="123">
        <v>7</v>
      </c>
      <c r="AC79" s="123">
        <v>2015</v>
      </c>
      <c r="AD79" s="123" t="str">
        <f t="shared" si="0"/>
        <v/>
      </c>
      <c r="AE79" s="123" t="s">
        <v>76</v>
      </c>
      <c r="AF79" s="123" t="s">
        <v>5</v>
      </c>
      <c r="AG79" s="123">
        <v>16</v>
      </c>
      <c r="AH79" s="123">
        <v>1449</v>
      </c>
      <c r="AI79" s="123">
        <v>79</v>
      </c>
      <c r="AJ79" s="123" t="s">
        <v>27</v>
      </c>
      <c r="AK79" s="124"/>
      <c r="AL79" s="125"/>
      <c r="AM79" s="124"/>
      <c r="AN79" s="126"/>
      <c r="AO79" s="126"/>
      <c r="AP79" s="124"/>
      <c r="AQ79" s="126"/>
      <c r="AR79" s="124"/>
      <c r="AS79" s="124"/>
      <c r="AT79" s="124"/>
      <c r="AU79" s="124"/>
      <c r="AV79" s="124"/>
      <c r="AW79" s="124"/>
      <c r="AX79" s="124"/>
      <c r="AY79" s="124"/>
      <c r="AZ79" s="124"/>
      <c r="BA79" s="124"/>
      <c r="BB79" s="124"/>
      <c r="BC79" s="124"/>
      <c r="BD79" s="124"/>
      <c r="BE79" s="124"/>
      <c r="BF79" s="124"/>
      <c r="BG79" s="124"/>
      <c r="BH79" s="124"/>
      <c r="BI79" s="124"/>
      <c r="BJ79" s="124"/>
      <c r="BK79" s="124"/>
      <c r="BL79" s="124"/>
      <c r="BM79" s="124"/>
      <c r="BN79" s="124"/>
      <c r="BO79" s="124"/>
      <c r="BP79" s="124"/>
      <c r="BQ79" s="124"/>
      <c r="BR79" s="124"/>
      <c r="BS79" s="124"/>
      <c r="BT79" s="124"/>
      <c r="BU79" s="124"/>
      <c r="BV79" s="124"/>
      <c r="BW79" s="124"/>
      <c r="BX79" s="124"/>
      <c r="BY79" s="124"/>
      <c r="BZ79" s="124"/>
      <c r="CA79" s="124"/>
      <c r="CB79" s="124"/>
      <c r="CC79" s="124"/>
      <c r="CD79" s="124"/>
      <c r="CE79" s="124"/>
      <c r="CF79" s="124"/>
      <c r="CG79" s="124"/>
      <c r="CH79" s="124"/>
      <c r="CI79" s="124"/>
    </row>
    <row r="80" spans="1:87" s="132" customFormat="1" ht="24" hidden="1" customHeight="1">
      <c r="A80" s="131"/>
      <c r="B80"/>
      <c r="C80"/>
      <c r="D80"/>
      <c r="E80"/>
      <c r="F80"/>
      <c r="G80"/>
      <c r="H80"/>
      <c r="I80"/>
      <c r="J80"/>
      <c r="K80"/>
      <c r="L80"/>
      <c r="M80"/>
      <c r="N80"/>
      <c r="O80"/>
      <c r="P80"/>
      <c r="Q80"/>
      <c r="R80"/>
      <c r="S80"/>
      <c r="T80"/>
      <c r="U80"/>
      <c r="V80"/>
      <c r="W80"/>
      <c r="X80"/>
      <c r="Y80" s="124"/>
      <c r="Z80" s="129"/>
      <c r="AA80" s="122" t="s">
        <v>77</v>
      </c>
      <c r="AB80" s="123">
        <v>13</v>
      </c>
      <c r="AC80" s="123" t="s">
        <v>27</v>
      </c>
      <c r="AD80" s="123">
        <f t="shared" si="0"/>
        <v>6</v>
      </c>
      <c r="AE80" s="123" t="s">
        <v>27</v>
      </c>
      <c r="AF80" s="123" t="s">
        <v>27</v>
      </c>
      <c r="AG80" s="123"/>
      <c r="AH80" s="123"/>
      <c r="AI80" s="123"/>
      <c r="AJ80" s="123" t="s">
        <v>27</v>
      </c>
      <c r="AK80" s="124"/>
      <c r="AL80" s="125"/>
      <c r="AM80" s="124"/>
      <c r="AN80" s="126"/>
      <c r="AO80" s="126"/>
      <c r="AP80" s="124"/>
      <c r="AQ80" s="126"/>
      <c r="AR80" s="124"/>
      <c r="AS80" s="124"/>
      <c r="AT80" s="124"/>
      <c r="AU80" s="124"/>
      <c r="AV80" s="124"/>
      <c r="AW80" s="124"/>
      <c r="AX80" s="124"/>
      <c r="AY80" s="124"/>
      <c r="AZ80" s="124"/>
      <c r="BA80" s="124"/>
      <c r="BB80" s="124"/>
      <c r="BC80" s="124"/>
      <c r="BD80" s="124"/>
      <c r="BE80" s="124"/>
      <c r="BF80" s="124"/>
      <c r="BG80" s="124"/>
      <c r="BH80" s="124"/>
      <c r="BI80" s="124"/>
      <c r="BJ80" s="124"/>
      <c r="BK80" s="124"/>
      <c r="BL80" s="124"/>
      <c r="BM80" s="124"/>
      <c r="BN80" s="124"/>
      <c r="BO80" s="124"/>
      <c r="BP80" s="124"/>
      <c r="BQ80" s="124"/>
      <c r="BR80" s="124"/>
      <c r="BS80" s="124"/>
      <c r="BT80" s="124"/>
      <c r="BU80" s="124"/>
      <c r="BV80" s="124"/>
      <c r="BW80" s="124"/>
      <c r="BX80" s="124"/>
      <c r="BY80" s="124"/>
      <c r="BZ80" s="124"/>
      <c r="CA80" s="124"/>
      <c r="CB80" s="124"/>
      <c r="CC80" s="124"/>
      <c r="CD80" s="124"/>
      <c r="CE80" s="124"/>
      <c r="CF80" s="124"/>
      <c r="CG80" s="124"/>
      <c r="CH80" s="124"/>
      <c r="CI80" s="124"/>
    </row>
    <row r="81" spans="1:87" s="132" customFormat="1" ht="24" hidden="1" customHeight="1">
      <c r="A81" s="131"/>
      <c r="B81"/>
      <c r="C81"/>
      <c r="D81"/>
      <c r="E81"/>
      <c r="F81"/>
      <c r="G81"/>
      <c r="H81"/>
      <c r="I81"/>
      <c r="J81"/>
      <c r="K81"/>
      <c r="L81"/>
      <c r="M81"/>
      <c r="N81"/>
      <c r="O81"/>
      <c r="P81"/>
      <c r="Q81"/>
      <c r="R81"/>
      <c r="S81"/>
      <c r="T81"/>
      <c r="U81"/>
      <c r="V81"/>
      <c r="W81"/>
      <c r="X81"/>
      <c r="Y81" s="124"/>
      <c r="Z81" s="129"/>
      <c r="AA81" s="122" t="s">
        <v>78</v>
      </c>
      <c r="AB81" s="123">
        <v>13</v>
      </c>
      <c r="AC81" s="123">
        <v>2015</v>
      </c>
      <c r="AD81" s="123" t="str">
        <f t="shared" si="0"/>
        <v/>
      </c>
      <c r="AE81" s="123" t="s">
        <v>79</v>
      </c>
      <c r="AF81" s="123" t="s">
        <v>5</v>
      </c>
      <c r="AG81" s="123">
        <v>21</v>
      </c>
      <c r="AH81" s="123">
        <v>2665</v>
      </c>
      <c r="AI81" s="123">
        <v>102</v>
      </c>
      <c r="AJ81" s="123" t="s">
        <v>27</v>
      </c>
      <c r="AK81" s="124"/>
      <c r="AL81" s="125"/>
      <c r="AM81" s="124"/>
      <c r="AN81" s="126"/>
      <c r="AO81" s="126"/>
      <c r="AP81" s="124"/>
      <c r="AQ81" s="126"/>
      <c r="AR81" s="124"/>
      <c r="AS81" s="124"/>
      <c r="AT81" s="124"/>
      <c r="AU81" s="124"/>
      <c r="AV81" s="124"/>
      <c r="AW81" s="124"/>
      <c r="AX81" s="124"/>
      <c r="AY81" s="124"/>
      <c r="AZ81" s="124"/>
      <c r="BA81" s="124"/>
      <c r="BB81" s="124"/>
      <c r="BC81" s="124"/>
      <c r="BD81" s="124"/>
      <c r="BE81" s="124"/>
      <c r="BF81" s="124"/>
      <c r="BG81" s="124"/>
      <c r="BH81" s="124"/>
      <c r="BI81" s="124"/>
      <c r="BJ81" s="124"/>
      <c r="BK81" s="124"/>
      <c r="BL81" s="124"/>
      <c r="BM81" s="124"/>
      <c r="BN81" s="124"/>
      <c r="BO81" s="124"/>
      <c r="BP81" s="124"/>
      <c r="BQ81" s="124"/>
      <c r="BR81" s="124"/>
      <c r="BS81" s="124"/>
      <c r="BT81" s="124"/>
      <c r="BU81" s="124"/>
      <c r="BV81" s="124"/>
      <c r="BW81" s="124"/>
      <c r="BX81" s="124"/>
      <c r="BY81" s="124"/>
      <c r="BZ81" s="124"/>
      <c r="CA81" s="124"/>
      <c r="CB81" s="124"/>
      <c r="CC81" s="124"/>
      <c r="CD81" s="124"/>
      <c r="CE81" s="124"/>
      <c r="CF81" s="124"/>
      <c r="CG81" s="124"/>
      <c r="CH81" s="124"/>
      <c r="CI81" s="124"/>
    </row>
    <row r="82" spans="1:87" s="132" customFormat="1" ht="24" hidden="1" customHeight="1">
      <c r="A82" s="131"/>
      <c r="B82"/>
      <c r="C82"/>
      <c r="D82"/>
      <c r="E82"/>
      <c r="F82"/>
      <c r="G82"/>
      <c r="H82"/>
      <c r="I82"/>
      <c r="J82"/>
      <c r="K82"/>
      <c r="L82"/>
      <c r="M82"/>
      <c r="N82"/>
      <c r="O82"/>
      <c r="P82"/>
      <c r="Q82"/>
      <c r="R82"/>
      <c r="S82"/>
      <c r="T82"/>
      <c r="U82"/>
      <c r="V82"/>
      <c r="W82"/>
      <c r="X82"/>
      <c r="Y82" s="124"/>
      <c r="Z82" s="129"/>
      <c r="AA82" s="122" t="s">
        <v>80</v>
      </c>
      <c r="AB82" s="123">
        <v>10</v>
      </c>
      <c r="AC82" s="123" t="s">
        <v>27</v>
      </c>
      <c r="AD82" s="123">
        <f t="shared" si="0"/>
        <v>6</v>
      </c>
      <c r="AE82" s="123" t="s">
        <v>27</v>
      </c>
      <c r="AF82" s="123" t="s">
        <v>27</v>
      </c>
      <c r="AG82" s="123"/>
      <c r="AH82" s="123"/>
      <c r="AI82" s="123"/>
      <c r="AJ82" s="123" t="s">
        <v>27</v>
      </c>
      <c r="AK82" s="124"/>
      <c r="AL82" s="125"/>
      <c r="AM82" s="124"/>
      <c r="AN82" s="126"/>
      <c r="AO82" s="126"/>
      <c r="AP82" s="124"/>
      <c r="AQ82" s="126"/>
      <c r="AR82" s="124"/>
      <c r="AS82" s="124"/>
      <c r="AT82" s="124"/>
      <c r="AU82" s="124"/>
      <c r="AV82" s="124"/>
      <c r="AW82" s="124"/>
      <c r="AX82" s="124"/>
      <c r="AY82" s="124"/>
      <c r="AZ82" s="124"/>
      <c r="BA82" s="124"/>
      <c r="BB82" s="124"/>
      <c r="BC82" s="124"/>
      <c r="BD82" s="124"/>
      <c r="BE82" s="124"/>
      <c r="BF82" s="124"/>
      <c r="BG82" s="124"/>
      <c r="BH82" s="124"/>
      <c r="BI82" s="124"/>
      <c r="BJ82" s="124"/>
      <c r="BK82" s="124"/>
      <c r="BL82" s="124"/>
      <c r="BM82" s="124"/>
      <c r="BN82" s="124"/>
      <c r="BO82" s="124"/>
      <c r="BP82" s="124"/>
      <c r="BQ82" s="124"/>
      <c r="BR82" s="124"/>
      <c r="BS82" s="124"/>
      <c r="BT82" s="124"/>
      <c r="BU82" s="124"/>
      <c r="BV82" s="124"/>
      <c r="BW82" s="124"/>
      <c r="BX82" s="124"/>
      <c r="BY82" s="124"/>
      <c r="BZ82" s="124"/>
      <c r="CA82" s="124"/>
      <c r="CB82" s="124"/>
      <c r="CC82" s="124"/>
      <c r="CD82" s="124"/>
      <c r="CE82" s="124"/>
      <c r="CF82" s="124"/>
      <c r="CG82" s="124"/>
      <c r="CH82" s="124"/>
      <c r="CI82" s="124"/>
    </row>
    <row r="83" spans="1:87" s="132" customFormat="1" ht="24" hidden="1" customHeight="1">
      <c r="A83" s="131"/>
      <c r="B83"/>
      <c r="C83"/>
      <c r="D83"/>
      <c r="E83"/>
      <c r="F83"/>
      <c r="G83"/>
      <c r="H83"/>
      <c r="I83"/>
      <c r="J83"/>
      <c r="K83"/>
      <c r="L83"/>
      <c r="M83"/>
      <c r="N83"/>
      <c r="O83"/>
      <c r="P83"/>
      <c r="Q83"/>
      <c r="R83"/>
      <c r="S83"/>
      <c r="T83"/>
      <c r="U83"/>
      <c r="V83"/>
      <c r="W83"/>
      <c r="X83"/>
      <c r="Y83" s="124"/>
      <c r="Z83" s="129"/>
      <c r="AA83" s="122" t="s">
        <v>81</v>
      </c>
      <c r="AB83" s="123">
        <v>7</v>
      </c>
      <c r="AC83" s="123" t="s">
        <v>27</v>
      </c>
      <c r="AD83" s="123">
        <f t="shared" si="0"/>
        <v>6</v>
      </c>
      <c r="AE83" s="123" t="s">
        <v>27</v>
      </c>
      <c r="AF83" s="123" t="s">
        <v>27</v>
      </c>
      <c r="AG83" s="123"/>
      <c r="AH83" s="123"/>
      <c r="AI83" s="123"/>
      <c r="AJ83" s="123" t="s">
        <v>27</v>
      </c>
      <c r="AK83" s="124"/>
      <c r="AL83" s="125"/>
      <c r="AM83" s="124"/>
      <c r="AN83" s="126"/>
      <c r="AO83" s="126"/>
      <c r="AP83" s="124"/>
      <c r="AQ83" s="126"/>
      <c r="AR83" s="124"/>
      <c r="AS83" s="124"/>
      <c r="AT83" s="124"/>
      <c r="AU83" s="124"/>
      <c r="AV83" s="124"/>
      <c r="AW83" s="124"/>
      <c r="AX83" s="124"/>
      <c r="AY83" s="124"/>
      <c r="AZ83" s="124"/>
      <c r="BA83" s="124"/>
      <c r="BB83" s="124"/>
      <c r="BC83" s="124"/>
      <c r="BD83" s="124"/>
      <c r="BE83" s="124"/>
      <c r="BF83" s="124"/>
      <c r="BG83" s="124"/>
      <c r="BH83" s="124"/>
      <c r="BI83" s="124"/>
      <c r="BJ83" s="124"/>
      <c r="BK83" s="124"/>
      <c r="BL83" s="124"/>
      <c r="BM83" s="124"/>
      <c r="BN83" s="124"/>
      <c r="BO83" s="124"/>
      <c r="BP83" s="124"/>
      <c r="BQ83" s="124"/>
      <c r="BR83" s="124"/>
      <c r="BS83" s="124"/>
      <c r="BT83" s="124"/>
      <c r="BU83" s="124"/>
      <c r="BV83" s="124"/>
      <c r="BW83" s="124"/>
      <c r="BX83" s="124"/>
      <c r="BY83" s="124"/>
      <c r="BZ83" s="124"/>
      <c r="CA83" s="124"/>
      <c r="CB83" s="124"/>
      <c r="CC83" s="124"/>
      <c r="CD83" s="124"/>
      <c r="CE83" s="124"/>
      <c r="CF83" s="124"/>
      <c r="CG83" s="124"/>
      <c r="CH83" s="124"/>
      <c r="CI83" s="124"/>
    </row>
    <row r="84" spans="1:87" s="132" customFormat="1" ht="24" hidden="1" customHeight="1">
      <c r="A84" s="131"/>
      <c r="B84"/>
      <c r="C84"/>
      <c r="D84"/>
      <c r="E84"/>
      <c r="F84"/>
      <c r="G84"/>
      <c r="H84"/>
      <c r="I84"/>
      <c r="J84"/>
      <c r="K84"/>
      <c r="L84"/>
      <c r="M84"/>
      <c r="N84"/>
      <c r="O84"/>
      <c r="P84"/>
      <c r="Q84"/>
      <c r="R84"/>
      <c r="S84"/>
      <c r="T84"/>
      <c r="U84"/>
      <c r="V84"/>
      <c r="W84"/>
      <c r="X84"/>
      <c r="Y84" s="124"/>
      <c r="Z84" s="129"/>
      <c r="AA84" s="122" t="s">
        <v>82</v>
      </c>
      <c r="AB84" s="123">
        <v>3</v>
      </c>
      <c r="AC84" s="123">
        <v>2017</v>
      </c>
      <c r="AD84" s="123" t="str">
        <f t="shared" si="0"/>
        <v/>
      </c>
      <c r="AE84" s="123" t="s">
        <v>83</v>
      </c>
      <c r="AF84" s="123" t="s">
        <v>14</v>
      </c>
      <c r="AG84" s="123">
        <v>5</v>
      </c>
      <c r="AH84" s="123">
        <v>823</v>
      </c>
      <c r="AI84" s="123">
        <v>29</v>
      </c>
      <c r="AJ84" s="123" t="s">
        <v>27</v>
      </c>
      <c r="AK84" s="124"/>
      <c r="AL84" s="125"/>
      <c r="AM84" s="124"/>
      <c r="AN84" s="126"/>
      <c r="AO84" s="126"/>
      <c r="AP84" s="124"/>
      <c r="AQ84" s="126"/>
      <c r="AR84" s="124"/>
      <c r="AS84" s="124"/>
      <c r="AT84" s="124"/>
      <c r="AU84" s="124"/>
      <c r="AV84" s="124"/>
      <c r="AW84" s="124"/>
      <c r="AX84" s="124"/>
      <c r="AY84" s="124"/>
      <c r="AZ84" s="124"/>
      <c r="BA84" s="124"/>
      <c r="BB84" s="124"/>
      <c r="BC84" s="124"/>
      <c r="BD84" s="124"/>
      <c r="BE84" s="124"/>
      <c r="BF84" s="124"/>
      <c r="BG84" s="124"/>
      <c r="BH84" s="124"/>
      <c r="BI84" s="124"/>
      <c r="BJ84" s="124"/>
      <c r="BK84" s="124"/>
      <c r="BL84" s="124"/>
      <c r="BM84" s="124"/>
      <c r="BN84" s="124"/>
      <c r="BO84" s="124"/>
      <c r="BP84" s="124"/>
      <c r="BQ84" s="124"/>
      <c r="BR84" s="124"/>
      <c r="BS84" s="124"/>
      <c r="BT84" s="124"/>
      <c r="BU84" s="124"/>
      <c r="BV84" s="124"/>
      <c r="BW84" s="124"/>
      <c r="BX84" s="124"/>
      <c r="BY84" s="124"/>
      <c r="BZ84" s="124"/>
      <c r="CA84" s="124"/>
      <c r="CB84" s="124"/>
      <c r="CC84" s="124"/>
      <c r="CD84" s="124"/>
      <c r="CE84" s="124"/>
      <c r="CF84" s="124"/>
      <c r="CG84" s="124"/>
      <c r="CH84" s="124"/>
      <c r="CI84" s="124"/>
    </row>
    <row r="85" spans="1:87" s="132" customFormat="1" ht="24" hidden="1" customHeight="1">
      <c r="A85" s="131"/>
      <c r="B85"/>
      <c r="C85"/>
      <c r="D85"/>
      <c r="E85"/>
      <c r="F85"/>
      <c r="G85"/>
      <c r="H85"/>
      <c r="I85"/>
      <c r="J85"/>
      <c r="K85"/>
      <c r="L85"/>
      <c r="M85"/>
      <c r="N85"/>
      <c r="O85"/>
      <c r="P85"/>
      <c r="Q85"/>
      <c r="R85"/>
      <c r="S85"/>
      <c r="T85"/>
      <c r="U85"/>
      <c r="V85"/>
      <c r="W85"/>
      <c r="X85"/>
      <c r="Y85" s="124"/>
      <c r="Z85" s="129"/>
      <c r="AA85" s="133" t="s">
        <v>84</v>
      </c>
      <c r="AB85" s="134">
        <v>6</v>
      </c>
      <c r="AC85" s="123" t="s">
        <v>27</v>
      </c>
      <c r="AD85" s="123">
        <f t="shared" si="0"/>
        <v>6</v>
      </c>
      <c r="AE85" s="123" t="s">
        <v>27</v>
      </c>
      <c r="AF85" s="123" t="s">
        <v>27</v>
      </c>
      <c r="AG85" s="123"/>
      <c r="AH85" s="123"/>
      <c r="AI85" s="123"/>
      <c r="AJ85" s="123" t="s">
        <v>27</v>
      </c>
      <c r="AK85" s="124"/>
      <c r="AL85" s="125"/>
      <c r="AM85" s="124"/>
      <c r="AN85" s="126"/>
      <c r="AO85" s="126"/>
      <c r="AP85" s="124"/>
      <c r="AQ85" s="126"/>
      <c r="AR85" s="124"/>
      <c r="AS85" s="124"/>
      <c r="AT85" s="124"/>
      <c r="AU85" s="124"/>
      <c r="AV85" s="124"/>
      <c r="AW85" s="124"/>
      <c r="AX85" s="124"/>
      <c r="AY85" s="124"/>
      <c r="AZ85" s="124"/>
      <c r="BA85" s="124"/>
      <c r="BB85" s="124"/>
      <c r="BC85" s="124"/>
      <c r="BD85" s="124"/>
      <c r="BE85" s="124"/>
      <c r="BF85" s="124"/>
      <c r="BG85" s="124"/>
      <c r="BH85" s="124"/>
      <c r="BI85" s="124"/>
      <c r="BJ85" s="124"/>
      <c r="BK85" s="124"/>
      <c r="BL85" s="124"/>
      <c r="BM85" s="124"/>
      <c r="BN85" s="124"/>
      <c r="BO85" s="124"/>
      <c r="BP85" s="124"/>
      <c r="BQ85" s="124"/>
      <c r="BR85" s="124"/>
      <c r="BS85" s="124"/>
      <c r="BT85" s="124"/>
      <c r="BU85" s="124"/>
      <c r="BV85" s="124"/>
      <c r="BW85" s="124"/>
      <c r="BX85" s="124"/>
      <c r="BY85" s="124"/>
      <c r="BZ85" s="124"/>
      <c r="CA85" s="124"/>
      <c r="CB85" s="124"/>
      <c r="CC85" s="124"/>
      <c r="CD85" s="124"/>
      <c r="CE85" s="124"/>
      <c r="CF85" s="124"/>
      <c r="CG85" s="124"/>
      <c r="CH85" s="124"/>
      <c r="CI85" s="124"/>
    </row>
    <row r="86" spans="1:87" s="132" customFormat="1" ht="24" hidden="1" customHeight="1">
      <c r="A86" s="131"/>
      <c r="B86"/>
      <c r="C86"/>
      <c r="D86"/>
      <c r="E86"/>
      <c r="F86"/>
      <c r="G86"/>
      <c r="H86"/>
      <c r="I86"/>
      <c r="J86"/>
      <c r="K86"/>
      <c r="L86"/>
      <c r="M86"/>
      <c r="N86"/>
      <c r="O86"/>
      <c r="P86"/>
      <c r="Q86"/>
      <c r="R86"/>
      <c r="S86"/>
      <c r="T86"/>
      <c r="U86"/>
      <c r="V86"/>
      <c r="W86"/>
      <c r="X86"/>
      <c r="Y86" s="124"/>
      <c r="Z86" s="129"/>
      <c r="AA86" s="122" t="s">
        <v>85</v>
      </c>
      <c r="AB86" s="123">
        <v>8</v>
      </c>
      <c r="AC86" s="123">
        <v>2023</v>
      </c>
      <c r="AD86" s="123" t="str">
        <f t="shared" si="0"/>
        <v/>
      </c>
      <c r="AE86" s="123" t="s">
        <v>86</v>
      </c>
      <c r="AF86" s="123" t="s">
        <v>14</v>
      </c>
      <c r="AG86" s="123">
        <v>7</v>
      </c>
      <c r="AH86" s="123">
        <v>613</v>
      </c>
      <c r="AI86" s="123">
        <v>35</v>
      </c>
      <c r="AJ86" s="123" t="s">
        <v>27</v>
      </c>
      <c r="AK86" s="124"/>
      <c r="AL86" s="125"/>
      <c r="AM86" s="124"/>
      <c r="AN86" s="126"/>
      <c r="AO86" s="126"/>
      <c r="AP86" s="124"/>
      <c r="AQ86" s="126"/>
      <c r="AR86" s="124"/>
      <c r="AS86" s="124"/>
      <c r="AT86" s="124"/>
      <c r="AU86" s="124"/>
      <c r="AV86" s="124"/>
      <c r="AW86" s="124"/>
      <c r="AX86" s="124"/>
      <c r="AY86" s="124"/>
      <c r="AZ86" s="124"/>
      <c r="BA86" s="124"/>
      <c r="BB86" s="124"/>
      <c r="BC86" s="124"/>
      <c r="BD86" s="124"/>
      <c r="BE86" s="124"/>
      <c r="BF86" s="124"/>
      <c r="BG86" s="124"/>
      <c r="BH86" s="124"/>
      <c r="BI86" s="124"/>
      <c r="BJ86" s="124"/>
      <c r="BK86" s="124"/>
      <c r="BL86" s="124"/>
      <c r="BM86" s="124"/>
      <c r="BN86" s="124"/>
      <c r="BO86" s="124"/>
      <c r="BP86" s="124"/>
      <c r="BQ86" s="124"/>
      <c r="BR86" s="124"/>
      <c r="BS86" s="124"/>
      <c r="BT86" s="124"/>
      <c r="BU86" s="124"/>
      <c r="BV86" s="124"/>
      <c r="BW86" s="124"/>
      <c r="BX86" s="124"/>
      <c r="BY86" s="124"/>
      <c r="BZ86" s="124"/>
      <c r="CA86" s="124"/>
      <c r="CB86" s="124"/>
      <c r="CC86" s="124"/>
      <c r="CD86" s="124"/>
      <c r="CE86" s="124"/>
      <c r="CF86" s="124"/>
      <c r="CG86" s="124"/>
      <c r="CH86" s="124"/>
      <c r="CI86" s="124"/>
    </row>
    <row r="87" spans="1:87" s="132" customFormat="1" ht="24" hidden="1" customHeight="1">
      <c r="A87" s="131"/>
      <c r="B87"/>
      <c r="C87"/>
      <c r="D87"/>
      <c r="E87"/>
      <c r="F87"/>
      <c r="G87"/>
      <c r="H87"/>
      <c r="I87"/>
      <c r="J87"/>
      <c r="K87"/>
      <c r="L87"/>
      <c r="M87"/>
      <c r="N87"/>
      <c r="O87"/>
      <c r="P87"/>
      <c r="Q87"/>
      <c r="R87"/>
      <c r="S87"/>
      <c r="T87"/>
      <c r="U87"/>
      <c r="V87"/>
      <c r="W87"/>
      <c r="X87"/>
      <c r="Y87" s="124"/>
      <c r="Z87" s="129"/>
      <c r="AA87" s="122" t="s">
        <v>87</v>
      </c>
      <c r="AB87" s="123">
        <v>11</v>
      </c>
      <c r="AC87" s="123" t="s">
        <v>27</v>
      </c>
      <c r="AD87" s="123">
        <f t="shared" si="0"/>
        <v>6</v>
      </c>
      <c r="AE87" s="123" t="s">
        <v>27</v>
      </c>
      <c r="AF87" s="123" t="s">
        <v>27</v>
      </c>
      <c r="AG87" s="123"/>
      <c r="AH87" s="123"/>
      <c r="AI87" s="123"/>
      <c r="AJ87" s="123" t="s">
        <v>27</v>
      </c>
      <c r="AK87" s="124"/>
      <c r="AL87" s="125"/>
      <c r="AM87" s="124"/>
      <c r="AN87" s="126"/>
      <c r="AO87" s="126"/>
      <c r="AP87" s="124"/>
      <c r="AQ87" s="126"/>
      <c r="AR87" s="124"/>
      <c r="AS87" s="124"/>
      <c r="AT87" s="124"/>
      <c r="AU87" s="124"/>
      <c r="AV87" s="124"/>
      <c r="AW87" s="124"/>
      <c r="AX87" s="124"/>
      <c r="AY87" s="124"/>
      <c r="AZ87" s="124"/>
      <c r="BA87" s="124"/>
      <c r="BB87" s="124"/>
      <c r="BC87" s="124"/>
      <c r="BD87" s="124"/>
      <c r="BE87" s="124"/>
      <c r="BF87" s="124"/>
      <c r="BG87" s="124"/>
      <c r="BH87" s="124"/>
      <c r="BI87" s="124"/>
      <c r="BJ87" s="124"/>
      <c r="BK87" s="124"/>
      <c r="BL87" s="124"/>
      <c r="BM87" s="124"/>
      <c r="BN87" s="124"/>
      <c r="BO87" s="124"/>
      <c r="BP87" s="124"/>
      <c r="BQ87" s="124"/>
      <c r="BR87" s="124"/>
      <c r="BS87" s="124"/>
      <c r="BT87" s="124"/>
      <c r="BU87" s="124"/>
      <c r="BV87" s="124"/>
      <c r="BW87" s="124"/>
      <c r="BX87" s="124"/>
      <c r="BY87" s="124"/>
      <c r="BZ87" s="124"/>
      <c r="CA87" s="124"/>
      <c r="CB87" s="124"/>
      <c r="CC87" s="124"/>
      <c r="CD87" s="124"/>
      <c r="CE87" s="124"/>
      <c r="CF87" s="124"/>
      <c r="CG87" s="124"/>
      <c r="CH87" s="124"/>
      <c r="CI87" s="124"/>
    </row>
    <row r="88" spans="1:87" s="132" customFormat="1" ht="24" hidden="1" customHeight="1">
      <c r="B88"/>
      <c r="C88"/>
      <c r="D88"/>
      <c r="E88"/>
      <c r="F88"/>
      <c r="G88"/>
      <c r="H88"/>
      <c r="I88"/>
      <c r="J88"/>
      <c r="K88"/>
      <c r="L88"/>
      <c r="M88"/>
      <c r="N88"/>
      <c r="O88"/>
      <c r="P88"/>
      <c r="Q88"/>
      <c r="R88"/>
      <c r="S88"/>
      <c r="T88"/>
      <c r="U88"/>
      <c r="V88"/>
      <c r="W88"/>
      <c r="X88"/>
      <c r="Y88" s="124"/>
      <c r="Z88" s="129"/>
      <c r="AA88" s="122" t="s">
        <v>88</v>
      </c>
      <c r="AB88" s="123">
        <v>8</v>
      </c>
      <c r="AC88" s="123">
        <v>2015</v>
      </c>
      <c r="AD88" s="123" t="str">
        <f t="shared" si="0"/>
        <v/>
      </c>
      <c r="AE88" s="123" t="s">
        <v>89</v>
      </c>
      <c r="AF88" s="123" t="s">
        <v>5</v>
      </c>
      <c r="AG88" s="123">
        <v>32</v>
      </c>
      <c r="AH88" s="123">
        <v>3409</v>
      </c>
      <c r="AI88" s="123">
        <v>165</v>
      </c>
      <c r="AJ88" s="123" t="s">
        <v>27</v>
      </c>
      <c r="AK88" s="124"/>
      <c r="AL88" s="124"/>
      <c r="AM88" s="124"/>
      <c r="AN88" s="126"/>
      <c r="AO88" s="126"/>
      <c r="AP88" s="124"/>
      <c r="AQ88" s="126"/>
      <c r="AR88" s="124"/>
      <c r="AS88" s="124"/>
      <c r="AT88" s="124"/>
      <c r="AU88" s="124"/>
      <c r="AV88" s="124"/>
      <c r="AW88" s="124"/>
      <c r="AX88" s="124"/>
      <c r="AY88" s="124"/>
      <c r="AZ88" s="124"/>
      <c r="BA88" s="124"/>
      <c r="BB88" s="124"/>
      <c r="BC88" s="124"/>
      <c r="BD88" s="124"/>
      <c r="BE88" s="124"/>
      <c r="BF88" s="124"/>
      <c r="BG88" s="124"/>
      <c r="BH88" s="124"/>
      <c r="BI88" s="124"/>
      <c r="BJ88" s="124"/>
      <c r="BK88" s="124"/>
      <c r="BL88" s="124"/>
      <c r="BM88" s="124"/>
      <c r="BN88" s="124"/>
      <c r="BO88" s="124"/>
      <c r="BP88" s="124"/>
      <c r="BQ88" s="124"/>
      <c r="BR88" s="124"/>
      <c r="BS88" s="124"/>
      <c r="BT88" s="124"/>
      <c r="BU88" s="124"/>
      <c r="BV88" s="124"/>
      <c r="BW88" s="124"/>
      <c r="BX88" s="124"/>
      <c r="BY88" s="124"/>
      <c r="BZ88" s="124"/>
      <c r="CA88" s="124"/>
      <c r="CB88" s="124"/>
      <c r="CC88" s="124"/>
      <c r="CD88" s="124"/>
      <c r="CE88" s="124"/>
      <c r="CF88" s="124"/>
      <c r="CG88" s="124"/>
      <c r="CH88" s="124"/>
      <c r="CI88" s="124"/>
    </row>
    <row r="89" spans="1:87" ht="42" hidden="1" customHeight="1">
      <c r="A89" s="100"/>
      <c r="B89"/>
      <c r="C89"/>
      <c r="D89"/>
      <c r="E89"/>
      <c r="F89"/>
      <c r="G89"/>
      <c r="H89"/>
      <c r="I89"/>
      <c r="J89"/>
      <c r="K89"/>
      <c r="L89"/>
      <c r="M89"/>
      <c r="N89"/>
      <c r="O89"/>
      <c r="P89"/>
      <c r="Q89"/>
      <c r="R89"/>
      <c r="S89" s="100"/>
      <c r="T89" s="96"/>
      <c r="U89" s="96"/>
      <c r="V89" s="96"/>
      <c r="W89" s="135"/>
      <c r="X89" s="107"/>
      <c r="Y89" s="107"/>
      <c r="Z89" s="99"/>
      <c r="AA89" s="136" t="s">
        <v>90</v>
      </c>
      <c r="AB89" s="137">
        <v>8</v>
      </c>
      <c r="AC89" s="138">
        <v>2016</v>
      </c>
      <c r="AD89" s="138" t="str">
        <f t="shared" si="0"/>
        <v/>
      </c>
      <c r="AE89" s="138" t="s">
        <v>91</v>
      </c>
      <c r="AF89" s="138" t="s">
        <v>5</v>
      </c>
      <c r="AG89" s="123">
        <v>7</v>
      </c>
      <c r="AH89" s="123">
        <v>395</v>
      </c>
      <c r="AI89" s="123">
        <v>23</v>
      </c>
      <c r="AJ89" s="138" t="s">
        <v>27</v>
      </c>
      <c r="AK89" s="96"/>
      <c r="AL89" s="96"/>
      <c r="AM89" s="96"/>
      <c r="AN89" s="105"/>
      <c r="AO89" s="105"/>
      <c r="AP89" s="96"/>
      <c r="AQ89" s="105"/>
      <c r="AR89" s="96"/>
      <c r="AS89" s="96"/>
      <c r="AT89" s="96"/>
      <c r="AU89" s="96"/>
      <c r="AV89" s="96"/>
      <c r="AW89" s="96"/>
      <c r="AX89" s="96"/>
      <c r="AY89" s="96"/>
      <c r="AZ89" s="96"/>
      <c r="BA89" s="96"/>
      <c r="BB89" s="96"/>
      <c r="BC89" s="96"/>
      <c r="BD89" s="96"/>
      <c r="BE89" s="96"/>
      <c r="BF89" s="96"/>
      <c r="BG89" s="96"/>
      <c r="BH89" s="96"/>
      <c r="BI89" s="96"/>
      <c r="BJ89" s="96"/>
      <c r="BK89" s="96"/>
      <c r="BL89" s="96"/>
      <c r="BM89" s="96"/>
      <c r="BN89" s="96"/>
      <c r="BO89" s="96"/>
      <c r="BP89" s="96"/>
      <c r="BQ89" s="96"/>
      <c r="BR89" s="96"/>
      <c r="BS89" s="96"/>
      <c r="BT89" s="96"/>
      <c r="BU89" s="96"/>
      <c r="BV89" s="96"/>
      <c r="BW89" s="96"/>
      <c r="BX89" s="96"/>
      <c r="BY89" s="96"/>
      <c r="BZ89" s="96"/>
      <c r="CA89" s="96"/>
      <c r="CB89" s="96"/>
      <c r="CC89" s="96"/>
      <c r="CD89" s="96"/>
      <c r="CE89" s="96"/>
      <c r="CF89" s="96"/>
      <c r="CG89" s="96"/>
      <c r="CH89" s="96"/>
      <c r="CI89" s="96"/>
    </row>
    <row r="90" spans="1:87" ht="15" hidden="1">
      <c r="A90" s="100"/>
      <c r="B90"/>
      <c r="C90"/>
      <c r="D90"/>
      <c r="E90"/>
      <c r="F90"/>
      <c r="G90"/>
      <c r="H90"/>
      <c r="I90"/>
      <c r="J90"/>
      <c r="K90"/>
      <c r="L90"/>
      <c r="M90"/>
      <c r="N90"/>
      <c r="O90"/>
      <c r="P90"/>
      <c r="Q90"/>
      <c r="R90"/>
      <c r="S90" s="100"/>
      <c r="T90" s="96"/>
      <c r="U90" s="96"/>
      <c r="V90" s="96"/>
      <c r="W90" s="96"/>
      <c r="X90" s="107"/>
      <c r="Y90" s="107"/>
      <c r="Z90" s="99"/>
      <c r="AA90" s="139" t="s">
        <v>92</v>
      </c>
      <c r="AB90" s="138">
        <v>6</v>
      </c>
      <c r="AC90" s="138" t="s">
        <v>27</v>
      </c>
      <c r="AD90" s="138">
        <f t="shared" si="0"/>
        <v>6</v>
      </c>
      <c r="AE90" s="138" t="s">
        <v>27</v>
      </c>
      <c r="AF90" s="138" t="s">
        <v>27</v>
      </c>
      <c r="AG90" s="123"/>
      <c r="AH90" s="123"/>
      <c r="AI90" s="123"/>
      <c r="AJ90" s="138" t="s">
        <v>27</v>
      </c>
      <c r="AK90" s="96"/>
      <c r="AL90" s="96"/>
      <c r="AM90" s="96"/>
      <c r="AN90" s="105"/>
      <c r="AO90" s="105"/>
      <c r="AP90" s="96"/>
      <c r="AQ90" s="105"/>
      <c r="AR90" s="96"/>
      <c r="AS90" s="96"/>
      <c r="AT90" s="96"/>
      <c r="AU90" s="96"/>
      <c r="AV90" s="96"/>
      <c r="AW90" s="96"/>
      <c r="AX90" s="96"/>
      <c r="AY90" s="96"/>
      <c r="AZ90" s="96"/>
      <c r="BA90" s="96"/>
      <c r="BB90" s="96"/>
      <c r="BC90" s="96"/>
      <c r="BD90" s="96"/>
      <c r="BE90" s="96"/>
      <c r="BF90" s="96"/>
      <c r="BG90" s="96"/>
      <c r="BH90" s="96"/>
      <c r="BI90" s="96"/>
      <c r="BJ90" s="96"/>
      <c r="BK90" s="96"/>
      <c r="BL90" s="96"/>
      <c r="BM90" s="96"/>
      <c r="BN90" s="96"/>
      <c r="BO90" s="96"/>
      <c r="BP90" s="96"/>
      <c r="BQ90" s="96"/>
      <c r="BR90" s="96"/>
      <c r="BS90" s="96"/>
      <c r="BT90" s="96"/>
      <c r="BU90" s="96"/>
      <c r="BV90" s="96"/>
      <c r="BW90" s="96"/>
      <c r="BX90" s="96"/>
      <c r="BY90" s="96"/>
      <c r="BZ90" s="96"/>
      <c r="CA90" s="96"/>
      <c r="CB90" s="96"/>
      <c r="CC90" s="96"/>
      <c r="CD90" s="96"/>
      <c r="CE90" s="96"/>
      <c r="CF90" s="96"/>
      <c r="CG90" s="96"/>
      <c r="CH90" s="96"/>
      <c r="CI90" s="96"/>
    </row>
    <row r="91" spans="1:87" ht="15" hidden="1">
      <c r="A91" s="100"/>
      <c r="B91"/>
      <c r="C91"/>
      <c r="D91"/>
      <c r="E91"/>
      <c r="F91"/>
      <c r="G91"/>
      <c r="H91"/>
      <c r="I91"/>
      <c r="J91"/>
      <c r="K91"/>
      <c r="L91"/>
      <c r="M91"/>
      <c r="N91"/>
      <c r="O91"/>
      <c r="P91"/>
      <c r="Q91"/>
      <c r="R91"/>
      <c r="S91" s="100"/>
      <c r="T91" s="96"/>
      <c r="U91" s="96"/>
      <c r="V91" s="96"/>
      <c r="W91" s="96"/>
      <c r="X91" s="96"/>
      <c r="Y91" s="107"/>
      <c r="Z91" s="99"/>
      <c r="AA91" s="139" t="s">
        <v>93</v>
      </c>
      <c r="AB91" s="138">
        <v>9</v>
      </c>
      <c r="AC91" s="138" t="s">
        <v>27</v>
      </c>
      <c r="AD91" s="138">
        <f t="shared" si="0"/>
        <v>6</v>
      </c>
      <c r="AE91" s="138" t="s">
        <v>27</v>
      </c>
      <c r="AF91" s="138" t="s">
        <v>27</v>
      </c>
      <c r="AG91" s="123"/>
      <c r="AH91" s="123"/>
      <c r="AI91" s="123"/>
      <c r="AJ91" s="138" t="s">
        <v>27</v>
      </c>
      <c r="AK91" s="96"/>
      <c r="AL91" s="96"/>
      <c r="AM91" s="96"/>
      <c r="AN91" s="105"/>
      <c r="AO91" s="105"/>
      <c r="AP91" s="96"/>
      <c r="AQ91" s="105"/>
      <c r="AR91" s="96"/>
      <c r="AS91" s="96"/>
      <c r="AT91" s="96"/>
      <c r="AU91" s="96"/>
      <c r="AV91" s="96"/>
      <c r="AW91" s="96"/>
      <c r="AX91" s="96"/>
      <c r="AY91" s="96"/>
      <c r="AZ91" s="96"/>
      <c r="BA91" s="96"/>
      <c r="BB91" s="96"/>
      <c r="BC91" s="96"/>
      <c r="BD91" s="96"/>
      <c r="BE91" s="96"/>
      <c r="BF91" s="96"/>
      <c r="BG91" s="96"/>
      <c r="BH91" s="96"/>
      <c r="BI91" s="96"/>
      <c r="BJ91" s="96"/>
      <c r="BK91" s="96"/>
      <c r="BL91" s="96"/>
      <c r="BM91" s="96"/>
      <c r="BN91" s="96"/>
      <c r="BO91" s="96"/>
      <c r="BP91" s="96"/>
      <c r="BQ91" s="96"/>
      <c r="BR91" s="96"/>
      <c r="BS91" s="96"/>
      <c r="BT91" s="96"/>
      <c r="BU91" s="96"/>
      <c r="BV91" s="96"/>
      <c r="BW91" s="96"/>
      <c r="BX91" s="96"/>
      <c r="BY91" s="96"/>
      <c r="BZ91" s="96"/>
      <c r="CA91" s="96"/>
      <c r="CB91" s="96"/>
      <c r="CC91" s="96"/>
      <c r="CD91" s="96"/>
      <c r="CE91" s="96"/>
      <c r="CF91" s="96"/>
      <c r="CG91" s="96"/>
      <c r="CH91" s="96"/>
      <c r="CI91" s="96"/>
    </row>
    <row r="92" spans="1:87" ht="15" hidden="1">
      <c r="A92" s="100"/>
      <c r="B92"/>
      <c r="C92"/>
      <c r="D92"/>
      <c r="E92"/>
      <c r="F92"/>
      <c r="G92"/>
      <c r="H92"/>
      <c r="I92"/>
      <c r="J92"/>
      <c r="K92"/>
      <c r="L92"/>
      <c r="M92"/>
      <c r="N92"/>
      <c r="O92"/>
      <c r="P92"/>
      <c r="Q92"/>
      <c r="R92"/>
      <c r="S92" s="100"/>
      <c r="T92" s="96"/>
      <c r="U92" s="96"/>
      <c r="V92" s="96"/>
      <c r="W92" s="96"/>
      <c r="X92" s="96"/>
      <c r="Y92" s="107"/>
      <c r="Z92" s="99"/>
      <c r="AA92" s="139" t="s">
        <v>94</v>
      </c>
      <c r="AB92" s="138">
        <v>10</v>
      </c>
      <c r="AC92" s="138" t="s">
        <v>27</v>
      </c>
      <c r="AD92" s="138">
        <f t="shared" si="0"/>
        <v>6</v>
      </c>
      <c r="AE92" s="138" t="s">
        <v>27</v>
      </c>
      <c r="AF92" s="138" t="s">
        <v>27</v>
      </c>
      <c r="AG92" s="123"/>
      <c r="AH92" s="123"/>
      <c r="AI92" s="123"/>
      <c r="AJ92" s="138" t="s">
        <v>27</v>
      </c>
      <c r="AK92" s="96"/>
      <c r="AL92" s="96"/>
      <c r="AM92" s="96"/>
      <c r="AN92" s="105"/>
      <c r="AO92" s="105"/>
      <c r="AP92" s="96"/>
      <c r="AQ92" s="105"/>
      <c r="AR92" s="96"/>
      <c r="AS92" s="96"/>
      <c r="AT92" s="96"/>
      <c r="AU92" s="96"/>
      <c r="AV92" s="96"/>
      <c r="AW92" s="96"/>
      <c r="AX92" s="96"/>
      <c r="AY92" s="96"/>
      <c r="AZ92" s="96"/>
      <c r="BA92" s="96"/>
      <c r="BB92" s="96"/>
      <c r="BC92" s="96"/>
      <c r="BD92" s="96"/>
      <c r="BE92" s="96"/>
      <c r="BF92" s="96"/>
      <c r="BG92" s="96"/>
      <c r="BH92" s="96"/>
      <c r="BI92" s="96"/>
      <c r="BJ92" s="96"/>
      <c r="BK92" s="96"/>
      <c r="BL92" s="96"/>
      <c r="BM92" s="96"/>
      <c r="BN92" s="96"/>
      <c r="BO92" s="96"/>
      <c r="BP92" s="96"/>
      <c r="BQ92" s="96"/>
      <c r="BR92" s="96"/>
      <c r="BS92" s="96"/>
      <c r="BT92" s="96"/>
      <c r="BU92" s="96"/>
      <c r="BV92" s="96"/>
      <c r="BW92" s="96"/>
      <c r="BX92" s="96"/>
      <c r="BY92" s="96"/>
      <c r="BZ92" s="96"/>
      <c r="CA92" s="96"/>
      <c r="CB92" s="96"/>
      <c r="CC92" s="96"/>
      <c r="CD92" s="96"/>
      <c r="CE92" s="96"/>
      <c r="CF92" s="96"/>
      <c r="CG92" s="96"/>
      <c r="CH92" s="96"/>
      <c r="CI92" s="96"/>
    </row>
    <row r="93" spans="1:87" ht="15" hidden="1">
      <c r="A93" s="100"/>
      <c r="B93"/>
      <c r="C93"/>
      <c r="D93"/>
      <c r="E93"/>
      <c r="F93"/>
      <c r="G93"/>
      <c r="H93"/>
      <c r="I93"/>
      <c r="J93"/>
      <c r="K93"/>
      <c r="L93"/>
      <c r="M93"/>
      <c r="N93"/>
      <c r="O93"/>
      <c r="P93"/>
      <c r="Q93"/>
      <c r="R93"/>
      <c r="S93" s="100"/>
      <c r="T93" s="96"/>
      <c r="U93" s="96"/>
      <c r="V93" s="96"/>
      <c r="W93" s="96"/>
      <c r="X93" s="96"/>
      <c r="Y93" s="107"/>
      <c r="Z93" s="99"/>
      <c r="AA93" s="139" t="s">
        <v>95</v>
      </c>
      <c r="AB93" s="138">
        <v>11</v>
      </c>
      <c r="AC93" s="138" t="s">
        <v>27</v>
      </c>
      <c r="AD93" s="138">
        <f t="shared" si="0"/>
        <v>6</v>
      </c>
      <c r="AE93" s="138" t="s">
        <v>27</v>
      </c>
      <c r="AF93" s="138" t="s">
        <v>27</v>
      </c>
      <c r="AG93" s="123"/>
      <c r="AH93" s="123"/>
      <c r="AI93" s="123"/>
      <c r="AJ93" s="138" t="s">
        <v>27</v>
      </c>
      <c r="AK93" s="96"/>
      <c r="AL93" s="96"/>
      <c r="AM93" s="96"/>
      <c r="AN93" s="105"/>
      <c r="AO93" s="105"/>
      <c r="AP93" s="96"/>
      <c r="AQ93" s="105"/>
      <c r="AR93" s="96"/>
      <c r="AS93" s="96"/>
      <c r="AT93" s="96"/>
      <c r="AU93" s="96"/>
      <c r="AV93" s="96"/>
      <c r="AW93" s="96"/>
      <c r="AX93" s="96"/>
      <c r="AY93" s="96"/>
      <c r="AZ93" s="96"/>
      <c r="BA93" s="96"/>
      <c r="BB93" s="96"/>
      <c r="BC93" s="96"/>
      <c r="BD93" s="96"/>
      <c r="BE93" s="96"/>
      <c r="BF93" s="96"/>
      <c r="BG93" s="96"/>
      <c r="BH93" s="96"/>
      <c r="BI93" s="96"/>
      <c r="BJ93" s="96"/>
      <c r="BK93" s="96"/>
      <c r="BL93" s="96"/>
      <c r="BM93" s="96"/>
      <c r="BN93" s="96"/>
      <c r="BO93" s="96"/>
      <c r="BP93" s="96"/>
      <c r="BQ93" s="96"/>
      <c r="BR93" s="96"/>
      <c r="BS93" s="96"/>
      <c r="BT93" s="96"/>
      <c r="BU93" s="96"/>
      <c r="BV93" s="96"/>
      <c r="BW93" s="96"/>
      <c r="BX93" s="96"/>
      <c r="BY93" s="96"/>
      <c r="BZ93" s="96"/>
      <c r="CA93" s="96"/>
      <c r="CB93" s="96"/>
      <c r="CC93" s="96"/>
      <c r="CD93" s="96"/>
      <c r="CE93" s="96"/>
      <c r="CF93" s="96"/>
      <c r="CG93" s="96"/>
      <c r="CH93" s="96"/>
      <c r="CI93" s="96"/>
    </row>
    <row r="94" spans="1:87" ht="15" hidden="1">
      <c r="A94" s="100"/>
      <c r="B94"/>
      <c r="C94"/>
      <c r="D94"/>
      <c r="E94"/>
      <c r="F94"/>
      <c r="G94"/>
      <c r="H94"/>
      <c r="I94"/>
      <c r="J94"/>
      <c r="K94"/>
      <c r="L94"/>
      <c r="M94"/>
      <c r="N94"/>
      <c r="O94"/>
      <c r="P94"/>
      <c r="Q94"/>
      <c r="R94"/>
      <c r="S94" s="100"/>
      <c r="T94" s="96"/>
      <c r="U94" s="96"/>
      <c r="V94" s="96"/>
      <c r="W94" s="96"/>
      <c r="X94" s="96"/>
      <c r="Y94" s="107"/>
      <c r="Z94" s="99"/>
      <c r="AA94" s="139" t="s">
        <v>96</v>
      </c>
      <c r="AB94" s="138">
        <v>8</v>
      </c>
      <c r="AC94" s="138" t="s">
        <v>27</v>
      </c>
      <c r="AD94" s="138">
        <f t="shared" si="0"/>
        <v>6</v>
      </c>
      <c r="AE94" s="138" t="s">
        <v>27</v>
      </c>
      <c r="AF94" s="138" t="s">
        <v>27</v>
      </c>
      <c r="AG94" s="123"/>
      <c r="AH94" s="123"/>
      <c r="AI94" s="123"/>
      <c r="AJ94" s="138" t="s">
        <v>27</v>
      </c>
      <c r="AK94" s="96"/>
      <c r="AL94" s="96"/>
      <c r="AM94" s="96"/>
      <c r="AN94" s="105"/>
      <c r="AO94" s="105"/>
      <c r="AP94" s="96"/>
      <c r="AQ94" s="105"/>
      <c r="AR94" s="96"/>
      <c r="AS94" s="96"/>
      <c r="AT94" s="96"/>
      <c r="AU94" s="96"/>
      <c r="AV94" s="96"/>
      <c r="AW94" s="96"/>
      <c r="AX94" s="96"/>
      <c r="AY94" s="96"/>
      <c r="AZ94" s="96"/>
      <c r="BA94" s="96"/>
      <c r="BB94" s="96"/>
      <c r="BC94" s="96"/>
      <c r="BD94" s="96"/>
      <c r="BE94" s="96"/>
      <c r="BF94" s="96"/>
      <c r="BG94" s="96"/>
      <c r="BH94" s="96"/>
      <c r="BI94" s="96"/>
      <c r="BJ94" s="96"/>
      <c r="BK94" s="96"/>
      <c r="BL94" s="96"/>
      <c r="BM94" s="96"/>
      <c r="BN94" s="96"/>
      <c r="BO94" s="96"/>
      <c r="BP94" s="96"/>
      <c r="BQ94" s="96"/>
      <c r="BR94" s="96"/>
      <c r="BS94" s="96"/>
      <c r="BT94" s="96"/>
      <c r="BU94" s="96"/>
      <c r="BV94" s="96"/>
      <c r="BW94" s="96"/>
      <c r="BX94" s="96"/>
      <c r="BY94" s="96"/>
      <c r="BZ94" s="96"/>
      <c r="CA94" s="96"/>
      <c r="CB94" s="96"/>
      <c r="CC94" s="96"/>
      <c r="CD94" s="96"/>
      <c r="CE94" s="96"/>
      <c r="CF94" s="96"/>
      <c r="CG94" s="96"/>
      <c r="CH94" s="96"/>
      <c r="CI94" s="96"/>
    </row>
    <row r="95" spans="1:87" ht="15" hidden="1">
      <c r="A95" s="100"/>
      <c r="B95"/>
      <c r="C95"/>
      <c r="D95"/>
      <c r="E95"/>
      <c r="F95"/>
      <c r="G95"/>
      <c r="H95"/>
      <c r="I95"/>
      <c r="J95"/>
      <c r="K95"/>
      <c r="L95"/>
      <c r="M95"/>
      <c r="N95"/>
      <c r="O95"/>
      <c r="P95"/>
      <c r="Q95"/>
      <c r="R95"/>
      <c r="S95" s="100"/>
      <c r="T95" s="96"/>
      <c r="U95" s="96"/>
      <c r="V95" s="96"/>
      <c r="W95" s="96"/>
      <c r="X95" s="96"/>
      <c r="Y95" s="107"/>
      <c r="Z95" s="99"/>
      <c r="AA95" s="139" t="s">
        <v>97</v>
      </c>
      <c r="AB95" s="138">
        <v>10</v>
      </c>
      <c r="AC95" s="138" t="s">
        <v>27</v>
      </c>
      <c r="AD95" s="138">
        <f t="shared" si="0"/>
        <v>6</v>
      </c>
      <c r="AE95" s="138" t="s">
        <v>27</v>
      </c>
      <c r="AF95" s="138" t="s">
        <v>27</v>
      </c>
      <c r="AG95" s="123"/>
      <c r="AH95" s="123"/>
      <c r="AI95" s="123"/>
      <c r="AJ95" s="138" t="s">
        <v>27</v>
      </c>
      <c r="AK95" s="96"/>
      <c r="AL95" s="96"/>
      <c r="AM95" s="96"/>
      <c r="AN95" s="105"/>
      <c r="AO95" s="105"/>
      <c r="AP95" s="96"/>
      <c r="AQ95" s="105"/>
      <c r="AR95" s="96"/>
      <c r="AS95" s="96"/>
      <c r="AT95" s="96"/>
      <c r="AU95" s="96"/>
      <c r="AV95" s="96"/>
      <c r="AW95" s="96"/>
      <c r="AX95" s="96"/>
      <c r="AY95" s="96"/>
      <c r="AZ95" s="96"/>
      <c r="BA95" s="96"/>
      <c r="BB95" s="96"/>
      <c r="BC95" s="96"/>
      <c r="BD95" s="96"/>
      <c r="BE95" s="96"/>
      <c r="BF95" s="96"/>
      <c r="BG95" s="96"/>
      <c r="BH95" s="96"/>
      <c r="BI95" s="96"/>
      <c r="BJ95" s="96"/>
      <c r="BK95" s="96"/>
      <c r="BL95" s="96"/>
      <c r="BM95" s="96"/>
      <c r="BN95" s="96"/>
      <c r="BO95" s="96"/>
      <c r="BP95" s="96"/>
      <c r="BQ95" s="96"/>
      <c r="BR95" s="96"/>
      <c r="BS95" s="96"/>
      <c r="BT95" s="96"/>
      <c r="BU95" s="96"/>
      <c r="BV95" s="96"/>
      <c r="BW95" s="96"/>
      <c r="BX95" s="96"/>
      <c r="BY95" s="96"/>
      <c r="BZ95" s="96"/>
      <c r="CA95" s="96"/>
      <c r="CB95" s="96"/>
      <c r="CC95" s="96"/>
      <c r="CD95" s="96"/>
      <c r="CE95" s="96"/>
      <c r="CF95" s="96"/>
      <c r="CG95" s="96"/>
      <c r="CH95" s="96"/>
      <c r="CI95" s="96"/>
    </row>
    <row r="96" spans="1:87" s="77" customFormat="1" ht="15" hidden="1">
      <c r="A96" s="96"/>
      <c r="B96"/>
      <c r="C96"/>
      <c r="D96"/>
      <c r="E96"/>
      <c r="F96"/>
      <c r="G96"/>
      <c r="H96"/>
      <c r="I96"/>
      <c r="J96"/>
      <c r="K96"/>
      <c r="L96"/>
      <c r="M96"/>
      <c r="N96"/>
      <c r="O96"/>
      <c r="P96"/>
      <c r="Q96"/>
      <c r="R96"/>
      <c r="S96" s="140"/>
      <c r="T96" s="96"/>
      <c r="U96" s="141"/>
      <c r="V96" s="96"/>
      <c r="W96" s="96"/>
      <c r="X96" s="96"/>
      <c r="Y96" s="107"/>
      <c r="Z96" s="99"/>
      <c r="AA96" s="139" t="s">
        <v>98</v>
      </c>
      <c r="AB96" s="138">
        <v>11</v>
      </c>
      <c r="AC96" s="138">
        <v>2023</v>
      </c>
      <c r="AD96" s="138" t="str">
        <f t="shared" si="0"/>
        <v/>
      </c>
      <c r="AE96" s="138" t="s">
        <v>99</v>
      </c>
      <c r="AF96" s="138" t="s">
        <v>5</v>
      </c>
      <c r="AG96" s="123">
        <v>1</v>
      </c>
      <c r="AH96" s="123">
        <v>115</v>
      </c>
      <c r="AI96" s="123">
        <v>4</v>
      </c>
      <c r="AJ96" s="138" t="s">
        <v>27</v>
      </c>
      <c r="AK96" s="96"/>
      <c r="AL96" s="96"/>
      <c r="AM96" s="96"/>
      <c r="AN96" s="105"/>
      <c r="AO96" s="105"/>
      <c r="AP96" s="96"/>
      <c r="AQ96" s="105"/>
      <c r="AR96" s="96"/>
      <c r="AS96" s="96"/>
      <c r="AT96" s="96"/>
      <c r="AU96" s="96"/>
      <c r="AV96" s="96"/>
      <c r="AW96" s="96"/>
      <c r="AX96" s="96"/>
      <c r="AY96" s="96"/>
      <c r="AZ96" s="96"/>
      <c r="BA96" s="96"/>
      <c r="BB96" s="96"/>
      <c r="BC96" s="96"/>
      <c r="BD96" s="96"/>
      <c r="BE96" s="96"/>
      <c r="BF96" s="96"/>
      <c r="BG96" s="96"/>
      <c r="BH96" s="96"/>
      <c r="BI96" s="96"/>
      <c r="BJ96" s="96"/>
      <c r="BK96" s="96"/>
      <c r="BL96" s="96"/>
      <c r="BM96" s="96"/>
      <c r="BN96" s="96"/>
      <c r="BO96" s="96"/>
      <c r="BP96" s="96"/>
      <c r="BQ96" s="96"/>
      <c r="BR96" s="96"/>
      <c r="BS96" s="96"/>
      <c r="BT96" s="96"/>
      <c r="BU96" s="96"/>
      <c r="BV96" s="96"/>
      <c r="BW96" s="96"/>
      <c r="BX96" s="96"/>
      <c r="BY96" s="96"/>
      <c r="BZ96" s="96"/>
      <c r="CA96" s="96"/>
      <c r="CB96" s="96"/>
      <c r="CC96" s="96"/>
      <c r="CD96" s="96"/>
      <c r="CE96" s="96"/>
      <c r="CF96" s="96"/>
      <c r="CG96" s="96"/>
      <c r="CH96" s="96"/>
      <c r="CI96" s="96"/>
    </row>
    <row r="97" spans="1:87" s="77" customFormat="1" ht="15" hidden="1">
      <c r="A97" s="96"/>
      <c r="B97"/>
      <c r="C97"/>
      <c r="D97"/>
      <c r="E97"/>
      <c r="F97"/>
      <c r="G97"/>
      <c r="H97"/>
      <c r="I97"/>
      <c r="J97"/>
      <c r="K97"/>
      <c r="L97"/>
      <c r="M97"/>
      <c r="N97"/>
      <c r="O97"/>
      <c r="P97"/>
      <c r="Q97"/>
      <c r="R97"/>
      <c r="S97" s="140"/>
      <c r="T97" s="102"/>
      <c r="U97" s="141"/>
      <c r="V97" s="96"/>
      <c r="W97" s="96"/>
      <c r="X97" s="96"/>
      <c r="Y97" s="107"/>
      <c r="Z97" s="99"/>
      <c r="AA97" s="139" t="s">
        <v>100</v>
      </c>
      <c r="AB97" s="138">
        <v>6</v>
      </c>
      <c r="AC97" s="138" t="s">
        <v>27</v>
      </c>
      <c r="AD97" s="138">
        <f t="shared" si="0"/>
        <v>6</v>
      </c>
      <c r="AE97" s="138" t="s">
        <v>27</v>
      </c>
      <c r="AF97" s="138" t="s">
        <v>27</v>
      </c>
      <c r="AG97" s="123"/>
      <c r="AH97" s="123"/>
      <c r="AI97" s="123"/>
      <c r="AJ97" s="138" t="s">
        <v>27</v>
      </c>
      <c r="AK97" s="96"/>
      <c r="AL97" s="96"/>
      <c r="AM97" s="96"/>
      <c r="AN97" s="105"/>
      <c r="AO97" s="105"/>
      <c r="AP97" s="96"/>
      <c r="AQ97" s="105"/>
      <c r="AR97" s="96"/>
      <c r="AS97" s="96"/>
      <c r="AT97" s="96"/>
      <c r="AU97" s="96"/>
      <c r="AV97" s="96"/>
      <c r="AW97" s="96"/>
      <c r="AX97" s="96"/>
      <c r="AY97" s="96"/>
      <c r="AZ97" s="96"/>
      <c r="BA97" s="96"/>
      <c r="BB97" s="96"/>
      <c r="BC97" s="96"/>
      <c r="BD97" s="96"/>
      <c r="BE97" s="96"/>
      <c r="BF97" s="96"/>
      <c r="BG97" s="96"/>
      <c r="BH97" s="96"/>
      <c r="BI97" s="96"/>
      <c r="BJ97" s="96"/>
      <c r="BK97" s="96"/>
      <c r="BL97" s="96"/>
      <c r="BM97" s="96"/>
      <c r="BN97" s="96"/>
      <c r="BO97" s="96"/>
      <c r="BP97" s="96"/>
      <c r="BQ97" s="96"/>
      <c r="BR97" s="96"/>
      <c r="BS97" s="96"/>
      <c r="BT97" s="96"/>
      <c r="BU97" s="96"/>
      <c r="BV97" s="96"/>
      <c r="BW97" s="96"/>
      <c r="BX97" s="96"/>
      <c r="BY97" s="96"/>
      <c r="BZ97" s="96"/>
      <c r="CA97" s="96"/>
      <c r="CB97" s="96"/>
      <c r="CC97" s="96"/>
      <c r="CD97" s="96"/>
      <c r="CE97" s="96"/>
      <c r="CF97" s="96"/>
      <c r="CG97" s="96"/>
      <c r="CH97" s="96"/>
      <c r="CI97" s="96"/>
    </row>
    <row r="98" spans="1:87" s="77" customFormat="1" ht="15" hidden="1">
      <c r="A98" s="96"/>
      <c r="B98"/>
      <c r="C98"/>
      <c r="D98"/>
      <c r="E98"/>
      <c r="F98"/>
      <c r="G98"/>
      <c r="H98"/>
      <c r="I98"/>
      <c r="J98"/>
      <c r="K98"/>
      <c r="L98"/>
      <c r="M98"/>
      <c r="N98"/>
      <c r="O98"/>
      <c r="P98"/>
      <c r="Q98"/>
      <c r="R98"/>
      <c r="S98" s="140"/>
      <c r="T98" s="102"/>
      <c r="U98" s="141"/>
      <c r="V98" s="96"/>
      <c r="W98" s="96"/>
      <c r="X98" s="96"/>
      <c r="Y98" s="107"/>
      <c r="Z98" s="99"/>
      <c r="AA98" s="139" t="s">
        <v>101</v>
      </c>
      <c r="AB98" s="138">
        <v>8</v>
      </c>
      <c r="AC98" s="138" t="s">
        <v>27</v>
      </c>
      <c r="AD98" s="138">
        <f t="shared" si="0"/>
        <v>6</v>
      </c>
      <c r="AE98" s="138" t="s">
        <v>27</v>
      </c>
      <c r="AF98" s="138" t="s">
        <v>27</v>
      </c>
      <c r="AG98" s="123"/>
      <c r="AH98" s="123"/>
      <c r="AI98" s="123"/>
      <c r="AJ98" s="138" t="s">
        <v>27</v>
      </c>
      <c r="AK98" s="96"/>
      <c r="AL98" s="96"/>
      <c r="AM98" s="96"/>
      <c r="AN98" s="105"/>
      <c r="AO98" s="105"/>
      <c r="AP98" s="96"/>
      <c r="AQ98" s="105"/>
      <c r="AR98" s="96"/>
      <c r="AS98" s="96"/>
      <c r="AT98" s="96"/>
      <c r="AU98" s="96"/>
      <c r="AV98" s="96"/>
      <c r="AW98" s="96"/>
      <c r="AX98" s="96"/>
      <c r="AY98" s="96"/>
      <c r="AZ98" s="96"/>
      <c r="BA98" s="96"/>
      <c r="BB98" s="96"/>
      <c r="BC98" s="96"/>
      <c r="BD98" s="96"/>
      <c r="BE98" s="96"/>
      <c r="BF98" s="96"/>
      <c r="BG98" s="96"/>
      <c r="BH98" s="96"/>
      <c r="BI98" s="96"/>
      <c r="BJ98" s="96"/>
      <c r="BK98" s="96"/>
      <c r="BL98" s="96"/>
      <c r="BM98" s="96"/>
      <c r="BN98" s="96"/>
      <c r="BO98" s="96"/>
      <c r="BP98" s="96"/>
      <c r="BQ98" s="96"/>
      <c r="BR98" s="96"/>
      <c r="BS98" s="96"/>
      <c r="BT98" s="96"/>
      <c r="BU98" s="96"/>
      <c r="BV98" s="96"/>
      <c r="BW98" s="96"/>
      <c r="BX98" s="96"/>
      <c r="BY98" s="96"/>
      <c r="BZ98" s="96"/>
      <c r="CA98" s="96"/>
      <c r="CB98" s="96"/>
      <c r="CC98" s="96"/>
      <c r="CD98" s="96"/>
      <c r="CE98" s="96"/>
      <c r="CF98" s="96"/>
      <c r="CG98" s="96"/>
      <c r="CH98" s="96"/>
      <c r="CI98" s="96"/>
    </row>
    <row r="99" spans="1:87" s="110" customFormat="1" ht="15" hidden="1">
      <c r="B99"/>
      <c r="C99"/>
      <c r="D99"/>
      <c r="E99"/>
      <c r="F99"/>
      <c r="G99"/>
      <c r="H99"/>
      <c r="I99"/>
      <c r="J99"/>
      <c r="K99"/>
      <c r="L99"/>
      <c r="M99"/>
      <c r="N99"/>
      <c r="O99"/>
      <c r="P99"/>
      <c r="Q99"/>
      <c r="R99"/>
      <c r="S99" s="140"/>
      <c r="T99" s="102"/>
      <c r="U99" s="141"/>
      <c r="V99" s="96"/>
      <c r="W99" s="96"/>
      <c r="X99" s="96"/>
      <c r="Z99" s="99"/>
      <c r="AA99" s="139" t="s">
        <v>102</v>
      </c>
      <c r="AB99" s="138">
        <v>8</v>
      </c>
      <c r="AC99" s="138">
        <v>2016</v>
      </c>
      <c r="AD99" s="138" t="str">
        <f t="shared" si="0"/>
        <v/>
      </c>
      <c r="AE99" s="138" t="s">
        <v>103</v>
      </c>
      <c r="AF99" s="138" t="s">
        <v>5</v>
      </c>
      <c r="AG99" s="123">
        <v>13</v>
      </c>
      <c r="AH99" s="123">
        <v>1114</v>
      </c>
      <c r="AI99" s="123">
        <v>51</v>
      </c>
      <c r="AJ99" s="138" t="s">
        <v>27</v>
      </c>
      <c r="AK99" s="96"/>
      <c r="AN99" s="105"/>
      <c r="AO99" s="105"/>
      <c r="AP99" s="96"/>
      <c r="AQ99" s="105"/>
      <c r="AU99" s="142"/>
      <c r="AV99" s="142"/>
      <c r="CD99" s="143"/>
      <c r="CE99" s="144"/>
      <c r="CH99" s="145"/>
    </row>
    <row r="100" spans="1:87" s="110" customFormat="1" ht="15" hidden="1">
      <c r="B100"/>
      <c r="C100"/>
      <c r="D100"/>
      <c r="E100"/>
      <c r="F100"/>
      <c r="G100"/>
      <c r="H100"/>
      <c r="I100"/>
      <c r="J100"/>
      <c r="K100"/>
      <c r="L100"/>
      <c r="M100"/>
      <c r="N100"/>
      <c r="O100"/>
      <c r="P100"/>
      <c r="Q100"/>
      <c r="R100"/>
      <c r="S100" s="146"/>
      <c r="T100" s="102"/>
      <c r="U100" s="141"/>
      <c r="V100" s="96"/>
      <c r="W100" s="96"/>
      <c r="X100" s="96"/>
      <c r="Z100" s="99"/>
      <c r="AA100" s="139" t="s">
        <v>104</v>
      </c>
      <c r="AB100" s="138">
        <v>6</v>
      </c>
      <c r="AC100" s="138" t="s">
        <v>27</v>
      </c>
      <c r="AD100" s="138">
        <f t="shared" si="0"/>
        <v>6</v>
      </c>
      <c r="AE100" s="138" t="s">
        <v>27</v>
      </c>
      <c r="AF100" s="138" t="s">
        <v>27</v>
      </c>
      <c r="AG100" s="123"/>
      <c r="AH100" s="123"/>
      <c r="AI100" s="123"/>
      <c r="AJ100" s="138" t="s">
        <v>27</v>
      </c>
      <c r="AK100" s="96"/>
      <c r="AN100" s="105"/>
      <c r="AO100" s="105"/>
      <c r="AP100" s="96"/>
      <c r="AQ100" s="105"/>
      <c r="AU100" s="142"/>
      <c r="AV100" s="142"/>
      <c r="CD100" s="143"/>
      <c r="CE100" s="144"/>
      <c r="CH100" s="145"/>
    </row>
    <row r="101" spans="1:87" customFormat="1" ht="15.75" hidden="1" customHeight="1">
      <c r="S101" s="147"/>
      <c r="T101" s="102"/>
      <c r="U101" s="141"/>
      <c r="V101" s="96"/>
      <c r="W101" s="96"/>
      <c r="X101" s="96"/>
      <c r="Y101" s="110"/>
      <c r="Z101" s="99"/>
      <c r="AA101" s="139" t="s">
        <v>105</v>
      </c>
      <c r="AB101" s="138">
        <v>7</v>
      </c>
      <c r="AC101" s="138">
        <v>2015</v>
      </c>
      <c r="AD101" s="138" t="str">
        <f t="shared" si="0"/>
        <v/>
      </c>
      <c r="AE101" s="138" t="s">
        <v>106</v>
      </c>
      <c r="AF101" s="138" t="s">
        <v>5</v>
      </c>
      <c r="AG101" s="123">
        <v>13</v>
      </c>
      <c r="AH101" s="123">
        <v>1170</v>
      </c>
      <c r="AI101" s="123">
        <v>48</v>
      </c>
      <c r="AJ101" s="138" t="s">
        <v>27</v>
      </c>
      <c r="AK101" s="96"/>
      <c r="AL101" s="110"/>
      <c r="AM101" s="110"/>
      <c r="AN101" s="105"/>
      <c r="AO101" s="105"/>
      <c r="AP101" s="96"/>
      <c r="AQ101" s="105"/>
      <c r="AR101" s="110"/>
      <c r="AS101" s="110"/>
      <c r="AT101" s="110"/>
      <c r="AU101" s="142"/>
      <c r="AV101" s="142"/>
      <c r="AW101" s="110"/>
      <c r="AX101" s="110"/>
      <c r="AY101" s="110"/>
      <c r="AZ101" s="110"/>
      <c r="BA101" s="110"/>
      <c r="BB101" s="110"/>
      <c r="BC101" s="110"/>
      <c r="BD101" s="110"/>
      <c r="BE101" s="110"/>
      <c r="BF101" s="110"/>
      <c r="BG101" s="110"/>
      <c r="BH101" s="110"/>
      <c r="BI101" s="110"/>
      <c r="BJ101" s="110"/>
      <c r="BK101" s="110"/>
      <c r="BL101" s="110"/>
      <c r="BM101" s="110"/>
      <c r="BN101" s="110"/>
      <c r="BO101" s="110"/>
      <c r="BP101" s="110"/>
      <c r="BQ101" s="110"/>
      <c r="BR101" s="110"/>
      <c r="BS101" s="110"/>
      <c r="BT101" s="110"/>
      <c r="BU101" s="110"/>
      <c r="BV101" s="110"/>
      <c r="BW101" s="110"/>
      <c r="BX101" s="110"/>
      <c r="BY101" s="110"/>
      <c r="BZ101" s="110"/>
      <c r="CA101" s="110"/>
      <c r="CB101" s="110"/>
      <c r="CC101" s="110"/>
      <c r="CD101" s="143"/>
      <c r="CE101" s="144"/>
      <c r="CF101" s="110"/>
      <c r="CG101" s="110"/>
      <c r="CH101" s="145"/>
      <c r="CI101" s="110"/>
    </row>
    <row r="102" spans="1:87" customFormat="1" ht="15" hidden="1">
      <c r="S102" s="147"/>
      <c r="T102" s="102"/>
      <c r="U102" s="141"/>
      <c r="V102" s="96"/>
      <c r="W102" s="96"/>
      <c r="X102" s="96"/>
      <c r="Y102" s="110"/>
      <c r="Z102" s="99"/>
      <c r="AA102" s="139" t="s">
        <v>107</v>
      </c>
      <c r="AB102" s="138">
        <v>1</v>
      </c>
      <c r="AC102" s="138" t="s">
        <v>27</v>
      </c>
      <c r="AD102" s="138">
        <f t="shared" si="0"/>
        <v>6</v>
      </c>
      <c r="AE102" s="138" t="s">
        <v>27</v>
      </c>
      <c r="AF102" s="138" t="s">
        <v>27</v>
      </c>
      <c r="AG102" s="123"/>
      <c r="AH102" s="123"/>
      <c r="AI102" s="123"/>
      <c r="AJ102" s="138" t="s">
        <v>27</v>
      </c>
      <c r="AK102" s="96"/>
      <c r="AL102" s="110"/>
      <c r="AM102" s="110"/>
      <c r="AN102" s="105"/>
      <c r="AO102" s="105"/>
      <c r="AP102" s="96"/>
      <c r="AQ102" s="105"/>
      <c r="AR102" s="110"/>
      <c r="AS102" s="110"/>
      <c r="AT102" s="110"/>
      <c r="AU102" s="142"/>
      <c r="AV102" s="142"/>
      <c r="AW102" s="110"/>
      <c r="AX102" s="110"/>
      <c r="AY102" s="110"/>
      <c r="AZ102" s="110"/>
      <c r="BA102" s="110"/>
      <c r="BB102" s="110"/>
      <c r="BC102" s="110"/>
      <c r="BD102" s="110"/>
      <c r="BE102" s="110"/>
      <c r="BF102" s="110"/>
      <c r="BG102" s="110"/>
      <c r="BH102" s="110"/>
      <c r="BI102" s="110"/>
      <c r="BJ102" s="110"/>
      <c r="BK102" s="110"/>
      <c r="BL102" s="110"/>
      <c r="BM102" s="110"/>
      <c r="BN102" s="110"/>
      <c r="BO102" s="110"/>
      <c r="BP102" s="110"/>
      <c r="BQ102" s="110"/>
      <c r="BR102" s="110"/>
      <c r="BS102" s="110"/>
      <c r="BT102" s="110"/>
      <c r="BU102" s="110"/>
      <c r="BV102" s="110"/>
      <c r="BW102" s="110"/>
      <c r="BX102" s="110"/>
      <c r="BY102" s="110"/>
      <c r="BZ102" s="110"/>
      <c r="CA102" s="110"/>
      <c r="CB102" s="110"/>
      <c r="CC102" s="110"/>
      <c r="CD102" s="143"/>
      <c r="CE102" s="144"/>
      <c r="CF102" s="110"/>
      <c r="CG102" s="110"/>
      <c r="CH102" s="145"/>
      <c r="CI102" s="110"/>
    </row>
    <row r="103" spans="1:87" customFormat="1" ht="15" hidden="1">
      <c r="S103" s="147"/>
      <c r="T103" s="102"/>
      <c r="U103" s="141"/>
      <c r="V103" s="96"/>
      <c r="W103" s="96"/>
      <c r="X103" s="96"/>
      <c r="Y103" s="110"/>
      <c r="Z103" s="99"/>
      <c r="AA103" s="139" t="s">
        <v>108</v>
      </c>
      <c r="AB103" s="138">
        <v>13</v>
      </c>
      <c r="AC103" s="138">
        <v>2016</v>
      </c>
      <c r="AD103" s="138" t="str">
        <f t="shared" si="0"/>
        <v/>
      </c>
      <c r="AE103" s="138" t="s">
        <v>109</v>
      </c>
      <c r="AF103" s="138" t="s">
        <v>5</v>
      </c>
      <c r="AG103" s="123">
        <v>11</v>
      </c>
      <c r="AH103" s="123">
        <v>2566</v>
      </c>
      <c r="AI103" s="123">
        <v>70</v>
      </c>
      <c r="AJ103" s="138" t="s">
        <v>27</v>
      </c>
      <c r="AK103" s="96"/>
      <c r="AL103" s="110"/>
      <c r="AM103" s="110"/>
      <c r="AN103" s="105"/>
      <c r="AO103" s="105"/>
      <c r="AP103" s="96"/>
      <c r="AQ103" s="105"/>
      <c r="AR103" s="110"/>
      <c r="AS103" s="110"/>
      <c r="AT103" s="110"/>
      <c r="AU103" s="142"/>
      <c r="AV103" s="142"/>
      <c r="AW103" s="110"/>
      <c r="AX103" s="110"/>
      <c r="AY103" s="110"/>
      <c r="AZ103" s="110"/>
      <c r="BA103" s="110"/>
      <c r="BB103" s="110"/>
      <c r="BC103" s="110"/>
      <c r="BD103" s="110"/>
      <c r="BE103" s="110"/>
      <c r="BF103" s="110"/>
      <c r="BG103" s="110"/>
      <c r="BH103" s="110"/>
      <c r="BI103" s="110"/>
      <c r="BJ103" s="110"/>
      <c r="BK103" s="110"/>
      <c r="BL103" s="110"/>
      <c r="BM103" s="110"/>
      <c r="BN103" s="110"/>
      <c r="BO103" s="110"/>
      <c r="BP103" s="110"/>
      <c r="BQ103" s="110"/>
      <c r="BR103" s="110"/>
      <c r="BS103" s="110"/>
      <c r="BT103" s="110"/>
      <c r="BU103" s="110"/>
      <c r="BV103" s="110"/>
      <c r="BW103" s="110"/>
      <c r="BX103" s="110"/>
      <c r="BY103" s="110"/>
      <c r="BZ103" s="110"/>
      <c r="CA103" s="110"/>
      <c r="CB103" s="110"/>
      <c r="CC103" s="110"/>
      <c r="CD103" s="143"/>
      <c r="CE103" s="144"/>
      <c r="CF103" s="110"/>
      <c r="CG103" s="110"/>
      <c r="CH103" s="145"/>
      <c r="CI103" s="110"/>
    </row>
    <row r="104" spans="1:87" ht="15" hidden="1">
      <c r="A104" s="100"/>
      <c r="B104"/>
      <c r="C104"/>
      <c r="D104"/>
      <c r="E104"/>
      <c r="F104"/>
      <c r="G104"/>
      <c r="H104"/>
      <c r="I104"/>
      <c r="J104"/>
      <c r="K104"/>
      <c r="L104"/>
      <c r="M104"/>
      <c r="N104"/>
      <c r="O104"/>
      <c r="P104"/>
      <c r="Q104"/>
      <c r="R104"/>
      <c r="S104" s="147"/>
      <c r="T104" s="102"/>
      <c r="U104" s="141"/>
      <c r="V104" s="96"/>
      <c r="W104" s="96"/>
      <c r="X104" s="96"/>
      <c r="Y104" s="96"/>
      <c r="Z104" s="99"/>
      <c r="AA104" s="139" t="s">
        <v>110</v>
      </c>
      <c r="AB104" s="138">
        <v>9</v>
      </c>
      <c r="AC104" s="138" t="s">
        <v>27</v>
      </c>
      <c r="AD104" s="138">
        <f t="shared" si="0"/>
        <v>6</v>
      </c>
      <c r="AE104" s="138" t="s">
        <v>27</v>
      </c>
      <c r="AF104" s="138" t="s">
        <v>27</v>
      </c>
      <c r="AG104" s="123"/>
      <c r="AH104" s="123"/>
      <c r="AI104" s="123"/>
      <c r="AJ104" s="138" t="s">
        <v>27</v>
      </c>
      <c r="AK104" s="96"/>
      <c r="AL104" s="96"/>
      <c r="AM104" s="96"/>
      <c r="AN104" s="105"/>
      <c r="AO104" s="105"/>
      <c r="AP104" s="96"/>
      <c r="AQ104" s="105"/>
      <c r="AR104" s="96"/>
      <c r="AS104" s="96"/>
      <c r="AT104" s="96"/>
      <c r="AU104" s="96"/>
      <c r="AV104" s="96"/>
      <c r="AW104" s="96"/>
      <c r="AX104" s="96"/>
      <c r="AY104" s="96"/>
      <c r="AZ104" s="96"/>
      <c r="BA104" s="96"/>
      <c r="BB104" s="96"/>
      <c r="BC104" s="96"/>
      <c r="BD104" s="96"/>
      <c r="BE104" s="96"/>
      <c r="BF104" s="96"/>
      <c r="BG104" s="96"/>
      <c r="BH104" s="96"/>
      <c r="BI104" s="96"/>
      <c r="BJ104" s="96"/>
      <c r="BK104" s="96"/>
      <c r="BL104" s="96"/>
      <c r="BM104" s="96"/>
      <c r="BN104" s="96"/>
      <c r="BO104" s="96"/>
      <c r="BP104" s="96"/>
      <c r="BQ104" s="96"/>
      <c r="BR104" s="96"/>
      <c r="BS104" s="96"/>
      <c r="BT104" s="96"/>
      <c r="BU104" s="96"/>
      <c r="BV104" s="96"/>
      <c r="BW104" s="96"/>
      <c r="BX104" s="96"/>
      <c r="BY104" s="96"/>
      <c r="BZ104" s="96"/>
      <c r="CA104" s="96"/>
      <c r="CB104" s="96"/>
      <c r="CC104" s="96"/>
      <c r="CD104" s="96"/>
      <c r="CE104" s="96"/>
      <c r="CF104" s="96"/>
      <c r="CG104" s="96"/>
      <c r="CH104" s="96"/>
      <c r="CI104" s="96"/>
    </row>
    <row r="105" spans="1:87" ht="15" hidden="1">
      <c r="A105" s="100"/>
      <c r="B105"/>
      <c r="C105"/>
      <c r="D105"/>
      <c r="E105"/>
      <c r="F105"/>
      <c r="G105"/>
      <c r="H105"/>
      <c r="I105"/>
      <c r="J105"/>
      <c r="K105"/>
      <c r="L105"/>
      <c r="M105"/>
      <c r="N105"/>
      <c r="O105"/>
      <c r="P105"/>
      <c r="Q105"/>
      <c r="R105"/>
      <c r="S105" s="147"/>
      <c r="T105" s="102"/>
      <c r="U105" s="141"/>
      <c r="V105" s="96"/>
      <c r="W105" s="96"/>
      <c r="X105" s="96"/>
      <c r="Y105" s="96"/>
      <c r="Z105" s="99"/>
      <c r="AA105" s="139" t="s">
        <v>111</v>
      </c>
      <c r="AB105" s="138">
        <v>6</v>
      </c>
      <c r="AC105" s="138" t="s">
        <v>27</v>
      </c>
      <c r="AD105" s="138">
        <f t="shared" si="0"/>
        <v>6</v>
      </c>
      <c r="AE105" s="138" t="s">
        <v>27</v>
      </c>
      <c r="AF105" s="138" t="s">
        <v>27</v>
      </c>
      <c r="AG105" s="123"/>
      <c r="AH105" s="123"/>
      <c r="AI105" s="123"/>
      <c r="AJ105" s="138" t="s">
        <v>27</v>
      </c>
      <c r="AK105" s="96"/>
      <c r="AL105" s="96"/>
      <c r="AM105" s="96"/>
      <c r="AN105" s="105"/>
      <c r="AO105" s="105"/>
      <c r="AP105" s="96"/>
      <c r="AQ105" s="105"/>
      <c r="AR105" s="96"/>
      <c r="AS105" s="96"/>
      <c r="AT105" s="96"/>
      <c r="AU105" s="96"/>
      <c r="AV105" s="96"/>
      <c r="AW105" s="96"/>
      <c r="AX105" s="96"/>
      <c r="AY105" s="96"/>
      <c r="AZ105" s="96"/>
      <c r="BA105" s="96"/>
      <c r="BB105" s="96"/>
      <c r="BC105" s="96"/>
      <c r="BD105" s="96"/>
      <c r="BE105" s="96"/>
      <c r="BF105" s="96"/>
      <c r="BG105" s="96"/>
      <c r="BH105" s="96"/>
      <c r="BI105" s="96"/>
      <c r="BJ105" s="96"/>
      <c r="BK105" s="96"/>
      <c r="BL105" s="96"/>
      <c r="BM105" s="96"/>
      <c r="BN105" s="96"/>
      <c r="BO105" s="96"/>
      <c r="BP105" s="96"/>
      <c r="BQ105" s="96"/>
      <c r="BR105" s="96"/>
      <c r="BS105" s="96"/>
      <c r="BT105" s="96"/>
      <c r="BU105" s="96"/>
      <c r="BV105" s="96"/>
      <c r="BW105" s="96"/>
      <c r="BX105" s="96"/>
      <c r="BY105" s="96"/>
      <c r="BZ105" s="96"/>
      <c r="CA105" s="96"/>
      <c r="CB105" s="96"/>
      <c r="CC105" s="96"/>
      <c r="CD105" s="96"/>
      <c r="CE105" s="96"/>
      <c r="CF105" s="96"/>
      <c r="CG105" s="96"/>
      <c r="CH105" s="96"/>
      <c r="CI105" s="96"/>
    </row>
    <row r="106" spans="1:87" ht="15" hidden="1">
      <c r="A106" s="96"/>
      <c r="B106"/>
      <c r="C106"/>
      <c r="D106"/>
      <c r="E106"/>
      <c r="F106"/>
      <c r="G106"/>
      <c r="H106"/>
      <c r="I106"/>
      <c r="J106"/>
      <c r="K106"/>
      <c r="L106"/>
      <c r="M106"/>
      <c r="N106"/>
      <c r="O106"/>
      <c r="P106"/>
      <c r="Q106"/>
      <c r="R106"/>
      <c r="S106" s="110"/>
      <c r="T106" s="110"/>
      <c r="U106" s="110"/>
      <c r="V106" s="110"/>
      <c r="W106" s="110"/>
      <c r="X106" s="110"/>
      <c r="Y106" s="96"/>
      <c r="Z106" s="99"/>
      <c r="AA106" s="139" t="s">
        <v>112</v>
      </c>
      <c r="AB106" s="138">
        <v>4</v>
      </c>
      <c r="AC106" s="138" t="s">
        <v>27</v>
      </c>
      <c r="AD106" s="138">
        <f t="shared" si="0"/>
        <v>6</v>
      </c>
      <c r="AE106" s="138" t="s">
        <v>27</v>
      </c>
      <c r="AF106" s="138" t="s">
        <v>27</v>
      </c>
      <c r="AG106" s="123"/>
      <c r="AH106" s="123"/>
      <c r="AI106" s="123"/>
      <c r="AJ106" s="138" t="s">
        <v>27</v>
      </c>
      <c r="AK106" s="96"/>
      <c r="AL106" s="96"/>
      <c r="AM106" s="96"/>
      <c r="AN106" s="105"/>
      <c r="AO106" s="105"/>
      <c r="AP106" s="96"/>
      <c r="AQ106" s="105"/>
      <c r="AR106" s="96"/>
      <c r="AS106" s="96"/>
      <c r="AT106" s="96"/>
      <c r="AU106" s="96"/>
      <c r="AV106" s="96"/>
      <c r="AW106" s="96"/>
      <c r="AX106" s="96"/>
      <c r="AY106" s="96"/>
      <c r="AZ106" s="96"/>
      <c r="BA106" s="96"/>
      <c r="BB106" s="96"/>
      <c r="BC106" s="96"/>
      <c r="BD106" s="96"/>
      <c r="BE106" s="96"/>
      <c r="BF106" s="96"/>
      <c r="BG106" s="96"/>
      <c r="BH106" s="96"/>
      <c r="BI106" s="96"/>
      <c r="BJ106" s="96"/>
      <c r="BK106" s="96"/>
      <c r="BL106" s="96"/>
      <c r="BM106" s="96"/>
      <c r="BN106" s="96"/>
      <c r="BO106" s="96"/>
      <c r="BP106" s="96"/>
      <c r="BQ106" s="96"/>
      <c r="BR106" s="96"/>
      <c r="BS106" s="96"/>
      <c r="BT106" s="96"/>
      <c r="BU106" s="96"/>
      <c r="BV106" s="96"/>
      <c r="BW106" s="96"/>
      <c r="BX106" s="96"/>
      <c r="BY106" s="96"/>
      <c r="BZ106" s="96"/>
      <c r="CA106" s="96"/>
      <c r="CB106" s="96"/>
      <c r="CC106" s="96"/>
      <c r="CD106" s="96"/>
      <c r="CE106" s="96"/>
      <c r="CF106" s="96"/>
      <c r="CG106" s="96"/>
      <c r="CH106" s="96"/>
      <c r="CI106" s="96"/>
    </row>
    <row r="107" spans="1:87" ht="15" hidden="1">
      <c r="A107" s="96"/>
      <c r="B107"/>
      <c r="C107"/>
      <c r="D107"/>
      <c r="E107"/>
      <c r="F107"/>
      <c r="G107"/>
      <c r="H107"/>
      <c r="I107"/>
      <c r="J107"/>
      <c r="K107"/>
      <c r="L107"/>
      <c r="M107"/>
      <c r="N107"/>
      <c r="O107"/>
      <c r="P107"/>
      <c r="Q107"/>
      <c r="R107"/>
      <c r="S107" s="110"/>
      <c r="T107" s="110"/>
      <c r="U107" s="110"/>
      <c r="V107" s="110"/>
      <c r="W107" s="110"/>
      <c r="X107" s="110"/>
      <c r="Y107" s="96"/>
      <c r="Z107" s="99">
        <v>69</v>
      </c>
      <c r="AA107" s="139" t="s">
        <v>113</v>
      </c>
      <c r="AB107" s="138">
        <v>8</v>
      </c>
      <c r="AC107" s="138">
        <v>2015</v>
      </c>
      <c r="AD107" s="138" t="str">
        <f t="shared" si="0"/>
        <v/>
      </c>
      <c r="AE107" s="138" t="s">
        <v>114</v>
      </c>
      <c r="AF107" s="138" t="s">
        <v>14</v>
      </c>
      <c r="AG107" s="123">
        <v>22</v>
      </c>
      <c r="AH107" s="123">
        <v>2808</v>
      </c>
      <c r="AI107" s="123">
        <v>109</v>
      </c>
      <c r="AJ107" s="138" t="s">
        <v>27</v>
      </c>
      <c r="AK107" s="96"/>
      <c r="AL107" s="96"/>
      <c r="AM107" s="96"/>
      <c r="AN107" s="105"/>
      <c r="AO107" s="105"/>
      <c r="AP107" s="96"/>
      <c r="AQ107" s="105"/>
      <c r="AR107" s="96"/>
      <c r="AS107" s="96"/>
      <c r="AT107" s="96"/>
      <c r="AU107" s="96"/>
      <c r="AV107" s="96"/>
      <c r="AW107" s="96"/>
      <c r="AX107" s="96"/>
      <c r="AY107" s="96"/>
      <c r="AZ107" s="96"/>
      <c r="BA107" s="96"/>
      <c r="BB107" s="96"/>
      <c r="BC107" s="96"/>
      <c r="BD107" s="96"/>
      <c r="BE107" s="96"/>
      <c r="BF107" s="96"/>
      <c r="BG107" s="96"/>
      <c r="BH107" s="96"/>
      <c r="BI107" s="96"/>
      <c r="BJ107" s="96"/>
      <c r="BK107" s="96"/>
      <c r="BL107" s="96"/>
      <c r="BM107" s="96"/>
      <c r="BN107" s="96"/>
      <c r="BO107" s="96"/>
      <c r="BP107" s="96"/>
      <c r="BQ107" s="96"/>
      <c r="BR107" s="96"/>
      <c r="BS107" s="96"/>
      <c r="BT107" s="96"/>
      <c r="BU107" s="96"/>
      <c r="BV107" s="96"/>
      <c r="BW107" s="96"/>
      <c r="BX107" s="96"/>
      <c r="BY107" s="96"/>
      <c r="BZ107" s="96"/>
      <c r="CA107" s="96"/>
      <c r="CB107" s="96"/>
      <c r="CC107" s="96"/>
      <c r="CD107" s="96"/>
      <c r="CE107" s="96"/>
      <c r="CF107" s="96"/>
      <c r="CG107" s="96"/>
      <c r="CH107" s="96"/>
      <c r="CI107" s="96"/>
    </row>
    <row r="108" spans="1:87" ht="15" hidden="1">
      <c r="A108" s="96"/>
      <c r="B108"/>
      <c r="C108"/>
      <c r="D108"/>
      <c r="E108"/>
      <c r="F108"/>
      <c r="G108"/>
      <c r="H108"/>
      <c r="I108"/>
      <c r="J108"/>
      <c r="K108"/>
      <c r="L108"/>
      <c r="M108"/>
      <c r="N108"/>
      <c r="O108"/>
      <c r="P108"/>
      <c r="Q108"/>
      <c r="R108"/>
      <c r="S108" s="96"/>
      <c r="T108" s="96"/>
      <c r="U108" s="96"/>
      <c r="V108" s="96"/>
      <c r="W108" s="96"/>
      <c r="X108" s="96"/>
      <c r="Y108" s="96"/>
      <c r="Z108" s="99">
        <v>70</v>
      </c>
      <c r="AA108" s="139" t="s">
        <v>115</v>
      </c>
      <c r="AB108" s="138">
        <v>13</v>
      </c>
      <c r="AC108" s="138">
        <v>2023</v>
      </c>
      <c r="AD108" s="138" t="str">
        <f t="shared" si="0"/>
        <v/>
      </c>
      <c r="AE108" s="138" t="s">
        <v>116</v>
      </c>
      <c r="AF108" s="138" t="s">
        <v>5</v>
      </c>
      <c r="AG108" s="123">
        <v>14</v>
      </c>
      <c r="AH108" s="123">
        <v>2277</v>
      </c>
      <c r="AI108" s="123">
        <v>75</v>
      </c>
      <c r="AJ108" s="138" t="s">
        <v>27</v>
      </c>
      <c r="AK108" s="96"/>
      <c r="AL108" s="96"/>
      <c r="AM108" s="96"/>
      <c r="AN108" s="105"/>
      <c r="AO108" s="105"/>
      <c r="AP108" s="96"/>
      <c r="AQ108" s="105"/>
      <c r="AR108" s="96"/>
      <c r="AS108" s="96"/>
      <c r="AT108" s="96"/>
      <c r="AU108" s="96"/>
      <c r="AV108" s="96"/>
      <c r="AW108" s="96"/>
      <c r="AX108" s="96"/>
      <c r="AY108" s="96"/>
      <c r="AZ108" s="96"/>
      <c r="BA108" s="96"/>
      <c r="BB108" s="96"/>
      <c r="BC108" s="96"/>
      <c r="BD108" s="96"/>
      <c r="BE108" s="96"/>
      <c r="BF108" s="96"/>
      <c r="BG108" s="96"/>
      <c r="BH108" s="96"/>
      <c r="BI108" s="96"/>
      <c r="BJ108" s="96"/>
      <c r="BK108" s="96"/>
      <c r="BL108" s="96"/>
      <c r="BM108" s="96"/>
      <c r="BN108" s="96"/>
      <c r="BO108" s="96"/>
      <c r="BP108" s="96"/>
      <c r="BQ108" s="96"/>
      <c r="BR108" s="96"/>
      <c r="BS108" s="96"/>
      <c r="BT108" s="96"/>
      <c r="BU108" s="96"/>
      <c r="BV108" s="96"/>
      <c r="BW108" s="96"/>
      <c r="BX108" s="96"/>
      <c r="BY108" s="96"/>
      <c r="BZ108" s="96"/>
      <c r="CA108" s="96"/>
      <c r="CB108" s="96"/>
      <c r="CC108" s="96"/>
      <c r="CD108" s="96"/>
      <c r="CE108" s="96"/>
      <c r="CF108" s="96"/>
      <c r="CG108" s="96"/>
      <c r="CH108" s="96"/>
      <c r="CI108" s="96"/>
    </row>
    <row r="109" spans="1:87" ht="16.5" hidden="1" customHeight="1">
      <c r="A109" s="96"/>
      <c r="B109"/>
      <c r="C109"/>
      <c r="D109"/>
      <c r="E109"/>
      <c r="F109"/>
      <c r="G109"/>
      <c r="H109"/>
      <c r="I109"/>
      <c r="J109"/>
      <c r="K109"/>
      <c r="L109"/>
      <c r="M109"/>
      <c r="N109"/>
      <c r="O109"/>
      <c r="P109"/>
      <c r="Q109"/>
      <c r="R109"/>
      <c r="S109" s="96"/>
      <c r="T109" s="96"/>
      <c r="U109" s="96"/>
      <c r="V109" s="96"/>
      <c r="W109" s="96"/>
      <c r="X109" s="96"/>
      <c r="Y109" s="96"/>
      <c r="Z109" s="99">
        <v>71</v>
      </c>
      <c r="AA109" s="139" t="s">
        <v>117</v>
      </c>
      <c r="AB109" s="138">
        <v>5</v>
      </c>
      <c r="AC109" s="138" t="s">
        <v>27</v>
      </c>
      <c r="AD109" s="138">
        <f t="shared" ref="AD109:AD172" si="1">+IF(AC109&lt;$G$34,12,IF(AC109=$G$34,6,""))</f>
        <v>6</v>
      </c>
      <c r="AE109" s="138" t="s">
        <v>27</v>
      </c>
      <c r="AF109" s="138" t="s">
        <v>27</v>
      </c>
      <c r="AG109" s="123"/>
      <c r="AH109" s="123"/>
      <c r="AI109" s="123"/>
      <c r="AJ109" s="138" t="s">
        <v>27</v>
      </c>
      <c r="AK109" s="96"/>
      <c r="AL109" s="96"/>
      <c r="AM109" s="96"/>
      <c r="AN109" s="105"/>
      <c r="AO109" s="105"/>
      <c r="AP109" s="96"/>
      <c r="AQ109" s="105"/>
      <c r="AR109" s="96"/>
      <c r="AS109" s="96"/>
      <c r="AT109" s="96"/>
      <c r="AU109" s="96"/>
      <c r="AV109" s="96"/>
      <c r="AW109" s="96"/>
      <c r="AX109" s="96"/>
      <c r="AY109" s="96"/>
      <c r="AZ109" s="96"/>
      <c r="BA109" s="96"/>
      <c r="BB109" s="96"/>
      <c r="BC109" s="96"/>
      <c r="BD109" s="96"/>
      <c r="BE109" s="96"/>
      <c r="BF109" s="96"/>
      <c r="BG109" s="96"/>
      <c r="BH109" s="96"/>
      <c r="BI109" s="96"/>
      <c r="BJ109" s="96"/>
      <c r="BK109" s="96"/>
      <c r="BL109" s="96"/>
      <c r="BM109" s="96"/>
      <c r="BN109" s="96"/>
      <c r="BO109" s="96"/>
      <c r="BP109" s="96"/>
      <c r="BQ109" s="96"/>
      <c r="BR109" s="96"/>
      <c r="BS109" s="96"/>
      <c r="BT109" s="96"/>
      <c r="BU109" s="96"/>
      <c r="BV109" s="96"/>
      <c r="BW109" s="96"/>
      <c r="BX109" s="96"/>
      <c r="BY109" s="96"/>
      <c r="BZ109" s="96"/>
      <c r="CA109" s="96"/>
      <c r="CB109" s="96"/>
      <c r="CC109" s="96"/>
      <c r="CD109" s="96"/>
      <c r="CE109" s="96"/>
      <c r="CF109" s="96"/>
      <c r="CG109" s="96"/>
      <c r="CH109" s="96"/>
      <c r="CI109" s="96"/>
    </row>
    <row r="110" spans="1:87" ht="15" hidden="1">
      <c r="A110" s="96"/>
      <c r="B110"/>
      <c r="C110"/>
      <c r="D110"/>
      <c r="E110"/>
      <c r="F110"/>
      <c r="G110"/>
      <c r="H110"/>
      <c r="I110"/>
      <c r="J110"/>
      <c r="K110"/>
      <c r="L110"/>
      <c r="M110"/>
      <c r="N110"/>
      <c r="O110"/>
      <c r="P110"/>
      <c r="Q110"/>
      <c r="R110"/>
      <c r="S110" s="96"/>
      <c r="T110" s="96"/>
      <c r="U110" s="96"/>
      <c r="V110" s="96"/>
      <c r="W110" s="96"/>
      <c r="X110" s="96"/>
      <c r="Y110" s="96"/>
      <c r="Z110" s="99">
        <v>72</v>
      </c>
      <c r="AA110" s="139" t="s">
        <v>118</v>
      </c>
      <c r="AB110" s="138">
        <v>7</v>
      </c>
      <c r="AC110" s="138" t="s">
        <v>27</v>
      </c>
      <c r="AD110" s="138">
        <f t="shared" si="1"/>
        <v>6</v>
      </c>
      <c r="AE110" s="138" t="s">
        <v>27</v>
      </c>
      <c r="AF110" s="138" t="s">
        <v>27</v>
      </c>
      <c r="AG110" s="123"/>
      <c r="AH110" s="123"/>
      <c r="AI110" s="123"/>
      <c r="AJ110" s="138" t="s">
        <v>27</v>
      </c>
      <c r="AK110" s="96"/>
      <c r="AL110" s="96"/>
      <c r="AM110" s="96"/>
      <c r="AN110" s="105"/>
      <c r="AO110" s="105"/>
      <c r="AP110" s="96"/>
      <c r="AQ110" s="105"/>
      <c r="AR110" s="96"/>
      <c r="AS110" s="96"/>
      <c r="AT110" s="96"/>
      <c r="AU110" s="96"/>
      <c r="AV110" s="96"/>
      <c r="AW110" s="96"/>
      <c r="AX110" s="96"/>
      <c r="AY110" s="96"/>
      <c r="AZ110" s="96"/>
      <c r="BA110" s="96"/>
      <c r="BB110" s="96"/>
      <c r="BC110" s="96"/>
      <c r="BD110" s="96"/>
      <c r="BE110" s="96"/>
      <c r="BF110" s="96"/>
      <c r="BG110" s="96"/>
      <c r="BH110" s="96"/>
      <c r="BI110" s="96"/>
      <c r="BJ110" s="96"/>
      <c r="BK110" s="96"/>
      <c r="BL110" s="96"/>
      <c r="BM110" s="96"/>
      <c r="BN110" s="96"/>
      <c r="BO110" s="96"/>
      <c r="BP110" s="96"/>
      <c r="BQ110" s="96"/>
      <c r="BR110" s="96"/>
      <c r="BS110" s="96"/>
      <c r="BT110" s="96"/>
      <c r="BU110" s="96"/>
      <c r="BV110" s="96"/>
      <c r="BW110" s="96"/>
      <c r="BX110" s="96"/>
      <c r="BY110" s="96"/>
      <c r="BZ110" s="96"/>
      <c r="CA110" s="96"/>
      <c r="CB110" s="96"/>
      <c r="CC110" s="96"/>
      <c r="CD110" s="96"/>
      <c r="CE110" s="96"/>
      <c r="CF110" s="96"/>
      <c r="CG110" s="96"/>
      <c r="CH110" s="96"/>
      <c r="CI110" s="96"/>
    </row>
    <row r="111" spans="1:87" ht="15" hidden="1">
      <c r="A111" s="96"/>
      <c r="B111"/>
      <c r="C111"/>
      <c r="D111"/>
      <c r="E111"/>
      <c r="F111"/>
      <c r="G111"/>
      <c r="H111"/>
      <c r="I111"/>
      <c r="J111"/>
      <c r="K111"/>
      <c r="L111"/>
      <c r="M111"/>
      <c r="N111"/>
      <c r="O111"/>
      <c r="P111"/>
      <c r="Q111"/>
      <c r="R111"/>
      <c r="S111" s="96"/>
      <c r="T111" s="96"/>
      <c r="U111" s="96"/>
      <c r="V111" s="96"/>
      <c r="W111" s="96"/>
      <c r="X111" s="96"/>
      <c r="Y111" s="96"/>
      <c r="Z111" s="99">
        <v>73</v>
      </c>
      <c r="AA111" s="139" t="s">
        <v>119</v>
      </c>
      <c r="AB111" s="138">
        <v>8</v>
      </c>
      <c r="AC111" s="138" t="s">
        <v>27</v>
      </c>
      <c r="AD111" s="138">
        <f t="shared" si="1"/>
        <v>6</v>
      </c>
      <c r="AE111" s="138" t="s">
        <v>27</v>
      </c>
      <c r="AF111" s="138" t="s">
        <v>27</v>
      </c>
      <c r="AG111" s="123"/>
      <c r="AH111" s="123"/>
      <c r="AI111" s="123"/>
      <c r="AJ111" s="138" t="s">
        <v>27</v>
      </c>
      <c r="AK111" s="96"/>
      <c r="AL111" s="96"/>
      <c r="AM111" s="96"/>
      <c r="AN111" s="105"/>
      <c r="AO111" s="105"/>
      <c r="AP111" s="96"/>
      <c r="AQ111" s="105"/>
      <c r="AR111" s="96"/>
      <c r="AS111" s="96"/>
      <c r="AT111" s="96"/>
      <c r="AU111" s="96"/>
      <c r="AV111" s="96"/>
      <c r="AW111" s="96"/>
      <c r="AX111" s="96"/>
      <c r="AY111" s="96"/>
      <c r="AZ111" s="96"/>
      <c r="BA111" s="96"/>
      <c r="BB111" s="96"/>
      <c r="BC111" s="96"/>
      <c r="BD111" s="96"/>
      <c r="BE111" s="96"/>
      <c r="BF111" s="96"/>
      <c r="BG111" s="96"/>
      <c r="BH111" s="96"/>
      <c r="BI111" s="96"/>
      <c r="BJ111" s="96"/>
      <c r="BK111" s="96"/>
      <c r="BL111" s="96"/>
      <c r="BM111" s="96"/>
      <c r="BN111" s="96"/>
      <c r="BO111" s="96"/>
      <c r="BP111" s="96"/>
      <c r="BQ111" s="96"/>
      <c r="BR111" s="96"/>
      <c r="BS111" s="96"/>
      <c r="BT111" s="96"/>
      <c r="BU111" s="96"/>
      <c r="BV111" s="96"/>
      <c r="BW111" s="96"/>
      <c r="BX111" s="96"/>
      <c r="BY111" s="96"/>
      <c r="BZ111" s="96"/>
      <c r="CA111" s="96"/>
      <c r="CB111" s="96"/>
      <c r="CC111" s="96"/>
      <c r="CD111" s="96"/>
      <c r="CE111" s="96"/>
      <c r="CF111" s="96"/>
      <c r="CG111" s="96"/>
      <c r="CH111" s="96"/>
      <c r="CI111" s="96"/>
    </row>
    <row r="112" spans="1:87" ht="15" hidden="1">
      <c r="A112" s="96"/>
      <c r="B112"/>
      <c r="C112"/>
      <c r="D112"/>
      <c r="E112"/>
      <c r="F112"/>
      <c r="G112"/>
      <c r="H112"/>
      <c r="I112"/>
      <c r="J112"/>
      <c r="K112"/>
      <c r="L112"/>
      <c r="M112"/>
      <c r="N112"/>
      <c r="O112"/>
      <c r="P112"/>
      <c r="Q112"/>
      <c r="R112"/>
      <c r="S112" s="96"/>
      <c r="T112" s="96"/>
      <c r="U112" s="96"/>
      <c r="V112" s="96"/>
      <c r="W112" s="96"/>
      <c r="X112" s="96"/>
      <c r="Y112" s="96"/>
      <c r="Z112" s="99"/>
      <c r="AA112" s="136" t="s">
        <v>120</v>
      </c>
      <c r="AB112" s="137">
        <v>3</v>
      </c>
      <c r="AC112" s="138">
        <v>2016</v>
      </c>
      <c r="AD112" s="138" t="str">
        <f t="shared" si="1"/>
        <v/>
      </c>
      <c r="AE112" s="138" t="s">
        <v>83</v>
      </c>
      <c r="AF112" s="138" t="s">
        <v>14</v>
      </c>
      <c r="AG112" s="123">
        <v>21</v>
      </c>
      <c r="AH112" s="123">
        <v>6438</v>
      </c>
      <c r="AI112" s="123">
        <v>186</v>
      </c>
      <c r="AJ112" s="138" t="s">
        <v>27</v>
      </c>
      <c r="AK112" s="96"/>
      <c r="AL112" s="96"/>
      <c r="AM112" s="96"/>
      <c r="AN112" s="105"/>
      <c r="AO112" s="105"/>
      <c r="AP112" s="96"/>
      <c r="AQ112" s="105"/>
      <c r="AR112" s="96"/>
      <c r="AS112" s="96"/>
      <c r="AT112" s="96"/>
      <c r="AU112" s="96"/>
      <c r="AV112" s="96"/>
      <c r="AW112" s="96"/>
      <c r="AX112" s="96"/>
      <c r="AY112" s="96"/>
      <c r="AZ112" s="96"/>
      <c r="BA112" s="96"/>
      <c r="BB112" s="96"/>
      <c r="BC112" s="96"/>
      <c r="BD112" s="96"/>
      <c r="BE112" s="96"/>
      <c r="BF112" s="96"/>
      <c r="BG112" s="96"/>
      <c r="BH112" s="96"/>
      <c r="BI112" s="96"/>
      <c r="BJ112" s="96"/>
      <c r="BK112" s="96"/>
      <c r="BL112" s="96"/>
      <c r="BM112" s="96"/>
      <c r="BN112" s="96"/>
      <c r="BO112" s="96"/>
      <c r="BP112" s="96"/>
      <c r="BQ112" s="96"/>
      <c r="BR112" s="96"/>
      <c r="BS112" s="96"/>
      <c r="BT112" s="96"/>
      <c r="BU112" s="96"/>
      <c r="BV112" s="96"/>
      <c r="BW112" s="96"/>
      <c r="BX112" s="96"/>
      <c r="BY112" s="96"/>
      <c r="BZ112" s="96"/>
      <c r="CA112" s="96"/>
      <c r="CB112" s="96"/>
      <c r="CC112" s="96"/>
      <c r="CD112" s="96"/>
      <c r="CE112" s="96"/>
      <c r="CF112" s="96"/>
      <c r="CG112" s="96"/>
      <c r="CH112" s="96"/>
      <c r="CI112" s="96"/>
    </row>
    <row r="113" spans="1:87" ht="15" hidden="1">
      <c r="A113" s="96"/>
      <c r="B113"/>
      <c r="C113"/>
      <c r="D113"/>
      <c r="E113"/>
      <c r="F113"/>
      <c r="G113"/>
      <c r="H113"/>
      <c r="I113"/>
      <c r="J113"/>
      <c r="K113"/>
      <c r="L113"/>
      <c r="M113"/>
      <c r="N113"/>
      <c r="O113"/>
      <c r="P113"/>
      <c r="Q113"/>
      <c r="R113"/>
      <c r="S113" s="96"/>
      <c r="T113" s="96"/>
      <c r="U113" s="96"/>
      <c r="V113" s="96"/>
      <c r="W113" s="96"/>
      <c r="X113" s="96"/>
      <c r="Y113" s="96"/>
      <c r="Z113" s="99"/>
      <c r="AA113" s="139" t="s">
        <v>121</v>
      </c>
      <c r="AB113" s="138">
        <v>4</v>
      </c>
      <c r="AC113" s="138">
        <v>2016</v>
      </c>
      <c r="AD113" s="138" t="str">
        <f t="shared" si="1"/>
        <v/>
      </c>
      <c r="AE113" s="138" t="s">
        <v>122</v>
      </c>
      <c r="AF113" s="138" t="s">
        <v>9</v>
      </c>
      <c r="AG113" s="123">
        <v>28</v>
      </c>
      <c r="AH113" s="123">
        <v>5836</v>
      </c>
      <c r="AI113" s="123">
        <v>162</v>
      </c>
      <c r="AJ113" s="138" t="s">
        <v>27</v>
      </c>
      <c r="AK113" s="96"/>
      <c r="AL113" s="96"/>
      <c r="AM113" s="96"/>
      <c r="AN113" s="105"/>
      <c r="AO113" s="105"/>
      <c r="AP113" s="96"/>
      <c r="AQ113" s="105"/>
      <c r="AR113" s="96"/>
      <c r="AS113" s="96"/>
      <c r="AT113" s="96"/>
      <c r="AU113" s="96"/>
      <c r="AV113" s="96"/>
      <c r="AW113" s="96"/>
      <c r="AX113" s="96"/>
      <c r="AY113" s="96"/>
      <c r="AZ113" s="96"/>
      <c r="BA113" s="96"/>
      <c r="BB113" s="96"/>
      <c r="BC113" s="96"/>
      <c r="BD113" s="96"/>
      <c r="BE113" s="96"/>
      <c r="BF113" s="96"/>
      <c r="BG113" s="96"/>
      <c r="BH113" s="96"/>
      <c r="BI113" s="96"/>
      <c r="BJ113" s="96"/>
      <c r="BK113" s="96"/>
      <c r="BL113" s="96"/>
      <c r="BM113" s="96"/>
      <c r="BN113" s="96"/>
      <c r="BO113" s="96"/>
      <c r="BP113" s="96"/>
      <c r="BQ113" s="96"/>
      <c r="BR113" s="96"/>
      <c r="BS113" s="96"/>
      <c r="BT113" s="96"/>
      <c r="BU113" s="96"/>
      <c r="BV113" s="96"/>
      <c r="BW113" s="96"/>
      <c r="BX113" s="96"/>
      <c r="BY113" s="96"/>
      <c r="BZ113" s="96"/>
      <c r="CA113" s="96"/>
      <c r="CB113" s="96"/>
      <c r="CC113" s="96"/>
      <c r="CD113" s="96"/>
      <c r="CE113" s="96"/>
      <c r="CF113" s="96"/>
      <c r="CG113" s="96"/>
      <c r="CH113" s="96"/>
      <c r="CI113" s="96"/>
    </row>
    <row r="114" spans="1:87" ht="15" hidden="1">
      <c r="A114" s="96"/>
      <c r="B114"/>
      <c r="C114"/>
      <c r="D114"/>
      <c r="E114"/>
      <c r="F114"/>
      <c r="G114"/>
      <c r="H114"/>
      <c r="I114"/>
      <c r="J114"/>
      <c r="K114"/>
      <c r="L114"/>
      <c r="M114"/>
      <c r="N114"/>
      <c r="O114"/>
      <c r="P114"/>
      <c r="Q114"/>
      <c r="R114"/>
      <c r="S114" s="96"/>
      <c r="T114" s="96"/>
      <c r="U114" s="96"/>
      <c r="V114" s="96"/>
      <c r="W114" s="96"/>
      <c r="X114" s="96"/>
      <c r="Y114" s="96"/>
      <c r="Z114" s="99"/>
      <c r="AA114" s="139" t="s">
        <v>123</v>
      </c>
      <c r="AB114" s="138">
        <v>8</v>
      </c>
      <c r="AC114" s="138">
        <v>2015</v>
      </c>
      <c r="AD114" s="138" t="str">
        <f t="shared" si="1"/>
        <v/>
      </c>
      <c r="AE114" s="138" t="s">
        <v>124</v>
      </c>
      <c r="AF114" s="138" t="s">
        <v>5</v>
      </c>
      <c r="AG114" s="123">
        <v>21</v>
      </c>
      <c r="AH114" s="123">
        <v>2706</v>
      </c>
      <c r="AI114" s="123">
        <v>109</v>
      </c>
      <c r="AJ114" s="138" t="s">
        <v>27</v>
      </c>
      <c r="AK114" s="96"/>
      <c r="AL114" s="96"/>
      <c r="AM114" s="96"/>
      <c r="AN114" s="105"/>
      <c r="AO114" s="105"/>
      <c r="AP114" s="96"/>
      <c r="AQ114" s="105"/>
      <c r="AR114" s="96"/>
      <c r="AS114" s="96"/>
      <c r="AT114" s="96"/>
      <c r="AU114" s="96"/>
      <c r="AV114" s="96"/>
      <c r="AW114" s="96"/>
      <c r="AX114" s="96"/>
      <c r="AY114" s="96"/>
      <c r="AZ114" s="96"/>
      <c r="BA114" s="96"/>
      <c r="BB114" s="96"/>
      <c r="BC114" s="96"/>
      <c r="BD114" s="96"/>
      <c r="BE114" s="96"/>
      <c r="BF114" s="96"/>
      <c r="BG114" s="96"/>
      <c r="BH114" s="96"/>
      <c r="BI114" s="96"/>
      <c r="BJ114" s="96"/>
      <c r="BK114" s="96"/>
      <c r="BL114" s="96"/>
      <c r="BM114" s="96"/>
      <c r="BN114" s="96"/>
      <c r="BO114" s="96"/>
      <c r="BP114" s="96"/>
      <c r="BQ114" s="96"/>
      <c r="BR114" s="96"/>
      <c r="BS114" s="96"/>
      <c r="BT114" s="96"/>
      <c r="BU114" s="96"/>
      <c r="BV114" s="96"/>
      <c r="BW114" s="96"/>
      <c r="BX114" s="96"/>
      <c r="BY114" s="96"/>
      <c r="BZ114" s="96"/>
      <c r="CA114" s="96"/>
      <c r="CB114" s="96"/>
      <c r="CC114" s="96"/>
      <c r="CD114" s="96"/>
      <c r="CE114" s="96"/>
      <c r="CF114" s="96"/>
      <c r="CG114" s="96"/>
      <c r="CH114" s="96"/>
      <c r="CI114" s="96"/>
    </row>
    <row r="115" spans="1:87" ht="15" hidden="1">
      <c r="A115" s="96"/>
      <c r="B115"/>
      <c r="C115"/>
      <c r="D115"/>
      <c r="E115"/>
      <c r="F115"/>
      <c r="G115"/>
      <c r="H115"/>
      <c r="I115"/>
      <c r="J115"/>
      <c r="K115"/>
      <c r="L115"/>
      <c r="M115"/>
      <c r="N115"/>
      <c r="O115"/>
      <c r="P115"/>
      <c r="Q115"/>
      <c r="R115"/>
      <c r="S115" s="96"/>
      <c r="T115" s="96"/>
      <c r="U115" s="96"/>
      <c r="V115" s="96"/>
      <c r="W115" s="96"/>
      <c r="X115" s="96"/>
      <c r="Y115" s="96"/>
      <c r="Z115" s="99">
        <v>74</v>
      </c>
      <c r="AA115" s="139" t="s">
        <v>125</v>
      </c>
      <c r="AB115" s="138">
        <v>14</v>
      </c>
      <c r="AC115" s="138" t="s">
        <v>27</v>
      </c>
      <c r="AD115" s="138">
        <f t="shared" si="1"/>
        <v>6</v>
      </c>
      <c r="AE115" s="138" t="s">
        <v>27</v>
      </c>
      <c r="AF115" s="138" t="s">
        <v>27</v>
      </c>
      <c r="AG115" s="123"/>
      <c r="AH115" s="123"/>
      <c r="AI115" s="123"/>
      <c r="AJ115" s="138" t="s">
        <v>27</v>
      </c>
      <c r="AK115" s="96"/>
      <c r="AL115" s="96"/>
      <c r="AM115" s="96"/>
      <c r="AN115" s="105"/>
      <c r="AO115" s="105"/>
      <c r="AP115" s="96"/>
      <c r="AQ115" s="105"/>
      <c r="AR115" s="96"/>
      <c r="AS115" s="96"/>
      <c r="AT115" s="96"/>
      <c r="AU115" s="96"/>
      <c r="AV115" s="96"/>
      <c r="AW115" s="96"/>
      <c r="AX115" s="96"/>
      <c r="AY115" s="96"/>
      <c r="AZ115" s="96"/>
      <c r="BA115" s="96"/>
      <c r="BB115" s="96"/>
      <c r="BC115" s="96"/>
      <c r="BD115" s="96"/>
      <c r="BE115" s="96"/>
      <c r="BF115" s="96"/>
      <c r="BG115" s="96"/>
      <c r="BH115" s="96"/>
      <c r="BI115" s="96"/>
      <c r="BJ115" s="96"/>
      <c r="BK115" s="96"/>
      <c r="BL115" s="96"/>
      <c r="BM115" s="96"/>
      <c r="BN115" s="96"/>
      <c r="BO115" s="96"/>
      <c r="BP115" s="96"/>
      <c r="BQ115" s="96"/>
      <c r="BR115" s="96"/>
      <c r="BS115" s="96"/>
      <c r="BT115" s="96"/>
      <c r="BU115" s="96"/>
      <c r="BV115" s="96"/>
      <c r="BW115" s="96"/>
      <c r="BX115" s="96"/>
      <c r="BY115" s="96"/>
      <c r="BZ115" s="96"/>
      <c r="CA115" s="96"/>
      <c r="CB115" s="96"/>
      <c r="CC115" s="96"/>
      <c r="CD115" s="96"/>
      <c r="CE115" s="96"/>
      <c r="CF115" s="96"/>
      <c r="CG115" s="96"/>
      <c r="CH115" s="96"/>
      <c r="CI115" s="96"/>
    </row>
    <row r="116" spans="1:87" ht="15" hidden="1">
      <c r="A116" s="96"/>
      <c r="B116"/>
      <c r="C116"/>
      <c r="D116"/>
      <c r="E116"/>
      <c r="F116"/>
      <c r="G116"/>
      <c r="H116"/>
      <c r="I116"/>
      <c r="J116"/>
      <c r="K116"/>
      <c r="L116"/>
      <c r="M116"/>
      <c r="N116"/>
      <c r="O116"/>
      <c r="P116"/>
      <c r="Q116"/>
      <c r="R116"/>
      <c r="S116" s="96"/>
      <c r="T116" s="96"/>
      <c r="U116" s="96"/>
      <c r="V116" s="96"/>
      <c r="W116" s="96"/>
      <c r="X116" s="96"/>
      <c r="Y116" s="96"/>
      <c r="Z116" s="99">
        <v>75</v>
      </c>
      <c r="AA116" s="139" t="s">
        <v>126</v>
      </c>
      <c r="AB116" s="138">
        <v>11</v>
      </c>
      <c r="AC116" s="138">
        <v>2019</v>
      </c>
      <c r="AD116" s="138" t="str">
        <f t="shared" si="1"/>
        <v/>
      </c>
      <c r="AE116" s="138" t="s">
        <v>127</v>
      </c>
      <c r="AF116" s="138" t="s">
        <v>5</v>
      </c>
      <c r="AG116" s="123">
        <v>12</v>
      </c>
      <c r="AH116" s="123">
        <v>850</v>
      </c>
      <c r="AI116" s="123">
        <v>44</v>
      </c>
      <c r="AJ116" s="138" t="s">
        <v>27</v>
      </c>
      <c r="AK116" s="96"/>
      <c r="AL116" s="96"/>
      <c r="AM116" s="96"/>
      <c r="AN116" s="105"/>
      <c r="AO116" s="105"/>
      <c r="AP116" s="96"/>
      <c r="AQ116" s="105"/>
      <c r="AR116" s="96"/>
      <c r="AS116" s="96"/>
      <c r="AT116" s="96"/>
      <c r="AU116" s="96"/>
      <c r="AV116" s="96"/>
      <c r="AW116" s="96"/>
      <c r="AX116" s="96"/>
      <c r="AY116" s="96"/>
      <c r="AZ116" s="96"/>
      <c r="BA116" s="96"/>
      <c r="BB116" s="96"/>
      <c r="BC116" s="96"/>
      <c r="BD116" s="96"/>
      <c r="BE116" s="96"/>
      <c r="BF116" s="96"/>
      <c r="BG116" s="96"/>
      <c r="BH116" s="96"/>
      <c r="BI116" s="96"/>
      <c r="BJ116" s="96"/>
      <c r="BK116" s="96"/>
      <c r="BL116" s="96"/>
      <c r="BM116" s="96"/>
      <c r="BN116" s="96"/>
      <c r="BO116" s="96"/>
      <c r="BP116" s="96"/>
      <c r="BQ116" s="96"/>
      <c r="BR116" s="96"/>
      <c r="BS116" s="96"/>
      <c r="BT116" s="96"/>
      <c r="BU116" s="96"/>
      <c r="BV116" s="96"/>
      <c r="BW116" s="96"/>
      <c r="BX116" s="96"/>
      <c r="BY116" s="96"/>
      <c r="BZ116" s="96"/>
      <c r="CA116" s="96"/>
      <c r="CB116" s="96"/>
      <c r="CC116" s="96"/>
      <c r="CD116" s="96"/>
      <c r="CE116" s="96"/>
      <c r="CF116" s="96"/>
      <c r="CG116" s="96"/>
      <c r="CH116" s="96"/>
      <c r="CI116" s="96"/>
    </row>
    <row r="117" spans="1:87" ht="15" hidden="1">
      <c r="A117" s="96"/>
      <c r="B117"/>
      <c r="C117"/>
      <c r="D117"/>
      <c r="E117"/>
      <c r="F117"/>
      <c r="G117"/>
      <c r="H117"/>
      <c r="I117"/>
      <c r="J117"/>
      <c r="K117"/>
      <c r="L117"/>
      <c r="M117"/>
      <c r="N117"/>
      <c r="O117"/>
      <c r="P117"/>
      <c r="Q117"/>
      <c r="R117"/>
      <c r="S117" s="96"/>
      <c r="T117" s="96"/>
      <c r="U117" s="96"/>
      <c r="V117" s="96"/>
      <c r="W117" s="96"/>
      <c r="X117" s="96"/>
      <c r="Y117" s="96"/>
      <c r="Z117" s="99">
        <v>76</v>
      </c>
      <c r="AA117" s="139" t="s">
        <v>128</v>
      </c>
      <c r="AB117" s="138">
        <v>9</v>
      </c>
      <c r="AC117" s="138" t="s">
        <v>27</v>
      </c>
      <c r="AD117" s="138">
        <f t="shared" si="1"/>
        <v>6</v>
      </c>
      <c r="AE117" s="138" t="s">
        <v>27</v>
      </c>
      <c r="AF117" s="138" t="s">
        <v>27</v>
      </c>
      <c r="AG117" s="123"/>
      <c r="AH117" s="123"/>
      <c r="AI117" s="123"/>
      <c r="AJ117" s="138" t="s">
        <v>27</v>
      </c>
      <c r="AK117" s="96"/>
      <c r="AL117" s="96"/>
      <c r="AM117" s="96"/>
      <c r="AN117" s="105"/>
      <c r="AO117" s="105"/>
      <c r="AP117" s="96"/>
      <c r="AQ117" s="105"/>
      <c r="AR117" s="96"/>
      <c r="AS117" s="96"/>
      <c r="AT117" s="96"/>
      <c r="AU117" s="96"/>
      <c r="AV117" s="96"/>
      <c r="AW117" s="96"/>
      <c r="AX117" s="96"/>
      <c r="AY117" s="96"/>
      <c r="AZ117" s="96"/>
      <c r="BA117" s="96"/>
      <c r="BB117" s="96"/>
      <c r="BC117" s="96"/>
      <c r="BD117" s="96"/>
      <c r="BE117" s="96"/>
      <c r="BF117" s="96"/>
      <c r="BG117" s="96"/>
      <c r="BH117" s="96"/>
      <c r="BI117" s="96"/>
      <c r="BJ117" s="96"/>
      <c r="BK117" s="96"/>
      <c r="BL117" s="96"/>
      <c r="BM117" s="96"/>
      <c r="BN117" s="96"/>
      <c r="BO117" s="96"/>
      <c r="BP117" s="96"/>
      <c r="BQ117" s="96"/>
      <c r="BR117" s="96"/>
      <c r="BS117" s="96"/>
      <c r="BT117" s="96"/>
      <c r="BU117" s="96"/>
      <c r="BV117" s="96"/>
      <c r="BW117" s="96"/>
      <c r="BX117" s="96"/>
      <c r="BY117" s="96"/>
      <c r="BZ117" s="96"/>
      <c r="CA117" s="96"/>
      <c r="CB117" s="96"/>
      <c r="CC117" s="96"/>
      <c r="CD117" s="96"/>
      <c r="CE117" s="96"/>
      <c r="CF117" s="96"/>
      <c r="CG117" s="96"/>
      <c r="CH117" s="96"/>
      <c r="CI117" s="96"/>
    </row>
    <row r="118" spans="1:87" ht="15" hidden="1">
      <c r="A118" s="96"/>
      <c r="B118"/>
      <c r="C118"/>
      <c r="D118"/>
      <c r="E118"/>
      <c r="F118"/>
      <c r="G118"/>
      <c r="H118"/>
      <c r="I118"/>
      <c r="J118"/>
      <c r="K118"/>
      <c r="L118"/>
      <c r="M118"/>
      <c r="N118"/>
      <c r="O118"/>
      <c r="P118"/>
      <c r="Q118"/>
      <c r="R118"/>
      <c r="S118" s="96"/>
      <c r="T118" s="96"/>
      <c r="U118" s="96"/>
      <c r="V118" s="96"/>
      <c r="W118" s="96"/>
      <c r="X118" s="96"/>
      <c r="Y118" s="96"/>
      <c r="Z118" s="99">
        <v>77</v>
      </c>
      <c r="AA118" s="139" t="s">
        <v>129</v>
      </c>
      <c r="AB118" s="138">
        <v>9</v>
      </c>
      <c r="AC118" s="138" t="s">
        <v>27</v>
      </c>
      <c r="AD118" s="138">
        <f t="shared" si="1"/>
        <v>6</v>
      </c>
      <c r="AE118" s="138" t="s">
        <v>27</v>
      </c>
      <c r="AF118" s="138" t="s">
        <v>27</v>
      </c>
      <c r="AG118" s="123"/>
      <c r="AH118" s="123"/>
      <c r="AI118" s="123"/>
      <c r="AJ118" s="138" t="s">
        <v>27</v>
      </c>
      <c r="AK118" s="96"/>
      <c r="AL118" s="96"/>
      <c r="AM118" s="96"/>
      <c r="AN118" s="105"/>
      <c r="AO118" s="105"/>
      <c r="AP118" s="96"/>
      <c r="AQ118" s="105"/>
      <c r="AR118" s="96"/>
      <c r="AS118" s="96"/>
      <c r="AT118" s="96"/>
      <c r="AU118" s="96"/>
      <c r="AV118" s="96"/>
      <c r="AW118" s="96"/>
      <c r="AX118" s="96"/>
      <c r="AY118" s="96"/>
      <c r="AZ118" s="96"/>
      <c r="BA118" s="96"/>
      <c r="BB118" s="96"/>
      <c r="BC118" s="96"/>
      <c r="BD118" s="96"/>
      <c r="BE118" s="96"/>
      <c r="BF118" s="96"/>
      <c r="BG118" s="96"/>
      <c r="BH118" s="96"/>
      <c r="BI118" s="96"/>
      <c r="BJ118" s="96"/>
      <c r="BK118" s="96"/>
      <c r="BL118" s="96"/>
      <c r="BM118" s="96"/>
      <c r="BN118" s="96"/>
      <c r="BO118" s="96"/>
      <c r="BP118" s="96"/>
      <c r="BQ118" s="96"/>
      <c r="BR118" s="96"/>
      <c r="BS118" s="96"/>
      <c r="BT118" s="96"/>
      <c r="BU118" s="96"/>
      <c r="BV118" s="96"/>
      <c r="BW118" s="96"/>
      <c r="BX118" s="96"/>
      <c r="BY118" s="96"/>
      <c r="BZ118" s="96"/>
      <c r="CA118" s="96"/>
      <c r="CB118" s="96"/>
      <c r="CC118" s="96"/>
      <c r="CD118" s="96"/>
      <c r="CE118" s="96"/>
      <c r="CF118" s="96"/>
      <c r="CG118" s="96"/>
      <c r="CH118" s="96"/>
      <c r="CI118" s="96"/>
    </row>
    <row r="119" spans="1:87" ht="15" hidden="1">
      <c r="A119" s="96"/>
      <c r="B119"/>
      <c r="C119"/>
      <c r="D119"/>
      <c r="E119"/>
      <c r="F119"/>
      <c r="G119"/>
      <c r="H119"/>
      <c r="I119"/>
      <c r="J119"/>
      <c r="K119"/>
      <c r="L119"/>
      <c r="M119"/>
      <c r="N119"/>
      <c r="O119"/>
      <c r="P119"/>
      <c r="Q119"/>
      <c r="R119"/>
      <c r="S119" s="96"/>
      <c r="T119" s="96"/>
      <c r="U119" s="96"/>
      <c r="V119" s="96"/>
      <c r="W119" s="96"/>
      <c r="X119" s="96"/>
      <c r="Y119" s="96"/>
      <c r="Z119" s="99">
        <v>78</v>
      </c>
      <c r="AA119" s="139" t="s">
        <v>130</v>
      </c>
      <c r="AB119" s="138">
        <v>13</v>
      </c>
      <c r="AC119" s="138" t="s">
        <v>27</v>
      </c>
      <c r="AD119" s="138">
        <f t="shared" si="1"/>
        <v>6</v>
      </c>
      <c r="AE119" s="138" t="s">
        <v>27</v>
      </c>
      <c r="AF119" s="138" t="s">
        <v>27</v>
      </c>
      <c r="AG119" s="123"/>
      <c r="AH119" s="123"/>
      <c r="AI119" s="123"/>
      <c r="AJ119" s="138" t="s">
        <v>27</v>
      </c>
      <c r="AK119" s="96"/>
      <c r="AL119" s="96"/>
      <c r="AM119" s="96"/>
      <c r="AN119" s="105"/>
      <c r="AO119" s="105"/>
      <c r="AP119" s="96"/>
      <c r="AQ119" s="105"/>
      <c r="AR119" s="96"/>
      <c r="AS119" s="96"/>
      <c r="AT119" s="96"/>
      <c r="AU119" s="96"/>
      <c r="AV119" s="96"/>
      <c r="AW119" s="96"/>
      <c r="AX119" s="96"/>
      <c r="AY119" s="96"/>
      <c r="AZ119" s="96"/>
      <c r="BA119" s="96"/>
      <c r="BB119" s="96"/>
      <c r="BC119" s="96"/>
      <c r="BD119" s="96"/>
      <c r="BE119" s="96"/>
      <c r="BF119" s="96"/>
      <c r="BG119" s="96"/>
      <c r="BH119" s="96"/>
      <c r="BI119" s="96"/>
      <c r="BJ119" s="96"/>
      <c r="BK119" s="96"/>
      <c r="BL119" s="96"/>
      <c r="BM119" s="96"/>
      <c r="BN119" s="96"/>
      <c r="BO119" s="96"/>
      <c r="BP119" s="96"/>
      <c r="BQ119" s="96"/>
      <c r="BR119" s="96"/>
      <c r="BS119" s="96"/>
      <c r="BT119" s="96"/>
      <c r="BU119" s="96"/>
      <c r="BV119" s="96"/>
      <c r="BW119" s="96"/>
      <c r="BX119" s="96"/>
      <c r="BY119" s="96"/>
      <c r="BZ119" s="96"/>
      <c r="CA119" s="96"/>
      <c r="CB119" s="96"/>
      <c r="CC119" s="96"/>
      <c r="CD119" s="96"/>
      <c r="CE119" s="96"/>
      <c r="CF119" s="96"/>
      <c r="CG119" s="96"/>
      <c r="CH119" s="96"/>
      <c r="CI119" s="96"/>
    </row>
    <row r="120" spans="1:87" ht="15" hidden="1">
      <c r="A120" s="96"/>
      <c r="B120"/>
      <c r="C120"/>
      <c r="D120"/>
      <c r="E120"/>
      <c r="F120"/>
      <c r="G120"/>
      <c r="H120"/>
      <c r="I120"/>
      <c r="J120"/>
      <c r="K120"/>
      <c r="L120"/>
      <c r="M120"/>
      <c r="N120"/>
      <c r="O120"/>
      <c r="P120"/>
      <c r="Q120"/>
      <c r="R120"/>
      <c r="S120" s="96"/>
      <c r="T120" s="96"/>
      <c r="U120" s="96"/>
      <c r="V120" s="96"/>
      <c r="W120" s="96"/>
      <c r="X120" s="96"/>
      <c r="Y120" s="96"/>
      <c r="Z120" s="99">
        <v>79</v>
      </c>
      <c r="AA120" s="139" t="s">
        <v>131</v>
      </c>
      <c r="AB120" s="138">
        <v>10</v>
      </c>
      <c r="AC120" s="138" t="s">
        <v>27</v>
      </c>
      <c r="AD120" s="138">
        <f t="shared" si="1"/>
        <v>6</v>
      </c>
      <c r="AE120" s="138" t="s">
        <v>27</v>
      </c>
      <c r="AF120" s="138" t="s">
        <v>27</v>
      </c>
      <c r="AG120" s="123"/>
      <c r="AH120" s="123"/>
      <c r="AI120" s="123"/>
      <c r="AJ120" s="138" t="s">
        <v>27</v>
      </c>
      <c r="AK120" s="96"/>
      <c r="AL120" s="96"/>
      <c r="AM120" s="96"/>
      <c r="AN120" s="105"/>
      <c r="AO120" s="105"/>
      <c r="AP120" s="96"/>
      <c r="AQ120" s="105"/>
      <c r="AR120" s="96"/>
      <c r="AS120" s="96"/>
      <c r="AT120" s="96"/>
      <c r="AU120" s="96"/>
      <c r="AV120" s="96"/>
      <c r="AW120" s="96"/>
      <c r="AX120" s="96"/>
      <c r="AY120" s="96"/>
      <c r="AZ120" s="96"/>
      <c r="BA120" s="96"/>
      <c r="BB120" s="96"/>
      <c r="BC120" s="96"/>
      <c r="BD120" s="96"/>
      <c r="BE120" s="96"/>
      <c r="BF120" s="96"/>
      <c r="BG120" s="96"/>
      <c r="BH120" s="96"/>
      <c r="BI120" s="96"/>
      <c r="BJ120" s="96"/>
      <c r="BK120" s="96"/>
      <c r="BL120" s="96"/>
      <c r="BM120" s="96"/>
      <c r="BN120" s="96"/>
      <c r="BO120" s="96"/>
      <c r="BP120" s="96"/>
      <c r="BQ120" s="96"/>
      <c r="BR120" s="96"/>
      <c r="BS120" s="96"/>
      <c r="BT120" s="96"/>
      <c r="BU120" s="96"/>
      <c r="BV120" s="96"/>
      <c r="BW120" s="96"/>
      <c r="BX120" s="96"/>
      <c r="BY120" s="96"/>
      <c r="BZ120" s="96"/>
      <c r="CA120" s="96"/>
      <c r="CB120" s="96"/>
      <c r="CC120" s="96"/>
      <c r="CD120" s="96"/>
      <c r="CE120" s="96"/>
      <c r="CF120" s="96"/>
      <c r="CG120" s="96"/>
      <c r="CH120" s="96"/>
      <c r="CI120" s="96"/>
    </row>
    <row r="121" spans="1:87" ht="15" hidden="1">
      <c r="A121" s="96"/>
      <c r="B121"/>
      <c r="C121"/>
      <c r="D121"/>
      <c r="E121"/>
      <c r="F121"/>
      <c r="G121"/>
      <c r="H121"/>
      <c r="I121"/>
      <c r="J121"/>
      <c r="K121"/>
      <c r="L121"/>
      <c r="M121"/>
      <c r="N121"/>
      <c r="O121"/>
      <c r="P121"/>
      <c r="Q121"/>
      <c r="R121"/>
      <c r="S121" s="96"/>
      <c r="T121" s="96"/>
      <c r="U121" s="96"/>
      <c r="V121" s="96"/>
      <c r="W121" s="96"/>
      <c r="X121" s="96"/>
      <c r="Y121" s="96"/>
      <c r="Z121" s="99">
        <v>80</v>
      </c>
      <c r="AA121" s="139" t="s">
        <v>132</v>
      </c>
      <c r="AB121" s="138">
        <v>8</v>
      </c>
      <c r="AC121" s="138" t="s">
        <v>27</v>
      </c>
      <c r="AD121" s="138">
        <f t="shared" si="1"/>
        <v>6</v>
      </c>
      <c r="AE121" s="138" t="s">
        <v>27</v>
      </c>
      <c r="AF121" s="138" t="s">
        <v>27</v>
      </c>
      <c r="AG121" s="123"/>
      <c r="AH121" s="123"/>
      <c r="AI121" s="123"/>
      <c r="AJ121" s="138" t="s">
        <v>27</v>
      </c>
      <c r="AK121" s="96"/>
      <c r="AL121" s="96"/>
      <c r="AM121" s="96"/>
      <c r="AN121" s="105"/>
      <c r="AO121" s="105"/>
      <c r="AP121" s="96"/>
      <c r="AQ121" s="105"/>
      <c r="AR121" s="96"/>
      <c r="AS121" s="96"/>
      <c r="AT121" s="96"/>
      <c r="AU121" s="96"/>
      <c r="AV121" s="96"/>
      <c r="AW121" s="96"/>
      <c r="AX121" s="96"/>
      <c r="AY121" s="96"/>
      <c r="AZ121" s="96"/>
      <c r="BA121" s="96"/>
      <c r="BB121" s="96"/>
      <c r="BC121" s="96"/>
      <c r="BD121" s="96"/>
      <c r="BE121" s="96"/>
      <c r="BF121" s="96"/>
      <c r="BG121" s="96"/>
      <c r="BH121" s="96"/>
      <c r="BI121" s="96"/>
      <c r="BJ121" s="96"/>
      <c r="BK121" s="96"/>
      <c r="BL121" s="96"/>
      <c r="BM121" s="96"/>
      <c r="BN121" s="96"/>
      <c r="BO121" s="96"/>
      <c r="BP121" s="96"/>
      <c r="BQ121" s="96"/>
      <c r="BR121" s="96"/>
      <c r="BS121" s="96"/>
      <c r="BT121" s="96"/>
      <c r="BU121" s="96"/>
      <c r="BV121" s="96"/>
      <c r="BW121" s="96"/>
      <c r="BX121" s="96"/>
      <c r="BY121" s="96"/>
      <c r="BZ121" s="96"/>
      <c r="CA121" s="96"/>
      <c r="CB121" s="96"/>
      <c r="CC121" s="96"/>
      <c r="CD121" s="96"/>
      <c r="CE121" s="96"/>
      <c r="CF121" s="96"/>
      <c r="CG121" s="96"/>
      <c r="CH121" s="96"/>
      <c r="CI121" s="96"/>
    </row>
    <row r="122" spans="1:87" ht="15" hidden="1">
      <c r="A122" s="96"/>
      <c r="B122"/>
      <c r="C122"/>
      <c r="D122"/>
      <c r="E122"/>
      <c r="F122"/>
      <c r="G122"/>
      <c r="H122"/>
      <c r="I122"/>
      <c r="J122"/>
      <c r="K122"/>
      <c r="L122"/>
      <c r="M122"/>
      <c r="N122"/>
      <c r="O122"/>
      <c r="P122"/>
      <c r="Q122"/>
      <c r="R122"/>
      <c r="S122" s="96"/>
      <c r="T122" s="96"/>
      <c r="U122" s="96"/>
      <c r="V122" s="96"/>
      <c r="W122" s="96"/>
      <c r="X122" s="96"/>
      <c r="Y122" s="96"/>
      <c r="Z122" s="99">
        <v>81</v>
      </c>
      <c r="AA122" s="139" t="s">
        <v>133</v>
      </c>
      <c r="AB122" s="138">
        <v>9</v>
      </c>
      <c r="AC122" s="138" t="s">
        <v>27</v>
      </c>
      <c r="AD122" s="138">
        <f t="shared" si="1"/>
        <v>6</v>
      </c>
      <c r="AE122" s="138" t="s">
        <v>27</v>
      </c>
      <c r="AF122" s="138" t="s">
        <v>27</v>
      </c>
      <c r="AG122" s="123"/>
      <c r="AH122" s="123"/>
      <c r="AI122" s="123"/>
      <c r="AJ122" s="138" t="s">
        <v>27</v>
      </c>
      <c r="AK122" s="96"/>
      <c r="AL122" s="96"/>
      <c r="AM122" s="96"/>
      <c r="AN122" s="105"/>
      <c r="AO122" s="105"/>
      <c r="AP122" s="96"/>
      <c r="AQ122" s="105"/>
      <c r="AR122" s="96"/>
      <c r="AS122" s="96"/>
      <c r="AT122" s="96"/>
      <c r="AU122" s="96"/>
      <c r="AV122" s="96"/>
      <c r="AW122" s="96"/>
      <c r="AX122" s="96"/>
      <c r="AY122" s="96"/>
      <c r="AZ122" s="96"/>
      <c r="BA122" s="96"/>
      <c r="BB122" s="96"/>
      <c r="BC122" s="96"/>
      <c r="BD122" s="96"/>
      <c r="BE122" s="96"/>
      <c r="BF122" s="96"/>
      <c r="BG122" s="96"/>
      <c r="BH122" s="96"/>
      <c r="BI122" s="96"/>
      <c r="BJ122" s="96"/>
      <c r="BK122" s="96"/>
      <c r="BL122" s="96"/>
      <c r="BM122" s="96"/>
      <c r="BN122" s="96"/>
      <c r="BO122" s="96"/>
      <c r="BP122" s="96"/>
      <c r="BQ122" s="96"/>
      <c r="BR122" s="96"/>
      <c r="BS122" s="96"/>
      <c r="BT122" s="96"/>
      <c r="BU122" s="96"/>
      <c r="BV122" s="96"/>
      <c r="BW122" s="96"/>
      <c r="BX122" s="96"/>
      <c r="BY122" s="96"/>
      <c r="BZ122" s="96"/>
      <c r="CA122" s="96"/>
      <c r="CB122" s="96"/>
      <c r="CC122" s="96"/>
      <c r="CD122" s="96"/>
      <c r="CE122" s="96"/>
      <c r="CF122" s="96"/>
      <c r="CG122" s="96"/>
      <c r="CH122" s="96"/>
      <c r="CI122" s="96"/>
    </row>
    <row r="123" spans="1:87" ht="15" hidden="1">
      <c r="A123" s="96"/>
      <c r="B123"/>
      <c r="C123"/>
      <c r="D123"/>
      <c r="E123"/>
      <c r="F123"/>
      <c r="G123"/>
      <c r="H123"/>
      <c r="I123"/>
      <c r="J123"/>
      <c r="K123"/>
      <c r="L123"/>
      <c r="M123"/>
      <c r="N123"/>
      <c r="O123"/>
      <c r="P123"/>
      <c r="Q123"/>
      <c r="R123"/>
      <c r="S123" s="96"/>
      <c r="T123" s="96"/>
      <c r="U123" s="96"/>
      <c r="V123" s="96"/>
      <c r="W123" s="96"/>
      <c r="X123" s="96"/>
      <c r="Y123" s="96"/>
      <c r="Z123" s="99"/>
      <c r="AA123" s="139" t="s">
        <v>134</v>
      </c>
      <c r="AB123" s="138">
        <v>7</v>
      </c>
      <c r="AC123" s="138" t="s">
        <v>27</v>
      </c>
      <c r="AD123" s="138">
        <f t="shared" si="1"/>
        <v>6</v>
      </c>
      <c r="AE123" s="138" t="s">
        <v>27</v>
      </c>
      <c r="AF123" s="138" t="s">
        <v>27</v>
      </c>
      <c r="AG123" s="123"/>
      <c r="AH123" s="123"/>
      <c r="AI123" s="123"/>
      <c r="AJ123" s="138" t="s">
        <v>27</v>
      </c>
      <c r="AK123" s="96"/>
      <c r="AL123" s="96"/>
      <c r="AM123" s="96"/>
      <c r="AN123" s="105"/>
      <c r="AO123" s="105"/>
      <c r="AP123" s="96"/>
      <c r="AQ123" s="105"/>
      <c r="AR123" s="96"/>
      <c r="AS123" s="96"/>
      <c r="AT123" s="96"/>
      <c r="AU123" s="96"/>
      <c r="AV123" s="96"/>
      <c r="AW123" s="96"/>
      <c r="AX123" s="96"/>
      <c r="AY123" s="96"/>
      <c r="AZ123" s="96"/>
      <c r="BA123" s="96"/>
      <c r="BB123" s="96"/>
      <c r="BC123" s="96"/>
      <c r="BD123" s="96"/>
      <c r="BE123" s="96"/>
      <c r="BF123" s="96"/>
      <c r="BG123" s="96"/>
      <c r="BH123" s="96"/>
      <c r="BI123" s="96"/>
      <c r="BJ123" s="96"/>
      <c r="BK123" s="96"/>
      <c r="BL123" s="96"/>
      <c r="BM123" s="96"/>
      <c r="BN123" s="96"/>
      <c r="BO123" s="96"/>
      <c r="BP123" s="96"/>
      <c r="BQ123" s="96"/>
      <c r="BR123" s="96"/>
      <c r="BS123" s="96"/>
      <c r="BT123" s="96"/>
      <c r="BU123" s="96"/>
      <c r="BV123" s="96"/>
      <c r="BW123" s="96"/>
      <c r="BX123" s="96"/>
      <c r="BY123" s="96"/>
      <c r="BZ123" s="96"/>
      <c r="CA123" s="96"/>
      <c r="CB123" s="96"/>
      <c r="CC123" s="96"/>
      <c r="CD123" s="96"/>
      <c r="CE123" s="96"/>
      <c r="CF123" s="96"/>
      <c r="CG123" s="96"/>
      <c r="CH123" s="96"/>
      <c r="CI123" s="96"/>
    </row>
    <row r="124" spans="1:87" ht="15" hidden="1">
      <c r="A124" s="96"/>
      <c r="B124"/>
      <c r="C124"/>
      <c r="D124"/>
      <c r="E124"/>
      <c r="F124"/>
      <c r="G124"/>
      <c r="H124"/>
      <c r="I124"/>
      <c r="J124"/>
      <c r="K124"/>
      <c r="L124"/>
      <c r="M124"/>
      <c r="N124"/>
      <c r="O124"/>
      <c r="P124"/>
      <c r="Q124"/>
      <c r="R124"/>
      <c r="S124" s="96"/>
      <c r="T124" s="96"/>
      <c r="U124" s="96"/>
      <c r="V124" s="96"/>
      <c r="W124" s="96"/>
      <c r="X124" s="96"/>
      <c r="Y124" s="96"/>
      <c r="Z124" s="99">
        <v>82</v>
      </c>
      <c r="AA124" s="139" t="s">
        <v>135</v>
      </c>
      <c r="AB124" s="138">
        <v>7</v>
      </c>
      <c r="AC124" s="138">
        <v>2015</v>
      </c>
      <c r="AD124" s="138" t="str">
        <f t="shared" si="1"/>
        <v/>
      </c>
      <c r="AE124" s="138" t="s">
        <v>136</v>
      </c>
      <c r="AF124" s="138" t="s">
        <v>5</v>
      </c>
      <c r="AG124" s="123">
        <v>37</v>
      </c>
      <c r="AH124" s="123">
        <v>5056</v>
      </c>
      <c r="AI124" s="123">
        <v>198</v>
      </c>
      <c r="AJ124" s="138" t="s">
        <v>27</v>
      </c>
      <c r="AK124" s="96"/>
      <c r="AL124" s="96"/>
      <c r="AM124" s="96"/>
      <c r="AN124" s="105"/>
      <c r="AO124" s="105"/>
      <c r="AP124" s="96"/>
      <c r="AQ124" s="105"/>
      <c r="AR124" s="96"/>
      <c r="AS124" s="96"/>
      <c r="AT124" s="96"/>
      <c r="AU124" s="96"/>
      <c r="AV124" s="96"/>
      <c r="AW124" s="96"/>
      <c r="AX124" s="96"/>
      <c r="AY124" s="96"/>
      <c r="AZ124" s="96"/>
      <c r="BA124" s="96"/>
      <c r="BB124" s="96"/>
      <c r="BC124" s="96"/>
      <c r="BD124" s="96"/>
      <c r="BE124" s="96"/>
      <c r="BF124" s="96"/>
      <c r="BG124" s="96"/>
      <c r="BH124" s="96"/>
      <c r="BI124" s="96"/>
      <c r="BJ124" s="96"/>
      <c r="BK124" s="96"/>
      <c r="BL124" s="96"/>
      <c r="BM124" s="96"/>
      <c r="BN124" s="96"/>
      <c r="BO124" s="96"/>
      <c r="BP124" s="96"/>
      <c r="BQ124" s="96"/>
      <c r="BR124" s="96"/>
      <c r="BS124" s="96"/>
      <c r="BT124" s="96"/>
      <c r="BU124" s="96"/>
      <c r="BV124" s="96"/>
      <c r="BW124" s="96"/>
      <c r="BX124" s="96"/>
      <c r="BY124" s="96"/>
      <c r="BZ124" s="96"/>
      <c r="CA124" s="96"/>
      <c r="CB124" s="96"/>
      <c r="CC124" s="96"/>
      <c r="CD124" s="96"/>
      <c r="CE124" s="96"/>
      <c r="CF124" s="96"/>
      <c r="CG124" s="96"/>
      <c r="CH124" s="96"/>
      <c r="CI124" s="96"/>
    </row>
    <row r="125" spans="1:87" ht="15" hidden="1">
      <c r="A125" s="96"/>
      <c r="B125"/>
      <c r="C125"/>
      <c r="D125"/>
      <c r="E125"/>
      <c r="F125"/>
      <c r="G125"/>
      <c r="H125"/>
      <c r="I125"/>
      <c r="J125"/>
      <c r="K125"/>
      <c r="L125"/>
      <c r="M125"/>
      <c r="N125"/>
      <c r="O125"/>
      <c r="P125"/>
      <c r="Q125"/>
      <c r="R125"/>
      <c r="S125" s="96"/>
      <c r="T125" s="96"/>
      <c r="U125" s="96"/>
      <c r="V125" s="96"/>
      <c r="W125" s="96"/>
      <c r="X125" s="96"/>
      <c r="Y125" s="96"/>
      <c r="Z125" s="99">
        <v>83</v>
      </c>
      <c r="AA125" s="139" t="s">
        <v>137</v>
      </c>
      <c r="AB125" s="138">
        <v>10</v>
      </c>
      <c r="AC125" s="138" t="s">
        <v>27</v>
      </c>
      <c r="AD125" s="138">
        <f t="shared" si="1"/>
        <v>6</v>
      </c>
      <c r="AE125" s="138" t="s">
        <v>27</v>
      </c>
      <c r="AF125" s="138" t="s">
        <v>27</v>
      </c>
      <c r="AG125" s="123"/>
      <c r="AH125" s="123"/>
      <c r="AI125" s="123"/>
      <c r="AJ125" s="138" t="s">
        <v>27</v>
      </c>
      <c r="AK125" s="96"/>
      <c r="AL125" s="96"/>
      <c r="AM125" s="96"/>
      <c r="AN125" s="105"/>
      <c r="AO125" s="105"/>
      <c r="AP125" s="96"/>
      <c r="AQ125" s="105"/>
      <c r="AR125" s="96"/>
      <c r="AS125" s="96"/>
      <c r="AT125" s="96"/>
      <c r="AU125" s="96"/>
      <c r="AV125" s="96"/>
      <c r="AW125" s="96"/>
      <c r="AX125" s="96"/>
      <c r="AY125" s="96"/>
      <c r="AZ125" s="96"/>
      <c r="BA125" s="96"/>
      <c r="BB125" s="96"/>
      <c r="BC125" s="96"/>
      <c r="BD125" s="96"/>
      <c r="BE125" s="96"/>
      <c r="BF125" s="96"/>
      <c r="BG125" s="96"/>
      <c r="BH125" s="96"/>
      <c r="BI125" s="96"/>
      <c r="BJ125" s="96"/>
      <c r="BK125" s="96"/>
      <c r="BL125" s="96"/>
      <c r="BM125" s="96"/>
      <c r="BN125" s="96"/>
      <c r="BO125" s="96"/>
      <c r="BP125" s="96"/>
      <c r="BQ125" s="96"/>
      <c r="BR125" s="96"/>
      <c r="BS125" s="96"/>
      <c r="BT125" s="96"/>
      <c r="BU125" s="96"/>
      <c r="BV125" s="96"/>
      <c r="BW125" s="96"/>
      <c r="BX125" s="96"/>
      <c r="BY125" s="96"/>
      <c r="BZ125" s="96"/>
      <c r="CA125" s="96"/>
      <c r="CB125" s="96"/>
      <c r="CC125" s="96"/>
      <c r="CD125" s="96"/>
      <c r="CE125" s="96"/>
      <c r="CF125" s="96"/>
      <c r="CG125" s="96"/>
      <c r="CH125" s="96"/>
      <c r="CI125" s="96"/>
    </row>
    <row r="126" spans="1:87" ht="15" hidden="1">
      <c r="A126" s="96"/>
      <c r="B126" s="102"/>
      <c r="C126" s="102"/>
      <c r="D126" s="102"/>
      <c r="E126" s="102"/>
      <c r="F126" s="102"/>
      <c r="G126" s="102"/>
      <c r="H126" s="102"/>
      <c r="I126" s="102"/>
      <c r="J126" s="102"/>
      <c r="K126" s="102"/>
      <c r="L126" s="102"/>
      <c r="M126" s="102"/>
      <c r="N126" s="102"/>
      <c r="O126" s="102"/>
      <c r="P126" s="102"/>
      <c r="Q126" s="96"/>
      <c r="R126" s="96"/>
      <c r="S126" s="96"/>
      <c r="T126" s="96"/>
      <c r="U126" s="96"/>
      <c r="V126" s="96"/>
      <c r="W126" s="96"/>
      <c r="X126" s="96"/>
      <c r="Y126" s="96"/>
      <c r="Z126" s="99">
        <v>84</v>
      </c>
      <c r="AA126" s="139" t="s">
        <v>138</v>
      </c>
      <c r="AB126" s="138">
        <v>3</v>
      </c>
      <c r="AC126" s="138" t="s">
        <v>27</v>
      </c>
      <c r="AD126" s="138">
        <f t="shared" si="1"/>
        <v>6</v>
      </c>
      <c r="AE126" s="138" t="s">
        <v>27</v>
      </c>
      <c r="AF126" s="138" t="s">
        <v>27</v>
      </c>
      <c r="AG126" s="123"/>
      <c r="AH126" s="123"/>
      <c r="AI126" s="123"/>
      <c r="AJ126" s="138" t="s">
        <v>27</v>
      </c>
      <c r="AK126" s="96"/>
      <c r="AL126" s="96"/>
      <c r="AM126" s="96"/>
      <c r="AN126" s="105"/>
      <c r="AO126" s="105"/>
      <c r="AP126" s="96"/>
      <c r="AQ126" s="105"/>
      <c r="AR126" s="96"/>
      <c r="AS126" s="96"/>
      <c r="AT126" s="96"/>
      <c r="AU126" s="96"/>
      <c r="AV126" s="96"/>
      <c r="AW126" s="96"/>
      <c r="AX126" s="96"/>
      <c r="AY126" s="96"/>
      <c r="AZ126" s="96"/>
      <c r="BA126" s="96"/>
      <c r="BB126" s="96"/>
      <c r="BC126" s="96"/>
      <c r="BD126" s="96"/>
      <c r="BE126" s="96"/>
      <c r="BF126" s="96"/>
      <c r="BG126" s="96"/>
      <c r="BH126" s="96"/>
      <c r="BI126" s="96"/>
      <c r="BJ126" s="96"/>
      <c r="BK126" s="96"/>
      <c r="BL126" s="96"/>
      <c r="BM126" s="96"/>
      <c r="BN126" s="96"/>
      <c r="BO126" s="96"/>
      <c r="BP126" s="96"/>
      <c r="BQ126" s="96"/>
      <c r="BR126" s="96"/>
      <c r="BS126" s="96"/>
      <c r="BT126" s="96"/>
      <c r="BU126" s="96"/>
      <c r="BV126" s="96"/>
      <c r="BW126" s="96"/>
      <c r="BX126" s="96"/>
      <c r="BY126" s="96"/>
      <c r="BZ126" s="96"/>
      <c r="CA126" s="96"/>
      <c r="CB126" s="96"/>
      <c r="CC126" s="96"/>
      <c r="CD126" s="96"/>
      <c r="CE126" s="96"/>
      <c r="CF126" s="96"/>
      <c r="CG126" s="96"/>
      <c r="CH126" s="96"/>
      <c r="CI126" s="96"/>
    </row>
    <row r="127" spans="1:87" ht="15" hidden="1">
      <c r="A127" s="96"/>
      <c r="B127" s="102"/>
      <c r="C127" s="102"/>
      <c r="D127" s="102"/>
      <c r="E127" s="102"/>
      <c r="F127" s="102"/>
      <c r="G127" s="102"/>
      <c r="H127" s="102"/>
      <c r="I127" s="102"/>
      <c r="J127" s="102"/>
      <c r="K127" s="102"/>
      <c r="L127" s="102"/>
      <c r="M127" s="102"/>
      <c r="N127" s="102"/>
      <c r="O127" s="102"/>
      <c r="P127" s="102"/>
      <c r="Q127" s="96"/>
      <c r="R127" s="96"/>
      <c r="S127" s="96"/>
      <c r="T127" s="96"/>
      <c r="U127" s="96"/>
      <c r="V127" s="96"/>
      <c r="W127" s="96"/>
      <c r="X127" s="96"/>
      <c r="Y127" s="96"/>
      <c r="Z127" s="99">
        <v>85</v>
      </c>
      <c r="AA127" s="139" t="s">
        <v>139</v>
      </c>
      <c r="AB127" s="138">
        <v>6</v>
      </c>
      <c r="AC127" s="138" t="s">
        <v>27</v>
      </c>
      <c r="AD127" s="138">
        <f t="shared" si="1"/>
        <v>6</v>
      </c>
      <c r="AE127" s="138" t="s">
        <v>27</v>
      </c>
      <c r="AF127" s="138" t="s">
        <v>27</v>
      </c>
      <c r="AG127" s="123"/>
      <c r="AH127" s="123"/>
      <c r="AI127" s="123"/>
      <c r="AJ127" s="138" t="s">
        <v>27</v>
      </c>
      <c r="AK127" s="96"/>
      <c r="AL127" s="96"/>
      <c r="AM127" s="96"/>
      <c r="AN127" s="105"/>
      <c r="AO127" s="105"/>
      <c r="AP127" s="96"/>
      <c r="AQ127" s="105"/>
      <c r="AR127" s="96"/>
      <c r="AS127" s="96"/>
      <c r="AT127" s="96"/>
      <c r="AU127" s="96"/>
      <c r="AV127" s="96"/>
      <c r="AW127" s="96"/>
      <c r="AX127" s="96"/>
      <c r="AY127" s="96"/>
      <c r="AZ127" s="96"/>
      <c r="BA127" s="96"/>
      <c r="BB127" s="96"/>
      <c r="BC127" s="96"/>
      <c r="BD127" s="96"/>
      <c r="BE127" s="96"/>
      <c r="BF127" s="96"/>
      <c r="BG127" s="96"/>
      <c r="BH127" s="96"/>
      <c r="BI127" s="96"/>
      <c r="BJ127" s="96"/>
      <c r="BK127" s="96"/>
      <c r="BL127" s="96"/>
      <c r="BM127" s="96"/>
      <c r="BN127" s="96"/>
      <c r="BO127" s="96"/>
      <c r="BP127" s="96"/>
      <c r="BQ127" s="96"/>
      <c r="BR127" s="96"/>
      <c r="BS127" s="96"/>
      <c r="BT127" s="96"/>
      <c r="BU127" s="96"/>
      <c r="BV127" s="96"/>
      <c r="BW127" s="96"/>
      <c r="BX127" s="96"/>
      <c r="BY127" s="96"/>
      <c r="BZ127" s="96"/>
      <c r="CA127" s="96"/>
      <c r="CB127" s="96"/>
      <c r="CC127" s="96"/>
      <c r="CD127" s="96"/>
      <c r="CE127" s="96"/>
      <c r="CF127" s="96"/>
      <c r="CG127" s="96"/>
      <c r="CH127" s="96"/>
      <c r="CI127" s="96"/>
    </row>
    <row r="128" spans="1:87" ht="15" hidden="1">
      <c r="A128" s="96"/>
      <c r="B128" s="102"/>
      <c r="C128" s="102"/>
      <c r="D128" s="102"/>
      <c r="E128" s="102"/>
      <c r="F128" s="102"/>
      <c r="G128" s="102"/>
      <c r="H128" s="102"/>
      <c r="I128" s="102"/>
      <c r="J128" s="102"/>
      <c r="K128" s="102"/>
      <c r="L128" s="102"/>
      <c r="M128" s="102"/>
      <c r="N128" s="102"/>
      <c r="O128" s="102"/>
      <c r="P128" s="102"/>
      <c r="Q128" s="96"/>
      <c r="R128" s="96"/>
      <c r="S128" s="96"/>
      <c r="T128" s="96"/>
      <c r="U128" s="96"/>
      <c r="V128" s="96"/>
      <c r="W128" s="96"/>
      <c r="X128" s="96"/>
      <c r="Y128" s="96"/>
      <c r="Z128" s="99">
        <v>86</v>
      </c>
      <c r="AA128" s="139" t="s">
        <v>140</v>
      </c>
      <c r="AB128" s="138">
        <v>13</v>
      </c>
      <c r="AC128" s="138" t="s">
        <v>27</v>
      </c>
      <c r="AD128" s="138">
        <f t="shared" si="1"/>
        <v>6</v>
      </c>
      <c r="AE128" s="138" t="s">
        <v>27</v>
      </c>
      <c r="AF128" s="138" t="s">
        <v>27</v>
      </c>
      <c r="AG128" s="123"/>
      <c r="AH128" s="123"/>
      <c r="AI128" s="123"/>
      <c r="AJ128" s="138" t="s">
        <v>27</v>
      </c>
      <c r="AK128" s="96"/>
      <c r="AL128" s="96"/>
      <c r="AM128" s="96"/>
      <c r="AN128" s="105"/>
      <c r="AO128" s="105"/>
      <c r="AP128" s="96"/>
      <c r="AQ128" s="105"/>
      <c r="AR128" s="96"/>
      <c r="AS128" s="96"/>
      <c r="AT128" s="96"/>
      <c r="AU128" s="96"/>
      <c r="AV128" s="96"/>
      <c r="AW128" s="96"/>
      <c r="AX128" s="96"/>
      <c r="AY128" s="96"/>
      <c r="AZ128" s="96"/>
      <c r="BA128" s="96"/>
      <c r="BB128" s="96"/>
      <c r="BC128" s="96"/>
      <c r="BD128" s="96"/>
      <c r="BE128" s="96"/>
      <c r="BF128" s="96"/>
      <c r="BG128" s="96"/>
      <c r="BH128" s="96"/>
      <c r="BI128" s="96"/>
      <c r="BJ128" s="96"/>
      <c r="BK128" s="96"/>
      <c r="BL128" s="96"/>
      <c r="BM128" s="96"/>
      <c r="BN128" s="96"/>
      <c r="BO128" s="96"/>
      <c r="BP128" s="96"/>
      <c r="BQ128" s="96"/>
      <c r="BR128" s="96"/>
      <c r="BS128" s="96"/>
      <c r="BT128" s="96"/>
      <c r="BU128" s="96"/>
      <c r="BV128" s="96"/>
      <c r="BW128" s="96"/>
      <c r="BX128" s="96"/>
      <c r="BY128" s="96"/>
      <c r="BZ128" s="96"/>
      <c r="CA128" s="96"/>
      <c r="CB128" s="96"/>
      <c r="CC128" s="96"/>
      <c r="CD128" s="96"/>
      <c r="CE128" s="96"/>
      <c r="CF128" s="96"/>
      <c r="CG128" s="96"/>
      <c r="CH128" s="96"/>
      <c r="CI128" s="96"/>
    </row>
    <row r="129" spans="1:87" ht="15" hidden="1">
      <c r="A129" s="96"/>
      <c r="B129" s="102"/>
      <c r="C129" s="102"/>
      <c r="D129" s="102"/>
      <c r="E129" s="102"/>
      <c r="F129" s="102"/>
      <c r="G129" s="102"/>
      <c r="H129" s="102"/>
      <c r="I129" s="102"/>
      <c r="J129" s="102"/>
      <c r="K129" s="102"/>
      <c r="L129" s="102"/>
      <c r="M129" s="102"/>
      <c r="N129" s="102"/>
      <c r="O129" s="102"/>
      <c r="P129" s="102"/>
      <c r="Q129" s="96"/>
      <c r="R129" s="96"/>
      <c r="S129" s="96"/>
      <c r="T129" s="96"/>
      <c r="U129" s="96"/>
      <c r="V129" s="96"/>
      <c r="W129" s="96"/>
      <c r="X129" s="96"/>
      <c r="Y129" s="96"/>
      <c r="Z129" s="99">
        <v>87</v>
      </c>
      <c r="AA129" s="139" t="s">
        <v>141</v>
      </c>
      <c r="AB129" s="138">
        <v>8</v>
      </c>
      <c r="AC129" s="138" t="s">
        <v>27</v>
      </c>
      <c r="AD129" s="138">
        <f t="shared" si="1"/>
        <v>6</v>
      </c>
      <c r="AE129" s="138" t="s">
        <v>27</v>
      </c>
      <c r="AF129" s="138" t="s">
        <v>27</v>
      </c>
      <c r="AG129" s="123"/>
      <c r="AH129" s="123"/>
      <c r="AI129" s="123"/>
      <c r="AJ129" s="138" t="s">
        <v>27</v>
      </c>
      <c r="AK129" s="96"/>
      <c r="AL129" s="96"/>
      <c r="AM129" s="96"/>
      <c r="AN129" s="105"/>
      <c r="AO129" s="105"/>
      <c r="AP129" s="96"/>
      <c r="AQ129" s="105"/>
      <c r="AR129" s="96"/>
      <c r="AS129" s="96"/>
      <c r="AT129" s="96"/>
      <c r="AU129" s="96"/>
      <c r="AV129" s="96"/>
      <c r="AW129" s="96"/>
      <c r="AX129" s="96"/>
      <c r="AY129" s="96"/>
      <c r="AZ129" s="96"/>
      <c r="BA129" s="96"/>
      <c r="BB129" s="96"/>
      <c r="BC129" s="96"/>
      <c r="BD129" s="96"/>
      <c r="BE129" s="96"/>
      <c r="BF129" s="96"/>
      <c r="BG129" s="96"/>
      <c r="BH129" s="96"/>
      <c r="BI129" s="96"/>
      <c r="BJ129" s="96"/>
      <c r="BK129" s="96"/>
      <c r="BL129" s="96"/>
      <c r="BM129" s="96"/>
      <c r="BN129" s="96"/>
      <c r="BO129" s="96"/>
      <c r="BP129" s="96"/>
      <c r="BQ129" s="96"/>
      <c r="BR129" s="96"/>
      <c r="BS129" s="96"/>
      <c r="BT129" s="96"/>
      <c r="BU129" s="96"/>
      <c r="BV129" s="96"/>
      <c r="BW129" s="96"/>
      <c r="BX129" s="96"/>
      <c r="BY129" s="96"/>
      <c r="BZ129" s="96"/>
      <c r="CA129" s="96"/>
      <c r="CB129" s="96"/>
      <c r="CC129" s="96"/>
      <c r="CD129" s="96"/>
      <c r="CE129" s="96"/>
      <c r="CF129" s="96"/>
      <c r="CG129" s="96"/>
      <c r="CH129" s="96"/>
      <c r="CI129" s="96"/>
    </row>
    <row r="130" spans="1:87" ht="15" hidden="1">
      <c r="A130" s="96"/>
      <c r="B130" s="102"/>
      <c r="C130" s="102"/>
      <c r="D130" s="102"/>
      <c r="E130" s="102"/>
      <c r="F130" s="102"/>
      <c r="G130" s="102"/>
      <c r="H130" s="102"/>
      <c r="I130" s="102"/>
      <c r="J130" s="102"/>
      <c r="K130" s="102"/>
      <c r="L130" s="102"/>
      <c r="M130" s="102"/>
      <c r="N130" s="102"/>
      <c r="O130" s="102"/>
      <c r="P130" s="102"/>
      <c r="Q130" s="96"/>
      <c r="R130" s="96"/>
      <c r="S130" s="96"/>
      <c r="T130" s="96"/>
      <c r="U130" s="96"/>
      <c r="V130" s="96"/>
      <c r="W130" s="96"/>
      <c r="X130" s="96"/>
      <c r="Y130" s="96"/>
      <c r="Z130" s="99">
        <v>88</v>
      </c>
      <c r="AA130" s="139" t="s">
        <v>142</v>
      </c>
      <c r="AB130" s="138">
        <v>13</v>
      </c>
      <c r="AC130" s="138">
        <v>2016</v>
      </c>
      <c r="AD130" s="138" t="str">
        <f t="shared" si="1"/>
        <v/>
      </c>
      <c r="AE130" s="138" t="s">
        <v>143</v>
      </c>
      <c r="AF130" s="138" t="s">
        <v>5</v>
      </c>
      <c r="AG130" s="123">
        <v>7</v>
      </c>
      <c r="AH130" s="123">
        <v>1143</v>
      </c>
      <c r="AI130" s="123">
        <v>39</v>
      </c>
      <c r="AJ130" s="138" t="s">
        <v>27</v>
      </c>
      <c r="AK130" s="96"/>
      <c r="AL130" s="96"/>
      <c r="AM130" s="96"/>
      <c r="AN130" s="105"/>
      <c r="AO130" s="105"/>
      <c r="AP130" s="96"/>
      <c r="AQ130" s="105"/>
      <c r="AR130" s="96"/>
      <c r="AS130" s="96"/>
      <c r="AT130" s="96"/>
      <c r="AU130" s="96"/>
      <c r="AV130" s="96"/>
      <c r="AW130" s="96"/>
      <c r="AX130" s="96"/>
      <c r="AY130" s="96"/>
      <c r="AZ130" s="96"/>
      <c r="BA130" s="96"/>
      <c r="BB130" s="96"/>
      <c r="BC130" s="96"/>
      <c r="BD130" s="96"/>
      <c r="BE130" s="96"/>
      <c r="BF130" s="96"/>
      <c r="BG130" s="96"/>
      <c r="BH130" s="96"/>
      <c r="BI130" s="96"/>
      <c r="BJ130" s="96"/>
      <c r="BK130" s="96"/>
      <c r="BL130" s="96"/>
      <c r="BM130" s="96"/>
      <c r="BN130" s="96"/>
      <c r="BO130" s="96"/>
      <c r="BP130" s="96"/>
      <c r="BQ130" s="96"/>
      <c r="BR130" s="96"/>
      <c r="BS130" s="96"/>
      <c r="BT130" s="96"/>
      <c r="BU130" s="96"/>
      <c r="BV130" s="96"/>
      <c r="BW130" s="96"/>
      <c r="BX130" s="96"/>
      <c r="BY130" s="96"/>
      <c r="BZ130" s="96"/>
      <c r="CA130" s="96"/>
      <c r="CB130" s="96"/>
      <c r="CC130" s="96"/>
      <c r="CD130" s="96"/>
      <c r="CE130" s="96"/>
      <c r="CF130" s="96"/>
      <c r="CG130" s="96"/>
      <c r="CH130" s="96"/>
      <c r="CI130" s="96"/>
    </row>
    <row r="131" spans="1:87" ht="15" hidden="1">
      <c r="A131" s="96"/>
      <c r="B131" s="102"/>
      <c r="C131" s="102"/>
      <c r="D131" s="102"/>
      <c r="E131" s="102"/>
      <c r="F131" s="102"/>
      <c r="G131" s="102"/>
      <c r="H131" s="102"/>
      <c r="I131" s="102"/>
      <c r="J131" s="102"/>
      <c r="K131" s="102"/>
      <c r="L131" s="102"/>
      <c r="M131" s="102"/>
      <c r="N131" s="102"/>
      <c r="O131" s="102"/>
      <c r="P131" s="102"/>
      <c r="Q131" s="96"/>
      <c r="R131" s="96"/>
      <c r="S131" s="96"/>
      <c r="T131" s="96"/>
      <c r="U131" s="96"/>
      <c r="V131" s="96"/>
      <c r="W131" s="96"/>
      <c r="X131" s="96"/>
      <c r="Y131" s="96"/>
      <c r="Z131" s="99">
        <v>89</v>
      </c>
      <c r="AA131" s="139" t="s">
        <v>144</v>
      </c>
      <c r="AB131" s="138">
        <v>5</v>
      </c>
      <c r="AC131" s="138" t="s">
        <v>27</v>
      </c>
      <c r="AD131" s="138">
        <f t="shared" si="1"/>
        <v>6</v>
      </c>
      <c r="AE131" s="138" t="s">
        <v>27</v>
      </c>
      <c r="AF131" s="138" t="s">
        <v>27</v>
      </c>
      <c r="AG131" s="123"/>
      <c r="AH131" s="123"/>
      <c r="AI131" s="123"/>
      <c r="AJ131" s="138" t="s">
        <v>27</v>
      </c>
      <c r="AK131" s="96"/>
      <c r="AL131" s="96"/>
      <c r="AM131" s="96"/>
      <c r="AN131" s="105"/>
      <c r="AO131" s="105"/>
      <c r="AP131" s="96"/>
      <c r="AQ131" s="105"/>
      <c r="AR131" s="96"/>
      <c r="AS131" s="96"/>
      <c r="AT131" s="96"/>
      <c r="AU131" s="96"/>
      <c r="AV131" s="96"/>
      <c r="AW131" s="96"/>
      <c r="AX131" s="96"/>
      <c r="AY131" s="96"/>
      <c r="AZ131" s="96"/>
      <c r="BA131" s="96"/>
      <c r="BB131" s="96"/>
      <c r="BC131" s="96"/>
      <c r="BD131" s="96"/>
      <c r="BE131" s="96"/>
      <c r="BF131" s="96"/>
      <c r="BG131" s="96"/>
      <c r="BH131" s="96"/>
      <c r="BI131" s="96"/>
      <c r="BJ131" s="96"/>
      <c r="BK131" s="96"/>
      <c r="BL131" s="96"/>
      <c r="BM131" s="96"/>
      <c r="BN131" s="96"/>
      <c r="BO131" s="96"/>
      <c r="BP131" s="96"/>
      <c r="BQ131" s="96"/>
      <c r="BR131" s="96"/>
      <c r="BS131" s="96"/>
      <c r="BT131" s="96"/>
      <c r="BU131" s="96"/>
      <c r="BV131" s="96"/>
      <c r="BW131" s="96"/>
      <c r="BX131" s="96"/>
      <c r="BY131" s="96"/>
      <c r="BZ131" s="96"/>
      <c r="CA131" s="96"/>
      <c r="CB131" s="96"/>
      <c r="CC131" s="96"/>
      <c r="CD131" s="96"/>
      <c r="CE131" s="96"/>
      <c r="CF131" s="96"/>
      <c r="CG131" s="96"/>
      <c r="CH131" s="96"/>
      <c r="CI131" s="96"/>
    </row>
    <row r="132" spans="1:87" ht="15" hidden="1">
      <c r="A132" s="96"/>
      <c r="B132" s="102"/>
      <c r="C132" s="102"/>
      <c r="D132" s="102"/>
      <c r="E132" s="102"/>
      <c r="F132" s="102"/>
      <c r="G132" s="102"/>
      <c r="H132" s="102"/>
      <c r="I132" s="102"/>
      <c r="J132" s="102"/>
      <c r="K132" s="102"/>
      <c r="L132" s="102"/>
      <c r="M132" s="102"/>
      <c r="N132" s="102"/>
      <c r="O132" s="102"/>
      <c r="P132" s="102"/>
      <c r="Q132" s="96"/>
      <c r="R132" s="96"/>
      <c r="S132" s="96"/>
      <c r="T132" s="96"/>
      <c r="U132" s="96"/>
      <c r="V132" s="96"/>
      <c r="W132" s="96"/>
      <c r="X132" s="96"/>
      <c r="Y132" s="96"/>
      <c r="Z132" s="99">
        <v>90</v>
      </c>
      <c r="AA132" s="139" t="s">
        <v>145</v>
      </c>
      <c r="AB132" s="138">
        <v>5</v>
      </c>
      <c r="AC132" s="138" t="s">
        <v>27</v>
      </c>
      <c r="AD132" s="138">
        <f t="shared" si="1"/>
        <v>6</v>
      </c>
      <c r="AE132" s="138" t="s">
        <v>27</v>
      </c>
      <c r="AF132" s="138" t="s">
        <v>27</v>
      </c>
      <c r="AG132" s="123"/>
      <c r="AH132" s="123"/>
      <c r="AI132" s="123"/>
      <c r="AJ132" s="138" t="s">
        <v>27</v>
      </c>
      <c r="AK132" s="96"/>
      <c r="AL132" s="96"/>
      <c r="AM132" s="96"/>
      <c r="AN132" s="105"/>
      <c r="AO132" s="105"/>
      <c r="AP132" s="96"/>
      <c r="AQ132" s="105"/>
      <c r="AR132" s="96"/>
      <c r="AS132" s="96"/>
      <c r="AT132" s="96"/>
      <c r="AU132" s="96"/>
      <c r="AV132" s="96"/>
      <c r="AW132" s="96"/>
      <c r="AX132" s="96"/>
      <c r="AY132" s="96"/>
      <c r="AZ132" s="96"/>
      <c r="BA132" s="96"/>
      <c r="BB132" s="96"/>
      <c r="BC132" s="96"/>
      <c r="BD132" s="96"/>
      <c r="BE132" s="96"/>
      <c r="BF132" s="96"/>
      <c r="BG132" s="96"/>
      <c r="BH132" s="96"/>
      <c r="BI132" s="96"/>
      <c r="BJ132" s="96"/>
      <c r="BK132" s="96"/>
      <c r="BL132" s="96"/>
      <c r="BM132" s="96"/>
      <c r="BN132" s="96"/>
      <c r="BO132" s="96"/>
      <c r="BP132" s="96"/>
      <c r="BQ132" s="96"/>
      <c r="BR132" s="96"/>
      <c r="BS132" s="96"/>
      <c r="BT132" s="96"/>
      <c r="BU132" s="96"/>
      <c r="BV132" s="96"/>
      <c r="BW132" s="96"/>
      <c r="BX132" s="96"/>
      <c r="BY132" s="96"/>
      <c r="BZ132" s="96"/>
      <c r="CA132" s="96"/>
      <c r="CB132" s="96"/>
      <c r="CC132" s="96"/>
      <c r="CD132" s="96"/>
      <c r="CE132" s="96"/>
      <c r="CF132" s="96"/>
      <c r="CG132" s="96"/>
      <c r="CH132" s="96"/>
      <c r="CI132" s="96"/>
    </row>
    <row r="133" spans="1:87" ht="15" hidden="1">
      <c r="A133" s="96"/>
      <c r="B133" s="102"/>
      <c r="C133" s="102"/>
      <c r="D133" s="102"/>
      <c r="E133" s="102"/>
      <c r="F133" s="102"/>
      <c r="G133" s="102"/>
      <c r="H133" s="102"/>
      <c r="I133" s="102"/>
      <c r="J133" s="102"/>
      <c r="K133" s="102"/>
      <c r="L133" s="102"/>
      <c r="M133" s="102"/>
      <c r="N133" s="102"/>
      <c r="O133" s="102"/>
      <c r="P133" s="102"/>
      <c r="Q133" s="96"/>
      <c r="R133" s="96"/>
      <c r="S133" s="96"/>
      <c r="T133" s="96"/>
      <c r="U133" s="96"/>
      <c r="V133" s="96"/>
      <c r="W133" s="96"/>
      <c r="X133" s="96"/>
      <c r="Y133" s="96"/>
      <c r="Z133" s="99">
        <v>91</v>
      </c>
      <c r="AA133" s="139" t="s">
        <v>146</v>
      </c>
      <c r="AB133" s="138">
        <v>7</v>
      </c>
      <c r="AC133" s="138" t="s">
        <v>27</v>
      </c>
      <c r="AD133" s="138">
        <f t="shared" si="1"/>
        <v>6</v>
      </c>
      <c r="AE133" s="138" t="s">
        <v>27</v>
      </c>
      <c r="AF133" s="138" t="s">
        <v>27</v>
      </c>
      <c r="AG133" s="123"/>
      <c r="AH133" s="123"/>
      <c r="AI133" s="123"/>
      <c r="AJ133" s="138" t="s">
        <v>27</v>
      </c>
      <c r="AK133" s="96"/>
      <c r="AL133" s="96"/>
      <c r="AM133" s="96"/>
      <c r="AN133" s="105"/>
      <c r="AO133" s="105"/>
      <c r="AP133" s="96"/>
      <c r="AQ133" s="105"/>
      <c r="AR133" s="96"/>
      <c r="AS133" s="96"/>
      <c r="AT133" s="96"/>
      <c r="AU133" s="96"/>
      <c r="AV133" s="96"/>
      <c r="AW133" s="96"/>
      <c r="AX133" s="96"/>
      <c r="AY133" s="96"/>
      <c r="AZ133" s="96"/>
      <c r="BA133" s="96"/>
      <c r="BB133" s="96"/>
      <c r="BC133" s="96"/>
      <c r="BD133" s="96"/>
      <c r="BE133" s="96"/>
      <c r="BF133" s="96"/>
      <c r="BG133" s="96"/>
      <c r="BH133" s="96"/>
      <c r="BI133" s="96"/>
      <c r="BJ133" s="96"/>
      <c r="BK133" s="96"/>
      <c r="BL133" s="96"/>
      <c r="BM133" s="96"/>
      <c r="BN133" s="96"/>
      <c r="BO133" s="96"/>
      <c r="BP133" s="96"/>
      <c r="BQ133" s="96"/>
      <c r="BR133" s="96"/>
      <c r="BS133" s="96"/>
      <c r="BT133" s="96"/>
      <c r="BU133" s="96"/>
      <c r="BV133" s="96"/>
      <c r="BW133" s="96"/>
      <c r="BX133" s="96"/>
      <c r="BY133" s="96"/>
      <c r="BZ133" s="96"/>
      <c r="CA133" s="96"/>
      <c r="CB133" s="96"/>
      <c r="CC133" s="96"/>
      <c r="CD133" s="96"/>
      <c r="CE133" s="96"/>
      <c r="CF133" s="96"/>
      <c r="CG133" s="96"/>
      <c r="CH133" s="96"/>
      <c r="CI133" s="96"/>
    </row>
    <row r="134" spans="1:87" ht="15" hidden="1">
      <c r="A134" s="96"/>
      <c r="B134" s="102"/>
      <c r="C134" s="102"/>
      <c r="D134" s="102"/>
      <c r="E134" s="102"/>
      <c r="F134" s="102"/>
      <c r="G134" s="102"/>
      <c r="H134" s="102"/>
      <c r="I134" s="102"/>
      <c r="J134" s="102"/>
      <c r="K134" s="102"/>
      <c r="L134" s="102"/>
      <c r="M134" s="102"/>
      <c r="N134" s="102"/>
      <c r="O134" s="102"/>
      <c r="P134" s="102"/>
      <c r="Q134" s="96"/>
      <c r="R134" s="96"/>
      <c r="S134" s="96"/>
      <c r="T134" s="96"/>
      <c r="U134" s="96"/>
      <c r="V134" s="96"/>
      <c r="W134" s="96"/>
      <c r="X134" s="96"/>
      <c r="Y134" s="96"/>
      <c r="Z134" s="99">
        <v>92</v>
      </c>
      <c r="AA134" s="139" t="s">
        <v>147</v>
      </c>
      <c r="AB134" s="138">
        <v>9</v>
      </c>
      <c r="AC134" s="138" t="s">
        <v>27</v>
      </c>
      <c r="AD134" s="138">
        <f t="shared" si="1"/>
        <v>6</v>
      </c>
      <c r="AE134" s="138" t="s">
        <v>27</v>
      </c>
      <c r="AF134" s="138" t="s">
        <v>27</v>
      </c>
      <c r="AG134" s="123"/>
      <c r="AH134" s="123"/>
      <c r="AI134" s="123"/>
      <c r="AJ134" s="138" t="s">
        <v>27</v>
      </c>
      <c r="AK134" s="96"/>
      <c r="AL134" s="96"/>
      <c r="AM134" s="96"/>
      <c r="AN134" s="105"/>
      <c r="AO134" s="105"/>
      <c r="AP134" s="96"/>
      <c r="AQ134" s="105"/>
      <c r="AR134" s="96"/>
      <c r="AS134" s="96"/>
      <c r="AT134" s="96"/>
      <c r="AU134" s="96"/>
      <c r="AV134" s="96"/>
      <c r="AW134" s="96"/>
      <c r="AX134" s="96"/>
      <c r="AY134" s="96"/>
      <c r="AZ134" s="96"/>
      <c r="BA134" s="96"/>
      <c r="BB134" s="96"/>
      <c r="BC134" s="96"/>
      <c r="BD134" s="96"/>
      <c r="BE134" s="96"/>
      <c r="BF134" s="96"/>
      <c r="BG134" s="96"/>
      <c r="BH134" s="96"/>
      <c r="BI134" s="96"/>
      <c r="BJ134" s="96"/>
      <c r="BK134" s="96"/>
      <c r="BL134" s="96"/>
      <c r="BM134" s="96"/>
      <c r="BN134" s="96"/>
      <c r="BO134" s="96"/>
      <c r="BP134" s="96"/>
      <c r="BQ134" s="96"/>
      <c r="BR134" s="96"/>
      <c r="BS134" s="96"/>
      <c r="BT134" s="96"/>
      <c r="BU134" s="96"/>
      <c r="BV134" s="96"/>
      <c r="BW134" s="96"/>
      <c r="BX134" s="96"/>
      <c r="BY134" s="96"/>
      <c r="BZ134" s="96"/>
      <c r="CA134" s="96"/>
      <c r="CB134" s="96"/>
      <c r="CC134" s="96"/>
      <c r="CD134" s="96"/>
      <c r="CE134" s="96"/>
      <c r="CF134" s="96"/>
      <c r="CG134" s="96"/>
      <c r="CH134" s="96"/>
      <c r="CI134" s="96"/>
    </row>
    <row r="135" spans="1:87" ht="15" hidden="1">
      <c r="A135" s="96"/>
      <c r="B135" s="102"/>
      <c r="C135" s="102"/>
      <c r="D135" s="102"/>
      <c r="E135" s="102"/>
      <c r="F135" s="102"/>
      <c r="G135" s="102"/>
      <c r="H135" s="102"/>
      <c r="I135" s="102"/>
      <c r="J135" s="102"/>
      <c r="K135" s="102"/>
      <c r="L135" s="102"/>
      <c r="M135" s="102"/>
      <c r="N135" s="102"/>
      <c r="O135" s="102"/>
      <c r="P135" s="102"/>
      <c r="Q135" s="96"/>
      <c r="R135" s="96"/>
      <c r="S135" s="96"/>
      <c r="T135" s="96"/>
      <c r="U135" s="96"/>
      <c r="V135" s="96"/>
      <c r="W135" s="96"/>
      <c r="X135" s="96"/>
      <c r="Y135" s="96"/>
      <c r="Z135" s="99">
        <v>93</v>
      </c>
      <c r="AA135" s="139" t="s">
        <v>148</v>
      </c>
      <c r="AB135" s="138">
        <v>13</v>
      </c>
      <c r="AC135" s="138" t="s">
        <v>27</v>
      </c>
      <c r="AD135" s="138">
        <f t="shared" si="1"/>
        <v>6</v>
      </c>
      <c r="AE135" s="138" t="s">
        <v>27</v>
      </c>
      <c r="AF135" s="138" t="s">
        <v>27</v>
      </c>
      <c r="AG135" s="123"/>
      <c r="AH135" s="123"/>
      <c r="AI135" s="123"/>
      <c r="AJ135" s="138" t="s">
        <v>27</v>
      </c>
      <c r="AK135" s="96"/>
      <c r="AL135" s="96"/>
      <c r="AM135" s="96"/>
      <c r="AN135" s="105"/>
      <c r="AO135" s="105"/>
      <c r="AP135" s="96"/>
      <c r="AQ135" s="105"/>
      <c r="AR135" s="96"/>
      <c r="AS135" s="96"/>
      <c r="AT135" s="96"/>
      <c r="AU135" s="96"/>
      <c r="AV135" s="96"/>
      <c r="AW135" s="96"/>
      <c r="AX135" s="96"/>
      <c r="AY135" s="96"/>
      <c r="AZ135" s="96"/>
      <c r="BA135" s="96"/>
      <c r="BB135" s="96"/>
      <c r="BC135" s="96"/>
      <c r="BD135" s="96"/>
      <c r="BE135" s="96"/>
      <c r="BF135" s="96"/>
      <c r="BG135" s="96"/>
      <c r="BH135" s="96"/>
      <c r="BI135" s="96"/>
      <c r="BJ135" s="96"/>
      <c r="BK135" s="96"/>
      <c r="BL135" s="96"/>
      <c r="BM135" s="96"/>
      <c r="BN135" s="96"/>
      <c r="BO135" s="96"/>
      <c r="BP135" s="96"/>
      <c r="BQ135" s="96"/>
      <c r="BR135" s="96"/>
      <c r="BS135" s="96"/>
      <c r="BT135" s="96"/>
      <c r="BU135" s="96"/>
      <c r="BV135" s="96"/>
      <c r="BW135" s="96"/>
      <c r="BX135" s="96"/>
      <c r="BY135" s="96"/>
      <c r="BZ135" s="96"/>
      <c r="CA135" s="96"/>
      <c r="CB135" s="96"/>
      <c r="CC135" s="96"/>
      <c r="CD135" s="96"/>
      <c r="CE135" s="96"/>
      <c r="CF135" s="96"/>
      <c r="CG135" s="96"/>
      <c r="CH135" s="96"/>
      <c r="CI135" s="96"/>
    </row>
    <row r="136" spans="1:87" ht="15" hidden="1">
      <c r="A136" s="96"/>
      <c r="B136" s="102"/>
      <c r="C136" s="102"/>
      <c r="D136" s="102"/>
      <c r="E136" s="102"/>
      <c r="F136" s="102"/>
      <c r="G136" s="102"/>
      <c r="H136" s="102"/>
      <c r="I136" s="102"/>
      <c r="J136" s="102"/>
      <c r="K136" s="102"/>
      <c r="L136" s="102"/>
      <c r="M136" s="102"/>
      <c r="N136" s="102"/>
      <c r="O136" s="102"/>
      <c r="P136" s="102"/>
      <c r="Q136" s="96"/>
      <c r="R136" s="96"/>
      <c r="S136" s="96"/>
      <c r="T136" s="96"/>
      <c r="U136" s="96"/>
      <c r="V136" s="96"/>
      <c r="W136" s="96"/>
      <c r="X136" s="96"/>
      <c r="Y136" s="96"/>
      <c r="Z136" s="99">
        <v>94</v>
      </c>
      <c r="AA136" s="139" t="s">
        <v>149</v>
      </c>
      <c r="AB136" s="138">
        <v>8</v>
      </c>
      <c r="AC136" s="138" t="s">
        <v>27</v>
      </c>
      <c r="AD136" s="138">
        <f t="shared" si="1"/>
        <v>6</v>
      </c>
      <c r="AE136" s="138" t="s">
        <v>27</v>
      </c>
      <c r="AF136" s="138" t="s">
        <v>27</v>
      </c>
      <c r="AG136" s="123"/>
      <c r="AH136" s="123"/>
      <c r="AI136" s="123"/>
      <c r="AJ136" s="138" t="s">
        <v>27</v>
      </c>
      <c r="AK136" s="96"/>
      <c r="AL136" s="96"/>
      <c r="AM136" s="96"/>
      <c r="AN136" s="105"/>
      <c r="AO136" s="105"/>
      <c r="AP136" s="96"/>
      <c r="AQ136" s="105"/>
      <c r="AR136" s="96"/>
      <c r="AS136" s="96"/>
      <c r="AT136" s="96"/>
      <c r="AU136" s="96"/>
      <c r="AV136" s="96"/>
      <c r="AW136" s="96"/>
      <c r="AX136" s="96"/>
      <c r="AY136" s="96"/>
      <c r="AZ136" s="96"/>
      <c r="BA136" s="96"/>
      <c r="BB136" s="96"/>
      <c r="BC136" s="96"/>
      <c r="BD136" s="96"/>
      <c r="BE136" s="96"/>
      <c r="BF136" s="96"/>
      <c r="BG136" s="96"/>
      <c r="BH136" s="96"/>
      <c r="BI136" s="96"/>
      <c r="BJ136" s="96"/>
      <c r="BK136" s="96"/>
      <c r="BL136" s="96"/>
      <c r="BM136" s="96"/>
      <c r="BN136" s="96"/>
      <c r="BO136" s="96"/>
      <c r="BP136" s="96"/>
      <c r="BQ136" s="96"/>
      <c r="BR136" s="96"/>
      <c r="BS136" s="96"/>
      <c r="BT136" s="96"/>
      <c r="BU136" s="96"/>
      <c r="BV136" s="96"/>
      <c r="BW136" s="96"/>
      <c r="BX136" s="96"/>
      <c r="BY136" s="96"/>
      <c r="BZ136" s="96"/>
      <c r="CA136" s="96"/>
      <c r="CB136" s="96"/>
      <c r="CC136" s="96"/>
      <c r="CD136" s="96"/>
      <c r="CE136" s="96"/>
      <c r="CF136" s="96"/>
      <c r="CG136" s="96"/>
      <c r="CH136" s="96"/>
      <c r="CI136" s="96"/>
    </row>
    <row r="137" spans="1:87" ht="15" hidden="1">
      <c r="A137" s="96"/>
      <c r="B137" s="102"/>
      <c r="C137" s="102"/>
      <c r="D137" s="102"/>
      <c r="E137" s="102"/>
      <c r="F137" s="102"/>
      <c r="G137" s="102"/>
      <c r="H137" s="102"/>
      <c r="I137" s="102"/>
      <c r="J137" s="102"/>
      <c r="K137" s="102"/>
      <c r="L137" s="102"/>
      <c r="M137" s="102"/>
      <c r="N137" s="102"/>
      <c r="O137" s="102"/>
      <c r="P137" s="102"/>
      <c r="Q137" s="96"/>
      <c r="R137" s="96"/>
      <c r="S137" s="96"/>
      <c r="T137" s="96"/>
      <c r="U137" s="96"/>
      <c r="V137" s="96"/>
      <c r="W137" s="96"/>
      <c r="X137" s="96"/>
      <c r="Y137" s="96"/>
      <c r="Z137" s="99">
        <v>95</v>
      </c>
      <c r="AA137" s="139" t="s">
        <v>150</v>
      </c>
      <c r="AB137" s="138">
        <v>9</v>
      </c>
      <c r="AC137" s="138">
        <v>2016</v>
      </c>
      <c r="AD137" s="138" t="str">
        <f t="shared" si="1"/>
        <v/>
      </c>
      <c r="AE137" s="138" t="s">
        <v>151</v>
      </c>
      <c r="AF137" s="138" t="s">
        <v>5</v>
      </c>
      <c r="AG137" s="123">
        <v>6</v>
      </c>
      <c r="AH137" s="123">
        <v>445</v>
      </c>
      <c r="AI137" s="123">
        <v>25</v>
      </c>
      <c r="AJ137" s="138" t="s">
        <v>27</v>
      </c>
      <c r="AK137" s="96"/>
      <c r="AL137" s="96"/>
      <c r="AM137" s="96"/>
      <c r="AN137" s="105"/>
      <c r="AO137" s="105"/>
      <c r="AP137" s="96"/>
      <c r="AQ137" s="105"/>
      <c r="AR137" s="96"/>
      <c r="AS137" s="96"/>
      <c r="AT137" s="96"/>
      <c r="AU137" s="96"/>
      <c r="AV137" s="96"/>
      <c r="AW137" s="96"/>
      <c r="AX137" s="96"/>
      <c r="AY137" s="96"/>
      <c r="AZ137" s="96"/>
      <c r="BA137" s="96"/>
      <c r="BB137" s="96"/>
      <c r="BC137" s="96"/>
      <c r="BD137" s="96"/>
      <c r="BE137" s="96"/>
      <c r="BF137" s="96"/>
      <c r="BG137" s="96"/>
      <c r="BH137" s="96"/>
      <c r="BI137" s="96"/>
      <c r="BJ137" s="96"/>
      <c r="BK137" s="96"/>
      <c r="BL137" s="96"/>
      <c r="BM137" s="96"/>
      <c r="BN137" s="96"/>
      <c r="BO137" s="96"/>
      <c r="BP137" s="96"/>
      <c r="BQ137" s="96"/>
      <c r="BR137" s="96"/>
      <c r="BS137" s="96"/>
      <c r="BT137" s="96"/>
      <c r="BU137" s="96"/>
      <c r="BV137" s="96"/>
      <c r="BW137" s="96"/>
      <c r="BX137" s="96"/>
      <c r="BY137" s="96"/>
      <c r="BZ137" s="96"/>
      <c r="CA137" s="96"/>
      <c r="CB137" s="96"/>
      <c r="CC137" s="96"/>
      <c r="CD137" s="96"/>
      <c r="CE137" s="96"/>
      <c r="CF137" s="96"/>
      <c r="CG137" s="96"/>
      <c r="CH137" s="96"/>
      <c r="CI137" s="96"/>
    </row>
    <row r="138" spans="1:87" ht="15" hidden="1">
      <c r="A138" s="96"/>
      <c r="B138" s="102"/>
      <c r="C138" s="102"/>
      <c r="D138" s="102"/>
      <c r="E138" s="102"/>
      <c r="F138" s="102"/>
      <c r="G138" s="102"/>
      <c r="H138" s="102"/>
      <c r="I138" s="102"/>
      <c r="J138" s="102"/>
      <c r="K138" s="102"/>
      <c r="L138" s="102"/>
      <c r="M138" s="102"/>
      <c r="N138" s="102"/>
      <c r="O138" s="102"/>
      <c r="P138" s="102"/>
      <c r="Q138" s="96"/>
      <c r="R138" s="96"/>
      <c r="S138" s="96"/>
      <c r="T138" s="96"/>
      <c r="U138" s="96"/>
      <c r="V138" s="96"/>
      <c r="W138" s="96"/>
      <c r="X138" s="96"/>
      <c r="Y138" s="96"/>
      <c r="Z138" s="99">
        <v>96</v>
      </c>
      <c r="AA138" s="139" t="s">
        <v>152</v>
      </c>
      <c r="AB138" s="138">
        <v>3</v>
      </c>
      <c r="AC138" s="138" t="s">
        <v>27</v>
      </c>
      <c r="AD138" s="138">
        <f t="shared" si="1"/>
        <v>6</v>
      </c>
      <c r="AE138" s="138" t="s">
        <v>27</v>
      </c>
      <c r="AF138" s="138" t="s">
        <v>27</v>
      </c>
      <c r="AG138" s="123"/>
      <c r="AH138" s="123"/>
      <c r="AI138" s="123"/>
      <c r="AJ138" s="138" t="s">
        <v>27</v>
      </c>
      <c r="AK138" s="96"/>
      <c r="AL138" s="96"/>
      <c r="AM138" s="96"/>
      <c r="AN138" s="105"/>
      <c r="AO138" s="105"/>
      <c r="AP138" s="96"/>
      <c r="AQ138" s="105"/>
      <c r="AR138" s="96"/>
      <c r="AS138" s="96"/>
      <c r="AT138" s="96"/>
      <c r="AU138" s="96"/>
      <c r="AV138" s="96"/>
      <c r="AW138" s="96"/>
      <c r="AX138" s="96"/>
      <c r="AY138" s="96"/>
      <c r="AZ138" s="96"/>
      <c r="BA138" s="96"/>
      <c r="BB138" s="96"/>
      <c r="BC138" s="96"/>
      <c r="BD138" s="96"/>
      <c r="BE138" s="96"/>
      <c r="BF138" s="96"/>
      <c r="BG138" s="96"/>
      <c r="BH138" s="96"/>
      <c r="BI138" s="96"/>
      <c r="BJ138" s="96"/>
      <c r="BK138" s="96"/>
      <c r="BL138" s="96"/>
      <c r="BM138" s="96"/>
      <c r="BN138" s="96"/>
      <c r="BO138" s="96"/>
      <c r="BP138" s="96"/>
      <c r="BQ138" s="96"/>
      <c r="BR138" s="96"/>
      <c r="BS138" s="96"/>
      <c r="BT138" s="96"/>
      <c r="BU138" s="96"/>
      <c r="BV138" s="96"/>
      <c r="BW138" s="96"/>
      <c r="BX138" s="96"/>
      <c r="BY138" s="96"/>
      <c r="BZ138" s="96"/>
      <c r="CA138" s="96"/>
      <c r="CB138" s="96"/>
      <c r="CC138" s="96"/>
      <c r="CD138" s="96"/>
      <c r="CE138" s="96"/>
      <c r="CF138" s="96"/>
      <c r="CG138" s="96"/>
      <c r="CH138" s="96"/>
      <c r="CI138" s="96"/>
    </row>
    <row r="139" spans="1:87" ht="15" hidden="1">
      <c r="A139" s="96"/>
      <c r="B139" s="102"/>
      <c r="C139" s="102"/>
      <c r="D139" s="102"/>
      <c r="E139" s="102"/>
      <c r="F139" s="102"/>
      <c r="G139" s="102"/>
      <c r="H139" s="102"/>
      <c r="I139" s="102"/>
      <c r="J139" s="102"/>
      <c r="K139" s="102"/>
      <c r="L139" s="102"/>
      <c r="M139" s="102"/>
      <c r="N139" s="102"/>
      <c r="O139" s="102"/>
      <c r="P139" s="102"/>
      <c r="Q139" s="96"/>
      <c r="R139" s="96"/>
      <c r="S139" s="96"/>
      <c r="T139" s="96"/>
      <c r="U139" s="96"/>
      <c r="V139" s="96"/>
      <c r="W139" s="96"/>
      <c r="X139" s="96"/>
      <c r="Y139" s="96"/>
      <c r="Z139" s="99">
        <v>97</v>
      </c>
      <c r="AA139" s="139" t="s">
        <v>153</v>
      </c>
      <c r="AB139" s="138">
        <v>10</v>
      </c>
      <c r="AC139" s="138" t="s">
        <v>27</v>
      </c>
      <c r="AD139" s="138">
        <f t="shared" si="1"/>
        <v>6</v>
      </c>
      <c r="AE139" s="138" t="s">
        <v>27</v>
      </c>
      <c r="AF139" s="138" t="s">
        <v>27</v>
      </c>
      <c r="AG139" s="123"/>
      <c r="AH139" s="123"/>
      <c r="AI139" s="123"/>
      <c r="AJ139" s="138" t="s">
        <v>27</v>
      </c>
      <c r="AK139" s="96"/>
      <c r="AL139" s="96"/>
      <c r="AM139" s="96"/>
      <c r="AN139" s="105"/>
      <c r="AO139" s="105"/>
      <c r="AP139" s="96"/>
      <c r="AQ139" s="105"/>
      <c r="AR139" s="96"/>
      <c r="AS139" s="96"/>
      <c r="AT139" s="96"/>
      <c r="AU139" s="96"/>
      <c r="AV139" s="96"/>
      <c r="AW139" s="96"/>
      <c r="AX139" s="96"/>
      <c r="AY139" s="96"/>
      <c r="AZ139" s="96"/>
      <c r="BA139" s="96"/>
      <c r="BB139" s="96"/>
      <c r="BC139" s="96"/>
      <c r="BD139" s="96"/>
      <c r="BE139" s="96"/>
      <c r="BF139" s="96"/>
      <c r="BG139" s="96"/>
      <c r="BH139" s="96"/>
      <c r="BI139" s="96"/>
      <c r="BJ139" s="96"/>
      <c r="BK139" s="96"/>
      <c r="BL139" s="96"/>
      <c r="BM139" s="96"/>
      <c r="BN139" s="96"/>
      <c r="BO139" s="96"/>
      <c r="BP139" s="96"/>
      <c r="BQ139" s="96"/>
      <c r="BR139" s="96"/>
      <c r="BS139" s="96"/>
      <c r="BT139" s="96"/>
      <c r="BU139" s="96"/>
      <c r="BV139" s="96"/>
      <c r="BW139" s="96"/>
      <c r="BX139" s="96"/>
      <c r="BY139" s="96"/>
      <c r="BZ139" s="96"/>
      <c r="CA139" s="96"/>
      <c r="CB139" s="96"/>
      <c r="CC139" s="96"/>
      <c r="CD139" s="96"/>
      <c r="CE139" s="96"/>
      <c r="CF139" s="96"/>
      <c r="CG139" s="96"/>
      <c r="CH139" s="96"/>
      <c r="CI139" s="96"/>
    </row>
    <row r="140" spans="1:87" ht="15" hidden="1">
      <c r="A140" s="96"/>
      <c r="B140" s="102"/>
      <c r="C140" s="102"/>
      <c r="D140" s="102"/>
      <c r="E140" s="102"/>
      <c r="F140" s="102"/>
      <c r="G140" s="102"/>
      <c r="H140" s="102"/>
      <c r="I140" s="102"/>
      <c r="J140" s="102"/>
      <c r="K140" s="102"/>
      <c r="L140" s="102"/>
      <c r="M140" s="102"/>
      <c r="N140" s="102"/>
      <c r="O140" s="102"/>
      <c r="P140" s="102"/>
      <c r="Q140" s="96"/>
      <c r="R140" s="96"/>
      <c r="S140" s="96"/>
      <c r="T140" s="96"/>
      <c r="U140" s="96"/>
      <c r="V140" s="96"/>
      <c r="W140" s="96"/>
      <c r="X140" s="96"/>
      <c r="Y140" s="96"/>
      <c r="Z140" s="99">
        <v>98</v>
      </c>
      <c r="AA140" s="139" t="s">
        <v>154</v>
      </c>
      <c r="AB140" s="138">
        <v>10</v>
      </c>
      <c r="AC140" s="138" t="s">
        <v>27</v>
      </c>
      <c r="AD140" s="138">
        <f t="shared" si="1"/>
        <v>6</v>
      </c>
      <c r="AE140" s="138" t="s">
        <v>27</v>
      </c>
      <c r="AF140" s="138" t="s">
        <v>27</v>
      </c>
      <c r="AG140" s="123">
        <v>6</v>
      </c>
      <c r="AH140" s="123">
        <v>924</v>
      </c>
      <c r="AI140" s="123">
        <v>24</v>
      </c>
      <c r="AJ140" s="138" t="s">
        <v>27</v>
      </c>
      <c r="AK140" s="96"/>
      <c r="AL140" s="96"/>
      <c r="AM140" s="96"/>
      <c r="AN140" s="105"/>
      <c r="AO140" s="105"/>
      <c r="AP140" s="96"/>
      <c r="AQ140" s="105"/>
      <c r="AR140" s="96"/>
      <c r="AS140" s="96"/>
      <c r="AT140" s="96"/>
      <c r="AU140" s="96"/>
      <c r="AV140" s="96"/>
      <c r="AW140" s="96"/>
      <c r="AX140" s="96"/>
      <c r="AY140" s="96"/>
      <c r="AZ140" s="96"/>
      <c r="BA140" s="96"/>
      <c r="BB140" s="96"/>
      <c r="BC140" s="96"/>
      <c r="BD140" s="96"/>
      <c r="BE140" s="96"/>
      <c r="BF140" s="96"/>
      <c r="BG140" s="96"/>
      <c r="BH140" s="96"/>
      <c r="BI140" s="96"/>
      <c r="BJ140" s="96"/>
      <c r="BK140" s="96"/>
      <c r="BL140" s="96"/>
      <c r="BM140" s="96"/>
      <c r="BN140" s="96"/>
      <c r="BO140" s="96"/>
      <c r="BP140" s="96"/>
      <c r="BQ140" s="96"/>
      <c r="BR140" s="96"/>
      <c r="BS140" s="96"/>
      <c r="BT140" s="96"/>
      <c r="BU140" s="96"/>
      <c r="BV140" s="96"/>
      <c r="BW140" s="96"/>
      <c r="BX140" s="96"/>
      <c r="BY140" s="96"/>
      <c r="BZ140" s="96"/>
      <c r="CA140" s="96"/>
      <c r="CB140" s="96"/>
      <c r="CC140" s="96"/>
      <c r="CD140" s="96"/>
      <c r="CE140" s="96"/>
      <c r="CF140" s="96"/>
      <c r="CG140" s="96"/>
      <c r="CH140" s="96"/>
      <c r="CI140" s="96"/>
    </row>
    <row r="141" spans="1:87" ht="15" hidden="1">
      <c r="A141" s="96"/>
      <c r="B141" s="102"/>
      <c r="C141" s="102"/>
      <c r="D141" s="102"/>
      <c r="E141" s="102"/>
      <c r="F141" s="102"/>
      <c r="G141" s="102"/>
      <c r="H141" s="102"/>
      <c r="I141" s="102"/>
      <c r="J141" s="102"/>
      <c r="K141" s="102"/>
      <c r="L141" s="102"/>
      <c r="M141" s="102"/>
      <c r="N141" s="102"/>
      <c r="O141" s="102"/>
      <c r="P141" s="102"/>
      <c r="Q141" s="96"/>
      <c r="R141" s="96"/>
      <c r="S141" s="96"/>
      <c r="T141" s="96"/>
      <c r="U141" s="96"/>
      <c r="V141" s="96"/>
      <c r="W141" s="96"/>
      <c r="X141" s="96"/>
      <c r="Y141" s="96"/>
      <c r="Z141" s="99">
        <v>99</v>
      </c>
      <c r="AA141" s="139" t="s">
        <v>155</v>
      </c>
      <c r="AB141" s="138">
        <v>10</v>
      </c>
      <c r="AC141" s="138" t="s">
        <v>27</v>
      </c>
      <c r="AD141" s="138">
        <f t="shared" si="1"/>
        <v>6</v>
      </c>
      <c r="AE141" s="138" t="s">
        <v>27</v>
      </c>
      <c r="AF141" s="138" t="s">
        <v>27</v>
      </c>
      <c r="AG141" s="123"/>
      <c r="AH141" s="123"/>
      <c r="AI141" s="123"/>
      <c r="AJ141" s="138" t="s">
        <v>27</v>
      </c>
      <c r="AK141" s="96"/>
      <c r="AL141" s="96"/>
      <c r="AM141" s="96"/>
      <c r="AN141" s="105"/>
      <c r="AO141" s="105"/>
      <c r="AP141" s="96"/>
      <c r="AQ141" s="105"/>
      <c r="AR141" s="96"/>
      <c r="AS141" s="96"/>
      <c r="AT141" s="96"/>
      <c r="AU141" s="96"/>
      <c r="AV141" s="96"/>
      <c r="AW141" s="96"/>
      <c r="AX141" s="96"/>
      <c r="AY141" s="96"/>
      <c r="AZ141" s="96"/>
      <c r="BA141" s="96"/>
      <c r="BB141" s="96"/>
      <c r="BC141" s="96"/>
      <c r="BD141" s="96"/>
      <c r="BE141" s="96"/>
      <c r="BF141" s="96"/>
      <c r="BG141" s="96"/>
      <c r="BH141" s="96"/>
      <c r="BI141" s="96"/>
      <c r="BJ141" s="96"/>
      <c r="BK141" s="96"/>
      <c r="BL141" s="96"/>
      <c r="BM141" s="96"/>
      <c r="BN141" s="96"/>
      <c r="BO141" s="96"/>
      <c r="BP141" s="96"/>
      <c r="BQ141" s="96"/>
      <c r="BR141" s="96"/>
      <c r="BS141" s="96"/>
      <c r="BT141" s="96"/>
      <c r="BU141" s="96"/>
      <c r="BV141" s="96"/>
      <c r="BW141" s="96"/>
      <c r="BX141" s="96"/>
      <c r="BY141" s="96"/>
      <c r="BZ141" s="96"/>
      <c r="CA141" s="96"/>
      <c r="CB141" s="96"/>
      <c r="CC141" s="96"/>
      <c r="CD141" s="96"/>
      <c r="CE141" s="96"/>
      <c r="CF141" s="96"/>
      <c r="CG141" s="96"/>
      <c r="CH141" s="96"/>
      <c r="CI141" s="96"/>
    </row>
    <row r="142" spans="1:87" ht="15" hidden="1">
      <c r="A142" s="96"/>
      <c r="B142" s="102"/>
      <c r="C142" s="102"/>
      <c r="D142" s="102"/>
      <c r="E142" s="102"/>
      <c r="F142" s="102"/>
      <c r="G142" s="102"/>
      <c r="H142" s="102"/>
      <c r="I142" s="102"/>
      <c r="J142" s="102"/>
      <c r="K142" s="102"/>
      <c r="L142" s="102"/>
      <c r="M142" s="102"/>
      <c r="N142" s="102"/>
      <c r="O142" s="102"/>
      <c r="P142" s="102"/>
      <c r="Q142" s="96"/>
      <c r="R142" s="96"/>
      <c r="S142" s="96"/>
      <c r="T142" s="96"/>
      <c r="U142" s="96"/>
      <c r="V142" s="96"/>
      <c r="W142" s="96"/>
      <c r="X142" s="96"/>
      <c r="Y142" s="96"/>
      <c r="Z142" s="99">
        <v>100</v>
      </c>
      <c r="AA142" s="139" t="s">
        <v>156</v>
      </c>
      <c r="AB142" s="138">
        <v>14</v>
      </c>
      <c r="AC142" s="138" t="s">
        <v>27</v>
      </c>
      <c r="AD142" s="138">
        <f t="shared" si="1"/>
        <v>6</v>
      </c>
      <c r="AE142" s="138" t="s">
        <v>27</v>
      </c>
      <c r="AF142" s="138" t="s">
        <v>27</v>
      </c>
      <c r="AG142" s="123"/>
      <c r="AH142" s="123"/>
      <c r="AI142" s="123"/>
      <c r="AJ142" s="138" t="s">
        <v>27</v>
      </c>
      <c r="AK142" s="96"/>
      <c r="AL142" s="96"/>
      <c r="AM142" s="96"/>
      <c r="AN142" s="105"/>
      <c r="AO142" s="105"/>
      <c r="AP142" s="96"/>
      <c r="AQ142" s="105"/>
      <c r="AR142" s="96"/>
      <c r="AS142" s="96"/>
      <c r="AT142" s="96"/>
      <c r="AU142" s="96"/>
      <c r="AV142" s="96"/>
      <c r="AW142" s="96"/>
      <c r="AX142" s="96"/>
      <c r="AY142" s="96"/>
      <c r="AZ142" s="96"/>
      <c r="BA142" s="96"/>
      <c r="BB142" s="96"/>
      <c r="BC142" s="96"/>
      <c r="BD142" s="96"/>
      <c r="BE142" s="96"/>
      <c r="BF142" s="96"/>
      <c r="BG142" s="96"/>
      <c r="BH142" s="96"/>
      <c r="BI142" s="96"/>
      <c r="BJ142" s="96"/>
      <c r="BK142" s="96"/>
      <c r="BL142" s="96"/>
      <c r="BM142" s="96"/>
      <c r="BN142" s="96"/>
      <c r="BO142" s="96"/>
      <c r="BP142" s="96"/>
      <c r="BQ142" s="96"/>
      <c r="BR142" s="96"/>
      <c r="BS142" s="96"/>
      <c r="BT142" s="96"/>
      <c r="BU142" s="96"/>
      <c r="BV142" s="96"/>
      <c r="BW142" s="96"/>
      <c r="BX142" s="96"/>
      <c r="BY142" s="96"/>
      <c r="BZ142" s="96"/>
      <c r="CA142" s="96"/>
      <c r="CB142" s="96"/>
      <c r="CC142" s="96"/>
      <c r="CD142" s="96"/>
      <c r="CE142" s="96"/>
      <c r="CF142" s="96"/>
      <c r="CG142" s="96"/>
      <c r="CH142" s="96"/>
      <c r="CI142" s="96"/>
    </row>
    <row r="143" spans="1:87" ht="15" hidden="1">
      <c r="A143" s="96"/>
      <c r="B143" s="102"/>
      <c r="C143" s="102"/>
      <c r="D143" s="102"/>
      <c r="E143" s="102"/>
      <c r="F143" s="102"/>
      <c r="G143" s="102"/>
      <c r="H143" s="102"/>
      <c r="I143" s="102"/>
      <c r="J143" s="102"/>
      <c r="K143" s="102"/>
      <c r="L143" s="102"/>
      <c r="M143" s="102"/>
      <c r="N143" s="102"/>
      <c r="O143" s="102"/>
      <c r="P143" s="102"/>
      <c r="Q143" s="96"/>
      <c r="R143" s="96"/>
      <c r="S143" s="96"/>
      <c r="T143" s="96"/>
      <c r="U143" s="96"/>
      <c r="V143" s="96"/>
      <c r="W143" s="96"/>
      <c r="X143" s="96"/>
      <c r="Y143" s="96"/>
      <c r="Z143" s="99">
        <v>101</v>
      </c>
      <c r="AA143" s="139" t="s">
        <v>157</v>
      </c>
      <c r="AB143" s="138">
        <v>9</v>
      </c>
      <c r="AC143" s="138" t="s">
        <v>27</v>
      </c>
      <c r="AD143" s="138">
        <f t="shared" si="1"/>
        <v>6</v>
      </c>
      <c r="AE143" s="138" t="s">
        <v>27</v>
      </c>
      <c r="AF143" s="138" t="s">
        <v>27</v>
      </c>
      <c r="AG143" s="123"/>
      <c r="AH143" s="123"/>
      <c r="AI143" s="123"/>
      <c r="AJ143" s="138" t="s">
        <v>27</v>
      </c>
      <c r="AK143" s="96"/>
      <c r="AL143" s="96"/>
      <c r="AM143" s="96"/>
      <c r="AN143" s="105"/>
      <c r="AO143" s="105"/>
      <c r="AP143" s="96"/>
      <c r="AQ143" s="105"/>
      <c r="AR143" s="96"/>
      <c r="AS143" s="96"/>
      <c r="AT143" s="96"/>
      <c r="AU143" s="96"/>
      <c r="AV143" s="96"/>
      <c r="AW143" s="96"/>
      <c r="AX143" s="96"/>
      <c r="AY143" s="96"/>
      <c r="AZ143" s="96"/>
      <c r="BA143" s="96"/>
      <c r="BB143" s="96"/>
      <c r="BC143" s="96"/>
      <c r="BD143" s="96"/>
      <c r="BE143" s="96"/>
      <c r="BF143" s="96"/>
      <c r="BG143" s="96"/>
      <c r="BH143" s="96"/>
      <c r="BI143" s="96"/>
      <c r="BJ143" s="96"/>
      <c r="BK143" s="96"/>
      <c r="BL143" s="96"/>
      <c r="BM143" s="96"/>
      <c r="BN143" s="96"/>
      <c r="BO143" s="96"/>
      <c r="BP143" s="96"/>
      <c r="BQ143" s="96"/>
      <c r="BR143" s="96"/>
      <c r="BS143" s="96"/>
      <c r="BT143" s="96"/>
      <c r="BU143" s="96"/>
      <c r="BV143" s="96"/>
      <c r="BW143" s="96"/>
      <c r="BX143" s="96"/>
      <c r="BY143" s="96"/>
      <c r="BZ143" s="96"/>
      <c r="CA143" s="96"/>
      <c r="CB143" s="96"/>
      <c r="CC143" s="96"/>
      <c r="CD143" s="96"/>
      <c r="CE143" s="96"/>
      <c r="CF143" s="96"/>
      <c r="CG143" s="96"/>
      <c r="CH143" s="96"/>
      <c r="CI143" s="96"/>
    </row>
    <row r="144" spans="1:87" ht="15" hidden="1">
      <c r="A144" s="96"/>
      <c r="B144" s="102"/>
      <c r="C144" s="102"/>
      <c r="D144" s="102"/>
      <c r="E144" s="102"/>
      <c r="F144" s="102"/>
      <c r="G144" s="102"/>
      <c r="H144" s="102"/>
      <c r="I144" s="102"/>
      <c r="J144" s="102"/>
      <c r="K144" s="102"/>
      <c r="L144" s="102"/>
      <c r="M144" s="102"/>
      <c r="N144" s="102"/>
      <c r="O144" s="102"/>
      <c r="P144" s="102"/>
      <c r="Q144" s="96"/>
      <c r="R144" s="96"/>
      <c r="S144" s="96"/>
      <c r="T144" s="96"/>
      <c r="U144" s="96"/>
      <c r="V144" s="96"/>
      <c r="W144" s="96"/>
      <c r="X144" s="96"/>
      <c r="Y144" s="96"/>
      <c r="Z144" s="99">
        <v>102</v>
      </c>
      <c r="AA144" s="139" t="s">
        <v>158</v>
      </c>
      <c r="AB144" s="138">
        <v>15</v>
      </c>
      <c r="AC144" s="138" t="s">
        <v>27</v>
      </c>
      <c r="AD144" s="138">
        <f t="shared" si="1"/>
        <v>6</v>
      </c>
      <c r="AE144" s="138" t="s">
        <v>27</v>
      </c>
      <c r="AF144" s="138" t="s">
        <v>27</v>
      </c>
      <c r="AG144" s="123"/>
      <c r="AH144" s="123"/>
      <c r="AI144" s="123"/>
      <c r="AJ144" s="138" t="s">
        <v>27</v>
      </c>
      <c r="AK144" s="96"/>
      <c r="AL144" s="96"/>
      <c r="AM144" s="96"/>
      <c r="AN144" s="105"/>
      <c r="AO144" s="105"/>
      <c r="AP144" s="96"/>
      <c r="AQ144" s="105"/>
      <c r="AR144" s="96"/>
      <c r="AS144" s="96"/>
      <c r="AT144" s="96"/>
      <c r="AU144" s="96"/>
      <c r="AV144" s="96"/>
      <c r="AW144" s="96"/>
      <c r="AX144" s="96"/>
      <c r="AY144" s="96"/>
      <c r="AZ144" s="96"/>
      <c r="BA144" s="96"/>
      <c r="BB144" s="96"/>
      <c r="BC144" s="96"/>
      <c r="BD144" s="96"/>
      <c r="BE144" s="96"/>
      <c r="BF144" s="96"/>
      <c r="BG144" s="96"/>
      <c r="BH144" s="96"/>
      <c r="BI144" s="96"/>
      <c r="BJ144" s="96"/>
      <c r="BK144" s="96"/>
      <c r="BL144" s="96"/>
      <c r="BM144" s="96"/>
      <c r="BN144" s="96"/>
      <c r="BO144" s="96"/>
      <c r="BP144" s="96"/>
      <c r="BQ144" s="96"/>
      <c r="BR144" s="96"/>
      <c r="BS144" s="96"/>
      <c r="BT144" s="96"/>
      <c r="BU144" s="96"/>
      <c r="BV144" s="96"/>
      <c r="BW144" s="96"/>
      <c r="BX144" s="96"/>
      <c r="BY144" s="96"/>
      <c r="BZ144" s="96"/>
      <c r="CA144" s="96"/>
      <c r="CB144" s="96"/>
      <c r="CC144" s="96"/>
      <c r="CD144" s="96"/>
      <c r="CE144" s="96"/>
      <c r="CF144" s="96"/>
      <c r="CG144" s="96"/>
      <c r="CH144" s="96"/>
      <c r="CI144" s="96"/>
    </row>
    <row r="145" spans="1:87" ht="15" hidden="1">
      <c r="A145" s="96"/>
      <c r="B145" s="102"/>
      <c r="C145" s="102"/>
      <c r="D145" s="102"/>
      <c r="E145" s="102"/>
      <c r="F145" s="102"/>
      <c r="G145" s="102"/>
      <c r="H145" s="102"/>
      <c r="I145" s="102"/>
      <c r="J145" s="102"/>
      <c r="K145" s="102"/>
      <c r="L145" s="102"/>
      <c r="M145" s="102"/>
      <c r="N145" s="102"/>
      <c r="O145" s="102"/>
      <c r="P145" s="102"/>
      <c r="Q145" s="96"/>
      <c r="R145" s="96"/>
      <c r="S145" s="96"/>
      <c r="T145" s="96"/>
      <c r="U145" s="96"/>
      <c r="V145" s="96"/>
      <c r="W145" s="96"/>
      <c r="X145" s="96"/>
      <c r="Y145" s="96"/>
      <c r="Z145" s="99">
        <v>103</v>
      </c>
      <c r="AA145" s="139" t="s">
        <v>159</v>
      </c>
      <c r="AB145" s="138">
        <v>9</v>
      </c>
      <c r="AC145" s="138">
        <v>2018</v>
      </c>
      <c r="AD145" s="138" t="str">
        <f t="shared" si="1"/>
        <v/>
      </c>
      <c r="AE145" s="138" t="s">
        <v>160</v>
      </c>
      <c r="AF145" s="138" t="s">
        <v>5</v>
      </c>
      <c r="AG145" s="123">
        <v>14</v>
      </c>
      <c r="AH145" s="123">
        <v>762</v>
      </c>
      <c r="AI145" s="123">
        <v>45</v>
      </c>
      <c r="AJ145" s="138" t="s">
        <v>27</v>
      </c>
      <c r="AK145" s="96"/>
      <c r="AL145" s="96"/>
      <c r="AM145" s="96"/>
      <c r="AN145" s="105"/>
      <c r="AO145" s="105"/>
      <c r="AP145" s="96"/>
      <c r="AQ145" s="105"/>
      <c r="AR145" s="96"/>
      <c r="AS145" s="96"/>
      <c r="AT145" s="96"/>
      <c r="AU145" s="96"/>
      <c r="AV145" s="96"/>
      <c r="AW145" s="96"/>
      <c r="AX145" s="96"/>
      <c r="AY145" s="96"/>
      <c r="AZ145" s="96"/>
      <c r="BA145" s="96"/>
      <c r="BB145" s="96"/>
      <c r="BC145" s="96"/>
      <c r="BD145" s="96"/>
      <c r="BE145" s="96"/>
      <c r="BF145" s="96"/>
      <c r="BG145" s="96"/>
      <c r="BH145" s="96"/>
      <c r="BI145" s="96"/>
      <c r="BJ145" s="96"/>
      <c r="BK145" s="96"/>
      <c r="BL145" s="96"/>
      <c r="BM145" s="96"/>
      <c r="BN145" s="96"/>
      <c r="BO145" s="96"/>
      <c r="BP145" s="96"/>
      <c r="BQ145" s="96"/>
      <c r="BR145" s="96"/>
      <c r="BS145" s="96"/>
      <c r="BT145" s="96"/>
      <c r="BU145" s="96"/>
      <c r="BV145" s="96"/>
      <c r="BW145" s="96"/>
      <c r="BX145" s="96"/>
      <c r="BY145" s="96"/>
      <c r="BZ145" s="96"/>
      <c r="CA145" s="96"/>
      <c r="CB145" s="96"/>
      <c r="CC145" s="96"/>
      <c r="CD145" s="96"/>
      <c r="CE145" s="96"/>
      <c r="CF145" s="96"/>
      <c r="CG145" s="96"/>
      <c r="CH145" s="96"/>
      <c r="CI145" s="96"/>
    </row>
    <row r="146" spans="1:87" ht="15" hidden="1">
      <c r="A146" s="96"/>
      <c r="B146" s="102"/>
      <c r="C146" s="102"/>
      <c r="D146" s="102"/>
      <c r="E146" s="102"/>
      <c r="F146" s="102"/>
      <c r="G146" s="102"/>
      <c r="H146" s="102"/>
      <c r="I146" s="102"/>
      <c r="J146" s="102"/>
      <c r="K146" s="102"/>
      <c r="L146" s="102"/>
      <c r="M146" s="102"/>
      <c r="N146" s="102"/>
      <c r="O146" s="102"/>
      <c r="P146" s="102"/>
      <c r="Q146" s="96"/>
      <c r="R146" s="96"/>
      <c r="S146" s="96"/>
      <c r="T146" s="96"/>
      <c r="U146" s="96"/>
      <c r="V146" s="96"/>
      <c r="W146" s="96"/>
      <c r="X146" s="96"/>
      <c r="Y146" s="96"/>
      <c r="Z146" s="99">
        <v>104</v>
      </c>
      <c r="AA146" s="139" t="s">
        <v>161</v>
      </c>
      <c r="AB146" s="138">
        <v>6</v>
      </c>
      <c r="AC146" s="138">
        <v>2015</v>
      </c>
      <c r="AD146" s="138" t="str">
        <f t="shared" si="1"/>
        <v/>
      </c>
      <c r="AE146" s="138" t="s">
        <v>162</v>
      </c>
      <c r="AF146" s="138" t="s">
        <v>5</v>
      </c>
      <c r="AG146" s="123">
        <v>12</v>
      </c>
      <c r="AH146" s="123">
        <v>2273</v>
      </c>
      <c r="AI146" s="123">
        <v>74</v>
      </c>
      <c r="AJ146" s="138" t="s">
        <v>27</v>
      </c>
      <c r="AK146" s="96"/>
      <c r="AL146" s="96"/>
      <c r="AM146" s="96"/>
      <c r="AN146" s="105"/>
      <c r="AO146" s="105"/>
      <c r="AP146" s="96"/>
      <c r="AQ146" s="105"/>
      <c r="AR146" s="96"/>
      <c r="AS146" s="96"/>
      <c r="AT146" s="96"/>
      <c r="AU146" s="96"/>
      <c r="AV146" s="96"/>
      <c r="AW146" s="96"/>
      <c r="AX146" s="96"/>
      <c r="AY146" s="96"/>
      <c r="AZ146" s="96"/>
      <c r="BA146" s="96"/>
      <c r="BB146" s="96"/>
      <c r="BC146" s="96"/>
      <c r="BD146" s="96"/>
      <c r="BE146" s="96"/>
      <c r="BF146" s="96"/>
      <c r="BG146" s="96"/>
      <c r="BH146" s="96"/>
      <c r="BI146" s="96"/>
      <c r="BJ146" s="96"/>
      <c r="BK146" s="96"/>
      <c r="BL146" s="96"/>
      <c r="BM146" s="96"/>
      <c r="BN146" s="96"/>
      <c r="BO146" s="96"/>
      <c r="BP146" s="96"/>
      <c r="BQ146" s="96"/>
      <c r="BR146" s="96"/>
      <c r="BS146" s="96"/>
      <c r="BT146" s="96"/>
      <c r="BU146" s="96"/>
      <c r="BV146" s="96"/>
      <c r="BW146" s="96"/>
      <c r="BX146" s="96"/>
      <c r="BY146" s="96"/>
      <c r="BZ146" s="96"/>
      <c r="CA146" s="96"/>
      <c r="CB146" s="96"/>
      <c r="CC146" s="96"/>
      <c r="CD146" s="96"/>
      <c r="CE146" s="96"/>
      <c r="CF146" s="96"/>
      <c r="CG146" s="96"/>
      <c r="CH146" s="96"/>
      <c r="CI146" s="96"/>
    </row>
    <row r="147" spans="1:87" ht="15" hidden="1">
      <c r="A147" s="96"/>
      <c r="B147" s="102"/>
      <c r="C147" s="102"/>
      <c r="D147" s="102"/>
      <c r="E147" s="102"/>
      <c r="F147" s="102"/>
      <c r="G147" s="102"/>
      <c r="H147" s="102"/>
      <c r="I147" s="102"/>
      <c r="J147" s="102"/>
      <c r="K147" s="102"/>
      <c r="L147" s="102"/>
      <c r="M147" s="102"/>
      <c r="N147" s="102"/>
      <c r="O147" s="102"/>
      <c r="P147" s="102"/>
      <c r="Q147" s="96"/>
      <c r="R147" s="96"/>
      <c r="S147" s="96"/>
      <c r="T147" s="96"/>
      <c r="U147" s="96"/>
      <c r="V147" s="96"/>
      <c r="W147" s="96"/>
      <c r="X147" s="96"/>
      <c r="Y147" s="96"/>
      <c r="Z147" s="99">
        <v>105</v>
      </c>
      <c r="AA147" s="139" t="s">
        <v>163</v>
      </c>
      <c r="AB147" s="138">
        <v>11</v>
      </c>
      <c r="AC147" s="138" t="s">
        <v>27</v>
      </c>
      <c r="AD147" s="138">
        <f t="shared" si="1"/>
        <v>6</v>
      </c>
      <c r="AE147" s="138" t="s">
        <v>27</v>
      </c>
      <c r="AF147" s="138" t="s">
        <v>27</v>
      </c>
      <c r="AG147" s="123"/>
      <c r="AH147" s="123"/>
      <c r="AI147" s="123"/>
      <c r="AJ147" s="138" t="s">
        <v>27</v>
      </c>
      <c r="AK147" s="96"/>
      <c r="AL147" s="96"/>
      <c r="AM147" s="96"/>
      <c r="AN147" s="105"/>
      <c r="AO147" s="105"/>
      <c r="AP147" s="96"/>
      <c r="AQ147" s="105"/>
      <c r="AR147" s="96"/>
      <c r="AS147" s="96"/>
      <c r="AT147" s="96"/>
      <c r="AU147" s="96"/>
      <c r="AV147" s="96"/>
      <c r="AW147" s="96"/>
      <c r="AX147" s="96"/>
      <c r="AY147" s="96"/>
      <c r="AZ147" s="96"/>
      <c r="BA147" s="96"/>
      <c r="BB147" s="96"/>
      <c r="BC147" s="96"/>
      <c r="BD147" s="96"/>
      <c r="BE147" s="96"/>
      <c r="BF147" s="96"/>
      <c r="BG147" s="96"/>
      <c r="BH147" s="96"/>
      <c r="BI147" s="96"/>
      <c r="BJ147" s="96"/>
      <c r="BK147" s="96"/>
      <c r="BL147" s="96"/>
      <c r="BM147" s="96"/>
      <c r="BN147" s="96"/>
      <c r="BO147" s="96"/>
      <c r="BP147" s="96"/>
      <c r="BQ147" s="96"/>
      <c r="BR147" s="96"/>
      <c r="BS147" s="96"/>
      <c r="BT147" s="96"/>
      <c r="BU147" s="96"/>
      <c r="BV147" s="96"/>
      <c r="BW147" s="96"/>
      <c r="BX147" s="96"/>
      <c r="BY147" s="96"/>
      <c r="BZ147" s="96"/>
      <c r="CA147" s="96"/>
      <c r="CB147" s="96"/>
      <c r="CC147" s="96"/>
      <c r="CD147" s="96"/>
      <c r="CE147" s="96"/>
      <c r="CF147" s="96"/>
      <c r="CG147" s="96"/>
      <c r="CH147" s="96"/>
      <c r="CI147" s="96"/>
    </row>
    <row r="148" spans="1:87" ht="15" hidden="1">
      <c r="A148" s="96"/>
      <c r="B148" s="102"/>
      <c r="C148" s="102"/>
      <c r="D148" s="102"/>
      <c r="E148" s="102"/>
      <c r="F148" s="102"/>
      <c r="G148" s="102"/>
      <c r="H148" s="102"/>
      <c r="I148" s="102"/>
      <c r="J148" s="102"/>
      <c r="K148" s="102"/>
      <c r="L148" s="102"/>
      <c r="M148" s="102"/>
      <c r="N148" s="102"/>
      <c r="O148" s="102"/>
      <c r="P148" s="102"/>
      <c r="Q148" s="96"/>
      <c r="R148" s="96"/>
      <c r="S148" s="96"/>
      <c r="T148" s="96"/>
      <c r="U148" s="96"/>
      <c r="V148" s="96"/>
      <c r="W148" s="96"/>
      <c r="X148" s="96"/>
      <c r="Y148" s="96"/>
      <c r="Z148" s="99">
        <v>106</v>
      </c>
      <c r="AA148" s="139" t="s">
        <v>164</v>
      </c>
      <c r="AB148" s="138">
        <v>5</v>
      </c>
      <c r="AC148" s="138">
        <v>2016</v>
      </c>
      <c r="AD148" s="138" t="str">
        <f t="shared" si="1"/>
        <v/>
      </c>
      <c r="AE148" s="138" t="s">
        <v>165</v>
      </c>
      <c r="AF148" s="138" t="s">
        <v>5</v>
      </c>
      <c r="AG148" s="123">
        <v>9</v>
      </c>
      <c r="AH148" s="123">
        <v>623</v>
      </c>
      <c r="AI148" s="123">
        <v>35</v>
      </c>
      <c r="AJ148" s="138" t="s">
        <v>27</v>
      </c>
      <c r="AK148" s="96"/>
      <c r="AL148" s="96"/>
      <c r="AM148" s="96"/>
      <c r="AN148" s="105"/>
      <c r="AO148" s="105"/>
      <c r="AP148" s="96"/>
      <c r="AQ148" s="105"/>
      <c r="AR148" s="96"/>
      <c r="AS148" s="96"/>
      <c r="AT148" s="96"/>
      <c r="AU148" s="96"/>
      <c r="AV148" s="96"/>
      <c r="AW148" s="96"/>
      <c r="AX148" s="96"/>
      <c r="AY148" s="96"/>
      <c r="AZ148" s="96"/>
      <c r="BA148" s="96"/>
      <c r="BB148" s="96"/>
      <c r="BC148" s="96"/>
      <c r="BD148" s="96"/>
      <c r="BE148" s="96"/>
      <c r="BF148" s="96"/>
      <c r="BG148" s="96"/>
      <c r="BH148" s="96"/>
      <c r="BI148" s="96"/>
      <c r="BJ148" s="96"/>
      <c r="BK148" s="96"/>
      <c r="BL148" s="96"/>
      <c r="BM148" s="96"/>
      <c r="BN148" s="96"/>
      <c r="BO148" s="96"/>
      <c r="BP148" s="96"/>
      <c r="BQ148" s="96"/>
      <c r="BR148" s="96"/>
      <c r="BS148" s="96"/>
      <c r="BT148" s="96"/>
      <c r="BU148" s="96"/>
      <c r="BV148" s="96"/>
      <c r="BW148" s="96"/>
      <c r="BX148" s="96"/>
      <c r="BY148" s="96"/>
      <c r="BZ148" s="96"/>
      <c r="CA148" s="96"/>
      <c r="CB148" s="96"/>
      <c r="CC148" s="96"/>
      <c r="CD148" s="96"/>
      <c r="CE148" s="96"/>
      <c r="CF148" s="96"/>
      <c r="CG148" s="96"/>
      <c r="CH148" s="96"/>
      <c r="CI148" s="96"/>
    </row>
    <row r="149" spans="1:87" ht="15" hidden="1">
      <c r="A149" s="96"/>
      <c r="B149" s="102"/>
      <c r="C149" s="102"/>
      <c r="D149" s="102"/>
      <c r="E149" s="102"/>
      <c r="F149" s="102"/>
      <c r="G149" s="102"/>
      <c r="H149" s="102"/>
      <c r="I149" s="102"/>
      <c r="J149" s="102"/>
      <c r="K149" s="102"/>
      <c r="L149" s="102"/>
      <c r="M149" s="102"/>
      <c r="N149" s="102"/>
      <c r="O149" s="102"/>
      <c r="P149" s="102"/>
      <c r="Q149" s="96"/>
      <c r="R149" s="96"/>
      <c r="S149" s="96"/>
      <c r="T149" s="96"/>
      <c r="U149" s="96"/>
      <c r="V149" s="96"/>
      <c r="W149" s="96"/>
      <c r="X149" s="96"/>
      <c r="Y149" s="96"/>
      <c r="Z149" s="99">
        <v>107</v>
      </c>
      <c r="AA149" s="139" t="s">
        <v>166</v>
      </c>
      <c r="AB149" s="138">
        <v>10</v>
      </c>
      <c r="AC149" s="138" t="s">
        <v>27</v>
      </c>
      <c r="AD149" s="138">
        <f t="shared" si="1"/>
        <v>6</v>
      </c>
      <c r="AE149" s="138" t="s">
        <v>27</v>
      </c>
      <c r="AF149" s="138" t="s">
        <v>27</v>
      </c>
      <c r="AG149" s="123"/>
      <c r="AH149" s="123"/>
      <c r="AI149" s="123"/>
      <c r="AJ149" s="138" t="s">
        <v>27</v>
      </c>
      <c r="AK149" s="96"/>
      <c r="AL149" s="96"/>
      <c r="AM149" s="96"/>
      <c r="AN149" s="105"/>
      <c r="AO149" s="105"/>
      <c r="AP149" s="96"/>
      <c r="AQ149" s="105"/>
      <c r="AR149" s="96"/>
      <c r="AS149" s="96"/>
      <c r="AT149" s="96"/>
      <c r="AU149" s="96"/>
      <c r="AV149" s="96"/>
      <c r="AW149" s="96"/>
      <c r="AX149" s="96"/>
      <c r="AY149" s="96"/>
      <c r="AZ149" s="96"/>
      <c r="BA149" s="96"/>
      <c r="BB149" s="96"/>
      <c r="BC149" s="96"/>
      <c r="BD149" s="96"/>
      <c r="BE149" s="96"/>
      <c r="BF149" s="96"/>
      <c r="BG149" s="96"/>
      <c r="BH149" s="96"/>
      <c r="BI149" s="96"/>
      <c r="BJ149" s="96"/>
      <c r="BK149" s="96"/>
      <c r="BL149" s="96"/>
      <c r="BM149" s="96"/>
      <c r="BN149" s="96"/>
      <c r="BO149" s="96"/>
      <c r="BP149" s="96"/>
      <c r="BQ149" s="96"/>
      <c r="BR149" s="96"/>
      <c r="BS149" s="96"/>
      <c r="BT149" s="96"/>
      <c r="BU149" s="96"/>
      <c r="BV149" s="96"/>
      <c r="BW149" s="96"/>
      <c r="BX149" s="96"/>
      <c r="BY149" s="96"/>
      <c r="BZ149" s="96"/>
      <c r="CA149" s="96"/>
      <c r="CB149" s="96"/>
      <c r="CC149" s="96"/>
      <c r="CD149" s="96"/>
      <c r="CE149" s="96"/>
      <c r="CF149" s="96"/>
      <c r="CG149" s="96"/>
      <c r="CH149" s="96"/>
      <c r="CI149" s="96"/>
    </row>
    <row r="150" spans="1:87" ht="15" hidden="1">
      <c r="A150" s="96"/>
      <c r="B150" s="102"/>
      <c r="C150" s="102"/>
      <c r="D150" s="102"/>
      <c r="E150" s="102"/>
      <c r="F150" s="102"/>
      <c r="G150" s="102"/>
      <c r="H150" s="102"/>
      <c r="I150" s="102"/>
      <c r="J150" s="102"/>
      <c r="K150" s="102"/>
      <c r="L150" s="102"/>
      <c r="M150" s="102"/>
      <c r="N150" s="102"/>
      <c r="O150" s="102"/>
      <c r="P150" s="102"/>
      <c r="Q150" s="96"/>
      <c r="R150" s="96"/>
      <c r="S150" s="96"/>
      <c r="T150" s="96"/>
      <c r="U150" s="96"/>
      <c r="V150" s="96"/>
      <c r="W150" s="96"/>
      <c r="X150" s="96"/>
      <c r="Y150" s="96"/>
      <c r="Z150" s="99"/>
      <c r="AA150" s="139" t="s">
        <v>167</v>
      </c>
      <c r="AB150" s="138">
        <v>7</v>
      </c>
      <c r="AC150" s="138" t="s">
        <v>27</v>
      </c>
      <c r="AD150" s="138">
        <f t="shared" si="1"/>
        <v>6</v>
      </c>
      <c r="AE150" s="138" t="s">
        <v>27</v>
      </c>
      <c r="AF150" s="138" t="s">
        <v>27</v>
      </c>
      <c r="AG150" s="123"/>
      <c r="AH150" s="123"/>
      <c r="AI150" s="123"/>
      <c r="AJ150" s="138" t="s">
        <v>27</v>
      </c>
      <c r="AK150" s="96"/>
      <c r="AL150" s="96"/>
      <c r="AM150" s="96"/>
      <c r="AN150" s="105"/>
      <c r="AO150" s="105"/>
      <c r="AP150" s="96"/>
      <c r="AQ150" s="105"/>
      <c r="AR150" s="96"/>
      <c r="AS150" s="96"/>
      <c r="AT150" s="96"/>
      <c r="AU150" s="96"/>
      <c r="AV150" s="96"/>
      <c r="AW150" s="96"/>
      <c r="AX150" s="96"/>
      <c r="AY150" s="96"/>
      <c r="AZ150" s="96"/>
      <c r="BA150" s="96"/>
      <c r="BB150" s="96"/>
      <c r="BC150" s="96"/>
      <c r="BD150" s="96"/>
      <c r="BE150" s="96"/>
      <c r="BF150" s="96"/>
      <c r="BG150" s="96"/>
      <c r="BH150" s="96"/>
      <c r="BI150" s="96"/>
      <c r="BJ150" s="96"/>
      <c r="BK150" s="96"/>
      <c r="BL150" s="96"/>
      <c r="BM150" s="96"/>
      <c r="BN150" s="96"/>
      <c r="BO150" s="96"/>
      <c r="BP150" s="96"/>
      <c r="BQ150" s="96"/>
      <c r="BR150" s="96"/>
      <c r="BS150" s="96"/>
      <c r="BT150" s="96"/>
      <c r="BU150" s="96"/>
      <c r="BV150" s="96"/>
      <c r="BW150" s="96"/>
      <c r="BX150" s="96"/>
      <c r="BY150" s="96"/>
      <c r="BZ150" s="96"/>
      <c r="CA150" s="96"/>
      <c r="CB150" s="96"/>
      <c r="CC150" s="96"/>
      <c r="CD150" s="96"/>
      <c r="CE150" s="96"/>
      <c r="CF150" s="96"/>
      <c r="CG150" s="96"/>
      <c r="CH150" s="96"/>
      <c r="CI150" s="96"/>
    </row>
    <row r="151" spans="1:87" ht="15" hidden="1">
      <c r="A151" s="96"/>
      <c r="B151" s="102"/>
      <c r="C151" s="102"/>
      <c r="D151" s="102"/>
      <c r="E151" s="102"/>
      <c r="F151" s="102"/>
      <c r="G151" s="102"/>
      <c r="H151" s="102"/>
      <c r="I151" s="102"/>
      <c r="J151" s="102"/>
      <c r="K151" s="102"/>
      <c r="L151" s="102"/>
      <c r="M151" s="102"/>
      <c r="N151" s="102"/>
      <c r="O151" s="102"/>
      <c r="P151" s="102"/>
      <c r="Q151" s="96"/>
      <c r="R151" s="96"/>
      <c r="S151" s="96"/>
      <c r="T151" s="96"/>
      <c r="U151" s="96"/>
      <c r="V151" s="96"/>
      <c r="W151" s="96"/>
      <c r="X151" s="96"/>
      <c r="Y151" s="96"/>
      <c r="Z151" s="99"/>
      <c r="AA151" s="139" t="s">
        <v>168</v>
      </c>
      <c r="AB151" s="138">
        <v>8</v>
      </c>
      <c r="AC151" s="138">
        <v>2018</v>
      </c>
      <c r="AD151" s="138" t="str">
        <f t="shared" si="1"/>
        <v/>
      </c>
      <c r="AE151" s="138" t="s">
        <v>169</v>
      </c>
      <c r="AF151" s="138" t="s">
        <v>5</v>
      </c>
      <c r="AG151" s="123">
        <v>8</v>
      </c>
      <c r="AH151" s="123">
        <v>1464</v>
      </c>
      <c r="AI151" s="123">
        <v>64</v>
      </c>
      <c r="AJ151" s="138" t="s">
        <v>27</v>
      </c>
      <c r="AK151" s="96"/>
      <c r="AL151" s="96"/>
      <c r="AM151" s="96"/>
      <c r="AN151" s="105"/>
      <c r="AO151" s="105"/>
      <c r="AP151" s="96"/>
      <c r="AQ151" s="105"/>
      <c r="AR151" s="96"/>
      <c r="AS151" s="96"/>
      <c r="AT151" s="96"/>
      <c r="AU151" s="96"/>
      <c r="AV151" s="96"/>
      <c r="AW151" s="96"/>
      <c r="AX151" s="96"/>
      <c r="AY151" s="96"/>
      <c r="AZ151" s="96"/>
      <c r="BA151" s="96"/>
      <c r="BB151" s="96"/>
      <c r="BC151" s="96"/>
      <c r="BD151" s="96"/>
      <c r="BE151" s="96"/>
      <c r="BF151" s="96"/>
      <c r="BG151" s="96"/>
      <c r="BH151" s="96"/>
      <c r="BI151" s="96"/>
      <c r="BJ151" s="96"/>
      <c r="BK151" s="96"/>
      <c r="BL151" s="96"/>
      <c r="BM151" s="96"/>
      <c r="BN151" s="96"/>
      <c r="BO151" s="96"/>
      <c r="BP151" s="96"/>
      <c r="BQ151" s="96"/>
      <c r="BR151" s="96"/>
      <c r="BS151" s="96"/>
      <c r="BT151" s="96"/>
      <c r="BU151" s="96"/>
      <c r="BV151" s="96"/>
      <c r="BW151" s="96"/>
      <c r="BX151" s="96"/>
      <c r="BY151" s="96"/>
      <c r="BZ151" s="96"/>
      <c r="CA151" s="96"/>
      <c r="CB151" s="96"/>
      <c r="CC151" s="96"/>
      <c r="CD151" s="96"/>
      <c r="CE151" s="96"/>
      <c r="CF151" s="96"/>
      <c r="CG151" s="96"/>
      <c r="CH151" s="96"/>
      <c r="CI151" s="96"/>
    </row>
    <row r="152" spans="1:87" ht="15" hidden="1">
      <c r="A152" s="96"/>
      <c r="B152" s="102"/>
      <c r="C152" s="102"/>
      <c r="D152" s="102"/>
      <c r="E152" s="102"/>
      <c r="F152" s="102"/>
      <c r="G152" s="102"/>
      <c r="H152" s="102"/>
      <c r="I152" s="102"/>
      <c r="J152" s="102"/>
      <c r="K152" s="102"/>
      <c r="L152" s="102"/>
      <c r="M152" s="102"/>
      <c r="N152" s="102"/>
      <c r="O152" s="102"/>
      <c r="P152" s="102"/>
      <c r="Q152" s="96"/>
      <c r="R152" s="96"/>
      <c r="S152" s="96"/>
      <c r="T152" s="96"/>
      <c r="U152" s="96"/>
      <c r="V152" s="96"/>
      <c r="W152" s="96"/>
      <c r="X152" s="96"/>
      <c r="Y152" s="96"/>
      <c r="Z152" s="99"/>
      <c r="AA152" s="139" t="s">
        <v>170</v>
      </c>
      <c r="AB152" s="138">
        <v>8</v>
      </c>
      <c r="AC152" s="138" t="s">
        <v>27</v>
      </c>
      <c r="AD152" s="138">
        <f t="shared" si="1"/>
        <v>6</v>
      </c>
      <c r="AE152" s="138" t="s">
        <v>27</v>
      </c>
      <c r="AF152" s="138" t="s">
        <v>27</v>
      </c>
      <c r="AG152" s="123"/>
      <c r="AH152" s="123"/>
      <c r="AI152" s="123"/>
      <c r="AJ152" s="138" t="s">
        <v>27</v>
      </c>
      <c r="AK152" s="96"/>
      <c r="AL152" s="96"/>
      <c r="AM152" s="96"/>
      <c r="AN152" s="105"/>
      <c r="AO152" s="105"/>
      <c r="AP152" s="96"/>
      <c r="AQ152" s="105"/>
      <c r="AR152" s="96"/>
      <c r="AS152" s="96"/>
      <c r="AT152" s="96"/>
      <c r="AU152" s="96"/>
      <c r="AV152" s="96"/>
      <c r="AW152" s="96"/>
      <c r="AX152" s="96"/>
      <c r="AY152" s="96"/>
      <c r="AZ152" s="96"/>
      <c r="BA152" s="96"/>
      <c r="BB152" s="96"/>
      <c r="BC152" s="96"/>
      <c r="BD152" s="96"/>
      <c r="BE152" s="96"/>
      <c r="BF152" s="96"/>
      <c r="BG152" s="96"/>
      <c r="BH152" s="96"/>
      <c r="BI152" s="96"/>
      <c r="BJ152" s="96"/>
      <c r="BK152" s="96"/>
      <c r="BL152" s="96"/>
      <c r="BM152" s="96"/>
      <c r="BN152" s="96"/>
      <c r="BO152" s="96"/>
      <c r="BP152" s="96"/>
      <c r="BQ152" s="96"/>
      <c r="BR152" s="96"/>
      <c r="BS152" s="96"/>
      <c r="BT152" s="96"/>
      <c r="BU152" s="96"/>
      <c r="BV152" s="96"/>
      <c r="BW152" s="96"/>
      <c r="BX152" s="96"/>
      <c r="BY152" s="96"/>
      <c r="BZ152" s="96"/>
      <c r="CA152" s="96"/>
      <c r="CB152" s="96"/>
      <c r="CC152" s="96"/>
      <c r="CD152" s="96"/>
      <c r="CE152" s="96"/>
      <c r="CF152" s="96"/>
      <c r="CG152" s="96"/>
      <c r="CH152" s="96"/>
      <c r="CI152" s="96"/>
    </row>
    <row r="153" spans="1:87" ht="15" hidden="1">
      <c r="A153" s="96"/>
      <c r="B153" s="102"/>
      <c r="C153" s="102"/>
      <c r="D153" s="102"/>
      <c r="E153" s="102"/>
      <c r="F153" s="102"/>
      <c r="G153" s="102"/>
      <c r="H153" s="102"/>
      <c r="I153" s="102"/>
      <c r="J153" s="102"/>
      <c r="K153" s="102"/>
      <c r="L153" s="102"/>
      <c r="M153" s="102"/>
      <c r="N153" s="102"/>
      <c r="O153" s="102"/>
      <c r="P153" s="102"/>
      <c r="Q153" s="96"/>
      <c r="R153" s="96"/>
      <c r="S153" s="96"/>
      <c r="T153" s="96"/>
      <c r="U153" s="96"/>
      <c r="V153" s="96"/>
      <c r="W153" s="96"/>
      <c r="X153" s="96"/>
      <c r="Y153" s="96"/>
      <c r="Z153" s="99"/>
      <c r="AA153" s="139" t="s">
        <v>171</v>
      </c>
      <c r="AB153" s="138">
        <v>1</v>
      </c>
      <c r="AC153" s="138" t="s">
        <v>27</v>
      </c>
      <c r="AD153" s="138">
        <f t="shared" si="1"/>
        <v>6</v>
      </c>
      <c r="AE153" s="138" t="s">
        <v>27</v>
      </c>
      <c r="AF153" s="138" t="s">
        <v>27</v>
      </c>
      <c r="AG153" s="123"/>
      <c r="AH153" s="123"/>
      <c r="AI153" s="123"/>
      <c r="AJ153" s="138" t="s">
        <v>27</v>
      </c>
      <c r="AK153" s="96"/>
      <c r="AL153" s="96"/>
      <c r="AM153" s="96"/>
      <c r="AN153" s="105"/>
      <c r="AO153" s="105"/>
      <c r="AP153" s="96"/>
      <c r="AQ153" s="105"/>
      <c r="AR153" s="96"/>
      <c r="AS153" s="96"/>
      <c r="AT153" s="96"/>
      <c r="AU153" s="96"/>
      <c r="AV153" s="96"/>
      <c r="AW153" s="96"/>
      <c r="AX153" s="96"/>
      <c r="AY153" s="96"/>
      <c r="AZ153" s="96"/>
      <c r="BA153" s="96"/>
      <c r="BB153" s="96"/>
      <c r="BC153" s="96"/>
      <c r="BD153" s="96"/>
      <c r="BE153" s="96"/>
      <c r="BF153" s="96"/>
      <c r="BG153" s="96"/>
      <c r="BH153" s="96"/>
      <c r="BI153" s="96"/>
      <c r="BJ153" s="96"/>
      <c r="BK153" s="96"/>
      <c r="BL153" s="96"/>
      <c r="BM153" s="96"/>
      <c r="BN153" s="96"/>
      <c r="BO153" s="96"/>
      <c r="BP153" s="96"/>
      <c r="BQ153" s="96"/>
      <c r="BR153" s="96"/>
      <c r="BS153" s="96"/>
      <c r="BT153" s="96"/>
      <c r="BU153" s="96"/>
      <c r="BV153" s="96"/>
      <c r="BW153" s="96"/>
      <c r="BX153" s="96"/>
      <c r="BY153" s="96"/>
      <c r="BZ153" s="96"/>
      <c r="CA153" s="96"/>
      <c r="CB153" s="96"/>
      <c r="CC153" s="96"/>
      <c r="CD153" s="96"/>
      <c r="CE153" s="96"/>
      <c r="CF153" s="96"/>
      <c r="CG153" s="96"/>
      <c r="CH153" s="96"/>
      <c r="CI153" s="96"/>
    </row>
    <row r="154" spans="1:87" ht="15" hidden="1">
      <c r="A154" s="96"/>
      <c r="B154" s="102"/>
      <c r="C154" s="102"/>
      <c r="D154" s="102"/>
      <c r="E154" s="102"/>
      <c r="F154" s="102"/>
      <c r="G154" s="102"/>
      <c r="H154" s="102"/>
      <c r="I154" s="102"/>
      <c r="J154" s="102"/>
      <c r="K154" s="102"/>
      <c r="L154" s="102"/>
      <c r="M154" s="102"/>
      <c r="N154" s="102"/>
      <c r="O154" s="102"/>
      <c r="P154" s="102"/>
      <c r="Q154" s="96"/>
      <c r="R154" s="96"/>
      <c r="S154" s="96"/>
      <c r="T154" s="96"/>
      <c r="U154" s="96"/>
      <c r="V154" s="96"/>
      <c r="W154" s="96"/>
      <c r="X154" s="96"/>
      <c r="Y154" s="96"/>
      <c r="Z154" s="99"/>
      <c r="AA154" s="139" t="s">
        <v>172</v>
      </c>
      <c r="AB154" s="138">
        <v>3</v>
      </c>
      <c r="AC154" s="138" t="s">
        <v>27</v>
      </c>
      <c r="AD154" s="138">
        <f t="shared" si="1"/>
        <v>6</v>
      </c>
      <c r="AE154" s="138" t="s">
        <v>27</v>
      </c>
      <c r="AF154" s="138" t="s">
        <v>27</v>
      </c>
      <c r="AG154" s="123"/>
      <c r="AH154" s="123"/>
      <c r="AI154" s="123"/>
      <c r="AJ154" s="138" t="s">
        <v>27</v>
      </c>
      <c r="AK154" s="96"/>
      <c r="AL154" s="96"/>
      <c r="AM154" s="96"/>
      <c r="AN154" s="105"/>
      <c r="AO154" s="105"/>
      <c r="AP154" s="96"/>
      <c r="AQ154" s="105"/>
      <c r="AR154" s="96"/>
      <c r="AS154" s="96"/>
      <c r="AT154" s="96"/>
      <c r="AU154" s="96"/>
      <c r="AV154" s="96"/>
      <c r="AW154" s="96"/>
      <c r="AX154" s="96"/>
      <c r="AY154" s="96"/>
      <c r="AZ154" s="96"/>
      <c r="BA154" s="96"/>
      <c r="BB154" s="96"/>
      <c r="BC154" s="96"/>
      <c r="BD154" s="96"/>
      <c r="BE154" s="96"/>
      <c r="BF154" s="96"/>
      <c r="BG154" s="96"/>
      <c r="BH154" s="96"/>
      <c r="BI154" s="96"/>
      <c r="BJ154" s="96"/>
      <c r="BK154" s="96"/>
      <c r="BL154" s="96"/>
      <c r="BM154" s="96"/>
      <c r="BN154" s="96"/>
      <c r="BO154" s="96"/>
      <c r="BP154" s="96"/>
      <c r="BQ154" s="96"/>
      <c r="BR154" s="96"/>
      <c r="BS154" s="96"/>
      <c r="BT154" s="96"/>
      <c r="BU154" s="96"/>
      <c r="BV154" s="96"/>
      <c r="BW154" s="96"/>
      <c r="BX154" s="96"/>
      <c r="BY154" s="96"/>
      <c r="BZ154" s="96"/>
      <c r="CA154" s="96"/>
      <c r="CB154" s="96"/>
      <c r="CC154" s="96"/>
      <c r="CD154" s="96"/>
      <c r="CE154" s="96"/>
      <c r="CF154" s="96"/>
      <c r="CG154" s="96"/>
      <c r="CH154" s="96"/>
      <c r="CI154" s="96"/>
    </row>
    <row r="155" spans="1:87" ht="15" hidden="1">
      <c r="A155" s="96"/>
      <c r="B155" s="102"/>
      <c r="C155" s="102"/>
      <c r="D155" s="102"/>
      <c r="E155" s="102"/>
      <c r="F155" s="102"/>
      <c r="G155" s="102"/>
      <c r="H155" s="102"/>
      <c r="I155" s="102"/>
      <c r="J155" s="102"/>
      <c r="K155" s="102"/>
      <c r="L155" s="102"/>
      <c r="M155" s="102"/>
      <c r="N155" s="102"/>
      <c r="O155" s="102"/>
      <c r="P155" s="102"/>
      <c r="Q155" s="96"/>
      <c r="R155" s="96"/>
      <c r="S155" s="96"/>
      <c r="T155" s="96"/>
      <c r="U155" s="96"/>
      <c r="V155" s="96"/>
      <c r="W155" s="96"/>
      <c r="X155" s="96"/>
      <c r="Y155" s="96"/>
      <c r="Z155" s="99"/>
      <c r="AA155" s="139" t="s">
        <v>173</v>
      </c>
      <c r="AB155" s="138">
        <v>13</v>
      </c>
      <c r="AC155" s="138">
        <v>2018</v>
      </c>
      <c r="AD155" s="138" t="str">
        <f t="shared" si="1"/>
        <v/>
      </c>
      <c r="AE155" s="138" t="s">
        <v>174</v>
      </c>
      <c r="AF155" s="138" t="s">
        <v>5</v>
      </c>
      <c r="AG155" s="123">
        <v>7</v>
      </c>
      <c r="AH155" s="123">
        <v>1234</v>
      </c>
      <c r="AI155" s="123">
        <v>37</v>
      </c>
      <c r="AJ155" s="138" t="s">
        <v>27</v>
      </c>
      <c r="AK155" s="96"/>
      <c r="AL155" s="96"/>
      <c r="AM155" s="96"/>
      <c r="AN155" s="105"/>
      <c r="AO155" s="105"/>
      <c r="AP155" s="96"/>
      <c r="AQ155" s="105"/>
      <c r="AR155" s="96"/>
      <c r="AS155" s="96"/>
      <c r="AT155" s="96"/>
      <c r="AU155" s="96"/>
      <c r="AV155" s="96"/>
      <c r="AW155" s="96"/>
      <c r="AX155" s="96"/>
      <c r="AY155" s="96"/>
      <c r="AZ155" s="96"/>
      <c r="BA155" s="96"/>
      <c r="BB155" s="96"/>
      <c r="BC155" s="96"/>
      <c r="BD155" s="96"/>
      <c r="BE155" s="96"/>
      <c r="BF155" s="96"/>
      <c r="BG155" s="96"/>
      <c r="BH155" s="96"/>
      <c r="BI155" s="96"/>
      <c r="BJ155" s="96"/>
      <c r="BK155" s="96"/>
      <c r="BL155" s="96"/>
      <c r="BM155" s="96"/>
      <c r="BN155" s="96"/>
      <c r="BO155" s="96"/>
      <c r="BP155" s="96"/>
      <c r="BQ155" s="96"/>
      <c r="BR155" s="96"/>
      <c r="BS155" s="96"/>
      <c r="BT155" s="96"/>
      <c r="BU155" s="96"/>
      <c r="BV155" s="96"/>
      <c r="BW155" s="96"/>
      <c r="BX155" s="96"/>
      <c r="BY155" s="96"/>
      <c r="BZ155" s="96"/>
      <c r="CA155" s="96"/>
      <c r="CB155" s="96"/>
      <c r="CC155" s="96"/>
      <c r="CD155" s="96"/>
      <c r="CE155" s="96"/>
      <c r="CF155" s="96"/>
      <c r="CG155" s="96"/>
      <c r="CH155" s="96"/>
      <c r="CI155" s="96"/>
    </row>
    <row r="156" spans="1:87" ht="15" hidden="1">
      <c r="A156" s="96"/>
      <c r="B156" s="102"/>
      <c r="C156" s="102"/>
      <c r="D156" s="102"/>
      <c r="E156" s="102"/>
      <c r="F156" s="102"/>
      <c r="G156" s="102"/>
      <c r="H156" s="102"/>
      <c r="I156" s="102"/>
      <c r="J156" s="102"/>
      <c r="K156" s="102"/>
      <c r="L156" s="102"/>
      <c r="M156" s="102"/>
      <c r="N156" s="102"/>
      <c r="O156" s="102"/>
      <c r="P156" s="102"/>
      <c r="Q156" s="96"/>
      <c r="R156" s="96"/>
      <c r="S156" s="96"/>
      <c r="T156" s="96"/>
      <c r="U156" s="96"/>
      <c r="V156" s="96"/>
      <c r="W156" s="96"/>
      <c r="X156" s="96"/>
      <c r="Y156" s="96"/>
      <c r="Z156" s="99"/>
      <c r="AA156" s="139" t="s">
        <v>175</v>
      </c>
      <c r="AB156" s="138">
        <v>4</v>
      </c>
      <c r="AC156" s="138" t="s">
        <v>27</v>
      </c>
      <c r="AD156" s="138">
        <f t="shared" si="1"/>
        <v>6</v>
      </c>
      <c r="AE156" s="138" t="s">
        <v>27</v>
      </c>
      <c r="AF156" s="138" t="s">
        <v>27</v>
      </c>
      <c r="AG156" s="123"/>
      <c r="AH156" s="123"/>
      <c r="AI156" s="123"/>
      <c r="AJ156" s="138" t="s">
        <v>27</v>
      </c>
      <c r="AK156" s="96"/>
      <c r="AL156" s="96"/>
      <c r="AM156" s="96"/>
      <c r="AN156" s="105"/>
      <c r="AO156" s="105"/>
      <c r="AP156" s="96"/>
      <c r="AQ156" s="105"/>
      <c r="AR156" s="96"/>
      <c r="AS156" s="96"/>
      <c r="AT156" s="96"/>
      <c r="AU156" s="96"/>
      <c r="AV156" s="96"/>
      <c r="AW156" s="96"/>
      <c r="AX156" s="96"/>
      <c r="AY156" s="96"/>
      <c r="AZ156" s="96"/>
      <c r="BA156" s="96"/>
      <c r="BB156" s="96"/>
      <c r="BC156" s="96"/>
      <c r="BD156" s="96"/>
      <c r="BE156" s="96"/>
      <c r="BF156" s="96"/>
      <c r="BG156" s="96"/>
      <c r="BH156" s="96"/>
      <c r="BI156" s="96"/>
      <c r="BJ156" s="96"/>
      <c r="BK156" s="96"/>
      <c r="BL156" s="96"/>
      <c r="BM156" s="96"/>
      <c r="BN156" s="96"/>
      <c r="BO156" s="96"/>
      <c r="BP156" s="96"/>
      <c r="BQ156" s="96"/>
      <c r="BR156" s="96"/>
      <c r="BS156" s="96"/>
      <c r="BT156" s="96"/>
      <c r="BU156" s="96"/>
      <c r="BV156" s="96"/>
      <c r="BW156" s="96"/>
      <c r="BX156" s="96"/>
      <c r="BY156" s="96"/>
      <c r="BZ156" s="96"/>
      <c r="CA156" s="96"/>
      <c r="CB156" s="96"/>
      <c r="CC156" s="96"/>
      <c r="CD156" s="96"/>
      <c r="CE156" s="96"/>
      <c r="CF156" s="96"/>
      <c r="CG156" s="96"/>
      <c r="CH156" s="96"/>
      <c r="CI156" s="96"/>
    </row>
    <row r="157" spans="1:87" ht="15" hidden="1">
      <c r="A157" s="96"/>
      <c r="B157" s="102"/>
      <c r="C157" s="102"/>
      <c r="D157" s="102"/>
      <c r="E157" s="102"/>
      <c r="F157" s="102"/>
      <c r="G157" s="102"/>
      <c r="H157" s="102"/>
      <c r="I157" s="102"/>
      <c r="J157" s="102"/>
      <c r="K157" s="102"/>
      <c r="L157" s="102"/>
      <c r="M157" s="102"/>
      <c r="N157" s="102"/>
      <c r="O157" s="102"/>
      <c r="P157" s="102"/>
      <c r="Q157" s="96"/>
      <c r="R157" s="96"/>
      <c r="S157" s="96"/>
      <c r="T157" s="96"/>
      <c r="U157" s="96"/>
      <c r="V157" s="96"/>
      <c r="W157" s="96"/>
      <c r="X157" s="96"/>
      <c r="Y157" s="96"/>
      <c r="Z157" s="99"/>
      <c r="AA157" s="139" t="s">
        <v>176</v>
      </c>
      <c r="AB157" s="138">
        <v>13</v>
      </c>
      <c r="AC157" s="138" t="s">
        <v>27</v>
      </c>
      <c r="AD157" s="138">
        <f t="shared" si="1"/>
        <v>6</v>
      </c>
      <c r="AE157" s="138" t="s">
        <v>27</v>
      </c>
      <c r="AF157" s="138" t="s">
        <v>27</v>
      </c>
      <c r="AG157" s="123"/>
      <c r="AH157" s="123"/>
      <c r="AI157" s="123"/>
      <c r="AJ157" s="138" t="s">
        <v>27</v>
      </c>
      <c r="AK157" s="96"/>
      <c r="AL157" s="96"/>
      <c r="AM157" s="96"/>
      <c r="AN157" s="105"/>
      <c r="AO157" s="105"/>
      <c r="AP157" s="96"/>
      <c r="AQ157" s="105"/>
      <c r="AR157" s="96"/>
      <c r="AS157" s="96"/>
      <c r="AT157" s="96"/>
      <c r="AU157" s="96"/>
      <c r="AV157" s="96"/>
      <c r="AW157" s="96"/>
      <c r="AX157" s="96"/>
      <c r="AY157" s="96"/>
      <c r="AZ157" s="96"/>
      <c r="BA157" s="96"/>
      <c r="BB157" s="96"/>
      <c r="BC157" s="96"/>
      <c r="BD157" s="96"/>
      <c r="BE157" s="96"/>
      <c r="BF157" s="96"/>
      <c r="BG157" s="96"/>
      <c r="BH157" s="96"/>
      <c r="BI157" s="96"/>
      <c r="BJ157" s="96"/>
      <c r="BK157" s="96"/>
      <c r="BL157" s="96"/>
      <c r="BM157" s="96"/>
      <c r="BN157" s="96"/>
      <c r="BO157" s="96"/>
      <c r="BP157" s="96"/>
      <c r="BQ157" s="96"/>
      <c r="BR157" s="96"/>
      <c r="BS157" s="96"/>
      <c r="BT157" s="96"/>
      <c r="BU157" s="96"/>
      <c r="BV157" s="96"/>
      <c r="BW157" s="96"/>
      <c r="BX157" s="96"/>
      <c r="BY157" s="96"/>
      <c r="BZ157" s="96"/>
      <c r="CA157" s="96"/>
      <c r="CB157" s="96"/>
      <c r="CC157" s="96"/>
      <c r="CD157" s="96"/>
      <c r="CE157" s="96"/>
      <c r="CF157" s="96"/>
      <c r="CG157" s="96"/>
      <c r="CH157" s="96"/>
      <c r="CI157" s="96"/>
    </row>
    <row r="158" spans="1:87" ht="15" hidden="1">
      <c r="A158" s="96"/>
      <c r="B158" s="102"/>
      <c r="C158" s="102"/>
      <c r="D158" s="102"/>
      <c r="E158" s="102"/>
      <c r="F158" s="102"/>
      <c r="G158" s="102"/>
      <c r="H158" s="102"/>
      <c r="I158" s="102"/>
      <c r="J158" s="102"/>
      <c r="K158" s="102"/>
      <c r="L158" s="102"/>
      <c r="M158" s="102"/>
      <c r="N158" s="102"/>
      <c r="O158" s="102"/>
      <c r="P158" s="102"/>
      <c r="Q158" s="96"/>
      <c r="R158" s="96"/>
      <c r="S158" s="96"/>
      <c r="T158" s="96"/>
      <c r="U158" s="96"/>
      <c r="V158" s="96"/>
      <c r="W158" s="96"/>
      <c r="X158" s="96"/>
      <c r="Y158" s="96"/>
      <c r="Z158" s="99"/>
      <c r="AA158" s="139" t="s">
        <v>177</v>
      </c>
      <c r="AB158" s="138">
        <v>1</v>
      </c>
      <c r="AC158" s="138" t="s">
        <v>27</v>
      </c>
      <c r="AD158" s="138">
        <f t="shared" si="1"/>
        <v>6</v>
      </c>
      <c r="AE158" s="138" t="s">
        <v>27</v>
      </c>
      <c r="AF158" s="138" t="s">
        <v>27</v>
      </c>
      <c r="AG158" s="123"/>
      <c r="AH158" s="123"/>
      <c r="AI158" s="123"/>
      <c r="AJ158" s="138" t="s">
        <v>27</v>
      </c>
      <c r="AK158" s="96"/>
      <c r="AL158" s="96"/>
      <c r="AM158" s="96"/>
      <c r="AN158" s="105"/>
      <c r="AO158" s="105"/>
      <c r="AP158" s="96"/>
      <c r="AQ158" s="105"/>
      <c r="AR158" s="96"/>
      <c r="AS158" s="96"/>
      <c r="AT158" s="96"/>
      <c r="AU158" s="96"/>
      <c r="AV158" s="96"/>
      <c r="AW158" s="96"/>
      <c r="AX158" s="96"/>
      <c r="AY158" s="96"/>
      <c r="AZ158" s="96"/>
      <c r="BA158" s="96"/>
      <c r="BB158" s="96"/>
      <c r="BC158" s="96"/>
      <c r="BD158" s="96"/>
      <c r="BE158" s="96"/>
      <c r="BF158" s="96"/>
      <c r="BG158" s="96"/>
      <c r="BH158" s="96"/>
      <c r="BI158" s="96"/>
      <c r="BJ158" s="96"/>
      <c r="BK158" s="96"/>
      <c r="BL158" s="96"/>
      <c r="BM158" s="96"/>
      <c r="BN158" s="96"/>
      <c r="BO158" s="96"/>
      <c r="BP158" s="96"/>
      <c r="BQ158" s="96"/>
      <c r="BR158" s="96"/>
      <c r="BS158" s="96"/>
      <c r="BT158" s="96"/>
      <c r="BU158" s="96"/>
      <c r="BV158" s="96"/>
      <c r="BW158" s="96"/>
      <c r="BX158" s="96"/>
      <c r="BY158" s="96"/>
      <c r="BZ158" s="96"/>
      <c r="CA158" s="96"/>
      <c r="CB158" s="96"/>
      <c r="CC158" s="96"/>
      <c r="CD158" s="96"/>
      <c r="CE158" s="96"/>
      <c r="CF158" s="96"/>
      <c r="CG158" s="96"/>
      <c r="CH158" s="96"/>
      <c r="CI158" s="96"/>
    </row>
    <row r="159" spans="1:87" ht="15" hidden="1">
      <c r="A159" s="96"/>
      <c r="B159" s="102"/>
      <c r="C159" s="102"/>
      <c r="D159" s="102"/>
      <c r="E159" s="102"/>
      <c r="F159" s="102"/>
      <c r="G159" s="102"/>
      <c r="H159" s="102"/>
      <c r="I159" s="102"/>
      <c r="J159" s="102"/>
      <c r="K159" s="102"/>
      <c r="L159" s="102"/>
      <c r="M159" s="102"/>
      <c r="N159" s="102"/>
      <c r="O159" s="102"/>
      <c r="P159" s="102"/>
      <c r="Q159" s="96"/>
      <c r="R159" s="96"/>
      <c r="S159" s="96"/>
      <c r="T159" s="96"/>
      <c r="U159" s="96"/>
      <c r="V159" s="96"/>
      <c r="W159" s="96"/>
      <c r="X159" s="96"/>
      <c r="Y159" s="96"/>
      <c r="Z159" s="99"/>
      <c r="AA159" s="139" t="s">
        <v>178</v>
      </c>
      <c r="AB159" s="138">
        <v>13</v>
      </c>
      <c r="AC159" s="138">
        <v>2016</v>
      </c>
      <c r="AD159" s="138" t="str">
        <f t="shared" si="1"/>
        <v/>
      </c>
      <c r="AE159" s="138" t="s">
        <v>179</v>
      </c>
      <c r="AF159" s="138" t="s">
        <v>5</v>
      </c>
      <c r="AG159" s="123">
        <v>5</v>
      </c>
      <c r="AH159" s="123">
        <v>1065</v>
      </c>
      <c r="AI159" s="123">
        <v>36</v>
      </c>
      <c r="AJ159" s="138" t="s">
        <v>27</v>
      </c>
      <c r="AK159" s="96"/>
      <c r="AL159" s="96"/>
      <c r="AM159" s="96"/>
      <c r="AN159" s="105"/>
      <c r="AO159" s="105"/>
      <c r="AP159" s="96"/>
      <c r="AQ159" s="105"/>
      <c r="AR159" s="96"/>
      <c r="AS159" s="96"/>
      <c r="AT159" s="96"/>
      <c r="AU159" s="96"/>
      <c r="AV159" s="96"/>
      <c r="AW159" s="96"/>
      <c r="AX159" s="96"/>
      <c r="AY159" s="96"/>
      <c r="AZ159" s="96"/>
      <c r="BA159" s="96"/>
      <c r="BB159" s="96"/>
      <c r="BC159" s="96"/>
      <c r="BD159" s="96"/>
      <c r="BE159" s="96"/>
      <c r="BF159" s="96"/>
      <c r="BG159" s="96"/>
      <c r="BH159" s="96"/>
      <c r="BI159" s="96"/>
      <c r="BJ159" s="96"/>
      <c r="BK159" s="96"/>
      <c r="BL159" s="96"/>
      <c r="BM159" s="96"/>
      <c r="BN159" s="96"/>
      <c r="BO159" s="96"/>
      <c r="BP159" s="96"/>
      <c r="BQ159" s="96"/>
      <c r="BR159" s="96"/>
      <c r="BS159" s="96"/>
      <c r="BT159" s="96"/>
      <c r="BU159" s="96"/>
      <c r="BV159" s="96"/>
      <c r="BW159" s="96"/>
      <c r="BX159" s="96"/>
      <c r="BY159" s="96"/>
      <c r="BZ159" s="96"/>
      <c r="CA159" s="96"/>
      <c r="CB159" s="96"/>
      <c r="CC159" s="96"/>
      <c r="CD159" s="96"/>
      <c r="CE159" s="96"/>
      <c r="CF159" s="96"/>
      <c r="CG159" s="96"/>
      <c r="CH159" s="96"/>
      <c r="CI159" s="96"/>
    </row>
    <row r="160" spans="1:87" ht="15" hidden="1">
      <c r="A160" s="96"/>
      <c r="B160" s="102"/>
      <c r="C160" s="102"/>
      <c r="D160" s="102"/>
      <c r="E160" s="102"/>
      <c r="F160" s="102"/>
      <c r="G160" s="102"/>
      <c r="H160" s="102"/>
      <c r="I160" s="102"/>
      <c r="J160" s="102"/>
      <c r="K160" s="102"/>
      <c r="L160" s="102"/>
      <c r="M160" s="102"/>
      <c r="N160" s="102"/>
      <c r="O160" s="102"/>
      <c r="P160" s="102"/>
      <c r="Q160" s="96"/>
      <c r="R160" s="96"/>
      <c r="S160" s="96"/>
      <c r="T160" s="96"/>
      <c r="U160" s="96"/>
      <c r="V160" s="96"/>
      <c r="W160" s="96"/>
      <c r="X160" s="96"/>
      <c r="Y160" s="96"/>
      <c r="Z160" s="99"/>
      <c r="AA160" s="139" t="s">
        <v>180</v>
      </c>
      <c r="AB160" s="138">
        <v>5</v>
      </c>
      <c r="AC160" s="138" t="s">
        <v>27</v>
      </c>
      <c r="AD160" s="138">
        <f t="shared" si="1"/>
        <v>6</v>
      </c>
      <c r="AE160" s="138" t="s">
        <v>27</v>
      </c>
      <c r="AF160" s="138" t="s">
        <v>27</v>
      </c>
      <c r="AG160" s="123"/>
      <c r="AH160" s="123"/>
      <c r="AI160" s="123"/>
      <c r="AJ160" s="138" t="s">
        <v>27</v>
      </c>
      <c r="AK160" s="96"/>
      <c r="AL160" s="96"/>
      <c r="AM160" s="96"/>
      <c r="AN160" s="105"/>
      <c r="AO160" s="105"/>
      <c r="AP160" s="96"/>
      <c r="AQ160" s="105"/>
      <c r="AR160" s="96"/>
      <c r="AS160" s="96"/>
      <c r="AT160" s="96"/>
      <c r="AU160" s="96"/>
      <c r="AV160" s="96"/>
      <c r="AW160" s="96"/>
      <c r="AX160" s="96"/>
      <c r="AY160" s="96"/>
      <c r="AZ160" s="96"/>
      <c r="BA160" s="96"/>
      <c r="BB160" s="96"/>
      <c r="BC160" s="96"/>
      <c r="BD160" s="96"/>
      <c r="BE160" s="96"/>
      <c r="BF160" s="96"/>
      <c r="BG160" s="96"/>
      <c r="BH160" s="96"/>
      <c r="BI160" s="96"/>
      <c r="BJ160" s="96"/>
      <c r="BK160" s="96"/>
      <c r="BL160" s="96"/>
      <c r="BM160" s="96"/>
      <c r="BN160" s="96"/>
      <c r="BO160" s="96"/>
      <c r="BP160" s="96"/>
      <c r="BQ160" s="96"/>
      <c r="BR160" s="96"/>
      <c r="BS160" s="96"/>
      <c r="BT160" s="96"/>
      <c r="BU160" s="96"/>
      <c r="BV160" s="96"/>
      <c r="BW160" s="96"/>
      <c r="BX160" s="96"/>
      <c r="BY160" s="96"/>
      <c r="BZ160" s="96"/>
      <c r="CA160" s="96"/>
      <c r="CB160" s="96"/>
      <c r="CC160" s="96"/>
      <c r="CD160" s="96"/>
      <c r="CE160" s="96"/>
      <c r="CF160" s="96"/>
      <c r="CG160" s="96"/>
      <c r="CH160" s="96"/>
      <c r="CI160" s="96"/>
    </row>
    <row r="161" spans="1:87" ht="15" hidden="1">
      <c r="A161" s="96"/>
      <c r="B161" s="102"/>
      <c r="C161" s="102"/>
      <c r="D161" s="102"/>
      <c r="E161" s="102"/>
      <c r="F161" s="102"/>
      <c r="G161" s="102"/>
      <c r="H161" s="102"/>
      <c r="I161" s="102"/>
      <c r="J161" s="102"/>
      <c r="K161" s="102"/>
      <c r="L161" s="102"/>
      <c r="M161" s="102"/>
      <c r="N161" s="102"/>
      <c r="O161" s="102"/>
      <c r="P161" s="102"/>
      <c r="Q161" s="96"/>
      <c r="R161" s="96"/>
      <c r="S161" s="96"/>
      <c r="T161" s="96"/>
      <c r="U161" s="96"/>
      <c r="V161" s="96"/>
      <c r="W161" s="96"/>
      <c r="X161" s="96"/>
      <c r="Y161" s="96"/>
      <c r="Z161" s="99"/>
      <c r="AA161" s="139" t="s">
        <v>181</v>
      </c>
      <c r="AB161" s="138">
        <v>5</v>
      </c>
      <c r="AC161" s="138" t="s">
        <v>27</v>
      </c>
      <c r="AD161" s="138">
        <f t="shared" si="1"/>
        <v>6</v>
      </c>
      <c r="AE161" s="138" t="s">
        <v>27</v>
      </c>
      <c r="AF161" s="138" t="s">
        <v>27</v>
      </c>
      <c r="AG161" s="123"/>
      <c r="AH161" s="123"/>
      <c r="AI161" s="123"/>
      <c r="AJ161" s="138" t="s">
        <v>27</v>
      </c>
      <c r="AK161" s="96"/>
      <c r="AL161" s="96"/>
      <c r="AM161" s="96"/>
      <c r="AN161" s="105"/>
      <c r="AO161" s="105"/>
      <c r="AP161" s="96"/>
      <c r="AQ161" s="105"/>
      <c r="AR161" s="96"/>
      <c r="AS161" s="96"/>
      <c r="AT161" s="96"/>
      <c r="AU161" s="96"/>
      <c r="AV161" s="96"/>
      <c r="AW161" s="96"/>
      <c r="AX161" s="96"/>
      <c r="AY161" s="96"/>
      <c r="AZ161" s="96"/>
      <c r="BA161" s="96"/>
      <c r="BB161" s="96"/>
      <c r="BC161" s="96"/>
      <c r="BD161" s="96"/>
      <c r="BE161" s="96"/>
      <c r="BF161" s="96"/>
      <c r="BG161" s="96"/>
      <c r="BH161" s="96"/>
      <c r="BI161" s="96"/>
      <c r="BJ161" s="96"/>
      <c r="BK161" s="96"/>
      <c r="BL161" s="96"/>
      <c r="BM161" s="96"/>
      <c r="BN161" s="96"/>
      <c r="BO161" s="96"/>
      <c r="BP161" s="96"/>
      <c r="BQ161" s="96"/>
      <c r="BR161" s="96"/>
      <c r="BS161" s="96"/>
      <c r="BT161" s="96"/>
      <c r="BU161" s="96"/>
      <c r="BV161" s="96"/>
      <c r="BW161" s="96"/>
      <c r="BX161" s="96"/>
      <c r="BY161" s="96"/>
      <c r="BZ161" s="96"/>
      <c r="CA161" s="96"/>
      <c r="CB161" s="96"/>
      <c r="CC161" s="96"/>
      <c r="CD161" s="96"/>
      <c r="CE161" s="96"/>
      <c r="CF161" s="96"/>
      <c r="CG161" s="96"/>
      <c r="CH161" s="96"/>
      <c r="CI161" s="96"/>
    </row>
    <row r="162" spans="1:87" ht="15" hidden="1">
      <c r="A162" s="96"/>
      <c r="B162" s="102"/>
      <c r="C162" s="102"/>
      <c r="D162" s="102"/>
      <c r="E162" s="102"/>
      <c r="F162" s="102"/>
      <c r="G162" s="102"/>
      <c r="H162" s="102"/>
      <c r="I162" s="102"/>
      <c r="J162" s="102"/>
      <c r="K162" s="102"/>
      <c r="L162" s="102"/>
      <c r="M162" s="102"/>
      <c r="N162" s="102"/>
      <c r="O162" s="102"/>
      <c r="P162" s="102"/>
      <c r="Q162" s="96"/>
      <c r="R162" s="96"/>
      <c r="S162" s="96"/>
      <c r="T162" s="96"/>
      <c r="U162" s="96"/>
      <c r="V162" s="96"/>
      <c r="W162" s="96"/>
      <c r="X162" s="96"/>
      <c r="Y162" s="96"/>
      <c r="Z162" s="99"/>
      <c r="AA162" s="139" t="s">
        <v>182</v>
      </c>
      <c r="AB162" s="138">
        <v>13</v>
      </c>
      <c r="AC162" s="138" t="s">
        <v>27</v>
      </c>
      <c r="AD162" s="138">
        <f t="shared" si="1"/>
        <v>6</v>
      </c>
      <c r="AE162" s="138" t="s">
        <v>27</v>
      </c>
      <c r="AF162" s="138" t="s">
        <v>27</v>
      </c>
      <c r="AG162" s="123"/>
      <c r="AH162" s="123"/>
      <c r="AI162" s="123"/>
      <c r="AJ162" s="138" t="s">
        <v>27</v>
      </c>
      <c r="AK162" s="96"/>
      <c r="AL162" s="96"/>
      <c r="AM162" s="96"/>
      <c r="AN162" s="105"/>
      <c r="AO162" s="105"/>
      <c r="AP162" s="96"/>
      <c r="AQ162" s="105"/>
      <c r="AR162" s="96"/>
      <c r="AS162" s="96"/>
      <c r="AT162" s="96"/>
      <c r="AU162" s="96"/>
      <c r="AV162" s="96"/>
      <c r="AW162" s="96"/>
      <c r="AX162" s="96"/>
      <c r="AY162" s="96"/>
      <c r="AZ162" s="96"/>
      <c r="BA162" s="96"/>
      <c r="BB162" s="96"/>
      <c r="BC162" s="96"/>
      <c r="BD162" s="96"/>
      <c r="BE162" s="96"/>
      <c r="BF162" s="96"/>
      <c r="BG162" s="96"/>
      <c r="BH162" s="96"/>
      <c r="BI162" s="96"/>
      <c r="BJ162" s="96"/>
      <c r="BK162" s="96"/>
      <c r="BL162" s="96"/>
      <c r="BM162" s="96"/>
      <c r="BN162" s="96"/>
      <c r="BO162" s="96"/>
      <c r="BP162" s="96"/>
      <c r="BQ162" s="96"/>
      <c r="BR162" s="96"/>
      <c r="BS162" s="96"/>
      <c r="BT162" s="96"/>
      <c r="BU162" s="96"/>
      <c r="BV162" s="96"/>
      <c r="BW162" s="96"/>
      <c r="BX162" s="96"/>
      <c r="BY162" s="96"/>
      <c r="BZ162" s="96"/>
      <c r="CA162" s="96"/>
      <c r="CB162" s="96"/>
      <c r="CC162" s="96"/>
      <c r="CD162" s="96"/>
      <c r="CE162" s="96"/>
      <c r="CF162" s="96"/>
      <c r="CG162" s="96"/>
      <c r="CH162" s="96"/>
      <c r="CI162" s="96"/>
    </row>
    <row r="163" spans="1:87" ht="15" hidden="1">
      <c r="A163" s="96"/>
      <c r="B163" s="102"/>
      <c r="C163" s="102"/>
      <c r="D163" s="102"/>
      <c r="E163" s="102"/>
      <c r="F163" s="102"/>
      <c r="G163" s="102"/>
      <c r="H163" s="102"/>
      <c r="I163" s="102"/>
      <c r="J163" s="102"/>
      <c r="K163" s="102"/>
      <c r="L163" s="102"/>
      <c r="M163" s="102"/>
      <c r="N163" s="102"/>
      <c r="O163" s="102"/>
      <c r="P163" s="102"/>
      <c r="Q163" s="96"/>
      <c r="R163" s="96"/>
      <c r="S163" s="96"/>
      <c r="T163" s="96"/>
      <c r="U163" s="96"/>
      <c r="V163" s="96"/>
      <c r="W163" s="96"/>
      <c r="X163" s="96"/>
      <c r="Y163" s="96"/>
      <c r="Z163" s="99"/>
      <c r="AA163" s="139" t="s">
        <v>183</v>
      </c>
      <c r="AB163" s="138">
        <v>5</v>
      </c>
      <c r="AC163" s="138" t="s">
        <v>27</v>
      </c>
      <c r="AD163" s="138">
        <f t="shared" si="1"/>
        <v>6</v>
      </c>
      <c r="AE163" s="138" t="s">
        <v>27</v>
      </c>
      <c r="AF163" s="138" t="s">
        <v>27</v>
      </c>
      <c r="AG163" s="123"/>
      <c r="AH163" s="123"/>
      <c r="AI163" s="123"/>
      <c r="AJ163" s="138" t="s">
        <v>27</v>
      </c>
      <c r="AK163" s="96"/>
      <c r="AL163" s="96"/>
      <c r="AM163" s="96"/>
      <c r="AN163" s="105"/>
      <c r="AO163" s="105"/>
      <c r="AP163" s="96"/>
      <c r="AQ163" s="105"/>
      <c r="AR163" s="96"/>
      <c r="AS163" s="96"/>
      <c r="AT163" s="96"/>
      <c r="AU163" s="96"/>
      <c r="AV163" s="96"/>
      <c r="AW163" s="96"/>
      <c r="AX163" s="96"/>
      <c r="AY163" s="96"/>
      <c r="AZ163" s="96"/>
      <c r="BA163" s="96"/>
      <c r="BB163" s="96"/>
      <c r="BC163" s="96"/>
      <c r="BD163" s="96"/>
      <c r="BE163" s="96"/>
      <c r="BF163" s="96"/>
      <c r="BG163" s="96"/>
      <c r="BH163" s="96"/>
      <c r="BI163" s="96"/>
      <c r="BJ163" s="96"/>
      <c r="BK163" s="96"/>
      <c r="BL163" s="96"/>
      <c r="BM163" s="96"/>
      <c r="BN163" s="96"/>
      <c r="BO163" s="96"/>
      <c r="BP163" s="96"/>
      <c r="BQ163" s="96"/>
      <c r="BR163" s="96"/>
      <c r="BS163" s="96"/>
      <c r="BT163" s="96"/>
      <c r="BU163" s="96"/>
      <c r="BV163" s="96"/>
      <c r="BW163" s="96"/>
      <c r="BX163" s="96"/>
      <c r="BY163" s="96"/>
      <c r="BZ163" s="96"/>
      <c r="CA163" s="96"/>
      <c r="CB163" s="96"/>
      <c r="CC163" s="96"/>
      <c r="CD163" s="96"/>
      <c r="CE163" s="96"/>
      <c r="CF163" s="96"/>
      <c r="CG163" s="96"/>
      <c r="CH163" s="96"/>
      <c r="CI163" s="96"/>
    </row>
    <row r="164" spans="1:87" ht="15" hidden="1">
      <c r="A164" s="96"/>
      <c r="B164" s="102"/>
      <c r="C164" s="102"/>
      <c r="D164" s="102"/>
      <c r="E164" s="102"/>
      <c r="F164" s="102"/>
      <c r="G164" s="102"/>
      <c r="H164" s="102"/>
      <c r="I164" s="102"/>
      <c r="J164" s="102"/>
      <c r="K164" s="102"/>
      <c r="L164" s="102"/>
      <c r="M164" s="102"/>
      <c r="N164" s="102"/>
      <c r="O164" s="102"/>
      <c r="P164" s="102"/>
      <c r="Q164" s="96"/>
      <c r="R164" s="96"/>
      <c r="S164" s="96"/>
      <c r="T164" s="96"/>
      <c r="U164" s="96"/>
      <c r="V164" s="96"/>
      <c r="W164" s="96"/>
      <c r="X164" s="96"/>
      <c r="Y164" s="96"/>
      <c r="Z164" s="99"/>
      <c r="AA164" s="139" t="s">
        <v>184</v>
      </c>
      <c r="AB164" s="138">
        <v>6</v>
      </c>
      <c r="AC164" s="138" t="s">
        <v>27</v>
      </c>
      <c r="AD164" s="138">
        <f t="shared" si="1"/>
        <v>6</v>
      </c>
      <c r="AE164" s="138" t="s">
        <v>27</v>
      </c>
      <c r="AF164" s="138" t="s">
        <v>27</v>
      </c>
      <c r="AG164" s="123"/>
      <c r="AH164" s="123"/>
      <c r="AI164" s="123"/>
      <c r="AJ164" s="138" t="s">
        <v>27</v>
      </c>
      <c r="AK164" s="96"/>
      <c r="AL164" s="96"/>
      <c r="AM164" s="96"/>
      <c r="AN164" s="105"/>
      <c r="AO164" s="105"/>
      <c r="AP164" s="96"/>
      <c r="AQ164" s="105"/>
      <c r="AR164" s="96"/>
      <c r="AS164" s="96"/>
      <c r="AT164" s="96"/>
      <c r="AU164" s="96"/>
      <c r="AV164" s="96"/>
      <c r="AW164" s="96"/>
      <c r="AX164" s="96"/>
      <c r="AY164" s="96"/>
      <c r="AZ164" s="96"/>
      <c r="BA164" s="96"/>
      <c r="BB164" s="96"/>
      <c r="BC164" s="96"/>
      <c r="BD164" s="96"/>
      <c r="BE164" s="96"/>
      <c r="BF164" s="96"/>
      <c r="BG164" s="96"/>
      <c r="BH164" s="96"/>
      <c r="BI164" s="96"/>
      <c r="BJ164" s="96"/>
      <c r="BK164" s="96"/>
      <c r="BL164" s="96"/>
      <c r="BM164" s="96"/>
      <c r="BN164" s="96"/>
      <c r="BO164" s="96"/>
      <c r="BP164" s="96"/>
      <c r="BQ164" s="96"/>
      <c r="BR164" s="96"/>
      <c r="BS164" s="96"/>
      <c r="BT164" s="96"/>
      <c r="BU164" s="96"/>
      <c r="BV164" s="96"/>
      <c r="BW164" s="96"/>
      <c r="BX164" s="96"/>
      <c r="BY164" s="96"/>
      <c r="BZ164" s="96"/>
      <c r="CA164" s="96"/>
      <c r="CB164" s="96"/>
      <c r="CC164" s="96"/>
      <c r="CD164" s="96"/>
      <c r="CE164" s="96"/>
      <c r="CF164" s="96"/>
      <c r="CG164" s="96"/>
      <c r="CH164" s="96"/>
      <c r="CI164" s="96"/>
    </row>
    <row r="165" spans="1:87" ht="15" hidden="1">
      <c r="A165" s="96"/>
      <c r="B165" s="102"/>
      <c r="C165" s="102"/>
      <c r="D165" s="102"/>
      <c r="E165" s="102"/>
      <c r="F165" s="102"/>
      <c r="G165" s="102"/>
      <c r="H165" s="102"/>
      <c r="I165" s="102"/>
      <c r="J165" s="102"/>
      <c r="K165" s="102"/>
      <c r="L165" s="102"/>
      <c r="M165" s="102"/>
      <c r="N165" s="102"/>
      <c r="O165" s="102"/>
      <c r="P165" s="102"/>
      <c r="Q165" s="96"/>
      <c r="R165" s="96"/>
      <c r="S165" s="96"/>
      <c r="T165" s="96"/>
      <c r="U165" s="96"/>
      <c r="V165" s="96"/>
      <c r="W165" s="96"/>
      <c r="X165" s="96"/>
      <c r="Y165" s="96"/>
      <c r="Z165" s="99"/>
      <c r="AA165" s="139" t="s">
        <v>185</v>
      </c>
      <c r="AB165" s="138">
        <v>13</v>
      </c>
      <c r="AC165" s="138">
        <v>2019</v>
      </c>
      <c r="AD165" s="138" t="str">
        <f t="shared" si="1"/>
        <v/>
      </c>
      <c r="AE165" s="138" t="s">
        <v>186</v>
      </c>
      <c r="AF165" s="138" t="s">
        <v>5</v>
      </c>
      <c r="AG165" s="123">
        <v>21</v>
      </c>
      <c r="AH165" s="123">
        <v>3580</v>
      </c>
      <c r="AI165" s="123">
        <v>111</v>
      </c>
      <c r="AJ165" s="138" t="s">
        <v>27</v>
      </c>
      <c r="AK165" s="96"/>
      <c r="AL165" s="96"/>
      <c r="AM165" s="96"/>
      <c r="AN165" s="105"/>
      <c r="AO165" s="105"/>
      <c r="AP165" s="96"/>
      <c r="AQ165" s="105"/>
      <c r="AR165" s="96"/>
      <c r="AS165" s="96"/>
      <c r="AT165" s="96"/>
      <c r="AU165" s="96"/>
      <c r="AV165" s="96"/>
      <c r="AW165" s="96"/>
      <c r="AX165" s="96"/>
      <c r="AY165" s="96"/>
      <c r="AZ165" s="96"/>
      <c r="BA165" s="96"/>
      <c r="BB165" s="96"/>
      <c r="BC165" s="96"/>
      <c r="BD165" s="96"/>
      <c r="BE165" s="96"/>
      <c r="BF165" s="96"/>
      <c r="BG165" s="96"/>
      <c r="BH165" s="96"/>
      <c r="BI165" s="96"/>
      <c r="BJ165" s="96"/>
      <c r="BK165" s="96"/>
      <c r="BL165" s="96"/>
      <c r="BM165" s="96"/>
      <c r="BN165" s="96"/>
      <c r="BO165" s="96"/>
      <c r="BP165" s="96"/>
      <c r="BQ165" s="96"/>
      <c r="BR165" s="96"/>
      <c r="BS165" s="96"/>
      <c r="BT165" s="96"/>
      <c r="BU165" s="96"/>
      <c r="BV165" s="96"/>
      <c r="BW165" s="96"/>
      <c r="BX165" s="96"/>
      <c r="BY165" s="96"/>
      <c r="BZ165" s="96"/>
      <c r="CA165" s="96"/>
      <c r="CB165" s="96"/>
      <c r="CC165" s="96"/>
      <c r="CD165" s="96"/>
      <c r="CE165" s="96"/>
      <c r="CF165" s="96"/>
      <c r="CG165" s="96"/>
      <c r="CH165" s="96"/>
      <c r="CI165" s="96"/>
    </row>
    <row r="166" spans="1:87" ht="15" hidden="1">
      <c r="A166" s="96"/>
      <c r="B166" s="102"/>
      <c r="C166" s="102"/>
      <c r="D166" s="102"/>
      <c r="E166" s="102"/>
      <c r="F166" s="102"/>
      <c r="G166" s="102"/>
      <c r="H166" s="102"/>
      <c r="I166" s="102"/>
      <c r="J166" s="102"/>
      <c r="K166" s="102"/>
      <c r="L166" s="102"/>
      <c r="M166" s="102"/>
      <c r="N166" s="102"/>
      <c r="O166" s="102"/>
      <c r="P166" s="102"/>
      <c r="Q166" s="96"/>
      <c r="R166" s="96"/>
      <c r="S166" s="96"/>
      <c r="T166" s="96"/>
      <c r="U166" s="96"/>
      <c r="V166" s="96"/>
      <c r="W166" s="96"/>
      <c r="X166" s="96"/>
      <c r="Y166" s="96"/>
      <c r="Z166" s="99"/>
      <c r="AA166" s="136" t="s">
        <v>187</v>
      </c>
      <c r="AB166" s="138">
        <v>13</v>
      </c>
      <c r="AC166" s="138">
        <v>2015</v>
      </c>
      <c r="AD166" s="138" t="str">
        <f t="shared" si="1"/>
        <v/>
      </c>
      <c r="AE166" s="138" t="s">
        <v>188</v>
      </c>
      <c r="AF166" s="138" t="s">
        <v>189</v>
      </c>
      <c r="AG166" s="123">
        <v>17</v>
      </c>
      <c r="AH166" s="123">
        <v>2393</v>
      </c>
      <c r="AI166" s="123">
        <v>78</v>
      </c>
      <c r="AJ166" s="138" t="s">
        <v>27</v>
      </c>
      <c r="AK166" s="96"/>
      <c r="AL166" s="96"/>
      <c r="AM166" s="96"/>
      <c r="AN166" s="105"/>
      <c r="AO166" s="105"/>
      <c r="AP166" s="96"/>
      <c r="AQ166" s="105"/>
      <c r="AR166" s="96"/>
      <c r="AS166" s="96"/>
      <c r="AT166" s="96"/>
      <c r="AU166" s="96"/>
      <c r="AV166" s="96"/>
      <c r="AW166" s="96"/>
      <c r="AX166" s="96"/>
      <c r="AY166" s="96"/>
      <c r="AZ166" s="96"/>
      <c r="BA166" s="96"/>
      <c r="BB166" s="96"/>
      <c r="BC166" s="96"/>
      <c r="BD166" s="96"/>
      <c r="BE166" s="96"/>
      <c r="BF166" s="96"/>
      <c r="BG166" s="96"/>
      <c r="BH166" s="96"/>
      <c r="BI166" s="96"/>
      <c r="BJ166" s="96"/>
      <c r="BK166" s="96"/>
      <c r="BL166" s="96"/>
      <c r="BM166" s="96"/>
      <c r="BN166" s="96"/>
      <c r="BO166" s="96"/>
      <c r="BP166" s="96"/>
      <c r="BQ166" s="96"/>
      <c r="BR166" s="96"/>
      <c r="BS166" s="96"/>
      <c r="BT166" s="96"/>
      <c r="BU166" s="96"/>
      <c r="BV166" s="96"/>
      <c r="BW166" s="96"/>
      <c r="BX166" s="96"/>
      <c r="BY166" s="96"/>
      <c r="BZ166" s="96"/>
      <c r="CA166" s="96"/>
      <c r="CB166" s="96"/>
      <c r="CC166" s="96"/>
      <c r="CD166" s="96"/>
      <c r="CE166" s="96"/>
      <c r="CF166" s="96"/>
      <c r="CG166" s="96"/>
      <c r="CH166" s="96"/>
      <c r="CI166" s="96"/>
    </row>
    <row r="167" spans="1:87" ht="15" hidden="1">
      <c r="A167" s="96"/>
      <c r="B167" s="102"/>
      <c r="C167" s="102"/>
      <c r="D167" s="102"/>
      <c r="E167" s="102"/>
      <c r="F167" s="102"/>
      <c r="G167" s="102"/>
      <c r="H167" s="102"/>
      <c r="I167" s="102"/>
      <c r="J167" s="102"/>
      <c r="K167" s="102"/>
      <c r="L167" s="102"/>
      <c r="M167" s="102"/>
      <c r="N167" s="102"/>
      <c r="O167" s="102"/>
      <c r="P167" s="102"/>
      <c r="Q167" s="96"/>
      <c r="R167" s="96"/>
      <c r="S167" s="96"/>
      <c r="T167" s="96"/>
      <c r="U167" s="96"/>
      <c r="V167" s="96"/>
      <c r="W167" s="96"/>
      <c r="X167" s="96"/>
      <c r="Y167" s="96"/>
      <c r="Z167" s="99"/>
      <c r="AA167" s="139" t="s">
        <v>190</v>
      </c>
      <c r="AB167" s="138">
        <v>13</v>
      </c>
      <c r="AC167" s="138" t="s">
        <v>27</v>
      </c>
      <c r="AD167" s="138">
        <f t="shared" si="1"/>
        <v>6</v>
      </c>
      <c r="AE167" s="138" t="s">
        <v>27</v>
      </c>
      <c r="AF167" s="138" t="s">
        <v>27</v>
      </c>
      <c r="AG167" s="123"/>
      <c r="AH167" s="123"/>
      <c r="AI167" s="123"/>
      <c r="AJ167" s="138" t="s">
        <v>27</v>
      </c>
      <c r="AK167" s="96"/>
      <c r="AL167" s="96"/>
      <c r="AM167" s="96"/>
      <c r="AN167" s="105"/>
      <c r="AO167" s="105"/>
      <c r="AP167" s="96"/>
      <c r="AQ167" s="105"/>
      <c r="AR167" s="96"/>
      <c r="AS167" s="96"/>
      <c r="AT167" s="96"/>
      <c r="AU167" s="96"/>
      <c r="AV167" s="96"/>
      <c r="AW167" s="96"/>
      <c r="AX167" s="96"/>
      <c r="AY167" s="96"/>
      <c r="AZ167" s="96"/>
      <c r="BA167" s="96"/>
      <c r="BB167" s="96"/>
      <c r="BC167" s="96"/>
      <c r="BD167" s="96"/>
      <c r="BE167" s="96"/>
      <c r="BF167" s="96"/>
      <c r="BG167" s="96"/>
      <c r="BH167" s="96"/>
      <c r="BI167" s="96"/>
      <c r="BJ167" s="96"/>
      <c r="BK167" s="96"/>
      <c r="BL167" s="96"/>
      <c r="BM167" s="96"/>
      <c r="BN167" s="96"/>
      <c r="BO167" s="96"/>
      <c r="BP167" s="96"/>
      <c r="BQ167" s="96"/>
      <c r="BR167" s="96"/>
      <c r="BS167" s="96"/>
      <c r="BT167" s="96"/>
      <c r="BU167" s="96"/>
      <c r="BV167" s="96"/>
      <c r="BW167" s="96"/>
      <c r="BX167" s="96"/>
      <c r="BY167" s="96"/>
      <c r="BZ167" s="96"/>
      <c r="CA167" s="96"/>
      <c r="CB167" s="96"/>
      <c r="CC167" s="96"/>
      <c r="CD167" s="96"/>
      <c r="CE167" s="96"/>
      <c r="CF167" s="96"/>
      <c r="CG167" s="96"/>
      <c r="CH167" s="96"/>
      <c r="CI167" s="96"/>
    </row>
    <row r="168" spans="1:87" ht="15" hidden="1">
      <c r="A168" s="96"/>
      <c r="B168" s="102"/>
      <c r="C168" s="102"/>
      <c r="D168" s="102"/>
      <c r="E168" s="102"/>
      <c r="F168" s="102"/>
      <c r="G168" s="102"/>
      <c r="H168" s="102"/>
      <c r="I168" s="102"/>
      <c r="J168" s="102"/>
      <c r="K168" s="102"/>
      <c r="L168" s="102"/>
      <c r="M168" s="102"/>
      <c r="N168" s="102"/>
      <c r="O168" s="102"/>
      <c r="P168" s="102"/>
      <c r="Q168" s="96"/>
      <c r="R168" s="96"/>
      <c r="S168" s="96"/>
      <c r="T168" s="96"/>
      <c r="U168" s="96"/>
      <c r="V168" s="96"/>
      <c r="W168" s="96"/>
      <c r="X168" s="96"/>
      <c r="Y168" s="96"/>
      <c r="Z168" s="99"/>
      <c r="AA168" s="139" t="s">
        <v>191</v>
      </c>
      <c r="AB168" s="138">
        <v>4</v>
      </c>
      <c r="AC168" s="138" t="s">
        <v>27</v>
      </c>
      <c r="AD168" s="138">
        <f t="shared" si="1"/>
        <v>6</v>
      </c>
      <c r="AE168" s="138" t="s">
        <v>27</v>
      </c>
      <c r="AF168" s="138" t="s">
        <v>27</v>
      </c>
      <c r="AG168" s="123"/>
      <c r="AH168" s="123"/>
      <c r="AI168" s="123"/>
      <c r="AJ168" s="138" t="s">
        <v>27</v>
      </c>
      <c r="AK168" s="96"/>
      <c r="AL168" s="96"/>
      <c r="AM168" s="96"/>
      <c r="AN168" s="105"/>
      <c r="AO168" s="105"/>
      <c r="AP168" s="96"/>
      <c r="AQ168" s="105"/>
      <c r="AR168" s="96"/>
      <c r="AS168" s="96"/>
      <c r="AT168" s="96"/>
      <c r="AU168" s="96"/>
      <c r="AV168" s="96"/>
      <c r="AW168" s="96"/>
      <c r="AX168" s="96"/>
      <c r="AY168" s="96"/>
      <c r="AZ168" s="96"/>
      <c r="BA168" s="96"/>
      <c r="BB168" s="96"/>
      <c r="BC168" s="96"/>
      <c r="BD168" s="96"/>
      <c r="BE168" s="96"/>
      <c r="BF168" s="96"/>
      <c r="BG168" s="96"/>
      <c r="BH168" s="96"/>
      <c r="BI168" s="96"/>
      <c r="BJ168" s="96"/>
      <c r="BK168" s="96"/>
      <c r="BL168" s="96"/>
      <c r="BM168" s="96"/>
      <c r="BN168" s="96"/>
      <c r="BO168" s="96"/>
      <c r="BP168" s="96"/>
      <c r="BQ168" s="96"/>
      <c r="BR168" s="96"/>
      <c r="BS168" s="96"/>
      <c r="BT168" s="96"/>
      <c r="BU168" s="96"/>
      <c r="BV168" s="96"/>
      <c r="BW168" s="96"/>
      <c r="BX168" s="96"/>
      <c r="BY168" s="96"/>
      <c r="BZ168" s="96"/>
      <c r="CA168" s="96"/>
      <c r="CB168" s="96"/>
      <c r="CC168" s="96"/>
      <c r="CD168" s="96"/>
      <c r="CE168" s="96"/>
      <c r="CF168" s="96"/>
      <c r="CG168" s="96"/>
      <c r="CH168" s="96"/>
      <c r="CI168" s="96"/>
    </row>
    <row r="169" spans="1:87" ht="15" hidden="1">
      <c r="A169" s="96"/>
      <c r="B169" s="102"/>
      <c r="C169" s="102"/>
      <c r="D169" s="102"/>
      <c r="E169" s="102"/>
      <c r="F169" s="102"/>
      <c r="G169" s="102"/>
      <c r="H169" s="102"/>
      <c r="I169" s="102"/>
      <c r="J169" s="102"/>
      <c r="K169" s="102"/>
      <c r="L169" s="102"/>
      <c r="M169" s="102"/>
      <c r="N169" s="102"/>
      <c r="O169" s="102"/>
      <c r="P169" s="102"/>
      <c r="Q169" s="96"/>
      <c r="R169" s="96"/>
      <c r="S169" s="96"/>
      <c r="T169" s="96"/>
      <c r="U169" s="96"/>
      <c r="V169" s="96"/>
      <c r="W169" s="96"/>
      <c r="X169" s="96"/>
      <c r="Y169" s="96"/>
      <c r="Z169" s="99"/>
      <c r="AA169" s="139" t="s">
        <v>192</v>
      </c>
      <c r="AB169" s="138">
        <v>5</v>
      </c>
      <c r="AC169" s="138">
        <v>2015</v>
      </c>
      <c r="AD169" s="138" t="str">
        <f t="shared" si="1"/>
        <v/>
      </c>
      <c r="AE169" s="138" t="s">
        <v>193</v>
      </c>
      <c r="AF169" s="138" t="s">
        <v>5</v>
      </c>
      <c r="AG169" s="123">
        <v>21</v>
      </c>
      <c r="AH169" s="123">
        <v>1070</v>
      </c>
      <c r="AI169" s="123">
        <v>51</v>
      </c>
      <c r="AJ169" s="138" t="s">
        <v>27</v>
      </c>
      <c r="AK169" s="96"/>
      <c r="AL169" s="96"/>
      <c r="AM169" s="96"/>
      <c r="AN169" s="105"/>
      <c r="AO169" s="105"/>
      <c r="AP169" s="96"/>
      <c r="AQ169" s="105"/>
      <c r="AR169" s="96"/>
      <c r="AS169" s="96"/>
      <c r="AT169" s="96"/>
      <c r="AU169" s="96"/>
      <c r="AV169" s="96"/>
      <c r="AW169" s="96"/>
      <c r="AX169" s="96"/>
      <c r="AY169" s="96"/>
      <c r="AZ169" s="96"/>
      <c r="BA169" s="96"/>
      <c r="BB169" s="96"/>
      <c r="BC169" s="96"/>
      <c r="BD169" s="96"/>
      <c r="BE169" s="96"/>
      <c r="BF169" s="96"/>
      <c r="BG169" s="96"/>
      <c r="BH169" s="96"/>
      <c r="BI169" s="96"/>
      <c r="BJ169" s="96"/>
      <c r="BK169" s="96"/>
      <c r="BL169" s="96"/>
      <c r="BM169" s="96"/>
      <c r="BN169" s="96"/>
      <c r="BO169" s="96"/>
      <c r="BP169" s="96"/>
      <c r="BQ169" s="96"/>
      <c r="BR169" s="96"/>
      <c r="BS169" s="96"/>
      <c r="BT169" s="96"/>
      <c r="BU169" s="96"/>
      <c r="BV169" s="96"/>
      <c r="BW169" s="96"/>
      <c r="BX169" s="96"/>
      <c r="BY169" s="96"/>
      <c r="BZ169" s="96"/>
      <c r="CA169" s="96"/>
      <c r="CB169" s="96"/>
      <c r="CC169" s="96"/>
      <c r="CD169" s="96"/>
      <c r="CE169" s="96"/>
      <c r="CF169" s="96"/>
      <c r="CG169" s="96"/>
      <c r="CH169" s="96"/>
      <c r="CI169" s="96"/>
    </row>
    <row r="170" spans="1:87" ht="15" hidden="1">
      <c r="A170" s="96"/>
      <c r="B170" s="102"/>
      <c r="C170" s="102"/>
      <c r="D170" s="102"/>
      <c r="E170" s="102"/>
      <c r="F170" s="102"/>
      <c r="G170" s="102"/>
      <c r="H170" s="102"/>
      <c r="I170" s="102"/>
      <c r="J170" s="102"/>
      <c r="K170" s="102"/>
      <c r="L170" s="102"/>
      <c r="M170" s="102"/>
      <c r="N170" s="102"/>
      <c r="O170" s="102"/>
      <c r="P170" s="102"/>
      <c r="Q170" s="96"/>
      <c r="R170" s="96"/>
      <c r="S170" s="96"/>
      <c r="T170" s="96"/>
      <c r="U170" s="96"/>
      <c r="V170" s="96"/>
      <c r="W170" s="96"/>
      <c r="X170" s="96"/>
      <c r="Y170" s="96"/>
      <c r="Z170" s="99"/>
      <c r="AA170" s="139" t="s">
        <v>194</v>
      </c>
      <c r="AB170" s="138">
        <v>13</v>
      </c>
      <c r="AC170" s="138">
        <v>2015</v>
      </c>
      <c r="AD170" s="138" t="str">
        <f t="shared" si="1"/>
        <v/>
      </c>
      <c r="AE170" s="138" t="s">
        <v>195</v>
      </c>
      <c r="AF170" s="138" t="s">
        <v>7</v>
      </c>
      <c r="AG170" s="123">
        <v>11</v>
      </c>
      <c r="AH170" s="123">
        <v>1733</v>
      </c>
      <c r="AI170" s="123">
        <v>56</v>
      </c>
      <c r="AJ170" s="138" t="s">
        <v>27</v>
      </c>
      <c r="AK170" s="96"/>
      <c r="AL170" s="96"/>
      <c r="AM170" s="96"/>
      <c r="AN170" s="105"/>
      <c r="AO170" s="105"/>
      <c r="AP170" s="96"/>
      <c r="AQ170" s="105"/>
      <c r="AR170" s="96"/>
      <c r="AS170" s="96"/>
      <c r="AT170" s="96"/>
      <c r="AU170" s="96"/>
      <c r="AV170" s="96"/>
      <c r="AW170" s="96"/>
      <c r="AX170" s="96"/>
      <c r="AY170" s="96"/>
      <c r="AZ170" s="96"/>
      <c r="BA170" s="96"/>
      <c r="BB170" s="96"/>
      <c r="BC170" s="96"/>
      <c r="BD170" s="96"/>
      <c r="BE170" s="96"/>
      <c r="BF170" s="96"/>
      <c r="BG170" s="96"/>
      <c r="BH170" s="96"/>
      <c r="BI170" s="96"/>
      <c r="BJ170" s="96"/>
      <c r="BK170" s="96"/>
      <c r="BL170" s="96"/>
      <c r="BM170" s="96"/>
      <c r="BN170" s="96"/>
      <c r="BO170" s="96"/>
      <c r="BP170" s="96"/>
      <c r="BQ170" s="96"/>
      <c r="BR170" s="96"/>
      <c r="BS170" s="96"/>
      <c r="BT170" s="96"/>
      <c r="BU170" s="96"/>
      <c r="BV170" s="96"/>
      <c r="BW170" s="96"/>
      <c r="BX170" s="96"/>
      <c r="BY170" s="96"/>
      <c r="BZ170" s="96"/>
      <c r="CA170" s="96"/>
      <c r="CB170" s="96"/>
      <c r="CC170" s="96"/>
      <c r="CD170" s="96"/>
      <c r="CE170" s="96"/>
      <c r="CF170" s="96"/>
      <c r="CG170" s="96"/>
      <c r="CH170" s="96"/>
      <c r="CI170" s="96"/>
    </row>
    <row r="171" spans="1:87" ht="15" hidden="1">
      <c r="A171" s="96"/>
      <c r="B171" s="102"/>
      <c r="C171" s="102"/>
      <c r="D171" s="102"/>
      <c r="E171" s="102"/>
      <c r="F171" s="102"/>
      <c r="G171" s="102"/>
      <c r="H171" s="102"/>
      <c r="I171" s="102"/>
      <c r="J171" s="102"/>
      <c r="K171" s="102"/>
      <c r="L171" s="102"/>
      <c r="M171" s="102"/>
      <c r="N171" s="102"/>
      <c r="O171" s="102"/>
      <c r="P171" s="102"/>
      <c r="Q171" s="96"/>
      <c r="R171" s="96"/>
      <c r="S171" s="96"/>
      <c r="T171" s="96"/>
      <c r="U171" s="96"/>
      <c r="V171" s="96"/>
      <c r="W171" s="96"/>
      <c r="X171" s="96"/>
      <c r="Y171" s="96"/>
      <c r="Z171" s="99"/>
      <c r="AA171" s="139" t="s">
        <v>196</v>
      </c>
      <c r="AB171" s="138">
        <v>13</v>
      </c>
      <c r="AC171" s="138" t="s">
        <v>27</v>
      </c>
      <c r="AD171" s="138">
        <f t="shared" si="1"/>
        <v>6</v>
      </c>
      <c r="AE171" s="138" t="s">
        <v>27</v>
      </c>
      <c r="AF171" s="138" t="s">
        <v>27</v>
      </c>
      <c r="AG171" s="123"/>
      <c r="AH171" s="123"/>
      <c r="AI171" s="123"/>
      <c r="AJ171" s="138" t="s">
        <v>27</v>
      </c>
      <c r="AK171" s="96"/>
      <c r="AL171" s="96"/>
      <c r="AM171" s="96"/>
      <c r="AN171" s="105"/>
      <c r="AO171" s="105"/>
      <c r="AP171" s="96"/>
      <c r="AQ171" s="105"/>
      <c r="AR171" s="96"/>
      <c r="AS171" s="96"/>
      <c r="AT171" s="96"/>
      <c r="AU171" s="96"/>
      <c r="AV171" s="96"/>
      <c r="AW171" s="96"/>
      <c r="AX171" s="96"/>
      <c r="AY171" s="96"/>
      <c r="AZ171" s="96"/>
      <c r="BA171" s="96"/>
      <c r="BB171" s="96"/>
      <c r="BC171" s="96"/>
      <c r="BD171" s="96"/>
      <c r="BE171" s="96"/>
      <c r="BF171" s="96"/>
      <c r="BG171" s="96"/>
      <c r="BH171" s="96"/>
      <c r="BI171" s="96"/>
      <c r="BJ171" s="96"/>
      <c r="BK171" s="96"/>
      <c r="BL171" s="96"/>
      <c r="BM171" s="96"/>
      <c r="BN171" s="96"/>
      <c r="BO171" s="96"/>
      <c r="BP171" s="96"/>
      <c r="BQ171" s="96"/>
      <c r="BR171" s="96"/>
      <c r="BS171" s="96"/>
      <c r="BT171" s="96"/>
      <c r="BU171" s="96"/>
      <c r="BV171" s="96"/>
      <c r="BW171" s="96"/>
      <c r="BX171" s="96"/>
      <c r="BY171" s="96"/>
      <c r="BZ171" s="96"/>
      <c r="CA171" s="96"/>
      <c r="CB171" s="96"/>
      <c r="CC171" s="96"/>
      <c r="CD171" s="96"/>
      <c r="CE171" s="96"/>
      <c r="CF171" s="96"/>
      <c r="CG171" s="96"/>
      <c r="CH171" s="96"/>
      <c r="CI171" s="96"/>
    </row>
    <row r="172" spans="1:87" ht="15" hidden="1">
      <c r="A172" s="96"/>
      <c r="B172" s="102"/>
      <c r="C172" s="102"/>
      <c r="D172" s="102"/>
      <c r="E172" s="102"/>
      <c r="F172" s="102"/>
      <c r="G172" s="102"/>
      <c r="H172" s="102"/>
      <c r="I172" s="102"/>
      <c r="J172" s="102"/>
      <c r="K172" s="102"/>
      <c r="L172" s="102"/>
      <c r="M172" s="102"/>
      <c r="N172" s="102"/>
      <c r="O172" s="102"/>
      <c r="P172" s="102"/>
      <c r="Q172" s="96"/>
      <c r="R172" s="96"/>
      <c r="S172" s="96"/>
      <c r="T172" s="96"/>
      <c r="U172" s="96"/>
      <c r="V172" s="96"/>
      <c r="W172" s="96"/>
      <c r="X172" s="96"/>
      <c r="Y172" s="96"/>
      <c r="Z172" s="99"/>
      <c r="AA172" s="139" t="s">
        <v>197</v>
      </c>
      <c r="AB172" s="138">
        <v>4</v>
      </c>
      <c r="AC172" s="138">
        <v>2010</v>
      </c>
      <c r="AD172" s="138" t="str">
        <f t="shared" si="1"/>
        <v/>
      </c>
      <c r="AE172" s="138" t="s">
        <v>198</v>
      </c>
      <c r="AF172" s="138" t="s">
        <v>5</v>
      </c>
      <c r="AG172" s="123">
        <v>27</v>
      </c>
      <c r="AH172" s="123">
        <v>4069</v>
      </c>
      <c r="AI172" s="123">
        <v>140</v>
      </c>
      <c r="AJ172" s="138" t="s">
        <v>27</v>
      </c>
      <c r="AK172" s="96"/>
      <c r="AL172" s="96"/>
      <c r="AM172" s="96"/>
      <c r="AN172" s="105"/>
      <c r="AO172" s="105"/>
      <c r="AP172" s="96"/>
      <c r="AQ172" s="105"/>
      <c r="AR172" s="96"/>
      <c r="AS172" s="96"/>
      <c r="AT172" s="96"/>
      <c r="AU172" s="96"/>
      <c r="AV172" s="96"/>
      <c r="AW172" s="96"/>
      <c r="AX172" s="96"/>
      <c r="AY172" s="96"/>
      <c r="AZ172" s="96"/>
      <c r="BA172" s="96"/>
      <c r="BB172" s="96"/>
      <c r="BC172" s="96"/>
      <c r="BD172" s="96"/>
      <c r="BE172" s="96"/>
      <c r="BF172" s="96"/>
      <c r="BG172" s="96"/>
      <c r="BH172" s="96"/>
      <c r="BI172" s="96"/>
      <c r="BJ172" s="96"/>
      <c r="BK172" s="96"/>
      <c r="BL172" s="96"/>
      <c r="BM172" s="96"/>
      <c r="BN172" s="96"/>
      <c r="BO172" s="96"/>
      <c r="BP172" s="96"/>
      <c r="BQ172" s="96"/>
      <c r="BR172" s="96"/>
      <c r="BS172" s="96"/>
      <c r="BT172" s="96"/>
      <c r="BU172" s="96"/>
      <c r="BV172" s="96"/>
      <c r="BW172" s="96"/>
      <c r="BX172" s="96"/>
      <c r="BY172" s="96"/>
      <c r="BZ172" s="96"/>
      <c r="CA172" s="96"/>
      <c r="CB172" s="96"/>
      <c r="CC172" s="96"/>
      <c r="CD172" s="96"/>
      <c r="CE172" s="96"/>
      <c r="CF172" s="96"/>
      <c r="CG172" s="96"/>
      <c r="CH172" s="96"/>
      <c r="CI172" s="96"/>
    </row>
    <row r="173" spans="1:87" ht="15" hidden="1">
      <c r="A173" s="96"/>
      <c r="B173" s="102"/>
      <c r="C173" s="102"/>
      <c r="D173" s="102"/>
      <c r="E173" s="102"/>
      <c r="F173" s="102"/>
      <c r="G173" s="102"/>
      <c r="H173" s="102"/>
      <c r="I173" s="102"/>
      <c r="J173" s="102"/>
      <c r="K173" s="102"/>
      <c r="L173" s="102"/>
      <c r="M173" s="102"/>
      <c r="N173" s="102"/>
      <c r="O173" s="102"/>
      <c r="P173" s="102"/>
      <c r="Q173" s="96"/>
      <c r="R173" s="96"/>
      <c r="S173" s="96"/>
      <c r="T173" s="96"/>
      <c r="U173" s="96"/>
      <c r="V173" s="96"/>
      <c r="W173" s="96"/>
      <c r="X173" s="96"/>
      <c r="Y173" s="96"/>
      <c r="Z173" s="99"/>
      <c r="AA173" s="139" t="s">
        <v>199</v>
      </c>
      <c r="AB173" s="138">
        <v>14</v>
      </c>
      <c r="AC173" s="138">
        <v>2015</v>
      </c>
      <c r="AD173" s="138" t="str">
        <f t="shared" ref="AD173:AD236" si="2">+IF(AC173&lt;$G$34,12,IF(AC173=$G$34,6,""))</f>
        <v/>
      </c>
      <c r="AE173" s="138" t="s">
        <v>200</v>
      </c>
      <c r="AF173" s="138" t="s">
        <v>5</v>
      </c>
      <c r="AG173" s="123">
        <v>14</v>
      </c>
      <c r="AH173" s="123">
        <v>1290</v>
      </c>
      <c r="AI173" s="123">
        <v>61</v>
      </c>
      <c r="AJ173" s="138" t="s">
        <v>27</v>
      </c>
      <c r="AK173" s="96"/>
      <c r="AL173" s="96"/>
      <c r="AM173" s="96"/>
      <c r="AN173" s="105"/>
      <c r="AO173" s="105"/>
      <c r="AP173" s="96"/>
      <c r="AQ173" s="105"/>
      <c r="AR173" s="96"/>
      <c r="AS173" s="96"/>
      <c r="AT173" s="96"/>
      <c r="AU173" s="96"/>
      <c r="AV173" s="96"/>
      <c r="AW173" s="96"/>
      <c r="AX173" s="96"/>
      <c r="AY173" s="96"/>
      <c r="AZ173" s="96"/>
      <c r="BA173" s="96"/>
      <c r="BB173" s="96"/>
      <c r="BC173" s="96"/>
      <c r="BD173" s="96"/>
      <c r="BE173" s="96"/>
      <c r="BF173" s="96"/>
      <c r="BG173" s="96"/>
      <c r="BH173" s="96"/>
      <c r="BI173" s="96"/>
      <c r="BJ173" s="96"/>
      <c r="BK173" s="96"/>
      <c r="BL173" s="96"/>
      <c r="BM173" s="96"/>
      <c r="BN173" s="96"/>
      <c r="BO173" s="96"/>
      <c r="BP173" s="96"/>
      <c r="BQ173" s="96"/>
      <c r="BR173" s="96"/>
      <c r="BS173" s="96"/>
      <c r="BT173" s="96"/>
      <c r="BU173" s="96"/>
      <c r="BV173" s="96"/>
      <c r="BW173" s="96"/>
      <c r="BX173" s="96"/>
      <c r="BY173" s="96"/>
      <c r="BZ173" s="96"/>
      <c r="CA173" s="96"/>
      <c r="CB173" s="96"/>
      <c r="CC173" s="96"/>
      <c r="CD173" s="96"/>
      <c r="CE173" s="96"/>
      <c r="CF173" s="96"/>
      <c r="CG173" s="96"/>
      <c r="CH173" s="96"/>
      <c r="CI173" s="96"/>
    </row>
    <row r="174" spans="1:87" ht="15" hidden="1">
      <c r="A174" s="96"/>
      <c r="B174" s="102"/>
      <c r="C174" s="102"/>
      <c r="D174" s="102"/>
      <c r="E174" s="102"/>
      <c r="F174" s="102"/>
      <c r="G174" s="102"/>
      <c r="H174" s="102"/>
      <c r="I174" s="102"/>
      <c r="J174" s="102"/>
      <c r="K174" s="102"/>
      <c r="L174" s="102"/>
      <c r="M174" s="102"/>
      <c r="N174" s="102"/>
      <c r="O174" s="102"/>
      <c r="P174" s="102"/>
      <c r="Q174" s="96"/>
      <c r="R174" s="96"/>
      <c r="S174" s="96"/>
      <c r="T174" s="96"/>
      <c r="U174" s="96"/>
      <c r="V174" s="96"/>
      <c r="W174" s="96"/>
      <c r="X174" s="96"/>
      <c r="Y174" s="96"/>
      <c r="Z174" s="99"/>
      <c r="AA174" s="139" t="s">
        <v>201</v>
      </c>
      <c r="AB174" s="138">
        <v>11</v>
      </c>
      <c r="AC174" s="138" t="s">
        <v>27</v>
      </c>
      <c r="AD174" s="138">
        <f t="shared" si="2"/>
        <v>6</v>
      </c>
      <c r="AE174" s="138" t="s">
        <v>27</v>
      </c>
      <c r="AF174" s="138" t="s">
        <v>27</v>
      </c>
      <c r="AG174" s="123"/>
      <c r="AH174" s="123"/>
      <c r="AI174" s="123"/>
      <c r="AJ174" s="138" t="s">
        <v>27</v>
      </c>
      <c r="AK174" s="96"/>
      <c r="AL174" s="96"/>
      <c r="AM174" s="96"/>
      <c r="AN174" s="105"/>
      <c r="AO174" s="105"/>
      <c r="AP174" s="96"/>
      <c r="AQ174" s="105"/>
      <c r="AR174" s="96"/>
      <c r="AS174" s="96"/>
      <c r="AT174" s="96"/>
      <c r="AU174" s="96"/>
      <c r="AV174" s="96"/>
      <c r="AW174" s="96"/>
      <c r="AX174" s="96"/>
      <c r="AY174" s="96"/>
      <c r="AZ174" s="96"/>
      <c r="BA174" s="96"/>
      <c r="BB174" s="96"/>
      <c r="BC174" s="96"/>
      <c r="BD174" s="96"/>
      <c r="BE174" s="96"/>
      <c r="BF174" s="96"/>
      <c r="BG174" s="96"/>
      <c r="BH174" s="96"/>
      <c r="BI174" s="96"/>
      <c r="BJ174" s="96"/>
      <c r="BK174" s="96"/>
      <c r="BL174" s="96"/>
      <c r="BM174" s="96"/>
      <c r="BN174" s="96"/>
      <c r="BO174" s="96"/>
      <c r="BP174" s="96"/>
      <c r="BQ174" s="96"/>
      <c r="BR174" s="96"/>
      <c r="BS174" s="96"/>
      <c r="BT174" s="96"/>
      <c r="BU174" s="96"/>
      <c r="BV174" s="96"/>
      <c r="BW174" s="96"/>
      <c r="BX174" s="96"/>
      <c r="BY174" s="96"/>
      <c r="BZ174" s="96"/>
      <c r="CA174" s="96"/>
      <c r="CB174" s="96"/>
      <c r="CC174" s="96"/>
      <c r="CD174" s="96"/>
      <c r="CE174" s="96"/>
      <c r="CF174" s="96"/>
      <c r="CG174" s="96"/>
      <c r="CH174" s="96"/>
      <c r="CI174" s="96"/>
    </row>
    <row r="175" spans="1:87" ht="15" hidden="1">
      <c r="A175" s="96"/>
      <c r="B175" s="102"/>
      <c r="C175" s="102"/>
      <c r="D175" s="102"/>
      <c r="E175" s="102"/>
      <c r="F175" s="102"/>
      <c r="G175" s="102"/>
      <c r="H175" s="102"/>
      <c r="I175" s="102"/>
      <c r="J175" s="102"/>
      <c r="K175" s="102"/>
      <c r="L175" s="102"/>
      <c r="M175" s="102"/>
      <c r="N175" s="102"/>
      <c r="O175" s="102"/>
      <c r="P175" s="102"/>
      <c r="Q175" s="96"/>
      <c r="R175" s="96"/>
      <c r="S175" s="96"/>
      <c r="T175" s="96"/>
      <c r="U175" s="96"/>
      <c r="V175" s="96"/>
      <c r="W175" s="96"/>
      <c r="X175" s="96"/>
      <c r="Y175" s="96"/>
      <c r="Z175" s="99"/>
      <c r="AA175" s="139" t="s">
        <v>202</v>
      </c>
      <c r="AB175" s="138">
        <v>14</v>
      </c>
      <c r="AC175" s="138" t="s">
        <v>27</v>
      </c>
      <c r="AD175" s="138">
        <f t="shared" si="2"/>
        <v>6</v>
      </c>
      <c r="AE175" s="138" t="s">
        <v>27</v>
      </c>
      <c r="AF175" s="138" t="s">
        <v>27</v>
      </c>
      <c r="AG175" s="123"/>
      <c r="AH175" s="123"/>
      <c r="AI175" s="123"/>
      <c r="AJ175" s="138" t="s">
        <v>27</v>
      </c>
      <c r="AK175" s="96"/>
      <c r="AL175" s="96"/>
      <c r="AM175" s="96"/>
      <c r="AN175" s="105"/>
      <c r="AO175" s="105"/>
      <c r="AP175" s="96"/>
      <c r="AQ175" s="105"/>
      <c r="AR175" s="96"/>
      <c r="AS175" s="96"/>
      <c r="AT175" s="96"/>
      <c r="AU175" s="96"/>
      <c r="AV175" s="96"/>
      <c r="AW175" s="96"/>
      <c r="AX175" s="96"/>
      <c r="AY175" s="96"/>
      <c r="AZ175" s="96"/>
      <c r="BA175" s="96"/>
      <c r="BB175" s="96"/>
      <c r="BC175" s="96"/>
      <c r="BD175" s="96"/>
      <c r="BE175" s="96"/>
      <c r="BF175" s="96"/>
      <c r="BG175" s="96"/>
      <c r="BH175" s="96"/>
      <c r="BI175" s="96"/>
      <c r="BJ175" s="96"/>
      <c r="BK175" s="96"/>
      <c r="BL175" s="96"/>
      <c r="BM175" s="96"/>
      <c r="BN175" s="96"/>
      <c r="BO175" s="96"/>
      <c r="BP175" s="96"/>
      <c r="BQ175" s="96"/>
      <c r="BR175" s="96"/>
      <c r="BS175" s="96"/>
      <c r="BT175" s="96"/>
      <c r="BU175" s="96"/>
      <c r="BV175" s="96"/>
      <c r="BW175" s="96"/>
      <c r="BX175" s="96"/>
      <c r="BY175" s="96"/>
      <c r="BZ175" s="96"/>
      <c r="CA175" s="96"/>
      <c r="CB175" s="96"/>
      <c r="CC175" s="96"/>
      <c r="CD175" s="96"/>
      <c r="CE175" s="96"/>
      <c r="CF175" s="96"/>
      <c r="CG175" s="96"/>
      <c r="CH175" s="96"/>
      <c r="CI175" s="96"/>
    </row>
    <row r="176" spans="1:87" ht="15" hidden="1">
      <c r="A176" s="96"/>
      <c r="B176" s="102"/>
      <c r="C176" s="102"/>
      <c r="D176" s="102"/>
      <c r="E176" s="102"/>
      <c r="F176" s="102"/>
      <c r="G176" s="102"/>
      <c r="H176" s="102"/>
      <c r="I176" s="102"/>
      <c r="J176" s="102"/>
      <c r="K176" s="102"/>
      <c r="L176" s="102"/>
      <c r="M176" s="102"/>
      <c r="N176" s="102"/>
      <c r="O176" s="102"/>
      <c r="P176" s="102"/>
      <c r="Q176" s="96"/>
      <c r="R176" s="96"/>
      <c r="S176" s="96"/>
      <c r="T176" s="96"/>
      <c r="U176" s="96"/>
      <c r="V176" s="96"/>
      <c r="W176" s="96"/>
      <c r="X176" s="96"/>
      <c r="Y176" s="96"/>
      <c r="Z176" s="99"/>
      <c r="AA176" s="139" t="s">
        <v>203</v>
      </c>
      <c r="AB176" s="138">
        <v>12</v>
      </c>
      <c r="AC176" s="138" t="s">
        <v>27</v>
      </c>
      <c r="AD176" s="138">
        <f t="shared" si="2"/>
        <v>6</v>
      </c>
      <c r="AE176" s="138" t="s">
        <v>27</v>
      </c>
      <c r="AF176" s="138" t="s">
        <v>27</v>
      </c>
      <c r="AG176" s="123"/>
      <c r="AH176" s="123"/>
      <c r="AI176" s="123"/>
      <c r="AJ176" s="138" t="s">
        <v>27</v>
      </c>
      <c r="AK176" s="96"/>
      <c r="AL176" s="96"/>
      <c r="AM176" s="96"/>
      <c r="AN176" s="105"/>
      <c r="AO176" s="105"/>
      <c r="AP176" s="96"/>
      <c r="AQ176" s="105"/>
      <c r="AR176" s="96"/>
      <c r="AS176" s="96"/>
      <c r="AT176" s="96"/>
      <c r="AU176" s="96"/>
      <c r="AV176" s="96"/>
      <c r="AW176" s="96"/>
      <c r="AX176" s="96"/>
      <c r="AY176" s="96"/>
      <c r="AZ176" s="96"/>
      <c r="BA176" s="96"/>
      <c r="BB176" s="96"/>
      <c r="BC176" s="96"/>
      <c r="BD176" s="96"/>
      <c r="BE176" s="96"/>
      <c r="BF176" s="96"/>
      <c r="BG176" s="96"/>
      <c r="BH176" s="96"/>
      <c r="BI176" s="96"/>
      <c r="BJ176" s="96"/>
      <c r="BK176" s="96"/>
      <c r="BL176" s="96"/>
      <c r="BM176" s="96"/>
      <c r="BN176" s="96"/>
      <c r="BO176" s="96"/>
      <c r="BP176" s="96"/>
      <c r="BQ176" s="96"/>
      <c r="BR176" s="96"/>
      <c r="BS176" s="96"/>
      <c r="BT176" s="96"/>
      <c r="BU176" s="96"/>
      <c r="BV176" s="96"/>
      <c r="BW176" s="96"/>
      <c r="BX176" s="96"/>
      <c r="BY176" s="96"/>
      <c r="BZ176" s="96"/>
      <c r="CA176" s="96"/>
      <c r="CB176" s="96"/>
      <c r="CC176" s="96"/>
      <c r="CD176" s="96"/>
      <c r="CE176" s="96"/>
      <c r="CF176" s="96"/>
      <c r="CG176" s="96"/>
      <c r="CH176" s="96"/>
      <c r="CI176" s="96"/>
    </row>
    <row r="177" spans="1:87" ht="15" hidden="1">
      <c r="A177" s="96"/>
      <c r="B177" s="102"/>
      <c r="C177" s="102"/>
      <c r="D177" s="102"/>
      <c r="E177" s="102"/>
      <c r="F177" s="102"/>
      <c r="G177" s="102"/>
      <c r="H177" s="102"/>
      <c r="I177" s="102"/>
      <c r="J177" s="102"/>
      <c r="K177" s="102"/>
      <c r="L177" s="102"/>
      <c r="M177" s="102"/>
      <c r="N177" s="102"/>
      <c r="O177" s="102"/>
      <c r="P177" s="102"/>
      <c r="Q177" s="96"/>
      <c r="R177" s="96"/>
      <c r="S177" s="96"/>
      <c r="T177" s="96"/>
      <c r="U177" s="96"/>
      <c r="V177" s="96"/>
      <c r="W177" s="96"/>
      <c r="X177" s="96"/>
      <c r="Y177" s="96"/>
      <c r="Z177" s="99"/>
      <c r="AA177" s="139" t="s">
        <v>204</v>
      </c>
      <c r="AB177" s="138">
        <v>8</v>
      </c>
      <c r="AC177" s="138">
        <v>2023</v>
      </c>
      <c r="AD177" s="138" t="str">
        <f t="shared" si="2"/>
        <v/>
      </c>
      <c r="AE177" s="138" t="s">
        <v>205</v>
      </c>
      <c r="AF177" s="138" t="s">
        <v>27</v>
      </c>
      <c r="AG177" s="123">
        <v>7</v>
      </c>
      <c r="AH177" s="123">
        <v>997</v>
      </c>
      <c r="AI177" s="123">
        <v>44</v>
      </c>
      <c r="AJ177" s="138" t="s">
        <v>27</v>
      </c>
      <c r="AK177" s="96"/>
      <c r="AL177" s="96"/>
      <c r="AM177" s="96"/>
      <c r="AN177" s="105"/>
      <c r="AO177" s="105"/>
      <c r="AP177" s="96"/>
      <c r="AQ177" s="105"/>
      <c r="AR177" s="96"/>
      <c r="AS177" s="96"/>
      <c r="AT177" s="96"/>
      <c r="AU177" s="96"/>
      <c r="AV177" s="96"/>
      <c r="AW177" s="96"/>
      <c r="AX177" s="96"/>
      <c r="AY177" s="96"/>
      <c r="AZ177" s="96"/>
      <c r="BA177" s="96"/>
      <c r="BB177" s="96"/>
      <c r="BC177" s="96"/>
      <c r="BD177" s="96"/>
      <c r="BE177" s="96"/>
      <c r="BF177" s="96"/>
      <c r="BG177" s="96"/>
      <c r="BH177" s="96"/>
      <c r="BI177" s="96"/>
      <c r="BJ177" s="96"/>
      <c r="BK177" s="96"/>
      <c r="BL177" s="96"/>
      <c r="BM177" s="96"/>
      <c r="BN177" s="96"/>
      <c r="BO177" s="96"/>
      <c r="BP177" s="96"/>
      <c r="BQ177" s="96"/>
      <c r="BR177" s="96"/>
      <c r="BS177" s="96"/>
      <c r="BT177" s="96"/>
      <c r="BU177" s="96"/>
      <c r="BV177" s="96"/>
      <c r="BW177" s="96"/>
      <c r="BX177" s="96"/>
      <c r="BY177" s="96"/>
      <c r="BZ177" s="96"/>
      <c r="CA177" s="96"/>
      <c r="CB177" s="96"/>
      <c r="CC177" s="96"/>
      <c r="CD177" s="96"/>
      <c r="CE177" s="96"/>
      <c r="CF177" s="96"/>
      <c r="CG177" s="96"/>
      <c r="CH177" s="96"/>
      <c r="CI177" s="96"/>
    </row>
    <row r="178" spans="1:87" ht="15" hidden="1">
      <c r="A178" s="96"/>
      <c r="B178" s="102"/>
      <c r="C178" s="102"/>
      <c r="D178" s="102"/>
      <c r="E178" s="102"/>
      <c r="F178" s="102"/>
      <c r="G178" s="102"/>
      <c r="H178" s="102"/>
      <c r="I178" s="102"/>
      <c r="J178" s="102"/>
      <c r="K178" s="102"/>
      <c r="L178" s="102"/>
      <c r="M178" s="102"/>
      <c r="N178" s="102"/>
      <c r="O178" s="102"/>
      <c r="P178" s="102"/>
      <c r="Q178" s="96"/>
      <c r="R178" s="96"/>
      <c r="S178" s="96"/>
      <c r="T178" s="96"/>
      <c r="U178" s="96"/>
      <c r="V178" s="96"/>
      <c r="W178" s="96"/>
      <c r="X178" s="96"/>
      <c r="Y178" s="96"/>
      <c r="Z178" s="99"/>
      <c r="AA178" s="136" t="s">
        <v>206</v>
      </c>
      <c r="AB178" s="137">
        <v>13</v>
      </c>
      <c r="AC178" s="138">
        <v>2015</v>
      </c>
      <c r="AD178" s="138" t="str">
        <f t="shared" si="2"/>
        <v/>
      </c>
      <c r="AE178" s="138" t="s">
        <v>207</v>
      </c>
      <c r="AF178" s="138" t="s">
        <v>5</v>
      </c>
      <c r="AG178" s="123">
        <v>11</v>
      </c>
      <c r="AH178" s="123">
        <v>1940</v>
      </c>
      <c r="AI178" s="123">
        <v>66</v>
      </c>
      <c r="AJ178" s="138" t="s">
        <v>27</v>
      </c>
      <c r="AK178" s="96"/>
      <c r="AL178" s="96"/>
      <c r="AM178" s="96"/>
      <c r="AN178" s="105"/>
      <c r="AO178" s="105"/>
      <c r="AP178" s="96"/>
      <c r="AQ178" s="105"/>
      <c r="AR178" s="96"/>
      <c r="AS178" s="96"/>
      <c r="AT178" s="96"/>
      <c r="AU178" s="96"/>
      <c r="AV178" s="96"/>
      <c r="AW178" s="96"/>
      <c r="AX178" s="96"/>
      <c r="AY178" s="96"/>
      <c r="AZ178" s="96"/>
      <c r="BA178" s="96"/>
      <c r="BB178" s="96"/>
      <c r="BC178" s="96"/>
      <c r="BD178" s="96"/>
      <c r="BE178" s="96"/>
      <c r="BF178" s="96"/>
      <c r="BG178" s="96"/>
      <c r="BH178" s="96"/>
      <c r="BI178" s="96"/>
      <c r="BJ178" s="96"/>
      <c r="BK178" s="96"/>
      <c r="BL178" s="96"/>
      <c r="BM178" s="96"/>
      <c r="BN178" s="96"/>
      <c r="BO178" s="96"/>
      <c r="BP178" s="96"/>
      <c r="BQ178" s="96"/>
      <c r="BR178" s="96"/>
      <c r="BS178" s="96"/>
      <c r="BT178" s="96"/>
      <c r="BU178" s="96"/>
      <c r="BV178" s="96"/>
      <c r="BW178" s="96"/>
      <c r="BX178" s="96"/>
      <c r="BY178" s="96"/>
      <c r="BZ178" s="96"/>
      <c r="CA178" s="96"/>
      <c r="CB178" s="96"/>
      <c r="CC178" s="96"/>
      <c r="CD178" s="96"/>
      <c r="CE178" s="96"/>
      <c r="CF178" s="96"/>
      <c r="CG178" s="96"/>
      <c r="CH178" s="96"/>
      <c r="CI178" s="96"/>
    </row>
    <row r="179" spans="1:87" ht="15" hidden="1">
      <c r="A179" s="96"/>
      <c r="B179" s="102"/>
      <c r="C179" s="102"/>
      <c r="D179" s="102"/>
      <c r="E179" s="102"/>
      <c r="F179" s="102"/>
      <c r="G179" s="102"/>
      <c r="H179" s="102"/>
      <c r="I179" s="102"/>
      <c r="J179" s="102"/>
      <c r="K179" s="102"/>
      <c r="L179" s="102"/>
      <c r="M179" s="102"/>
      <c r="N179" s="102"/>
      <c r="O179" s="102"/>
      <c r="P179" s="102"/>
      <c r="Q179" s="96"/>
      <c r="R179" s="96"/>
      <c r="S179" s="96"/>
      <c r="T179" s="96"/>
      <c r="U179" s="96"/>
      <c r="V179" s="96"/>
      <c r="W179" s="96"/>
      <c r="X179" s="96"/>
      <c r="Y179" s="96"/>
      <c r="Z179" s="99"/>
      <c r="AA179" s="139" t="s">
        <v>208</v>
      </c>
      <c r="AB179" s="138">
        <v>14</v>
      </c>
      <c r="AC179" s="138" t="s">
        <v>27</v>
      </c>
      <c r="AD179" s="138">
        <f t="shared" si="2"/>
        <v>6</v>
      </c>
      <c r="AE179" s="138" t="s">
        <v>27</v>
      </c>
      <c r="AF179" s="138" t="s">
        <v>27</v>
      </c>
      <c r="AG179" s="123"/>
      <c r="AH179" s="123"/>
      <c r="AI179" s="123"/>
      <c r="AJ179" s="138" t="s">
        <v>27</v>
      </c>
      <c r="AK179" s="96"/>
      <c r="AL179" s="96"/>
      <c r="AM179" s="96"/>
      <c r="AN179" s="105"/>
      <c r="AO179" s="105"/>
      <c r="AP179" s="96"/>
      <c r="AQ179" s="105"/>
      <c r="AR179" s="96"/>
      <c r="AS179" s="96"/>
      <c r="AT179" s="96"/>
      <c r="AU179" s="96"/>
      <c r="AV179" s="96"/>
      <c r="AW179" s="96"/>
      <c r="AX179" s="96"/>
      <c r="AY179" s="96"/>
      <c r="AZ179" s="96"/>
      <c r="BA179" s="96"/>
      <c r="BB179" s="96"/>
      <c r="BC179" s="96"/>
      <c r="BD179" s="96"/>
      <c r="BE179" s="96"/>
      <c r="BF179" s="96"/>
      <c r="BG179" s="96"/>
      <c r="BH179" s="96"/>
      <c r="BI179" s="96"/>
      <c r="BJ179" s="96"/>
      <c r="BK179" s="96"/>
      <c r="BL179" s="96"/>
      <c r="BM179" s="96"/>
      <c r="BN179" s="96"/>
      <c r="BO179" s="96"/>
      <c r="BP179" s="96"/>
      <c r="BQ179" s="96"/>
      <c r="BR179" s="96"/>
      <c r="BS179" s="96"/>
      <c r="BT179" s="96"/>
      <c r="BU179" s="96"/>
      <c r="BV179" s="96"/>
      <c r="BW179" s="96"/>
      <c r="BX179" s="96"/>
      <c r="BY179" s="96"/>
      <c r="BZ179" s="96"/>
      <c r="CA179" s="96"/>
      <c r="CB179" s="96"/>
      <c r="CC179" s="96"/>
      <c r="CD179" s="96"/>
      <c r="CE179" s="96"/>
      <c r="CF179" s="96"/>
      <c r="CG179" s="96"/>
      <c r="CH179" s="96"/>
      <c r="CI179" s="96"/>
    </row>
    <row r="180" spans="1:87" ht="15" hidden="1">
      <c r="A180" s="96"/>
      <c r="B180" s="102"/>
      <c r="C180" s="102"/>
      <c r="D180" s="102"/>
      <c r="E180" s="102"/>
      <c r="F180" s="102"/>
      <c r="G180" s="102"/>
      <c r="H180" s="102"/>
      <c r="I180" s="102"/>
      <c r="J180" s="102"/>
      <c r="K180" s="102"/>
      <c r="L180" s="102"/>
      <c r="M180" s="102"/>
      <c r="N180" s="102"/>
      <c r="O180" s="102"/>
      <c r="P180" s="102"/>
      <c r="Q180" s="96"/>
      <c r="R180" s="96"/>
      <c r="S180" s="96"/>
      <c r="T180" s="96"/>
      <c r="U180" s="96"/>
      <c r="V180" s="96"/>
      <c r="W180" s="96"/>
      <c r="X180" s="96"/>
      <c r="Y180" s="96"/>
      <c r="Z180" s="99"/>
      <c r="AA180" s="139" t="s">
        <v>209</v>
      </c>
      <c r="AB180" s="138">
        <v>6</v>
      </c>
      <c r="AC180" s="138" t="s">
        <v>27</v>
      </c>
      <c r="AD180" s="138">
        <f t="shared" si="2"/>
        <v>6</v>
      </c>
      <c r="AE180" s="138" t="s">
        <v>27</v>
      </c>
      <c r="AF180" s="138" t="s">
        <v>27</v>
      </c>
      <c r="AG180" s="123"/>
      <c r="AH180" s="123"/>
      <c r="AI180" s="123"/>
      <c r="AJ180" s="138" t="s">
        <v>27</v>
      </c>
      <c r="AK180" s="96"/>
      <c r="AL180" s="96"/>
      <c r="AM180" s="96"/>
      <c r="AN180" s="105"/>
      <c r="AO180" s="105"/>
      <c r="AP180" s="96"/>
      <c r="AQ180" s="105"/>
      <c r="AR180" s="96"/>
      <c r="AS180" s="96"/>
      <c r="AT180" s="96"/>
      <c r="AU180" s="96"/>
      <c r="AV180" s="96"/>
      <c r="AW180" s="96"/>
      <c r="AX180" s="96"/>
      <c r="AY180" s="96"/>
      <c r="AZ180" s="96"/>
      <c r="BA180" s="96"/>
      <c r="BB180" s="96"/>
      <c r="BC180" s="96"/>
      <c r="BD180" s="96"/>
      <c r="BE180" s="96"/>
      <c r="BF180" s="96"/>
      <c r="BG180" s="96"/>
      <c r="BH180" s="96"/>
      <c r="BI180" s="96"/>
      <c r="BJ180" s="96"/>
      <c r="BK180" s="96"/>
      <c r="BL180" s="96"/>
      <c r="BM180" s="96"/>
      <c r="BN180" s="96"/>
      <c r="BO180" s="96"/>
      <c r="BP180" s="96"/>
      <c r="BQ180" s="96"/>
      <c r="BR180" s="96"/>
      <c r="BS180" s="96"/>
      <c r="BT180" s="96"/>
      <c r="BU180" s="96"/>
      <c r="BV180" s="96"/>
      <c r="BW180" s="96"/>
      <c r="BX180" s="96"/>
      <c r="BY180" s="96"/>
      <c r="BZ180" s="96"/>
      <c r="CA180" s="96"/>
      <c r="CB180" s="96"/>
      <c r="CC180" s="96"/>
      <c r="CD180" s="96"/>
      <c r="CE180" s="96"/>
      <c r="CF180" s="96"/>
      <c r="CG180" s="96"/>
      <c r="CH180" s="96"/>
      <c r="CI180" s="96"/>
    </row>
    <row r="181" spans="1:87" ht="15" hidden="1">
      <c r="A181" s="96"/>
      <c r="B181" s="102"/>
      <c r="C181" s="102"/>
      <c r="D181" s="102"/>
      <c r="E181" s="102"/>
      <c r="F181" s="102"/>
      <c r="G181" s="102"/>
      <c r="H181" s="102"/>
      <c r="I181" s="102"/>
      <c r="J181" s="102"/>
      <c r="K181" s="102"/>
      <c r="L181" s="102"/>
      <c r="M181" s="102"/>
      <c r="N181" s="102"/>
      <c r="O181" s="102"/>
      <c r="P181" s="102"/>
      <c r="Q181" s="96"/>
      <c r="R181" s="96"/>
      <c r="S181" s="96"/>
      <c r="T181" s="96"/>
      <c r="U181" s="96"/>
      <c r="V181" s="96"/>
      <c r="W181" s="96"/>
      <c r="X181" s="96"/>
      <c r="Y181" s="96"/>
      <c r="Z181" s="99"/>
      <c r="AA181" s="139" t="s">
        <v>210</v>
      </c>
      <c r="AB181" s="138">
        <v>13</v>
      </c>
      <c r="AC181" s="138" t="s">
        <v>27</v>
      </c>
      <c r="AD181" s="138">
        <f t="shared" si="2"/>
        <v>6</v>
      </c>
      <c r="AE181" s="138" t="s">
        <v>27</v>
      </c>
      <c r="AF181" s="138" t="s">
        <v>27</v>
      </c>
      <c r="AG181" s="123"/>
      <c r="AH181" s="123"/>
      <c r="AI181" s="123"/>
      <c r="AJ181" s="138" t="s">
        <v>27</v>
      </c>
      <c r="AK181" s="96"/>
      <c r="AL181" s="96"/>
      <c r="AM181" s="96"/>
      <c r="AN181" s="105"/>
      <c r="AO181" s="105"/>
      <c r="AP181" s="96"/>
      <c r="AQ181" s="105"/>
      <c r="AR181" s="96"/>
      <c r="AS181" s="96"/>
      <c r="AT181" s="96"/>
      <c r="AU181" s="96"/>
      <c r="AV181" s="96"/>
      <c r="AW181" s="96"/>
      <c r="AX181" s="96"/>
      <c r="AY181" s="96"/>
      <c r="AZ181" s="96"/>
      <c r="BA181" s="96"/>
      <c r="BB181" s="96"/>
      <c r="BC181" s="96"/>
      <c r="BD181" s="96"/>
      <c r="BE181" s="96"/>
      <c r="BF181" s="96"/>
      <c r="BG181" s="96"/>
      <c r="BH181" s="96"/>
      <c r="BI181" s="96"/>
      <c r="BJ181" s="96"/>
      <c r="BK181" s="96"/>
      <c r="BL181" s="96"/>
      <c r="BM181" s="96"/>
      <c r="BN181" s="96"/>
      <c r="BO181" s="96"/>
      <c r="BP181" s="96"/>
      <c r="BQ181" s="96"/>
      <c r="BR181" s="96"/>
      <c r="BS181" s="96"/>
      <c r="BT181" s="96"/>
      <c r="BU181" s="96"/>
      <c r="BV181" s="96"/>
      <c r="BW181" s="96"/>
      <c r="BX181" s="96"/>
      <c r="BY181" s="96"/>
      <c r="BZ181" s="96"/>
      <c r="CA181" s="96"/>
      <c r="CB181" s="96"/>
      <c r="CC181" s="96"/>
      <c r="CD181" s="96"/>
      <c r="CE181" s="96"/>
      <c r="CF181" s="96"/>
      <c r="CG181" s="96"/>
      <c r="CH181" s="96"/>
      <c r="CI181" s="96"/>
    </row>
    <row r="182" spans="1:87" ht="15" hidden="1">
      <c r="A182" s="96"/>
      <c r="B182" s="102"/>
      <c r="C182" s="102"/>
      <c r="D182" s="102"/>
      <c r="E182" s="102"/>
      <c r="F182" s="102"/>
      <c r="G182" s="102"/>
      <c r="H182" s="102"/>
      <c r="I182" s="102"/>
      <c r="J182" s="102"/>
      <c r="K182" s="102"/>
      <c r="L182" s="102"/>
      <c r="M182" s="102"/>
      <c r="N182" s="102"/>
      <c r="O182" s="102"/>
      <c r="P182" s="102"/>
      <c r="Q182" s="96"/>
      <c r="R182" s="96"/>
      <c r="S182" s="96"/>
      <c r="T182" s="96"/>
      <c r="U182" s="96"/>
      <c r="V182" s="96"/>
      <c r="W182" s="96"/>
      <c r="X182" s="96"/>
      <c r="Y182" s="96"/>
      <c r="Z182" s="99"/>
      <c r="AA182" s="139" t="s">
        <v>211</v>
      </c>
      <c r="AB182" s="138">
        <v>9</v>
      </c>
      <c r="AC182" s="138">
        <v>2023</v>
      </c>
      <c r="AD182" s="138" t="str">
        <f t="shared" si="2"/>
        <v/>
      </c>
      <c r="AE182" s="138" t="s">
        <v>212</v>
      </c>
      <c r="AF182" s="138" t="s">
        <v>5</v>
      </c>
      <c r="AG182" s="123">
        <v>9</v>
      </c>
      <c r="AH182" s="123">
        <v>966</v>
      </c>
      <c r="AI182" s="123">
        <v>42</v>
      </c>
      <c r="AJ182" s="138" t="s">
        <v>27</v>
      </c>
      <c r="AK182" s="96"/>
      <c r="AL182" s="96"/>
      <c r="AM182" s="96"/>
      <c r="AN182" s="105"/>
      <c r="AO182" s="105"/>
      <c r="AP182" s="96"/>
      <c r="AQ182" s="105"/>
      <c r="AR182" s="96"/>
      <c r="AS182" s="96"/>
      <c r="AT182" s="96"/>
      <c r="AU182" s="96"/>
      <c r="AV182" s="96"/>
      <c r="AW182" s="96"/>
      <c r="AX182" s="96"/>
      <c r="AY182" s="96"/>
      <c r="AZ182" s="96"/>
      <c r="BA182" s="96"/>
      <c r="BB182" s="96"/>
      <c r="BC182" s="96"/>
      <c r="BD182" s="96"/>
      <c r="BE182" s="96"/>
      <c r="BF182" s="96"/>
      <c r="BG182" s="96"/>
      <c r="BH182" s="96"/>
      <c r="BI182" s="96"/>
      <c r="BJ182" s="96"/>
      <c r="BK182" s="96"/>
      <c r="BL182" s="96"/>
      <c r="BM182" s="96"/>
      <c r="BN182" s="96"/>
      <c r="BO182" s="96"/>
      <c r="BP182" s="96"/>
      <c r="BQ182" s="96"/>
      <c r="BR182" s="96"/>
      <c r="BS182" s="96"/>
      <c r="BT182" s="96"/>
      <c r="BU182" s="96"/>
      <c r="BV182" s="96"/>
      <c r="BW182" s="96"/>
      <c r="BX182" s="96"/>
      <c r="BY182" s="96"/>
      <c r="BZ182" s="96"/>
      <c r="CA182" s="96"/>
      <c r="CB182" s="96"/>
      <c r="CC182" s="96"/>
      <c r="CD182" s="96"/>
      <c r="CE182" s="96"/>
      <c r="CF182" s="96"/>
      <c r="CG182" s="96"/>
      <c r="CH182" s="96"/>
      <c r="CI182" s="96"/>
    </row>
    <row r="183" spans="1:87" ht="15" hidden="1">
      <c r="A183" s="96"/>
      <c r="B183" s="102"/>
      <c r="C183" s="102"/>
      <c r="D183" s="102"/>
      <c r="E183" s="102"/>
      <c r="F183" s="102"/>
      <c r="G183" s="102"/>
      <c r="H183" s="102"/>
      <c r="I183" s="102"/>
      <c r="J183" s="102"/>
      <c r="K183" s="102"/>
      <c r="L183" s="102"/>
      <c r="M183" s="102"/>
      <c r="N183" s="102"/>
      <c r="O183" s="102"/>
      <c r="P183" s="102"/>
      <c r="Q183" s="96"/>
      <c r="R183" s="96"/>
      <c r="S183" s="96"/>
      <c r="T183" s="96"/>
      <c r="U183" s="96"/>
      <c r="V183" s="96"/>
      <c r="W183" s="96"/>
      <c r="X183" s="96"/>
      <c r="Y183" s="96"/>
      <c r="Z183" s="99"/>
      <c r="AA183" s="139" t="s">
        <v>213</v>
      </c>
      <c r="AB183" s="138">
        <v>8</v>
      </c>
      <c r="AC183" s="138" t="s">
        <v>27</v>
      </c>
      <c r="AD183" s="138">
        <f t="shared" si="2"/>
        <v>6</v>
      </c>
      <c r="AE183" s="138" t="s">
        <v>27</v>
      </c>
      <c r="AF183" s="138" t="s">
        <v>27</v>
      </c>
      <c r="AG183" s="123"/>
      <c r="AH183" s="123"/>
      <c r="AI183" s="123"/>
      <c r="AJ183" s="138"/>
      <c r="AK183" s="96"/>
      <c r="AL183" s="96"/>
      <c r="AM183" s="96"/>
      <c r="AN183" s="105"/>
      <c r="AO183" s="105"/>
      <c r="AP183" s="96"/>
      <c r="AQ183" s="105"/>
      <c r="AR183" s="96"/>
      <c r="AS183" s="96"/>
      <c r="AT183" s="96"/>
      <c r="AU183" s="96"/>
      <c r="AV183" s="96"/>
      <c r="AW183" s="96"/>
      <c r="AX183" s="96"/>
      <c r="AY183" s="96"/>
      <c r="AZ183" s="96"/>
      <c r="BA183" s="96"/>
      <c r="BB183" s="96"/>
      <c r="BC183" s="96"/>
      <c r="BD183" s="96"/>
      <c r="BE183" s="96"/>
      <c r="BF183" s="96"/>
      <c r="BG183" s="96"/>
      <c r="BH183" s="96"/>
      <c r="BI183" s="96"/>
      <c r="BJ183" s="96"/>
      <c r="BK183" s="96"/>
      <c r="BL183" s="96"/>
      <c r="BM183" s="96"/>
      <c r="BN183" s="96"/>
      <c r="BO183" s="96"/>
      <c r="BP183" s="96"/>
      <c r="BQ183" s="96"/>
      <c r="BR183" s="96"/>
      <c r="BS183" s="96"/>
      <c r="BT183" s="96"/>
      <c r="BU183" s="96"/>
      <c r="BV183" s="96"/>
      <c r="BW183" s="96"/>
      <c r="BX183" s="96"/>
      <c r="BY183" s="96"/>
      <c r="BZ183" s="96"/>
      <c r="CA183" s="96"/>
      <c r="CB183" s="96"/>
      <c r="CC183" s="96"/>
      <c r="CD183" s="96"/>
      <c r="CE183" s="96"/>
      <c r="CF183" s="96"/>
      <c r="CG183" s="96"/>
      <c r="CH183" s="96"/>
      <c r="CI183" s="96"/>
    </row>
    <row r="184" spans="1:87" ht="15" hidden="1">
      <c r="A184" s="96"/>
      <c r="B184" s="102"/>
      <c r="C184" s="102"/>
      <c r="D184" s="102"/>
      <c r="E184" s="102"/>
      <c r="F184" s="102"/>
      <c r="G184" s="102"/>
      <c r="H184" s="102"/>
      <c r="I184" s="102"/>
      <c r="J184" s="102"/>
      <c r="K184" s="102"/>
      <c r="L184" s="102"/>
      <c r="M184" s="102"/>
      <c r="N184" s="102"/>
      <c r="O184" s="102"/>
      <c r="P184" s="102"/>
      <c r="Q184" s="96"/>
      <c r="R184" s="96"/>
      <c r="S184" s="96"/>
      <c r="T184" s="96"/>
      <c r="U184" s="96"/>
      <c r="V184" s="96"/>
      <c r="W184" s="96"/>
      <c r="X184" s="96"/>
      <c r="Y184" s="96"/>
      <c r="Z184" s="99"/>
      <c r="AA184" s="139" t="s">
        <v>214</v>
      </c>
      <c r="AB184" s="138">
        <v>7</v>
      </c>
      <c r="AC184" s="138">
        <v>2023</v>
      </c>
      <c r="AD184" s="138" t="str">
        <f t="shared" si="2"/>
        <v/>
      </c>
      <c r="AE184" s="138" t="s">
        <v>215</v>
      </c>
      <c r="AF184" s="138" t="s">
        <v>5</v>
      </c>
      <c r="AG184" s="123">
        <v>5</v>
      </c>
      <c r="AH184" s="123">
        <v>408</v>
      </c>
      <c r="AI184" s="123">
        <v>22</v>
      </c>
      <c r="AJ184" s="138" t="s">
        <v>27</v>
      </c>
      <c r="AK184" s="96"/>
      <c r="AL184" s="96"/>
      <c r="AM184" s="96"/>
      <c r="AN184" s="105"/>
      <c r="AO184" s="105"/>
      <c r="AP184" s="96"/>
      <c r="AQ184" s="105"/>
      <c r="AR184" s="96"/>
      <c r="AS184" s="96"/>
      <c r="AT184" s="96"/>
      <c r="AU184" s="96"/>
      <c r="AV184" s="96"/>
      <c r="AW184" s="96"/>
      <c r="AX184" s="96"/>
      <c r="AY184" s="96"/>
      <c r="AZ184" s="96"/>
      <c r="BA184" s="96"/>
      <c r="BB184" s="96"/>
      <c r="BC184" s="96"/>
      <c r="BD184" s="96"/>
      <c r="BE184" s="96"/>
      <c r="BF184" s="96"/>
      <c r="BG184" s="96"/>
      <c r="BH184" s="96"/>
      <c r="BI184" s="96"/>
      <c r="BJ184" s="96"/>
      <c r="BK184" s="96"/>
      <c r="BL184" s="96"/>
      <c r="BM184" s="96"/>
      <c r="BN184" s="96"/>
      <c r="BO184" s="96"/>
      <c r="BP184" s="96"/>
      <c r="BQ184" s="96"/>
      <c r="BR184" s="96"/>
      <c r="BS184" s="96"/>
      <c r="BT184" s="96"/>
      <c r="BU184" s="96"/>
      <c r="BV184" s="96"/>
      <c r="BW184" s="96"/>
      <c r="BX184" s="96"/>
      <c r="BY184" s="96"/>
      <c r="BZ184" s="96"/>
      <c r="CA184" s="96"/>
      <c r="CB184" s="96"/>
      <c r="CC184" s="96"/>
      <c r="CD184" s="96"/>
      <c r="CE184" s="96"/>
      <c r="CF184" s="96"/>
      <c r="CG184" s="96"/>
      <c r="CH184" s="96"/>
      <c r="CI184" s="96"/>
    </row>
    <row r="185" spans="1:87" ht="15" hidden="1">
      <c r="A185" s="96"/>
      <c r="B185" s="102"/>
      <c r="C185" s="102"/>
      <c r="D185" s="102"/>
      <c r="E185" s="102"/>
      <c r="F185" s="102"/>
      <c r="G185" s="102"/>
      <c r="H185" s="102"/>
      <c r="I185" s="102"/>
      <c r="J185" s="102"/>
      <c r="K185" s="102"/>
      <c r="L185" s="102"/>
      <c r="M185" s="102"/>
      <c r="N185" s="102"/>
      <c r="O185" s="102"/>
      <c r="P185" s="102"/>
      <c r="Q185" s="96"/>
      <c r="R185" s="96"/>
      <c r="S185" s="96"/>
      <c r="T185" s="96"/>
      <c r="U185" s="96"/>
      <c r="V185" s="96"/>
      <c r="W185" s="96"/>
      <c r="X185" s="96"/>
      <c r="Y185" s="96"/>
      <c r="Z185" s="99"/>
      <c r="AA185" s="139" t="s">
        <v>216</v>
      </c>
      <c r="AB185" s="138">
        <v>5</v>
      </c>
      <c r="AC185" s="138">
        <v>2016</v>
      </c>
      <c r="AD185" s="138" t="str">
        <f t="shared" si="2"/>
        <v/>
      </c>
      <c r="AE185" s="138" t="s">
        <v>217</v>
      </c>
      <c r="AF185" s="138" t="s">
        <v>9</v>
      </c>
      <c r="AG185" s="123">
        <v>9</v>
      </c>
      <c r="AH185" s="123">
        <v>1152</v>
      </c>
      <c r="AI185" s="123">
        <v>43</v>
      </c>
      <c r="AJ185" s="138" t="s">
        <v>27</v>
      </c>
      <c r="AK185" s="96"/>
      <c r="AL185" s="96"/>
      <c r="AM185" s="96"/>
      <c r="AN185" s="105"/>
      <c r="AO185" s="105"/>
      <c r="AP185" s="96"/>
      <c r="AQ185" s="105"/>
      <c r="AR185" s="96"/>
      <c r="AS185" s="96"/>
      <c r="AT185" s="96"/>
      <c r="AU185" s="96"/>
      <c r="AV185" s="96"/>
      <c r="AW185" s="96"/>
      <c r="AX185" s="96"/>
      <c r="AY185" s="96"/>
      <c r="AZ185" s="96"/>
      <c r="BA185" s="96"/>
      <c r="BB185" s="96"/>
      <c r="BC185" s="96"/>
      <c r="BD185" s="96"/>
      <c r="BE185" s="96"/>
      <c r="BF185" s="96"/>
      <c r="BG185" s="96"/>
      <c r="BH185" s="96"/>
      <c r="BI185" s="96"/>
      <c r="BJ185" s="96"/>
      <c r="BK185" s="96"/>
      <c r="BL185" s="96"/>
      <c r="BM185" s="96"/>
      <c r="BN185" s="96"/>
      <c r="BO185" s="96"/>
      <c r="BP185" s="96"/>
      <c r="BQ185" s="96"/>
      <c r="BR185" s="96"/>
      <c r="BS185" s="96"/>
      <c r="BT185" s="96"/>
      <c r="BU185" s="96"/>
      <c r="BV185" s="96"/>
      <c r="BW185" s="96"/>
      <c r="BX185" s="96"/>
      <c r="BY185" s="96"/>
      <c r="BZ185" s="96"/>
      <c r="CA185" s="96"/>
      <c r="CB185" s="96"/>
      <c r="CC185" s="96"/>
      <c r="CD185" s="96"/>
      <c r="CE185" s="96"/>
      <c r="CF185" s="96"/>
      <c r="CG185" s="96"/>
      <c r="CH185" s="96"/>
      <c r="CI185" s="96"/>
    </row>
    <row r="186" spans="1:87" ht="15" hidden="1">
      <c r="A186" s="96"/>
      <c r="B186" s="102"/>
      <c r="C186" s="102"/>
      <c r="D186" s="102"/>
      <c r="E186" s="102"/>
      <c r="F186" s="102"/>
      <c r="G186" s="102"/>
      <c r="H186" s="102"/>
      <c r="I186" s="102"/>
      <c r="J186" s="102"/>
      <c r="K186" s="102"/>
      <c r="L186" s="102"/>
      <c r="M186" s="102"/>
      <c r="N186" s="102"/>
      <c r="O186" s="102"/>
      <c r="P186" s="102"/>
      <c r="Q186" s="96"/>
      <c r="R186" s="96"/>
      <c r="S186" s="96"/>
      <c r="T186" s="96"/>
      <c r="U186" s="96"/>
      <c r="V186" s="96"/>
      <c r="W186" s="96"/>
      <c r="X186" s="96"/>
      <c r="Y186" s="96"/>
      <c r="Z186" s="99"/>
      <c r="AA186" s="139" t="s">
        <v>218</v>
      </c>
      <c r="AB186" s="138">
        <v>7</v>
      </c>
      <c r="AC186" s="138" t="s">
        <v>27</v>
      </c>
      <c r="AD186" s="138">
        <f t="shared" si="2"/>
        <v>6</v>
      </c>
      <c r="AE186" s="138" t="s">
        <v>27</v>
      </c>
      <c r="AF186" s="138" t="s">
        <v>27</v>
      </c>
      <c r="AG186" s="123"/>
      <c r="AH186" s="123"/>
      <c r="AI186" s="123"/>
      <c r="AJ186" s="138" t="s">
        <v>27</v>
      </c>
      <c r="AK186" s="96"/>
      <c r="AL186" s="96"/>
      <c r="AM186" s="96"/>
      <c r="AN186" s="105"/>
      <c r="AO186" s="105"/>
      <c r="AP186" s="96"/>
      <c r="AQ186" s="105"/>
      <c r="AR186" s="96"/>
      <c r="AS186" s="96"/>
      <c r="AT186" s="96"/>
      <c r="AU186" s="96"/>
      <c r="AV186" s="96"/>
      <c r="AW186" s="96"/>
      <c r="AX186" s="96"/>
      <c r="AY186" s="96"/>
      <c r="AZ186" s="96"/>
      <c r="BA186" s="96"/>
      <c r="BB186" s="96"/>
      <c r="BC186" s="96"/>
      <c r="BD186" s="96"/>
      <c r="BE186" s="96"/>
      <c r="BF186" s="96"/>
      <c r="BG186" s="96"/>
      <c r="BH186" s="96"/>
      <c r="BI186" s="96"/>
      <c r="BJ186" s="96"/>
      <c r="BK186" s="96"/>
      <c r="BL186" s="96"/>
      <c r="BM186" s="96"/>
      <c r="BN186" s="96"/>
      <c r="BO186" s="96"/>
      <c r="BP186" s="96"/>
      <c r="BQ186" s="96"/>
      <c r="BR186" s="96"/>
      <c r="BS186" s="96"/>
      <c r="BT186" s="96"/>
      <c r="BU186" s="96"/>
      <c r="BV186" s="96"/>
      <c r="BW186" s="96"/>
      <c r="BX186" s="96"/>
      <c r="BY186" s="96"/>
      <c r="BZ186" s="96"/>
      <c r="CA186" s="96"/>
      <c r="CB186" s="96"/>
      <c r="CC186" s="96"/>
      <c r="CD186" s="96"/>
      <c r="CE186" s="96"/>
      <c r="CF186" s="96"/>
      <c r="CG186" s="96"/>
      <c r="CH186" s="96"/>
      <c r="CI186" s="96"/>
    </row>
    <row r="187" spans="1:87" ht="15" hidden="1">
      <c r="A187" s="96"/>
      <c r="B187" s="102"/>
      <c r="C187" s="102"/>
      <c r="D187" s="102"/>
      <c r="E187" s="102"/>
      <c r="F187" s="102"/>
      <c r="G187" s="102"/>
      <c r="H187" s="102"/>
      <c r="I187" s="102"/>
      <c r="J187" s="102"/>
      <c r="K187" s="102"/>
      <c r="L187" s="102"/>
      <c r="M187" s="102"/>
      <c r="N187" s="102"/>
      <c r="O187" s="102"/>
      <c r="P187" s="102"/>
      <c r="Q187" s="96"/>
      <c r="R187" s="96"/>
      <c r="S187" s="96"/>
      <c r="T187" s="96"/>
      <c r="U187" s="96"/>
      <c r="V187" s="96"/>
      <c r="W187" s="96"/>
      <c r="X187" s="96"/>
      <c r="Y187" s="96"/>
      <c r="Z187" s="99"/>
      <c r="AA187" s="139" t="s">
        <v>219</v>
      </c>
      <c r="AB187" s="138">
        <v>6</v>
      </c>
      <c r="AC187" s="138" t="s">
        <v>27</v>
      </c>
      <c r="AD187" s="138">
        <f t="shared" si="2"/>
        <v>6</v>
      </c>
      <c r="AE187" s="138" t="s">
        <v>27</v>
      </c>
      <c r="AF187" s="138" t="s">
        <v>27</v>
      </c>
      <c r="AG187" s="123"/>
      <c r="AH187" s="123"/>
      <c r="AI187" s="123"/>
      <c r="AJ187" s="138" t="s">
        <v>27</v>
      </c>
      <c r="AK187" s="96"/>
      <c r="AL187" s="96"/>
      <c r="AM187" s="96"/>
      <c r="AN187" s="105"/>
      <c r="AO187" s="105"/>
      <c r="AP187" s="96"/>
      <c r="AQ187" s="105"/>
      <c r="AR187" s="96"/>
      <c r="AS187" s="96"/>
      <c r="AT187" s="96"/>
      <c r="AU187" s="96"/>
      <c r="AV187" s="96"/>
      <c r="AW187" s="96"/>
      <c r="AX187" s="96"/>
      <c r="AY187" s="96"/>
      <c r="AZ187" s="96"/>
      <c r="BA187" s="96"/>
      <c r="BB187" s="96"/>
      <c r="BC187" s="96"/>
      <c r="BD187" s="96"/>
      <c r="BE187" s="96"/>
      <c r="BF187" s="96"/>
      <c r="BG187" s="96"/>
      <c r="BH187" s="96"/>
      <c r="BI187" s="96"/>
      <c r="BJ187" s="96"/>
      <c r="BK187" s="96"/>
      <c r="BL187" s="96"/>
      <c r="BM187" s="96"/>
      <c r="BN187" s="96"/>
      <c r="BO187" s="96"/>
      <c r="BP187" s="96"/>
      <c r="BQ187" s="96"/>
      <c r="BR187" s="96"/>
      <c r="BS187" s="96"/>
      <c r="BT187" s="96"/>
      <c r="BU187" s="96"/>
      <c r="BV187" s="96"/>
      <c r="BW187" s="96"/>
      <c r="BX187" s="96"/>
      <c r="BY187" s="96"/>
      <c r="BZ187" s="96"/>
      <c r="CA187" s="96"/>
      <c r="CB187" s="96"/>
      <c r="CC187" s="96"/>
      <c r="CD187" s="96"/>
      <c r="CE187" s="96"/>
      <c r="CF187" s="96"/>
      <c r="CG187" s="96"/>
      <c r="CH187" s="96"/>
      <c r="CI187" s="96"/>
    </row>
    <row r="188" spans="1:87" ht="15" hidden="1">
      <c r="A188" s="96"/>
      <c r="B188" s="102"/>
      <c r="C188" s="102"/>
      <c r="D188" s="102"/>
      <c r="E188" s="102"/>
      <c r="F188" s="102"/>
      <c r="G188" s="102"/>
      <c r="H188" s="102"/>
      <c r="I188" s="102"/>
      <c r="J188" s="102"/>
      <c r="K188" s="102"/>
      <c r="L188" s="102"/>
      <c r="M188" s="102"/>
      <c r="N188" s="102"/>
      <c r="O188" s="102"/>
      <c r="P188" s="102"/>
      <c r="Q188" s="96"/>
      <c r="R188" s="96"/>
      <c r="S188" s="96"/>
      <c r="T188" s="96"/>
      <c r="U188" s="96"/>
      <c r="V188" s="96"/>
      <c r="W188" s="96"/>
      <c r="X188" s="96"/>
      <c r="Y188" s="96"/>
      <c r="Z188" s="99"/>
      <c r="AA188" s="139" t="s">
        <v>220</v>
      </c>
      <c r="AB188" s="138">
        <v>5</v>
      </c>
      <c r="AC188" s="138" t="s">
        <v>27</v>
      </c>
      <c r="AD188" s="138">
        <f t="shared" si="2"/>
        <v>6</v>
      </c>
      <c r="AE188" s="138" t="s">
        <v>27</v>
      </c>
      <c r="AF188" s="138" t="s">
        <v>27</v>
      </c>
      <c r="AG188" s="123"/>
      <c r="AH188" s="123"/>
      <c r="AI188" s="123"/>
      <c r="AJ188" s="138" t="s">
        <v>27</v>
      </c>
      <c r="AK188" s="96"/>
      <c r="AL188" s="96"/>
      <c r="AM188" s="96"/>
      <c r="AN188" s="105"/>
      <c r="AO188" s="105"/>
      <c r="AP188" s="96"/>
      <c r="AQ188" s="105"/>
      <c r="AR188" s="96"/>
      <c r="AS188" s="96"/>
      <c r="AT188" s="96"/>
      <c r="AU188" s="96"/>
      <c r="AV188" s="96"/>
      <c r="AW188" s="96"/>
      <c r="AX188" s="96"/>
      <c r="AY188" s="96"/>
      <c r="AZ188" s="96"/>
      <c r="BA188" s="96"/>
      <c r="BB188" s="96"/>
      <c r="BC188" s="96"/>
      <c r="BD188" s="96"/>
      <c r="BE188" s="96"/>
      <c r="BF188" s="96"/>
      <c r="BG188" s="96"/>
      <c r="BH188" s="96"/>
      <c r="BI188" s="96"/>
      <c r="BJ188" s="96"/>
      <c r="BK188" s="96"/>
      <c r="BL188" s="96"/>
      <c r="BM188" s="96"/>
      <c r="BN188" s="96"/>
      <c r="BO188" s="96"/>
      <c r="BP188" s="96"/>
      <c r="BQ188" s="96"/>
      <c r="BR188" s="96"/>
      <c r="BS188" s="96"/>
      <c r="BT188" s="96"/>
      <c r="BU188" s="96"/>
      <c r="BV188" s="96"/>
      <c r="BW188" s="96"/>
      <c r="BX188" s="96"/>
      <c r="BY188" s="96"/>
      <c r="BZ188" s="96"/>
      <c r="CA188" s="96"/>
      <c r="CB188" s="96"/>
      <c r="CC188" s="96"/>
      <c r="CD188" s="96"/>
      <c r="CE188" s="96"/>
      <c r="CF188" s="96"/>
      <c r="CG188" s="96"/>
      <c r="CH188" s="96"/>
      <c r="CI188" s="96"/>
    </row>
    <row r="189" spans="1:87" ht="15" hidden="1">
      <c r="A189" s="96"/>
      <c r="B189" s="102"/>
      <c r="C189" s="102"/>
      <c r="D189" s="102"/>
      <c r="E189" s="102"/>
      <c r="F189" s="102"/>
      <c r="G189" s="102"/>
      <c r="H189" s="102"/>
      <c r="I189" s="102"/>
      <c r="J189" s="102"/>
      <c r="K189" s="102"/>
      <c r="L189" s="102"/>
      <c r="M189" s="102"/>
      <c r="N189" s="102"/>
      <c r="O189" s="102"/>
      <c r="P189" s="102"/>
      <c r="Q189" s="96"/>
      <c r="R189" s="96"/>
      <c r="S189" s="96"/>
      <c r="T189" s="96"/>
      <c r="U189" s="96"/>
      <c r="V189" s="96"/>
      <c r="W189" s="96"/>
      <c r="X189" s="96"/>
      <c r="Y189" s="96"/>
      <c r="Z189" s="99"/>
      <c r="AA189" s="139" t="s">
        <v>221</v>
      </c>
      <c r="AB189" s="138">
        <v>10</v>
      </c>
      <c r="AC189" s="138" t="s">
        <v>27</v>
      </c>
      <c r="AD189" s="138">
        <f t="shared" si="2"/>
        <v>6</v>
      </c>
      <c r="AE189" s="138" t="s">
        <v>27</v>
      </c>
      <c r="AF189" s="138" t="s">
        <v>27</v>
      </c>
      <c r="AG189" s="123"/>
      <c r="AH189" s="123"/>
      <c r="AI189" s="123"/>
      <c r="AJ189" s="138" t="s">
        <v>27</v>
      </c>
      <c r="AK189" s="96"/>
      <c r="AL189" s="96"/>
      <c r="AM189" s="96"/>
      <c r="AN189" s="105"/>
      <c r="AO189" s="105"/>
      <c r="AP189" s="96"/>
      <c r="AQ189" s="105"/>
      <c r="AR189" s="96"/>
      <c r="AS189" s="96"/>
      <c r="AT189" s="96"/>
      <c r="AU189" s="96"/>
      <c r="AV189" s="96"/>
      <c r="AW189" s="96"/>
      <c r="AX189" s="96"/>
      <c r="AY189" s="96"/>
      <c r="AZ189" s="96"/>
      <c r="BA189" s="96"/>
      <c r="BB189" s="96"/>
      <c r="BC189" s="96"/>
      <c r="BD189" s="96"/>
      <c r="BE189" s="96"/>
      <c r="BF189" s="96"/>
      <c r="BG189" s="96"/>
      <c r="BH189" s="96"/>
      <c r="BI189" s="96"/>
      <c r="BJ189" s="96"/>
      <c r="BK189" s="96"/>
      <c r="BL189" s="96"/>
      <c r="BM189" s="96"/>
      <c r="BN189" s="96"/>
      <c r="BO189" s="96"/>
      <c r="BP189" s="96"/>
      <c r="BQ189" s="96"/>
      <c r="BR189" s="96"/>
      <c r="BS189" s="96"/>
      <c r="BT189" s="96"/>
      <c r="BU189" s="96"/>
      <c r="BV189" s="96"/>
      <c r="BW189" s="96"/>
      <c r="BX189" s="96"/>
      <c r="BY189" s="96"/>
      <c r="BZ189" s="96"/>
      <c r="CA189" s="96"/>
      <c r="CB189" s="96"/>
      <c r="CC189" s="96"/>
      <c r="CD189" s="96"/>
      <c r="CE189" s="96"/>
      <c r="CF189" s="96"/>
      <c r="CG189" s="96"/>
      <c r="CH189" s="96"/>
      <c r="CI189" s="96"/>
    </row>
    <row r="190" spans="1:87" ht="15" hidden="1">
      <c r="A190" s="96"/>
      <c r="B190" s="102"/>
      <c r="C190" s="102"/>
      <c r="D190" s="102"/>
      <c r="E190" s="102"/>
      <c r="F190" s="102"/>
      <c r="G190" s="102"/>
      <c r="H190" s="102"/>
      <c r="I190" s="102"/>
      <c r="J190" s="102"/>
      <c r="K190" s="102"/>
      <c r="L190" s="102"/>
      <c r="M190" s="102"/>
      <c r="N190" s="102"/>
      <c r="O190" s="102"/>
      <c r="P190" s="102"/>
      <c r="Q190" s="96"/>
      <c r="R190" s="96"/>
      <c r="S190" s="96"/>
      <c r="T190" s="96"/>
      <c r="U190" s="96"/>
      <c r="V190" s="96"/>
      <c r="W190" s="96"/>
      <c r="X190" s="96"/>
      <c r="Y190" s="96"/>
      <c r="Z190" s="99"/>
      <c r="AA190" s="139" t="s">
        <v>222</v>
      </c>
      <c r="AB190" s="138">
        <v>13</v>
      </c>
      <c r="AC190" s="138" t="s">
        <v>27</v>
      </c>
      <c r="AD190" s="138">
        <f t="shared" si="2"/>
        <v>6</v>
      </c>
      <c r="AE190" s="138" t="s">
        <v>27</v>
      </c>
      <c r="AF190" s="138" t="s">
        <v>27</v>
      </c>
      <c r="AG190" s="123"/>
      <c r="AH190" s="123"/>
      <c r="AI190" s="123"/>
      <c r="AJ190" s="138" t="s">
        <v>27</v>
      </c>
      <c r="AK190" s="96"/>
      <c r="AL190" s="96"/>
      <c r="AM190" s="96"/>
      <c r="AN190" s="105"/>
      <c r="AO190" s="105"/>
      <c r="AP190" s="96"/>
      <c r="AQ190" s="105"/>
      <c r="AR190" s="96"/>
      <c r="AS190" s="96"/>
      <c r="AT190" s="96"/>
      <c r="AU190" s="96"/>
      <c r="AV190" s="96"/>
      <c r="AW190" s="96"/>
      <c r="AX190" s="96"/>
      <c r="AY190" s="96"/>
      <c r="AZ190" s="96"/>
      <c r="BA190" s="96"/>
      <c r="BB190" s="96"/>
      <c r="BC190" s="96"/>
      <c r="BD190" s="96"/>
      <c r="BE190" s="96"/>
      <c r="BF190" s="96"/>
      <c r="BG190" s="96"/>
      <c r="BH190" s="96"/>
      <c r="BI190" s="96"/>
      <c r="BJ190" s="96"/>
      <c r="BK190" s="96"/>
      <c r="BL190" s="96"/>
      <c r="BM190" s="96"/>
      <c r="BN190" s="96"/>
      <c r="BO190" s="96"/>
      <c r="BP190" s="96"/>
      <c r="BQ190" s="96"/>
      <c r="BR190" s="96"/>
      <c r="BS190" s="96"/>
      <c r="BT190" s="96"/>
      <c r="BU190" s="96"/>
      <c r="BV190" s="96"/>
      <c r="BW190" s="96"/>
      <c r="BX190" s="96"/>
      <c r="BY190" s="96"/>
      <c r="BZ190" s="96"/>
      <c r="CA190" s="96"/>
      <c r="CB190" s="96"/>
      <c r="CC190" s="96"/>
      <c r="CD190" s="96"/>
      <c r="CE190" s="96"/>
      <c r="CF190" s="96"/>
      <c r="CG190" s="96"/>
      <c r="CH190" s="96"/>
      <c r="CI190" s="96"/>
    </row>
    <row r="191" spans="1:87" ht="15" hidden="1">
      <c r="A191" s="96"/>
      <c r="B191" s="102"/>
      <c r="C191" s="102"/>
      <c r="D191" s="102"/>
      <c r="E191" s="102"/>
      <c r="F191" s="102"/>
      <c r="G191" s="102"/>
      <c r="H191" s="102"/>
      <c r="I191" s="102"/>
      <c r="J191" s="102"/>
      <c r="K191" s="102"/>
      <c r="L191" s="102"/>
      <c r="M191" s="102"/>
      <c r="N191" s="102"/>
      <c r="O191" s="102"/>
      <c r="P191" s="102"/>
      <c r="Q191" s="96"/>
      <c r="R191" s="96"/>
      <c r="S191" s="96"/>
      <c r="T191" s="96"/>
      <c r="U191" s="96"/>
      <c r="V191" s="96"/>
      <c r="W191" s="96"/>
      <c r="X191" s="96"/>
      <c r="Y191" s="96"/>
      <c r="Z191" s="99"/>
      <c r="AA191" s="139" t="s">
        <v>223</v>
      </c>
      <c r="AB191" s="138">
        <v>13</v>
      </c>
      <c r="AC191" s="138">
        <v>2010</v>
      </c>
      <c r="AD191" s="138" t="str">
        <f t="shared" si="2"/>
        <v/>
      </c>
      <c r="AE191" s="138" t="s">
        <v>224</v>
      </c>
      <c r="AF191" s="138" t="s">
        <v>5</v>
      </c>
      <c r="AG191" s="123">
        <v>14</v>
      </c>
      <c r="AH191" s="123">
        <v>1617</v>
      </c>
      <c r="AI191" s="123">
        <v>69</v>
      </c>
      <c r="AJ191" s="138" t="s">
        <v>27</v>
      </c>
      <c r="AK191" s="96"/>
      <c r="AL191" s="96"/>
      <c r="AM191" s="96"/>
      <c r="AN191" s="105"/>
      <c r="AO191" s="105"/>
      <c r="AP191" s="96"/>
      <c r="AQ191" s="105"/>
      <c r="AR191" s="96"/>
      <c r="AS191" s="96"/>
      <c r="AT191" s="96"/>
      <c r="AU191" s="96"/>
      <c r="AV191" s="96"/>
      <c r="AW191" s="96"/>
      <c r="AX191" s="96"/>
      <c r="AY191" s="96"/>
      <c r="AZ191" s="96"/>
      <c r="BA191" s="96"/>
      <c r="BB191" s="96"/>
      <c r="BC191" s="96"/>
      <c r="BD191" s="96"/>
      <c r="BE191" s="96"/>
      <c r="BF191" s="96"/>
      <c r="BG191" s="96"/>
      <c r="BH191" s="96"/>
      <c r="BI191" s="96"/>
      <c r="BJ191" s="96"/>
      <c r="BK191" s="96"/>
      <c r="BL191" s="96"/>
      <c r="BM191" s="96"/>
      <c r="BN191" s="96"/>
      <c r="BO191" s="96"/>
      <c r="BP191" s="96"/>
      <c r="BQ191" s="96"/>
      <c r="BR191" s="96"/>
      <c r="BS191" s="96"/>
      <c r="BT191" s="96"/>
      <c r="BU191" s="96"/>
      <c r="BV191" s="96"/>
      <c r="BW191" s="96"/>
      <c r="BX191" s="96"/>
      <c r="BY191" s="96"/>
      <c r="BZ191" s="96"/>
      <c r="CA191" s="96"/>
      <c r="CB191" s="96"/>
      <c r="CC191" s="96"/>
      <c r="CD191" s="96"/>
      <c r="CE191" s="96"/>
      <c r="CF191" s="96"/>
      <c r="CG191" s="96"/>
      <c r="CH191" s="96"/>
      <c r="CI191" s="96"/>
    </row>
    <row r="192" spans="1:87" ht="15" hidden="1">
      <c r="A192" s="96"/>
      <c r="B192" s="102"/>
      <c r="C192" s="102"/>
      <c r="D192" s="102"/>
      <c r="E192" s="102"/>
      <c r="F192" s="102"/>
      <c r="G192" s="102"/>
      <c r="H192" s="102"/>
      <c r="I192" s="102"/>
      <c r="J192" s="102"/>
      <c r="K192" s="102"/>
      <c r="L192" s="102"/>
      <c r="M192" s="102"/>
      <c r="N192" s="102"/>
      <c r="O192" s="102"/>
      <c r="P192" s="102"/>
      <c r="Q192" s="96"/>
      <c r="R192" s="96"/>
      <c r="S192" s="96"/>
      <c r="T192" s="96"/>
      <c r="U192" s="96"/>
      <c r="V192" s="96"/>
      <c r="W192" s="96"/>
      <c r="X192" s="96"/>
      <c r="Y192" s="96"/>
      <c r="Z192" s="99"/>
      <c r="AA192" s="139" t="s">
        <v>225</v>
      </c>
      <c r="AB192" s="138">
        <v>13</v>
      </c>
      <c r="AC192" s="138" t="s">
        <v>27</v>
      </c>
      <c r="AD192" s="138">
        <f t="shared" si="2"/>
        <v>6</v>
      </c>
      <c r="AE192" s="138" t="s">
        <v>27</v>
      </c>
      <c r="AF192" s="138" t="s">
        <v>27</v>
      </c>
      <c r="AG192" s="123"/>
      <c r="AH192" s="123"/>
      <c r="AI192" s="123"/>
      <c r="AJ192" s="138" t="s">
        <v>27</v>
      </c>
      <c r="AK192" s="96"/>
      <c r="AL192" s="96"/>
      <c r="AM192" s="96"/>
      <c r="AN192" s="105"/>
      <c r="AO192" s="105"/>
      <c r="AP192" s="96"/>
      <c r="AQ192" s="105"/>
      <c r="AR192" s="96"/>
      <c r="AS192" s="96"/>
      <c r="AT192" s="96"/>
      <c r="AU192" s="96"/>
      <c r="AV192" s="96"/>
      <c r="AW192" s="96"/>
      <c r="AX192" s="96"/>
      <c r="AY192" s="96"/>
      <c r="AZ192" s="96"/>
      <c r="BA192" s="96"/>
      <c r="BB192" s="96"/>
      <c r="BC192" s="96"/>
      <c r="BD192" s="96"/>
      <c r="BE192" s="96"/>
      <c r="BF192" s="96"/>
      <c r="BG192" s="96"/>
      <c r="BH192" s="96"/>
      <c r="BI192" s="96"/>
      <c r="BJ192" s="96"/>
      <c r="BK192" s="96"/>
      <c r="BL192" s="96"/>
      <c r="BM192" s="96"/>
      <c r="BN192" s="96"/>
      <c r="BO192" s="96"/>
      <c r="BP192" s="96"/>
      <c r="BQ192" s="96"/>
      <c r="BR192" s="96"/>
      <c r="BS192" s="96"/>
      <c r="BT192" s="96"/>
      <c r="BU192" s="96"/>
      <c r="BV192" s="96"/>
      <c r="BW192" s="96"/>
      <c r="BX192" s="96"/>
      <c r="BY192" s="96"/>
      <c r="BZ192" s="96"/>
      <c r="CA192" s="96"/>
      <c r="CB192" s="96"/>
      <c r="CC192" s="96"/>
      <c r="CD192" s="96"/>
      <c r="CE192" s="96"/>
      <c r="CF192" s="96"/>
      <c r="CG192" s="96"/>
      <c r="CH192" s="96"/>
      <c r="CI192" s="96"/>
    </row>
    <row r="193" spans="1:87" ht="15" hidden="1">
      <c r="A193" s="96"/>
      <c r="B193" s="102"/>
      <c r="C193" s="102"/>
      <c r="D193" s="102"/>
      <c r="E193" s="102"/>
      <c r="F193" s="102"/>
      <c r="G193" s="102"/>
      <c r="H193" s="102"/>
      <c r="I193" s="102"/>
      <c r="J193" s="102"/>
      <c r="K193" s="102"/>
      <c r="L193" s="102"/>
      <c r="M193" s="102"/>
      <c r="N193" s="102"/>
      <c r="O193" s="102"/>
      <c r="P193" s="102"/>
      <c r="Q193" s="96"/>
      <c r="R193" s="96"/>
      <c r="S193" s="96"/>
      <c r="T193" s="96"/>
      <c r="U193" s="96"/>
      <c r="V193" s="96"/>
      <c r="W193" s="96"/>
      <c r="X193" s="96"/>
      <c r="Y193" s="96"/>
      <c r="Z193" s="99"/>
      <c r="AA193" s="139" t="s">
        <v>226</v>
      </c>
      <c r="AB193" s="138">
        <v>6</v>
      </c>
      <c r="AC193" s="138">
        <v>2023</v>
      </c>
      <c r="AD193" s="138" t="str">
        <f t="shared" si="2"/>
        <v/>
      </c>
      <c r="AE193" s="138" t="s">
        <v>227</v>
      </c>
      <c r="AF193" s="138" t="s">
        <v>5</v>
      </c>
      <c r="AG193" s="123">
        <v>7</v>
      </c>
      <c r="AH193" s="123">
        <v>356</v>
      </c>
      <c r="AI193" s="123">
        <v>26</v>
      </c>
      <c r="AJ193" s="138" t="s">
        <v>27</v>
      </c>
      <c r="AK193" s="96"/>
      <c r="AL193" s="96"/>
      <c r="AM193" s="96"/>
      <c r="AN193" s="105"/>
      <c r="AO193" s="105"/>
      <c r="AP193" s="96"/>
      <c r="AQ193" s="105"/>
      <c r="AR193" s="96"/>
      <c r="AS193" s="96"/>
      <c r="AT193" s="96"/>
      <c r="AU193" s="96"/>
      <c r="AV193" s="96"/>
      <c r="AW193" s="96"/>
      <c r="AX193" s="96"/>
      <c r="AY193" s="96"/>
      <c r="AZ193" s="96"/>
      <c r="BA193" s="96"/>
      <c r="BB193" s="96"/>
      <c r="BC193" s="96"/>
      <c r="BD193" s="96"/>
      <c r="BE193" s="96"/>
      <c r="BF193" s="96"/>
      <c r="BG193" s="96"/>
      <c r="BH193" s="96"/>
      <c r="BI193" s="96"/>
      <c r="BJ193" s="96"/>
      <c r="BK193" s="96"/>
      <c r="BL193" s="96"/>
      <c r="BM193" s="96"/>
      <c r="BN193" s="96"/>
      <c r="BO193" s="96"/>
      <c r="BP193" s="96"/>
      <c r="BQ193" s="96"/>
      <c r="BR193" s="96"/>
      <c r="BS193" s="96"/>
      <c r="BT193" s="96"/>
      <c r="BU193" s="96"/>
      <c r="BV193" s="96"/>
      <c r="BW193" s="96"/>
      <c r="BX193" s="96"/>
      <c r="BY193" s="96"/>
      <c r="BZ193" s="96"/>
      <c r="CA193" s="96"/>
      <c r="CB193" s="96"/>
      <c r="CC193" s="96"/>
      <c r="CD193" s="96"/>
      <c r="CE193" s="96"/>
      <c r="CF193" s="96"/>
      <c r="CG193" s="96"/>
      <c r="CH193" s="96"/>
      <c r="CI193" s="96"/>
    </row>
    <row r="194" spans="1:87" ht="15" hidden="1">
      <c r="A194" s="96"/>
      <c r="B194" s="102"/>
      <c r="C194" s="102"/>
      <c r="D194" s="102"/>
      <c r="E194" s="102"/>
      <c r="F194" s="102"/>
      <c r="G194" s="102"/>
      <c r="H194" s="102"/>
      <c r="I194" s="102"/>
      <c r="J194" s="102"/>
      <c r="K194" s="102"/>
      <c r="L194" s="102"/>
      <c r="M194" s="102"/>
      <c r="N194" s="102"/>
      <c r="O194" s="102"/>
      <c r="P194" s="102"/>
      <c r="Q194" s="96"/>
      <c r="R194" s="96"/>
      <c r="S194" s="96"/>
      <c r="T194" s="96"/>
      <c r="U194" s="96"/>
      <c r="V194" s="96"/>
      <c r="W194" s="96"/>
      <c r="X194" s="96"/>
      <c r="Y194" s="96"/>
      <c r="Z194" s="99"/>
      <c r="AA194" s="139" t="s">
        <v>228</v>
      </c>
      <c r="AB194" s="138">
        <v>9</v>
      </c>
      <c r="AC194" s="138" t="s">
        <v>27</v>
      </c>
      <c r="AD194" s="138">
        <f t="shared" si="2"/>
        <v>6</v>
      </c>
      <c r="AE194" s="138" t="s">
        <v>27</v>
      </c>
      <c r="AF194" s="138" t="s">
        <v>27</v>
      </c>
      <c r="AG194" s="123"/>
      <c r="AH194" s="123"/>
      <c r="AI194" s="123"/>
      <c r="AJ194" s="138" t="s">
        <v>27</v>
      </c>
      <c r="AK194" s="96"/>
      <c r="AL194" s="96"/>
      <c r="AM194" s="96"/>
      <c r="AN194" s="105"/>
      <c r="AO194" s="105"/>
      <c r="AP194" s="96"/>
      <c r="AQ194" s="105"/>
      <c r="AR194" s="96"/>
      <c r="AS194" s="96"/>
      <c r="AT194" s="96"/>
      <c r="AU194" s="96"/>
      <c r="AV194" s="96"/>
      <c r="AW194" s="96"/>
      <c r="AX194" s="96"/>
      <c r="AY194" s="96"/>
      <c r="AZ194" s="96"/>
      <c r="BA194" s="96"/>
      <c r="BB194" s="96"/>
      <c r="BC194" s="96"/>
      <c r="BD194" s="96"/>
      <c r="BE194" s="96"/>
      <c r="BF194" s="96"/>
      <c r="BG194" s="96"/>
      <c r="BH194" s="96"/>
      <c r="BI194" s="96"/>
      <c r="BJ194" s="96"/>
      <c r="BK194" s="96"/>
      <c r="BL194" s="96"/>
      <c r="BM194" s="96"/>
      <c r="BN194" s="96"/>
      <c r="BO194" s="96"/>
      <c r="BP194" s="96"/>
      <c r="BQ194" s="96"/>
      <c r="BR194" s="96"/>
      <c r="BS194" s="96"/>
      <c r="BT194" s="96"/>
      <c r="BU194" s="96"/>
      <c r="BV194" s="96"/>
      <c r="BW194" s="96"/>
      <c r="BX194" s="96"/>
      <c r="BY194" s="96"/>
      <c r="BZ194" s="96"/>
      <c r="CA194" s="96"/>
      <c r="CB194" s="96"/>
      <c r="CC194" s="96"/>
      <c r="CD194" s="96"/>
      <c r="CE194" s="96"/>
      <c r="CF194" s="96"/>
      <c r="CG194" s="96"/>
      <c r="CH194" s="96"/>
      <c r="CI194" s="96"/>
    </row>
    <row r="195" spans="1:87" ht="15" hidden="1">
      <c r="A195" s="96"/>
      <c r="B195" s="102"/>
      <c r="C195" s="102"/>
      <c r="D195" s="102"/>
      <c r="E195" s="102"/>
      <c r="F195" s="102"/>
      <c r="G195" s="102"/>
      <c r="H195" s="102"/>
      <c r="I195" s="102"/>
      <c r="J195" s="102"/>
      <c r="K195" s="102"/>
      <c r="L195" s="102"/>
      <c r="M195" s="102"/>
      <c r="N195" s="102"/>
      <c r="O195" s="102"/>
      <c r="P195" s="102"/>
      <c r="Q195" s="96"/>
      <c r="R195" s="96"/>
      <c r="S195" s="96"/>
      <c r="T195" s="96"/>
      <c r="U195" s="96"/>
      <c r="V195" s="96"/>
      <c r="W195" s="96"/>
      <c r="X195" s="96"/>
      <c r="Y195" s="96"/>
      <c r="Z195" s="99"/>
      <c r="AA195" s="139" t="s">
        <v>229</v>
      </c>
      <c r="AB195" s="138">
        <v>7</v>
      </c>
      <c r="AC195" s="138">
        <v>2016</v>
      </c>
      <c r="AD195" s="138" t="str">
        <f t="shared" si="2"/>
        <v/>
      </c>
      <c r="AE195" s="138" t="s">
        <v>230</v>
      </c>
      <c r="AF195" s="138" t="s">
        <v>5</v>
      </c>
      <c r="AG195" s="123">
        <v>25</v>
      </c>
      <c r="AH195" s="123">
        <v>1352</v>
      </c>
      <c r="AI195" s="123">
        <v>85</v>
      </c>
      <c r="AJ195" s="138" t="s">
        <v>27</v>
      </c>
      <c r="AK195" s="96"/>
      <c r="AL195" s="96"/>
      <c r="AM195" s="96"/>
      <c r="AN195" s="105"/>
      <c r="AO195" s="105"/>
      <c r="AP195" s="96"/>
      <c r="AQ195" s="105"/>
      <c r="AR195" s="96"/>
      <c r="AS195" s="96"/>
      <c r="AT195" s="96"/>
      <c r="AU195" s="96"/>
      <c r="AV195" s="96"/>
      <c r="AW195" s="96"/>
      <c r="AX195" s="96"/>
      <c r="AY195" s="96"/>
      <c r="AZ195" s="96"/>
      <c r="BA195" s="96"/>
      <c r="BB195" s="96"/>
      <c r="BC195" s="96"/>
      <c r="BD195" s="96"/>
      <c r="BE195" s="96"/>
      <c r="BF195" s="96"/>
      <c r="BG195" s="96"/>
      <c r="BH195" s="96"/>
      <c r="BI195" s="96"/>
      <c r="BJ195" s="96"/>
      <c r="BK195" s="96"/>
      <c r="BL195" s="96"/>
      <c r="BM195" s="96"/>
      <c r="BN195" s="96"/>
      <c r="BO195" s="96"/>
      <c r="BP195" s="96"/>
      <c r="BQ195" s="96"/>
      <c r="BR195" s="96"/>
      <c r="BS195" s="96"/>
      <c r="BT195" s="96"/>
      <c r="BU195" s="96"/>
      <c r="BV195" s="96"/>
      <c r="BW195" s="96"/>
      <c r="BX195" s="96"/>
      <c r="BY195" s="96"/>
      <c r="BZ195" s="96"/>
      <c r="CA195" s="96"/>
      <c r="CB195" s="96"/>
      <c r="CC195" s="96"/>
      <c r="CD195" s="96"/>
      <c r="CE195" s="96"/>
      <c r="CF195" s="96"/>
      <c r="CG195" s="96"/>
      <c r="CH195" s="96"/>
      <c r="CI195" s="96"/>
    </row>
    <row r="196" spans="1:87" ht="15" hidden="1">
      <c r="A196" s="96"/>
      <c r="B196" s="102"/>
      <c r="C196" s="102"/>
      <c r="D196" s="102"/>
      <c r="E196" s="102"/>
      <c r="F196" s="102"/>
      <c r="G196" s="102"/>
      <c r="H196" s="102"/>
      <c r="I196" s="102"/>
      <c r="J196" s="102"/>
      <c r="K196" s="102"/>
      <c r="L196" s="102"/>
      <c r="M196" s="102"/>
      <c r="N196" s="102"/>
      <c r="O196" s="102"/>
      <c r="P196" s="102"/>
      <c r="Q196" s="96"/>
      <c r="R196" s="96"/>
      <c r="S196" s="96"/>
      <c r="T196" s="96"/>
      <c r="U196" s="96"/>
      <c r="V196" s="96"/>
      <c r="W196" s="96"/>
      <c r="X196" s="96"/>
      <c r="Y196" s="96"/>
      <c r="Z196" s="99"/>
      <c r="AA196" s="139" t="s">
        <v>231</v>
      </c>
      <c r="AB196" s="138">
        <v>9</v>
      </c>
      <c r="AC196" s="138" t="s">
        <v>27</v>
      </c>
      <c r="AD196" s="138">
        <f t="shared" si="2"/>
        <v>6</v>
      </c>
      <c r="AE196" s="138" t="s">
        <v>27</v>
      </c>
      <c r="AF196" s="138" t="s">
        <v>27</v>
      </c>
      <c r="AG196" s="123"/>
      <c r="AH196" s="123"/>
      <c r="AI196" s="123"/>
      <c r="AJ196" s="138" t="s">
        <v>27</v>
      </c>
      <c r="AK196" s="96"/>
      <c r="AL196" s="96"/>
      <c r="AM196" s="96"/>
      <c r="AN196" s="105"/>
      <c r="AO196" s="105"/>
      <c r="AP196" s="96"/>
      <c r="AQ196" s="105"/>
      <c r="AR196" s="96"/>
      <c r="AS196" s="96"/>
      <c r="AT196" s="96"/>
      <c r="AU196" s="96"/>
      <c r="AV196" s="96"/>
      <c r="AW196" s="96"/>
      <c r="AX196" s="96"/>
      <c r="AY196" s="96"/>
      <c r="AZ196" s="96"/>
      <c r="BA196" s="96"/>
      <c r="BB196" s="96"/>
      <c r="BC196" s="96"/>
      <c r="BD196" s="96"/>
      <c r="BE196" s="96"/>
      <c r="BF196" s="96"/>
      <c r="BG196" s="96"/>
      <c r="BH196" s="96"/>
      <c r="BI196" s="96"/>
      <c r="BJ196" s="96"/>
      <c r="BK196" s="96"/>
      <c r="BL196" s="96"/>
      <c r="BM196" s="96"/>
      <c r="BN196" s="96"/>
      <c r="BO196" s="96"/>
      <c r="BP196" s="96"/>
      <c r="BQ196" s="96"/>
      <c r="BR196" s="96"/>
      <c r="BS196" s="96"/>
      <c r="BT196" s="96"/>
      <c r="BU196" s="96"/>
      <c r="BV196" s="96"/>
      <c r="BW196" s="96"/>
      <c r="BX196" s="96"/>
      <c r="BY196" s="96"/>
      <c r="BZ196" s="96"/>
      <c r="CA196" s="96"/>
      <c r="CB196" s="96"/>
      <c r="CC196" s="96"/>
      <c r="CD196" s="96"/>
      <c r="CE196" s="96"/>
      <c r="CF196" s="96"/>
      <c r="CG196" s="96"/>
      <c r="CH196" s="96"/>
      <c r="CI196" s="96"/>
    </row>
    <row r="197" spans="1:87" ht="15" hidden="1">
      <c r="A197" s="96"/>
      <c r="B197" s="102"/>
      <c r="C197" s="102"/>
      <c r="D197" s="102"/>
      <c r="E197" s="102"/>
      <c r="F197" s="102"/>
      <c r="G197" s="102"/>
      <c r="H197" s="102"/>
      <c r="I197" s="102"/>
      <c r="J197" s="102"/>
      <c r="K197" s="102"/>
      <c r="L197" s="102"/>
      <c r="M197" s="102"/>
      <c r="N197" s="102"/>
      <c r="O197" s="102"/>
      <c r="P197" s="102"/>
      <c r="Q197" s="96"/>
      <c r="R197" s="96"/>
      <c r="S197" s="96"/>
      <c r="T197" s="96"/>
      <c r="U197" s="96"/>
      <c r="V197" s="96"/>
      <c r="W197" s="96"/>
      <c r="X197" s="96"/>
      <c r="Y197" s="96"/>
      <c r="Z197" s="99"/>
      <c r="AA197" s="139" t="s">
        <v>232</v>
      </c>
      <c r="AB197" s="138">
        <v>8</v>
      </c>
      <c r="AC197" s="138" t="s">
        <v>27</v>
      </c>
      <c r="AD197" s="138">
        <f t="shared" si="2"/>
        <v>6</v>
      </c>
      <c r="AE197" s="138" t="s">
        <v>27</v>
      </c>
      <c r="AF197" s="138" t="s">
        <v>27</v>
      </c>
      <c r="AG197" s="123"/>
      <c r="AH197" s="123"/>
      <c r="AI197" s="123"/>
      <c r="AJ197" s="138" t="s">
        <v>27</v>
      </c>
      <c r="AK197" s="96"/>
      <c r="AL197" s="96"/>
      <c r="AM197" s="96"/>
      <c r="AN197" s="105"/>
      <c r="AO197" s="105"/>
      <c r="AP197" s="96"/>
      <c r="AQ197" s="105"/>
      <c r="AR197" s="96"/>
      <c r="AS197" s="96"/>
      <c r="AT197" s="96"/>
      <c r="AU197" s="96"/>
      <c r="AV197" s="96"/>
      <c r="AW197" s="96"/>
      <c r="AX197" s="96"/>
      <c r="AY197" s="96"/>
      <c r="AZ197" s="96"/>
      <c r="BA197" s="96"/>
      <c r="BB197" s="96"/>
      <c r="BC197" s="96"/>
      <c r="BD197" s="96"/>
      <c r="BE197" s="96"/>
      <c r="BF197" s="96"/>
      <c r="BG197" s="96"/>
      <c r="BH197" s="96"/>
      <c r="BI197" s="96"/>
      <c r="BJ197" s="96"/>
      <c r="BK197" s="96"/>
      <c r="BL197" s="96"/>
      <c r="BM197" s="96"/>
      <c r="BN197" s="96"/>
      <c r="BO197" s="96"/>
      <c r="BP197" s="96"/>
      <c r="BQ197" s="96"/>
      <c r="BR197" s="96"/>
      <c r="BS197" s="96"/>
      <c r="BT197" s="96"/>
      <c r="BU197" s="96"/>
      <c r="BV197" s="96"/>
      <c r="BW197" s="96"/>
      <c r="BX197" s="96"/>
      <c r="BY197" s="96"/>
      <c r="BZ197" s="96"/>
      <c r="CA197" s="96"/>
      <c r="CB197" s="96"/>
      <c r="CC197" s="96"/>
      <c r="CD197" s="96"/>
      <c r="CE197" s="96"/>
      <c r="CF197" s="96"/>
      <c r="CG197" s="96"/>
      <c r="CH197" s="96"/>
      <c r="CI197" s="96"/>
    </row>
    <row r="198" spans="1:87" ht="15" hidden="1">
      <c r="A198" s="96"/>
      <c r="B198" s="102"/>
      <c r="C198" s="102"/>
      <c r="D198" s="102"/>
      <c r="E198" s="102"/>
      <c r="F198" s="102"/>
      <c r="G198" s="102"/>
      <c r="H198" s="102"/>
      <c r="I198" s="102"/>
      <c r="J198" s="102"/>
      <c r="K198" s="102"/>
      <c r="L198" s="102"/>
      <c r="M198" s="102"/>
      <c r="N198" s="102"/>
      <c r="O198" s="102"/>
      <c r="P198" s="102"/>
      <c r="Q198" s="96"/>
      <c r="R198" s="96"/>
      <c r="S198" s="96"/>
      <c r="T198" s="96"/>
      <c r="U198" s="96"/>
      <c r="V198" s="96"/>
      <c r="W198" s="96"/>
      <c r="X198" s="96"/>
      <c r="Y198" s="96"/>
      <c r="Z198" s="99"/>
      <c r="AA198" s="139" t="s">
        <v>233</v>
      </c>
      <c r="AB198" s="138">
        <v>5</v>
      </c>
      <c r="AC198" s="138" t="s">
        <v>27</v>
      </c>
      <c r="AD198" s="138">
        <f t="shared" si="2"/>
        <v>6</v>
      </c>
      <c r="AE198" s="138" t="s">
        <v>27</v>
      </c>
      <c r="AF198" s="138" t="s">
        <v>27</v>
      </c>
      <c r="AG198" s="123"/>
      <c r="AH198" s="123"/>
      <c r="AI198" s="123"/>
      <c r="AJ198" s="138" t="s">
        <v>27</v>
      </c>
      <c r="AK198" s="96"/>
      <c r="AL198" s="96"/>
      <c r="AM198" s="96"/>
      <c r="AN198" s="105"/>
      <c r="AO198" s="105"/>
      <c r="AP198" s="96"/>
      <c r="AQ198" s="105"/>
      <c r="AR198" s="96"/>
      <c r="AS198" s="96"/>
      <c r="AT198" s="96"/>
      <c r="AU198" s="96"/>
      <c r="AV198" s="96"/>
      <c r="AW198" s="96"/>
      <c r="AX198" s="96"/>
      <c r="AY198" s="96"/>
      <c r="AZ198" s="96"/>
      <c r="BA198" s="96"/>
      <c r="BB198" s="96"/>
      <c r="BC198" s="96"/>
      <c r="BD198" s="96"/>
      <c r="BE198" s="96"/>
      <c r="BF198" s="96"/>
      <c r="BG198" s="96"/>
      <c r="BH198" s="96"/>
      <c r="BI198" s="96"/>
      <c r="BJ198" s="96"/>
      <c r="BK198" s="96"/>
      <c r="BL198" s="96"/>
      <c r="BM198" s="96"/>
      <c r="BN198" s="96"/>
      <c r="BO198" s="96"/>
      <c r="BP198" s="96"/>
      <c r="BQ198" s="96"/>
      <c r="BR198" s="96"/>
      <c r="BS198" s="96"/>
      <c r="BT198" s="96"/>
      <c r="BU198" s="96"/>
      <c r="BV198" s="96"/>
      <c r="BW198" s="96"/>
      <c r="BX198" s="96"/>
      <c r="BY198" s="96"/>
      <c r="BZ198" s="96"/>
      <c r="CA198" s="96"/>
      <c r="CB198" s="96"/>
      <c r="CC198" s="96"/>
      <c r="CD198" s="96"/>
      <c r="CE198" s="96"/>
      <c r="CF198" s="96"/>
      <c r="CG198" s="96"/>
      <c r="CH198" s="96"/>
      <c r="CI198" s="96"/>
    </row>
    <row r="199" spans="1:87" ht="15" hidden="1">
      <c r="A199" s="96"/>
      <c r="B199" s="102"/>
      <c r="C199" s="102"/>
      <c r="D199" s="102"/>
      <c r="E199" s="102"/>
      <c r="F199" s="102"/>
      <c r="G199" s="102"/>
      <c r="H199" s="102"/>
      <c r="I199" s="102"/>
      <c r="J199" s="102"/>
      <c r="K199" s="102"/>
      <c r="L199" s="102"/>
      <c r="M199" s="102"/>
      <c r="N199" s="102"/>
      <c r="O199" s="102"/>
      <c r="P199" s="102"/>
      <c r="Q199" s="96"/>
      <c r="R199" s="96"/>
      <c r="S199" s="96"/>
      <c r="T199" s="96"/>
      <c r="U199" s="96"/>
      <c r="V199" s="96"/>
      <c r="W199" s="96"/>
      <c r="X199" s="96"/>
      <c r="Y199" s="96"/>
      <c r="Z199" s="99"/>
      <c r="AA199" s="139" t="s">
        <v>234</v>
      </c>
      <c r="AB199" s="138">
        <v>8</v>
      </c>
      <c r="AC199" s="138">
        <v>2010</v>
      </c>
      <c r="AD199" s="138" t="str">
        <f t="shared" si="2"/>
        <v/>
      </c>
      <c r="AE199" s="138" t="s">
        <v>235</v>
      </c>
      <c r="AF199" s="138" t="s">
        <v>5</v>
      </c>
      <c r="AG199" s="123">
        <v>20</v>
      </c>
      <c r="AH199" s="123">
        <v>2253</v>
      </c>
      <c r="AI199" s="123">
        <v>100</v>
      </c>
      <c r="AJ199" s="138" t="s">
        <v>27</v>
      </c>
      <c r="AK199" s="96"/>
      <c r="AL199" s="96"/>
      <c r="AM199" s="96"/>
      <c r="AN199" s="105"/>
      <c r="AO199" s="105"/>
      <c r="AP199" s="96"/>
      <c r="AQ199" s="105"/>
      <c r="AR199" s="96"/>
      <c r="AS199" s="96"/>
      <c r="AT199" s="96"/>
      <c r="AU199" s="96"/>
      <c r="AV199" s="96"/>
      <c r="AW199" s="96"/>
      <c r="AX199" s="96"/>
      <c r="AY199" s="96"/>
      <c r="AZ199" s="96"/>
      <c r="BA199" s="96"/>
      <c r="BB199" s="96"/>
      <c r="BC199" s="96"/>
      <c r="BD199" s="96"/>
      <c r="BE199" s="96"/>
      <c r="BF199" s="96"/>
      <c r="BG199" s="96"/>
      <c r="BH199" s="96"/>
      <c r="BI199" s="96"/>
      <c r="BJ199" s="96"/>
      <c r="BK199" s="96"/>
      <c r="BL199" s="96"/>
      <c r="BM199" s="96"/>
      <c r="BN199" s="96"/>
      <c r="BO199" s="96"/>
      <c r="BP199" s="96"/>
      <c r="BQ199" s="96"/>
      <c r="BR199" s="96"/>
      <c r="BS199" s="96"/>
      <c r="BT199" s="96"/>
      <c r="BU199" s="96"/>
      <c r="BV199" s="96"/>
      <c r="BW199" s="96"/>
      <c r="BX199" s="96"/>
      <c r="BY199" s="96"/>
      <c r="BZ199" s="96"/>
      <c r="CA199" s="96"/>
      <c r="CB199" s="96"/>
      <c r="CC199" s="96"/>
      <c r="CD199" s="96"/>
      <c r="CE199" s="96"/>
      <c r="CF199" s="96"/>
      <c r="CG199" s="96"/>
      <c r="CH199" s="96"/>
      <c r="CI199" s="96"/>
    </row>
    <row r="200" spans="1:87" ht="15" hidden="1">
      <c r="A200" s="96"/>
      <c r="B200" s="102"/>
      <c r="C200" s="102"/>
      <c r="D200" s="102"/>
      <c r="E200" s="102"/>
      <c r="F200" s="102"/>
      <c r="G200" s="102"/>
      <c r="H200" s="102"/>
      <c r="I200" s="102"/>
      <c r="J200" s="102"/>
      <c r="K200" s="102"/>
      <c r="L200" s="102"/>
      <c r="M200" s="102"/>
      <c r="N200" s="102"/>
      <c r="O200" s="102"/>
      <c r="P200" s="102"/>
      <c r="Q200" s="96"/>
      <c r="R200" s="96"/>
      <c r="S200" s="96"/>
      <c r="T200" s="96"/>
      <c r="U200" s="96"/>
      <c r="V200" s="96"/>
      <c r="W200" s="96"/>
      <c r="X200" s="96"/>
      <c r="Y200" s="96"/>
      <c r="Z200" s="99"/>
      <c r="AA200" s="139" t="s">
        <v>236</v>
      </c>
      <c r="AB200" s="138">
        <v>14</v>
      </c>
      <c r="AC200" s="138" t="s">
        <v>27</v>
      </c>
      <c r="AD200" s="138">
        <f t="shared" si="2"/>
        <v>6</v>
      </c>
      <c r="AE200" s="138" t="s">
        <v>27</v>
      </c>
      <c r="AF200" s="138" t="s">
        <v>27</v>
      </c>
      <c r="AG200" s="123"/>
      <c r="AH200" s="123"/>
      <c r="AI200" s="123"/>
      <c r="AJ200" s="138" t="s">
        <v>27</v>
      </c>
      <c r="AK200" s="96"/>
      <c r="AL200" s="96"/>
      <c r="AM200" s="96"/>
      <c r="AN200" s="105"/>
      <c r="AO200" s="105"/>
      <c r="AP200" s="96"/>
      <c r="AQ200" s="105"/>
      <c r="AR200" s="96"/>
      <c r="AS200" s="96"/>
      <c r="AT200" s="96"/>
      <c r="AU200" s="96"/>
      <c r="AV200" s="96"/>
      <c r="AW200" s="96"/>
      <c r="AX200" s="96"/>
      <c r="AY200" s="96"/>
      <c r="AZ200" s="96"/>
      <c r="BA200" s="96"/>
      <c r="BB200" s="96"/>
      <c r="BC200" s="96"/>
      <c r="BD200" s="96"/>
      <c r="BE200" s="96"/>
      <c r="BF200" s="96"/>
      <c r="BG200" s="96"/>
      <c r="BH200" s="96"/>
      <c r="BI200" s="96"/>
      <c r="BJ200" s="96"/>
      <c r="BK200" s="96"/>
      <c r="BL200" s="96"/>
      <c r="BM200" s="96"/>
      <c r="BN200" s="96"/>
      <c r="BO200" s="96"/>
      <c r="BP200" s="96"/>
      <c r="BQ200" s="96"/>
      <c r="BR200" s="96"/>
      <c r="BS200" s="96"/>
      <c r="BT200" s="96"/>
      <c r="BU200" s="96"/>
      <c r="BV200" s="96"/>
      <c r="BW200" s="96"/>
      <c r="BX200" s="96"/>
      <c r="BY200" s="96"/>
      <c r="BZ200" s="96"/>
      <c r="CA200" s="96"/>
      <c r="CB200" s="96"/>
      <c r="CC200" s="96"/>
      <c r="CD200" s="96"/>
      <c r="CE200" s="96"/>
      <c r="CF200" s="96"/>
      <c r="CG200" s="96"/>
      <c r="CH200" s="96"/>
      <c r="CI200" s="96"/>
    </row>
    <row r="201" spans="1:87" ht="15" hidden="1">
      <c r="A201" s="96"/>
      <c r="B201" s="102"/>
      <c r="C201" s="102"/>
      <c r="D201" s="102"/>
      <c r="E201" s="102"/>
      <c r="F201" s="102"/>
      <c r="G201" s="102"/>
      <c r="H201" s="102"/>
      <c r="I201" s="102"/>
      <c r="J201" s="102"/>
      <c r="K201" s="102"/>
      <c r="L201" s="102"/>
      <c r="M201" s="102"/>
      <c r="N201" s="102"/>
      <c r="O201" s="102"/>
      <c r="P201" s="102"/>
      <c r="Q201" s="96"/>
      <c r="R201" s="96"/>
      <c r="S201" s="96"/>
      <c r="T201" s="96"/>
      <c r="U201" s="96"/>
      <c r="V201" s="96"/>
      <c r="W201" s="96"/>
      <c r="X201" s="96"/>
      <c r="Y201" s="96"/>
      <c r="Z201" s="99"/>
      <c r="AA201" s="139" t="s">
        <v>237</v>
      </c>
      <c r="AB201" s="138">
        <v>10</v>
      </c>
      <c r="AC201" s="138" t="s">
        <v>27</v>
      </c>
      <c r="AD201" s="138">
        <f t="shared" si="2"/>
        <v>6</v>
      </c>
      <c r="AE201" s="138" t="s">
        <v>27</v>
      </c>
      <c r="AF201" s="138" t="s">
        <v>27</v>
      </c>
      <c r="AG201" s="123"/>
      <c r="AH201" s="123"/>
      <c r="AI201" s="123"/>
      <c r="AJ201" s="138" t="s">
        <v>27</v>
      </c>
      <c r="AK201" s="96"/>
      <c r="AL201" s="96"/>
      <c r="AM201" s="96"/>
      <c r="AN201" s="105"/>
      <c r="AO201" s="105"/>
      <c r="AP201" s="96"/>
      <c r="AQ201" s="105"/>
      <c r="AR201" s="96"/>
      <c r="AS201" s="96"/>
      <c r="AT201" s="96"/>
      <c r="AU201" s="96"/>
      <c r="AV201" s="96"/>
      <c r="AW201" s="96"/>
      <c r="AX201" s="96"/>
      <c r="AY201" s="96"/>
      <c r="AZ201" s="96"/>
      <c r="BA201" s="96"/>
      <c r="BB201" s="96"/>
      <c r="BC201" s="96"/>
      <c r="BD201" s="96"/>
      <c r="BE201" s="96"/>
      <c r="BF201" s="96"/>
      <c r="BG201" s="96"/>
      <c r="BH201" s="96"/>
      <c r="BI201" s="96"/>
      <c r="BJ201" s="96"/>
      <c r="BK201" s="96"/>
      <c r="BL201" s="96"/>
      <c r="BM201" s="96"/>
      <c r="BN201" s="96"/>
      <c r="BO201" s="96"/>
      <c r="BP201" s="96"/>
      <c r="BQ201" s="96"/>
      <c r="BR201" s="96"/>
      <c r="BS201" s="96"/>
      <c r="BT201" s="96"/>
      <c r="BU201" s="96"/>
      <c r="BV201" s="96"/>
      <c r="BW201" s="96"/>
      <c r="BX201" s="96"/>
      <c r="BY201" s="96"/>
      <c r="BZ201" s="96"/>
      <c r="CA201" s="96"/>
      <c r="CB201" s="96"/>
      <c r="CC201" s="96"/>
      <c r="CD201" s="96"/>
      <c r="CE201" s="96"/>
      <c r="CF201" s="96"/>
      <c r="CG201" s="96"/>
      <c r="CH201" s="96"/>
      <c r="CI201" s="96"/>
    </row>
    <row r="202" spans="1:87" ht="15" hidden="1">
      <c r="A202" s="96"/>
      <c r="B202" s="102"/>
      <c r="C202" s="102"/>
      <c r="D202" s="102"/>
      <c r="E202" s="102"/>
      <c r="F202" s="102"/>
      <c r="G202" s="102"/>
      <c r="H202" s="102"/>
      <c r="I202" s="102"/>
      <c r="J202" s="102"/>
      <c r="K202" s="102"/>
      <c r="L202" s="102"/>
      <c r="M202" s="102"/>
      <c r="N202" s="102"/>
      <c r="O202" s="102"/>
      <c r="P202" s="102"/>
      <c r="Q202" s="96"/>
      <c r="R202" s="96"/>
      <c r="S202" s="96"/>
      <c r="T202" s="96"/>
      <c r="U202" s="96"/>
      <c r="V202" s="96"/>
      <c r="W202" s="96"/>
      <c r="X202" s="96"/>
      <c r="Y202" s="96"/>
      <c r="Z202" s="99"/>
      <c r="AA202" s="139" t="s">
        <v>238</v>
      </c>
      <c r="AB202" s="138">
        <v>9</v>
      </c>
      <c r="AC202" s="138" t="s">
        <v>27</v>
      </c>
      <c r="AD202" s="138">
        <f t="shared" si="2"/>
        <v>6</v>
      </c>
      <c r="AE202" s="138" t="s">
        <v>27</v>
      </c>
      <c r="AF202" s="138" t="s">
        <v>27</v>
      </c>
      <c r="AG202" s="123"/>
      <c r="AH202" s="123"/>
      <c r="AI202" s="123"/>
      <c r="AJ202" s="138" t="s">
        <v>27</v>
      </c>
      <c r="AK202" s="96"/>
      <c r="AL202" s="96"/>
      <c r="AM202" s="96"/>
      <c r="AN202" s="105"/>
      <c r="AO202" s="105"/>
      <c r="AP202" s="96"/>
      <c r="AQ202" s="105"/>
      <c r="AR202" s="96"/>
      <c r="AS202" s="96"/>
      <c r="AT202" s="96"/>
      <c r="AU202" s="96"/>
      <c r="AV202" s="96"/>
      <c r="AW202" s="96"/>
      <c r="AX202" s="96"/>
      <c r="AY202" s="96"/>
      <c r="AZ202" s="96"/>
      <c r="BA202" s="96"/>
      <c r="BB202" s="96"/>
      <c r="BC202" s="96"/>
      <c r="BD202" s="96"/>
      <c r="BE202" s="96"/>
      <c r="BF202" s="96"/>
      <c r="BG202" s="96"/>
      <c r="BH202" s="96"/>
      <c r="BI202" s="96"/>
      <c r="BJ202" s="96"/>
      <c r="BK202" s="96"/>
      <c r="BL202" s="96"/>
      <c r="BM202" s="96"/>
      <c r="BN202" s="96"/>
      <c r="BO202" s="96"/>
      <c r="BP202" s="96"/>
      <c r="BQ202" s="96"/>
      <c r="BR202" s="96"/>
      <c r="BS202" s="96"/>
      <c r="BT202" s="96"/>
      <c r="BU202" s="96"/>
      <c r="BV202" s="96"/>
      <c r="BW202" s="96"/>
      <c r="BX202" s="96"/>
      <c r="BY202" s="96"/>
      <c r="BZ202" s="96"/>
      <c r="CA202" s="96"/>
      <c r="CB202" s="96"/>
      <c r="CC202" s="96"/>
      <c r="CD202" s="96"/>
      <c r="CE202" s="96"/>
      <c r="CF202" s="96"/>
      <c r="CG202" s="96"/>
      <c r="CH202" s="96"/>
      <c r="CI202" s="96"/>
    </row>
    <row r="203" spans="1:87" ht="15" hidden="1">
      <c r="A203" s="96"/>
      <c r="B203" s="102"/>
      <c r="C203" s="102"/>
      <c r="D203" s="102"/>
      <c r="E203" s="102"/>
      <c r="F203" s="102"/>
      <c r="G203" s="102"/>
      <c r="H203" s="102"/>
      <c r="I203" s="102"/>
      <c r="J203" s="102"/>
      <c r="K203" s="102"/>
      <c r="L203" s="102"/>
      <c r="M203" s="102"/>
      <c r="N203" s="102"/>
      <c r="O203" s="102"/>
      <c r="P203" s="102"/>
      <c r="Q203" s="96"/>
      <c r="R203" s="96"/>
      <c r="S203" s="96"/>
      <c r="T203" s="96"/>
      <c r="U203" s="96"/>
      <c r="V203" s="96"/>
      <c r="W203" s="96"/>
      <c r="X203" s="96"/>
      <c r="Y203" s="96"/>
      <c r="Z203" s="99"/>
      <c r="AA203" s="139" t="s">
        <v>239</v>
      </c>
      <c r="AB203" s="138">
        <v>4</v>
      </c>
      <c r="AC203" s="138" t="s">
        <v>27</v>
      </c>
      <c r="AD203" s="138">
        <f t="shared" si="2"/>
        <v>6</v>
      </c>
      <c r="AE203" s="138" t="s">
        <v>27</v>
      </c>
      <c r="AF203" s="138" t="s">
        <v>27</v>
      </c>
      <c r="AG203" s="123"/>
      <c r="AH203" s="123"/>
      <c r="AI203" s="123"/>
      <c r="AJ203" s="138" t="s">
        <v>27</v>
      </c>
      <c r="AK203" s="96"/>
      <c r="AL203" s="96"/>
      <c r="AM203" s="96"/>
      <c r="AN203" s="105"/>
      <c r="AO203" s="105"/>
      <c r="AP203" s="96"/>
      <c r="AQ203" s="105"/>
      <c r="AR203" s="96"/>
      <c r="AS203" s="96"/>
      <c r="AT203" s="96"/>
      <c r="AU203" s="96"/>
      <c r="AV203" s="96"/>
      <c r="AW203" s="96"/>
      <c r="AX203" s="96"/>
      <c r="AY203" s="96"/>
      <c r="AZ203" s="96"/>
      <c r="BA203" s="96"/>
      <c r="BB203" s="96"/>
      <c r="BC203" s="96"/>
      <c r="BD203" s="96"/>
      <c r="BE203" s="96"/>
      <c r="BF203" s="96"/>
      <c r="BG203" s="96"/>
      <c r="BH203" s="96"/>
      <c r="BI203" s="96"/>
      <c r="BJ203" s="96"/>
      <c r="BK203" s="96"/>
      <c r="BL203" s="96"/>
      <c r="BM203" s="96"/>
      <c r="BN203" s="96"/>
      <c r="BO203" s="96"/>
      <c r="BP203" s="96"/>
      <c r="BQ203" s="96"/>
      <c r="BR203" s="96"/>
      <c r="BS203" s="96"/>
      <c r="BT203" s="96"/>
      <c r="BU203" s="96"/>
      <c r="BV203" s="96"/>
      <c r="BW203" s="96"/>
      <c r="BX203" s="96"/>
      <c r="BY203" s="96"/>
      <c r="BZ203" s="96"/>
      <c r="CA203" s="96"/>
      <c r="CB203" s="96"/>
      <c r="CC203" s="96"/>
      <c r="CD203" s="96"/>
      <c r="CE203" s="96"/>
      <c r="CF203" s="96"/>
      <c r="CG203" s="96"/>
      <c r="CH203" s="96"/>
      <c r="CI203" s="96"/>
    </row>
    <row r="204" spans="1:87" ht="15" hidden="1">
      <c r="A204" s="96"/>
      <c r="B204" s="102"/>
      <c r="C204" s="102"/>
      <c r="D204" s="102"/>
      <c r="E204" s="102"/>
      <c r="F204" s="102"/>
      <c r="G204" s="102"/>
      <c r="H204" s="102"/>
      <c r="I204" s="102"/>
      <c r="J204" s="102"/>
      <c r="K204" s="102"/>
      <c r="L204" s="102"/>
      <c r="M204" s="102"/>
      <c r="N204" s="102"/>
      <c r="O204" s="102"/>
      <c r="P204" s="102"/>
      <c r="Q204" s="96"/>
      <c r="R204" s="96"/>
      <c r="S204" s="96"/>
      <c r="T204" s="96"/>
      <c r="U204" s="96"/>
      <c r="V204" s="96"/>
      <c r="W204" s="96"/>
      <c r="X204" s="96"/>
      <c r="Y204" s="96"/>
      <c r="Z204" s="99"/>
      <c r="AA204" s="139" t="s">
        <v>240</v>
      </c>
      <c r="AB204" s="138">
        <v>8</v>
      </c>
      <c r="AC204" s="138">
        <v>2015</v>
      </c>
      <c r="AD204" s="138" t="str">
        <f t="shared" si="2"/>
        <v/>
      </c>
      <c r="AE204" s="138" t="s">
        <v>241</v>
      </c>
      <c r="AF204" s="138" t="s">
        <v>5</v>
      </c>
      <c r="AG204" s="123">
        <v>14</v>
      </c>
      <c r="AH204" s="123">
        <v>1973</v>
      </c>
      <c r="AI204" s="123">
        <v>76</v>
      </c>
      <c r="AJ204" s="138" t="s">
        <v>27</v>
      </c>
      <c r="AK204" s="96"/>
      <c r="AL204" s="96"/>
      <c r="AM204" s="96"/>
      <c r="AN204" s="105"/>
      <c r="AO204" s="105"/>
      <c r="AP204" s="96"/>
      <c r="AQ204" s="105"/>
      <c r="AR204" s="96"/>
      <c r="AS204" s="96"/>
      <c r="AT204" s="96"/>
      <c r="AU204" s="96"/>
      <c r="AV204" s="96"/>
      <c r="AW204" s="96"/>
      <c r="AX204" s="96"/>
      <c r="AY204" s="96"/>
      <c r="AZ204" s="96"/>
      <c r="BA204" s="96"/>
      <c r="BB204" s="96"/>
      <c r="BC204" s="96"/>
      <c r="BD204" s="96"/>
      <c r="BE204" s="96"/>
      <c r="BF204" s="96"/>
      <c r="BG204" s="96"/>
      <c r="BH204" s="96"/>
      <c r="BI204" s="96"/>
      <c r="BJ204" s="96"/>
      <c r="BK204" s="96"/>
      <c r="BL204" s="96"/>
      <c r="BM204" s="96"/>
      <c r="BN204" s="96"/>
      <c r="BO204" s="96"/>
      <c r="BP204" s="96"/>
      <c r="BQ204" s="96"/>
      <c r="BR204" s="96"/>
      <c r="BS204" s="96"/>
      <c r="BT204" s="96"/>
      <c r="BU204" s="96"/>
      <c r="BV204" s="96"/>
      <c r="BW204" s="96"/>
      <c r="BX204" s="96"/>
      <c r="BY204" s="96"/>
      <c r="BZ204" s="96"/>
      <c r="CA204" s="96"/>
      <c r="CB204" s="96"/>
      <c r="CC204" s="96"/>
      <c r="CD204" s="96"/>
      <c r="CE204" s="96"/>
      <c r="CF204" s="96"/>
      <c r="CG204" s="96"/>
      <c r="CH204" s="96"/>
      <c r="CI204" s="96"/>
    </row>
    <row r="205" spans="1:87" ht="15" hidden="1">
      <c r="A205" s="96"/>
      <c r="B205" s="102"/>
      <c r="C205" s="102"/>
      <c r="D205" s="102"/>
      <c r="E205" s="102"/>
      <c r="F205" s="102"/>
      <c r="G205" s="102"/>
      <c r="H205" s="102"/>
      <c r="I205" s="102"/>
      <c r="J205" s="102"/>
      <c r="K205" s="102"/>
      <c r="L205" s="102"/>
      <c r="M205" s="102"/>
      <c r="N205" s="102"/>
      <c r="O205" s="102"/>
      <c r="P205" s="102"/>
      <c r="Q205" s="96"/>
      <c r="R205" s="96"/>
      <c r="S205" s="96"/>
      <c r="T205" s="96"/>
      <c r="U205" s="96"/>
      <c r="V205" s="96"/>
      <c r="W205" s="96"/>
      <c r="X205" s="96"/>
      <c r="Y205" s="96"/>
      <c r="Z205" s="99"/>
      <c r="AA205" s="139" t="s">
        <v>242</v>
      </c>
      <c r="AB205" s="138">
        <v>9</v>
      </c>
      <c r="AC205" s="138" t="s">
        <v>27</v>
      </c>
      <c r="AD205" s="138">
        <f t="shared" si="2"/>
        <v>6</v>
      </c>
      <c r="AE205" s="138" t="s">
        <v>27</v>
      </c>
      <c r="AF205" s="138" t="s">
        <v>27</v>
      </c>
      <c r="AG205" s="123"/>
      <c r="AH205" s="123"/>
      <c r="AI205" s="123"/>
      <c r="AJ205" s="138" t="s">
        <v>27</v>
      </c>
      <c r="AK205" s="96"/>
      <c r="AL205" s="96"/>
      <c r="AM205" s="96"/>
      <c r="AN205" s="105"/>
      <c r="AO205" s="105"/>
      <c r="AP205" s="96"/>
      <c r="AQ205" s="105"/>
      <c r="AR205" s="96"/>
      <c r="AS205" s="96"/>
      <c r="AT205" s="96"/>
      <c r="AU205" s="96"/>
      <c r="AV205" s="96"/>
      <c r="AW205" s="96"/>
      <c r="AX205" s="96"/>
      <c r="AY205" s="96"/>
      <c r="AZ205" s="96"/>
      <c r="BA205" s="96"/>
      <c r="BB205" s="96"/>
      <c r="BC205" s="96"/>
      <c r="BD205" s="96"/>
      <c r="BE205" s="96"/>
      <c r="BF205" s="96"/>
      <c r="BG205" s="96"/>
      <c r="BH205" s="96"/>
      <c r="BI205" s="96"/>
      <c r="BJ205" s="96"/>
      <c r="BK205" s="96"/>
      <c r="BL205" s="96"/>
      <c r="BM205" s="96"/>
      <c r="BN205" s="96"/>
      <c r="BO205" s="96"/>
      <c r="BP205" s="96"/>
      <c r="BQ205" s="96"/>
      <c r="BR205" s="96"/>
      <c r="BS205" s="96"/>
      <c r="BT205" s="96"/>
      <c r="BU205" s="96"/>
      <c r="BV205" s="96"/>
      <c r="BW205" s="96"/>
      <c r="BX205" s="96"/>
      <c r="BY205" s="96"/>
      <c r="BZ205" s="96"/>
      <c r="CA205" s="96"/>
      <c r="CB205" s="96"/>
      <c r="CC205" s="96"/>
      <c r="CD205" s="96"/>
      <c r="CE205" s="96"/>
      <c r="CF205" s="96"/>
      <c r="CG205" s="96"/>
      <c r="CH205" s="96"/>
      <c r="CI205" s="96"/>
    </row>
    <row r="206" spans="1:87" ht="15" hidden="1">
      <c r="A206" s="96"/>
      <c r="B206" s="102"/>
      <c r="C206" s="102"/>
      <c r="D206" s="102"/>
      <c r="E206" s="102"/>
      <c r="F206" s="102"/>
      <c r="G206" s="102"/>
      <c r="H206" s="102"/>
      <c r="I206" s="102"/>
      <c r="J206" s="102"/>
      <c r="K206" s="102"/>
      <c r="L206" s="102"/>
      <c r="M206" s="102"/>
      <c r="N206" s="102"/>
      <c r="O206" s="102"/>
      <c r="P206" s="102"/>
      <c r="Q206" s="96"/>
      <c r="R206" s="96"/>
      <c r="S206" s="96"/>
      <c r="T206" s="96"/>
      <c r="U206" s="96"/>
      <c r="V206" s="96"/>
      <c r="W206" s="96"/>
      <c r="X206" s="96"/>
      <c r="Y206" s="96"/>
      <c r="Z206" s="99"/>
      <c r="AA206" s="139" t="s">
        <v>243</v>
      </c>
      <c r="AB206" s="138">
        <v>6</v>
      </c>
      <c r="AC206" s="138" t="s">
        <v>27</v>
      </c>
      <c r="AD206" s="138">
        <f t="shared" si="2"/>
        <v>6</v>
      </c>
      <c r="AE206" s="138" t="s">
        <v>27</v>
      </c>
      <c r="AF206" s="138" t="s">
        <v>27</v>
      </c>
      <c r="AG206" s="123"/>
      <c r="AH206" s="123"/>
      <c r="AI206" s="123"/>
      <c r="AJ206" s="138" t="s">
        <v>27</v>
      </c>
      <c r="AK206" s="96"/>
      <c r="AL206" s="96"/>
      <c r="AM206" s="96"/>
      <c r="AN206" s="105"/>
      <c r="AO206" s="105"/>
      <c r="AP206" s="96"/>
      <c r="AQ206" s="105"/>
      <c r="AR206" s="96"/>
      <c r="AS206" s="96"/>
      <c r="AT206" s="96"/>
      <c r="AU206" s="96"/>
      <c r="AV206" s="96"/>
      <c r="AW206" s="96"/>
      <c r="AX206" s="96"/>
      <c r="AY206" s="96"/>
      <c r="AZ206" s="96"/>
      <c r="BA206" s="96"/>
      <c r="BB206" s="96"/>
      <c r="BC206" s="96"/>
      <c r="BD206" s="96"/>
      <c r="BE206" s="96"/>
      <c r="BF206" s="96"/>
      <c r="BG206" s="96"/>
      <c r="BH206" s="96"/>
      <c r="BI206" s="96"/>
      <c r="BJ206" s="96"/>
      <c r="BK206" s="96"/>
      <c r="BL206" s="96"/>
      <c r="BM206" s="96"/>
      <c r="BN206" s="96"/>
      <c r="BO206" s="96"/>
      <c r="BP206" s="96"/>
      <c r="BQ206" s="96"/>
      <c r="BR206" s="96"/>
      <c r="BS206" s="96"/>
      <c r="BT206" s="96"/>
      <c r="BU206" s="96"/>
      <c r="BV206" s="96"/>
      <c r="BW206" s="96"/>
      <c r="BX206" s="96"/>
      <c r="BY206" s="96"/>
      <c r="BZ206" s="96"/>
      <c r="CA206" s="96"/>
      <c r="CB206" s="96"/>
      <c r="CC206" s="96"/>
      <c r="CD206" s="96"/>
      <c r="CE206" s="96"/>
      <c r="CF206" s="96"/>
      <c r="CG206" s="96"/>
      <c r="CH206" s="96"/>
      <c r="CI206" s="96"/>
    </row>
    <row r="207" spans="1:87" ht="15" hidden="1">
      <c r="A207" s="96"/>
      <c r="B207" s="102"/>
      <c r="C207" s="102"/>
      <c r="D207" s="102"/>
      <c r="E207" s="102"/>
      <c r="F207" s="102"/>
      <c r="G207" s="102"/>
      <c r="H207" s="102"/>
      <c r="I207" s="102"/>
      <c r="J207" s="102"/>
      <c r="K207" s="102"/>
      <c r="L207" s="102"/>
      <c r="M207" s="102"/>
      <c r="N207" s="102"/>
      <c r="O207" s="102"/>
      <c r="P207" s="102"/>
      <c r="Q207" s="96"/>
      <c r="R207" s="96"/>
      <c r="S207" s="96"/>
      <c r="T207" s="96"/>
      <c r="U207" s="96"/>
      <c r="V207" s="96"/>
      <c r="W207" s="96"/>
      <c r="X207" s="96"/>
      <c r="Y207" s="96"/>
      <c r="Z207" s="99"/>
      <c r="AA207" s="139" t="s">
        <v>244</v>
      </c>
      <c r="AB207" s="138">
        <v>13</v>
      </c>
      <c r="AC207" s="138">
        <v>2015</v>
      </c>
      <c r="AD207" s="138" t="str">
        <f t="shared" si="2"/>
        <v/>
      </c>
      <c r="AE207" s="138" t="s">
        <v>245</v>
      </c>
      <c r="AF207" s="138" t="s">
        <v>7</v>
      </c>
      <c r="AG207" s="123">
        <v>7</v>
      </c>
      <c r="AH207" s="123">
        <v>1132</v>
      </c>
      <c r="AI207" s="123">
        <v>40</v>
      </c>
      <c r="AJ207" s="138" t="s">
        <v>27</v>
      </c>
      <c r="AK207" s="96"/>
      <c r="AL207" s="96"/>
      <c r="AM207" s="96"/>
      <c r="AN207" s="105"/>
      <c r="AO207" s="105"/>
      <c r="AP207" s="96"/>
      <c r="AQ207" s="105"/>
      <c r="AR207" s="96"/>
      <c r="AS207" s="96"/>
      <c r="AT207" s="96"/>
      <c r="AU207" s="96"/>
      <c r="AV207" s="96"/>
      <c r="AW207" s="96"/>
      <c r="AX207" s="96"/>
      <c r="AY207" s="96"/>
      <c r="AZ207" s="96"/>
      <c r="BA207" s="96"/>
      <c r="BB207" s="96"/>
      <c r="BC207" s="96"/>
      <c r="BD207" s="96"/>
      <c r="BE207" s="96"/>
      <c r="BF207" s="96"/>
      <c r="BG207" s="96"/>
      <c r="BH207" s="96"/>
      <c r="BI207" s="96"/>
      <c r="BJ207" s="96"/>
      <c r="BK207" s="96"/>
      <c r="BL207" s="96"/>
      <c r="BM207" s="96"/>
      <c r="BN207" s="96"/>
      <c r="BO207" s="96"/>
      <c r="BP207" s="96"/>
      <c r="BQ207" s="96"/>
      <c r="BR207" s="96"/>
      <c r="BS207" s="96"/>
      <c r="BT207" s="96"/>
      <c r="BU207" s="96"/>
      <c r="BV207" s="96"/>
      <c r="BW207" s="96"/>
      <c r="BX207" s="96"/>
      <c r="BY207" s="96"/>
      <c r="BZ207" s="96"/>
      <c r="CA207" s="96"/>
      <c r="CB207" s="96"/>
      <c r="CC207" s="96"/>
      <c r="CD207" s="96"/>
      <c r="CE207" s="96"/>
      <c r="CF207" s="96"/>
      <c r="CG207" s="96"/>
      <c r="CH207" s="96"/>
      <c r="CI207" s="96"/>
    </row>
    <row r="208" spans="1:87" ht="15" hidden="1">
      <c r="A208" s="96"/>
      <c r="B208" s="102"/>
      <c r="C208" s="102"/>
      <c r="D208" s="102"/>
      <c r="E208" s="102"/>
      <c r="F208" s="102"/>
      <c r="G208" s="102"/>
      <c r="H208" s="102"/>
      <c r="I208" s="102"/>
      <c r="J208" s="102"/>
      <c r="K208" s="102"/>
      <c r="L208" s="102"/>
      <c r="M208" s="102"/>
      <c r="N208" s="102"/>
      <c r="O208" s="102"/>
      <c r="P208" s="102"/>
      <c r="Q208" s="96"/>
      <c r="R208" s="96"/>
      <c r="S208" s="96"/>
      <c r="T208" s="96"/>
      <c r="U208" s="96"/>
      <c r="V208" s="96"/>
      <c r="W208" s="96"/>
      <c r="X208" s="96"/>
      <c r="Y208" s="96"/>
      <c r="Z208" s="99"/>
      <c r="AA208" s="139" t="s">
        <v>246</v>
      </c>
      <c r="AB208" s="138">
        <v>14</v>
      </c>
      <c r="AC208" s="138" t="s">
        <v>27</v>
      </c>
      <c r="AD208" s="138">
        <f t="shared" si="2"/>
        <v>6</v>
      </c>
      <c r="AE208" s="138" t="s">
        <v>27</v>
      </c>
      <c r="AF208" s="138" t="s">
        <v>27</v>
      </c>
      <c r="AG208" s="123"/>
      <c r="AH208" s="123"/>
      <c r="AI208" s="123"/>
      <c r="AJ208" s="138" t="s">
        <v>27</v>
      </c>
      <c r="AK208" s="96"/>
      <c r="AL208" s="96"/>
      <c r="AM208" s="96"/>
      <c r="AN208" s="105"/>
      <c r="AO208" s="105"/>
      <c r="AP208" s="96"/>
      <c r="AQ208" s="105"/>
      <c r="AR208" s="96"/>
      <c r="AS208" s="96"/>
      <c r="AT208" s="96"/>
      <c r="AU208" s="96"/>
      <c r="AV208" s="96"/>
      <c r="AW208" s="96"/>
      <c r="AX208" s="96"/>
      <c r="AY208" s="96"/>
      <c r="AZ208" s="96"/>
      <c r="BA208" s="96"/>
      <c r="BB208" s="96"/>
      <c r="BC208" s="96"/>
      <c r="BD208" s="96"/>
      <c r="BE208" s="96"/>
      <c r="BF208" s="96"/>
      <c r="BG208" s="96"/>
      <c r="BH208" s="96"/>
      <c r="BI208" s="96"/>
      <c r="BJ208" s="96"/>
      <c r="BK208" s="96"/>
      <c r="BL208" s="96"/>
      <c r="BM208" s="96"/>
      <c r="BN208" s="96"/>
      <c r="BO208" s="96"/>
      <c r="BP208" s="96"/>
      <c r="BQ208" s="96"/>
      <c r="BR208" s="96"/>
      <c r="BS208" s="96"/>
      <c r="BT208" s="96"/>
      <c r="BU208" s="96"/>
      <c r="BV208" s="96"/>
      <c r="BW208" s="96"/>
      <c r="BX208" s="96"/>
      <c r="BY208" s="96"/>
      <c r="BZ208" s="96"/>
      <c r="CA208" s="96"/>
      <c r="CB208" s="96"/>
      <c r="CC208" s="96"/>
      <c r="CD208" s="96"/>
      <c r="CE208" s="96"/>
      <c r="CF208" s="96"/>
      <c r="CG208" s="96"/>
      <c r="CH208" s="96"/>
      <c r="CI208" s="96"/>
    </row>
    <row r="209" spans="1:87" ht="15" hidden="1">
      <c r="A209" s="96"/>
      <c r="B209" s="102"/>
      <c r="C209" s="102"/>
      <c r="D209" s="102"/>
      <c r="E209" s="102"/>
      <c r="F209" s="102"/>
      <c r="G209" s="102"/>
      <c r="H209" s="102"/>
      <c r="I209" s="102"/>
      <c r="J209" s="102"/>
      <c r="K209" s="102"/>
      <c r="L209" s="102"/>
      <c r="M209" s="102"/>
      <c r="N209" s="102"/>
      <c r="O209" s="102"/>
      <c r="P209" s="102"/>
      <c r="Q209" s="96"/>
      <c r="R209" s="96"/>
      <c r="S209" s="96"/>
      <c r="T209" s="96"/>
      <c r="U209" s="96"/>
      <c r="V209" s="96"/>
      <c r="W209" s="96"/>
      <c r="X209" s="96"/>
      <c r="Y209" s="96"/>
      <c r="Z209" s="99"/>
      <c r="AA209" s="139" t="s">
        <v>247</v>
      </c>
      <c r="AB209" s="138">
        <v>13</v>
      </c>
      <c r="AC209" s="138" t="s">
        <v>27</v>
      </c>
      <c r="AD209" s="138">
        <f t="shared" si="2"/>
        <v>6</v>
      </c>
      <c r="AE209" s="138" t="s">
        <v>27</v>
      </c>
      <c r="AF209" s="138" t="s">
        <v>27</v>
      </c>
      <c r="AG209" s="123"/>
      <c r="AH209" s="123"/>
      <c r="AI209" s="123"/>
      <c r="AJ209" s="138" t="s">
        <v>27</v>
      </c>
      <c r="AK209" s="96"/>
      <c r="AL209" s="96"/>
      <c r="AM209" s="96"/>
      <c r="AN209" s="105"/>
      <c r="AO209" s="105"/>
      <c r="AP209" s="96"/>
      <c r="AQ209" s="105"/>
      <c r="AR209" s="96"/>
      <c r="AS209" s="96"/>
      <c r="AT209" s="96"/>
      <c r="AU209" s="96"/>
      <c r="AV209" s="96"/>
      <c r="AW209" s="96"/>
      <c r="AX209" s="96"/>
      <c r="AY209" s="96"/>
      <c r="AZ209" s="96"/>
      <c r="BA209" s="96"/>
      <c r="BB209" s="96"/>
      <c r="BC209" s="96"/>
      <c r="BD209" s="96"/>
      <c r="BE209" s="96"/>
      <c r="BF209" s="96"/>
      <c r="BG209" s="96"/>
      <c r="BH209" s="96"/>
      <c r="BI209" s="96"/>
      <c r="BJ209" s="96"/>
      <c r="BK209" s="96"/>
      <c r="BL209" s="96"/>
      <c r="BM209" s="96"/>
      <c r="BN209" s="96"/>
      <c r="BO209" s="96"/>
      <c r="BP209" s="96"/>
      <c r="BQ209" s="96"/>
      <c r="BR209" s="96"/>
      <c r="BS209" s="96"/>
      <c r="BT209" s="96"/>
      <c r="BU209" s="96"/>
      <c r="BV209" s="96"/>
      <c r="BW209" s="96"/>
      <c r="BX209" s="96"/>
      <c r="BY209" s="96"/>
      <c r="BZ209" s="96"/>
      <c r="CA209" s="96"/>
      <c r="CB209" s="96"/>
      <c r="CC209" s="96"/>
      <c r="CD209" s="96"/>
      <c r="CE209" s="96"/>
      <c r="CF209" s="96"/>
      <c r="CG209" s="96"/>
      <c r="CH209" s="96"/>
      <c r="CI209" s="96"/>
    </row>
    <row r="210" spans="1:87" ht="15" hidden="1">
      <c r="A210" s="96"/>
      <c r="B210" s="102"/>
      <c r="C210" s="102"/>
      <c r="D210" s="102"/>
      <c r="E210" s="102"/>
      <c r="F210" s="102"/>
      <c r="G210" s="102"/>
      <c r="H210" s="102"/>
      <c r="I210" s="102"/>
      <c r="J210" s="102"/>
      <c r="K210" s="102"/>
      <c r="L210" s="102"/>
      <c r="M210" s="102"/>
      <c r="N210" s="102"/>
      <c r="O210" s="102"/>
      <c r="P210" s="102"/>
      <c r="Q210" s="96"/>
      <c r="R210" s="96"/>
      <c r="S210" s="96"/>
      <c r="T210" s="96"/>
      <c r="U210" s="96"/>
      <c r="V210" s="96"/>
      <c r="W210" s="96"/>
      <c r="X210" s="96"/>
      <c r="Y210" s="96"/>
      <c r="Z210" s="99"/>
      <c r="AA210" s="139" t="s">
        <v>248</v>
      </c>
      <c r="AB210" s="138">
        <v>6</v>
      </c>
      <c r="AC210" s="138">
        <v>2019</v>
      </c>
      <c r="AD210" s="138" t="str">
        <f t="shared" si="2"/>
        <v/>
      </c>
      <c r="AE210" s="138" t="s">
        <v>249</v>
      </c>
      <c r="AF210" s="138" t="s">
        <v>9</v>
      </c>
      <c r="AG210" s="123">
        <v>5</v>
      </c>
      <c r="AH210" s="123">
        <v>516</v>
      </c>
      <c r="AI210" s="123">
        <v>24</v>
      </c>
      <c r="AJ210" s="138" t="s">
        <v>27</v>
      </c>
      <c r="AK210" s="96"/>
      <c r="AL210" s="96"/>
      <c r="AM210" s="96"/>
      <c r="AN210" s="105"/>
      <c r="AO210" s="105"/>
      <c r="AP210" s="96"/>
      <c r="AQ210" s="105"/>
      <c r="AR210" s="96"/>
      <c r="AS210" s="96"/>
      <c r="AT210" s="96"/>
      <c r="AU210" s="96"/>
      <c r="AV210" s="96"/>
      <c r="AW210" s="96"/>
      <c r="AX210" s="96"/>
      <c r="AY210" s="96"/>
      <c r="AZ210" s="96"/>
      <c r="BA210" s="96"/>
      <c r="BB210" s="96"/>
      <c r="BC210" s="96"/>
      <c r="BD210" s="96"/>
      <c r="BE210" s="96"/>
      <c r="BF210" s="96"/>
      <c r="BG210" s="96"/>
      <c r="BH210" s="96"/>
      <c r="BI210" s="96"/>
      <c r="BJ210" s="96"/>
      <c r="BK210" s="96"/>
      <c r="BL210" s="96"/>
      <c r="BM210" s="96"/>
      <c r="BN210" s="96"/>
      <c r="BO210" s="96"/>
      <c r="BP210" s="96"/>
      <c r="BQ210" s="96"/>
      <c r="BR210" s="96"/>
      <c r="BS210" s="96"/>
      <c r="BT210" s="96"/>
      <c r="BU210" s="96"/>
      <c r="BV210" s="96"/>
      <c r="BW210" s="96"/>
      <c r="BX210" s="96"/>
      <c r="BY210" s="96"/>
      <c r="BZ210" s="96"/>
      <c r="CA210" s="96"/>
      <c r="CB210" s="96"/>
      <c r="CC210" s="96"/>
      <c r="CD210" s="96"/>
      <c r="CE210" s="96"/>
      <c r="CF210" s="96"/>
      <c r="CG210" s="96"/>
      <c r="CH210" s="96"/>
      <c r="CI210" s="96"/>
    </row>
    <row r="211" spans="1:87" ht="15" hidden="1">
      <c r="A211" s="96"/>
      <c r="B211" s="102"/>
      <c r="C211" s="102"/>
      <c r="D211" s="102"/>
      <c r="E211" s="102"/>
      <c r="F211" s="102"/>
      <c r="G211" s="102"/>
      <c r="H211" s="102"/>
      <c r="I211" s="102"/>
      <c r="J211" s="102"/>
      <c r="K211" s="102"/>
      <c r="L211" s="102"/>
      <c r="M211" s="102"/>
      <c r="N211" s="102"/>
      <c r="O211" s="102"/>
      <c r="P211" s="102"/>
      <c r="Q211" s="96"/>
      <c r="R211" s="96"/>
      <c r="S211" s="96"/>
      <c r="T211" s="96"/>
      <c r="U211" s="96"/>
      <c r="V211" s="96"/>
      <c r="W211" s="96"/>
      <c r="X211" s="96"/>
      <c r="Y211" s="96"/>
      <c r="Z211" s="99"/>
      <c r="AA211" s="139" t="s">
        <v>250</v>
      </c>
      <c r="AB211" s="138">
        <v>6</v>
      </c>
      <c r="AC211" s="138" t="s">
        <v>27</v>
      </c>
      <c r="AD211" s="138">
        <f t="shared" si="2"/>
        <v>6</v>
      </c>
      <c r="AE211" s="138" t="s">
        <v>27</v>
      </c>
      <c r="AF211" s="138" t="s">
        <v>27</v>
      </c>
      <c r="AG211" s="123"/>
      <c r="AH211" s="123"/>
      <c r="AI211" s="123"/>
      <c r="AJ211" s="138" t="s">
        <v>27</v>
      </c>
      <c r="AK211" s="96"/>
      <c r="AL211" s="96"/>
      <c r="AM211" s="96"/>
      <c r="AN211" s="105"/>
      <c r="AO211" s="105"/>
      <c r="AP211" s="96"/>
      <c r="AQ211" s="105"/>
      <c r="AR211" s="96"/>
      <c r="AS211" s="96"/>
      <c r="AT211" s="96"/>
      <c r="AU211" s="96"/>
      <c r="AV211" s="96"/>
      <c r="AW211" s="96"/>
      <c r="AX211" s="96"/>
      <c r="AY211" s="96"/>
      <c r="AZ211" s="96"/>
      <c r="BA211" s="96"/>
      <c r="BB211" s="96"/>
      <c r="BC211" s="96"/>
      <c r="BD211" s="96"/>
      <c r="BE211" s="96"/>
      <c r="BF211" s="96"/>
      <c r="BG211" s="96"/>
      <c r="BH211" s="96"/>
      <c r="BI211" s="96"/>
      <c r="BJ211" s="96"/>
      <c r="BK211" s="96"/>
      <c r="BL211" s="96"/>
      <c r="BM211" s="96"/>
      <c r="BN211" s="96"/>
      <c r="BO211" s="96"/>
      <c r="BP211" s="96"/>
      <c r="BQ211" s="96"/>
      <c r="BR211" s="96"/>
      <c r="BS211" s="96"/>
      <c r="BT211" s="96"/>
      <c r="BU211" s="96"/>
      <c r="BV211" s="96"/>
      <c r="BW211" s="96"/>
      <c r="BX211" s="96"/>
      <c r="BY211" s="96"/>
      <c r="BZ211" s="96"/>
      <c r="CA211" s="96"/>
      <c r="CB211" s="96"/>
      <c r="CC211" s="96"/>
      <c r="CD211" s="96"/>
      <c r="CE211" s="96"/>
      <c r="CF211" s="96"/>
      <c r="CG211" s="96"/>
      <c r="CH211" s="96"/>
      <c r="CI211" s="96"/>
    </row>
    <row r="212" spans="1:87" ht="15" hidden="1">
      <c r="A212" s="96"/>
      <c r="B212" s="102"/>
      <c r="C212" s="102"/>
      <c r="D212" s="102"/>
      <c r="E212" s="102"/>
      <c r="F212" s="102"/>
      <c r="G212" s="102"/>
      <c r="H212" s="102"/>
      <c r="I212" s="102"/>
      <c r="J212" s="102"/>
      <c r="K212" s="102"/>
      <c r="L212" s="102"/>
      <c r="M212" s="102"/>
      <c r="N212" s="102"/>
      <c r="O212" s="102"/>
      <c r="P212" s="102"/>
      <c r="Q212" s="96"/>
      <c r="R212" s="96"/>
      <c r="S212" s="96"/>
      <c r="T212" s="96"/>
      <c r="U212" s="96"/>
      <c r="V212" s="96"/>
      <c r="W212" s="96"/>
      <c r="X212" s="96"/>
      <c r="Y212" s="96"/>
      <c r="Z212" s="99"/>
      <c r="AA212" s="139" t="s">
        <v>251</v>
      </c>
      <c r="AB212" s="138">
        <v>2</v>
      </c>
      <c r="AC212" s="138" t="s">
        <v>27</v>
      </c>
      <c r="AD212" s="138">
        <f t="shared" si="2"/>
        <v>6</v>
      </c>
      <c r="AE212" s="138" t="s">
        <v>27</v>
      </c>
      <c r="AF212" s="138" t="s">
        <v>27</v>
      </c>
      <c r="AG212" s="123"/>
      <c r="AH212" s="123"/>
      <c r="AI212" s="123"/>
      <c r="AJ212" s="138" t="s">
        <v>27</v>
      </c>
      <c r="AK212" s="96"/>
      <c r="AL212" s="96"/>
      <c r="AM212" s="96"/>
      <c r="AN212" s="105"/>
      <c r="AO212" s="105"/>
      <c r="AP212" s="96"/>
      <c r="AQ212" s="105"/>
      <c r="AR212" s="96"/>
      <c r="AS212" s="96"/>
      <c r="AT212" s="96"/>
      <c r="AU212" s="96"/>
      <c r="AV212" s="96"/>
      <c r="AW212" s="96"/>
      <c r="AX212" s="96"/>
      <c r="AY212" s="96"/>
      <c r="AZ212" s="96"/>
      <c r="BA212" s="96"/>
      <c r="BB212" s="96"/>
      <c r="BC212" s="96"/>
      <c r="BD212" s="96"/>
      <c r="BE212" s="96"/>
      <c r="BF212" s="96"/>
      <c r="BG212" s="96"/>
      <c r="BH212" s="96"/>
      <c r="BI212" s="96"/>
      <c r="BJ212" s="96"/>
      <c r="BK212" s="96"/>
      <c r="BL212" s="96"/>
      <c r="BM212" s="96"/>
      <c r="BN212" s="96"/>
      <c r="BO212" s="96"/>
      <c r="BP212" s="96"/>
      <c r="BQ212" s="96"/>
      <c r="BR212" s="96"/>
      <c r="BS212" s="96"/>
      <c r="BT212" s="96"/>
      <c r="BU212" s="96"/>
      <c r="BV212" s="96"/>
      <c r="BW212" s="96"/>
      <c r="BX212" s="96"/>
      <c r="BY212" s="96"/>
      <c r="BZ212" s="96"/>
      <c r="CA212" s="96"/>
      <c r="CB212" s="96"/>
      <c r="CC212" s="96"/>
      <c r="CD212" s="96"/>
      <c r="CE212" s="96"/>
      <c r="CF212" s="96"/>
      <c r="CG212" s="96"/>
      <c r="CH212" s="96"/>
      <c r="CI212" s="96"/>
    </row>
    <row r="213" spans="1:87" ht="15" hidden="1">
      <c r="A213" s="96"/>
      <c r="B213" s="102"/>
      <c r="C213" s="102"/>
      <c r="D213" s="102"/>
      <c r="E213" s="102"/>
      <c r="F213" s="102"/>
      <c r="G213" s="102"/>
      <c r="H213" s="102"/>
      <c r="I213" s="102"/>
      <c r="J213" s="102"/>
      <c r="K213" s="102"/>
      <c r="L213" s="102"/>
      <c r="M213" s="102"/>
      <c r="N213" s="102"/>
      <c r="O213" s="102"/>
      <c r="P213" s="102"/>
      <c r="Q213" s="96"/>
      <c r="R213" s="96"/>
      <c r="S213" s="96"/>
      <c r="T213" s="96"/>
      <c r="U213" s="96"/>
      <c r="V213" s="96"/>
      <c r="W213" s="96"/>
      <c r="X213" s="96"/>
      <c r="Y213" s="96"/>
      <c r="Z213" s="99"/>
      <c r="AA213" s="136" t="s">
        <v>252</v>
      </c>
      <c r="AB213" s="137">
        <v>13</v>
      </c>
      <c r="AC213" s="138" t="s">
        <v>27</v>
      </c>
      <c r="AD213" s="138">
        <f t="shared" si="2"/>
        <v>6</v>
      </c>
      <c r="AE213" s="138" t="s">
        <v>27</v>
      </c>
      <c r="AF213" s="138" t="s">
        <v>27</v>
      </c>
      <c r="AG213" s="123"/>
      <c r="AH213" s="123"/>
      <c r="AI213" s="123"/>
      <c r="AJ213" s="138" t="s">
        <v>27</v>
      </c>
      <c r="AK213" s="96"/>
      <c r="AL213" s="96"/>
      <c r="AM213" s="96"/>
      <c r="AN213" s="105"/>
      <c r="AO213" s="105"/>
      <c r="AP213" s="96"/>
      <c r="AQ213" s="105"/>
      <c r="AR213" s="96"/>
      <c r="AS213" s="96"/>
      <c r="AT213" s="96"/>
      <c r="AU213" s="96"/>
      <c r="AV213" s="96"/>
      <c r="AW213" s="96"/>
      <c r="AX213" s="96"/>
      <c r="AY213" s="96"/>
      <c r="AZ213" s="96"/>
      <c r="BA213" s="96"/>
      <c r="BB213" s="96"/>
      <c r="BC213" s="96"/>
      <c r="BD213" s="96"/>
      <c r="BE213" s="96"/>
      <c r="BF213" s="96"/>
      <c r="BG213" s="96"/>
      <c r="BH213" s="96"/>
      <c r="BI213" s="96"/>
      <c r="BJ213" s="96"/>
      <c r="BK213" s="96"/>
      <c r="BL213" s="96"/>
      <c r="BM213" s="96"/>
      <c r="BN213" s="96"/>
      <c r="BO213" s="96"/>
      <c r="BP213" s="96"/>
      <c r="BQ213" s="96"/>
      <c r="BR213" s="96"/>
      <c r="BS213" s="96"/>
      <c r="BT213" s="96"/>
      <c r="BU213" s="96"/>
      <c r="BV213" s="96"/>
      <c r="BW213" s="96"/>
      <c r="BX213" s="96"/>
      <c r="BY213" s="96"/>
      <c r="BZ213" s="96"/>
      <c r="CA213" s="96"/>
      <c r="CB213" s="96"/>
      <c r="CC213" s="96"/>
      <c r="CD213" s="96"/>
      <c r="CE213" s="96"/>
      <c r="CF213" s="96"/>
      <c r="CG213" s="96"/>
      <c r="CH213" s="96"/>
      <c r="CI213" s="96"/>
    </row>
    <row r="214" spans="1:87" ht="15" hidden="1">
      <c r="A214" s="96"/>
      <c r="B214" s="102"/>
      <c r="C214" s="102"/>
      <c r="D214" s="102"/>
      <c r="E214" s="102"/>
      <c r="F214" s="102"/>
      <c r="G214" s="102"/>
      <c r="H214" s="102"/>
      <c r="I214" s="102"/>
      <c r="J214" s="102"/>
      <c r="K214" s="102"/>
      <c r="L214" s="102"/>
      <c r="M214" s="102"/>
      <c r="N214" s="102"/>
      <c r="O214" s="102"/>
      <c r="P214" s="102"/>
      <c r="Q214" s="96"/>
      <c r="R214" s="96"/>
      <c r="S214" s="96"/>
      <c r="T214" s="96"/>
      <c r="U214" s="96"/>
      <c r="V214" s="96"/>
      <c r="W214" s="96"/>
      <c r="X214" s="96"/>
      <c r="Y214" s="96"/>
      <c r="Z214" s="99"/>
      <c r="AA214" s="139" t="s">
        <v>253</v>
      </c>
      <c r="AB214" s="138">
        <v>14</v>
      </c>
      <c r="AC214" s="138" t="s">
        <v>27</v>
      </c>
      <c r="AD214" s="138">
        <f t="shared" si="2"/>
        <v>6</v>
      </c>
      <c r="AE214" s="138" t="s">
        <v>27</v>
      </c>
      <c r="AF214" s="138" t="s">
        <v>27</v>
      </c>
      <c r="AG214" s="123"/>
      <c r="AH214" s="123"/>
      <c r="AI214" s="123"/>
      <c r="AJ214" s="138" t="s">
        <v>27</v>
      </c>
      <c r="AK214" s="96"/>
      <c r="AL214" s="96"/>
      <c r="AM214" s="96"/>
      <c r="AN214" s="105"/>
      <c r="AO214" s="105"/>
      <c r="AP214" s="96"/>
      <c r="AQ214" s="105"/>
      <c r="AR214" s="96"/>
      <c r="AS214" s="96"/>
      <c r="AT214" s="96"/>
      <c r="AU214" s="96"/>
      <c r="AV214" s="96"/>
      <c r="AW214" s="96"/>
      <c r="AX214" s="96"/>
      <c r="AY214" s="96"/>
      <c r="AZ214" s="96"/>
      <c r="BA214" s="96"/>
      <c r="BB214" s="96"/>
      <c r="BC214" s="96"/>
      <c r="BD214" s="96"/>
      <c r="BE214" s="96"/>
      <c r="BF214" s="96"/>
      <c r="BG214" s="96"/>
      <c r="BH214" s="96"/>
      <c r="BI214" s="96"/>
      <c r="BJ214" s="96"/>
      <c r="BK214" s="96"/>
      <c r="BL214" s="96"/>
      <c r="BM214" s="96"/>
      <c r="BN214" s="96"/>
      <c r="BO214" s="96"/>
      <c r="BP214" s="96"/>
      <c r="BQ214" s="96"/>
      <c r="BR214" s="96"/>
      <c r="BS214" s="96"/>
      <c r="BT214" s="96"/>
      <c r="BU214" s="96"/>
      <c r="BV214" s="96"/>
      <c r="BW214" s="96"/>
      <c r="BX214" s="96"/>
      <c r="BY214" s="96"/>
      <c r="BZ214" s="96"/>
      <c r="CA214" s="96"/>
      <c r="CB214" s="96"/>
      <c r="CC214" s="96"/>
      <c r="CD214" s="96"/>
      <c r="CE214" s="96"/>
      <c r="CF214" s="96"/>
      <c r="CG214" s="96"/>
      <c r="CH214" s="96"/>
      <c r="CI214" s="96"/>
    </row>
    <row r="215" spans="1:87" ht="15" hidden="1">
      <c r="A215" s="96"/>
      <c r="B215" s="102"/>
      <c r="C215" s="102"/>
      <c r="D215" s="102"/>
      <c r="E215" s="102"/>
      <c r="F215" s="102"/>
      <c r="G215" s="102"/>
      <c r="H215" s="102"/>
      <c r="I215" s="102"/>
      <c r="J215" s="102"/>
      <c r="K215" s="102"/>
      <c r="L215" s="102"/>
      <c r="M215" s="102"/>
      <c r="N215" s="102"/>
      <c r="O215" s="102"/>
      <c r="P215" s="102"/>
      <c r="Q215" s="96"/>
      <c r="R215" s="96"/>
      <c r="S215" s="96"/>
      <c r="T215" s="96"/>
      <c r="U215" s="96"/>
      <c r="V215" s="96"/>
      <c r="W215" s="96"/>
      <c r="X215" s="96"/>
      <c r="Y215" s="96"/>
      <c r="Z215" s="99"/>
      <c r="AA215" s="136" t="s">
        <v>254</v>
      </c>
      <c r="AB215" s="137">
        <v>7</v>
      </c>
      <c r="AC215" s="138" t="s">
        <v>27</v>
      </c>
      <c r="AD215" s="138">
        <f t="shared" si="2"/>
        <v>6</v>
      </c>
      <c r="AE215" s="138" t="s">
        <v>27</v>
      </c>
      <c r="AF215" s="138" t="s">
        <v>27</v>
      </c>
      <c r="AG215" s="123"/>
      <c r="AH215" s="123"/>
      <c r="AI215" s="123"/>
      <c r="AJ215" s="138" t="s">
        <v>27</v>
      </c>
      <c r="AK215" s="96"/>
      <c r="AL215" s="96"/>
      <c r="AM215" s="96"/>
      <c r="AN215" s="105"/>
      <c r="AO215" s="105"/>
      <c r="AP215" s="96"/>
      <c r="AQ215" s="105"/>
      <c r="AR215" s="96"/>
      <c r="AS215" s="96"/>
      <c r="AT215" s="96"/>
      <c r="AU215" s="96"/>
      <c r="AV215" s="96"/>
      <c r="AW215" s="96"/>
      <c r="AX215" s="96"/>
      <c r="AY215" s="96"/>
      <c r="AZ215" s="96"/>
      <c r="BA215" s="96"/>
      <c r="BB215" s="96"/>
      <c r="BC215" s="96"/>
      <c r="BD215" s="96"/>
      <c r="BE215" s="96"/>
      <c r="BF215" s="96"/>
      <c r="BG215" s="96"/>
      <c r="BH215" s="96"/>
      <c r="BI215" s="96"/>
      <c r="BJ215" s="96"/>
      <c r="BK215" s="96"/>
      <c r="BL215" s="96"/>
      <c r="BM215" s="96"/>
      <c r="BN215" s="96"/>
      <c r="BO215" s="96"/>
      <c r="BP215" s="96"/>
      <c r="BQ215" s="96"/>
      <c r="BR215" s="96"/>
      <c r="BS215" s="96"/>
      <c r="BT215" s="96"/>
      <c r="BU215" s="96"/>
      <c r="BV215" s="96"/>
      <c r="BW215" s="96"/>
      <c r="BX215" s="96"/>
      <c r="BY215" s="96"/>
      <c r="BZ215" s="96"/>
      <c r="CA215" s="96"/>
      <c r="CB215" s="96"/>
      <c r="CC215" s="96"/>
      <c r="CD215" s="96"/>
      <c r="CE215" s="96"/>
      <c r="CF215" s="96"/>
      <c r="CG215" s="96"/>
      <c r="CH215" s="96"/>
      <c r="CI215" s="96"/>
    </row>
    <row r="216" spans="1:87" ht="15" hidden="1">
      <c r="A216" s="96"/>
      <c r="B216" s="102"/>
      <c r="C216" s="102"/>
      <c r="D216" s="102"/>
      <c r="E216" s="102"/>
      <c r="F216" s="102"/>
      <c r="G216" s="102"/>
      <c r="H216" s="102"/>
      <c r="I216" s="102"/>
      <c r="J216" s="102"/>
      <c r="K216" s="102"/>
      <c r="L216" s="102"/>
      <c r="M216" s="102"/>
      <c r="N216" s="102"/>
      <c r="O216" s="102"/>
      <c r="P216" s="102"/>
      <c r="Q216" s="96"/>
      <c r="R216" s="96"/>
      <c r="S216" s="96"/>
      <c r="T216" s="96"/>
      <c r="U216" s="96"/>
      <c r="V216" s="96"/>
      <c r="W216" s="96"/>
      <c r="X216" s="96"/>
      <c r="Y216" s="96"/>
      <c r="Z216" s="99"/>
      <c r="AA216" s="139" t="s">
        <v>255</v>
      </c>
      <c r="AB216" s="138">
        <v>10</v>
      </c>
      <c r="AC216" s="138" t="s">
        <v>27</v>
      </c>
      <c r="AD216" s="138">
        <f t="shared" si="2"/>
        <v>6</v>
      </c>
      <c r="AE216" s="138" t="s">
        <v>27</v>
      </c>
      <c r="AF216" s="138" t="s">
        <v>27</v>
      </c>
      <c r="AG216" s="123"/>
      <c r="AH216" s="123"/>
      <c r="AI216" s="123"/>
      <c r="AJ216" s="138" t="s">
        <v>27</v>
      </c>
      <c r="AK216" s="96"/>
      <c r="AL216" s="96"/>
      <c r="AM216" s="96"/>
      <c r="AN216" s="105"/>
      <c r="AO216" s="105"/>
      <c r="AP216" s="96"/>
      <c r="AQ216" s="105"/>
      <c r="AR216" s="96"/>
      <c r="AS216" s="96"/>
      <c r="AT216" s="96"/>
      <c r="AU216" s="96"/>
      <c r="AV216" s="96"/>
      <c r="AW216" s="96"/>
      <c r="AX216" s="96"/>
      <c r="AY216" s="96"/>
      <c r="AZ216" s="96"/>
      <c r="BA216" s="96"/>
      <c r="BB216" s="96"/>
      <c r="BC216" s="96"/>
      <c r="BD216" s="96"/>
      <c r="BE216" s="96"/>
      <c r="BF216" s="96"/>
      <c r="BG216" s="96"/>
      <c r="BH216" s="96"/>
      <c r="BI216" s="96"/>
      <c r="BJ216" s="96"/>
      <c r="BK216" s="96"/>
      <c r="BL216" s="96"/>
      <c r="BM216" s="96"/>
      <c r="BN216" s="96"/>
      <c r="BO216" s="96"/>
      <c r="BP216" s="96"/>
      <c r="BQ216" s="96"/>
      <c r="BR216" s="96"/>
      <c r="BS216" s="96"/>
      <c r="BT216" s="96"/>
      <c r="BU216" s="96"/>
      <c r="BV216" s="96"/>
      <c r="BW216" s="96"/>
      <c r="BX216" s="96"/>
      <c r="BY216" s="96"/>
      <c r="BZ216" s="96"/>
      <c r="CA216" s="96"/>
      <c r="CB216" s="96"/>
      <c r="CC216" s="96"/>
      <c r="CD216" s="96"/>
      <c r="CE216" s="96"/>
      <c r="CF216" s="96"/>
      <c r="CG216" s="96"/>
      <c r="CH216" s="96"/>
      <c r="CI216" s="96"/>
    </row>
    <row r="217" spans="1:87" ht="15" hidden="1">
      <c r="A217" s="96"/>
      <c r="B217" s="102"/>
      <c r="C217" s="102"/>
      <c r="D217" s="102"/>
      <c r="E217" s="102"/>
      <c r="F217" s="102"/>
      <c r="G217" s="102"/>
      <c r="H217" s="102"/>
      <c r="I217" s="102"/>
      <c r="J217" s="102"/>
      <c r="K217" s="102"/>
      <c r="L217" s="102"/>
      <c r="M217" s="102"/>
      <c r="N217" s="102"/>
      <c r="O217" s="102"/>
      <c r="P217" s="102"/>
      <c r="Q217" s="96"/>
      <c r="R217" s="96"/>
      <c r="S217" s="96"/>
      <c r="T217" s="96"/>
      <c r="U217" s="96"/>
      <c r="V217" s="96"/>
      <c r="W217" s="96"/>
      <c r="X217" s="96"/>
      <c r="Y217" s="96"/>
      <c r="Z217" s="99"/>
      <c r="AA217" s="139" t="s">
        <v>256</v>
      </c>
      <c r="AB217" s="138">
        <v>2</v>
      </c>
      <c r="AC217" s="138" t="s">
        <v>27</v>
      </c>
      <c r="AD217" s="138">
        <f t="shared" si="2"/>
        <v>6</v>
      </c>
      <c r="AE217" s="138" t="s">
        <v>27</v>
      </c>
      <c r="AF217" s="138" t="s">
        <v>27</v>
      </c>
      <c r="AG217" s="123"/>
      <c r="AH217" s="123"/>
      <c r="AI217" s="123"/>
      <c r="AJ217" s="138" t="s">
        <v>27</v>
      </c>
      <c r="AK217" s="96"/>
      <c r="AL217" s="96"/>
      <c r="AM217" s="96"/>
      <c r="AN217" s="105"/>
      <c r="AO217" s="105"/>
      <c r="AP217" s="96"/>
      <c r="AQ217" s="105"/>
      <c r="AR217" s="96"/>
      <c r="AS217" s="96"/>
      <c r="AT217" s="96"/>
      <c r="AU217" s="96"/>
      <c r="AV217" s="96"/>
      <c r="AW217" s="96"/>
      <c r="AX217" s="96"/>
      <c r="AY217" s="96"/>
      <c r="AZ217" s="96"/>
      <c r="BA217" s="96"/>
      <c r="BB217" s="96"/>
      <c r="BC217" s="96"/>
      <c r="BD217" s="96"/>
      <c r="BE217" s="96"/>
      <c r="BF217" s="96"/>
      <c r="BG217" s="96"/>
      <c r="BH217" s="96"/>
      <c r="BI217" s="96"/>
      <c r="BJ217" s="96"/>
      <c r="BK217" s="96"/>
      <c r="BL217" s="96"/>
      <c r="BM217" s="96"/>
      <c r="BN217" s="96"/>
      <c r="BO217" s="96"/>
      <c r="BP217" s="96"/>
      <c r="BQ217" s="96"/>
      <c r="BR217" s="96"/>
      <c r="BS217" s="96"/>
      <c r="BT217" s="96"/>
      <c r="BU217" s="96"/>
      <c r="BV217" s="96"/>
      <c r="BW217" s="96"/>
      <c r="BX217" s="96"/>
      <c r="BY217" s="96"/>
      <c r="BZ217" s="96"/>
      <c r="CA217" s="96"/>
      <c r="CB217" s="96"/>
      <c r="CC217" s="96"/>
      <c r="CD217" s="96"/>
      <c r="CE217" s="96"/>
      <c r="CF217" s="96"/>
      <c r="CG217" s="96"/>
      <c r="CH217" s="96"/>
      <c r="CI217" s="96"/>
    </row>
    <row r="218" spans="1:87" ht="15" hidden="1">
      <c r="A218" s="96"/>
      <c r="B218" s="102"/>
      <c r="C218" s="102"/>
      <c r="D218" s="102"/>
      <c r="E218" s="102"/>
      <c r="F218" s="102"/>
      <c r="G218" s="102"/>
      <c r="H218" s="102"/>
      <c r="I218" s="102"/>
      <c r="J218" s="102"/>
      <c r="K218" s="102"/>
      <c r="L218" s="102"/>
      <c r="M218" s="102"/>
      <c r="N218" s="102"/>
      <c r="O218" s="102"/>
      <c r="P218" s="102"/>
      <c r="Q218" s="96"/>
      <c r="R218" s="96"/>
      <c r="S218" s="96"/>
      <c r="T218" s="96"/>
      <c r="U218" s="96"/>
      <c r="V218" s="96"/>
      <c r="W218" s="96"/>
      <c r="X218" s="96"/>
      <c r="Y218" s="96"/>
      <c r="Z218" s="99"/>
      <c r="AA218" s="139" t="s">
        <v>257</v>
      </c>
      <c r="AB218" s="138">
        <v>9</v>
      </c>
      <c r="AC218" s="138" t="s">
        <v>27</v>
      </c>
      <c r="AD218" s="138">
        <f t="shared" si="2"/>
        <v>6</v>
      </c>
      <c r="AE218" s="138" t="s">
        <v>27</v>
      </c>
      <c r="AF218" s="138" t="s">
        <v>27</v>
      </c>
      <c r="AG218" s="123"/>
      <c r="AH218" s="123"/>
      <c r="AI218" s="123"/>
      <c r="AJ218" s="138" t="s">
        <v>27</v>
      </c>
      <c r="AK218" s="96"/>
      <c r="AL218" s="96"/>
      <c r="AM218" s="96"/>
      <c r="AN218" s="105"/>
      <c r="AO218" s="105"/>
      <c r="AP218" s="96"/>
      <c r="AQ218" s="105"/>
      <c r="AR218" s="96"/>
      <c r="AS218" s="96"/>
      <c r="AT218" s="96"/>
      <c r="AU218" s="96"/>
      <c r="AV218" s="96"/>
      <c r="AW218" s="96"/>
      <c r="AX218" s="96"/>
      <c r="AY218" s="96"/>
      <c r="AZ218" s="96"/>
      <c r="BA218" s="96"/>
      <c r="BB218" s="96"/>
      <c r="BC218" s="96"/>
      <c r="BD218" s="96"/>
      <c r="BE218" s="96"/>
      <c r="BF218" s="96"/>
      <c r="BG218" s="96"/>
      <c r="BH218" s="96"/>
      <c r="BI218" s="96"/>
      <c r="BJ218" s="96"/>
      <c r="BK218" s="96"/>
      <c r="BL218" s="96"/>
      <c r="BM218" s="96"/>
      <c r="BN218" s="96"/>
      <c r="BO218" s="96"/>
      <c r="BP218" s="96"/>
      <c r="BQ218" s="96"/>
      <c r="BR218" s="96"/>
      <c r="BS218" s="96"/>
      <c r="BT218" s="96"/>
      <c r="BU218" s="96"/>
      <c r="BV218" s="96"/>
      <c r="BW218" s="96"/>
      <c r="BX218" s="96"/>
      <c r="BY218" s="96"/>
      <c r="BZ218" s="96"/>
      <c r="CA218" s="96"/>
      <c r="CB218" s="96"/>
      <c r="CC218" s="96"/>
      <c r="CD218" s="96"/>
      <c r="CE218" s="96"/>
      <c r="CF218" s="96"/>
      <c r="CG218" s="96"/>
      <c r="CH218" s="96"/>
      <c r="CI218" s="96"/>
    </row>
    <row r="219" spans="1:87" ht="15" hidden="1">
      <c r="A219" s="96"/>
      <c r="B219" s="102"/>
      <c r="C219" s="102"/>
      <c r="D219" s="102"/>
      <c r="E219" s="102"/>
      <c r="F219" s="102"/>
      <c r="G219" s="102"/>
      <c r="H219" s="102"/>
      <c r="I219" s="102"/>
      <c r="J219" s="102"/>
      <c r="K219" s="102"/>
      <c r="L219" s="102"/>
      <c r="M219" s="102"/>
      <c r="N219" s="102"/>
      <c r="O219" s="102"/>
      <c r="P219" s="102"/>
      <c r="Q219" s="96"/>
      <c r="R219" s="96"/>
      <c r="S219" s="96"/>
      <c r="T219" s="96"/>
      <c r="U219" s="96"/>
      <c r="V219" s="96"/>
      <c r="W219" s="96"/>
      <c r="X219" s="96"/>
      <c r="Y219" s="96"/>
      <c r="Z219" s="99"/>
      <c r="AA219" s="139" t="s">
        <v>258</v>
      </c>
      <c r="AB219" s="138">
        <v>13</v>
      </c>
      <c r="AC219" s="138">
        <v>2017</v>
      </c>
      <c r="AD219" s="138" t="str">
        <f t="shared" si="2"/>
        <v/>
      </c>
      <c r="AE219" s="138" t="s">
        <v>259</v>
      </c>
      <c r="AF219" s="138" t="s">
        <v>5</v>
      </c>
      <c r="AG219" s="123">
        <v>22</v>
      </c>
      <c r="AH219" s="123">
        <v>3465</v>
      </c>
      <c r="AI219" s="123">
        <v>112</v>
      </c>
      <c r="AJ219" s="138" t="s">
        <v>27</v>
      </c>
      <c r="AK219" s="96"/>
      <c r="AL219" s="96"/>
      <c r="AM219" s="96"/>
      <c r="AN219" s="105"/>
      <c r="AO219" s="105"/>
      <c r="AP219" s="96"/>
      <c r="AQ219" s="105"/>
      <c r="AR219" s="96"/>
      <c r="AS219" s="96"/>
      <c r="AT219" s="96"/>
      <c r="AU219" s="96"/>
      <c r="AV219" s="96"/>
      <c r="AW219" s="96"/>
      <c r="AX219" s="96"/>
      <c r="AY219" s="96"/>
      <c r="AZ219" s="96"/>
      <c r="BA219" s="96"/>
      <c r="BB219" s="96"/>
      <c r="BC219" s="96"/>
      <c r="BD219" s="96"/>
      <c r="BE219" s="96"/>
      <c r="BF219" s="96"/>
      <c r="BG219" s="96"/>
      <c r="BH219" s="96"/>
      <c r="BI219" s="96"/>
      <c r="BJ219" s="96"/>
      <c r="BK219" s="96"/>
      <c r="BL219" s="96"/>
      <c r="BM219" s="96"/>
      <c r="BN219" s="96"/>
      <c r="BO219" s="96"/>
      <c r="BP219" s="96"/>
      <c r="BQ219" s="96"/>
      <c r="BR219" s="96"/>
      <c r="BS219" s="96"/>
      <c r="BT219" s="96"/>
      <c r="BU219" s="96"/>
      <c r="BV219" s="96"/>
      <c r="BW219" s="96"/>
      <c r="BX219" s="96"/>
      <c r="BY219" s="96"/>
      <c r="BZ219" s="96"/>
      <c r="CA219" s="96"/>
      <c r="CB219" s="96"/>
      <c r="CC219" s="96"/>
      <c r="CD219" s="96"/>
      <c r="CE219" s="96"/>
      <c r="CF219" s="96"/>
      <c r="CG219" s="96"/>
      <c r="CH219" s="96"/>
      <c r="CI219" s="96"/>
    </row>
    <row r="220" spans="1:87" ht="15" hidden="1">
      <c r="A220" s="96"/>
      <c r="B220" s="102"/>
      <c r="C220" s="102"/>
      <c r="D220" s="102"/>
      <c r="E220" s="102"/>
      <c r="F220" s="102"/>
      <c r="G220" s="102"/>
      <c r="H220" s="102"/>
      <c r="I220" s="102"/>
      <c r="J220" s="102"/>
      <c r="K220" s="102"/>
      <c r="L220" s="102"/>
      <c r="M220" s="102"/>
      <c r="N220" s="102"/>
      <c r="O220" s="102"/>
      <c r="P220" s="102"/>
      <c r="Q220" s="96"/>
      <c r="R220" s="96"/>
      <c r="S220" s="96"/>
      <c r="T220" s="96"/>
      <c r="U220" s="96"/>
      <c r="V220" s="96"/>
      <c r="W220" s="96"/>
      <c r="X220" s="96"/>
      <c r="Y220" s="96"/>
      <c r="Z220" s="99"/>
      <c r="AA220" s="139" t="s">
        <v>260</v>
      </c>
      <c r="AB220" s="138">
        <v>7</v>
      </c>
      <c r="AC220" s="138">
        <v>2015</v>
      </c>
      <c r="AD220" s="138" t="str">
        <f t="shared" si="2"/>
        <v/>
      </c>
      <c r="AE220" s="138" t="s">
        <v>261</v>
      </c>
      <c r="AF220" s="138" t="s">
        <v>5</v>
      </c>
      <c r="AG220" s="123">
        <v>15</v>
      </c>
      <c r="AH220" s="123">
        <v>2306</v>
      </c>
      <c r="AI220" s="123">
        <v>81</v>
      </c>
      <c r="AJ220" s="138" t="s">
        <v>27</v>
      </c>
      <c r="AK220" s="96"/>
      <c r="AL220" s="96"/>
      <c r="AM220" s="96"/>
      <c r="AN220" s="105"/>
      <c r="AO220" s="105"/>
      <c r="AP220" s="96"/>
      <c r="AQ220" s="105"/>
      <c r="AR220" s="96"/>
      <c r="AS220" s="96"/>
      <c r="AT220" s="96"/>
      <c r="AU220" s="96"/>
      <c r="AV220" s="96"/>
      <c r="AW220" s="96"/>
      <c r="AX220" s="96"/>
      <c r="AY220" s="96"/>
      <c r="AZ220" s="96"/>
      <c r="BA220" s="96"/>
      <c r="BB220" s="96"/>
      <c r="BC220" s="96"/>
      <c r="BD220" s="96"/>
      <c r="BE220" s="96"/>
      <c r="BF220" s="96"/>
      <c r="BG220" s="96"/>
      <c r="BH220" s="96"/>
      <c r="BI220" s="96"/>
      <c r="BJ220" s="96"/>
      <c r="BK220" s="96"/>
      <c r="BL220" s="96"/>
      <c r="BM220" s="96"/>
      <c r="BN220" s="96"/>
      <c r="BO220" s="96"/>
      <c r="BP220" s="96"/>
      <c r="BQ220" s="96"/>
      <c r="BR220" s="96"/>
      <c r="BS220" s="96"/>
      <c r="BT220" s="96"/>
      <c r="BU220" s="96"/>
      <c r="BV220" s="96"/>
      <c r="BW220" s="96"/>
      <c r="BX220" s="96"/>
      <c r="BY220" s="96"/>
      <c r="BZ220" s="96"/>
      <c r="CA220" s="96"/>
      <c r="CB220" s="96"/>
      <c r="CC220" s="96"/>
      <c r="CD220" s="96"/>
      <c r="CE220" s="96"/>
      <c r="CF220" s="96"/>
      <c r="CG220" s="96"/>
      <c r="CH220" s="96"/>
      <c r="CI220" s="96"/>
    </row>
    <row r="221" spans="1:87" ht="15" hidden="1">
      <c r="A221" s="96"/>
      <c r="B221" s="102"/>
      <c r="C221" s="102"/>
      <c r="D221" s="102"/>
      <c r="E221" s="102"/>
      <c r="F221" s="102"/>
      <c r="G221" s="102"/>
      <c r="H221" s="102"/>
      <c r="I221" s="102"/>
      <c r="J221" s="102"/>
      <c r="K221" s="102"/>
      <c r="L221" s="102"/>
      <c r="M221" s="102"/>
      <c r="N221" s="102"/>
      <c r="O221" s="102"/>
      <c r="P221" s="102"/>
      <c r="Q221" s="96"/>
      <c r="R221" s="96"/>
      <c r="S221" s="96"/>
      <c r="T221" s="96"/>
      <c r="U221" s="96"/>
      <c r="V221" s="96"/>
      <c r="W221" s="96"/>
      <c r="X221" s="96"/>
      <c r="Y221" s="96"/>
      <c r="Z221" s="99"/>
      <c r="AA221" s="139" t="s">
        <v>262</v>
      </c>
      <c r="AB221" s="138">
        <v>4</v>
      </c>
      <c r="AC221" s="138" t="s">
        <v>27</v>
      </c>
      <c r="AD221" s="138">
        <f t="shared" si="2"/>
        <v>6</v>
      </c>
      <c r="AE221" s="138" t="s">
        <v>27</v>
      </c>
      <c r="AF221" s="138" t="s">
        <v>27</v>
      </c>
      <c r="AG221" s="123"/>
      <c r="AH221" s="123"/>
      <c r="AI221" s="123"/>
      <c r="AJ221" s="138" t="s">
        <v>27</v>
      </c>
      <c r="AK221" s="96"/>
      <c r="AL221" s="96"/>
      <c r="AM221" s="96"/>
      <c r="AN221" s="105"/>
      <c r="AO221" s="105"/>
      <c r="AP221" s="96"/>
      <c r="AQ221" s="105"/>
      <c r="AR221" s="96"/>
      <c r="AS221" s="96"/>
      <c r="AT221" s="96"/>
      <c r="AU221" s="96"/>
      <c r="AV221" s="96"/>
      <c r="AW221" s="96"/>
      <c r="AX221" s="96"/>
      <c r="AY221" s="96"/>
      <c r="AZ221" s="96"/>
      <c r="BA221" s="96"/>
      <c r="BB221" s="96"/>
      <c r="BC221" s="96"/>
      <c r="BD221" s="96"/>
      <c r="BE221" s="96"/>
      <c r="BF221" s="96"/>
      <c r="BG221" s="96"/>
      <c r="BH221" s="96"/>
      <c r="BI221" s="96"/>
      <c r="BJ221" s="96"/>
      <c r="BK221" s="96"/>
      <c r="BL221" s="96"/>
      <c r="BM221" s="96"/>
      <c r="BN221" s="96"/>
      <c r="BO221" s="96"/>
      <c r="BP221" s="96"/>
      <c r="BQ221" s="96"/>
      <c r="BR221" s="96"/>
      <c r="BS221" s="96"/>
      <c r="BT221" s="96"/>
      <c r="BU221" s="96"/>
      <c r="BV221" s="96"/>
      <c r="BW221" s="96"/>
      <c r="BX221" s="96"/>
      <c r="BY221" s="96"/>
      <c r="BZ221" s="96"/>
      <c r="CA221" s="96"/>
      <c r="CB221" s="96"/>
      <c r="CC221" s="96"/>
      <c r="CD221" s="96"/>
      <c r="CE221" s="96"/>
      <c r="CF221" s="96"/>
      <c r="CG221" s="96"/>
      <c r="CH221" s="96"/>
      <c r="CI221" s="96"/>
    </row>
    <row r="222" spans="1:87" ht="15" hidden="1">
      <c r="A222" s="96"/>
      <c r="B222" s="102"/>
      <c r="C222" s="102"/>
      <c r="D222" s="102"/>
      <c r="E222" s="102"/>
      <c r="F222" s="102"/>
      <c r="G222" s="102"/>
      <c r="H222" s="102"/>
      <c r="I222" s="102"/>
      <c r="J222" s="102"/>
      <c r="K222" s="102"/>
      <c r="L222" s="102"/>
      <c r="M222" s="102"/>
      <c r="N222" s="102"/>
      <c r="O222" s="102"/>
      <c r="P222" s="102"/>
      <c r="Q222" s="96"/>
      <c r="R222" s="96"/>
      <c r="S222" s="96"/>
      <c r="T222" s="96"/>
      <c r="U222" s="96"/>
      <c r="V222" s="96"/>
      <c r="W222" s="96"/>
      <c r="X222" s="96"/>
      <c r="Y222" s="96"/>
      <c r="Z222" s="99"/>
      <c r="AA222" s="139" t="s">
        <v>263</v>
      </c>
      <c r="AB222" s="138">
        <v>6</v>
      </c>
      <c r="AC222" s="138">
        <v>2016</v>
      </c>
      <c r="AD222" s="138" t="str">
        <f t="shared" si="2"/>
        <v/>
      </c>
      <c r="AE222" s="138" t="s">
        <v>264</v>
      </c>
      <c r="AF222" s="138" t="s">
        <v>9</v>
      </c>
      <c r="AG222" s="123">
        <v>9</v>
      </c>
      <c r="AH222" s="123">
        <v>1061</v>
      </c>
      <c r="AI222" s="123">
        <v>43</v>
      </c>
      <c r="AJ222" s="138" t="s">
        <v>27</v>
      </c>
      <c r="AK222" s="96"/>
      <c r="AL222" s="96"/>
      <c r="AM222" s="96"/>
      <c r="AN222" s="105"/>
      <c r="AO222" s="105"/>
      <c r="AP222" s="96"/>
      <c r="AQ222" s="105"/>
      <c r="AR222" s="96"/>
      <c r="AS222" s="96"/>
      <c r="AT222" s="96"/>
      <c r="AU222" s="96"/>
      <c r="AV222" s="96"/>
      <c r="AW222" s="96"/>
      <c r="AX222" s="96"/>
      <c r="AY222" s="96"/>
      <c r="AZ222" s="96"/>
      <c r="BA222" s="96"/>
      <c r="BB222" s="96"/>
      <c r="BC222" s="96"/>
      <c r="BD222" s="96"/>
      <c r="BE222" s="96"/>
      <c r="BF222" s="96"/>
      <c r="BG222" s="96"/>
      <c r="BH222" s="96"/>
      <c r="BI222" s="96"/>
      <c r="BJ222" s="96"/>
      <c r="BK222" s="96"/>
      <c r="BL222" s="96"/>
      <c r="BM222" s="96"/>
      <c r="BN222" s="96"/>
      <c r="BO222" s="96"/>
      <c r="BP222" s="96"/>
      <c r="BQ222" s="96"/>
      <c r="BR222" s="96"/>
      <c r="BS222" s="96"/>
      <c r="BT222" s="96"/>
      <c r="BU222" s="96"/>
      <c r="BV222" s="96"/>
      <c r="BW222" s="96"/>
      <c r="BX222" s="96"/>
      <c r="BY222" s="96"/>
      <c r="BZ222" s="96"/>
      <c r="CA222" s="96"/>
      <c r="CB222" s="96"/>
      <c r="CC222" s="96"/>
      <c r="CD222" s="96"/>
      <c r="CE222" s="96"/>
      <c r="CF222" s="96"/>
      <c r="CG222" s="96"/>
      <c r="CH222" s="96"/>
      <c r="CI222" s="96"/>
    </row>
    <row r="223" spans="1:87" ht="15" hidden="1">
      <c r="A223" s="96"/>
      <c r="B223" s="102"/>
      <c r="C223" s="102"/>
      <c r="D223" s="102"/>
      <c r="E223" s="102"/>
      <c r="F223" s="102"/>
      <c r="G223" s="102"/>
      <c r="H223" s="102"/>
      <c r="I223" s="102"/>
      <c r="J223" s="102"/>
      <c r="K223" s="102"/>
      <c r="L223" s="102"/>
      <c r="M223" s="102"/>
      <c r="N223" s="102"/>
      <c r="O223" s="102"/>
      <c r="P223" s="102"/>
      <c r="Q223" s="96"/>
      <c r="R223" s="96"/>
      <c r="S223" s="96"/>
      <c r="T223" s="96"/>
      <c r="U223" s="96"/>
      <c r="V223" s="96"/>
      <c r="W223" s="96"/>
      <c r="X223" s="96"/>
      <c r="Y223" s="96"/>
      <c r="Z223" s="99"/>
      <c r="AA223" s="139" t="s">
        <v>265</v>
      </c>
      <c r="AB223" s="138">
        <v>8</v>
      </c>
      <c r="AC223" s="138">
        <v>2015</v>
      </c>
      <c r="AD223" s="138" t="str">
        <f t="shared" si="2"/>
        <v/>
      </c>
      <c r="AE223" s="138" t="s">
        <v>266</v>
      </c>
      <c r="AF223" s="138" t="s">
        <v>5</v>
      </c>
      <c r="AG223" s="123">
        <v>7</v>
      </c>
      <c r="AH223" s="123">
        <v>1191</v>
      </c>
      <c r="AI223" s="123">
        <v>39</v>
      </c>
      <c r="AJ223" s="138" t="s">
        <v>27</v>
      </c>
      <c r="AK223" s="96"/>
      <c r="AL223" s="96"/>
      <c r="AM223" s="96"/>
      <c r="AN223" s="105"/>
      <c r="AO223" s="105"/>
      <c r="AP223" s="96"/>
      <c r="AQ223" s="105"/>
      <c r="AR223" s="96"/>
      <c r="AS223" s="96"/>
      <c r="AT223" s="96"/>
      <c r="AU223" s="96"/>
      <c r="AV223" s="96"/>
      <c r="AW223" s="96"/>
      <c r="AX223" s="96"/>
      <c r="AY223" s="96"/>
      <c r="AZ223" s="96"/>
      <c r="BA223" s="96"/>
      <c r="BB223" s="96"/>
      <c r="BC223" s="96"/>
      <c r="BD223" s="96"/>
      <c r="BE223" s="96"/>
      <c r="BF223" s="96"/>
      <c r="BG223" s="96"/>
      <c r="BH223" s="96"/>
      <c r="BI223" s="96"/>
      <c r="BJ223" s="96"/>
      <c r="BK223" s="96"/>
      <c r="BL223" s="96"/>
      <c r="BM223" s="96"/>
      <c r="BN223" s="96"/>
      <c r="BO223" s="96"/>
      <c r="BP223" s="96"/>
      <c r="BQ223" s="96"/>
      <c r="BR223" s="96"/>
      <c r="BS223" s="96"/>
      <c r="BT223" s="96"/>
      <c r="BU223" s="96"/>
      <c r="BV223" s="96"/>
      <c r="BW223" s="96"/>
      <c r="BX223" s="96"/>
      <c r="BY223" s="96"/>
      <c r="BZ223" s="96"/>
      <c r="CA223" s="96"/>
      <c r="CB223" s="96"/>
      <c r="CC223" s="96"/>
      <c r="CD223" s="96"/>
      <c r="CE223" s="96"/>
      <c r="CF223" s="96"/>
      <c r="CG223" s="96"/>
      <c r="CH223" s="96"/>
      <c r="CI223" s="96"/>
    </row>
    <row r="224" spans="1:87" ht="15" hidden="1">
      <c r="A224" s="96"/>
      <c r="B224" s="102"/>
      <c r="C224" s="102"/>
      <c r="D224" s="102"/>
      <c r="E224" s="102"/>
      <c r="F224" s="102"/>
      <c r="G224" s="102"/>
      <c r="H224" s="102"/>
      <c r="I224" s="102"/>
      <c r="J224" s="102"/>
      <c r="K224" s="102"/>
      <c r="L224" s="102"/>
      <c r="M224" s="102"/>
      <c r="N224" s="102"/>
      <c r="O224" s="102"/>
      <c r="P224" s="102"/>
      <c r="Q224" s="96"/>
      <c r="R224" s="96"/>
      <c r="S224" s="96"/>
      <c r="T224" s="96"/>
      <c r="U224" s="96"/>
      <c r="V224" s="96"/>
      <c r="W224" s="96"/>
      <c r="X224" s="96"/>
      <c r="Y224" s="96"/>
      <c r="Z224" s="99"/>
      <c r="AA224" s="139" t="s">
        <v>267</v>
      </c>
      <c r="AB224" s="138">
        <v>8</v>
      </c>
      <c r="AC224" s="138" t="s">
        <v>27</v>
      </c>
      <c r="AD224" s="138">
        <f t="shared" si="2"/>
        <v>6</v>
      </c>
      <c r="AE224" s="138" t="s">
        <v>27</v>
      </c>
      <c r="AF224" s="138" t="s">
        <v>27</v>
      </c>
      <c r="AG224" s="123"/>
      <c r="AH224" s="123"/>
      <c r="AI224" s="123"/>
      <c r="AJ224" s="138" t="s">
        <v>27</v>
      </c>
      <c r="AK224" s="96"/>
      <c r="AL224" s="96"/>
      <c r="AM224" s="96"/>
      <c r="AN224" s="105"/>
      <c r="AO224" s="105"/>
      <c r="AP224" s="96"/>
      <c r="AQ224" s="105"/>
      <c r="AR224" s="96"/>
      <c r="AS224" s="96"/>
      <c r="AT224" s="96"/>
      <c r="AU224" s="96"/>
      <c r="AV224" s="96"/>
      <c r="AW224" s="96"/>
      <c r="AX224" s="96"/>
      <c r="AY224" s="96"/>
      <c r="AZ224" s="96"/>
      <c r="BA224" s="96"/>
      <c r="BB224" s="96"/>
      <c r="BC224" s="96"/>
      <c r="BD224" s="96"/>
      <c r="BE224" s="96"/>
      <c r="BF224" s="96"/>
      <c r="BG224" s="96"/>
      <c r="BH224" s="96"/>
      <c r="BI224" s="96"/>
      <c r="BJ224" s="96"/>
      <c r="BK224" s="96"/>
      <c r="BL224" s="96"/>
      <c r="BM224" s="96"/>
      <c r="BN224" s="96"/>
      <c r="BO224" s="96"/>
      <c r="BP224" s="96"/>
      <c r="BQ224" s="96"/>
      <c r="BR224" s="96"/>
      <c r="BS224" s="96"/>
      <c r="BT224" s="96"/>
      <c r="BU224" s="96"/>
      <c r="BV224" s="96"/>
      <c r="BW224" s="96"/>
      <c r="BX224" s="96"/>
      <c r="BY224" s="96"/>
      <c r="BZ224" s="96"/>
      <c r="CA224" s="96"/>
      <c r="CB224" s="96"/>
      <c r="CC224" s="96"/>
      <c r="CD224" s="96"/>
      <c r="CE224" s="96"/>
      <c r="CF224" s="96"/>
      <c r="CG224" s="96"/>
      <c r="CH224" s="96"/>
      <c r="CI224" s="96"/>
    </row>
    <row r="225" spans="1:87" ht="15" hidden="1">
      <c r="A225" s="96"/>
      <c r="B225" s="102"/>
      <c r="C225" s="102"/>
      <c r="D225" s="102"/>
      <c r="E225" s="102"/>
      <c r="F225" s="102"/>
      <c r="G225" s="102"/>
      <c r="H225" s="102"/>
      <c r="I225" s="102"/>
      <c r="J225" s="102"/>
      <c r="K225" s="102"/>
      <c r="L225" s="102"/>
      <c r="M225" s="102"/>
      <c r="N225" s="102"/>
      <c r="O225" s="102"/>
      <c r="P225" s="102"/>
      <c r="Q225" s="96"/>
      <c r="R225" s="96"/>
      <c r="S225" s="96"/>
      <c r="T225" s="96"/>
      <c r="U225" s="96"/>
      <c r="V225" s="96"/>
      <c r="W225" s="96"/>
      <c r="X225" s="96"/>
      <c r="Y225" s="96"/>
      <c r="Z225" s="99"/>
      <c r="AA225" s="139" t="s">
        <v>268</v>
      </c>
      <c r="AB225" s="138">
        <v>6</v>
      </c>
      <c r="AC225" s="138" t="s">
        <v>27</v>
      </c>
      <c r="AD225" s="138">
        <f t="shared" si="2"/>
        <v>6</v>
      </c>
      <c r="AE225" s="138" t="s">
        <v>27</v>
      </c>
      <c r="AF225" s="138" t="s">
        <v>27</v>
      </c>
      <c r="AG225" s="123"/>
      <c r="AH225" s="123"/>
      <c r="AI225" s="123"/>
      <c r="AJ225" s="138" t="s">
        <v>27</v>
      </c>
      <c r="AK225" s="96"/>
      <c r="AL225" s="96"/>
      <c r="AM225" s="96"/>
      <c r="AN225" s="105"/>
      <c r="AO225" s="105"/>
      <c r="AP225" s="96"/>
      <c r="AQ225" s="105"/>
      <c r="AR225" s="96"/>
      <c r="AS225" s="96"/>
      <c r="AT225" s="96"/>
      <c r="AU225" s="96"/>
      <c r="AV225" s="96"/>
      <c r="AW225" s="96"/>
      <c r="AX225" s="96"/>
      <c r="AY225" s="96"/>
      <c r="AZ225" s="96"/>
      <c r="BA225" s="96"/>
      <c r="BB225" s="96"/>
      <c r="BC225" s="96"/>
      <c r="BD225" s="96"/>
      <c r="BE225" s="96"/>
      <c r="BF225" s="96"/>
      <c r="BG225" s="96"/>
      <c r="BH225" s="96"/>
      <c r="BI225" s="96"/>
      <c r="BJ225" s="96"/>
      <c r="BK225" s="96"/>
      <c r="BL225" s="96"/>
      <c r="BM225" s="96"/>
      <c r="BN225" s="96"/>
      <c r="BO225" s="96"/>
      <c r="BP225" s="96"/>
      <c r="BQ225" s="96"/>
      <c r="BR225" s="96"/>
      <c r="BS225" s="96"/>
      <c r="BT225" s="96"/>
      <c r="BU225" s="96"/>
      <c r="BV225" s="96"/>
      <c r="BW225" s="96"/>
      <c r="BX225" s="96"/>
      <c r="BY225" s="96"/>
      <c r="BZ225" s="96"/>
      <c r="CA225" s="96"/>
      <c r="CB225" s="96"/>
      <c r="CC225" s="96"/>
      <c r="CD225" s="96"/>
      <c r="CE225" s="96"/>
      <c r="CF225" s="96"/>
      <c r="CG225" s="96"/>
      <c r="CH225" s="96"/>
      <c r="CI225" s="96"/>
    </row>
    <row r="226" spans="1:87" ht="15" hidden="1">
      <c r="A226" s="96"/>
      <c r="B226" s="102"/>
      <c r="C226" s="102"/>
      <c r="D226" s="102"/>
      <c r="E226" s="102"/>
      <c r="F226" s="102"/>
      <c r="G226" s="102"/>
      <c r="H226" s="102"/>
      <c r="I226" s="102"/>
      <c r="J226" s="102"/>
      <c r="K226" s="102"/>
      <c r="L226" s="102"/>
      <c r="M226" s="102"/>
      <c r="N226" s="102"/>
      <c r="O226" s="102"/>
      <c r="P226" s="102"/>
      <c r="Q226" s="96"/>
      <c r="R226" s="96"/>
      <c r="S226" s="96"/>
      <c r="T226" s="96"/>
      <c r="U226" s="96"/>
      <c r="V226" s="96"/>
      <c r="W226" s="96"/>
      <c r="X226" s="96"/>
      <c r="Y226" s="96"/>
      <c r="Z226" s="99"/>
      <c r="AA226" s="139" t="s">
        <v>269</v>
      </c>
      <c r="AB226" s="138">
        <v>12</v>
      </c>
      <c r="AC226" s="138">
        <v>2019</v>
      </c>
      <c r="AD226" s="138" t="str">
        <f t="shared" si="2"/>
        <v/>
      </c>
      <c r="AE226" s="138" t="s">
        <v>270</v>
      </c>
      <c r="AF226" s="138" t="s">
        <v>189</v>
      </c>
      <c r="AG226" s="123">
        <v>10</v>
      </c>
      <c r="AH226" s="123">
        <v>970</v>
      </c>
      <c r="AI226" s="123">
        <v>38</v>
      </c>
      <c r="AJ226" s="138" t="s">
        <v>27</v>
      </c>
      <c r="AK226" s="96"/>
      <c r="AL226" s="96"/>
      <c r="AM226" s="96"/>
      <c r="AN226" s="105"/>
      <c r="AO226" s="105"/>
      <c r="AP226" s="96"/>
      <c r="AQ226" s="105"/>
      <c r="AR226" s="96"/>
      <c r="AS226" s="96"/>
      <c r="AT226" s="96"/>
      <c r="AU226" s="96"/>
      <c r="AV226" s="96"/>
      <c r="AW226" s="96"/>
      <c r="AX226" s="96"/>
      <c r="AY226" s="96"/>
      <c r="AZ226" s="96"/>
      <c r="BA226" s="96"/>
      <c r="BB226" s="96"/>
      <c r="BC226" s="96"/>
      <c r="BD226" s="96"/>
      <c r="BE226" s="96"/>
      <c r="BF226" s="96"/>
      <c r="BG226" s="96"/>
      <c r="BH226" s="96"/>
      <c r="BI226" s="96"/>
      <c r="BJ226" s="96"/>
      <c r="BK226" s="96"/>
      <c r="BL226" s="96"/>
      <c r="BM226" s="96"/>
      <c r="BN226" s="96"/>
      <c r="BO226" s="96"/>
      <c r="BP226" s="96"/>
      <c r="BQ226" s="96"/>
      <c r="BR226" s="96"/>
      <c r="BS226" s="96"/>
      <c r="BT226" s="96"/>
      <c r="BU226" s="96"/>
      <c r="BV226" s="96"/>
      <c r="BW226" s="96"/>
      <c r="BX226" s="96"/>
      <c r="BY226" s="96"/>
      <c r="BZ226" s="96"/>
      <c r="CA226" s="96"/>
      <c r="CB226" s="96"/>
      <c r="CC226" s="96"/>
      <c r="CD226" s="96"/>
      <c r="CE226" s="96"/>
      <c r="CF226" s="96"/>
      <c r="CG226" s="96"/>
      <c r="CH226" s="96"/>
      <c r="CI226" s="96"/>
    </row>
    <row r="227" spans="1:87" ht="15" hidden="1">
      <c r="A227" s="96"/>
      <c r="B227" s="102"/>
      <c r="C227" s="102"/>
      <c r="D227" s="102"/>
      <c r="E227" s="102"/>
      <c r="F227" s="102"/>
      <c r="G227" s="102"/>
      <c r="H227" s="102"/>
      <c r="I227" s="102"/>
      <c r="J227" s="102"/>
      <c r="K227" s="102"/>
      <c r="L227" s="102"/>
      <c r="M227" s="102"/>
      <c r="N227" s="102"/>
      <c r="O227" s="102"/>
      <c r="P227" s="102"/>
      <c r="Q227" s="96"/>
      <c r="R227" s="96"/>
      <c r="S227" s="96"/>
      <c r="T227" s="96"/>
      <c r="U227" s="96"/>
      <c r="V227" s="96"/>
      <c r="W227" s="96"/>
      <c r="X227" s="96"/>
      <c r="Y227" s="96"/>
      <c r="Z227" s="99"/>
      <c r="AA227" s="139" t="s">
        <v>271</v>
      </c>
      <c r="AB227" s="138">
        <v>6</v>
      </c>
      <c r="AC227" s="138" t="s">
        <v>27</v>
      </c>
      <c r="AD227" s="138">
        <f t="shared" si="2"/>
        <v>6</v>
      </c>
      <c r="AE227" s="138" t="s">
        <v>27</v>
      </c>
      <c r="AF227" s="138" t="s">
        <v>27</v>
      </c>
      <c r="AG227" s="123"/>
      <c r="AH227" s="123"/>
      <c r="AI227" s="123"/>
      <c r="AJ227" s="138" t="s">
        <v>27</v>
      </c>
      <c r="AK227" s="96"/>
      <c r="AL227" s="96"/>
      <c r="AM227" s="96"/>
      <c r="AN227" s="105"/>
      <c r="AO227" s="105"/>
      <c r="AP227" s="96"/>
      <c r="AQ227" s="105"/>
      <c r="AR227" s="96"/>
      <c r="AS227" s="96"/>
      <c r="AT227" s="96"/>
      <c r="AU227" s="96"/>
      <c r="AV227" s="96"/>
      <c r="AW227" s="96"/>
      <c r="AX227" s="96"/>
      <c r="AY227" s="96"/>
      <c r="AZ227" s="96"/>
      <c r="BA227" s="96"/>
      <c r="BB227" s="96"/>
      <c r="BC227" s="96"/>
      <c r="BD227" s="96"/>
      <c r="BE227" s="96"/>
      <c r="BF227" s="96"/>
      <c r="BG227" s="96"/>
      <c r="BH227" s="96"/>
      <c r="BI227" s="96"/>
      <c r="BJ227" s="96"/>
      <c r="BK227" s="96"/>
      <c r="BL227" s="96"/>
      <c r="BM227" s="96"/>
      <c r="BN227" s="96"/>
      <c r="BO227" s="96"/>
      <c r="BP227" s="96"/>
      <c r="BQ227" s="96"/>
      <c r="BR227" s="96"/>
      <c r="BS227" s="96"/>
      <c r="BT227" s="96"/>
      <c r="BU227" s="96"/>
      <c r="BV227" s="96"/>
      <c r="BW227" s="96"/>
      <c r="BX227" s="96"/>
      <c r="BY227" s="96"/>
      <c r="BZ227" s="96"/>
      <c r="CA227" s="96"/>
      <c r="CB227" s="96"/>
      <c r="CC227" s="96"/>
      <c r="CD227" s="96"/>
      <c r="CE227" s="96"/>
      <c r="CF227" s="96"/>
      <c r="CG227" s="96"/>
      <c r="CH227" s="96"/>
      <c r="CI227" s="96"/>
    </row>
    <row r="228" spans="1:87" ht="15" hidden="1">
      <c r="A228" s="96"/>
      <c r="B228" s="102"/>
      <c r="C228" s="102"/>
      <c r="D228" s="102"/>
      <c r="E228" s="102"/>
      <c r="F228" s="102"/>
      <c r="G228" s="102"/>
      <c r="H228" s="102"/>
      <c r="I228" s="102"/>
      <c r="J228" s="102"/>
      <c r="K228" s="102"/>
      <c r="L228" s="102"/>
      <c r="M228" s="102"/>
      <c r="N228" s="102"/>
      <c r="O228" s="102"/>
      <c r="P228" s="102"/>
      <c r="Q228" s="96"/>
      <c r="R228" s="96"/>
      <c r="S228" s="96"/>
      <c r="T228" s="96"/>
      <c r="U228" s="96"/>
      <c r="V228" s="96"/>
      <c r="W228" s="96"/>
      <c r="X228" s="96"/>
      <c r="Y228" s="96"/>
      <c r="Z228" s="99"/>
      <c r="AA228" s="139" t="s">
        <v>272</v>
      </c>
      <c r="AB228" s="138">
        <v>8</v>
      </c>
      <c r="AC228" s="138" t="s">
        <v>27</v>
      </c>
      <c r="AD228" s="138">
        <f t="shared" si="2"/>
        <v>6</v>
      </c>
      <c r="AE228" s="138" t="s">
        <v>27</v>
      </c>
      <c r="AF228" s="138" t="s">
        <v>27</v>
      </c>
      <c r="AG228" s="123"/>
      <c r="AH228" s="123"/>
      <c r="AI228" s="123"/>
      <c r="AJ228" s="138" t="s">
        <v>27</v>
      </c>
      <c r="AK228" s="96"/>
      <c r="AL228" s="96"/>
      <c r="AM228" s="96"/>
      <c r="AN228" s="105"/>
      <c r="AO228" s="105"/>
      <c r="AP228" s="96"/>
      <c r="AQ228" s="105"/>
      <c r="AR228" s="96"/>
      <c r="AS228" s="96"/>
      <c r="AT228" s="96"/>
      <c r="AU228" s="96"/>
      <c r="AV228" s="96"/>
      <c r="AW228" s="96"/>
      <c r="AX228" s="96"/>
      <c r="AY228" s="96"/>
      <c r="AZ228" s="96"/>
      <c r="BA228" s="96"/>
      <c r="BB228" s="96"/>
      <c r="BC228" s="96"/>
      <c r="BD228" s="96"/>
      <c r="BE228" s="96"/>
      <c r="BF228" s="96"/>
      <c r="BG228" s="96"/>
      <c r="BH228" s="96"/>
      <c r="BI228" s="96"/>
      <c r="BJ228" s="96"/>
      <c r="BK228" s="96"/>
      <c r="BL228" s="96"/>
      <c r="BM228" s="96"/>
      <c r="BN228" s="96"/>
      <c r="BO228" s="96"/>
      <c r="BP228" s="96"/>
      <c r="BQ228" s="96"/>
      <c r="BR228" s="96"/>
      <c r="BS228" s="96"/>
      <c r="BT228" s="96"/>
      <c r="BU228" s="96"/>
      <c r="BV228" s="96"/>
      <c r="BW228" s="96"/>
      <c r="BX228" s="96"/>
      <c r="BY228" s="96"/>
      <c r="BZ228" s="96"/>
      <c r="CA228" s="96"/>
      <c r="CB228" s="96"/>
      <c r="CC228" s="96"/>
      <c r="CD228" s="96"/>
      <c r="CE228" s="96"/>
      <c r="CF228" s="96"/>
      <c r="CG228" s="96"/>
      <c r="CH228" s="96"/>
      <c r="CI228" s="96"/>
    </row>
    <row r="229" spans="1:87" ht="15" hidden="1">
      <c r="A229" s="96"/>
      <c r="B229" s="102"/>
      <c r="C229" s="102"/>
      <c r="D229" s="102"/>
      <c r="E229" s="102"/>
      <c r="F229" s="102"/>
      <c r="G229" s="102"/>
      <c r="H229" s="102"/>
      <c r="I229" s="102"/>
      <c r="J229" s="102"/>
      <c r="K229" s="102"/>
      <c r="L229" s="102"/>
      <c r="M229" s="102"/>
      <c r="N229" s="102"/>
      <c r="O229" s="102"/>
      <c r="P229" s="102"/>
      <c r="Q229" s="96"/>
      <c r="R229" s="96"/>
      <c r="S229" s="96"/>
      <c r="T229" s="96"/>
      <c r="U229" s="96"/>
      <c r="V229" s="96"/>
      <c r="W229" s="96"/>
      <c r="X229" s="96"/>
      <c r="Y229" s="96"/>
      <c r="Z229" s="99"/>
      <c r="AA229" s="139" t="s">
        <v>273</v>
      </c>
      <c r="AB229" s="138">
        <v>8</v>
      </c>
      <c r="AC229" s="138" t="s">
        <v>27</v>
      </c>
      <c r="AD229" s="138">
        <f t="shared" si="2"/>
        <v>6</v>
      </c>
      <c r="AE229" s="138" t="s">
        <v>27</v>
      </c>
      <c r="AF229" s="138" t="s">
        <v>27</v>
      </c>
      <c r="AG229" s="123"/>
      <c r="AH229" s="123"/>
      <c r="AI229" s="123"/>
      <c r="AJ229" s="138" t="s">
        <v>27</v>
      </c>
      <c r="AK229" s="96"/>
      <c r="AL229" s="96"/>
      <c r="AM229" s="96"/>
      <c r="AN229" s="105"/>
      <c r="AO229" s="105"/>
      <c r="AP229" s="96"/>
      <c r="AQ229" s="105"/>
      <c r="AR229" s="96"/>
      <c r="AS229" s="96"/>
      <c r="AT229" s="96"/>
      <c r="AU229" s="96"/>
      <c r="AV229" s="96"/>
      <c r="AW229" s="96"/>
      <c r="AX229" s="96"/>
      <c r="AY229" s="96"/>
      <c r="AZ229" s="96"/>
      <c r="BA229" s="96"/>
      <c r="BB229" s="96"/>
      <c r="BC229" s="96"/>
      <c r="BD229" s="96"/>
      <c r="BE229" s="96"/>
      <c r="BF229" s="96"/>
      <c r="BG229" s="96"/>
      <c r="BH229" s="96"/>
      <c r="BI229" s="96"/>
      <c r="BJ229" s="96"/>
      <c r="BK229" s="96"/>
      <c r="BL229" s="96"/>
      <c r="BM229" s="96"/>
      <c r="BN229" s="96"/>
      <c r="BO229" s="96"/>
      <c r="BP229" s="96"/>
      <c r="BQ229" s="96"/>
      <c r="BR229" s="96"/>
      <c r="BS229" s="96"/>
      <c r="BT229" s="96"/>
      <c r="BU229" s="96"/>
      <c r="BV229" s="96"/>
      <c r="BW229" s="96"/>
      <c r="BX229" s="96"/>
      <c r="BY229" s="96"/>
      <c r="BZ229" s="96"/>
      <c r="CA229" s="96"/>
      <c r="CB229" s="96"/>
      <c r="CC229" s="96"/>
      <c r="CD229" s="96"/>
      <c r="CE229" s="96"/>
      <c r="CF229" s="96"/>
      <c r="CG229" s="96"/>
      <c r="CH229" s="96"/>
      <c r="CI229" s="96"/>
    </row>
    <row r="230" spans="1:87" ht="15" hidden="1">
      <c r="A230" s="96"/>
      <c r="B230" s="102"/>
      <c r="C230" s="102"/>
      <c r="D230" s="102"/>
      <c r="E230" s="102"/>
      <c r="F230" s="102"/>
      <c r="G230" s="102"/>
      <c r="H230" s="102"/>
      <c r="I230" s="102"/>
      <c r="J230" s="102"/>
      <c r="K230" s="102"/>
      <c r="L230" s="102"/>
      <c r="M230" s="102"/>
      <c r="N230" s="102"/>
      <c r="O230" s="102"/>
      <c r="P230" s="102"/>
      <c r="Q230" s="96"/>
      <c r="R230" s="96"/>
      <c r="S230" s="96"/>
      <c r="T230" s="96"/>
      <c r="U230" s="96"/>
      <c r="V230" s="96"/>
      <c r="W230" s="96"/>
      <c r="X230" s="96"/>
      <c r="Y230" s="96"/>
      <c r="Z230" s="99"/>
      <c r="AA230" s="139" t="s">
        <v>274</v>
      </c>
      <c r="AB230" s="138">
        <v>5</v>
      </c>
      <c r="AC230" s="138" t="s">
        <v>27</v>
      </c>
      <c r="AD230" s="138">
        <f t="shared" si="2"/>
        <v>6</v>
      </c>
      <c r="AE230" s="138" t="s">
        <v>27</v>
      </c>
      <c r="AF230" s="138" t="s">
        <v>27</v>
      </c>
      <c r="AG230" s="123"/>
      <c r="AH230" s="123"/>
      <c r="AI230" s="123"/>
      <c r="AJ230" s="138" t="s">
        <v>27</v>
      </c>
      <c r="AK230" s="96"/>
      <c r="AL230" s="96"/>
      <c r="AM230" s="96"/>
      <c r="AN230" s="105"/>
      <c r="AO230" s="105"/>
      <c r="AP230" s="96"/>
      <c r="AQ230" s="105"/>
      <c r="AR230" s="96"/>
      <c r="AS230" s="96"/>
      <c r="AT230" s="96"/>
      <c r="AU230" s="96"/>
      <c r="AV230" s="96"/>
      <c r="AW230" s="96"/>
      <c r="AX230" s="96"/>
      <c r="AY230" s="96"/>
      <c r="AZ230" s="96"/>
      <c r="BA230" s="96"/>
      <c r="BB230" s="96"/>
      <c r="BC230" s="96"/>
      <c r="BD230" s="96"/>
      <c r="BE230" s="96"/>
      <c r="BF230" s="96"/>
      <c r="BG230" s="96"/>
      <c r="BH230" s="96"/>
      <c r="BI230" s="96"/>
      <c r="BJ230" s="96"/>
      <c r="BK230" s="96"/>
      <c r="BL230" s="96"/>
      <c r="BM230" s="96"/>
      <c r="BN230" s="96"/>
      <c r="BO230" s="96"/>
      <c r="BP230" s="96"/>
      <c r="BQ230" s="96"/>
      <c r="BR230" s="96"/>
      <c r="BS230" s="96"/>
      <c r="BT230" s="96"/>
      <c r="BU230" s="96"/>
      <c r="BV230" s="96"/>
      <c r="BW230" s="96"/>
      <c r="BX230" s="96"/>
      <c r="BY230" s="96"/>
      <c r="BZ230" s="96"/>
      <c r="CA230" s="96"/>
      <c r="CB230" s="96"/>
      <c r="CC230" s="96"/>
      <c r="CD230" s="96"/>
      <c r="CE230" s="96"/>
      <c r="CF230" s="96"/>
      <c r="CG230" s="96"/>
      <c r="CH230" s="96"/>
      <c r="CI230" s="96"/>
    </row>
    <row r="231" spans="1:87" ht="15" hidden="1">
      <c r="A231" s="96"/>
      <c r="B231" s="102"/>
      <c r="C231" s="102"/>
      <c r="D231" s="102"/>
      <c r="E231" s="102"/>
      <c r="F231" s="102"/>
      <c r="G231" s="102"/>
      <c r="H231" s="102"/>
      <c r="I231" s="102"/>
      <c r="J231" s="102"/>
      <c r="K231" s="102"/>
      <c r="L231" s="102"/>
      <c r="M231" s="102"/>
      <c r="N231" s="102"/>
      <c r="O231" s="102"/>
      <c r="P231" s="102"/>
      <c r="Q231" s="96"/>
      <c r="R231" s="96"/>
      <c r="S231" s="96"/>
      <c r="T231" s="96"/>
      <c r="U231" s="96"/>
      <c r="V231" s="96"/>
      <c r="W231" s="96"/>
      <c r="X231" s="96"/>
      <c r="Y231" s="96"/>
      <c r="Z231" s="99"/>
      <c r="AA231" s="139" t="s">
        <v>275</v>
      </c>
      <c r="AB231" s="138">
        <v>9</v>
      </c>
      <c r="AC231" s="138">
        <v>2015</v>
      </c>
      <c r="AD231" s="138" t="str">
        <f t="shared" si="2"/>
        <v/>
      </c>
      <c r="AE231" s="138" t="s">
        <v>276</v>
      </c>
      <c r="AF231" s="138" t="s">
        <v>9</v>
      </c>
      <c r="AG231" s="123">
        <v>12</v>
      </c>
      <c r="AH231" s="123">
        <v>1420</v>
      </c>
      <c r="AI231" s="123">
        <v>51</v>
      </c>
      <c r="AJ231" s="138" t="s">
        <v>27</v>
      </c>
      <c r="AK231" s="96"/>
      <c r="AL231" s="96"/>
      <c r="AM231" s="96"/>
      <c r="AN231" s="105"/>
      <c r="AO231" s="105"/>
      <c r="AP231" s="96"/>
      <c r="AQ231" s="105"/>
      <c r="AR231" s="96"/>
      <c r="AS231" s="96"/>
      <c r="AT231" s="96"/>
      <c r="AU231" s="96"/>
      <c r="AV231" s="96"/>
      <c r="AW231" s="96"/>
      <c r="AX231" s="96"/>
      <c r="AY231" s="96"/>
      <c r="AZ231" s="96"/>
      <c r="BA231" s="96"/>
      <c r="BB231" s="96"/>
      <c r="BC231" s="96"/>
      <c r="BD231" s="96"/>
      <c r="BE231" s="96"/>
      <c r="BF231" s="96"/>
      <c r="BG231" s="96"/>
      <c r="BH231" s="96"/>
      <c r="BI231" s="96"/>
      <c r="BJ231" s="96"/>
      <c r="BK231" s="96"/>
      <c r="BL231" s="96"/>
      <c r="BM231" s="96"/>
      <c r="BN231" s="96"/>
      <c r="BO231" s="96"/>
      <c r="BP231" s="96"/>
      <c r="BQ231" s="96"/>
      <c r="BR231" s="96"/>
      <c r="BS231" s="96"/>
      <c r="BT231" s="96"/>
      <c r="BU231" s="96"/>
      <c r="BV231" s="96"/>
      <c r="BW231" s="96"/>
      <c r="BX231" s="96"/>
      <c r="BY231" s="96"/>
      <c r="BZ231" s="96"/>
      <c r="CA231" s="96"/>
      <c r="CB231" s="96"/>
      <c r="CC231" s="96"/>
      <c r="CD231" s="96"/>
      <c r="CE231" s="96"/>
      <c r="CF231" s="96"/>
      <c r="CG231" s="96"/>
      <c r="CH231" s="96"/>
      <c r="CI231" s="96"/>
    </row>
    <row r="232" spans="1:87" ht="15" hidden="1">
      <c r="A232" s="96"/>
      <c r="B232" s="102"/>
      <c r="C232" s="102"/>
      <c r="D232" s="102"/>
      <c r="E232" s="102"/>
      <c r="F232" s="102"/>
      <c r="G232" s="102"/>
      <c r="H232" s="102"/>
      <c r="I232" s="102"/>
      <c r="J232" s="102"/>
      <c r="K232" s="102"/>
      <c r="L232" s="102"/>
      <c r="M232" s="102"/>
      <c r="N232" s="102"/>
      <c r="O232" s="102"/>
      <c r="P232" s="102"/>
      <c r="Q232" s="96"/>
      <c r="R232" s="96"/>
      <c r="S232" s="96"/>
      <c r="T232" s="96"/>
      <c r="U232" s="96"/>
      <c r="V232" s="96"/>
      <c r="W232" s="96"/>
      <c r="X232" s="96"/>
      <c r="Y232" s="96"/>
      <c r="Z232" s="99"/>
      <c r="AA232" s="139" t="s">
        <v>277</v>
      </c>
      <c r="AB232" s="138">
        <v>8</v>
      </c>
      <c r="AC232" s="138" t="s">
        <v>27</v>
      </c>
      <c r="AD232" s="138">
        <f t="shared" si="2"/>
        <v>6</v>
      </c>
      <c r="AE232" s="138" t="s">
        <v>27</v>
      </c>
      <c r="AF232" s="138" t="s">
        <v>27</v>
      </c>
      <c r="AG232" s="123"/>
      <c r="AH232" s="123"/>
      <c r="AI232" s="123"/>
      <c r="AJ232" s="138" t="s">
        <v>27</v>
      </c>
      <c r="AK232" s="96"/>
      <c r="AL232" s="96"/>
      <c r="AM232" s="96"/>
      <c r="AN232" s="105"/>
      <c r="AO232" s="105"/>
      <c r="AP232" s="96"/>
      <c r="AQ232" s="105"/>
      <c r="AR232" s="96"/>
      <c r="AS232" s="96"/>
      <c r="AT232" s="96"/>
      <c r="AU232" s="96"/>
      <c r="AV232" s="96"/>
      <c r="AW232" s="96"/>
      <c r="AX232" s="96"/>
      <c r="AY232" s="96"/>
      <c r="AZ232" s="96"/>
      <c r="BA232" s="96"/>
      <c r="BB232" s="96"/>
      <c r="BC232" s="96"/>
      <c r="BD232" s="96"/>
      <c r="BE232" s="96"/>
      <c r="BF232" s="96"/>
      <c r="BG232" s="96"/>
      <c r="BH232" s="96"/>
      <c r="BI232" s="96"/>
      <c r="BJ232" s="96"/>
      <c r="BK232" s="96"/>
      <c r="BL232" s="96"/>
      <c r="BM232" s="96"/>
      <c r="BN232" s="96"/>
      <c r="BO232" s="96"/>
      <c r="BP232" s="96"/>
      <c r="BQ232" s="96"/>
      <c r="BR232" s="96"/>
      <c r="BS232" s="96"/>
      <c r="BT232" s="96"/>
      <c r="BU232" s="96"/>
      <c r="BV232" s="96"/>
      <c r="BW232" s="96"/>
      <c r="BX232" s="96"/>
      <c r="BY232" s="96"/>
      <c r="BZ232" s="96"/>
      <c r="CA232" s="96"/>
      <c r="CB232" s="96"/>
      <c r="CC232" s="96"/>
      <c r="CD232" s="96"/>
      <c r="CE232" s="96"/>
      <c r="CF232" s="96"/>
      <c r="CG232" s="96"/>
      <c r="CH232" s="96"/>
      <c r="CI232" s="96"/>
    </row>
    <row r="233" spans="1:87" ht="15" hidden="1">
      <c r="A233" s="96"/>
      <c r="B233" s="102"/>
      <c r="C233" s="102"/>
      <c r="D233" s="102"/>
      <c r="E233" s="102"/>
      <c r="F233" s="102"/>
      <c r="G233" s="102"/>
      <c r="H233" s="102"/>
      <c r="I233" s="102"/>
      <c r="J233" s="102"/>
      <c r="K233" s="102"/>
      <c r="L233" s="102"/>
      <c r="M233" s="102"/>
      <c r="N233" s="102"/>
      <c r="O233" s="102"/>
      <c r="P233" s="102"/>
      <c r="Q233" s="96"/>
      <c r="R233" s="96"/>
      <c r="S233" s="96"/>
      <c r="T233" s="96"/>
      <c r="U233" s="96"/>
      <c r="V233" s="96"/>
      <c r="W233" s="96"/>
      <c r="X233" s="96"/>
      <c r="Y233" s="96"/>
      <c r="Z233" s="99"/>
      <c r="AA233" s="139" t="s">
        <v>278</v>
      </c>
      <c r="AB233" s="138">
        <v>13</v>
      </c>
      <c r="AC233" s="138">
        <v>2015</v>
      </c>
      <c r="AD233" s="138" t="str">
        <f t="shared" si="2"/>
        <v/>
      </c>
      <c r="AE233" s="138" t="s">
        <v>279</v>
      </c>
      <c r="AF233" s="138" t="s">
        <v>10</v>
      </c>
      <c r="AG233" s="123">
        <v>12</v>
      </c>
      <c r="AH233" s="123">
        <v>3264</v>
      </c>
      <c r="AI233" s="123">
        <v>86</v>
      </c>
      <c r="AJ233" s="138" t="s">
        <v>27</v>
      </c>
      <c r="AK233" s="96"/>
      <c r="AL233" s="96"/>
      <c r="AM233" s="96"/>
      <c r="AN233" s="105"/>
      <c r="AO233" s="105"/>
      <c r="AP233" s="96"/>
      <c r="AQ233" s="105"/>
      <c r="AR233" s="96"/>
      <c r="AS233" s="96"/>
      <c r="AT233" s="96"/>
      <c r="AU233" s="96"/>
      <c r="AV233" s="96"/>
      <c r="AW233" s="96"/>
      <c r="AX233" s="96"/>
      <c r="AY233" s="96"/>
      <c r="AZ233" s="96"/>
      <c r="BA233" s="96"/>
      <c r="BB233" s="96"/>
      <c r="BC233" s="96"/>
      <c r="BD233" s="96"/>
      <c r="BE233" s="96"/>
      <c r="BF233" s="96"/>
      <c r="BG233" s="96"/>
      <c r="BH233" s="96"/>
      <c r="BI233" s="96"/>
      <c r="BJ233" s="96"/>
      <c r="BK233" s="96"/>
      <c r="BL233" s="96"/>
      <c r="BM233" s="96"/>
      <c r="BN233" s="96"/>
      <c r="BO233" s="96"/>
      <c r="BP233" s="96"/>
      <c r="BQ233" s="96"/>
      <c r="BR233" s="96"/>
      <c r="BS233" s="96"/>
      <c r="BT233" s="96"/>
      <c r="BU233" s="96"/>
      <c r="BV233" s="96"/>
      <c r="BW233" s="96"/>
      <c r="BX233" s="96"/>
      <c r="BY233" s="96"/>
      <c r="BZ233" s="96"/>
      <c r="CA233" s="96"/>
      <c r="CB233" s="96"/>
      <c r="CC233" s="96"/>
      <c r="CD233" s="96"/>
      <c r="CE233" s="96"/>
      <c r="CF233" s="96"/>
      <c r="CG233" s="96"/>
      <c r="CH233" s="96"/>
      <c r="CI233" s="96"/>
    </row>
    <row r="234" spans="1:87" ht="15" hidden="1">
      <c r="A234" s="96"/>
      <c r="B234" s="102"/>
      <c r="C234" s="102"/>
      <c r="D234" s="102"/>
      <c r="E234" s="102"/>
      <c r="F234" s="102"/>
      <c r="G234" s="102"/>
      <c r="H234" s="102"/>
      <c r="I234" s="102"/>
      <c r="J234" s="102"/>
      <c r="K234" s="102"/>
      <c r="L234" s="102"/>
      <c r="M234" s="102"/>
      <c r="N234" s="102"/>
      <c r="O234" s="102"/>
      <c r="P234" s="102"/>
      <c r="Q234" s="96"/>
      <c r="R234" s="96"/>
      <c r="S234" s="96"/>
      <c r="T234" s="96"/>
      <c r="U234" s="96"/>
      <c r="V234" s="96"/>
      <c r="W234" s="96"/>
      <c r="X234" s="96"/>
      <c r="Y234" s="96"/>
      <c r="Z234" s="99"/>
      <c r="AA234" s="139" t="s">
        <v>280</v>
      </c>
      <c r="AB234" s="138">
        <v>11</v>
      </c>
      <c r="AC234" s="138" t="s">
        <v>27</v>
      </c>
      <c r="AD234" s="138">
        <f t="shared" si="2"/>
        <v>6</v>
      </c>
      <c r="AE234" s="138" t="s">
        <v>27</v>
      </c>
      <c r="AF234" s="138" t="s">
        <v>27</v>
      </c>
      <c r="AG234" s="123"/>
      <c r="AH234" s="123"/>
      <c r="AI234" s="123"/>
      <c r="AJ234" s="138" t="s">
        <v>27</v>
      </c>
      <c r="AK234" s="96"/>
      <c r="AL234" s="96"/>
      <c r="AM234" s="96"/>
      <c r="AN234" s="105"/>
      <c r="AO234" s="105"/>
      <c r="AP234" s="96"/>
      <c r="AQ234" s="105"/>
      <c r="AR234" s="96"/>
      <c r="AS234" s="96"/>
      <c r="AT234" s="96"/>
      <c r="AU234" s="96"/>
      <c r="AV234" s="96"/>
      <c r="AW234" s="96"/>
      <c r="AX234" s="96"/>
      <c r="AY234" s="96"/>
      <c r="AZ234" s="96"/>
      <c r="BA234" s="96"/>
      <c r="BB234" s="96"/>
      <c r="BC234" s="96"/>
      <c r="BD234" s="96"/>
      <c r="BE234" s="96"/>
      <c r="BF234" s="96"/>
      <c r="BG234" s="96"/>
      <c r="BH234" s="96"/>
      <c r="BI234" s="96"/>
      <c r="BJ234" s="96"/>
      <c r="BK234" s="96"/>
      <c r="BL234" s="96"/>
      <c r="BM234" s="96"/>
      <c r="BN234" s="96"/>
      <c r="BO234" s="96"/>
      <c r="BP234" s="96"/>
      <c r="BQ234" s="96"/>
      <c r="BR234" s="96"/>
      <c r="BS234" s="96"/>
      <c r="BT234" s="96"/>
      <c r="BU234" s="96"/>
      <c r="BV234" s="96"/>
      <c r="BW234" s="96"/>
      <c r="BX234" s="96"/>
      <c r="BY234" s="96"/>
      <c r="BZ234" s="96"/>
      <c r="CA234" s="96"/>
      <c r="CB234" s="96"/>
      <c r="CC234" s="96"/>
      <c r="CD234" s="96"/>
      <c r="CE234" s="96"/>
      <c r="CF234" s="96"/>
      <c r="CG234" s="96"/>
      <c r="CH234" s="96"/>
      <c r="CI234" s="96"/>
    </row>
    <row r="235" spans="1:87" ht="15" hidden="1">
      <c r="A235" s="96"/>
      <c r="B235" s="102"/>
      <c r="C235" s="102"/>
      <c r="D235" s="102"/>
      <c r="E235" s="102"/>
      <c r="F235" s="102"/>
      <c r="G235" s="102"/>
      <c r="H235" s="102"/>
      <c r="I235" s="102"/>
      <c r="J235" s="102"/>
      <c r="K235" s="102"/>
      <c r="L235" s="102"/>
      <c r="M235" s="102"/>
      <c r="N235" s="102"/>
      <c r="O235" s="102"/>
      <c r="P235" s="102"/>
      <c r="Q235" s="96"/>
      <c r="R235" s="96"/>
      <c r="S235" s="96"/>
      <c r="T235" s="96"/>
      <c r="U235" s="96"/>
      <c r="V235" s="96"/>
      <c r="W235" s="96"/>
      <c r="X235" s="96"/>
      <c r="Y235" s="96"/>
      <c r="Z235" s="99"/>
      <c r="AA235" s="139" t="s">
        <v>281</v>
      </c>
      <c r="AB235" s="138">
        <v>6</v>
      </c>
      <c r="AC235" s="138" t="s">
        <v>27</v>
      </c>
      <c r="AD235" s="138">
        <f t="shared" si="2"/>
        <v>6</v>
      </c>
      <c r="AE235" s="138" t="s">
        <v>27</v>
      </c>
      <c r="AF235" s="138" t="s">
        <v>27</v>
      </c>
      <c r="AG235" s="123"/>
      <c r="AH235" s="123"/>
      <c r="AI235" s="123"/>
      <c r="AJ235" s="138" t="s">
        <v>27</v>
      </c>
      <c r="AK235" s="96"/>
      <c r="AL235" s="96"/>
      <c r="AM235" s="96"/>
      <c r="AN235" s="105"/>
      <c r="AO235" s="105"/>
      <c r="AP235" s="96"/>
      <c r="AQ235" s="105"/>
      <c r="AR235" s="96"/>
      <c r="AS235" s="96"/>
      <c r="AT235" s="96"/>
      <c r="AU235" s="96"/>
      <c r="AV235" s="96"/>
      <c r="AW235" s="96"/>
      <c r="AX235" s="96"/>
      <c r="AY235" s="96"/>
      <c r="AZ235" s="96"/>
      <c r="BA235" s="96"/>
      <c r="BB235" s="96"/>
      <c r="BC235" s="96"/>
      <c r="BD235" s="96"/>
      <c r="BE235" s="96"/>
      <c r="BF235" s="96"/>
      <c r="BG235" s="96"/>
      <c r="BH235" s="96"/>
      <c r="BI235" s="96"/>
      <c r="BJ235" s="96"/>
      <c r="BK235" s="96"/>
      <c r="BL235" s="96"/>
      <c r="BM235" s="96"/>
      <c r="BN235" s="96"/>
      <c r="BO235" s="96"/>
      <c r="BP235" s="96"/>
      <c r="BQ235" s="96"/>
      <c r="BR235" s="96"/>
      <c r="BS235" s="96"/>
      <c r="BT235" s="96"/>
      <c r="BU235" s="96"/>
      <c r="BV235" s="96"/>
      <c r="BW235" s="96"/>
      <c r="BX235" s="96"/>
      <c r="BY235" s="96"/>
      <c r="BZ235" s="96"/>
      <c r="CA235" s="96"/>
      <c r="CB235" s="96"/>
      <c r="CC235" s="96"/>
      <c r="CD235" s="96"/>
      <c r="CE235" s="96"/>
      <c r="CF235" s="96"/>
      <c r="CG235" s="96"/>
      <c r="CH235" s="96"/>
      <c r="CI235" s="96"/>
    </row>
    <row r="236" spans="1:87" ht="15" hidden="1">
      <c r="A236" s="96"/>
      <c r="B236" s="102"/>
      <c r="C236" s="102"/>
      <c r="D236" s="102"/>
      <c r="E236" s="102"/>
      <c r="F236" s="102"/>
      <c r="G236" s="102"/>
      <c r="H236" s="102"/>
      <c r="I236" s="102"/>
      <c r="J236" s="102"/>
      <c r="K236" s="102"/>
      <c r="L236" s="102"/>
      <c r="M236" s="102"/>
      <c r="N236" s="102"/>
      <c r="O236" s="102"/>
      <c r="P236" s="102"/>
      <c r="Q236" s="96"/>
      <c r="R236" s="96"/>
      <c r="S236" s="96"/>
      <c r="T236" s="96"/>
      <c r="U236" s="96"/>
      <c r="V236" s="96"/>
      <c r="W236" s="96"/>
      <c r="X236" s="96"/>
      <c r="Y236" s="96"/>
      <c r="Z236" s="99"/>
      <c r="AA236" s="139" t="s">
        <v>282</v>
      </c>
      <c r="AB236" s="138">
        <v>2</v>
      </c>
      <c r="AC236" s="138" t="s">
        <v>27</v>
      </c>
      <c r="AD236" s="138">
        <f t="shared" si="2"/>
        <v>6</v>
      </c>
      <c r="AE236" s="138" t="s">
        <v>27</v>
      </c>
      <c r="AF236" s="138" t="s">
        <v>27</v>
      </c>
      <c r="AG236" s="123"/>
      <c r="AH236" s="123"/>
      <c r="AI236" s="123"/>
      <c r="AJ236" s="138" t="s">
        <v>27</v>
      </c>
      <c r="AK236" s="96"/>
      <c r="AL236" s="96"/>
      <c r="AM236" s="96"/>
      <c r="AN236" s="105"/>
      <c r="AO236" s="105"/>
      <c r="AP236" s="96"/>
      <c r="AQ236" s="105"/>
      <c r="AR236" s="96"/>
      <c r="AS236" s="96"/>
      <c r="AT236" s="96"/>
      <c r="AU236" s="96"/>
      <c r="AV236" s="96"/>
      <c r="AW236" s="96"/>
      <c r="AX236" s="96"/>
      <c r="AY236" s="96"/>
      <c r="AZ236" s="96"/>
      <c r="BA236" s="96"/>
      <c r="BB236" s="96"/>
      <c r="BC236" s="96"/>
      <c r="BD236" s="96"/>
      <c r="BE236" s="96"/>
      <c r="BF236" s="96"/>
      <c r="BG236" s="96"/>
      <c r="BH236" s="96"/>
      <c r="BI236" s="96"/>
      <c r="BJ236" s="96"/>
      <c r="BK236" s="96"/>
      <c r="BL236" s="96"/>
      <c r="BM236" s="96"/>
      <c r="BN236" s="96"/>
      <c r="BO236" s="96"/>
      <c r="BP236" s="96"/>
      <c r="BQ236" s="96"/>
      <c r="BR236" s="96"/>
      <c r="BS236" s="96"/>
      <c r="BT236" s="96"/>
      <c r="BU236" s="96"/>
      <c r="BV236" s="96"/>
      <c r="BW236" s="96"/>
      <c r="BX236" s="96"/>
      <c r="BY236" s="96"/>
      <c r="BZ236" s="96"/>
      <c r="CA236" s="96"/>
      <c r="CB236" s="96"/>
      <c r="CC236" s="96"/>
      <c r="CD236" s="96"/>
      <c r="CE236" s="96"/>
      <c r="CF236" s="96"/>
      <c r="CG236" s="96"/>
      <c r="CH236" s="96"/>
      <c r="CI236" s="96"/>
    </row>
    <row r="237" spans="1:87" ht="15" hidden="1">
      <c r="A237" s="96"/>
      <c r="B237" s="102"/>
      <c r="C237" s="102"/>
      <c r="D237" s="102"/>
      <c r="E237" s="102"/>
      <c r="F237" s="102"/>
      <c r="G237" s="102"/>
      <c r="H237" s="102"/>
      <c r="I237" s="102"/>
      <c r="J237" s="102"/>
      <c r="K237" s="102"/>
      <c r="L237" s="102"/>
      <c r="M237" s="102"/>
      <c r="N237" s="102"/>
      <c r="O237" s="102"/>
      <c r="P237" s="102"/>
      <c r="Q237" s="96"/>
      <c r="R237" s="96"/>
      <c r="S237" s="96"/>
      <c r="T237" s="96"/>
      <c r="U237" s="96"/>
      <c r="V237" s="96"/>
      <c r="W237" s="96"/>
      <c r="X237" s="96"/>
      <c r="Y237" s="96"/>
      <c r="Z237" s="99"/>
      <c r="AA237" s="139" t="s">
        <v>283</v>
      </c>
      <c r="AB237" s="138">
        <v>5</v>
      </c>
      <c r="AC237" s="138">
        <v>2015</v>
      </c>
      <c r="AD237" s="138" t="str">
        <f t="shared" ref="AD237:AD300" si="3">+IF(AC237&lt;$G$34,12,IF(AC237=$G$34,6,""))</f>
        <v/>
      </c>
      <c r="AE237" s="138" t="s">
        <v>284</v>
      </c>
      <c r="AF237" s="138" t="s">
        <v>5</v>
      </c>
      <c r="AG237" s="123">
        <v>9</v>
      </c>
      <c r="AH237" s="123">
        <v>780</v>
      </c>
      <c r="AI237" s="123">
        <v>37</v>
      </c>
      <c r="AJ237" s="138" t="s">
        <v>27</v>
      </c>
      <c r="AK237" s="96"/>
      <c r="AL237" s="96"/>
      <c r="AM237" s="96"/>
      <c r="AN237" s="105"/>
      <c r="AO237" s="105"/>
      <c r="AP237" s="96"/>
      <c r="AQ237" s="105"/>
      <c r="AR237" s="96"/>
      <c r="AS237" s="96"/>
      <c r="AT237" s="96"/>
      <c r="AU237" s="96"/>
      <c r="AV237" s="96"/>
      <c r="AW237" s="96"/>
      <c r="AX237" s="96"/>
      <c r="AY237" s="96"/>
      <c r="AZ237" s="96"/>
      <c r="BA237" s="96"/>
      <c r="BB237" s="96"/>
      <c r="BC237" s="96"/>
      <c r="BD237" s="96"/>
      <c r="BE237" s="96"/>
      <c r="BF237" s="96"/>
      <c r="BG237" s="96"/>
      <c r="BH237" s="96"/>
      <c r="BI237" s="96"/>
      <c r="BJ237" s="96"/>
      <c r="BK237" s="96"/>
      <c r="BL237" s="96"/>
      <c r="BM237" s="96"/>
      <c r="BN237" s="96"/>
      <c r="BO237" s="96"/>
      <c r="BP237" s="96"/>
      <c r="BQ237" s="96"/>
      <c r="BR237" s="96"/>
      <c r="BS237" s="96"/>
      <c r="BT237" s="96"/>
      <c r="BU237" s="96"/>
      <c r="BV237" s="96"/>
      <c r="BW237" s="96"/>
      <c r="BX237" s="96"/>
      <c r="BY237" s="96"/>
      <c r="BZ237" s="96"/>
      <c r="CA237" s="96"/>
      <c r="CB237" s="96"/>
      <c r="CC237" s="96"/>
      <c r="CD237" s="96"/>
      <c r="CE237" s="96"/>
      <c r="CF237" s="96"/>
      <c r="CG237" s="96"/>
      <c r="CH237" s="96"/>
      <c r="CI237" s="96"/>
    </row>
    <row r="238" spans="1:87" ht="15" hidden="1">
      <c r="A238" s="96"/>
      <c r="B238" s="102"/>
      <c r="C238" s="102"/>
      <c r="D238" s="102"/>
      <c r="E238" s="102"/>
      <c r="F238" s="102"/>
      <c r="G238" s="102"/>
      <c r="H238" s="102"/>
      <c r="I238" s="102"/>
      <c r="J238" s="102"/>
      <c r="K238" s="102"/>
      <c r="L238" s="102"/>
      <c r="M238" s="102"/>
      <c r="N238" s="102"/>
      <c r="O238" s="102"/>
      <c r="P238" s="102"/>
      <c r="Q238" s="96"/>
      <c r="R238" s="96"/>
      <c r="S238" s="96"/>
      <c r="T238" s="96"/>
      <c r="U238" s="96"/>
      <c r="V238" s="96"/>
      <c r="W238" s="96"/>
      <c r="X238" s="96"/>
      <c r="Y238" s="96"/>
      <c r="Z238" s="99"/>
      <c r="AA238" s="139" t="s">
        <v>285</v>
      </c>
      <c r="AB238" s="138">
        <v>10</v>
      </c>
      <c r="AC238" s="138">
        <v>2017</v>
      </c>
      <c r="AD238" s="138" t="str">
        <f t="shared" si="3"/>
        <v/>
      </c>
      <c r="AE238" s="138" t="s">
        <v>286</v>
      </c>
      <c r="AF238" s="138" t="s">
        <v>7</v>
      </c>
      <c r="AG238" s="123">
        <v>23</v>
      </c>
      <c r="AH238" s="123">
        <v>3143</v>
      </c>
      <c r="AI238" s="123">
        <v>114</v>
      </c>
      <c r="AJ238" s="138" t="s">
        <v>27</v>
      </c>
      <c r="AK238" s="96"/>
      <c r="AL238" s="96"/>
      <c r="AM238" s="96"/>
      <c r="AN238" s="105"/>
      <c r="AO238" s="105"/>
      <c r="AP238" s="96"/>
      <c r="AQ238" s="105"/>
      <c r="AR238" s="96"/>
      <c r="AS238" s="96"/>
      <c r="AT238" s="96"/>
      <c r="AU238" s="96"/>
      <c r="AV238" s="96"/>
      <c r="AW238" s="96"/>
      <c r="AX238" s="96"/>
      <c r="AY238" s="96"/>
      <c r="AZ238" s="96"/>
      <c r="BA238" s="96"/>
      <c r="BB238" s="96"/>
      <c r="BC238" s="96"/>
      <c r="BD238" s="96"/>
      <c r="BE238" s="96"/>
      <c r="BF238" s="96"/>
      <c r="BG238" s="96"/>
      <c r="BH238" s="96"/>
      <c r="BI238" s="96"/>
      <c r="BJ238" s="96"/>
      <c r="BK238" s="96"/>
      <c r="BL238" s="96"/>
      <c r="BM238" s="96"/>
      <c r="BN238" s="96"/>
      <c r="BO238" s="96"/>
      <c r="BP238" s="96"/>
      <c r="BQ238" s="96"/>
      <c r="BR238" s="96"/>
      <c r="BS238" s="96"/>
      <c r="BT238" s="96"/>
      <c r="BU238" s="96"/>
      <c r="BV238" s="96"/>
      <c r="BW238" s="96"/>
      <c r="BX238" s="96"/>
      <c r="BY238" s="96"/>
      <c r="BZ238" s="96"/>
      <c r="CA238" s="96"/>
      <c r="CB238" s="96"/>
      <c r="CC238" s="96"/>
      <c r="CD238" s="96"/>
      <c r="CE238" s="96"/>
      <c r="CF238" s="96"/>
      <c r="CG238" s="96"/>
      <c r="CH238" s="96"/>
      <c r="CI238" s="96"/>
    </row>
    <row r="239" spans="1:87" ht="15" hidden="1">
      <c r="A239" s="96"/>
      <c r="B239" s="102"/>
      <c r="C239" s="102"/>
      <c r="D239" s="102"/>
      <c r="E239" s="102"/>
      <c r="F239" s="102"/>
      <c r="G239" s="102"/>
      <c r="H239" s="102"/>
      <c r="I239" s="102"/>
      <c r="J239" s="102"/>
      <c r="K239" s="102"/>
      <c r="L239" s="102"/>
      <c r="M239" s="102"/>
      <c r="N239" s="102"/>
      <c r="O239" s="102"/>
      <c r="P239" s="102"/>
      <c r="Q239" s="96"/>
      <c r="R239" s="96"/>
      <c r="S239" s="96"/>
      <c r="T239" s="96"/>
      <c r="U239" s="96"/>
      <c r="V239" s="96"/>
      <c r="W239" s="96"/>
      <c r="X239" s="96"/>
      <c r="Y239" s="96"/>
      <c r="Z239" s="99"/>
      <c r="AA239" s="139" t="s">
        <v>287</v>
      </c>
      <c r="AB239" s="138">
        <v>4</v>
      </c>
      <c r="AC239" s="138">
        <v>2015</v>
      </c>
      <c r="AD239" s="138" t="str">
        <f t="shared" si="3"/>
        <v/>
      </c>
      <c r="AE239" s="138" t="s">
        <v>288</v>
      </c>
      <c r="AF239" s="138" t="s">
        <v>9</v>
      </c>
      <c r="AG239" s="123">
        <v>37</v>
      </c>
      <c r="AH239" s="123">
        <v>5537</v>
      </c>
      <c r="AI239" s="123">
        <v>194</v>
      </c>
      <c r="AJ239" s="138" t="s">
        <v>27</v>
      </c>
      <c r="AK239" s="96"/>
      <c r="AL239" s="96"/>
      <c r="AM239" s="96"/>
      <c r="AN239" s="105"/>
      <c r="AO239" s="105"/>
      <c r="AP239" s="96"/>
      <c r="AQ239" s="105"/>
      <c r="AR239" s="96"/>
      <c r="AS239" s="96"/>
      <c r="AT239" s="96"/>
      <c r="AU239" s="96"/>
      <c r="AV239" s="96"/>
      <c r="AW239" s="96"/>
      <c r="AX239" s="96"/>
      <c r="AY239" s="96"/>
      <c r="AZ239" s="96"/>
      <c r="BA239" s="96"/>
      <c r="BB239" s="96"/>
      <c r="BC239" s="96"/>
      <c r="BD239" s="96"/>
      <c r="BE239" s="96"/>
      <c r="BF239" s="96"/>
      <c r="BG239" s="96"/>
      <c r="BH239" s="96"/>
      <c r="BI239" s="96"/>
      <c r="BJ239" s="96"/>
      <c r="BK239" s="96"/>
      <c r="BL239" s="96"/>
      <c r="BM239" s="96"/>
      <c r="BN239" s="96"/>
      <c r="BO239" s="96"/>
      <c r="BP239" s="96"/>
      <c r="BQ239" s="96"/>
      <c r="BR239" s="96"/>
      <c r="BS239" s="96"/>
      <c r="BT239" s="96"/>
      <c r="BU239" s="96"/>
      <c r="BV239" s="96"/>
      <c r="BW239" s="96"/>
      <c r="BX239" s="96"/>
      <c r="BY239" s="96"/>
      <c r="BZ239" s="96"/>
      <c r="CA239" s="96"/>
      <c r="CB239" s="96"/>
      <c r="CC239" s="96"/>
      <c r="CD239" s="96"/>
      <c r="CE239" s="96"/>
      <c r="CF239" s="96"/>
      <c r="CG239" s="96"/>
      <c r="CH239" s="96"/>
      <c r="CI239" s="96"/>
    </row>
    <row r="240" spans="1:87" ht="15" hidden="1">
      <c r="A240" s="96"/>
      <c r="B240" s="102"/>
      <c r="C240" s="102"/>
      <c r="D240" s="102"/>
      <c r="E240" s="102"/>
      <c r="F240" s="102"/>
      <c r="G240" s="102"/>
      <c r="H240" s="102"/>
      <c r="I240" s="102"/>
      <c r="J240" s="102"/>
      <c r="K240" s="102"/>
      <c r="L240" s="102"/>
      <c r="M240" s="102"/>
      <c r="N240" s="102"/>
      <c r="O240" s="102"/>
      <c r="P240" s="102"/>
      <c r="Q240" s="96"/>
      <c r="R240" s="96"/>
      <c r="S240" s="96"/>
      <c r="T240" s="96"/>
      <c r="U240" s="96"/>
      <c r="V240" s="96"/>
      <c r="W240" s="96"/>
      <c r="X240" s="96"/>
      <c r="Y240" s="96"/>
      <c r="Z240" s="99"/>
      <c r="AA240" s="139" t="s">
        <v>289</v>
      </c>
      <c r="AB240" s="138">
        <v>13</v>
      </c>
      <c r="AC240" s="138" t="s">
        <v>27</v>
      </c>
      <c r="AD240" s="138">
        <f t="shared" si="3"/>
        <v>6</v>
      </c>
      <c r="AE240" s="138" t="s">
        <v>27</v>
      </c>
      <c r="AF240" s="138" t="s">
        <v>27</v>
      </c>
      <c r="AG240" s="123"/>
      <c r="AH240" s="123"/>
      <c r="AI240" s="123"/>
      <c r="AJ240" s="138" t="s">
        <v>27</v>
      </c>
      <c r="AK240" s="96"/>
      <c r="AL240" s="96"/>
      <c r="AM240" s="96"/>
      <c r="AN240" s="105"/>
      <c r="AO240" s="105"/>
      <c r="AP240" s="96"/>
      <c r="AQ240" s="105"/>
      <c r="AR240" s="96"/>
      <c r="AS240" s="96"/>
      <c r="AT240" s="96"/>
      <c r="AU240" s="96"/>
      <c r="AV240" s="96"/>
      <c r="AW240" s="96"/>
      <c r="AX240" s="96"/>
      <c r="AY240" s="96"/>
      <c r="AZ240" s="96"/>
      <c r="BA240" s="96"/>
      <c r="BB240" s="96"/>
      <c r="BC240" s="96"/>
      <c r="BD240" s="96"/>
      <c r="BE240" s="96"/>
      <c r="BF240" s="96"/>
      <c r="BG240" s="96"/>
      <c r="BH240" s="96"/>
      <c r="BI240" s="96"/>
      <c r="BJ240" s="96"/>
      <c r="BK240" s="96"/>
      <c r="BL240" s="96"/>
      <c r="BM240" s="96"/>
      <c r="BN240" s="96"/>
      <c r="BO240" s="96"/>
      <c r="BP240" s="96"/>
      <c r="BQ240" s="96"/>
      <c r="BR240" s="96"/>
      <c r="BS240" s="96"/>
      <c r="BT240" s="96"/>
      <c r="BU240" s="96"/>
      <c r="BV240" s="96"/>
      <c r="BW240" s="96"/>
      <c r="BX240" s="96"/>
      <c r="BY240" s="96"/>
      <c r="BZ240" s="96"/>
      <c r="CA240" s="96"/>
      <c r="CB240" s="96"/>
      <c r="CC240" s="96"/>
      <c r="CD240" s="96"/>
      <c r="CE240" s="96"/>
      <c r="CF240" s="96"/>
      <c r="CG240" s="96"/>
      <c r="CH240" s="96"/>
      <c r="CI240" s="96"/>
    </row>
    <row r="241" spans="1:87" ht="15" hidden="1">
      <c r="A241" s="96"/>
      <c r="B241" s="102"/>
      <c r="C241" s="102"/>
      <c r="D241" s="102"/>
      <c r="E241" s="102"/>
      <c r="F241" s="102"/>
      <c r="G241" s="102"/>
      <c r="H241" s="102"/>
      <c r="I241" s="102"/>
      <c r="J241" s="102"/>
      <c r="K241" s="102"/>
      <c r="L241" s="102"/>
      <c r="M241" s="102"/>
      <c r="N241" s="102"/>
      <c r="O241" s="102"/>
      <c r="P241" s="102"/>
      <c r="Q241" s="96"/>
      <c r="R241" s="96"/>
      <c r="S241" s="96"/>
      <c r="T241" s="96"/>
      <c r="U241" s="96"/>
      <c r="V241" s="96"/>
      <c r="W241" s="96"/>
      <c r="X241" s="96"/>
      <c r="Y241" s="96"/>
      <c r="Z241" s="99"/>
      <c r="AA241" s="139" t="s">
        <v>290</v>
      </c>
      <c r="AB241" s="138">
        <v>9</v>
      </c>
      <c r="AC241" s="138">
        <v>2019</v>
      </c>
      <c r="AD241" s="138" t="str">
        <f t="shared" si="3"/>
        <v/>
      </c>
      <c r="AE241" s="138" t="s">
        <v>291</v>
      </c>
      <c r="AF241" s="138" t="s">
        <v>9</v>
      </c>
      <c r="AG241" s="123">
        <v>16</v>
      </c>
      <c r="AH241" s="123">
        <v>1337</v>
      </c>
      <c r="AI241" s="123">
        <v>71</v>
      </c>
      <c r="AJ241" s="138" t="s">
        <v>27</v>
      </c>
      <c r="AK241" s="96"/>
      <c r="AL241" s="96"/>
      <c r="AM241" s="96"/>
      <c r="AN241" s="105"/>
      <c r="AO241" s="105"/>
      <c r="AP241" s="96"/>
      <c r="AQ241" s="105"/>
      <c r="AR241" s="96"/>
      <c r="AS241" s="96"/>
      <c r="AT241" s="96"/>
      <c r="AU241" s="96"/>
      <c r="AV241" s="96"/>
      <c r="AW241" s="96"/>
      <c r="AX241" s="96"/>
      <c r="AY241" s="96"/>
      <c r="AZ241" s="96"/>
      <c r="BA241" s="96"/>
      <c r="BB241" s="96"/>
      <c r="BC241" s="96"/>
      <c r="BD241" s="96"/>
      <c r="BE241" s="96"/>
      <c r="BF241" s="96"/>
      <c r="BG241" s="96"/>
      <c r="BH241" s="96"/>
      <c r="BI241" s="96"/>
      <c r="BJ241" s="96"/>
      <c r="BK241" s="96"/>
      <c r="BL241" s="96"/>
      <c r="BM241" s="96"/>
      <c r="BN241" s="96"/>
      <c r="BO241" s="96"/>
      <c r="BP241" s="96"/>
      <c r="BQ241" s="96"/>
      <c r="BR241" s="96"/>
      <c r="BS241" s="96"/>
      <c r="BT241" s="96"/>
      <c r="BU241" s="96"/>
      <c r="BV241" s="96"/>
      <c r="BW241" s="96"/>
      <c r="BX241" s="96"/>
      <c r="BY241" s="96"/>
      <c r="BZ241" s="96"/>
      <c r="CA241" s="96"/>
      <c r="CB241" s="96"/>
      <c r="CC241" s="96"/>
      <c r="CD241" s="96"/>
      <c r="CE241" s="96"/>
      <c r="CF241" s="96"/>
      <c r="CG241" s="96"/>
      <c r="CH241" s="96"/>
      <c r="CI241" s="96"/>
    </row>
    <row r="242" spans="1:87" ht="15" hidden="1">
      <c r="A242" s="96"/>
      <c r="B242" s="102"/>
      <c r="C242" s="102"/>
      <c r="D242" s="102"/>
      <c r="E242" s="102"/>
      <c r="F242" s="102"/>
      <c r="G242" s="102"/>
      <c r="H242" s="102"/>
      <c r="I242" s="102"/>
      <c r="J242" s="102"/>
      <c r="K242" s="102"/>
      <c r="L242" s="102"/>
      <c r="M242" s="102"/>
      <c r="N242" s="102"/>
      <c r="O242" s="102"/>
      <c r="P242" s="102"/>
      <c r="Q242" s="96"/>
      <c r="R242" s="96"/>
      <c r="S242" s="96"/>
      <c r="T242" s="96"/>
      <c r="U242" s="96"/>
      <c r="V242" s="96"/>
      <c r="W242" s="96"/>
      <c r="X242" s="96"/>
      <c r="Y242" s="96"/>
      <c r="Z242" s="99"/>
      <c r="AA242" s="139" t="s">
        <v>292</v>
      </c>
      <c r="AB242" s="138">
        <v>4</v>
      </c>
      <c r="AC242" s="138" t="s">
        <v>27</v>
      </c>
      <c r="AD242" s="138">
        <f t="shared" si="3"/>
        <v>6</v>
      </c>
      <c r="AE242" s="138" t="s">
        <v>27</v>
      </c>
      <c r="AF242" s="138" t="s">
        <v>27</v>
      </c>
      <c r="AG242" s="123"/>
      <c r="AH242" s="123"/>
      <c r="AI242" s="123"/>
      <c r="AJ242" s="138" t="s">
        <v>27</v>
      </c>
      <c r="AK242" s="96"/>
      <c r="AL242" s="96"/>
      <c r="AM242" s="96"/>
      <c r="AN242" s="105"/>
      <c r="AO242" s="105"/>
      <c r="AP242" s="96"/>
      <c r="AQ242" s="105"/>
      <c r="AR242" s="96"/>
      <c r="AS242" s="96"/>
      <c r="AT242" s="96"/>
      <c r="AU242" s="96"/>
      <c r="AV242" s="96"/>
      <c r="AW242" s="96"/>
      <c r="AX242" s="96"/>
      <c r="AY242" s="96"/>
      <c r="AZ242" s="96"/>
      <c r="BA242" s="96"/>
      <c r="BB242" s="96"/>
      <c r="BC242" s="96"/>
      <c r="BD242" s="96"/>
      <c r="BE242" s="96"/>
      <c r="BF242" s="96"/>
      <c r="BG242" s="96"/>
      <c r="BH242" s="96"/>
      <c r="BI242" s="96"/>
      <c r="BJ242" s="96"/>
      <c r="BK242" s="96"/>
      <c r="BL242" s="96"/>
      <c r="BM242" s="96"/>
      <c r="BN242" s="96"/>
      <c r="BO242" s="96"/>
      <c r="BP242" s="96"/>
      <c r="BQ242" s="96"/>
      <c r="BR242" s="96"/>
      <c r="BS242" s="96"/>
      <c r="BT242" s="96"/>
      <c r="BU242" s="96"/>
      <c r="BV242" s="96"/>
      <c r="BW242" s="96"/>
      <c r="BX242" s="96"/>
      <c r="BY242" s="96"/>
      <c r="BZ242" s="96"/>
      <c r="CA242" s="96"/>
      <c r="CB242" s="96"/>
      <c r="CC242" s="96"/>
      <c r="CD242" s="96"/>
      <c r="CE242" s="96"/>
      <c r="CF242" s="96"/>
      <c r="CG242" s="96"/>
      <c r="CH242" s="96"/>
      <c r="CI242" s="96"/>
    </row>
    <row r="243" spans="1:87" ht="15" hidden="1">
      <c r="A243" s="96"/>
      <c r="B243" s="102"/>
      <c r="C243" s="102"/>
      <c r="D243" s="102"/>
      <c r="E243" s="102"/>
      <c r="F243" s="102"/>
      <c r="G243" s="102"/>
      <c r="H243" s="102"/>
      <c r="I243" s="102"/>
      <c r="J243" s="102"/>
      <c r="K243" s="102"/>
      <c r="L243" s="102"/>
      <c r="M243" s="102"/>
      <c r="N243" s="102"/>
      <c r="O243" s="102"/>
      <c r="P243" s="102"/>
      <c r="Q243" s="96"/>
      <c r="R243" s="96"/>
      <c r="S243" s="96"/>
      <c r="T243" s="96"/>
      <c r="U243" s="96"/>
      <c r="V243" s="96"/>
      <c r="W243" s="96"/>
      <c r="X243" s="96"/>
      <c r="Y243" s="96"/>
      <c r="Z243" s="99"/>
      <c r="AA243" s="139" t="s">
        <v>293</v>
      </c>
      <c r="AB243" s="138">
        <v>14</v>
      </c>
      <c r="AC243" s="138" t="s">
        <v>27</v>
      </c>
      <c r="AD243" s="138">
        <f t="shared" si="3"/>
        <v>6</v>
      </c>
      <c r="AE243" s="138" t="s">
        <v>27</v>
      </c>
      <c r="AF243" s="138" t="s">
        <v>27</v>
      </c>
      <c r="AG243" s="123"/>
      <c r="AH243" s="123"/>
      <c r="AI243" s="123"/>
      <c r="AJ243" s="138" t="s">
        <v>27</v>
      </c>
      <c r="AK243" s="96"/>
      <c r="AL243" s="96"/>
      <c r="AM243" s="96"/>
      <c r="AN243" s="105"/>
      <c r="AO243" s="105"/>
      <c r="AP243" s="96"/>
      <c r="AQ243" s="105"/>
      <c r="AR243" s="96"/>
      <c r="AS243" s="96"/>
      <c r="AT243" s="96"/>
      <c r="AU243" s="96"/>
      <c r="AV243" s="96"/>
      <c r="AW243" s="96"/>
      <c r="AX243" s="96"/>
      <c r="AY243" s="96"/>
      <c r="AZ243" s="96"/>
      <c r="BA243" s="96"/>
      <c r="BB243" s="96"/>
      <c r="BC243" s="96"/>
      <c r="BD243" s="96"/>
      <c r="BE243" s="96"/>
      <c r="BF243" s="96"/>
      <c r="BG243" s="96"/>
      <c r="BH243" s="96"/>
      <c r="BI243" s="96"/>
      <c r="BJ243" s="96"/>
      <c r="BK243" s="96"/>
      <c r="BL243" s="96"/>
      <c r="BM243" s="96"/>
      <c r="BN243" s="96"/>
      <c r="BO243" s="96"/>
      <c r="BP243" s="96"/>
      <c r="BQ243" s="96"/>
      <c r="BR243" s="96"/>
      <c r="BS243" s="96"/>
      <c r="BT243" s="96"/>
      <c r="BU243" s="96"/>
      <c r="BV243" s="96"/>
      <c r="BW243" s="96"/>
      <c r="BX243" s="96"/>
      <c r="BY243" s="96"/>
      <c r="BZ243" s="96"/>
      <c r="CA243" s="96"/>
      <c r="CB243" s="96"/>
      <c r="CC243" s="96"/>
      <c r="CD243" s="96"/>
      <c r="CE243" s="96"/>
      <c r="CF243" s="96"/>
      <c r="CG243" s="96"/>
      <c r="CH243" s="96"/>
      <c r="CI243" s="96"/>
    </row>
    <row r="244" spans="1:87" ht="15" hidden="1">
      <c r="A244" s="96"/>
      <c r="B244" s="102"/>
      <c r="C244" s="102"/>
      <c r="D244" s="102"/>
      <c r="E244" s="102"/>
      <c r="F244" s="102"/>
      <c r="G244" s="102"/>
      <c r="H244" s="102"/>
      <c r="I244" s="102"/>
      <c r="J244" s="102"/>
      <c r="K244" s="102"/>
      <c r="L244" s="102"/>
      <c r="M244" s="102"/>
      <c r="N244" s="102"/>
      <c r="O244" s="102"/>
      <c r="P244" s="102"/>
      <c r="Q244" s="96"/>
      <c r="R244" s="96"/>
      <c r="S244" s="96"/>
      <c r="T244" s="96"/>
      <c r="U244" s="96"/>
      <c r="V244" s="96"/>
      <c r="W244" s="96"/>
      <c r="X244" s="96"/>
      <c r="Y244" s="96"/>
      <c r="Z244" s="99"/>
      <c r="AA244" s="139" t="s">
        <v>294</v>
      </c>
      <c r="AB244" s="138">
        <v>13</v>
      </c>
      <c r="AC244" s="138" t="s">
        <v>27</v>
      </c>
      <c r="AD244" s="138">
        <f t="shared" si="3"/>
        <v>6</v>
      </c>
      <c r="AE244" s="138" t="s">
        <v>27</v>
      </c>
      <c r="AF244" s="138" t="s">
        <v>27</v>
      </c>
      <c r="AG244" s="123"/>
      <c r="AH244" s="123"/>
      <c r="AI244" s="123"/>
      <c r="AJ244" s="138" t="s">
        <v>27</v>
      </c>
      <c r="AK244" s="96"/>
      <c r="AL244" s="96"/>
      <c r="AM244" s="96"/>
      <c r="AN244" s="105"/>
      <c r="AO244" s="105"/>
      <c r="AP244" s="96"/>
      <c r="AQ244" s="105"/>
      <c r="AR244" s="96"/>
      <c r="AS244" s="96"/>
      <c r="AT244" s="96"/>
      <c r="AU244" s="96"/>
      <c r="AV244" s="96"/>
      <c r="AW244" s="96"/>
      <c r="AX244" s="96"/>
      <c r="AY244" s="96"/>
      <c r="AZ244" s="96"/>
      <c r="BA244" s="96"/>
      <c r="BB244" s="96"/>
      <c r="BC244" s="96"/>
      <c r="BD244" s="96"/>
      <c r="BE244" s="96"/>
      <c r="BF244" s="96"/>
      <c r="BG244" s="96"/>
      <c r="BH244" s="96"/>
      <c r="BI244" s="96"/>
      <c r="BJ244" s="96"/>
      <c r="BK244" s="96"/>
      <c r="BL244" s="96"/>
      <c r="BM244" s="96"/>
      <c r="BN244" s="96"/>
      <c r="BO244" s="96"/>
      <c r="BP244" s="96"/>
      <c r="BQ244" s="96"/>
      <c r="BR244" s="96"/>
      <c r="BS244" s="96"/>
      <c r="BT244" s="96"/>
      <c r="BU244" s="96"/>
      <c r="BV244" s="96"/>
      <c r="BW244" s="96"/>
      <c r="BX244" s="96"/>
      <c r="BY244" s="96"/>
      <c r="BZ244" s="96"/>
      <c r="CA244" s="96"/>
      <c r="CB244" s="96"/>
      <c r="CC244" s="96"/>
      <c r="CD244" s="96"/>
      <c r="CE244" s="96"/>
      <c r="CF244" s="96"/>
      <c r="CG244" s="96"/>
      <c r="CH244" s="96"/>
      <c r="CI244" s="96"/>
    </row>
    <row r="245" spans="1:87" ht="15" hidden="1">
      <c r="A245" s="96"/>
      <c r="B245" s="102"/>
      <c r="C245" s="102"/>
      <c r="D245" s="102"/>
      <c r="E245" s="102"/>
      <c r="F245" s="102"/>
      <c r="G245" s="102"/>
      <c r="H245" s="102"/>
      <c r="I245" s="102"/>
      <c r="J245" s="102"/>
      <c r="K245" s="102"/>
      <c r="L245" s="102"/>
      <c r="M245" s="102"/>
      <c r="N245" s="102"/>
      <c r="O245" s="102"/>
      <c r="P245" s="102"/>
      <c r="Q245" s="96"/>
      <c r="R245" s="96"/>
      <c r="S245" s="96"/>
      <c r="T245" s="96"/>
      <c r="U245" s="96"/>
      <c r="V245" s="96"/>
      <c r="W245" s="96"/>
      <c r="X245" s="96"/>
      <c r="Y245" s="96"/>
      <c r="Z245" s="99"/>
      <c r="AA245" s="139" t="s">
        <v>295</v>
      </c>
      <c r="AB245" s="138">
        <v>10</v>
      </c>
      <c r="AC245" s="138" t="s">
        <v>27</v>
      </c>
      <c r="AD245" s="138">
        <f t="shared" si="3"/>
        <v>6</v>
      </c>
      <c r="AE245" s="138" t="s">
        <v>27</v>
      </c>
      <c r="AF245" s="138" t="s">
        <v>27</v>
      </c>
      <c r="AG245" s="123"/>
      <c r="AH245" s="123"/>
      <c r="AI245" s="123"/>
      <c r="AJ245" s="138" t="s">
        <v>27</v>
      </c>
      <c r="AK245" s="96"/>
      <c r="AL245" s="96"/>
      <c r="AM245" s="96"/>
      <c r="AN245" s="105"/>
      <c r="AO245" s="105"/>
      <c r="AP245" s="96"/>
      <c r="AQ245" s="105"/>
      <c r="AR245" s="96"/>
      <c r="AS245" s="96"/>
      <c r="AT245" s="96"/>
      <c r="AU245" s="96"/>
      <c r="AV245" s="96"/>
      <c r="AW245" s="96"/>
      <c r="AX245" s="96"/>
      <c r="AY245" s="96"/>
      <c r="AZ245" s="96"/>
      <c r="BA245" s="96"/>
      <c r="BB245" s="96"/>
      <c r="BC245" s="96"/>
      <c r="BD245" s="96"/>
      <c r="BE245" s="96"/>
      <c r="BF245" s="96"/>
      <c r="BG245" s="96"/>
      <c r="BH245" s="96"/>
      <c r="BI245" s="96"/>
      <c r="BJ245" s="96"/>
      <c r="BK245" s="96"/>
      <c r="BL245" s="96"/>
      <c r="BM245" s="96"/>
      <c r="BN245" s="96"/>
      <c r="BO245" s="96"/>
      <c r="BP245" s="96"/>
      <c r="BQ245" s="96"/>
      <c r="BR245" s="96"/>
      <c r="BS245" s="96"/>
      <c r="BT245" s="96"/>
      <c r="BU245" s="96"/>
      <c r="BV245" s="96"/>
      <c r="BW245" s="96"/>
      <c r="BX245" s="96"/>
      <c r="BY245" s="96"/>
      <c r="BZ245" s="96"/>
      <c r="CA245" s="96"/>
      <c r="CB245" s="96"/>
      <c r="CC245" s="96"/>
      <c r="CD245" s="96"/>
      <c r="CE245" s="96"/>
      <c r="CF245" s="96"/>
      <c r="CG245" s="96"/>
      <c r="CH245" s="96"/>
      <c r="CI245" s="96"/>
    </row>
    <row r="246" spans="1:87" ht="15" hidden="1">
      <c r="A246" s="96"/>
      <c r="B246" s="102"/>
      <c r="C246" s="102"/>
      <c r="D246" s="102"/>
      <c r="E246" s="102"/>
      <c r="F246" s="102"/>
      <c r="G246" s="102"/>
      <c r="H246" s="102"/>
      <c r="I246" s="102"/>
      <c r="J246" s="102"/>
      <c r="K246" s="102"/>
      <c r="L246" s="102"/>
      <c r="M246" s="102"/>
      <c r="N246" s="102"/>
      <c r="O246" s="102"/>
      <c r="P246" s="102"/>
      <c r="Q246" s="96"/>
      <c r="R246" s="96"/>
      <c r="S246" s="96"/>
      <c r="T246" s="96"/>
      <c r="U246" s="96"/>
      <c r="V246" s="96"/>
      <c r="W246" s="96"/>
      <c r="X246" s="96"/>
      <c r="Y246" s="96"/>
      <c r="Z246" s="99"/>
      <c r="AA246" s="139" t="s">
        <v>296</v>
      </c>
      <c r="AB246" s="138">
        <v>6</v>
      </c>
      <c r="AC246" s="138" t="s">
        <v>27</v>
      </c>
      <c r="AD246" s="138">
        <f t="shared" si="3"/>
        <v>6</v>
      </c>
      <c r="AE246" s="138" t="s">
        <v>27</v>
      </c>
      <c r="AF246" s="138" t="s">
        <v>27</v>
      </c>
      <c r="AG246" s="123"/>
      <c r="AH246" s="123"/>
      <c r="AI246" s="123"/>
      <c r="AJ246" s="138" t="s">
        <v>27</v>
      </c>
      <c r="AK246" s="96"/>
      <c r="AL246" s="96"/>
      <c r="AM246" s="96"/>
      <c r="AN246" s="105"/>
      <c r="AO246" s="105"/>
      <c r="AP246" s="96"/>
      <c r="AQ246" s="105"/>
      <c r="AR246" s="96"/>
      <c r="AS246" s="96"/>
      <c r="AT246" s="96"/>
      <c r="AU246" s="96"/>
      <c r="AV246" s="96"/>
      <c r="AW246" s="96"/>
      <c r="AX246" s="96"/>
      <c r="AY246" s="96"/>
      <c r="AZ246" s="96"/>
      <c r="BA246" s="96"/>
      <c r="BB246" s="96"/>
      <c r="BC246" s="96"/>
      <c r="BD246" s="96"/>
      <c r="BE246" s="96"/>
      <c r="BF246" s="96"/>
      <c r="BG246" s="96"/>
      <c r="BH246" s="96"/>
      <c r="BI246" s="96"/>
      <c r="BJ246" s="96"/>
      <c r="BK246" s="96"/>
      <c r="BL246" s="96"/>
      <c r="BM246" s="96"/>
      <c r="BN246" s="96"/>
      <c r="BO246" s="96"/>
      <c r="BP246" s="96"/>
      <c r="BQ246" s="96"/>
      <c r="BR246" s="96"/>
      <c r="BS246" s="96"/>
      <c r="BT246" s="96"/>
      <c r="BU246" s="96"/>
      <c r="BV246" s="96"/>
      <c r="BW246" s="96"/>
      <c r="BX246" s="96"/>
      <c r="BY246" s="96"/>
      <c r="BZ246" s="96"/>
      <c r="CA246" s="96"/>
      <c r="CB246" s="96"/>
      <c r="CC246" s="96"/>
      <c r="CD246" s="96"/>
      <c r="CE246" s="96"/>
      <c r="CF246" s="96"/>
      <c r="CG246" s="96"/>
      <c r="CH246" s="96"/>
      <c r="CI246" s="96"/>
    </row>
    <row r="247" spans="1:87" ht="15" hidden="1">
      <c r="A247" s="96"/>
      <c r="B247" s="102"/>
      <c r="C247" s="102"/>
      <c r="D247" s="102"/>
      <c r="E247" s="102"/>
      <c r="F247" s="102"/>
      <c r="G247" s="102"/>
      <c r="H247" s="102"/>
      <c r="I247" s="102"/>
      <c r="J247" s="102"/>
      <c r="K247" s="102"/>
      <c r="L247" s="102"/>
      <c r="M247" s="102"/>
      <c r="N247" s="102"/>
      <c r="O247" s="102"/>
      <c r="P247" s="102"/>
      <c r="Q247" s="96"/>
      <c r="R247" s="96"/>
      <c r="S247" s="96"/>
      <c r="T247" s="96"/>
      <c r="U247" s="96"/>
      <c r="V247" s="96"/>
      <c r="W247" s="96"/>
      <c r="X247" s="96"/>
      <c r="Y247" s="96"/>
      <c r="Z247" s="99"/>
      <c r="AA247" s="139" t="s">
        <v>297</v>
      </c>
      <c r="AB247" s="138">
        <v>14</v>
      </c>
      <c r="AC247" s="138" t="s">
        <v>27</v>
      </c>
      <c r="AD247" s="138">
        <f t="shared" si="3"/>
        <v>6</v>
      </c>
      <c r="AE247" s="138" t="s">
        <v>27</v>
      </c>
      <c r="AF247" s="138" t="s">
        <v>27</v>
      </c>
      <c r="AG247" s="123"/>
      <c r="AH247" s="123"/>
      <c r="AI247" s="123"/>
      <c r="AJ247" s="138" t="s">
        <v>27</v>
      </c>
      <c r="AK247" s="96"/>
      <c r="AL247" s="96"/>
      <c r="AM247" s="96"/>
      <c r="AN247" s="105"/>
      <c r="AO247" s="105"/>
      <c r="AP247" s="96"/>
      <c r="AQ247" s="105"/>
      <c r="AR247" s="96"/>
      <c r="AS247" s="96"/>
      <c r="AT247" s="96"/>
      <c r="AU247" s="96"/>
      <c r="AV247" s="96"/>
      <c r="AW247" s="96"/>
      <c r="AX247" s="96"/>
      <c r="AY247" s="96"/>
      <c r="AZ247" s="96"/>
      <c r="BA247" s="96"/>
      <c r="BB247" s="96"/>
      <c r="BC247" s="96"/>
      <c r="BD247" s="96"/>
      <c r="BE247" s="96"/>
      <c r="BF247" s="96"/>
      <c r="BG247" s="96"/>
      <c r="BH247" s="96"/>
      <c r="BI247" s="96"/>
      <c r="BJ247" s="96"/>
      <c r="BK247" s="96"/>
      <c r="BL247" s="96"/>
      <c r="BM247" s="96"/>
      <c r="BN247" s="96"/>
      <c r="BO247" s="96"/>
      <c r="BP247" s="96"/>
      <c r="BQ247" s="96"/>
      <c r="BR247" s="96"/>
      <c r="BS247" s="96"/>
      <c r="BT247" s="96"/>
      <c r="BU247" s="96"/>
      <c r="BV247" s="96"/>
      <c r="BW247" s="96"/>
      <c r="BX247" s="96"/>
      <c r="BY247" s="96"/>
      <c r="BZ247" s="96"/>
      <c r="CA247" s="96"/>
      <c r="CB247" s="96"/>
      <c r="CC247" s="96"/>
      <c r="CD247" s="96"/>
      <c r="CE247" s="96"/>
      <c r="CF247" s="96"/>
      <c r="CG247" s="96"/>
      <c r="CH247" s="96"/>
      <c r="CI247" s="96"/>
    </row>
    <row r="248" spans="1:87" ht="15" hidden="1">
      <c r="A248" s="96"/>
      <c r="B248" s="102"/>
      <c r="C248" s="102"/>
      <c r="D248" s="102"/>
      <c r="E248" s="102"/>
      <c r="F248" s="102"/>
      <c r="G248" s="102"/>
      <c r="H248" s="102"/>
      <c r="I248" s="102"/>
      <c r="J248" s="102"/>
      <c r="K248" s="102"/>
      <c r="L248" s="102"/>
      <c r="M248" s="102"/>
      <c r="N248" s="102"/>
      <c r="O248" s="102"/>
      <c r="P248" s="102"/>
      <c r="Q248" s="96"/>
      <c r="R248" s="96"/>
      <c r="S248" s="96"/>
      <c r="T248" s="96"/>
      <c r="U248" s="96"/>
      <c r="V248" s="96"/>
      <c r="W248" s="96"/>
      <c r="X248" s="96"/>
      <c r="Y248" s="96"/>
      <c r="Z248" s="99"/>
      <c r="AA248" s="139" t="s">
        <v>298</v>
      </c>
      <c r="AB248" s="138">
        <v>5</v>
      </c>
      <c r="AC248" s="138" t="s">
        <v>27</v>
      </c>
      <c r="AD248" s="138">
        <f t="shared" si="3"/>
        <v>6</v>
      </c>
      <c r="AE248" s="138" t="s">
        <v>27</v>
      </c>
      <c r="AF248" s="138" t="s">
        <v>27</v>
      </c>
      <c r="AG248" s="123"/>
      <c r="AH248" s="123"/>
      <c r="AI248" s="123"/>
      <c r="AJ248" s="138" t="s">
        <v>27</v>
      </c>
      <c r="AK248" s="96"/>
      <c r="AL248" s="96"/>
      <c r="AM248" s="96"/>
      <c r="AN248" s="105"/>
      <c r="AO248" s="105"/>
      <c r="AP248" s="96"/>
      <c r="AQ248" s="105"/>
      <c r="AR248" s="96"/>
      <c r="AS248" s="96"/>
      <c r="AT248" s="96"/>
      <c r="AU248" s="96"/>
      <c r="AV248" s="96"/>
      <c r="AW248" s="96"/>
      <c r="AX248" s="96"/>
      <c r="AY248" s="96"/>
      <c r="AZ248" s="96"/>
      <c r="BA248" s="96"/>
      <c r="BB248" s="96"/>
      <c r="BC248" s="96"/>
      <c r="BD248" s="96"/>
      <c r="BE248" s="96"/>
      <c r="BF248" s="96"/>
      <c r="BG248" s="96"/>
      <c r="BH248" s="96"/>
      <c r="BI248" s="96"/>
      <c r="BJ248" s="96"/>
      <c r="BK248" s="96"/>
      <c r="BL248" s="96"/>
      <c r="BM248" s="96"/>
      <c r="BN248" s="96"/>
      <c r="BO248" s="96"/>
      <c r="BP248" s="96"/>
      <c r="BQ248" s="96"/>
      <c r="BR248" s="96"/>
      <c r="BS248" s="96"/>
      <c r="BT248" s="96"/>
      <c r="BU248" s="96"/>
      <c r="BV248" s="96"/>
      <c r="BW248" s="96"/>
      <c r="BX248" s="96"/>
      <c r="BY248" s="96"/>
      <c r="BZ248" s="96"/>
      <c r="CA248" s="96"/>
      <c r="CB248" s="96"/>
      <c r="CC248" s="96"/>
      <c r="CD248" s="96"/>
      <c r="CE248" s="96"/>
      <c r="CF248" s="96"/>
      <c r="CG248" s="96"/>
      <c r="CH248" s="96"/>
      <c r="CI248" s="96"/>
    </row>
    <row r="249" spans="1:87" ht="15" hidden="1">
      <c r="A249" s="96"/>
      <c r="B249" s="102"/>
      <c r="C249" s="102"/>
      <c r="D249" s="102"/>
      <c r="E249" s="102"/>
      <c r="F249" s="102"/>
      <c r="G249" s="102"/>
      <c r="H249" s="102"/>
      <c r="I249" s="102"/>
      <c r="J249" s="102"/>
      <c r="K249" s="102"/>
      <c r="L249" s="102"/>
      <c r="M249" s="102"/>
      <c r="N249" s="102"/>
      <c r="O249" s="102"/>
      <c r="P249" s="102"/>
      <c r="Q249" s="96"/>
      <c r="R249" s="96"/>
      <c r="S249" s="96"/>
      <c r="T249" s="96"/>
      <c r="U249" s="96"/>
      <c r="V249" s="96"/>
      <c r="W249" s="96"/>
      <c r="X249" s="96"/>
      <c r="Y249" s="96"/>
      <c r="Z249" s="99"/>
      <c r="AA249" s="139" t="s">
        <v>299</v>
      </c>
      <c r="AB249" s="138">
        <v>5</v>
      </c>
      <c r="AC249" s="138" t="s">
        <v>27</v>
      </c>
      <c r="AD249" s="138">
        <f t="shared" si="3"/>
        <v>6</v>
      </c>
      <c r="AE249" s="138" t="s">
        <v>27</v>
      </c>
      <c r="AF249" s="138" t="s">
        <v>27</v>
      </c>
      <c r="AG249" s="123"/>
      <c r="AH249" s="123"/>
      <c r="AI249" s="123"/>
      <c r="AJ249" s="138" t="s">
        <v>27</v>
      </c>
      <c r="AK249" s="96"/>
      <c r="AL249" s="96"/>
      <c r="AM249" s="96"/>
      <c r="AN249" s="105"/>
      <c r="AO249" s="105"/>
      <c r="AP249" s="96"/>
      <c r="AQ249" s="105"/>
      <c r="AR249" s="96"/>
      <c r="AS249" s="96"/>
      <c r="AT249" s="96"/>
      <c r="AU249" s="96"/>
      <c r="AV249" s="96"/>
      <c r="AW249" s="96"/>
      <c r="AX249" s="96"/>
      <c r="AY249" s="96"/>
      <c r="AZ249" s="96"/>
      <c r="BA249" s="96"/>
      <c r="BB249" s="96"/>
      <c r="BC249" s="96"/>
      <c r="BD249" s="96"/>
      <c r="BE249" s="96"/>
      <c r="BF249" s="96"/>
      <c r="BG249" s="96"/>
      <c r="BH249" s="96"/>
      <c r="BI249" s="96"/>
      <c r="BJ249" s="96"/>
      <c r="BK249" s="96"/>
      <c r="BL249" s="96"/>
      <c r="BM249" s="96"/>
      <c r="BN249" s="96"/>
      <c r="BO249" s="96"/>
      <c r="BP249" s="96"/>
      <c r="BQ249" s="96"/>
      <c r="BR249" s="96"/>
      <c r="BS249" s="96"/>
      <c r="BT249" s="96"/>
      <c r="BU249" s="96"/>
      <c r="BV249" s="96"/>
      <c r="BW249" s="96"/>
      <c r="BX249" s="96"/>
      <c r="BY249" s="96"/>
      <c r="BZ249" s="96"/>
      <c r="CA249" s="96"/>
      <c r="CB249" s="96"/>
      <c r="CC249" s="96"/>
      <c r="CD249" s="96"/>
      <c r="CE249" s="96"/>
      <c r="CF249" s="96"/>
      <c r="CG249" s="96"/>
      <c r="CH249" s="96"/>
      <c r="CI249" s="96"/>
    </row>
    <row r="250" spans="1:87" ht="15" hidden="1">
      <c r="A250" s="96"/>
      <c r="B250" s="102"/>
      <c r="C250" s="102"/>
      <c r="D250" s="102"/>
      <c r="E250" s="102"/>
      <c r="F250" s="102"/>
      <c r="G250" s="102"/>
      <c r="H250" s="102"/>
      <c r="I250" s="102"/>
      <c r="J250" s="102"/>
      <c r="K250" s="102"/>
      <c r="L250" s="102"/>
      <c r="M250" s="102"/>
      <c r="N250" s="102"/>
      <c r="O250" s="102"/>
      <c r="P250" s="102"/>
      <c r="Q250" s="96"/>
      <c r="R250" s="96"/>
      <c r="S250" s="96"/>
      <c r="T250" s="96"/>
      <c r="U250" s="96"/>
      <c r="V250" s="96"/>
      <c r="W250" s="96"/>
      <c r="X250" s="96"/>
      <c r="Y250" s="96"/>
      <c r="Z250" s="99"/>
      <c r="AA250" s="139" t="s">
        <v>300</v>
      </c>
      <c r="AB250" s="138">
        <v>6</v>
      </c>
      <c r="AC250" s="138" t="s">
        <v>27</v>
      </c>
      <c r="AD250" s="138">
        <f t="shared" si="3"/>
        <v>6</v>
      </c>
      <c r="AE250" s="138" t="s">
        <v>27</v>
      </c>
      <c r="AF250" s="138" t="s">
        <v>27</v>
      </c>
      <c r="AG250" s="123"/>
      <c r="AH250" s="123"/>
      <c r="AI250" s="123"/>
      <c r="AJ250" s="138" t="s">
        <v>27</v>
      </c>
      <c r="AK250" s="96"/>
      <c r="AL250" s="96"/>
      <c r="AM250" s="96"/>
      <c r="AN250" s="105"/>
      <c r="AO250" s="105"/>
      <c r="AP250" s="96"/>
      <c r="AQ250" s="105"/>
      <c r="AR250" s="96"/>
      <c r="AS250" s="96"/>
      <c r="AT250" s="96"/>
      <c r="AU250" s="96"/>
      <c r="AV250" s="96"/>
      <c r="AW250" s="96"/>
      <c r="AX250" s="96"/>
      <c r="AY250" s="96"/>
      <c r="AZ250" s="96"/>
      <c r="BA250" s="96"/>
      <c r="BB250" s="96"/>
      <c r="BC250" s="96"/>
      <c r="BD250" s="96"/>
      <c r="BE250" s="96"/>
      <c r="BF250" s="96"/>
      <c r="BG250" s="96"/>
      <c r="BH250" s="96"/>
      <c r="BI250" s="96"/>
      <c r="BJ250" s="96"/>
      <c r="BK250" s="96"/>
      <c r="BL250" s="96"/>
      <c r="BM250" s="96"/>
      <c r="BN250" s="96"/>
      <c r="BO250" s="96"/>
      <c r="BP250" s="96"/>
      <c r="BQ250" s="96"/>
      <c r="BR250" s="96"/>
      <c r="BS250" s="96"/>
      <c r="BT250" s="96"/>
      <c r="BU250" s="96"/>
      <c r="BV250" s="96"/>
      <c r="BW250" s="96"/>
      <c r="BX250" s="96"/>
      <c r="BY250" s="96"/>
      <c r="BZ250" s="96"/>
      <c r="CA250" s="96"/>
      <c r="CB250" s="96"/>
      <c r="CC250" s="96"/>
      <c r="CD250" s="96"/>
      <c r="CE250" s="96"/>
      <c r="CF250" s="96"/>
      <c r="CG250" s="96"/>
      <c r="CH250" s="96"/>
      <c r="CI250" s="96"/>
    </row>
    <row r="251" spans="1:87" ht="15" hidden="1">
      <c r="A251" s="96"/>
      <c r="B251" s="102"/>
      <c r="C251" s="102"/>
      <c r="D251" s="102"/>
      <c r="E251" s="102"/>
      <c r="F251" s="102"/>
      <c r="G251" s="102"/>
      <c r="H251" s="102"/>
      <c r="I251" s="102"/>
      <c r="J251" s="102"/>
      <c r="K251" s="102"/>
      <c r="L251" s="102"/>
      <c r="M251" s="102"/>
      <c r="N251" s="102"/>
      <c r="O251" s="102"/>
      <c r="P251" s="102"/>
      <c r="Q251" s="96"/>
      <c r="R251" s="96"/>
      <c r="S251" s="96"/>
      <c r="T251" s="96"/>
      <c r="U251" s="96"/>
      <c r="V251" s="96"/>
      <c r="W251" s="96"/>
      <c r="X251" s="96"/>
      <c r="Y251" s="96"/>
      <c r="Z251" s="99"/>
      <c r="AA251" s="139" t="s">
        <v>301</v>
      </c>
      <c r="AB251" s="138">
        <v>7</v>
      </c>
      <c r="AC251" s="138">
        <v>2015</v>
      </c>
      <c r="AD251" s="138" t="str">
        <f t="shared" si="3"/>
        <v/>
      </c>
      <c r="AE251" s="138" t="s">
        <v>302</v>
      </c>
      <c r="AF251" s="138" t="s">
        <v>5</v>
      </c>
      <c r="AG251" s="123">
        <v>10</v>
      </c>
      <c r="AH251" s="123">
        <v>1296</v>
      </c>
      <c r="AI251" s="123">
        <v>47</v>
      </c>
      <c r="AJ251" s="138" t="s">
        <v>27</v>
      </c>
      <c r="AK251" s="96"/>
      <c r="AL251" s="96"/>
      <c r="AM251" s="96"/>
      <c r="AN251" s="105"/>
      <c r="AO251" s="105"/>
      <c r="AP251" s="96"/>
      <c r="AQ251" s="105"/>
      <c r="AR251" s="96"/>
      <c r="AS251" s="96"/>
      <c r="AT251" s="96"/>
      <c r="AU251" s="96"/>
      <c r="AV251" s="96"/>
      <c r="AW251" s="96"/>
      <c r="AX251" s="96"/>
      <c r="AY251" s="96"/>
      <c r="AZ251" s="96"/>
      <c r="BA251" s="96"/>
      <c r="BB251" s="96"/>
      <c r="BC251" s="96"/>
      <c r="BD251" s="96"/>
      <c r="BE251" s="96"/>
      <c r="BF251" s="96"/>
      <c r="BG251" s="96"/>
      <c r="BH251" s="96"/>
      <c r="BI251" s="96"/>
      <c r="BJ251" s="96"/>
      <c r="BK251" s="96"/>
      <c r="BL251" s="96"/>
      <c r="BM251" s="96"/>
      <c r="BN251" s="96"/>
      <c r="BO251" s="96"/>
      <c r="BP251" s="96"/>
      <c r="BQ251" s="96"/>
      <c r="BR251" s="96"/>
      <c r="BS251" s="96"/>
      <c r="BT251" s="96"/>
      <c r="BU251" s="96"/>
      <c r="BV251" s="96"/>
      <c r="BW251" s="96"/>
      <c r="BX251" s="96"/>
      <c r="BY251" s="96"/>
      <c r="BZ251" s="96"/>
      <c r="CA251" s="96"/>
      <c r="CB251" s="96"/>
      <c r="CC251" s="96"/>
      <c r="CD251" s="96"/>
      <c r="CE251" s="96"/>
      <c r="CF251" s="96"/>
      <c r="CG251" s="96"/>
      <c r="CH251" s="96"/>
      <c r="CI251" s="96"/>
    </row>
    <row r="252" spans="1:87" ht="15" hidden="1">
      <c r="A252" s="96"/>
      <c r="B252" s="102"/>
      <c r="C252" s="102"/>
      <c r="D252" s="102"/>
      <c r="E252" s="102"/>
      <c r="F252" s="102"/>
      <c r="G252" s="102"/>
      <c r="H252" s="102"/>
      <c r="I252" s="102"/>
      <c r="J252" s="102"/>
      <c r="K252" s="102"/>
      <c r="L252" s="102"/>
      <c r="M252" s="102"/>
      <c r="N252" s="102"/>
      <c r="O252" s="102"/>
      <c r="P252" s="102"/>
      <c r="Q252" s="96"/>
      <c r="R252" s="96"/>
      <c r="S252" s="96"/>
      <c r="T252" s="96"/>
      <c r="U252" s="96"/>
      <c r="V252" s="96"/>
      <c r="W252" s="96"/>
      <c r="X252" s="96"/>
      <c r="Y252" s="96"/>
      <c r="Z252" s="99"/>
      <c r="AA252" s="139" t="s">
        <v>303</v>
      </c>
      <c r="AB252" s="138">
        <v>13</v>
      </c>
      <c r="AC252" s="138">
        <v>2015</v>
      </c>
      <c r="AD252" s="138" t="str">
        <f t="shared" si="3"/>
        <v/>
      </c>
      <c r="AE252" s="138" t="s">
        <v>304</v>
      </c>
      <c r="AF252" s="138" t="s">
        <v>5</v>
      </c>
      <c r="AG252" s="123">
        <v>23</v>
      </c>
      <c r="AH252" s="123">
        <v>3095</v>
      </c>
      <c r="AI252" s="123">
        <v>112</v>
      </c>
      <c r="AJ252" s="138" t="s">
        <v>27</v>
      </c>
      <c r="AK252" s="96"/>
      <c r="AL252" s="96"/>
      <c r="AM252" s="96"/>
      <c r="AN252" s="105"/>
      <c r="AO252" s="105"/>
      <c r="AP252" s="96"/>
      <c r="AQ252" s="105"/>
      <c r="AR252" s="96"/>
      <c r="AS252" s="96"/>
      <c r="AT252" s="96"/>
      <c r="AU252" s="96"/>
      <c r="AV252" s="96"/>
      <c r="AW252" s="96"/>
      <c r="AX252" s="96"/>
      <c r="AY252" s="96"/>
      <c r="AZ252" s="96"/>
      <c r="BA252" s="96"/>
      <c r="BB252" s="96"/>
      <c r="BC252" s="96"/>
      <c r="BD252" s="96"/>
      <c r="BE252" s="96"/>
      <c r="BF252" s="96"/>
      <c r="BG252" s="96"/>
      <c r="BH252" s="96"/>
      <c r="BI252" s="96"/>
      <c r="BJ252" s="96"/>
      <c r="BK252" s="96"/>
      <c r="BL252" s="96"/>
      <c r="BM252" s="96"/>
      <c r="BN252" s="96"/>
      <c r="BO252" s="96"/>
      <c r="BP252" s="96"/>
      <c r="BQ252" s="96"/>
      <c r="BR252" s="96"/>
      <c r="BS252" s="96"/>
      <c r="BT252" s="96"/>
      <c r="BU252" s="96"/>
      <c r="BV252" s="96"/>
      <c r="BW252" s="96"/>
      <c r="BX252" s="96"/>
      <c r="BY252" s="96"/>
      <c r="BZ252" s="96"/>
      <c r="CA252" s="96"/>
      <c r="CB252" s="96"/>
      <c r="CC252" s="96"/>
      <c r="CD252" s="96"/>
      <c r="CE252" s="96"/>
      <c r="CF252" s="96"/>
      <c r="CG252" s="96"/>
      <c r="CH252" s="96"/>
      <c r="CI252" s="96"/>
    </row>
    <row r="253" spans="1:87" ht="15" hidden="1">
      <c r="A253" s="96"/>
      <c r="B253" s="102"/>
      <c r="C253" s="102"/>
      <c r="D253" s="102"/>
      <c r="E253" s="102"/>
      <c r="F253" s="102"/>
      <c r="G253" s="102"/>
      <c r="H253" s="102"/>
      <c r="I253" s="102"/>
      <c r="J253" s="102"/>
      <c r="K253" s="102"/>
      <c r="L253" s="102"/>
      <c r="M253" s="102"/>
      <c r="N253" s="102"/>
      <c r="O253" s="102"/>
      <c r="P253" s="102"/>
      <c r="Q253" s="96"/>
      <c r="R253" s="96"/>
      <c r="S253" s="96"/>
      <c r="T253" s="96"/>
      <c r="U253" s="96"/>
      <c r="V253" s="96"/>
      <c r="W253" s="96"/>
      <c r="X253" s="96"/>
      <c r="Y253" s="96"/>
      <c r="Z253" s="99"/>
      <c r="AA253" s="139" t="s">
        <v>305</v>
      </c>
      <c r="AB253" s="138">
        <v>7</v>
      </c>
      <c r="AC253" s="138" t="s">
        <v>27</v>
      </c>
      <c r="AD253" s="138">
        <f t="shared" si="3"/>
        <v>6</v>
      </c>
      <c r="AE253" s="138" t="s">
        <v>27</v>
      </c>
      <c r="AF253" s="138" t="s">
        <v>27</v>
      </c>
      <c r="AG253" s="123"/>
      <c r="AH253" s="123"/>
      <c r="AI253" s="123"/>
      <c r="AJ253" s="138" t="s">
        <v>27</v>
      </c>
      <c r="AK253" s="96"/>
      <c r="AL253" s="96"/>
      <c r="AM253" s="96"/>
      <c r="AN253" s="105"/>
      <c r="AO253" s="105"/>
      <c r="AP253" s="96"/>
      <c r="AQ253" s="105"/>
      <c r="AR253" s="96"/>
      <c r="AS253" s="96"/>
      <c r="AT253" s="96"/>
      <c r="AU253" s="96"/>
      <c r="AV253" s="96"/>
      <c r="AW253" s="96"/>
      <c r="AX253" s="96"/>
      <c r="AY253" s="96"/>
      <c r="AZ253" s="96"/>
      <c r="BA253" s="96"/>
      <c r="BB253" s="96"/>
      <c r="BC253" s="96"/>
      <c r="BD253" s="96"/>
      <c r="BE253" s="96"/>
      <c r="BF253" s="96"/>
      <c r="BG253" s="96"/>
      <c r="BH253" s="96"/>
      <c r="BI253" s="96"/>
      <c r="BJ253" s="96"/>
      <c r="BK253" s="96"/>
      <c r="BL253" s="96"/>
      <c r="BM253" s="96"/>
      <c r="BN253" s="96"/>
      <c r="BO253" s="96"/>
      <c r="BP253" s="96"/>
      <c r="BQ253" s="96"/>
      <c r="BR253" s="96"/>
      <c r="BS253" s="96"/>
      <c r="BT253" s="96"/>
      <c r="BU253" s="96"/>
      <c r="BV253" s="96"/>
      <c r="BW253" s="96"/>
      <c r="BX253" s="96"/>
      <c r="BY253" s="96"/>
      <c r="BZ253" s="96"/>
      <c r="CA253" s="96"/>
      <c r="CB253" s="96"/>
      <c r="CC253" s="96"/>
      <c r="CD253" s="96"/>
      <c r="CE253" s="96"/>
      <c r="CF253" s="96"/>
      <c r="CG253" s="96"/>
      <c r="CH253" s="96"/>
      <c r="CI253" s="96"/>
    </row>
    <row r="254" spans="1:87" ht="15" hidden="1">
      <c r="A254" s="96"/>
      <c r="B254" s="102"/>
      <c r="C254" s="102"/>
      <c r="D254" s="102"/>
      <c r="E254" s="102"/>
      <c r="F254" s="102"/>
      <c r="G254" s="102"/>
      <c r="H254" s="102"/>
      <c r="I254" s="102"/>
      <c r="J254" s="102"/>
      <c r="K254" s="102"/>
      <c r="L254" s="102"/>
      <c r="M254" s="102"/>
      <c r="N254" s="102"/>
      <c r="O254" s="102"/>
      <c r="P254" s="102"/>
      <c r="Q254" s="96"/>
      <c r="R254" s="96"/>
      <c r="S254" s="96"/>
      <c r="T254" s="96"/>
      <c r="U254" s="96"/>
      <c r="V254" s="96"/>
      <c r="W254" s="96"/>
      <c r="X254" s="96"/>
      <c r="Y254" s="96"/>
      <c r="Z254" s="99"/>
      <c r="AA254" s="139" t="s">
        <v>306</v>
      </c>
      <c r="AB254" s="138">
        <v>7</v>
      </c>
      <c r="AC254" s="138" t="s">
        <v>27</v>
      </c>
      <c r="AD254" s="138">
        <f t="shared" si="3"/>
        <v>6</v>
      </c>
      <c r="AE254" s="138" t="s">
        <v>27</v>
      </c>
      <c r="AF254" s="138" t="s">
        <v>27</v>
      </c>
      <c r="AG254" s="123"/>
      <c r="AH254" s="123"/>
      <c r="AI254" s="123"/>
      <c r="AJ254" s="138" t="s">
        <v>27</v>
      </c>
      <c r="AK254" s="96"/>
      <c r="AL254" s="96"/>
      <c r="AM254" s="96"/>
      <c r="AN254" s="105"/>
      <c r="AO254" s="105"/>
      <c r="AP254" s="96"/>
      <c r="AQ254" s="105"/>
      <c r="AR254" s="96"/>
      <c r="AS254" s="96"/>
      <c r="AT254" s="96"/>
      <c r="AU254" s="96"/>
      <c r="AV254" s="96"/>
      <c r="AW254" s="96"/>
      <c r="AX254" s="96"/>
      <c r="AY254" s="96"/>
      <c r="AZ254" s="96"/>
      <c r="BA254" s="96"/>
      <c r="BB254" s="96"/>
      <c r="BC254" s="96"/>
      <c r="BD254" s="96"/>
      <c r="BE254" s="96"/>
      <c r="BF254" s="96"/>
      <c r="BG254" s="96"/>
      <c r="BH254" s="96"/>
      <c r="BI254" s="96"/>
      <c r="BJ254" s="96"/>
      <c r="BK254" s="96"/>
      <c r="BL254" s="96"/>
      <c r="BM254" s="96"/>
      <c r="BN254" s="96"/>
      <c r="BO254" s="96"/>
      <c r="BP254" s="96"/>
      <c r="BQ254" s="96"/>
      <c r="BR254" s="96"/>
      <c r="BS254" s="96"/>
      <c r="BT254" s="96"/>
      <c r="BU254" s="96"/>
      <c r="BV254" s="96"/>
      <c r="BW254" s="96"/>
      <c r="BX254" s="96"/>
      <c r="BY254" s="96"/>
      <c r="BZ254" s="96"/>
      <c r="CA254" s="96"/>
      <c r="CB254" s="96"/>
      <c r="CC254" s="96"/>
      <c r="CD254" s="96"/>
      <c r="CE254" s="96"/>
      <c r="CF254" s="96"/>
      <c r="CG254" s="96"/>
      <c r="CH254" s="96"/>
      <c r="CI254" s="96"/>
    </row>
    <row r="255" spans="1:87" ht="15" hidden="1">
      <c r="A255" s="96"/>
      <c r="B255" s="102"/>
      <c r="C255" s="102"/>
      <c r="D255" s="102"/>
      <c r="E255" s="102"/>
      <c r="F255" s="102"/>
      <c r="G255" s="102"/>
      <c r="H255" s="102"/>
      <c r="I255" s="102"/>
      <c r="J255" s="102"/>
      <c r="K255" s="102"/>
      <c r="L255" s="102"/>
      <c r="M255" s="102"/>
      <c r="N255" s="102"/>
      <c r="O255" s="102"/>
      <c r="P255" s="102"/>
      <c r="Q255" s="96"/>
      <c r="R255" s="96"/>
      <c r="S255" s="96"/>
      <c r="T255" s="96"/>
      <c r="U255" s="96"/>
      <c r="V255" s="96"/>
      <c r="W255" s="96"/>
      <c r="X255" s="96"/>
      <c r="Y255" s="96"/>
      <c r="Z255" s="99"/>
      <c r="AA255" s="139" t="s">
        <v>307</v>
      </c>
      <c r="AB255" s="138">
        <v>8</v>
      </c>
      <c r="AC255" s="138">
        <v>2023</v>
      </c>
      <c r="AD255" s="138" t="str">
        <f t="shared" si="3"/>
        <v/>
      </c>
      <c r="AE255" s="138" t="s">
        <v>308</v>
      </c>
      <c r="AF255" s="138" t="s">
        <v>7</v>
      </c>
      <c r="AG255" s="123">
        <v>8</v>
      </c>
      <c r="AH255" s="123">
        <v>432</v>
      </c>
      <c r="AI255" s="123">
        <v>27</v>
      </c>
      <c r="AJ255" s="138" t="s">
        <v>27</v>
      </c>
      <c r="AK255" s="96"/>
      <c r="AL255" s="96"/>
      <c r="AM255" s="96"/>
      <c r="AN255" s="105"/>
      <c r="AO255" s="105"/>
      <c r="AP255" s="96"/>
      <c r="AQ255" s="105"/>
      <c r="AR255" s="96"/>
      <c r="AS255" s="96"/>
      <c r="AT255" s="96"/>
      <c r="AU255" s="96"/>
      <c r="AV255" s="96"/>
      <c r="AW255" s="96"/>
      <c r="AX255" s="96"/>
      <c r="AY255" s="96"/>
      <c r="AZ255" s="96"/>
      <c r="BA255" s="96"/>
      <c r="BB255" s="96"/>
      <c r="BC255" s="96"/>
      <c r="BD255" s="96"/>
      <c r="BE255" s="96"/>
      <c r="BF255" s="96"/>
      <c r="BG255" s="96"/>
      <c r="BH255" s="96"/>
      <c r="BI255" s="96"/>
      <c r="BJ255" s="96"/>
      <c r="BK255" s="96"/>
      <c r="BL255" s="96"/>
      <c r="BM255" s="96"/>
      <c r="BN255" s="96"/>
      <c r="BO255" s="96"/>
      <c r="BP255" s="96"/>
      <c r="BQ255" s="96"/>
      <c r="BR255" s="96"/>
      <c r="BS255" s="96"/>
      <c r="BT255" s="96"/>
      <c r="BU255" s="96"/>
      <c r="BV255" s="96"/>
      <c r="BW255" s="96"/>
      <c r="BX255" s="96"/>
      <c r="BY255" s="96"/>
      <c r="BZ255" s="96"/>
      <c r="CA255" s="96"/>
      <c r="CB255" s="96"/>
      <c r="CC255" s="96"/>
      <c r="CD255" s="96"/>
      <c r="CE255" s="96"/>
      <c r="CF255" s="96"/>
      <c r="CG255" s="96"/>
      <c r="CH255" s="96"/>
      <c r="CI255" s="96"/>
    </row>
    <row r="256" spans="1:87" ht="15" hidden="1">
      <c r="A256" s="96"/>
      <c r="B256" s="102"/>
      <c r="C256" s="102"/>
      <c r="D256" s="102"/>
      <c r="E256" s="102"/>
      <c r="F256" s="102"/>
      <c r="G256" s="102"/>
      <c r="H256" s="102"/>
      <c r="I256" s="102"/>
      <c r="J256" s="102"/>
      <c r="K256" s="102"/>
      <c r="L256" s="102"/>
      <c r="M256" s="102"/>
      <c r="N256" s="102"/>
      <c r="O256" s="102"/>
      <c r="P256" s="102"/>
      <c r="Q256" s="96"/>
      <c r="R256" s="96"/>
      <c r="S256" s="96"/>
      <c r="T256" s="96"/>
      <c r="U256" s="96"/>
      <c r="V256" s="96"/>
      <c r="W256" s="96"/>
      <c r="X256" s="96"/>
      <c r="Y256" s="96"/>
      <c r="Z256" s="99"/>
      <c r="AA256" s="139" t="s">
        <v>309</v>
      </c>
      <c r="AB256" s="138">
        <v>7</v>
      </c>
      <c r="AC256" s="138" t="s">
        <v>27</v>
      </c>
      <c r="AD256" s="138">
        <f t="shared" si="3"/>
        <v>6</v>
      </c>
      <c r="AE256" s="138" t="s">
        <v>27</v>
      </c>
      <c r="AF256" s="138" t="s">
        <v>27</v>
      </c>
      <c r="AG256" s="123"/>
      <c r="AH256" s="123"/>
      <c r="AI256" s="123"/>
      <c r="AJ256" s="138" t="s">
        <v>27</v>
      </c>
      <c r="AK256" s="96"/>
      <c r="AL256" s="96"/>
      <c r="AM256" s="96"/>
      <c r="AN256" s="105"/>
      <c r="AO256" s="105"/>
      <c r="AP256" s="96"/>
      <c r="AQ256" s="105"/>
      <c r="AR256" s="96"/>
      <c r="AS256" s="96"/>
      <c r="AT256" s="96"/>
      <c r="AU256" s="96"/>
      <c r="AV256" s="96"/>
      <c r="AW256" s="96"/>
      <c r="AX256" s="96"/>
      <c r="AY256" s="96"/>
      <c r="AZ256" s="96"/>
      <c r="BA256" s="96"/>
      <c r="BB256" s="96"/>
      <c r="BC256" s="96"/>
      <c r="BD256" s="96"/>
      <c r="BE256" s="96"/>
      <c r="BF256" s="96"/>
      <c r="BG256" s="96"/>
      <c r="BH256" s="96"/>
      <c r="BI256" s="96"/>
      <c r="BJ256" s="96"/>
      <c r="BK256" s="96"/>
      <c r="BL256" s="96"/>
      <c r="BM256" s="96"/>
      <c r="BN256" s="96"/>
      <c r="BO256" s="96"/>
      <c r="BP256" s="96"/>
      <c r="BQ256" s="96"/>
      <c r="BR256" s="96"/>
      <c r="BS256" s="96"/>
      <c r="BT256" s="96"/>
      <c r="BU256" s="96"/>
      <c r="BV256" s="96"/>
      <c r="BW256" s="96"/>
      <c r="BX256" s="96"/>
      <c r="BY256" s="96"/>
      <c r="BZ256" s="96"/>
      <c r="CA256" s="96"/>
      <c r="CB256" s="96"/>
      <c r="CC256" s="96"/>
      <c r="CD256" s="96"/>
      <c r="CE256" s="96"/>
      <c r="CF256" s="96"/>
      <c r="CG256" s="96"/>
      <c r="CH256" s="96"/>
      <c r="CI256" s="96"/>
    </row>
    <row r="257" spans="1:87" ht="15" hidden="1">
      <c r="A257" s="96"/>
      <c r="B257" s="102"/>
      <c r="C257" s="102"/>
      <c r="D257" s="102"/>
      <c r="E257" s="102"/>
      <c r="F257" s="102"/>
      <c r="G257" s="102"/>
      <c r="H257" s="102"/>
      <c r="I257" s="102"/>
      <c r="J257" s="102"/>
      <c r="K257" s="102"/>
      <c r="L257" s="102"/>
      <c r="M257" s="102"/>
      <c r="N257" s="102"/>
      <c r="O257" s="102"/>
      <c r="P257" s="102"/>
      <c r="Q257" s="96"/>
      <c r="R257" s="96"/>
      <c r="S257" s="96"/>
      <c r="T257" s="96"/>
      <c r="U257" s="96"/>
      <c r="V257" s="96"/>
      <c r="W257" s="96"/>
      <c r="X257" s="96"/>
      <c r="Y257" s="96"/>
      <c r="Z257" s="99"/>
      <c r="AA257" s="139" t="s">
        <v>310</v>
      </c>
      <c r="AB257" s="138">
        <v>8</v>
      </c>
      <c r="AC257" s="138" t="s">
        <v>27</v>
      </c>
      <c r="AD257" s="138">
        <f t="shared" si="3"/>
        <v>6</v>
      </c>
      <c r="AE257" s="138" t="s">
        <v>27</v>
      </c>
      <c r="AF257" s="138" t="s">
        <v>27</v>
      </c>
      <c r="AG257" s="123"/>
      <c r="AH257" s="123"/>
      <c r="AI257" s="123"/>
      <c r="AJ257" s="138" t="s">
        <v>27</v>
      </c>
      <c r="AK257" s="96"/>
      <c r="AL257" s="96"/>
      <c r="AM257" s="96"/>
      <c r="AN257" s="105"/>
      <c r="AO257" s="105"/>
      <c r="AP257" s="96"/>
      <c r="AQ257" s="105"/>
      <c r="AR257" s="96"/>
      <c r="AS257" s="96"/>
      <c r="AT257" s="96"/>
      <c r="AU257" s="96"/>
      <c r="AV257" s="96"/>
      <c r="AW257" s="96"/>
      <c r="AX257" s="96"/>
      <c r="AY257" s="96"/>
      <c r="AZ257" s="96"/>
      <c r="BA257" s="96"/>
      <c r="BB257" s="96"/>
      <c r="BC257" s="96"/>
      <c r="BD257" s="96"/>
      <c r="BE257" s="96"/>
      <c r="BF257" s="96"/>
      <c r="BG257" s="96"/>
      <c r="BH257" s="96"/>
      <c r="BI257" s="96"/>
      <c r="BJ257" s="96"/>
      <c r="BK257" s="96"/>
      <c r="BL257" s="96"/>
      <c r="BM257" s="96"/>
      <c r="BN257" s="96"/>
      <c r="BO257" s="96"/>
      <c r="BP257" s="96"/>
      <c r="BQ257" s="96"/>
      <c r="BR257" s="96"/>
      <c r="BS257" s="96"/>
      <c r="BT257" s="96"/>
      <c r="BU257" s="96"/>
      <c r="BV257" s="96"/>
      <c r="BW257" s="96"/>
      <c r="BX257" s="96"/>
      <c r="BY257" s="96"/>
      <c r="BZ257" s="96"/>
      <c r="CA257" s="96"/>
      <c r="CB257" s="96"/>
      <c r="CC257" s="96"/>
      <c r="CD257" s="96"/>
      <c r="CE257" s="96"/>
      <c r="CF257" s="96"/>
      <c r="CG257" s="96"/>
      <c r="CH257" s="96"/>
      <c r="CI257" s="96"/>
    </row>
    <row r="258" spans="1:87" ht="15" hidden="1">
      <c r="A258" s="96"/>
      <c r="B258" s="102"/>
      <c r="C258" s="102"/>
      <c r="D258" s="102"/>
      <c r="E258" s="102"/>
      <c r="F258" s="102"/>
      <c r="G258" s="102"/>
      <c r="H258" s="102"/>
      <c r="I258" s="102"/>
      <c r="J258" s="102"/>
      <c r="K258" s="102"/>
      <c r="L258" s="102"/>
      <c r="M258" s="102"/>
      <c r="N258" s="102"/>
      <c r="O258" s="102"/>
      <c r="P258" s="102"/>
      <c r="Q258" s="96"/>
      <c r="R258" s="96"/>
      <c r="S258" s="96"/>
      <c r="T258" s="96"/>
      <c r="U258" s="96"/>
      <c r="V258" s="96"/>
      <c r="W258" s="96"/>
      <c r="X258" s="96"/>
      <c r="Y258" s="96"/>
      <c r="Z258" s="99"/>
      <c r="AA258" s="136" t="s">
        <v>311</v>
      </c>
      <c r="AB258" s="137">
        <v>13</v>
      </c>
      <c r="AC258" s="138">
        <v>2015</v>
      </c>
      <c r="AD258" s="138" t="str">
        <f t="shared" si="3"/>
        <v/>
      </c>
      <c r="AE258" s="138" t="s">
        <v>312</v>
      </c>
      <c r="AF258" s="138" t="s">
        <v>5</v>
      </c>
      <c r="AG258" s="123">
        <v>8</v>
      </c>
      <c r="AH258" s="123">
        <v>1508</v>
      </c>
      <c r="AI258" s="123">
        <v>53</v>
      </c>
      <c r="AJ258" s="138" t="s">
        <v>27</v>
      </c>
      <c r="AK258" s="96"/>
      <c r="AL258" s="96"/>
      <c r="AM258" s="96"/>
      <c r="AN258" s="105"/>
      <c r="AO258" s="105"/>
      <c r="AP258" s="96"/>
      <c r="AQ258" s="105"/>
      <c r="AR258" s="96"/>
      <c r="AS258" s="96"/>
      <c r="AT258" s="96"/>
      <c r="AU258" s="96"/>
      <c r="AV258" s="96"/>
      <c r="AW258" s="96"/>
      <c r="AX258" s="96"/>
      <c r="AY258" s="96"/>
      <c r="AZ258" s="96"/>
      <c r="BA258" s="96"/>
      <c r="BB258" s="96"/>
      <c r="BC258" s="96"/>
      <c r="BD258" s="96"/>
      <c r="BE258" s="96"/>
      <c r="BF258" s="96"/>
      <c r="BG258" s="96"/>
      <c r="BH258" s="96"/>
      <c r="BI258" s="96"/>
      <c r="BJ258" s="96"/>
      <c r="BK258" s="96"/>
      <c r="BL258" s="96"/>
      <c r="BM258" s="96"/>
      <c r="BN258" s="96"/>
      <c r="BO258" s="96"/>
      <c r="BP258" s="96"/>
      <c r="BQ258" s="96"/>
      <c r="BR258" s="96"/>
      <c r="BS258" s="96"/>
      <c r="BT258" s="96"/>
      <c r="BU258" s="96"/>
      <c r="BV258" s="96"/>
      <c r="BW258" s="96"/>
      <c r="BX258" s="96"/>
      <c r="BY258" s="96"/>
      <c r="BZ258" s="96"/>
      <c r="CA258" s="96"/>
      <c r="CB258" s="96"/>
      <c r="CC258" s="96"/>
      <c r="CD258" s="96"/>
      <c r="CE258" s="96"/>
      <c r="CF258" s="96"/>
      <c r="CG258" s="96"/>
      <c r="CH258" s="96"/>
      <c r="CI258" s="96"/>
    </row>
    <row r="259" spans="1:87" ht="15" hidden="1">
      <c r="A259" s="96"/>
      <c r="B259" s="102"/>
      <c r="C259" s="102"/>
      <c r="D259" s="102"/>
      <c r="E259" s="102"/>
      <c r="F259" s="102"/>
      <c r="G259" s="102"/>
      <c r="H259" s="102"/>
      <c r="I259" s="102"/>
      <c r="J259" s="102"/>
      <c r="K259" s="102"/>
      <c r="L259" s="102"/>
      <c r="M259" s="102"/>
      <c r="N259" s="102"/>
      <c r="O259" s="102"/>
      <c r="P259" s="102"/>
      <c r="Q259" s="96"/>
      <c r="R259" s="96"/>
      <c r="S259" s="96"/>
      <c r="T259" s="96"/>
      <c r="U259" s="96"/>
      <c r="V259" s="96"/>
      <c r="W259" s="96"/>
      <c r="X259" s="96"/>
      <c r="Y259" s="96"/>
      <c r="Z259" s="99"/>
      <c r="AA259" s="139" t="s">
        <v>313</v>
      </c>
      <c r="AB259" s="138">
        <v>13</v>
      </c>
      <c r="AC259" s="138">
        <v>2008</v>
      </c>
      <c r="AD259" s="138" t="str">
        <f t="shared" si="3"/>
        <v/>
      </c>
      <c r="AE259" s="138" t="s">
        <v>314</v>
      </c>
      <c r="AF259" s="138" t="s">
        <v>5</v>
      </c>
      <c r="AG259" s="123">
        <v>12</v>
      </c>
      <c r="AH259" s="123">
        <v>2476</v>
      </c>
      <c r="AI259" s="123">
        <v>89</v>
      </c>
      <c r="AJ259" s="138" t="s">
        <v>27</v>
      </c>
      <c r="AK259" s="96"/>
      <c r="AL259" s="96"/>
      <c r="AM259" s="96"/>
      <c r="AN259" s="105"/>
      <c r="AO259" s="105"/>
      <c r="AP259" s="96"/>
      <c r="AQ259" s="105"/>
      <c r="AR259" s="96"/>
      <c r="AS259" s="96"/>
      <c r="AT259" s="96"/>
      <c r="AU259" s="96"/>
      <c r="AV259" s="96"/>
      <c r="AW259" s="96"/>
      <c r="AX259" s="96"/>
      <c r="AY259" s="96"/>
      <c r="AZ259" s="96"/>
      <c r="BA259" s="96"/>
      <c r="BB259" s="96"/>
      <c r="BC259" s="96"/>
      <c r="BD259" s="96"/>
      <c r="BE259" s="96"/>
      <c r="BF259" s="96"/>
      <c r="BG259" s="96"/>
      <c r="BH259" s="96"/>
      <c r="BI259" s="96"/>
      <c r="BJ259" s="96"/>
      <c r="BK259" s="96"/>
      <c r="BL259" s="96"/>
      <c r="BM259" s="96"/>
      <c r="BN259" s="96"/>
      <c r="BO259" s="96"/>
      <c r="BP259" s="96"/>
      <c r="BQ259" s="96"/>
      <c r="BR259" s="96"/>
      <c r="BS259" s="96"/>
      <c r="BT259" s="96"/>
      <c r="BU259" s="96"/>
      <c r="BV259" s="96"/>
      <c r="BW259" s="96"/>
      <c r="BX259" s="96"/>
      <c r="BY259" s="96"/>
      <c r="BZ259" s="96"/>
      <c r="CA259" s="96"/>
      <c r="CB259" s="96"/>
      <c r="CC259" s="96"/>
      <c r="CD259" s="96"/>
      <c r="CE259" s="96"/>
      <c r="CF259" s="96"/>
      <c r="CG259" s="96"/>
      <c r="CH259" s="96"/>
      <c r="CI259" s="96"/>
    </row>
    <row r="260" spans="1:87" ht="15" hidden="1">
      <c r="A260" s="96"/>
      <c r="B260" s="102"/>
      <c r="C260" s="102"/>
      <c r="D260" s="102"/>
      <c r="E260" s="102"/>
      <c r="F260" s="102"/>
      <c r="G260" s="102"/>
      <c r="H260" s="102"/>
      <c r="I260" s="102"/>
      <c r="J260" s="102"/>
      <c r="K260" s="102"/>
      <c r="L260" s="102"/>
      <c r="M260" s="102"/>
      <c r="N260" s="102"/>
      <c r="O260" s="102"/>
      <c r="P260" s="102"/>
      <c r="Q260" s="96"/>
      <c r="R260" s="96"/>
      <c r="S260" s="96"/>
      <c r="T260" s="96"/>
      <c r="U260" s="96"/>
      <c r="V260" s="96"/>
      <c r="W260" s="96"/>
      <c r="X260" s="96"/>
      <c r="Y260" s="96"/>
      <c r="Z260" s="99"/>
      <c r="AA260" s="139" t="s">
        <v>315</v>
      </c>
      <c r="AB260" s="138">
        <v>6</v>
      </c>
      <c r="AC260" s="138" t="s">
        <v>27</v>
      </c>
      <c r="AD260" s="138">
        <f t="shared" si="3"/>
        <v>6</v>
      </c>
      <c r="AE260" s="138" t="s">
        <v>27</v>
      </c>
      <c r="AF260" s="138" t="s">
        <v>27</v>
      </c>
      <c r="AG260" s="123"/>
      <c r="AH260" s="123"/>
      <c r="AI260" s="123"/>
      <c r="AJ260" s="138" t="s">
        <v>27</v>
      </c>
      <c r="AK260" s="96"/>
      <c r="AL260" s="96"/>
      <c r="AM260" s="96"/>
      <c r="AN260" s="105"/>
      <c r="AO260" s="105"/>
      <c r="AP260" s="96"/>
      <c r="AQ260" s="105"/>
      <c r="AR260" s="96"/>
      <c r="AS260" s="96"/>
      <c r="AT260" s="96"/>
      <c r="AU260" s="96"/>
      <c r="AV260" s="96"/>
      <c r="AW260" s="96"/>
      <c r="AX260" s="96"/>
      <c r="AY260" s="96"/>
      <c r="AZ260" s="96"/>
      <c r="BA260" s="96"/>
      <c r="BB260" s="96"/>
      <c r="BC260" s="96"/>
      <c r="BD260" s="96"/>
      <c r="BE260" s="96"/>
      <c r="BF260" s="96"/>
      <c r="BG260" s="96"/>
      <c r="BH260" s="96"/>
      <c r="BI260" s="96"/>
      <c r="BJ260" s="96"/>
      <c r="BK260" s="96"/>
      <c r="BL260" s="96"/>
      <c r="BM260" s="96"/>
      <c r="BN260" s="96"/>
      <c r="BO260" s="96"/>
      <c r="BP260" s="96"/>
      <c r="BQ260" s="96"/>
      <c r="BR260" s="96"/>
      <c r="BS260" s="96"/>
      <c r="BT260" s="96"/>
      <c r="BU260" s="96"/>
      <c r="BV260" s="96"/>
      <c r="BW260" s="96"/>
      <c r="BX260" s="96"/>
      <c r="BY260" s="96"/>
      <c r="BZ260" s="96"/>
      <c r="CA260" s="96"/>
      <c r="CB260" s="96"/>
      <c r="CC260" s="96"/>
      <c r="CD260" s="96"/>
      <c r="CE260" s="96"/>
      <c r="CF260" s="96"/>
      <c r="CG260" s="96"/>
      <c r="CH260" s="96"/>
      <c r="CI260" s="96"/>
    </row>
    <row r="261" spans="1:87" ht="15" hidden="1">
      <c r="A261" s="96"/>
      <c r="B261" s="102"/>
      <c r="C261" s="102"/>
      <c r="D261" s="102"/>
      <c r="E261" s="102"/>
      <c r="F261" s="102"/>
      <c r="G261" s="102"/>
      <c r="H261" s="102"/>
      <c r="I261" s="102"/>
      <c r="J261" s="102"/>
      <c r="K261" s="102"/>
      <c r="L261" s="102"/>
      <c r="M261" s="102"/>
      <c r="N261" s="102"/>
      <c r="O261" s="102"/>
      <c r="P261" s="102"/>
      <c r="Q261" s="96"/>
      <c r="R261" s="96"/>
      <c r="S261" s="96"/>
      <c r="T261" s="96"/>
      <c r="U261" s="96"/>
      <c r="V261" s="96"/>
      <c r="W261" s="96"/>
      <c r="X261" s="96"/>
      <c r="Y261" s="96"/>
      <c r="Z261" s="99"/>
      <c r="AA261" s="139" t="s">
        <v>316</v>
      </c>
      <c r="AB261" s="138">
        <v>9</v>
      </c>
      <c r="AC261" s="138" t="s">
        <v>27</v>
      </c>
      <c r="AD261" s="138">
        <f t="shared" si="3"/>
        <v>6</v>
      </c>
      <c r="AE261" s="138" t="s">
        <v>27</v>
      </c>
      <c r="AF261" s="138" t="s">
        <v>27</v>
      </c>
      <c r="AG261" s="123"/>
      <c r="AH261" s="123"/>
      <c r="AI261" s="123"/>
      <c r="AJ261" s="138" t="s">
        <v>27</v>
      </c>
      <c r="AK261" s="96"/>
      <c r="AL261" s="96"/>
      <c r="AM261" s="96"/>
      <c r="AN261" s="105"/>
      <c r="AO261" s="105"/>
      <c r="AP261" s="96"/>
      <c r="AQ261" s="105"/>
      <c r="AR261" s="96"/>
      <c r="AS261" s="96"/>
      <c r="AT261" s="96"/>
      <c r="AU261" s="96"/>
      <c r="AV261" s="96"/>
      <c r="AW261" s="96"/>
      <c r="AX261" s="96"/>
      <c r="AY261" s="96"/>
      <c r="AZ261" s="96"/>
      <c r="BA261" s="96"/>
      <c r="BB261" s="96"/>
      <c r="BC261" s="96"/>
      <c r="BD261" s="96"/>
      <c r="BE261" s="96"/>
      <c r="BF261" s="96"/>
      <c r="BG261" s="96"/>
      <c r="BH261" s="96"/>
      <c r="BI261" s="96"/>
      <c r="BJ261" s="96"/>
      <c r="BK261" s="96"/>
      <c r="BL261" s="96"/>
      <c r="BM261" s="96"/>
      <c r="BN261" s="96"/>
      <c r="BO261" s="96"/>
      <c r="BP261" s="96"/>
      <c r="BQ261" s="96"/>
      <c r="BR261" s="96"/>
      <c r="BS261" s="96"/>
      <c r="BT261" s="96"/>
      <c r="BU261" s="96"/>
      <c r="BV261" s="96"/>
      <c r="BW261" s="96"/>
      <c r="BX261" s="96"/>
      <c r="BY261" s="96"/>
      <c r="BZ261" s="96"/>
      <c r="CA261" s="96"/>
      <c r="CB261" s="96"/>
      <c r="CC261" s="96"/>
      <c r="CD261" s="96"/>
      <c r="CE261" s="96"/>
      <c r="CF261" s="96"/>
      <c r="CG261" s="96"/>
      <c r="CH261" s="96"/>
      <c r="CI261" s="96"/>
    </row>
    <row r="262" spans="1:87" ht="15" hidden="1">
      <c r="A262" s="96"/>
      <c r="B262" s="102"/>
      <c r="C262" s="102"/>
      <c r="D262" s="102"/>
      <c r="E262" s="102"/>
      <c r="F262" s="102"/>
      <c r="G262" s="102"/>
      <c r="H262" s="102"/>
      <c r="I262" s="102"/>
      <c r="J262" s="102"/>
      <c r="K262" s="102"/>
      <c r="L262" s="102"/>
      <c r="M262" s="102"/>
      <c r="N262" s="102"/>
      <c r="O262" s="102"/>
      <c r="P262" s="102"/>
      <c r="Q262" s="96"/>
      <c r="R262" s="96"/>
      <c r="S262" s="96"/>
      <c r="T262" s="96"/>
      <c r="U262" s="96"/>
      <c r="V262" s="96"/>
      <c r="W262" s="96"/>
      <c r="X262" s="96"/>
      <c r="Y262" s="96"/>
      <c r="Z262" s="99"/>
      <c r="AA262" s="139" t="s">
        <v>317</v>
      </c>
      <c r="AB262" s="138">
        <v>5</v>
      </c>
      <c r="AC262" s="138" t="s">
        <v>27</v>
      </c>
      <c r="AD262" s="138">
        <f t="shared" si="3"/>
        <v>6</v>
      </c>
      <c r="AE262" s="138" t="s">
        <v>27</v>
      </c>
      <c r="AF262" s="138" t="s">
        <v>27</v>
      </c>
      <c r="AG262" s="123"/>
      <c r="AH262" s="123"/>
      <c r="AI262" s="123"/>
      <c r="AJ262" s="138" t="s">
        <v>27</v>
      </c>
      <c r="AK262" s="96"/>
      <c r="AL262" s="96"/>
      <c r="AM262" s="96"/>
      <c r="AN262" s="105"/>
      <c r="AO262" s="105"/>
      <c r="AP262" s="96"/>
      <c r="AQ262" s="105"/>
      <c r="AR262" s="96"/>
      <c r="AS262" s="96"/>
      <c r="AT262" s="96"/>
      <c r="AU262" s="96"/>
      <c r="AV262" s="96"/>
      <c r="AW262" s="96"/>
      <c r="AX262" s="96"/>
      <c r="AY262" s="96"/>
      <c r="AZ262" s="96"/>
      <c r="BA262" s="96"/>
      <c r="BB262" s="96"/>
      <c r="BC262" s="96"/>
      <c r="BD262" s="96"/>
      <c r="BE262" s="96"/>
      <c r="BF262" s="96"/>
      <c r="BG262" s="96"/>
      <c r="BH262" s="96"/>
      <c r="BI262" s="96"/>
      <c r="BJ262" s="96"/>
      <c r="BK262" s="96"/>
      <c r="BL262" s="96"/>
      <c r="BM262" s="96"/>
      <c r="BN262" s="96"/>
      <c r="BO262" s="96"/>
      <c r="BP262" s="96"/>
      <c r="BQ262" s="96"/>
      <c r="BR262" s="96"/>
      <c r="BS262" s="96"/>
      <c r="BT262" s="96"/>
      <c r="BU262" s="96"/>
      <c r="BV262" s="96"/>
      <c r="BW262" s="96"/>
      <c r="BX262" s="96"/>
      <c r="BY262" s="96"/>
      <c r="BZ262" s="96"/>
      <c r="CA262" s="96"/>
      <c r="CB262" s="96"/>
      <c r="CC262" s="96"/>
      <c r="CD262" s="96"/>
      <c r="CE262" s="96"/>
      <c r="CF262" s="96"/>
      <c r="CG262" s="96"/>
      <c r="CH262" s="96"/>
      <c r="CI262" s="96"/>
    </row>
    <row r="263" spans="1:87" ht="15" hidden="1">
      <c r="A263" s="96"/>
      <c r="B263" s="102"/>
      <c r="C263" s="102"/>
      <c r="D263" s="102"/>
      <c r="E263" s="102"/>
      <c r="F263" s="102"/>
      <c r="G263" s="102"/>
      <c r="H263" s="102"/>
      <c r="I263" s="102"/>
      <c r="J263" s="102"/>
      <c r="K263" s="102"/>
      <c r="L263" s="102"/>
      <c r="M263" s="102"/>
      <c r="N263" s="102"/>
      <c r="O263" s="102"/>
      <c r="P263" s="102"/>
      <c r="Q263" s="96"/>
      <c r="R263" s="96"/>
      <c r="S263" s="96"/>
      <c r="T263" s="96"/>
      <c r="U263" s="96"/>
      <c r="V263" s="96"/>
      <c r="W263" s="96"/>
      <c r="X263" s="96"/>
      <c r="Y263" s="96"/>
      <c r="Z263" s="99"/>
      <c r="AA263" s="139" t="s">
        <v>318</v>
      </c>
      <c r="AB263" s="138">
        <v>6</v>
      </c>
      <c r="AC263" s="138" t="s">
        <v>27</v>
      </c>
      <c r="AD263" s="138">
        <f t="shared" si="3"/>
        <v>6</v>
      </c>
      <c r="AE263" s="138" t="s">
        <v>27</v>
      </c>
      <c r="AF263" s="138" t="s">
        <v>27</v>
      </c>
      <c r="AG263" s="123"/>
      <c r="AH263" s="123"/>
      <c r="AI263" s="123"/>
      <c r="AJ263" s="138" t="s">
        <v>27</v>
      </c>
      <c r="AK263" s="96"/>
      <c r="AL263" s="96"/>
      <c r="AM263" s="96"/>
      <c r="AN263" s="105"/>
      <c r="AO263" s="105"/>
      <c r="AP263" s="96"/>
      <c r="AQ263" s="105"/>
      <c r="AR263" s="96"/>
      <c r="AS263" s="96"/>
      <c r="AT263" s="96"/>
      <c r="AU263" s="96"/>
      <c r="AV263" s="96"/>
      <c r="AW263" s="96"/>
      <c r="AX263" s="96"/>
      <c r="AY263" s="96"/>
      <c r="AZ263" s="96"/>
      <c r="BA263" s="96"/>
      <c r="BB263" s="96"/>
      <c r="BC263" s="96"/>
      <c r="BD263" s="96"/>
      <c r="BE263" s="96"/>
      <c r="BF263" s="96"/>
      <c r="BG263" s="96"/>
      <c r="BH263" s="96"/>
      <c r="BI263" s="96"/>
      <c r="BJ263" s="96"/>
      <c r="BK263" s="96"/>
      <c r="BL263" s="96"/>
      <c r="BM263" s="96"/>
      <c r="BN263" s="96"/>
      <c r="BO263" s="96"/>
      <c r="BP263" s="96"/>
      <c r="BQ263" s="96"/>
      <c r="BR263" s="96"/>
      <c r="BS263" s="96"/>
      <c r="BT263" s="96"/>
      <c r="BU263" s="96"/>
      <c r="BV263" s="96"/>
      <c r="BW263" s="96"/>
      <c r="BX263" s="96"/>
      <c r="BY263" s="96"/>
      <c r="BZ263" s="96"/>
      <c r="CA263" s="96"/>
      <c r="CB263" s="96"/>
      <c r="CC263" s="96"/>
      <c r="CD263" s="96"/>
      <c r="CE263" s="96"/>
      <c r="CF263" s="96"/>
      <c r="CG263" s="96"/>
      <c r="CH263" s="96"/>
      <c r="CI263" s="96"/>
    </row>
    <row r="264" spans="1:87" ht="15" hidden="1">
      <c r="A264" s="96"/>
      <c r="B264" s="102"/>
      <c r="C264" s="102"/>
      <c r="D264" s="102"/>
      <c r="E264" s="102"/>
      <c r="F264" s="102"/>
      <c r="G264" s="102"/>
      <c r="H264" s="102"/>
      <c r="I264" s="102"/>
      <c r="J264" s="102"/>
      <c r="K264" s="102"/>
      <c r="L264" s="102"/>
      <c r="M264" s="102"/>
      <c r="N264" s="102"/>
      <c r="O264" s="102"/>
      <c r="P264" s="102"/>
      <c r="Q264" s="96"/>
      <c r="R264" s="96"/>
      <c r="S264" s="96"/>
      <c r="T264" s="96"/>
      <c r="U264" s="96"/>
      <c r="V264" s="96"/>
      <c r="W264" s="96"/>
      <c r="X264" s="96"/>
      <c r="Y264" s="96"/>
      <c r="Z264" s="99"/>
      <c r="AA264" s="139" t="s">
        <v>319</v>
      </c>
      <c r="AB264" s="138">
        <v>1</v>
      </c>
      <c r="AC264" s="138" t="s">
        <v>27</v>
      </c>
      <c r="AD264" s="138">
        <f t="shared" si="3"/>
        <v>6</v>
      </c>
      <c r="AE264" s="138" t="s">
        <v>27</v>
      </c>
      <c r="AF264" s="138" t="s">
        <v>27</v>
      </c>
      <c r="AG264" s="123"/>
      <c r="AH264" s="123"/>
      <c r="AI264" s="123"/>
      <c r="AJ264" s="138" t="s">
        <v>27</v>
      </c>
      <c r="AK264" s="96"/>
      <c r="AL264" s="96"/>
      <c r="AM264" s="96"/>
      <c r="AN264" s="105"/>
      <c r="AO264" s="105"/>
      <c r="AP264" s="96"/>
      <c r="AQ264" s="105"/>
      <c r="AR264" s="96"/>
      <c r="AS264" s="96"/>
      <c r="AT264" s="96"/>
      <c r="AU264" s="96"/>
      <c r="AV264" s="96"/>
      <c r="AW264" s="96"/>
      <c r="AX264" s="96"/>
      <c r="AY264" s="96"/>
      <c r="AZ264" s="96"/>
      <c r="BA264" s="96"/>
      <c r="BB264" s="96"/>
      <c r="BC264" s="96"/>
      <c r="BD264" s="96"/>
      <c r="BE264" s="96"/>
      <c r="BF264" s="96"/>
      <c r="BG264" s="96"/>
      <c r="BH264" s="96"/>
      <c r="BI264" s="96"/>
      <c r="BJ264" s="96"/>
      <c r="BK264" s="96"/>
      <c r="BL264" s="96"/>
      <c r="BM264" s="96"/>
      <c r="BN264" s="96"/>
      <c r="BO264" s="96"/>
      <c r="BP264" s="96"/>
      <c r="BQ264" s="96"/>
      <c r="BR264" s="96"/>
      <c r="BS264" s="96"/>
      <c r="BT264" s="96"/>
      <c r="BU264" s="96"/>
      <c r="BV264" s="96"/>
      <c r="BW264" s="96"/>
      <c r="BX264" s="96"/>
      <c r="BY264" s="96"/>
      <c r="BZ264" s="96"/>
      <c r="CA264" s="96"/>
      <c r="CB264" s="96"/>
      <c r="CC264" s="96"/>
      <c r="CD264" s="96"/>
      <c r="CE264" s="96"/>
      <c r="CF264" s="96"/>
      <c r="CG264" s="96"/>
      <c r="CH264" s="96"/>
      <c r="CI264" s="96"/>
    </row>
    <row r="265" spans="1:87" ht="15" hidden="1">
      <c r="A265" s="96"/>
      <c r="B265" s="102"/>
      <c r="C265" s="102"/>
      <c r="D265" s="102"/>
      <c r="E265" s="102"/>
      <c r="F265" s="102"/>
      <c r="G265" s="102"/>
      <c r="H265" s="102"/>
      <c r="I265" s="102"/>
      <c r="J265" s="102"/>
      <c r="K265" s="102"/>
      <c r="L265" s="102"/>
      <c r="M265" s="102"/>
      <c r="N265" s="102"/>
      <c r="O265" s="102"/>
      <c r="P265" s="102"/>
      <c r="Q265" s="96"/>
      <c r="R265" s="96"/>
      <c r="S265" s="96"/>
      <c r="T265" s="96"/>
      <c r="U265" s="96"/>
      <c r="V265" s="96"/>
      <c r="W265" s="96"/>
      <c r="X265" s="96"/>
      <c r="Y265" s="96"/>
      <c r="Z265" s="99"/>
      <c r="AA265" s="139" t="s">
        <v>320</v>
      </c>
      <c r="AB265" s="138">
        <v>6</v>
      </c>
      <c r="AC265" s="138">
        <v>2018</v>
      </c>
      <c r="AD265" s="138" t="str">
        <f t="shared" si="3"/>
        <v/>
      </c>
      <c r="AE265" s="138" t="s">
        <v>321</v>
      </c>
      <c r="AF265" s="138" t="s">
        <v>5</v>
      </c>
      <c r="AG265" s="123">
        <v>11</v>
      </c>
      <c r="AH265" s="123">
        <v>823</v>
      </c>
      <c r="AI265" s="123">
        <v>36</v>
      </c>
      <c r="AJ265" s="138" t="s">
        <v>27</v>
      </c>
      <c r="AK265" s="96"/>
      <c r="AL265" s="96"/>
      <c r="AM265" s="96"/>
      <c r="AN265" s="105"/>
      <c r="AO265" s="105"/>
      <c r="AP265" s="96"/>
      <c r="AQ265" s="105"/>
      <c r="AR265" s="96"/>
      <c r="AS265" s="96"/>
      <c r="AT265" s="96"/>
      <c r="AU265" s="96"/>
      <c r="AV265" s="96"/>
      <c r="AW265" s="96"/>
      <c r="AX265" s="96"/>
      <c r="AY265" s="96"/>
      <c r="AZ265" s="96"/>
      <c r="BA265" s="96"/>
      <c r="BB265" s="96"/>
      <c r="BC265" s="96"/>
      <c r="BD265" s="96"/>
      <c r="BE265" s="96"/>
      <c r="BF265" s="96"/>
      <c r="BG265" s="96"/>
      <c r="BH265" s="96"/>
      <c r="BI265" s="96"/>
      <c r="BJ265" s="96"/>
      <c r="BK265" s="96"/>
      <c r="BL265" s="96"/>
      <c r="BM265" s="96"/>
      <c r="BN265" s="96"/>
      <c r="BO265" s="96"/>
      <c r="BP265" s="96"/>
      <c r="BQ265" s="96"/>
      <c r="BR265" s="96"/>
      <c r="BS265" s="96"/>
      <c r="BT265" s="96"/>
      <c r="BU265" s="96"/>
      <c r="BV265" s="96"/>
      <c r="BW265" s="96"/>
      <c r="BX265" s="96"/>
      <c r="BY265" s="96"/>
      <c r="BZ265" s="96"/>
      <c r="CA265" s="96"/>
      <c r="CB265" s="96"/>
      <c r="CC265" s="96"/>
      <c r="CD265" s="96"/>
      <c r="CE265" s="96"/>
      <c r="CF265" s="96"/>
      <c r="CG265" s="96"/>
      <c r="CH265" s="96"/>
      <c r="CI265" s="96"/>
    </row>
    <row r="266" spans="1:87" ht="15" hidden="1">
      <c r="A266" s="96"/>
      <c r="B266" s="102"/>
      <c r="C266" s="102"/>
      <c r="D266" s="102"/>
      <c r="E266" s="102"/>
      <c r="F266" s="102"/>
      <c r="G266" s="102"/>
      <c r="H266" s="102"/>
      <c r="I266" s="102"/>
      <c r="J266" s="102"/>
      <c r="K266" s="102"/>
      <c r="L266" s="102"/>
      <c r="M266" s="102"/>
      <c r="N266" s="102"/>
      <c r="O266" s="102"/>
      <c r="P266" s="102"/>
      <c r="Q266" s="96"/>
      <c r="R266" s="96"/>
      <c r="S266" s="96"/>
      <c r="T266" s="96"/>
      <c r="U266" s="96"/>
      <c r="V266" s="96"/>
      <c r="W266" s="96"/>
      <c r="X266" s="96"/>
      <c r="Y266" s="96"/>
      <c r="Z266" s="99"/>
      <c r="AA266" s="139" t="s">
        <v>322</v>
      </c>
      <c r="AB266" s="138">
        <v>6</v>
      </c>
      <c r="AC266" s="138" t="s">
        <v>27</v>
      </c>
      <c r="AD266" s="138">
        <f t="shared" si="3"/>
        <v>6</v>
      </c>
      <c r="AE266" s="138" t="s">
        <v>27</v>
      </c>
      <c r="AF266" s="138" t="s">
        <v>27</v>
      </c>
      <c r="AG266" s="123"/>
      <c r="AH266" s="123"/>
      <c r="AI266" s="123"/>
      <c r="AJ266" s="138" t="s">
        <v>27</v>
      </c>
      <c r="AK266" s="96"/>
      <c r="AL266" s="96"/>
      <c r="AM266" s="96"/>
      <c r="AN266" s="105"/>
      <c r="AO266" s="105"/>
      <c r="AP266" s="96"/>
      <c r="AQ266" s="105"/>
      <c r="AR266" s="96"/>
      <c r="AS266" s="96"/>
      <c r="AT266" s="96"/>
      <c r="AU266" s="96"/>
      <c r="AV266" s="96"/>
      <c r="AW266" s="96"/>
      <c r="AX266" s="96"/>
      <c r="AY266" s="96"/>
      <c r="AZ266" s="96"/>
      <c r="BA266" s="96"/>
      <c r="BB266" s="96"/>
      <c r="BC266" s="96"/>
      <c r="BD266" s="96"/>
      <c r="BE266" s="96"/>
      <c r="BF266" s="96"/>
      <c r="BG266" s="96"/>
      <c r="BH266" s="96"/>
      <c r="BI266" s="96"/>
      <c r="BJ266" s="96"/>
      <c r="BK266" s="96"/>
      <c r="BL266" s="96"/>
      <c r="BM266" s="96"/>
      <c r="BN266" s="96"/>
      <c r="BO266" s="96"/>
      <c r="BP266" s="96"/>
      <c r="BQ266" s="96"/>
      <c r="BR266" s="96"/>
      <c r="BS266" s="96"/>
      <c r="BT266" s="96"/>
      <c r="BU266" s="96"/>
      <c r="BV266" s="96"/>
      <c r="BW266" s="96"/>
      <c r="BX266" s="96"/>
      <c r="BY266" s="96"/>
      <c r="BZ266" s="96"/>
      <c r="CA266" s="96"/>
      <c r="CB266" s="96"/>
      <c r="CC266" s="96"/>
      <c r="CD266" s="96"/>
      <c r="CE266" s="96"/>
      <c r="CF266" s="96"/>
      <c r="CG266" s="96"/>
      <c r="CH266" s="96"/>
      <c r="CI266" s="96"/>
    </row>
    <row r="267" spans="1:87" ht="15" hidden="1">
      <c r="A267" s="96"/>
      <c r="B267" s="102"/>
      <c r="C267" s="102"/>
      <c r="D267" s="102"/>
      <c r="E267" s="102"/>
      <c r="F267" s="102"/>
      <c r="G267" s="102"/>
      <c r="H267" s="102"/>
      <c r="I267" s="102"/>
      <c r="J267" s="102"/>
      <c r="K267" s="102"/>
      <c r="L267" s="102"/>
      <c r="M267" s="102"/>
      <c r="N267" s="102"/>
      <c r="O267" s="102"/>
      <c r="P267" s="102"/>
      <c r="Q267" s="96"/>
      <c r="R267" s="96"/>
      <c r="S267" s="96"/>
      <c r="T267" s="96"/>
      <c r="U267" s="96"/>
      <c r="V267" s="96"/>
      <c r="W267" s="96"/>
      <c r="X267" s="96"/>
      <c r="Y267" s="96"/>
      <c r="Z267" s="99"/>
      <c r="AA267" s="139" t="s">
        <v>323</v>
      </c>
      <c r="AB267" s="138">
        <v>8</v>
      </c>
      <c r="AC267" s="138" t="s">
        <v>27</v>
      </c>
      <c r="AD267" s="138">
        <f t="shared" si="3"/>
        <v>6</v>
      </c>
      <c r="AE267" s="138" t="s">
        <v>27</v>
      </c>
      <c r="AF267" s="138" t="s">
        <v>27</v>
      </c>
      <c r="AG267" s="123"/>
      <c r="AH267" s="123"/>
      <c r="AI267" s="123"/>
      <c r="AJ267" s="138" t="s">
        <v>27</v>
      </c>
      <c r="AK267" s="96"/>
      <c r="AL267" s="96"/>
      <c r="AM267" s="96"/>
      <c r="AN267" s="105"/>
      <c r="AO267" s="105"/>
      <c r="AP267" s="96"/>
      <c r="AQ267" s="105"/>
      <c r="AR267" s="96"/>
      <c r="AS267" s="96"/>
      <c r="AT267" s="96"/>
      <c r="AU267" s="96"/>
      <c r="AV267" s="96"/>
      <c r="AW267" s="96"/>
      <c r="AX267" s="96"/>
      <c r="AY267" s="96"/>
      <c r="AZ267" s="96"/>
      <c r="BA267" s="96"/>
      <c r="BB267" s="96"/>
      <c r="BC267" s="96"/>
      <c r="BD267" s="96"/>
      <c r="BE267" s="96"/>
      <c r="BF267" s="96"/>
      <c r="BG267" s="96"/>
      <c r="BH267" s="96"/>
      <c r="BI267" s="96"/>
      <c r="BJ267" s="96"/>
      <c r="BK267" s="96"/>
      <c r="BL267" s="96"/>
      <c r="BM267" s="96"/>
      <c r="BN267" s="96"/>
      <c r="BO267" s="96"/>
      <c r="BP267" s="96"/>
      <c r="BQ267" s="96"/>
      <c r="BR267" s="96"/>
      <c r="BS267" s="96"/>
      <c r="BT267" s="96"/>
      <c r="BU267" s="96"/>
      <c r="BV267" s="96"/>
      <c r="BW267" s="96"/>
      <c r="BX267" s="96"/>
      <c r="BY267" s="96"/>
      <c r="BZ267" s="96"/>
      <c r="CA267" s="96"/>
      <c r="CB267" s="96"/>
      <c r="CC267" s="96"/>
      <c r="CD267" s="96"/>
      <c r="CE267" s="96"/>
      <c r="CF267" s="96"/>
      <c r="CG267" s="96"/>
      <c r="CH267" s="96"/>
      <c r="CI267" s="96"/>
    </row>
    <row r="268" spans="1:87" ht="15" hidden="1">
      <c r="A268" s="96"/>
      <c r="B268" s="102"/>
      <c r="C268" s="102"/>
      <c r="D268" s="102"/>
      <c r="E268" s="102"/>
      <c r="F268" s="102"/>
      <c r="G268" s="102"/>
      <c r="H268" s="102"/>
      <c r="I268" s="102"/>
      <c r="J268" s="102"/>
      <c r="K268" s="102"/>
      <c r="L268" s="102"/>
      <c r="M268" s="102"/>
      <c r="N268" s="102"/>
      <c r="O268" s="102"/>
      <c r="P268" s="102"/>
      <c r="Q268" s="96"/>
      <c r="R268" s="96"/>
      <c r="S268" s="96"/>
      <c r="T268" s="96"/>
      <c r="U268" s="96"/>
      <c r="V268" s="96"/>
      <c r="W268" s="96"/>
      <c r="X268" s="96"/>
      <c r="Y268" s="96"/>
      <c r="Z268" s="99"/>
      <c r="AA268" s="139" t="s">
        <v>324</v>
      </c>
      <c r="AB268" s="138">
        <v>13</v>
      </c>
      <c r="AC268" s="138" t="s">
        <v>27</v>
      </c>
      <c r="AD268" s="138">
        <f t="shared" si="3"/>
        <v>6</v>
      </c>
      <c r="AE268" s="138" t="s">
        <v>27</v>
      </c>
      <c r="AF268" s="138" t="s">
        <v>27</v>
      </c>
      <c r="AG268" s="123"/>
      <c r="AH268" s="123"/>
      <c r="AI268" s="123"/>
      <c r="AJ268" s="138" t="s">
        <v>27</v>
      </c>
      <c r="AK268" s="96"/>
      <c r="AL268" s="96"/>
      <c r="AM268" s="96"/>
      <c r="AN268" s="105"/>
      <c r="AO268" s="105"/>
      <c r="AP268" s="96"/>
      <c r="AQ268" s="105"/>
      <c r="AR268" s="96"/>
      <c r="AS268" s="96"/>
      <c r="AT268" s="96"/>
      <c r="AU268" s="96"/>
      <c r="AV268" s="96"/>
      <c r="AW268" s="96"/>
      <c r="AX268" s="96"/>
      <c r="AY268" s="96"/>
      <c r="AZ268" s="96"/>
      <c r="BA268" s="96"/>
      <c r="BB268" s="96"/>
      <c r="BC268" s="96"/>
      <c r="BD268" s="96"/>
      <c r="BE268" s="96"/>
      <c r="BF268" s="96"/>
      <c r="BG268" s="96"/>
      <c r="BH268" s="96"/>
      <c r="BI268" s="96"/>
      <c r="BJ268" s="96"/>
      <c r="BK268" s="96"/>
      <c r="BL268" s="96"/>
      <c r="BM268" s="96"/>
      <c r="BN268" s="96"/>
      <c r="BO268" s="96"/>
      <c r="BP268" s="96"/>
      <c r="BQ268" s="96"/>
      <c r="BR268" s="96"/>
      <c r="BS268" s="96"/>
      <c r="BT268" s="96"/>
      <c r="BU268" s="96"/>
      <c r="BV268" s="96"/>
      <c r="BW268" s="96"/>
      <c r="BX268" s="96"/>
      <c r="BY268" s="96"/>
      <c r="BZ268" s="96"/>
      <c r="CA268" s="96"/>
      <c r="CB268" s="96"/>
      <c r="CC268" s="96"/>
      <c r="CD268" s="96"/>
      <c r="CE268" s="96"/>
      <c r="CF268" s="96"/>
      <c r="CG268" s="96"/>
      <c r="CH268" s="96"/>
      <c r="CI268" s="96"/>
    </row>
    <row r="269" spans="1:87" ht="15" hidden="1">
      <c r="A269" s="96"/>
      <c r="B269" s="102"/>
      <c r="C269" s="102"/>
      <c r="D269" s="102"/>
      <c r="E269" s="102"/>
      <c r="F269" s="102"/>
      <c r="G269" s="102"/>
      <c r="H269" s="102"/>
      <c r="I269" s="102"/>
      <c r="J269" s="102"/>
      <c r="K269" s="102"/>
      <c r="L269" s="102"/>
      <c r="M269" s="102"/>
      <c r="N269" s="102"/>
      <c r="O269" s="102"/>
      <c r="P269" s="102"/>
      <c r="Q269" s="96"/>
      <c r="R269" s="96"/>
      <c r="S269" s="96"/>
      <c r="T269" s="96"/>
      <c r="U269" s="96"/>
      <c r="V269" s="96"/>
      <c r="W269" s="96"/>
      <c r="X269" s="96"/>
      <c r="Y269" s="96"/>
      <c r="Z269" s="99"/>
      <c r="AA269" s="139" t="s">
        <v>325</v>
      </c>
      <c r="AB269" s="138">
        <v>9</v>
      </c>
      <c r="AC269" s="138">
        <v>2019</v>
      </c>
      <c r="AD269" s="138" t="str">
        <f t="shared" si="3"/>
        <v/>
      </c>
      <c r="AE269" s="138" t="s">
        <v>326</v>
      </c>
      <c r="AF269" s="138" t="s">
        <v>5</v>
      </c>
      <c r="AG269" s="123">
        <v>9</v>
      </c>
      <c r="AH269" s="123">
        <v>1095</v>
      </c>
      <c r="AI269" s="123">
        <v>51</v>
      </c>
      <c r="AJ269" s="138" t="s">
        <v>27</v>
      </c>
      <c r="AK269" s="96"/>
      <c r="AL269" s="96"/>
      <c r="AM269" s="96"/>
      <c r="AN269" s="105"/>
      <c r="AO269" s="105"/>
      <c r="AP269" s="96"/>
      <c r="AQ269" s="105"/>
      <c r="AR269" s="96"/>
      <c r="AS269" s="96"/>
      <c r="AT269" s="96"/>
      <c r="AU269" s="96"/>
      <c r="AV269" s="96"/>
      <c r="AW269" s="96"/>
      <c r="AX269" s="96"/>
      <c r="AY269" s="96"/>
      <c r="AZ269" s="96"/>
      <c r="BA269" s="96"/>
      <c r="BB269" s="96"/>
      <c r="BC269" s="96"/>
      <c r="BD269" s="96"/>
      <c r="BE269" s="96"/>
      <c r="BF269" s="96"/>
      <c r="BG269" s="96"/>
      <c r="BH269" s="96"/>
      <c r="BI269" s="96"/>
      <c r="BJ269" s="96"/>
      <c r="BK269" s="96"/>
      <c r="BL269" s="96"/>
      <c r="BM269" s="96"/>
      <c r="BN269" s="96"/>
      <c r="BO269" s="96"/>
      <c r="BP269" s="96"/>
      <c r="BQ269" s="96"/>
      <c r="BR269" s="96"/>
      <c r="BS269" s="96"/>
      <c r="BT269" s="96"/>
      <c r="BU269" s="96"/>
      <c r="BV269" s="96"/>
      <c r="BW269" s="96"/>
      <c r="BX269" s="96"/>
      <c r="BY269" s="96"/>
      <c r="BZ269" s="96"/>
      <c r="CA269" s="96"/>
      <c r="CB269" s="96"/>
      <c r="CC269" s="96"/>
      <c r="CD269" s="96"/>
      <c r="CE269" s="96"/>
      <c r="CF269" s="96"/>
      <c r="CG269" s="96"/>
      <c r="CH269" s="96"/>
      <c r="CI269" s="96"/>
    </row>
    <row r="270" spans="1:87" ht="15" hidden="1">
      <c r="A270" s="96"/>
      <c r="B270" s="102"/>
      <c r="C270" s="102"/>
      <c r="D270" s="102"/>
      <c r="E270" s="102"/>
      <c r="F270" s="102"/>
      <c r="G270" s="102"/>
      <c r="H270" s="102"/>
      <c r="I270" s="102"/>
      <c r="J270" s="102"/>
      <c r="K270" s="102"/>
      <c r="L270" s="102"/>
      <c r="M270" s="102"/>
      <c r="N270" s="102"/>
      <c r="O270" s="102"/>
      <c r="P270" s="102"/>
      <c r="Q270" s="96"/>
      <c r="R270" s="96"/>
      <c r="S270" s="96"/>
      <c r="T270" s="96"/>
      <c r="U270" s="96"/>
      <c r="V270" s="96"/>
      <c r="W270" s="96"/>
      <c r="X270" s="96"/>
      <c r="Y270" s="96"/>
      <c r="Z270" s="99"/>
      <c r="AA270" s="139" t="s">
        <v>327</v>
      </c>
      <c r="AB270" s="138">
        <v>6</v>
      </c>
      <c r="AC270" s="138" t="s">
        <v>27</v>
      </c>
      <c r="AD270" s="138">
        <f t="shared" si="3"/>
        <v>6</v>
      </c>
      <c r="AE270" s="138" t="s">
        <v>27</v>
      </c>
      <c r="AF270" s="138" t="s">
        <v>27</v>
      </c>
      <c r="AG270" s="123"/>
      <c r="AH270" s="123"/>
      <c r="AI270" s="123"/>
      <c r="AJ270" s="138" t="s">
        <v>27</v>
      </c>
      <c r="AK270" s="96"/>
      <c r="AL270" s="96"/>
      <c r="AM270" s="96"/>
      <c r="AN270" s="105"/>
      <c r="AO270" s="105"/>
      <c r="AP270" s="96"/>
      <c r="AQ270" s="105"/>
      <c r="AR270" s="96"/>
      <c r="AS270" s="96"/>
      <c r="AT270" s="96"/>
      <c r="AU270" s="96"/>
      <c r="AV270" s="96"/>
      <c r="AW270" s="96"/>
      <c r="AX270" s="96"/>
      <c r="AY270" s="96"/>
      <c r="AZ270" s="96"/>
      <c r="BA270" s="96"/>
      <c r="BB270" s="96"/>
      <c r="BC270" s="96"/>
      <c r="BD270" s="96"/>
      <c r="BE270" s="96"/>
      <c r="BF270" s="96"/>
      <c r="BG270" s="96"/>
      <c r="BH270" s="96"/>
      <c r="BI270" s="96"/>
      <c r="BJ270" s="96"/>
      <c r="BK270" s="96"/>
      <c r="BL270" s="96"/>
      <c r="BM270" s="96"/>
      <c r="BN270" s="96"/>
      <c r="BO270" s="96"/>
      <c r="BP270" s="96"/>
      <c r="BQ270" s="96"/>
      <c r="BR270" s="96"/>
      <c r="BS270" s="96"/>
      <c r="BT270" s="96"/>
      <c r="BU270" s="96"/>
      <c r="BV270" s="96"/>
      <c r="BW270" s="96"/>
      <c r="BX270" s="96"/>
      <c r="BY270" s="96"/>
      <c r="BZ270" s="96"/>
      <c r="CA270" s="96"/>
      <c r="CB270" s="96"/>
      <c r="CC270" s="96"/>
      <c r="CD270" s="96"/>
      <c r="CE270" s="96"/>
      <c r="CF270" s="96"/>
      <c r="CG270" s="96"/>
      <c r="CH270" s="96"/>
      <c r="CI270" s="96"/>
    </row>
    <row r="271" spans="1:87" ht="15" hidden="1">
      <c r="A271" s="96"/>
      <c r="B271" s="102"/>
      <c r="C271" s="102"/>
      <c r="D271" s="102"/>
      <c r="E271" s="102"/>
      <c r="F271" s="102"/>
      <c r="G271" s="102"/>
      <c r="H271" s="102"/>
      <c r="I271" s="102"/>
      <c r="J271" s="102"/>
      <c r="K271" s="102"/>
      <c r="L271" s="102"/>
      <c r="M271" s="102"/>
      <c r="N271" s="102"/>
      <c r="O271" s="102"/>
      <c r="P271" s="102"/>
      <c r="Q271" s="96"/>
      <c r="R271" s="96"/>
      <c r="S271" s="96"/>
      <c r="T271" s="96"/>
      <c r="U271" s="96"/>
      <c r="V271" s="96"/>
      <c r="W271" s="96"/>
      <c r="X271" s="96"/>
      <c r="Y271" s="96"/>
      <c r="Z271" s="99"/>
      <c r="AA271" s="139" t="s">
        <v>328</v>
      </c>
      <c r="AB271" s="138">
        <v>8</v>
      </c>
      <c r="AC271" s="138" t="s">
        <v>27</v>
      </c>
      <c r="AD271" s="138">
        <f t="shared" si="3"/>
        <v>6</v>
      </c>
      <c r="AE271" s="138" t="s">
        <v>27</v>
      </c>
      <c r="AF271" s="138" t="s">
        <v>27</v>
      </c>
      <c r="AG271" s="123"/>
      <c r="AH271" s="123"/>
      <c r="AI271" s="123"/>
      <c r="AJ271" s="138" t="s">
        <v>27</v>
      </c>
      <c r="AK271" s="96"/>
      <c r="AL271" s="96"/>
      <c r="AM271" s="96"/>
      <c r="AN271" s="105"/>
      <c r="AO271" s="105"/>
      <c r="AP271" s="96"/>
      <c r="AQ271" s="105"/>
      <c r="AR271" s="96"/>
      <c r="AS271" s="96"/>
      <c r="AT271" s="96"/>
      <c r="AU271" s="96"/>
      <c r="AV271" s="96"/>
      <c r="AW271" s="96"/>
      <c r="AX271" s="96"/>
      <c r="AY271" s="96"/>
      <c r="AZ271" s="96"/>
      <c r="BA271" s="96"/>
      <c r="BB271" s="96"/>
      <c r="BC271" s="96"/>
      <c r="BD271" s="96"/>
      <c r="BE271" s="96"/>
      <c r="BF271" s="96"/>
      <c r="BG271" s="96"/>
      <c r="BH271" s="96"/>
      <c r="BI271" s="96"/>
      <c r="BJ271" s="96"/>
      <c r="BK271" s="96"/>
      <c r="BL271" s="96"/>
      <c r="BM271" s="96"/>
      <c r="BN271" s="96"/>
      <c r="BO271" s="96"/>
      <c r="BP271" s="96"/>
      <c r="BQ271" s="96"/>
      <c r="BR271" s="96"/>
      <c r="BS271" s="96"/>
      <c r="BT271" s="96"/>
      <c r="BU271" s="96"/>
      <c r="BV271" s="96"/>
      <c r="BW271" s="96"/>
      <c r="BX271" s="96"/>
      <c r="BY271" s="96"/>
      <c r="BZ271" s="96"/>
      <c r="CA271" s="96"/>
      <c r="CB271" s="96"/>
      <c r="CC271" s="96"/>
      <c r="CD271" s="96"/>
      <c r="CE271" s="96"/>
      <c r="CF271" s="96"/>
      <c r="CG271" s="96"/>
      <c r="CH271" s="96"/>
      <c r="CI271" s="96"/>
    </row>
    <row r="272" spans="1:87" ht="15" hidden="1">
      <c r="A272" s="96"/>
      <c r="B272" s="102"/>
      <c r="C272" s="102"/>
      <c r="D272" s="102"/>
      <c r="E272" s="102"/>
      <c r="F272" s="102"/>
      <c r="G272" s="102"/>
      <c r="H272" s="102"/>
      <c r="I272" s="102"/>
      <c r="J272" s="102"/>
      <c r="K272" s="102"/>
      <c r="L272" s="102"/>
      <c r="M272" s="102"/>
      <c r="N272" s="102"/>
      <c r="O272" s="102"/>
      <c r="P272" s="102"/>
      <c r="Q272" s="96"/>
      <c r="R272" s="96"/>
      <c r="S272" s="96"/>
      <c r="T272" s="96"/>
      <c r="U272" s="96"/>
      <c r="V272" s="96"/>
      <c r="W272" s="96"/>
      <c r="X272" s="96"/>
      <c r="Y272" s="96"/>
      <c r="Z272" s="99"/>
      <c r="AA272" s="139" t="s">
        <v>329</v>
      </c>
      <c r="AB272" s="138">
        <v>12</v>
      </c>
      <c r="AC272" s="138">
        <v>2019</v>
      </c>
      <c r="AD272" s="138" t="str">
        <f t="shared" si="3"/>
        <v/>
      </c>
      <c r="AE272" s="138" t="s">
        <v>330</v>
      </c>
      <c r="AF272" s="138" t="s">
        <v>9</v>
      </c>
      <c r="AG272" s="123">
        <v>5</v>
      </c>
      <c r="AH272" s="123">
        <v>412</v>
      </c>
      <c r="AI272" s="123">
        <v>16</v>
      </c>
      <c r="AJ272" s="138" t="s">
        <v>27</v>
      </c>
      <c r="AK272" s="96"/>
      <c r="AL272" s="96"/>
      <c r="AM272" s="96"/>
      <c r="AN272" s="105"/>
      <c r="AO272" s="105"/>
      <c r="AP272" s="96"/>
      <c r="AQ272" s="105"/>
      <c r="AR272" s="96"/>
      <c r="AS272" s="96"/>
      <c r="AT272" s="96"/>
      <c r="AU272" s="96"/>
      <c r="AV272" s="96"/>
      <c r="AW272" s="96"/>
      <c r="AX272" s="96"/>
      <c r="AY272" s="96"/>
      <c r="AZ272" s="96"/>
      <c r="BA272" s="96"/>
      <c r="BB272" s="96"/>
      <c r="BC272" s="96"/>
      <c r="BD272" s="96"/>
      <c r="BE272" s="96"/>
      <c r="BF272" s="96"/>
      <c r="BG272" s="96"/>
      <c r="BH272" s="96"/>
      <c r="BI272" s="96"/>
      <c r="BJ272" s="96"/>
      <c r="BK272" s="96"/>
      <c r="BL272" s="96"/>
      <c r="BM272" s="96"/>
      <c r="BN272" s="96"/>
      <c r="BO272" s="96"/>
      <c r="BP272" s="96"/>
      <c r="BQ272" s="96"/>
      <c r="BR272" s="96"/>
      <c r="BS272" s="96"/>
      <c r="BT272" s="96"/>
      <c r="BU272" s="96"/>
      <c r="BV272" s="96"/>
      <c r="BW272" s="96"/>
      <c r="BX272" s="96"/>
      <c r="BY272" s="96"/>
      <c r="BZ272" s="96"/>
      <c r="CA272" s="96"/>
      <c r="CB272" s="96"/>
      <c r="CC272" s="96"/>
      <c r="CD272" s="96"/>
      <c r="CE272" s="96"/>
      <c r="CF272" s="96"/>
      <c r="CG272" s="96"/>
      <c r="CH272" s="96"/>
      <c r="CI272" s="96"/>
    </row>
    <row r="273" spans="1:87" ht="15" hidden="1">
      <c r="A273" s="96"/>
      <c r="B273" s="102"/>
      <c r="C273" s="102"/>
      <c r="D273" s="102"/>
      <c r="E273" s="102"/>
      <c r="F273" s="102"/>
      <c r="G273" s="102"/>
      <c r="H273" s="102"/>
      <c r="I273" s="102"/>
      <c r="J273" s="102"/>
      <c r="K273" s="102"/>
      <c r="L273" s="102"/>
      <c r="M273" s="102"/>
      <c r="N273" s="102"/>
      <c r="O273" s="102"/>
      <c r="P273" s="102"/>
      <c r="Q273" s="96"/>
      <c r="R273" s="96"/>
      <c r="S273" s="96"/>
      <c r="T273" s="96"/>
      <c r="U273" s="96"/>
      <c r="V273" s="96"/>
      <c r="W273" s="96"/>
      <c r="X273" s="96"/>
      <c r="Y273" s="96"/>
      <c r="Z273" s="99"/>
      <c r="AA273" s="139" t="s">
        <v>331</v>
      </c>
      <c r="AB273" s="138">
        <v>1</v>
      </c>
      <c r="AC273" s="138">
        <v>2023</v>
      </c>
      <c r="AD273" s="138" t="str">
        <f t="shared" si="3"/>
        <v/>
      </c>
      <c r="AE273" s="138" t="s">
        <v>332</v>
      </c>
      <c r="AF273" s="138" t="s">
        <v>189</v>
      </c>
      <c r="AG273" s="123">
        <v>8</v>
      </c>
      <c r="AH273" s="123">
        <v>1038</v>
      </c>
      <c r="AI273" s="123">
        <v>46</v>
      </c>
      <c r="AJ273" s="138" t="s">
        <v>27</v>
      </c>
      <c r="AK273" s="96"/>
      <c r="AL273" s="96"/>
      <c r="AM273" s="96"/>
      <c r="AN273" s="105"/>
      <c r="AO273" s="105"/>
      <c r="AP273" s="96"/>
      <c r="AQ273" s="105"/>
      <c r="AR273" s="96"/>
      <c r="AS273" s="96"/>
      <c r="AT273" s="96"/>
      <c r="AU273" s="96"/>
      <c r="AV273" s="96"/>
      <c r="AW273" s="96"/>
      <c r="AX273" s="96"/>
      <c r="AY273" s="96"/>
      <c r="AZ273" s="96"/>
      <c r="BA273" s="96"/>
      <c r="BB273" s="96"/>
      <c r="BC273" s="96"/>
      <c r="BD273" s="96"/>
      <c r="BE273" s="96"/>
      <c r="BF273" s="96"/>
      <c r="BG273" s="96"/>
      <c r="BH273" s="96"/>
      <c r="BI273" s="96"/>
      <c r="BJ273" s="96"/>
      <c r="BK273" s="96"/>
      <c r="BL273" s="96"/>
      <c r="BM273" s="96"/>
      <c r="BN273" s="96"/>
      <c r="BO273" s="96"/>
      <c r="BP273" s="96"/>
      <c r="BQ273" s="96"/>
      <c r="BR273" s="96"/>
      <c r="BS273" s="96"/>
      <c r="BT273" s="96"/>
      <c r="BU273" s="96"/>
      <c r="BV273" s="96"/>
      <c r="BW273" s="96"/>
      <c r="BX273" s="96"/>
      <c r="BY273" s="96"/>
      <c r="BZ273" s="96"/>
      <c r="CA273" s="96"/>
      <c r="CB273" s="96"/>
      <c r="CC273" s="96"/>
      <c r="CD273" s="96"/>
      <c r="CE273" s="96"/>
      <c r="CF273" s="96"/>
      <c r="CG273" s="96"/>
      <c r="CH273" s="96"/>
      <c r="CI273" s="96"/>
    </row>
    <row r="274" spans="1:87" ht="15" hidden="1">
      <c r="A274" s="96"/>
      <c r="B274" s="102"/>
      <c r="C274" s="102"/>
      <c r="D274" s="102"/>
      <c r="E274" s="102"/>
      <c r="F274" s="102"/>
      <c r="G274" s="102"/>
      <c r="H274" s="102"/>
      <c r="I274" s="102"/>
      <c r="J274" s="102"/>
      <c r="K274" s="102"/>
      <c r="L274" s="102"/>
      <c r="M274" s="102"/>
      <c r="N274" s="102"/>
      <c r="O274" s="102"/>
      <c r="P274" s="102"/>
      <c r="Q274" s="96"/>
      <c r="R274" s="96"/>
      <c r="S274" s="96"/>
      <c r="T274" s="96"/>
      <c r="U274" s="96"/>
      <c r="V274" s="96"/>
      <c r="W274" s="96"/>
      <c r="X274" s="96"/>
      <c r="Y274" s="96"/>
      <c r="Z274" s="99"/>
      <c r="AA274" s="139" t="s">
        <v>333</v>
      </c>
      <c r="AB274" s="138">
        <v>12</v>
      </c>
      <c r="AC274" s="138" t="s">
        <v>27</v>
      </c>
      <c r="AD274" s="138">
        <f t="shared" si="3"/>
        <v>6</v>
      </c>
      <c r="AE274" s="138" t="s">
        <v>27</v>
      </c>
      <c r="AF274" s="138" t="s">
        <v>27</v>
      </c>
      <c r="AG274" s="123"/>
      <c r="AH274" s="123"/>
      <c r="AI274" s="123"/>
      <c r="AJ274" s="138" t="s">
        <v>27</v>
      </c>
      <c r="AK274" s="96"/>
      <c r="AL274" s="96"/>
      <c r="AM274" s="96"/>
      <c r="AN274" s="105"/>
      <c r="AO274" s="105"/>
      <c r="AP274" s="96"/>
      <c r="AQ274" s="105"/>
      <c r="AR274" s="96"/>
      <c r="AS274" s="96"/>
      <c r="AT274" s="96"/>
      <c r="AU274" s="96"/>
      <c r="AV274" s="96"/>
      <c r="AW274" s="96"/>
      <c r="AX274" s="96"/>
      <c r="AY274" s="96"/>
      <c r="AZ274" s="96"/>
      <c r="BA274" s="96"/>
      <c r="BB274" s="96"/>
      <c r="BC274" s="96"/>
      <c r="BD274" s="96"/>
      <c r="BE274" s="96"/>
      <c r="BF274" s="96"/>
      <c r="BG274" s="96"/>
      <c r="BH274" s="96"/>
      <c r="BI274" s="96"/>
      <c r="BJ274" s="96"/>
      <c r="BK274" s="96"/>
      <c r="BL274" s="96"/>
      <c r="BM274" s="96"/>
      <c r="BN274" s="96"/>
      <c r="BO274" s="96"/>
      <c r="BP274" s="96"/>
      <c r="BQ274" s="96"/>
      <c r="BR274" s="96"/>
      <c r="BS274" s="96"/>
      <c r="BT274" s="96"/>
      <c r="BU274" s="96"/>
      <c r="BV274" s="96"/>
      <c r="BW274" s="96"/>
      <c r="BX274" s="96"/>
      <c r="BY274" s="96"/>
      <c r="BZ274" s="96"/>
      <c r="CA274" s="96"/>
      <c r="CB274" s="96"/>
      <c r="CC274" s="96"/>
      <c r="CD274" s="96"/>
      <c r="CE274" s="96"/>
      <c r="CF274" s="96"/>
      <c r="CG274" s="96"/>
      <c r="CH274" s="96"/>
      <c r="CI274" s="96"/>
    </row>
    <row r="275" spans="1:87" ht="15" hidden="1">
      <c r="A275" s="96"/>
      <c r="B275" s="102"/>
      <c r="C275" s="102"/>
      <c r="D275" s="102"/>
      <c r="E275" s="102"/>
      <c r="F275" s="102"/>
      <c r="G275" s="102"/>
      <c r="H275" s="102"/>
      <c r="I275" s="102"/>
      <c r="J275" s="102"/>
      <c r="K275" s="102"/>
      <c r="L275" s="102"/>
      <c r="M275" s="102"/>
      <c r="N275" s="102"/>
      <c r="O275" s="102"/>
      <c r="P275" s="102"/>
      <c r="Q275" s="96"/>
      <c r="R275" s="96"/>
      <c r="S275" s="96"/>
      <c r="T275" s="96"/>
      <c r="U275" s="96"/>
      <c r="V275" s="96"/>
      <c r="W275" s="96"/>
      <c r="X275" s="96"/>
      <c r="Y275" s="96"/>
      <c r="Z275" s="99"/>
      <c r="AA275" s="139" t="s">
        <v>334</v>
      </c>
      <c r="AB275" s="138">
        <v>13</v>
      </c>
      <c r="AC275" s="138">
        <v>2019</v>
      </c>
      <c r="AD275" s="138" t="str">
        <f t="shared" si="3"/>
        <v/>
      </c>
      <c r="AE275" s="138" t="s">
        <v>335</v>
      </c>
      <c r="AF275" s="138" t="s">
        <v>5</v>
      </c>
      <c r="AG275" s="123">
        <v>5</v>
      </c>
      <c r="AH275" s="123">
        <v>1864</v>
      </c>
      <c r="AI275" s="123">
        <v>50</v>
      </c>
      <c r="AJ275" s="138" t="s">
        <v>27</v>
      </c>
      <c r="AK275" s="96"/>
      <c r="AL275" s="96"/>
      <c r="AM275" s="96"/>
      <c r="AN275" s="105"/>
      <c r="AO275" s="105"/>
      <c r="AP275" s="96"/>
      <c r="AQ275" s="105"/>
      <c r="AR275" s="96"/>
      <c r="AS275" s="96"/>
      <c r="AT275" s="96"/>
      <c r="AU275" s="96"/>
      <c r="AV275" s="96"/>
      <c r="AW275" s="96"/>
      <c r="AX275" s="96"/>
      <c r="AY275" s="96"/>
      <c r="AZ275" s="96"/>
      <c r="BA275" s="96"/>
      <c r="BB275" s="96"/>
      <c r="BC275" s="96"/>
      <c r="BD275" s="96"/>
      <c r="BE275" s="96"/>
      <c r="BF275" s="96"/>
      <c r="BG275" s="96"/>
      <c r="BH275" s="96"/>
      <c r="BI275" s="96"/>
      <c r="BJ275" s="96"/>
      <c r="BK275" s="96"/>
      <c r="BL275" s="96"/>
      <c r="BM275" s="96"/>
      <c r="BN275" s="96"/>
      <c r="BO275" s="96"/>
      <c r="BP275" s="96"/>
      <c r="BQ275" s="96"/>
      <c r="BR275" s="96"/>
      <c r="BS275" s="96"/>
      <c r="BT275" s="96"/>
      <c r="BU275" s="96"/>
      <c r="BV275" s="96"/>
      <c r="BW275" s="96"/>
      <c r="BX275" s="96"/>
      <c r="BY275" s="96"/>
      <c r="BZ275" s="96"/>
      <c r="CA275" s="96"/>
      <c r="CB275" s="96"/>
      <c r="CC275" s="96"/>
      <c r="CD275" s="96"/>
      <c r="CE275" s="96"/>
      <c r="CF275" s="96"/>
      <c r="CG275" s="96"/>
      <c r="CH275" s="96"/>
      <c r="CI275" s="96"/>
    </row>
    <row r="276" spans="1:87" ht="15" hidden="1">
      <c r="A276" s="96"/>
      <c r="B276" s="102"/>
      <c r="C276" s="102"/>
      <c r="D276" s="102"/>
      <c r="E276" s="102"/>
      <c r="F276" s="102"/>
      <c r="G276" s="102"/>
      <c r="H276" s="102"/>
      <c r="I276" s="102"/>
      <c r="J276" s="102"/>
      <c r="K276" s="102"/>
      <c r="L276" s="102"/>
      <c r="M276" s="102"/>
      <c r="N276" s="102"/>
      <c r="O276" s="102"/>
      <c r="P276" s="102"/>
      <c r="Q276" s="96"/>
      <c r="R276" s="96"/>
      <c r="S276" s="96"/>
      <c r="T276" s="96"/>
      <c r="U276" s="96"/>
      <c r="V276" s="96"/>
      <c r="W276" s="96"/>
      <c r="X276" s="96"/>
      <c r="Y276" s="96"/>
      <c r="Z276" s="99"/>
      <c r="AA276" s="139" t="s">
        <v>336</v>
      </c>
      <c r="AB276" s="138">
        <v>5</v>
      </c>
      <c r="AC276" s="138">
        <v>2023</v>
      </c>
      <c r="AD276" s="138" t="str">
        <f t="shared" si="3"/>
        <v/>
      </c>
      <c r="AE276" s="138" t="s">
        <v>337</v>
      </c>
      <c r="AF276" s="138" t="s">
        <v>5</v>
      </c>
      <c r="AG276" s="123">
        <v>14</v>
      </c>
      <c r="AH276" s="123">
        <v>1085</v>
      </c>
      <c r="AI276" s="123">
        <v>46</v>
      </c>
      <c r="AJ276" s="138" t="s">
        <v>27</v>
      </c>
      <c r="AK276" s="96"/>
      <c r="AL276" s="96"/>
      <c r="AM276" s="96"/>
      <c r="AN276" s="105"/>
      <c r="AO276" s="105"/>
      <c r="AP276" s="96"/>
      <c r="AQ276" s="105"/>
      <c r="AR276" s="96"/>
      <c r="AS276" s="96"/>
      <c r="AT276" s="96"/>
      <c r="AU276" s="96"/>
      <c r="AV276" s="96"/>
      <c r="AW276" s="96"/>
      <c r="AX276" s="96"/>
      <c r="AY276" s="96"/>
      <c r="AZ276" s="96"/>
      <c r="BA276" s="96"/>
      <c r="BB276" s="96"/>
      <c r="BC276" s="96"/>
      <c r="BD276" s="96"/>
      <c r="BE276" s="96"/>
      <c r="BF276" s="96"/>
      <c r="BG276" s="96"/>
      <c r="BH276" s="96"/>
      <c r="BI276" s="96"/>
      <c r="BJ276" s="96"/>
      <c r="BK276" s="96"/>
      <c r="BL276" s="96"/>
      <c r="BM276" s="96"/>
      <c r="BN276" s="96"/>
      <c r="BO276" s="96"/>
      <c r="BP276" s="96"/>
      <c r="BQ276" s="96"/>
      <c r="BR276" s="96"/>
      <c r="BS276" s="96"/>
      <c r="BT276" s="96"/>
      <c r="BU276" s="96"/>
      <c r="BV276" s="96"/>
      <c r="BW276" s="96"/>
      <c r="BX276" s="96"/>
      <c r="BY276" s="96"/>
      <c r="BZ276" s="96"/>
      <c r="CA276" s="96"/>
      <c r="CB276" s="96"/>
      <c r="CC276" s="96"/>
      <c r="CD276" s="96"/>
      <c r="CE276" s="96"/>
      <c r="CF276" s="96"/>
      <c r="CG276" s="96"/>
      <c r="CH276" s="96"/>
      <c r="CI276" s="96"/>
    </row>
    <row r="277" spans="1:87" ht="15" hidden="1">
      <c r="A277" s="96"/>
      <c r="B277" s="102"/>
      <c r="C277" s="102"/>
      <c r="D277" s="102"/>
      <c r="E277" s="102"/>
      <c r="F277" s="102"/>
      <c r="G277" s="102"/>
      <c r="H277" s="102"/>
      <c r="I277" s="102"/>
      <c r="J277" s="102"/>
      <c r="K277" s="102"/>
      <c r="L277" s="102"/>
      <c r="M277" s="102"/>
      <c r="N277" s="102"/>
      <c r="O277" s="102"/>
      <c r="P277" s="102"/>
      <c r="Q277" s="96"/>
      <c r="R277" s="96"/>
      <c r="S277" s="96"/>
      <c r="T277" s="96"/>
      <c r="U277" s="96"/>
      <c r="V277" s="96"/>
      <c r="W277" s="96"/>
      <c r="X277" s="96"/>
      <c r="Y277" s="96"/>
      <c r="Z277" s="99"/>
      <c r="AA277" s="139" t="s">
        <v>338</v>
      </c>
      <c r="AB277" s="138">
        <v>9</v>
      </c>
      <c r="AC277" s="138">
        <v>2023</v>
      </c>
      <c r="AD277" s="138">
        <v>8</v>
      </c>
      <c r="AE277" s="138" t="s">
        <v>339</v>
      </c>
      <c r="AF277" s="138" t="s">
        <v>189</v>
      </c>
      <c r="AG277" s="123">
        <v>8</v>
      </c>
      <c r="AH277" s="123">
        <v>1325</v>
      </c>
      <c r="AI277" s="123">
        <v>46</v>
      </c>
      <c r="AJ277" s="138" t="s">
        <v>27</v>
      </c>
      <c r="AK277" s="96"/>
      <c r="AL277" s="96"/>
      <c r="AM277" s="96"/>
      <c r="AN277" s="105"/>
      <c r="AO277" s="105"/>
      <c r="AP277" s="96"/>
      <c r="AQ277" s="105"/>
      <c r="AR277" s="96"/>
      <c r="AS277" s="96"/>
      <c r="AT277" s="96"/>
      <c r="AU277" s="96"/>
      <c r="AV277" s="96"/>
      <c r="AW277" s="96"/>
      <c r="AX277" s="96"/>
      <c r="AY277" s="96"/>
      <c r="AZ277" s="96"/>
      <c r="BA277" s="96"/>
      <c r="BB277" s="96"/>
      <c r="BC277" s="96"/>
      <c r="BD277" s="96"/>
      <c r="BE277" s="96"/>
      <c r="BF277" s="96"/>
      <c r="BG277" s="96"/>
      <c r="BH277" s="96"/>
      <c r="BI277" s="96"/>
      <c r="BJ277" s="96"/>
      <c r="BK277" s="96"/>
      <c r="BL277" s="96"/>
      <c r="BM277" s="96"/>
      <c r="BN277" s="96"/>
      <c r="BO277" s="96"/>
      <c r="BP277" s="96"/>
      <c r="BQ277" s="96"/>
      <c r="BR277" s="96"/>
      <c r="BS277" s="96"/>
      <c r="BT277" s="96"/>
      <c r="BU277" s="96"/>
      <c r="BV277" s="96"/>
      <c r="BW277" s="96"/>
      <c r="BX277" s="96"/>
      <c r="BY277" s="96"/>
      <c r="BZ277" s="96"/>
      <c r="CA277" s="96"/>
      <c r="CB277" s="96"/>
      <c r="CC277" s="96"/>
      <c r="CD277" s="96"/>
      <c r="CE277" s="96"/>
      <c r="CF277" s="96"/>
      <c r="CG277" s="96"/>
      <c r="CH277" s="96"/>
      <c r="CI277" s="96"/>
    </row>
    <row r="278" spans="1:87" ht="15" hidden="1">
      <c r="A278" s="96"/>
      <c r="B278" s="102"/>
      <c r="C278" s="102"/>
      <c r="D278" s="102"/>
      <c r="E278" s="102"/>
      <c r="F278" s="102"/>
      <c r="G278" s="102"/>
      <c r="H278" s="102"/>
      <c r="I278" s="102"/>
      <c r="J278" s="102"/>
      <c r="K278" s="102"/>
      <c r="L278" s="102"/>
      <c r="M278" s="102"/>
      <c r="N278" s="102"/>
      <c r="O278" s="102"/>
      <c r="P278" s="102"/>
      <c r="Q278" s="96"/>
      <c r="R278" s="96"/>
      <c r="S278" s="96"/>
      <c r="T278" s="96"/>
      <c r="U278" s="96"/>
      <c r="V278" s="96"/>
      <c r="W278" s="96"/>
      <c r="X278" s="96"/>
      <c r="Y278" s="96"/>
      <c r="Z278" s="99"/>
      <c r="AA278" s="139" t="s">
        <v>340</v>
      </c>
      <c r="AB278" s="138">
        <v>13</v>
      </c>
      <c r="AC278" s="138">
        <v>2015</v>
      </c>
      <c r="AD278" s="138" t="str">
        <f t="shared" si="3"/>
        <v/>
      </c>
      <c r="AE278" s="138" t="s">
        <v>341</v>
      </c>
      <c r="AF278" s="138" t="s">
        <v>12</v>
      </c>
      <c r="AG278" s="123">
        <v>13</v>
      </c>
      <c r="AH278" s="123">
        <v>3033</v>
      </c>
      <c r="AI278" s="123">
        <v>101</v>
      </c>
      <c r="AJ278" s="138" t="s">
        <v>27</v>
      </c>
      <c r="AK278" s="96"/>
      <c r="AL278" s="96"/>
      <c r="AM278" s="96"/>
      <c r="AN278" s="105"/>
      <c r="AO278" s="105"/>
      <c r="AP278" s="96"/>
      <c r="AQ278" s="105"/>
      <c r="AR278" s="96"/>
      <c r="AS278" s="96"/>
      <c r="AT278" s="96"/>
      <c r="AU278" s="96"/>
      <c r="AV278" s="96"/>
      <c r="AW278" s="96"/>
      <c r="AX278" s="96"/>
      <c r="AY278" s="96"/>
      <c r="AZ278" s="96"/>
      <c r="BA278" s="96"/>
      <c r="BB278" s="96"/>
      <c r="BC278" s="96"/>
      <c r="BD278" s="96"/>
      <c r="BE278" s="96"/>
      <c r="BF278" s="96"/>
      <c r="BG278" s="96"/>
      <c r="BH278" s="96"/>
      <c r="BI278" s="96"/>
      <c r="BJ278" s="96"/>
      <c r="BK278" s="96"/>
      <c r="BL278" s="96"/>
      <c r="BM278" s="96"/>
      <c r="BN278" s="96"/>
      <c r="BO278" s="96"/>
      <c r="BP278" s="96"/>
      <c r="BQ278" s="96"/>
      <c r="BR278" s="96"/>
      <c r="BS278" s="96"/>
      <c r="BT278" s="96"/>
      <c r="BU278" s="96"/>
      <c r="BV278" s="96"/>
      <c r="BW278" s="96"/>
      <c r="BX278" s="96"/>
      <c r="BY278" s="96"/>
      <c r="BZ278" s="96"/>
      <c r="CA278" s="96"/>
      <c r="CB278" s="96"/>
      <c r="CC278" s="96"/>
      <c r="CD278" s="96"/>
      <c r="CE278" s="96"/>
      <c r="CF278" s="96"/>
      <c r="CG278" s="96"/>
      <c r="CH278" s="96"/>
      <c r="CI278" s="96"/>
    </row>
    <row r="279" spans="1:87" ht="15" hidden="1">
      <c r="A279" s="96"/>
      <c r="B279" s="102"/>
      <c r="C279" s="102"/>
      <c r="D279" s="102"/>
      <c r="E279" s="102"/>
      <c r="F279" s="102"/>
      <c r="G279" s="102"/>
      <c r="H279" s="102"/>
      <c r="I279" s="102"/>
      <c r="J279" s="102"/>
      <c r="K279" s="102"/>
      <c r="L279" s="102"/>
      <c r="M279" s="102"/>
      <c r="N279" s="102"/>
      <c r="O279" s="102"/>
      <c r="P279" s="102"/>
      <c r="Q279" s="96"/>
      <c r="R279" s="96"/>
      <c r="S279" s="96"/>
      <c r="T279" s="96"/>
      <c r="U279" s="96"/>
      <c r="V279" s="96"/>
      <c r="W279" s="96"/>
      <c r="X279" s="96"/>
      <c r="Y279" s="96"/>
      <c r="Z279" s="99"/>
      <c r="AA279" s="139" t="s">
        <v>342</v>
      </c>
      <c r="AB279" s="138">
        <v>13</v>
      </c>
      <c r="AC279" s="138">
        <v>2008</v>
      </c>
      <c r="AD279" s="138" t="str">
        <f t="shared" si="3"/>
        <v/>
      </c>
      <c r="AE279" s="138" t="s">
        <v>343</v>
      </c>
      <c r="AF279" s="138" t="s">
        <v>5</v>
      </c>
      <c r="AG279" s="123">
        <v>19</v>
      </c>
      <c r="AH279" s="123">
        <v>4591</v>
      </c>
      <c r="AI279" s="123">
        <v>135</v>
      </c>
      <c r="AJ279" s="138" t="s">
        <v>27</v>
      </c>
      <c r="AK279" s="96"/>
      <c r="AL279" s="96"/>
      <c r="AM279" s="96"/>
      <c r="AN279" s="105"/>
      <c r="AO279" s="105"/>
      <c r="AP279" s="96"/>
      <c r="AQ279" s="105"/>
      <c r="AR279" s="96"/>
      <c r="AS279" s="96"/>
      <c r="AT279" s="96"/>
      <c r="AU279" s="96"/>
      <c r="AV279" s="96"/>
      <c r="AW279" s="96"/>
      <c r="AX279" s="96"/>
      <c r="AY279" s="96"/>
      <c r="AZ279" s="96"/>
      <c r="BA279" s="96"/>
      <c r="BB279" s="96"/>
      <c r="BC279" s="96"/>
      <c r="BD279" s="96"/>
      <c r="BE279" s="96"/>
      <c r="BF279" s="96"/>
      <c r="BG279" s="96"/>
      <c r="BH279" s="96"/>
      <c r="BI279" s="96"/>
      <c r="BJ279" s="96"/>
      <c r="BK279" s="96"/>
      <c r="BL279" s="96"/>
      <c r="BM279" s="96"/>
      <c r="BN279" s="96"/>
      <c r="BO279" s="96"/>
      <c r="BP279" s="96"/>
      <c r="BQ279" s="96"/>
      <c r="BR279" s="96"/>
      <c r="BS279" s="96"/>
      <c r="BT279" s="96"/>
      <c r="BU279" s="96"/>
      <c r="BV279" s="96"/>
      <c r="BW279" s="96"/>
      <c r="BX279" s="96"/>
      <c r="BY279" s="96"/>
      <c r="BZ279" s="96"/>
      <c r="CA279" s="96"/>
      <c r="CB279" s="96"/>
      <c r="CC279" s="96"/>
      <c r="CD279" s="96"/>
      <c r="CE279" s="96"/>
      <c r="CF279" s="96"/>
      <c r="CG279" s="96"/>
      <c r="CH279" s="96"/>
      <c r="CI279" s="96"/>
    </row>
    <row r="280" spans="1:87" ht="15" hidden="1">
      <c r="A280" s="96"/>
      <c r="B280" s="102"/>
      <c r="C280" s="102"/>
      <c r="D280" s="102"/>
      <c r="E280" s="102"/>
      <c r="F280" s="102"/>
      <c r="G280" s="102"/>
      <c r="H280" s="102"/>
      <c r="I280" s="102"/>
      <c r="J280" s="102"/>
      <c r="K280" s="102"/>
      <c r="L280" s="102"/>
      <c r="M280" s="102"/>
      <c r="N280" s="102"/>
      <c r="O280" s="102"/>
      <c r="P280" s="102"/>
      <c r="Q280" s="96"/>
      <c r="R280" s="96"/>
      <c r="S280" s="96"/>
      <c r="T280" s="96"/>
      <c r="U280" s="96"/>
      <c r="V280" s="96"/>
      <c r="W280" s="96"/>
      <c r="X280" s="96"/>
      <c r="Y280" s="96"/>
      <c r="Z280" s="99"/>
      <c r="AA280" s="139" t="s">
        <v>344</v>
      </c>
      <c r="AB280" s="138">
        <v>13</v>
      </c>
      <c r="AC280" s="138">
        <v>2008</v>
      </c>
      <c r="AD280" s="138" t="str">
        <f t="shared" si="3"/>
        <v/>
      </c>
      <c r="AE280" s="138" t="s">
        <v>345</v>
      </c>
      <c r="AF280" s="138" t="s">
        <v>9</v>
      </c>
      <c r="AG280" s="123">
        <v>13</v>
      </c>
      <c r="AH280" s="123">
        <v>2285</v>
      </c>
      <c r="AI280" s="123">
        <v>72</v>
      </c>
      <c r="AJ280" s="138" t="s">
        <v>27</v>
      </c>
      <c r="AK280" s="96"/>
      <c r="AL280" s="96"/>
      <c r="AM280" s="96"/>
      <c r="AN280" s="105"/>
      <c r="AO280" s="105"/>
      <c r="AP280" s="96"/>
      <c r="AQ280" s="105"/>
      <c r="AR280" s="96"/>
      <c r="AS280" s="96"/>
      <c r="AT280" s="96"/>
      <c r="AU280" s="96"/>
      <c r="AV280" s="96"/>
      <c r="AW280" s="96"/>
      <c r="AX280" s="96"/>
      <c r="AY280" s="96"/>
      <c r="AZ280" s="96"/>
      <c r="BA280" s="96"/>
      <c r="BB280" s="96"/>
      <c r="BC280" s="96"/>
      <c r="BD280" s="96"/>
      <c r="BE280" s="96"/>
      <c r="BF280" s="96"/>
      <c r="BG280" s="96"/>
      <c r="BH280" s="96"/>
      <c r="BI280" s="96"/>
      <c r="BJ280" s="96"/>
      <c r="BK280" s="96"/>
      <c r="BL280" s="96"/>
      <c r="BM280" s="96"/>
      <c r="BN280" s="96"/>
      <c r="BO280" s="96"/>
      <c r="BP280" s="96"/>
      <c r="BQ280" s="96"/>
      <c r="BR280" s="96"/>
      <c r="BS280" s="96"/>
      <c r="BT280" s="96"/>
      <c r="BU280" s="96"/>
      <c r="BV280" s="96"/>
      <c r="BW280" s="96"/>
      <c r="BX280" s="96"/>
      <c r="BY280" s="96"/>
      <c r="BZ280" s="96"/>
      <c r="CA280" s="96"/>
      <c r="CB280" s="96"/>
      <c r="CC280" s="96"/>
      <c r="CD280" s="96"/>
      <c r="CE280" s="96"/>
      <c r="CF280" s="96"/>
      <c r="CG280" s="96"/>
      <c r="CH280" s="96"/>
      <c r="CI280" s="96"/>
    </row>
    <row r="281" spans="1:87" ht="15" hidden="1">
      <c r="A281" s="96"/>
      <c r="B281" s="102"/>
      <c r="C281" s="102"/>
      <c r="D281" s="102"/>
      <c r="E281" s="102"/>
      <c r="F281" s="102"/>
      <c r="G281" s="102"/>
      <c r="H281" s="102"/>
      <c r="I281" s="102"/>
      <c r="J281" s="102"/>
      <c r="K281" s="102"/>
      <c r="L281" s="102"/>
      <c r="M281" s="102"/>
      <c r="N281" s="102"/>
      <c r="O281" s="102"/>
      <c r="P281" s="102"/>
      <c r="Q281" s="96"/>
      <c r="R281" s="96"/>
      <c r="S281" s="96"/>
      <c r="T281" s="96"/>
      <c r="U281" s="96"/>
      <c r="V281" s="96"/>
      <c r="W281" s="96"/>
      <c r="X281" s="96"/>
      <c r="Y281" s="96"/>
      <c r="Z281" s="99"/>
      <c r="AA281" s="139" t="s">
        <v>346</v>
      </c>
      <c r="AB281" s="138">
        <v>10</v>
      </c>
      <c r="AC281" s="138">
        <v>2010</v>
      </c>
      <c r="AD281" s="138" t="str">
        <f t="shared" si="3"/>
        <v/>
      </c>
      <c r="AE281" s="138" t="s">
        <v>347</v>
      </c>
      <c r="AF281" s="138" t="s">
        <v>5</v>
      </c>
      <c r="AG281" s="123">
        <v>35</v>
      </c>
      <c r="AH281" s="123">
        <v>5583</v>
      </c>
      <c r="AI281" s="123">
        <v>198</v>
      </c>
      <c r="AJ281" s="138" t="s">
        <v>27</v>
      </c>
      <c r="AK281" s="96"/>
      <c r="AL281" s="96"/>
      <c r="AM281" s="96"/>
      <c r="AN281" s="105"/>
      <c r="AO281" s="105"/>
      <c r="AP281" s="96"/>
      <c r="AQ281" s="105"/>
      <c r="AR281" s="96"/>
      <c r="AS281" s="96"/>
      <c r="AT281" s="96"/>
      <c r="AU281" s="96"/>
      <c r="AV281" s="96"/>
      <c r="AW281" s="96"/>
      <c r="AX281" s="96"/>
      <c r="AY281" s="96"/>
      <c r="AZ281" s="96"/>
      <c r="BA281" s="96"/>
      <c r="BB281" s="96"/>
      <c r="BC281" s="96"/>
      <c r="BD281" s="96"/>
      <c r="BE281" s="96"/>
      <c r="BF281" s="96"/>
      <c r="BG281" s="96"/>
      <c r="BH281" s="96"/>
      <c r="BI281" s="96"/>
      <c r="BJ281" s="96"/>
      <c r="BK281" s="96"/>
      <c r="BL281" s="96"/>
      <c r="BM281" s="96"/>
      <c r="BN281" s="96"/>
      <c r="BO281" s="96"/>
      <c r="BP281" s="96"/>
      <c r="BQ281" s="96"/>
      <c r="BR281" s="96"/>
      <c r="BS281" s="96"/>
      <c r="BT281" s="96"/>
      <c r="BU281" s="96"/>
      <c r="BV281" s="96"/>
      <c r="BW281" s="96"/>
      <c r="BX281" s="96"/>
      <c r="BY281" s="96"/>
      <c r="BZ281" s="96"/>
      <c r="CA281" s="96"/>
      <c r="CB281" s="96"/>
      <c r="CC281" s="96"/>
      <c r="CD281" s="96"/>
      <c r="CE281" s="96"/>
      <c r="CF281" s="96"/>
      <c r="CG281" s="96"/>
      <c r="CH281" s="96"/>
      <c r="CI281" s="96"/>
    </row>
    <row r="282" spans="1:87" ht="15" hidden="1">
      <c r="A282" s="96"/>
      <c r="B282" s="102"/>
      <c r="C282" s="102"/>
      <c r="D282" s="102"/>
      <c r="E282" s="102"/>
      <c r="F282" s="102"/>
      <c r="G282" s="102"/>
      <c r="H282" s="102"/>
      <c r="I282" s="102"/>
      <c r="J282" s="102"/>
      <c r="K282" s="102"/>
      <c r="L282" s="102"/>
      <c r="M282" s="102"/>
      <c r="N282" s="102"/>
      <c r="O282" s="102"/>
      <c r="P282" s="102"/>
      <c r="Q282" s="96"/>
      <c r="R282" s="96"/>
      <c r="S282" s="96"/>
      <c r="T282" s="96"/>
      <c r="U282" s="96"/>
      <c r="V282" s="96"/>
      <c r="W282" s="96"/>
      <c r="X282" s="96"/>
      <c r="Y282" s="96"/>
      <c r="Z282" s="99"/>
      <c r="AA282" s="139" t="s">
        <v>348</v>
      </c>
      <c r="AB282" s="138">
        <v>10</v>
      </c>
      <c r="AC282" s="138" t="s">
        <v>27</v>
      </c>
      <c r="AD282" s="138">
        <f t="shared" si="3"/>
        <v>6</v>
      </c>
      <c r="AE282" s="138" t="s">
        <v>27</v>
      </c>
      <c r="AF282" s="138" t="s">
        <v>27</v>
      </c>
      <c r="AG282" s="123"/>
      <c r="AH282" s="123"/>
      <c r="AI282" s="123"/>
      <c r="AJ282" s="138"/>
      <c r="AK282" s="96"/>
      <c r="AL282" s="96"/>
      <c r="AM282" s="96"/>
      <c r="AN282" s="105"/>
      <c r="AO282" s="105"/>
      <c r="AP282" s="96"/>
      <c r="AQ282" s="105"/>
      <c r="AR282" s="96"/>
      <c r="AS282" s="96"/>
      <c r="AT282" s="96"/>
      <c r="AU282" s="96"/>
      <c r="AV282" s="96"/>
      <c r="AW282" s="96"/>
      <c r="AX282" s="96"/>
      <c r="AY282" s="96"/>
      <c r="AZ282" s="96"/>
      <c r="BA282" s="96"/>
      <c r="BB282" s="96"/>
      <c r="BC282" s="96"/>
      <c r="BD282" s="96"/>
      <c r="BE282" s="96"/>
      <c r="BF282" s="96"/>
      <c r="BG282" s="96"/>
      <c r="BH282" s="96"/>
      <c r="BI282" s="96"/>
      <c r="BJ282" s="96"/>
      <c r="BK282" s="96"/>
      <c r="BL282" s="96"/>
      <c r="BM282" s="96"/>
      <c r="BN282" s="96"/>
      <c r="BO282" s="96"/>
      <c r="BP282" s="96"/>
      <c r="BQ282" s="96"/>
      <c r="BR282" s="96"/>
      <c r="BS282" s="96"/>
      <c r="BT282" s="96"/>
      <c r="BU282" s="96"/>
      <c r="BV282" s="96"/>
      <c r="BW282" s="96"/>
      <c r="BX282" s="96"/>
      <c r="BY282" s="96"/>
      <c r="BZ282" s="96"/>
      <c r="CA282" s="96"/>
      <c r="CB282" s="96"/>
      <c r="CC282" s="96"/>
      <c r="CD282" s="96"/>
      <c r="CE282" s="96"/>
      <c r="CF282" s="96"/>
      <c r="CG282" s="96"/>
      <c r="CH282" s="96"/>
      <c r="CI282" s="96"/>
    </row>
    <row r="283" spans="1:87" ht="15" hidden="1">
      <c r="A283" s="96"/>
      <c r="B283" s="102"/>
      <c r="C283" s="102"/>
      <c r="D283" s="102"/>
      <c r="E283" s="102"/>
      <c r="F283" s="102"/>
      <c r="G283" s="102"/>
      <c r="H283" s="102"/>
      <c r="I283" s="102"/>
      <c r="J283" s="102"/>
      <c r="K283" s="102"/>
      <c r="L283" s="102"/>
      <c r="M283" s="102"/>
      <c r="N283" s="102"/>
      <c r="O283" s="102"/>
      <c r="P283" s="102"/>
      <c r="Q283" s="96"/>
      <c r="R283" s="96"/>
      <c r="S283" s="96"/>
      <c r="T283" s="96"/>
      <c r="U283" s="96"/>
      <c r="V283" s="96"/>
      <c r="W283" s="96"/>
      <c r="X283" s="96"/>
      <c r="Y283" s="96"/>
      <c r="Z283" s="99"/>
      <c r="AA283" s="139" t="s">
        <v>349</v>
      </c>
      <c r="AB283" s="138">
        <v>10</v>
      </c>
      <c r="AC283" s="138" t="s">
        <v>27</v>
      </c>
      <c r="AD283" s="138">
        <f t="shared" si="3"/>
        <v>6</v>
      </c>
      <c r="AE283" s="138" t="s">
        <v>27</v>
      </c>
      <c r="AF283" s="138" t="s">
        <v>27</v>
      </c>
      <c r="AG283" s="123"/>
      <c r="AH283" s="123"/>
      <c r="AI283" s="123"/>
      <c r="AJ283" s="138"/>
      <c r="AK283" s="96"/>
      <c r="AL283" s="96"/>
      <c r="AM283" s="96"/>
      <c r="AN283" s="105"/>
      <c r="AO283" s="105"/>
      <c r="AP283" s="96"/>
      <c r="AQ283" s="105"/>
      <c r="AR283" s="96"/>
      <c r="AS283" s="96"/>
      <c r="AT283" s="96"/>
      <c r="AU283" s="96"/>
      <c r="AV283" s="96"/>
      <c r="AW283" s="96"/>
      <c r="AX283" s="96"/>
      <c r="AY283" s="96"/>
      <c r="AZ283" s="96"/>
      <c r="BA283" s="96"/>
      <c r="BB283" s="96"/>
      <c r="BC283" s="96"/>
      <c r="BD283" s="96"/>
      <c r="BE283" s="96"/>
      <c r="BF283" s="96"/>
      <c r="BG283" s="96"/>
      <c r="BH283" s="96"/>
      <c r="BI283" s="96"/>
      <c r="BJ283" s="96"/>
      <c r="BK283" s="96"/>
      <c r="BL283" s="96"/>
      <c r="BM283" s="96"/>
      <c r="BN283" s="96"/>
      <c r="BO283" s="96"/>
      <c r="BP283" s="96"/>
      <c r="BQ283" s="96"/>
      <c r="BR283" s="96"/>
      <c r="BS283" s="96"/>
      <c r="BT283" s="96"/>
      <c r="BU283" s="96"/>
      <c r="BV283" s="96"/>
      <c r="BW283" s="96"/>
      <c r="BX283" s="96"/>
      <c r="BY283" s="96"/>
      <c r="BZ283" s="96"/>
      <c r="CA283" s="96"/>
      <c r="CB283" s="96"/>
      <c r="CC283" s="96"/>
      <c r="CD283" s="96"/>
      <c r="CE283" s="96"/>
      <c r="CF283" s="96"/>
      <c r="CG283" s="96"/>
      <c r="CH283" s="96"/>
      <c r="CI283" s="96"/>
    </row>
    <row r="284" spans="1:87" ht="15" hidden="1">
      <c r="A284" s="96"/>
      <c r="B284" s="102"/>
      <c r="C284" s="102"/>
      <c r="D284" s="102"/>
      <c r="E284" s="102"/>
      <c r="F284" s="102"/>
      <c r="G284" s="102"/>
      <c r="H284" s="102"/>
      <c r="I284" s="102"/>
      <c r="J284" s="102"/>
      <c r="K284" s="102"/>
      <c r="L284" s="102"/>
      <c r="M284" s="102"/>
      <c r="N284" s="102"/>
      <c r="O284" s="102"/>
      <c r="P284" s="102"/>
      <c r="Q284" s="96"/>
      <c r="R284" s="96"/>
      <c r="S284" s="96"/>
      <c r="T284" s="96"/>
      <c r="U284" s="96"/>
      <c r="V284" s="96"/>
      <c r="W284" s="96"/>
      <c r="X284" s="96"/>
      <c r="Y284" s="96"/>
      <c r="Z284" s="99"/>
      <c r="AA284" s="139" t="s">
        <v>350</v>
      </c>
      <c r="AB284" s="138">
        <v>6</v>
      </c>
      <c r="AC284" s="138" t="s">
        <v>27</v>
      </c>
      <c r="AD284" s="138">
        <f t="shared" si="3"/>
        <v>6</v>
      </c>
      <c r="AE284" s="138" t="s">
        <v>27</v>
      </c>
      <c r="AF284" s="138" t="s">
        <v>27</v>
      </c>
      <c r="AG284" s="123"/>
      <c r="AH284" s="123"/>
      <c r="AI284" s="123"/>
      <c r="AJ284" s="138"/>
      <c r="AK284" s="96"/>
      <c r="AL284" s="96"/>
      <c r="AM284" s="96"/>
      <c r="AN284" s="105"/>
      <c r="AO284" s="105"/>
      <c r="AP284" s="96"/>
      <c r="AQ284" s="105"/>
      <c r="AR284" s="96"/>
      <c r="AS284" s="96"/>
      <c r="AT284" s="96"/>
      <c r="AU284" s="96"/>
      <c r="AV284" s="96"/>
      <c r="AW284" s="96"/>
      <c r="AX284" s="96"/>
      <c r="AY284" s="96"/>
      <c r="AZ284" s="96"/>
      <c r="BA284" s="96"/>
      <c r="BB284" s="96"/>
      <c r="BC284" s="96"/>
      <c r="BD284" s="96"/>
      <c r="BE284" s="96"/>
      <c r="BF284" s="96"/>
      <c r="BG284" s="96"/>
      <c r="BH284" s="96"/>
      <c r="BI284" s="96"/>
      <c r="BJ284" s="96"/>
      <c r="BK284" s="96"/>
      <c r="BL284" s="96"/>
      <c r="BM284" s="96"/>
      <c r="BN284" s="96"/>
      <c r="BO284" s="96"/>
      <c r="BP284" s="96"/>
      <c r="BQ284" s="96"/>
      <c r="BR284" s="96"/>
      <c r="BS284" s="96"/>
      <c r="BT284" s="96"/>
      <c r="BU284" s="96"/>
      <c r="BV284" s="96"/>
      <c r="BW284" s="96"/>
      <c r="BX284" s="96"/>
      <c r="BY284" s="96"/>
      <c r="BZ284" s="96"/>
      <c r="CA284" s="96"/>
      <c r="CB284" s="96"/>
      <c r="CC284" s="96"/>
      <c r="CD284" s="96"/>
      <c r="CE284" s="96"/>
      <c r="CF284" s="96"/>
      <c r="CG284" s="96"/>
      <c r="CH284" s="96"/>
      <c r="CI284" s="96"/>
    </row>
    <row r="285" spans="1:87" ht="15" hidden="1">
      <c r="A285" s="96"/>
      <c r="B285" s="102"/>
      <c r="C285" s="102"/>
      <c r="D285" s="102"/>
      <c r="E285" s="102"/>
      <c r="F285" s="102"/>
      <c r="G285" s="102"/>
      <c r="H285" s="102"/>
      <c r="I285" s="102"/>
      <c r="J285" s="102"/>
      <c r="K285" s="102"/>
      <c r="L285" s="102"/>
      <c r="M285" s="102"/>
      <c r="N285" s="102"/>
      <c r="O285" s="102"/>
      <c r="P285" s="102"/>
      <c r="Q285" s="96"/>
      <c r="R285" s="96"/>
      <c r="S285" s="96"/>
      <c r="T285" s="96"/>
      <c r="U285" s="96"/>
      <c r="V285" s="96"/>
      <c r="W285" s="96"/>
      <c r="X285" s="96"/>
      <c r="Y285" s="96"/>
      <c r="Z285" s="99"/>
      <c r="AA285" s="139" t="s">
        <v>351</v>
      </c>
      <c r="AB285" s="138">
        <v>4</v>
      </c>
      <c r="AC285" s="138" t="s">
        <v>27</v>
      </c>
      <c r="AD285" s="138">
        <f t="shared" si="3"/>
        <v>6</v>
      </c>
      <c r="AE285" s="138" t="s">
        <v>27</v>
      </c>
      <c r="AF285" s="138" t="s">
        <v>27</v>
      </c>
      <c r="AG285" s="123"/>
      <c r="AH285" s="123"/>
      <c r="AI285" s="123"/>
      <c r="AJ285" s="138"/>
      <c r="AK285" s="96"/>
      <c r="AL285" s="96"/>
      <c r="AM285" s="96"/>
      <c r="AN285" s="105"/>
      <c r="AO285" s="105"/>
      <c r="AP285" s="96"/>
      <c r="AQ285" s="105"/>
      <c r="AR285" s="96"/>
      <c r="AS285" s="96"/>
      <c r="AT285" s="96"/>
      <c r="AU285" s="96"/>
      <c r="AV285" s="96"/>
      <c r="AW285" s="96"/>
      <c r="AX285" s="96"/>
      <c r="AY285" s="96"/>
      <c r="AZ285" s="96"/>
      <c r="BA285" s="96"/>
      <c r="BB285" s="96"/>
      <c r="BC285" s="96"/>
      <c r="BD285" s="96"/>
      <c r="BE285" s="96"/>
      <c r="BF285" s="96"/>
      <c r="BG285" s="96"/>
      <c r="BH285" s="96"/>
      <c r="BI285" s="96"/>
      <c r="BJ285" s="96"/>
      <c r="BK285" s="96"/>
      <c r="BL285" s="96"/>
      <c r="BM285" s="96"/>
      <c r="BN285" s="96"/>
      <c r="BO285" s="96"/>
      <c r="BP285" s="96"/>
      <c r="BQ285" s="96"/>
      <c r="BR285" s="96"/>
      <c r="BS285" s="96"/>
      <c r="BT285" s="96"/>
      <c r="BU285" s="96"/>
      <c r="BV285" s="96"/>
      <c r="BW285" s="96"/>
      <c r="BX285" s="96"/>
      <c r="BY285" s="96"/>
      <c r="BZ285" s="96"/>
      <c r="CA285" s="96"/>
      <c r="CB285" s="96"/>
      <c r="CC285" s="96"/>
      <c r="CD285" s="96"/>
      <c r="CE285" s="96"/>
      <c r="CF285" s="96"/>
      <c r="CG285" s="96"/>
      <c r="CH285" s="96"/>
      <c r="CI285" s="96"/>
    </row>
    <row r="286" spans="1:87" ht="15" hidden="1">
      <c r="A286" s="96"/>
      <c r="B286" s="102"/>
      <c r="C286" s="102"/>
      <c r="D286" s="102"/>
      <c r="E286" s="102"/>
      <c r="F286" s="102"/>
      <c r="G286" s="102"/>
      <c r="H286" s="102"/>
      <c r="I286" s="102"/>
      <c r="J286" s="102"/>
      <c r="K286" s="102"/>
      <c r="L286" s="102"/>
      <c r="M286" s="102"/>
      <c r="N286" s="102"/>
      <c r="O286" s="102"/>
      <c r="P286" s="102"/>
      <c r="Q286" s="96"/>
      <c r="R286" s="96"/>
      <c r="S286" s="96"/>
      <c r="T286" s="96"/>
      <c r="U286" s="96"/>
      <c r="V286" s="96"/>
      <c r="W286" s="96"/>
      <c r="X286" s="96"/>
      <c r="Y286" s="96"/>
      <c r="Z286" s="99"/>
      <c r="AA286" s="139" t="s">
        <v>352</v>
      </c>
      <c r="AB286" s="138">
        <v>12</v>
      </c>
      <c r="AC286" s="138">
        <v>2015</v>
      </c>
      <c r="AD286" s="138" t="str">
        <f t="shared" si="3"/>
        <v/>
      </c>
      <c r="AE286" s="138" t="s">
        <v>353</v>
      </c>
      <c r="AF286" s="138" t="s">
        <v>5</v>
      </c>
      <c r="AG286" s="123">
        <v>26</v>
      </c>
      <c r="AH286" s="123">
        <v>4846</v>
      </c>
      <c r="AI286" s="123">
        <v>162</v>
      </c>
      <c r="AJ286" s="138" t="s">
        <v>27</v>
      </c>
      <c r="AK286" s="96"/>
      <c r="AL286" s="96"/>
      <c r="AM286" s="96"/>
      <c r="AN286" s="105"/>
      <c r="AO286" s="105"/>
      <c r="AP286" s="96"/>
      <c r="AQ286" s="105"/>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6"/>
      <c r="CB286" s="96"/>
      <c r="CC286" s="96"/>
      <c r="CD286" s="96"/>
      <c r="CE286" s="96"/>
      <c r="CF286" s="96"/>
      <c r="CG286" s="96"/>
      <c r="CH286" s="96"/>
      <c r="CI286" s="96"/>
    </row>
    <row r="287" spans="1:87" ht="15" hidden="1">
      <c r="A287" s="96"/>
      <c r="B287" s="102"/>
      <c r="C287" s="102"/>
      <c r="D287" s="102"/>
      <c r="E287" s="102"/>
      <c r="F287" s="102"/>
      <c r="G287" s="102"/>
      <c r="H287" s="102"/>
      <c r="I287" s="102"/>
      <c r="J287" s="102"/>
      <c r="K287" s="102"/>
      <c r="L287" s="102"/>
      <c r="M287" s="102"/>
      <c r="N287" s="102"/>
      <c r="O287" s="102"/>
      <c r="P287" s="102"/>
      <c r="Q287" s="96"/>
      <c r="R287" s="96"/>
      <c r="S287" s="96"/>
      <c r="T287" s="96"/>
      <c r="U287" s="96"/>
      <c r="V287" s="96"/>
      <c r="W287" s="96"/>
      <c r="X287" s="96"/>
      <c r="Y287" s="96"/>
      <c r="Z287" s="99"/>
      <c r="AA287" s="139" t="s">
        <v>354</v>
      </c>
      <c r="AB287" s="138">
        <v>10</v>
      </c>
      <c r="AC287" s="138" t="s">
        <v>27</v>
      </c>
      <c r="AD287" s="138">
        <f t="shared" si="3"/>
        <v>6</v>
      </c>
      <c r="AE287" s="138" t="s">
        <v>27</v>
      </c>
      <c r="AF287" s="138" t="s">
        <v>27</v>
      </c>
      <c r="AG287" s="123"/>
      <c r="AH287" s="123"/>
      <c r="AI287" s="123"/>
      <c r="AJ287" s="138" t="s">
        <v>27</v>
      </c>
      <c r="AK287" s="96"/>
      <c r="AL287" s="96"/>
      <c r="AM287" s="96"/>
      <c r="AN287" s="105"/>
      <c r="AO287" s="105"/>
      <c r="AP287" s="96"/>
      <c r="AQ287" s="105"/>
      <c r="AR287" s="96"/>
      <c r="AS287" s="96"/>
      <c r="AT287" s="96"/>
      <c r="AU287" s="96"/>
      <c r="AV287" s="96"/>
      <c r="AW287" s="96"/>
      <c r="AX287" s="96"/>
      <c r="AY287" s="96"/>
      <c r="AZ287" s="96"/>
      <c r="BA287" s="96"/>
      <c r="BB287" s="96"/>
      <c r="BC287" s="96"/>
      <c r="BD287" s="96"/>
      <c r="BE287" s="96"/>
      <c r="BF287" s="96"/>
      <c r="BG287" s="96"/>
      <c r="BH287" s="96"/>
      <c r="BI287" s="96"/>
      <c r="BJ287" s="96"/>
      <c r="BK287" s="96"/>
      <c r="BL287" s="96"/>
      <c r="BM287" s="96"/>
      <c r="BN287" s="96"/>
      <c r="BO287" s="96"/>
      <c r="BP287" s="96"/>
      <c r="BQ287" s="96"/>
      <c r="BR287" s="96"/>
      <c r="BS287" s="96"/>
      <c r="BT287" s="96"/>
      <c r="BU287" s="96"/>
      <c r="BV287" s="96"/>
      <c r="BW287" s="96"/>
      <c r="BX287" s="96"/>
      <c r="BY287" s="96"/>
      <c r="BZ287" s="96"/>
      <c r="CA287" s="96"/>
      <c r="CB287" s="96"/>
      <c r="CC287" s="96"/>
      <c r="CD287" s="96"/>
      <c r="CE287" s="96"/>
      <c r="CF287" s="96"/>
      <c r="CG287" s="96"/>
      <c r="CH287" s="96"/>
      <c r="CI287" s="96"/>
    </row>
    <row r="288" spans="1:87" ht="15" hidden="1">
      <c r="A288" s="96"/>
      <c r="B288" s="102"/>
      <c r="C288" s="102"/>
      <c r="D288" s="102"/>
      <c r="E288" s="102"/>
      <c r="F288" s="102"/>
      <c r="G288" s="102"/>
      <c r="H288" s="102"/>
      <c r="I288" s="102"/>
      <c r="J288" s="102"/>
      <c r="K288" s="102"/>
      <c r="L288" s="102"/>
      <c r="M288" s="102"/>
      <c r="N288" s="102"/>
      <c r="O288" s="102"/>
      <c r="P288" s="102"/>
      <c r="Q288" s="96"/>
      <c r="R288" s="96"/>
      <c r="S288" s="96"/>
      <c r="T288" s="96"/>
      <c r="U288" s="96"/>
      <c r="V288" s="96"/>
      <c r="W288" s="96"/>
      <c r="X288" s="96"/>
      <c r="Y288" s="96"/>
      <c r="Z288" s="99"/>
      <c r="AA288" s="139" t="s">
        <v>355</v>
      </c>
      <c r="AB288" s="138">
        <v>9</v>
      </c>
      <c r="AC288" s="138" t="s">
        <v>27</v>
      </c>
      <c r="AD288" s="138">
        <f t="shared" si="3"/>
        <v>6</v>
      </c>
      <c r="AE288" s="138" t="s">
        <v>27</v>
      </c>
      <c r="AF288" s="138" t="s">
        <v>27</v>
      </c>
      <c r="AG288" s="123"/>
      <c r="AH288" s="123"/>
      <c r="AI288" s="123"/>
      <c r="AJ288" s="138" t="s">
        <v>27</v>
      </c>
      <c r="AK288" s="96"/>
      <c r="AL288" s="96"/>
      <c r="AM288" s="96"/>
      <c r="AN288" s="105"/>
      <c r="AO288" s="105"/>
      <c r="AP288" s="96"/>
      <c r="AQ288" s="105"/>
      <c r="AR288" s="96"/>
      <c r="AS288" s="96"/>
      <c r="AT288" s="96"/>
      <c r="AU288" s="96"/>
      <c r="AV288" s="96"/>
      <c r="AW288" s="96"/>
      <c r="AX288" s="96"/>
      <c r="AY288" s="96"/>
      <c r="AZ288" s="96"/>
      <c r="BA288" s="96"/>
      <c r="BB288" s="96"/>
      <c r="BC288" s="96"/>
      <c r="BD288" s="96"/>
      <c r="BE288" s="96"/>
      <c r="BF288" s="96"/>
      <c r="BG288" s="96"/>
      <c r="BH288" s="96"/>
      <c r="BI288" s="96"/>
      <c r="BJ288" s="96"/>
      <c r="BK288" s="96"/>
      <c r="BL288" s="96"/>
      <c r="BM288" s="96"/>
      <c r="BN288" s="96"/>
      <c r="BO288" s="96"/>
      <c r="BP288" s="96"/>
      <c r="BQ288" s="96"/>
      <c r="BR288" s="96"/>
      <c r="BS288" s="96"/>
      <c r="BT288" s="96"/>
      <c r="BU288" s="96"/>
      <c r="BV288" s="96"/>
      <c r="BW288" s="96"/>
      <c r="BX288" s="96"/>
      <c r="BY288" s="96"/>
      <c r="BZ288" s="96"/>
      <c r="CA288" s="96"/>
      <c r="CB288" s="96"/>
      <c r="CC288" s="96"/>
      <c r="CD288" s="96"/>
      <c r="CE288" s="96"/>
      <c r="CF288" s="96"/>
      <c r="CG288" s="96"/>
      <c r="CH288" s="96"/>
      <c r="CI288" s="96"/>
    </row>
    <row r="289" spans="1:87" ht="15" hidden="1">
      <c r="A289" s="96"/>
      <c r="B289" s="102"/>
      <c r="C289" s="102"/>
      <c r="D289" s="102"/>
      <c r="E289" s="102"/>
      <c r="F289" s="102"/>
      <c r="G289" s="102"/>
      <c r="H289" s="102"/>
      <c r="I289" s="102"/>
      <c r="J289" s="102"/>
      <c r="K289" s="102"/>
      <c r="L289" s="102"/>
      <c r="M289" s="102"/>
      <c r="N289" s="102"/>
      <c r="O289" s="102"/>
      <c r="P289" s="102"/>
      <c r="Q289" s="96"/>
      <c r="R289" s="96"/>
      <c r="S289" s="96"/>
      <c r="T289" s="96"/>
      <c r="U289" s="96"/>
      <c r="V289" s="96"/>
      <c r="W289" s="96"/>
      <c r="X289" s="96"/>
      <c r="Y289" s="96"/>
      <c r="Z289" s="99"/>
      <c r="AA289" s="139" t="s">
        <v>356</v>
      </c>
      <c r="AB289" s="138">
        <v>10</v>
      </c>
      <c r="AC289" s="138">
        <v>2015</v>
      </c>
      <c r="AD289" s="138" t="str">
        <f t="shared" si="3"/>
        <v/>
      </c>
      <c r="AE289" s="138" t="s">
        <v>357</v>
      </c>
      <c r="AF289" s="138" t="s">
        <v>7</v>
      </c>
      <c r="AG289" s="123">
        <v>8</v>
      </c>
      <c r="AH289" s="123">
        <v>812</v>
      </c>
      <c r="AI289" s="123">
        <v>36</v>
      </c>
      <c r="AJ289" s="138" t="s">
        <v>27</v>
      </c>
      <c r="AK289" s="96"/>
      <c r="AL289" s="96"/>
      <c r="AM289" s="96"/>
      <c r="AN289" s="105"/>
      <c r="AO289" s="105"/>
      <c r="AP289" s="96"/>
      <c r="AQ289" s="105"/>
      <c r="AR289" s="96"/>
      <c r="AS289" s="96"/>
      <c r="AT289" s="96"/>
      <c r="AU289" s="96"/>
      <c r="AV289" s="96"/>
      <c r="AW289" s="96"/>
      <c r="AX289" s="96"/>
      <c r="AY289" s="96"/>
      <c r="AZ289" s="96"/>
      <c r="BA289" s="96"/>
      <c r="BB289" s="96"/>
      <c r="BC289" s="96"/>
      <c r="BD289" s="96"/>
      <c r="BE289" s="96"/>
      <c r="BF289" s="96"/>
      <c r="BG289" s="96"/>
      <c r="BH289" s="96"/>
      <c r="BI289" s="96"/>
      <c r="BJ289" s="96"/>
      <c r="BK289" s="96"/>
      <c r="BL289" s="96"/>
      <c r="BM289" s="96"/>
      <c r="BN289" s="96"/>
      <c r="BO289" s="96"/>
      <c r="BP289" s="96"/>
      <c r="BQ289" s="96"/>
      <c r="BR289" s="96"/>
      <c r="BS289" s="96"/>
      <c r="BT289" s="96"/>
      <c r="BU289" s="96"/>
      <c r="BV289" s="96"/>
      <c r="BW289" s="96"/>
      <c r="BX289" s="96"/>
      <c r="BY289" s="96"/>
      <c r="BZ289" s="96"/>
      <c r="CA289" s="96"/>
      <c r="CB289" s="96"/>
      <c r="CC289" s="96"/>
      <c r="CD289" s="96"/>
      <c r="CE289" s="96"/>
      <c r="CF289" s="96"/>
      <c r="CG289" s="96"/>
      <c r="CH289" s="96"/>
      <c r="CI289" s="96"/>
    </row>
    <row r="290" spans="1:87" ht="15" hidden="1">
      <c r="A290" s="96"/>
      <c r="B290" s="102"/>
      <c r="C290" s="102"/>
      <c r="D290" s="102"/>
      <c r="E290" s="102"/>
      <c r="F290" s="102"/>
      <c r="G290" s="102"/>
      <c r="H290" s="102"/>
      <c r="I290" s="102"/>
      <c r="J290" s="102"/>
      <c r="K290" s="102"/>
      <c r="L290" s="102"/>
      <c r="M290" s="102"/>
      <c r="N290" s="102"/>
      <c r="O290" s="102"/>
      <c r="P290" s="102"/>
      <c r="Q290" s="96"/>
      <c r="R290" s="96"/>
      <c r="S290" s="96"/>
      <c r="T290" s="96"/>
      <c r="U290" s="96"/>
      <c r="V290" s="96"/>
      <c r="W290" s="96"/>
      <c r="X290" s="96"/>
      <c r="Y290" s="96"/>
      <c r="Z290" s="99"/>
      <c r="AA290" s="139" t="s">
        <v>358</v>
      </c>
      <c r="AB290" s="138">
        <v>5</v>
      </c>
      <c r="AC290" s="138">
        <v>2015</v>
      </c>
      <c r="AD290" s="138" t="str">
        <f t="shared" si="3"/>
        <v/>
      </c>
      <c r="AE290" s="138" t="s">
        <v>359</v>
      </c>
      <c r="AF290" s="138" t="s">
        <v>7</v>
      </c>
      <c r="AG290" s="123">
        <v>12</v>
      </c>
      <c r="AH290" s="123">
        <v>792</v>
      </c>
      <c r="AI290" s="123">
        <v>39</v>
      </c>
      <c r="AJ290" s="138" t="s">
        <v>27</v>
      </c>
      <c r="AK290" s="96"/>
      <c r="AL290" s="96"/>
      <c r="AM290" s="96"/>
      <c r="AN290" s="105"/>
      <c r="AO290" s="105"/>
      <c r="AP290" s="96"/>
      <c r="AQ290" s="105"/>
      <c r="AR290" s="96"/>
      <c r="AS290" s="96"/>
      <c r="AT290" s="96"/>
      <c r="AU290" s="96"/>
      <c r="AV290" s="96"/>
      <c r="AW290" s="96"/>
      <c r="AX290" s="96"/>
      <c r="AY290" s="96"/>
      <c r="AZ290" s="96"/>
      <c r="BA290" s="96"/>
      <c r="BB290" s="96"/>
      <c r="BC290" s="96"/>
      <c r="BD290" s="96"/>
      <c r="BE290" s="96"/>
      <c r="BF290" s="96"/>
      <c r="BG290" s="96"/>
      <c r="BH290" s="96"/>
      <c r="BI290" s="96"/>
      <c r="BJ290" s="96"/>
      <c r="BK290" s="96"/>
      <c r="BL290" s="96"/>
      <c r="BM290" s="96"/>
      <c r="BN290" s="96"/>
      <c r="BO290" s="96"/>
      <c r="BP290" s="96"/>
      <c r="BQ290" s="96"/>
      <c r="BR290" s="96"/>
      <c r="BS290" s="96"/>
      <c r="BT290" s="96"/>
      <c r="BU290" s="96"/>
      <c r="BV290" s="96"/>
      <c r="BW290" s="96"/>
      <c r="BX290" s="96"/>
      <c r="BY290" s="96"/>
      <c r="BZ290" s="96"/>
      <c r="CA290" s="96"/>
      <c r="CB290" s="96"/>
      <c r="CC290" s="96"/>
      <c r="CD290" s="96"/>
      <c r="CE290" s="96"/>
      <c r="CF290" s="96"/>
      <c r="CG290" s="96"/>
      <c r="CH290" s="96"/>
      <c r="CI290" s="96"/>
    </row>
    <row r="291" spans="1:87" ht="15" hidden="1">
      <c r="A291" s="96"/>
      <c r="B291" s="102"/>
      <c r="C291" s="102"/>
      <c r="D291" s="102"/>
      <c r="E291" s="102"/>
      <c r="F291" s="102"/>
      <c r="G291" s="102"/>
      <c r="H291" s="102"/>
      <c r="I291" s="102"/>
      <c r="J291" s="102"/>
      <c r="K291" s="102"/>
      <c r="L291" s="102"/>
      <c r="M291" s="102"/>
      <c r="N291" s="102"/>
      <c r="O291" s="102"/>
      <c r="P291" s="102"/>
      <c r="Q291" s="96"/>
      <c r="R291" s="96"/>
      <c r="S291" s="96"/>
      <c r="T291" s="96"/>
      <c r="U291" s="96"/>
      <c r="V291" s="96"/>
      <c r="W291" s="96"/>
      <c r="X291" s="96"/>
      <c r="Y291" s="96"/>
      <c r="Z291" s="99"/>
      <c r="AA291" s="139" t="s">
        <v>360</v>
      </c>
      <c r="AB291" s="138">
        <v>15</v>
      </c>
      <c r="AC291" s="138" t="s">
        <v>27</v>
      </c>
      <c r="AD291" s="138">
        <f t="shared" si="3"/>
        <v>6</v>
      </c>
      <c r="AE291" s="138" t="s">
        <v>27</v>
      </c>
      <c r="AF291" s="138" t="s">
        <v>27</v>
      </c>
      <c r="AG291" s="123"/>
      <c r="AH291" s="123"/>
      <c r="AI291" s="123"/>
      <c r="AJ291" s="138" t="s">
        <v>27</v>
      </c>
      <c r="AK291" s="96"/>
      <c r="AL291" s="96"/>
      <c r="AM291" s="96"/>
      <c r="AN291" s="105"/>
      <c r="AO291" s="105"/>
      <c r="AP291" s="96"/>
      <c r="AQ291" s="105"/>
      <c r="AR291" s="96"/>
      <c r="AS291" s="96"/>
      <c r="AT291" s="96"/>
      <c r="AU291" s="96"/>
      <c r="AV291" s="96"/>
      <c r="AW291" s="96"/>
      <c r="AX291" s="96"/>
      <c r="AY291" s="96"/>
      <c r="AZ291" s="96"/>
      <c r="BA291" s="96"/>
      <c r="BB291" s="96"/>
      <c r="BC291" s="96"/>
      <c r="BD291" s="96"/>
      <c r="BE291" s="96"/>
      <c r="BF291" s="96"/>
      <c r="BG291" s="96"/>
      <c r="BH291" s="96"/>
      <c r="BI291" s="96"/>
      <c r="BJ291" s="96"/>
      <c r="BK291" s="96"/>
      <c r="BL291" s="96"/>
      <c r="BM291" s="96"/>
      <c r="BN291" s="96"/>
      <c r="BO291" s="96"/>
      <c r="BP291" s="96"/>
      <c r="BQ291" s="96"/>
      <c r="BR291" s="96"/>
      <c r="BS291" s="96"/>
      <c r="BT291" s="96"/>
      <c r="BU291" s="96"/>
      <c r="BV291" s="96"/>
      <c r="BW291" s="96"/>
      <c r="BX291" s="96"/>
      <c r="BY291" s="96"/>
      <c r="BZ291" s="96"/>
      <c r="CA291" s="96"/>
      <c r="CB291" s="96"/>
      <c r="CC291" s="96"/>
      <c r="CD291" s="96"/>
      <c r="CE291" s="96"/>
      <c r="CF291" s="96"/>
      <c r="CG291" s="96"/>
      <c r="CH291" s="96"/>
      <c r="CI291" s="96"/>
    </row>
    <row r="292" spans="1:87" ht="15" hidden="1">
      <c r="A292" s="96"/>
      <c r="B292" s="102"/>
      <c r="C292" s="102"/>
      <c r="D292" s="102"/>
      <c r="E292" s="102"/>
      <c r="F292" s="102"/>
      <c r="G292" s="102"/>
      <c r="H292" s="102"/>
      <c r="I292" s="102"/>
      <c r="J292" s="102"/>
      <c r="K292" s="102"/>
      <c r="L292" s="102"/>
      <c r="M292" s="102"/>
      <c r="N292" s="102"/>
      <c r="O292" s="102"/>
      <c r="P292" s="102"/>
      <c r="Q292" s="96"/>
      <c r="R292" s="96"/>
      <c r="S292" s="96"/>
      <c r="T292" s="96"/>
      <c r="U292" s="96"/>
      <c r="V292" s="96"/>
      <c r="W292" s="96"/>
      <c r="X292" s="96"/>
      <c r="Y292" s="96"/>
      <c r="Z292" s="99"/>
      <c r="AA292" s="139" t="s">
        <v>361</v>
      </c>
      <c r="AB292" s="138">
        <v>10</v>
      </c>
      <c r="AC292" s="138" t="s">
        <v>27</v>
      </c>
      <c r="AD292" s="138">
        <f t="shared" si="3"/>
        <v>6</v>
      </c>
      <c r="AE292" s="138" t="s">
        <v>27</v>
      </c>
      <c r="AF292" s="138" t="s">
        <v>27</v>
      </c>
      <c r="AG292" s="123"/>
      <c r="AH292" s="123"/>
      <c r="AI292" s="123"/>
      <c r="AJ292" s="138" t="s">
        <v>27</v>
      </c>
      <c r="AK292" s="96"/>
      <c r="AL292" s="96"/>
      <c r="AM292" s="96"/>
      <c r="AN292" s="105"/>
      <c r="AO292" s="105"/>
      <c r="AP292" s="96"/>
      <c r="AQ292" s="105"/>
      <c r="AR292" s="96"/>
      <c r="AS292" s="96"/>
      <c r="AT292" s="96"/>
      <c r="AU292" s="96"/>
      <c r="AV292" s="96"/>
      <c r="AW292" s="96"/>
      <c r="AX292" s="96"/>
      <c r="AY292" s="96"/>
      <c r="AZ292" s="96"/>
      <c r="BA292" s="96"/>
      <c r="BB292" s="96"/>
      <c r="BC292" s="96"/>
      <c r="BD292" s="96"/>
      <c r="BE292" s="96"/>
      <c r="BF292" s="96"/>
      <c r="BG292" s="96"/>
      <c r="BH292" s="96"/>
      <c r="BI292" s="96"/>
      <c r="BJ292" s="96"/>
      <c r="BK292" s="96"/>
      <c r="BL292" s="96"/>
      <c r="BM292" s="96"/>
      <c r="BN292" s="96"/>
      <c r="BO292" s="96"/>
      <c r="BP292" s="96"/>
      <c r="BQ292" s="96"/>
      <c r="BR292" s="96"/>
      <c r="BS292" s="96"/>
      <c r="BT292" s="96"/>
      <c r="BU292" s="96"/>
      <c r="BV292" s="96"/>
      <c r="BW292" s="96"/>
      <c r="BX292" s="96"/>
      <c r="BY292" s="96"/>
      <c r="BZ292" s="96"/>
      <c r="CA292" s="96"/>
      <c r="CB292" s="96"/>
      <c r="CC292" s="96"/>
      <c r="CD292" s="96"/>
      <c r="CE292" s="96"/>
      <c r="CF292" s="96"/>
      <c r="CG292" s="96"/>
      <c r="CH292" s="96"/>
      <c r="CI292" s="96"/>
    </row>
    <row r="293" spans="1:87" ht="15" hidden="1">
      <c r="A293" s="96"/>
      <c r="B293" s="102"/>
      <c r="C293" s="102"/>
      <c r="D293" s="102"/>
      <c r="E293" s="102"/>
      <c r="F293" s="102"/>
      <c r="G293" s="102"/>
      <c r="H293" s="102"/>
      <c r="I293" s="102"/>
      <c r="J293" s="102"/>
      <c r="K293" s="102"/>
      <c r="L293" s="102"/>
      <c r="M293" s="102"/>
      <c r="N293" s="102"/>
      <c r="O293" s="102"/>
      <c r="P293" s="102"/>
      <c r="Q293" s="96"/>
      <c r="R293" s="96"/>
      <c r="S293" s="96"/>
      <c r="T293" s="96"/>
      <c r="U293" s="96"/>
      <c r="V293" s="96"/>
      <c r="W293" s="96"/>
      <c r="X293" s="96"/>
      <c r="Y293" s="96"/>
      <c r="Z293" s="99"/>
      <c r="AA293" s="139" t="s">
        <v>362</v>
      </c>
      <c r="AB293" s="138">
        <v>10</v>
      </c>
      <c r="AC293" s="138" t="s">
        <v>27</v>
      </c>
      <c r="AD293" s="138">
        <f t="shared" si="3"/>
        <v>6</v>
      </c>
      <c r="AE293" s="138" t="s">
        <v>27</v>
      </c>
      <c r="AF293" s="138" t="s">
        <v>27</v>
      </c>
      <c r="AG293" s="123"/>
      <c r="AH293" s="123"/>
      <c r="AI293" s="123"/>
      <c r="AJ293" s="138" t="s">
        <v>27</v>
      </c>
      <c r="AK293" s="96"/>
      <c r="AL293" s="96"/>
      <c r="AM293" s="96"/>
      <c r="AN293" s="105"/>
      <c r="AO293" s="105"/>
      <c r="AP293" s="96"/>
      <c r="AQ293" s="105"/>
      <c r="AR293" s="96"/>
      <c r="AS293" s="96"/>
      <c r="AT293" s="96"/>
      <c r="AU293" s="96"/>
      <c r="AV293" s="96"/>
      <c r="AW293" s="96"/>
      <c r="AX293" s="96"/>
      <c r="AY293" s="96"/>
      <c r="AZ293" s="96"/>
      <c r="BA293" s="96"/>
      <c r="BB293" s="96"/>
      <c r="BC293" s="96"/>
      <c r="BD293" s="96"/>
      <c r="BE293" s="96"/>
      <c r="BF293" s="96"/>
      <c r="BG293" s="96"/>
      <c r="BH293" s="96"/>
      <c r="BI293" s="96"/>
      <c r="BJ293" s="96"/>
      <c r="BK293" s="96"/>
      <c r="BL293" s="96"/>
      <c r="BM293" s="96"/>
      <c r="BN293" s="96"/>
      <c r="BO293" s="96"/>
      <c r="BP293" s="96"/>
      <c r="BQ293" s="96"/>
      <c r="BR293" s="96"/>
      <c r="BS293" s="96"/>
      <c r="BT293" s="96"/>
      <c r="BU293" s="96"/>
      <c r="BV293" s="96"/>
      <c r="BW293" s="96"/>
      <c r="BX293" s="96"/>
      <c r="BY293" s="96"/>
      <c r="BZ293" s="96"/>
      <c r="CA293" s="96"/>
      <c r="CB293" s="96"/>
      <c r="CC293" s="96"/>
      <c r="CD293" s="96"/>
      <c r="CE293" s="96"/>
      <c r="CF293" s="96"/>
      <c r="CG293" s="96"/>
      <c r="CH293" s="96"/>
      <c r="CI293" s="96"/>
    </row>
    <row r="294" spans="1:87" ht="15" hidden="1">
      <c r="A294" s="96"/>
      <c r="B294" s="102"/>
      <c r="C294" s="102"/>
      <c r="D294" s="102"/>
      <c r="E294" s="102"/>
      <c r="F294" s="102"/>
      <c r="G294" s="102"/>
      <c r="H294" s="102"/>
      <c r="I294" s="102"/>
      <c r="J294" s="102"/>
      <c r="K294" s="102"/>
      <c r="L294" s="102"/>
      <c r="M294" s="102"/>
      <c r="N294" s="102"/>
      <c r="O294" s="102"/>
      <c r="P294" s="102"/>
      <c r="Q294" s="96"/>
      <c r="R294" s="96"/>
      <c r="S294" s="96"/>
      <c r="T294" s="96"/>
      <c r="U294" s="96"/>
      <c r="V294" s="96"/>
      <c r="W294" s="96"/>
      <c r="X294" s="96"/>
      <c r="Y294" s="96"/>
      <c r="Z294" s="99"/>
      <c r="AA294" s="139" t="s">
        <v>363</v>
      </c>
      <c r="AB294" s="138">
        <v>10</v>
      </c>
      <c r="AC294" s="138" t="s">
        <v>27</v>
      </c>
      <c r="AD294" s="138">
        <f t="shared" si="3"/>
        <v>6</v>
      </c>
      <c r="AE294" s="138" t="s">
        <v>27</v>
      </c>
      <c r="AF294" s="138" t="s">
        <v>27</v>
      </c>
      <c r="AG294" s="123"/>
      <c r="AH294" s="123"/>
      <c r="AI294" s="123"/>
      <c r="AJ294" s="138" t="s">
        <v>27</v>
      </c>
      <c r="AK294" s="96"/>
      <c r="AL294" s="96"/>
      <c r="AM294" s="96"/>
      <c r="AN294" s="105"/>
      <c r="AO294" s="105"/>
      <c r="AP294" s="96"/>
      <c r="AQ294" s="105"/>
      <c r="AR294" s="96"/>
      <c r="AS294" s="96"/>
      <c r="AT294" s="96"/>
      <c r="AU294" s="96"/>
      <c r="AV294" s="96"/>
      <c r="AW294" s="96"/>
      <c r="AX294" s="96"/>
      <c r="AY294" s="96"/>
      <c r="AZ294" s="96"/>
      <c r="BA294" s="96"/>
      <c r="BB294" s="96"/>
      <c r="BC294" s="96"/>
      <c r="BD294" s="96"/>
      <c r="BE294" s="96"/>
      <c r="BF294" s="96"/>
      <c r="BG294" s="96"/>
      <c r="BH294" s="96"/>
      <c r="BI294" s="96"/>
      <c r="BJ294" s="96"/>
      <c r="BK294" s="96"/>
      <c r="BL294" s="96"/>
      <c r="BM294" s="96"/>
      <c r="BN294" s="96"/>
      <c r="BO294" s="96"/>
      <c r="BP294" s="96"/>
      <c r="BQ294" s="96"/>
      <c r="BR294" s="96"/>
      <c r="BS294" s="96"/>
      <c r="BT294" s="96"/>
      <c r="BU294" s="96"/>
      <c r="BV294" s="96"/>
      <c r="BW294" s="96"/>
      <c r="BX294" s="96"/>
      <c r="BY294" s="96"/>
      <c r="BZ294" s="96"/>
      <c r="CA294" s="96"/>
      <c r="CB294" s="96"/>
      <c r="CC294" s="96"/>
      <c r="CD294" s="96"/>
      <c r="CE294" s="96"/>
      <c r="CF294" s="96"/>
      <c r="CG294" s="96"/>
      <c r="CH294" s="96"/>
      <c r="CI294" s="96"/>
    </row>
    <row r="295" spans="1:87" ht="15" hidden="1">
      <c r="A295" s="96"/>
      <c r="B295" s="102"/>
      <c r="C295" s="102"/>
      <c r="D295" s="102"/>
      <c r="E295" s="102"/>
      <c r="F295" s="102"/>
      <c r="G295" s="102"/>
      <c r="H295" s="102"/>
      <c r="I295" s="102"/>
      <c r="J295" s="102"/>
      <c r="K295" s="102"/>
      <c r="L295" s="102"/>
      <c r="M295" s="102"/>
      <c r="N295" s="102"/>
      <c r="O295" s="102"/>
      <c r="P295" s="102"/>
      <c r="Q295" s="96"/>
      <c r="R295" s="96"/>
      <c r="S295" s="96"/>
      <c r="T295" s="96"/>
      <c r="U295" s="96"/>
      <c r="V295" s="96"/>
      <c r="W295" s="96"/>
      <c r="X295" s="96"/>
      <c r="Y295" s="96"/>
      <c r="Z295" s="99"/>
      <c r="AA295" s="139" t="s">
        <v>364</v>
      </c>
      <c r="AB295" s="138">
        <v>10</v>
      </c>
      <c r="AC295" s="138" t="s">
        <v>27</v>
      </c>
      <c r="AD295" s="138">
        <f t="shared" si="3"/>
        <v>6</v>
      </c>
      <c r="AE295" s="138" t="s">
        <v>27</v>
      </c>
      <c r="AF295" s="138" t="s">
        <v>27</v>
      </c>
      <c r="AG295" s="123"/>
      <c r="AH295" s="123"/>
      <c r="AI295" s="123"/>
      <c r="AJ295" s="138" t="s">
        <v>27</v>
      </c>
      <c r="AK295" s="96"/>
      <c r="AL295" s="96"/>
      <c r="AM295" s="96"/>
      <c r="AN295" s="105"/>
      <c r="AO295" s="105"/>
      <c r="AP295" s="96"/>
      <c r="AQ295" s="105"/>
      <c r="AR295" s="96"/>
      <c r="AS295" s="96"/>
      <c r="AT295" s="96"/>
      <c r="AU295" s="96"/>
      <c r="AV295" s="96"/>
      <c r="AW295" s="96"/>
      <c r="AX295" s="96"/>
      <c r="AY295" s="96"/>
      <c r="AZ295" s="96"/>
      <c r="BA295" s="96"/>
      <c r="BB295" s="96"/>
      <c r="BC295" s="96"/>
      <c r="BD295" s="96"/>
      <c r="BE295" s="96"/>
      <c r="BF295" s="96"/>
      <c r="BG295" s="96"/>
      <c r="BH295" s="96"/>
      <c r="BI295" s="96"/>
      <c r="BJ295" s="96"/>
      <c r="BK295" s="96"/>
      <c r="BL295" s="96"/>
      <c r="BM295" s="96"/>
      <c r="BN295" s="96"/>
      <c r="BO295" s="96"/>
      <c r="BP295" s="96"/>
      <c r="BQ295" s="96"/>
      <c r="BR295" s="96"/>
      <c r="BS295" s="96"/>
      <c r="BT295" s="96"/>
      <c r="BU295" s="96"/>
      <c r="BV295" s="96"/>
      <c r="BW295" s="96"/>
      <c r="BX295" s="96"/>
      <c r="BY295" s="96"/>
      <c r="BZ295" s="96"/>
      <c r="CA295" s="96"/>
      <c r="CB295" s="96"/>
      <c r="CC295" s="96"/>
      <c r="CD295" s="96"/>
      <c r="CE295" s="96"/>
      <c r="CF295" s="96"/>
      <c r="CG295" s="96"/>
      <c r="CH295" s="96"/>
      <c r="CI295" s="96"/>
    </row>
    <row r="296" spans="1:87" ht="15" hidden="1">
      <c r="A296" s="96"/>
      <c r="B296" s="102"/>
      <c r="C296" s="102"/>
      <c r="D296" s="102"/>
      <c r="E296" s="102"/>
      <c r="F296" s="102"/>
      <c r="G296" s="102"/>
      <c r="H296" s="102"/>
      <c r="I296" s="102"/>
      <c r="J296" s="102"/>
      <c r="K296" s="102"/>
      <c r="L296" s="102"/>
      <c r="M296" s="102"/>
      <c r="N296" s="102"/>
      <c r="O296" s="102"/>
      <c r="P296" s="102"/>
      <c r="Q296" s="96"/>
      <c r="R296" s="96"/>
      <c r="S296" s="96"/>
      <c r="T296" s="96"/>
      <c r="U296" s="96"/>
      <c r="V296" s="96"/>
      <c r="W296" s="96"/>
      <c r="X296" s="96"/>
      <c r="Y296" s="96"/>
      <c r="Z296" s="99"/>
      <c r="AA296" s="139" t="s">
        <v>365</v>
      </c>
      <c r="AB296" s="138">
        <v>8</v>
      </c>
      <c r="AC296" s="138" t="s">
        <v>27</v>
      </c>
      <c r="AD296" s="138">
        <f t="shared" si="3"/>
        <v>6</v>
      </c>
      <c r="AE296" s="138" t="s">
        <v>27</v>
      </c>
      <c r="AF296" s="138" t="s">
        <v>27</v>
      </c>
      <c r="AG296" s="123"/>
      <c r="AH296" s="123"/>
      <c r="AI296" s="123"/>
      <c r="AJ296" s="138" t="s">
        <v>27</v>
      </c>
      <c r="AK296" s="96"/>
      <c r="AL296" s="96"/>
      <c r="AM296" s="96"/>
      <c r="AN296" s="105"/>
      <c r="AO296" s="105"/>
      <c r="AP296" s="96"/>
      <c r="AQ296" s="105"/>
      <c r="AR296" s="96"/>
      <c r="AS296" s="96"/>
      <c r="AT296" s="96"/>
      <c r="AU296" s="96"/>
      <c r="AV296" s="96"/>
      <c r="AW296" s="96"/>
      <c r="AX296" s="96"/>
      <c r="AY296" s="96"/>
      <c r="AZ296" s="96"/>
      <c r="BA296" s="96"/>
      <c r="BB296" s="96"/>
      <c r="BC296" s="96"/>
      <c r="BD296" s="96"/>
      <c r="BE296" s="96"/>
      <c r="BF296" s="96"/>
      <c r="BG296" s="96"/>
      <c r="BH296" s="96"/>
      <c r="BI296" s="96"/>
      <c r="BJ296" s="96"/>
      <c r="BK296" s="96"/>
      <c r="BL296" s="96"/>
      <c r="BM296" s="96"/>
      <c r="BN296" s="96"/>
      <c r="BO296" s="96"/>
      <c r="BP296" s="96"/>
      <c r="BQ296" s="96"/>
      <c r="BR296" s="96"/>
      <c r="BS296" s="96"/>
      <c r="BT296" s="96"/>
      <c r="BU296" s="96"/>
      <c r="BV296" s="96"/>
      <c r="BW296" s="96"/>
      <c r="BX296" s="96"/>
      <c r="BY296" s="96"/>
      <c r="BZ296" s="96"/>
      <c r="CA296" s="96"/>
      <c r="CB296" s="96"/>
      <c r="CC296" s="96"/>
      <c r="CD296" s="96"/>
      <c r="CE296" s="96"/>
      <c r="CF296" s="96"/>
      <c r="CG296" s="96"/>
      <c r="CH296" s="96"/>
      <c r="CI296" s="96"/>
    </row>
    <row r="297" spans="1:87" ht="15" hidden="1">
      <c r="A297" s="96"/>
      <c r="B297" s="102"/>
      <c r="C297" s="102"/>
      <c r="D297" s="102"/>
      <c r="E297" s="102"/>
      <c r="F297" s="102"/>
      <c r="G297" s="102"/>
      <c r="H297" s="102"/>
      <c r="I297" s="102"/>
      <c r="J297" s="102"/>
      <c r="K297" s="102"/>
      <c r="L297" s="102"/>
      <c r="M297" s="102"/>
      <c r="N297" s="102"/>
      <c r="O297" s="102"/>
      <c r="P297" s="102"/>
      <c r="Q297" s="96"/>
      <c r="R297" s="96"/>
      <c r="S297" s="96"/>
      <c r="T297" s="96"/>
      <c r="U297" s="96"/>
      <c r="V297" s="96"/>
      <c r="W297" s="96"/>
      <c r="X297" s="96"/>
      <c r="Y297" s="96"/>
      <c r="Z297" s="99"/>
      <c r="AA297" s="139" t="s">
        <v>366</v>
      </c>
      <c r="AB297" s="138">
        <v>13</v>
      </c>
      <c r="AC297" s="138">
        <v>2015</v>
      </c>
      <c r="AD297" s="138" t="str">
        <f t="shared" si="3"/>
        <v/>
      </c>
      <c r="AE297" s="138" t="s">
        <v>367</v>
      </c>
      <c r="AF297" s="138" t="s">
        <v>7</v>
      </c>
      <c r="AG297" s="123">
        <v>15</v>
      </c>
      <c r="AH297" s="123">
        <v>4919</v>
      </c>
      <c r="AI297" s="123">
        <v>138</v>
      </c>
      <c r="AJ297" s="138" t="s">
        <v>27</v>
      </c>
      <c r="AK297" s="96"/>
      <c r="AL297" s="96"/>
      <c r="AM297" s="96"/>
      <c r="AN297" s="105"/>
      <c r="AO297" s="105"/>
      <c r="AP297" s="96"/>
      <c r="AQ297" s="105"/>
      <c r="AR297" s="96"/>
      <c r="AS297" s="96"/>
      <c r="AT297" s="96"/>
      <c r="AU297" s="96"/>
      <c r="AV297" s="96"/>
      <c r="AW297" s="96"/>
      <c r="AX297" s="96"/>
      <c r="AY297" s="96"/>
      <c r="AZ297" s="96"/>
      <c r="BA297" s="96"/>
      <c r="BB297" s="96"/>
      <c r="BC297" s="96"/>
      <c r="BD297" s="96"/>
      <c r="BE297" s="96"/>
      <c r="BF297" s="96"/>
      <c r="BG297" s="96"/>
      <c r="BH297" s="96"/>
      <c r="BI297" s="96"/>
      <c r="BJ297" s="96"/>
      <c r="BK297" s="96"/>
      <c r="BL297" s="96"/>
      <c r="BM297" s="96"/>
      <c r="BN297" s="96"/>
      <c r="BO297" s="96"/>
      <c r="BP297" s="96"/>
      <c r="BQ297" s="96"/>
      <c r="BR297" s="96"/>
      <c r="BS297" s="96"/>
      <c r="BT297" s="96"/>
      <c r="BU297" s="96"/>
      <c r="BV297" s="96"/>
      <c r="BW297" s="96"/>
      <c r="BX297" s="96"/>
      <c r="BY297" s="96"/>
      <c r="BZ297" s="96"/>
      <c r="CA297" s="96"/>
      <c r="CB297" s="96"/>
      <c r="CC297" s="96"/>
      <c r="CD297" s="96"/>
      <c r="CE297" s="96"/>
      <c r="CF297" s="96"/>
      <c r="CG297" s="96"/>
      <c r="CH297" s="96"/>
      <c r="CI297" s="96"/>
    </row>
    <row r="298" spans="1:87" ht="15" hidden="1">
      <c r="A298" s="96"/>
      <c r="B298" s="102"/>
      <c r="C298" s="102"/>
      <c r="D298" s="102"/>
      <c r="E298" s="102"/>
      <c r="F298" s="102"/>
      <c r="G298" s="102"/>
      <c r="H298" s="102"/>
      <c r="I298" s="102"/>
      <c r="J298" s="102"/>
      <c r="K298" s="102"/>
      <c r="L298" s="102"/>
      <c r="M298" s="102"/>
      <c r="N298" s="102"/>
      <c r="O298" s="102"/>
      <c r="P298" s="102"/>
      <c r="Q298" s="96"/>
      <c r="R298" s="96"/>
      <c r="S298" s="96"/>
      <c r="T298" s="96"/>
      <c r="U298" s="96"/>
      <c r="V298" s="96"/>
      <c r="W298" s="96"/>
      <c r="X298" s="96"/>
      <c r="Y298" s="96"/>
      <c r="Z298" s="99"/>
      <c r="AA298" s="139" t="s">
        <v>368</v>
      </c>
      <c r="AB298" s="138">
        <v>8</v>
      </c>
      <c r="AC298" s="138" t="s">
        <v>27</v>
      </c>
      <c r="AD298" s="138">
        <f t="shared" si="3"/>
        <v>6</v>
      </c>
      <c r="AE298" s="138" t="s">
        <v>27</v>
      </c>
      <c r="AF298" s="138" t="s">
        <v>27</v>
      </c>
      <c r="AG298" s="123"/>
      <c r="AH298" s="123"/>
      <c r="AI298" s="123"/>
      <c r="AJ298" s="138" t="s">
        <v>27</v>
      </c>
      <c r="AK298" s="96"/>
      <c r="AL298" s="96"/>
      <c r="AM298" s="96"/>
      <c r="AN298" s="105"/>
      <c r="AO298" s="105"/>
      <c r="AP298" s="96"/>
      <c r="AQ298" s="105"/>
      <c r="AR298" s="96"/>
      <c r="AS298" s="96"/>
      <c r="AT298" s="96"/>
      <c r="AU298" s="96"/>
      <c r="AV298" s="96"/>
      <c r="AW298" s="96"/>
      <c r="AX298" s="96"/>
      <c r="AY298" s="96"/>
      <c r="AZ298" s="96"/>
      <c r="BA298" s="96"/>
      <c r="BB298" s="96"/>
      <c r="BC298" s="96"/>
      <c r="BD298" s="96"/>
      <c r="BE298" s="96"/>
      <c r="BF298" s="96"/>
      <c r="BG298" s="96"/>
      <c r="BH298" s="96"/>
      <c r="BI298" s="96"/>
      <c r="BJ298" s="96"/>
      <c r="BK298" s="96"/>
      <c r="BL298" s="96"/>
      <c r="BM298" s="96"/>
      <c r="BN298" s="96"/>
      <c r="BO298" s="96"/>
      <c r="BP298" s="96"/>
      <c r="BQ298" s="96"/>
      <c r="BR298" s="96"/>
      <c r="BS298" s="96"/>
      <c r="BT298" s="96"/>
      <c r="BU298" s="96"/>
      <c r="BV298" s="96"/>
      <c r="BW298" s="96"/>
      <c r="BX298" s="96"/>
      <c r="BY298" s="96"/>
      <c r="BZ298" s="96"/>
      <c r="CA298" s="96"/>
      <c r="CB298" s="96"/>
      <c r="CC298" s="96"/>
      <c r="CD298" s="96"/>
      <c r="CE298" s="96"/>
      <c r="CF298" s="96"/>
      <c r="CG298" s="96"/>
      <c r="CH298" s="96"/>
      <c r="CI298" s="96"/>
    </row>
    <row r="299" spans="1:87" ht="15" hidden="1">
      <c r="A299" s="96"/>
      <c r="B299" s="102"/>
      <c r="C299" s="102"/>
      <c r="D299" s="102"/>
      <c r="E299" s="102"/>
      <c r="F299" s="102"/>
      <c r="G299" s="102"/>
      <c r="H299" s="102"/>
      <c r="I299" s="102"/>
      <c r="J299" s="102"/>
      <c r="K299" s="102"/>
      <c r="L299" s="102"/>
      <c r="M299" s="102"/>
      <c r="N299" s="102"/>
      <c r="O299" s="102"/>
      <c r="P299" s="102"/>
      <c r="Q299" s="96"/>
      <c r="R299" s="96"/>
      <c r="S299" s="96"/>
      <c r="T299" s="96"/>
      <c r="U299" s="96"/>
      <c r="V299" s="96"/>
      <c r="W299" s="96"/>
      <c r="X299" s="96"/>
      <c r="Y299" s="96"/>
      <c r="Z299" s="99"/>
      <c r="AA299" s="139" t="s">
        <v>369</v>
      </c>
      <c r="AB299" s="138">
        <v>8</v>
      </c>
      <c r="AC299" s="138">
        <v>2023</v>
      </c>
      <c r="AD299" s="138" t="str">
        <f t="shared" si="3"/>
        <v/>
      </c>
      <c r="AE299" s="138" t="s">
        <v>370</v>
      </c>
      <c r="AF299" s="138" t="s">
        <v>5</v>
      </c>
      <c r="AG299" s="123">
        <v>9</v>
      </c>
      <c r="AH299" s="123">
        <v>704</v>
      </c>
      <c r="AI299" s="123">
        <v>34</v>
      </c>
      <c r="AJ299" s="138" t="s">
        <v>27</v>
      </c>
      <c r="AK299" s="96"/>
      <c r="AL299" s="96"/>
      <c r="AM299" s="96"/>
      <c r="AN299" s="105"/>
      <c r="AO299" s="105"/>
      <c r="AP299" s="96"/>
      <c r="AQ299" s="105"/>
      <c r="AR299" s="96"/>
      <c r="AS299" s="96"/>
      <c r="AT299" s="96"/>
      <c r="AU299" s="96"/>
      <c r="AV299" s="96"/>
      <c r="AW299" s="96"/>
      <c r="AX299" s="96"/>
      <c r="AY299" s="96"/>
      <c r="AZ299" s="96"/>
      <c r="BA299" s="96"/>
      <c r="BB299" s="96"/>
      <c r="BC299" s="96"/>
      <c r="BD299" s="96"/>
      <c r="BE299" s="96"/>
      <c r="BF299" s="96"/>
      <c r="BG299" s="96"/>
      <c r="BH299" s="96"/>
      <c r="BI299" s="96"/>
      <c r="BJ299" s="96"/>
      <c r="BK299" s="96"/>
      <c r="BL299" s="96"/>
      <c r="BM299" s="96"/>
      <c r="BN299" s="96"/>
      <c r="BO299" s="96"/>
      <c r="BP299" s="96"/>
      <c r="BQ299" s="96"/>
      <c r="BR299" s="96"/>
      <c r="BS299" s="96"/>
      <c r="BT299" s="96"/>
      <c r="BU299" s="96"/>
      <c r="BV299" s="96"/>
      <c r="BW299" s="96"/>
      <c r="BX299" s="96"/>
      <c r="BY299" s="96"/>
      <c r="BZ299" s="96"/>
      <c r="CA299" s="96"/>
      <c r="CB299" s="96"/>
      <c r="CC299" s="96"/>
      <c r="CD299" s="96"/>
      <c r="CE299" s="96"/>
      <c r="CF299" s="96"/>
      <c r="CG299" s="96"/>
      <c r="CH299" s="96"/>
      <c r="CI299" s="96"/>
    </row>
    <row r="300" spans="1:87" ht="15" hidden="1">
      <c r="A300" s="96"/>
      <c r="B300" s="102"/>
      <c r="C300" s="102"/>
      <c r="D300" s="102"/>
      <c r="E300" s="102"/>
      <c r="F300" s="102"/>
      <c r="G300" s="102"/>
      <c r="H300" s="102"/>
      <c r="I300" s="102"/>
      <c r="J300" s="102"/>
      <c r="K300" s="102"/>
      <c r="L300" s="102"/>
      <c r="M300" s="102"/>
      <c r="N300" s="102"/>
      <c r="O300" s="102"/>
      <c r="P300" s="102"/>
      <c r="Q300" s="96"/>
      <c r="R300" s="96"/>
      <c r="S300" s="96"/>
      <c r="T300" s="96"/>
      <c r="U300" s="96"/>
      <c r="V300" s="96"/>
      <c r="W300" s="96"/>
      <c r="X300" s="96"/>
      <c r="Y300" s="96"/>
      <c r="Z300" s="99"/>
      <c r="AA300" s="139" t="s">
        <v>371</v>
      </c>
      <c r="AB300" s="138">
        <v>5</v>
      </c>
      <c r="AC300" s="138">
        <v>2015</v>
      </c>
      <c r="AD300" s="138" t="str">
        <f t="shared" si="3"/>
        <v/>
      </c>
      <c r="AE300" s="138" t="s">
        <v>372</v>
      </c>
      <c r="AF300" s="138" t="s">
        <v>5</v>
      </c>
      <c r="AG300" s="123">
        <v>13</v>
      </c>
      <c r="AH300" s="123">
        <v>1879</v>
      </c>
      <c r="AI300" s="123">
        <v>59</v>
      </c>
      <c r="AJ300" s="138" t="s">
        <v>27</v>
      </c>
      <c r="AK300" s="96"/>
      <c r="AL300" s="96"/>
      <c r="AM300" s="96"/>
      <c r="AN300" s="105"/>
      <c r="AO300" s="105"/>
      <c r="AP300" s="96"/>
      <c r="AQ300" s="105"/>
      <c r="AR300" s="96"/>
      <c r="AS300" s="96"/>
      <c r="AT300" s="96"/>
      <c r="AU300" s="96"/>
      <c r="AV300" s="96"/>
      <c r="AW300" s="96"/>
      <c r="AX300" s="96"/>
      <c r="AY300" s="96"/>
      <c r="AZ300" s="96"/>
      <c r="BA300" s="96"/>
      <c r="BB300" s="96"/>
      <c r="BC300" s="96"/>
      <c r="BD300" s="96"/>
      <c r="BE300" s="96"/>
      <c r="BF300" s="96"/>
      <c r="BG300" s="96"/>
      <c r="BH300" s="96"/>
      <c r="BI300" s="96"/>
      <c r="BJ300" s="96"/>
      <c r="BK300" s="96"/>
      <c r="BL300" s="96"/>
      <c r="BM300" s="96"/>
      <c r="BN300" s="96"/>
      <c r="BO300" s="96"/>
      <c r="BP300" s="96"/>
      <c r="BQ300" s="96"/>
      <c r="BR300" s="96"/>
      <c r="BS300" s="96"/>
      <c r="BT300" s="96"/>
      <c r="BU300" s="96"/>
      <c r="BV300" s="96"/>
      <c r="BW300" s="96"/>
      <c r="BX300" s="96"/>
      <c r="BY300" s="96"/>
      <c r="BZ300" s="96"/>
      <c r="CA300" s="96"/>
      <c r="CB300" s="96"/>
      <c r="CC300" s="96"/>
      <c r="CD300" s="96"/>
      <c r="CE300" s="96"/>
      <c r="CF300" s="96"/>
      <c r="CG300" s="96"/>
      <c r="CH300" s="96"/>
      <c r="CI300" s="96"/>
    </row>
    <row r="301" spans="1:87" ht="15" hidden="1">
      <c r="A301" s="96"/>
      <c r="B301" s="102"/>
      <c r="C301" s="102"/>
      <c r="D301" s="102"/>
      <c r="E301" s="102"/>
      <c r="F301" s="102"/>
      <c r="G301" s="102"/>
      <c r="H301" s="102"/>
      <c r="I301" s="102"/>
      <c r="J301" s="102"/>
      <c r="K301" s="102"/>
      <c r="L301" s="102"/>
      <c r="M301" s="102"/>
      <c r="N301" s="102"/>
      <c r="O301" s="102"/>
      <c r="P301" s="102"/>
      <c r="Q301" s="96"/>
      <c r="R301" s="96"/>
      <c r="S301" s="96"/>
      <c r="T301" s="96"/>
      <c r="U301" s="96"/>
      <c r="V301" s="96"/>
      <c r="W301" s="96"/>
      <c r="X301" s="96"/>
      <c r="Y301" s="96"/>
      <c r="Z301" s="99"/>
      <c r="AA301" s="139" t="s">
        <v>373</v>
      </c>
      <c r="AB301" s="138">
        <v>5</v>
      </c>
      <c r="AC301" s="138">
        <v>2010</v>
      </c>
      <c r="AD301" s="138" t="str">
        <f t="shared" ref="AD301:AD364" si="4">+IF(AC301&lt;$G$34,12,IF(AC301=$G$34,6,""))</f>
        <v/>
      </c>
      <c r="AE301" s="138" t="s">
        <v>374</v>
      </c>
      <c r="AF301" s="138" t="s">
        <v>5</v>
      </c>
      <c r="AG301" s="123">
        <v>35</v>
      </c>
      <c r="AH301" s="123">
        <v>4519</v>
      </c>
      <c r="AI301" s="123">
        <v>162</v>
      </c>
      <c r="AJ301" s="138" t="s">
        <v>27</v>
      </c>
      <c r="AK301" s="96"/>
      <c r="AL301" s="96"/>
      <c r="AM301" s="96"/>
      <c r="AN301" s="105"/>
      <c r="AO301" s="105"/>
      <c r="AP301" s="96"/>
      <c r="AQ301" s="105"/>
      <c r="AR301" s="96"/>
      <c r="AS301" s="96"/>
      <c r="AT301" s="96"/>
      <c r="AU301" s="96"/>
      <c r="AV301" s="96"/>
      <c r="AW301" s="96"/>
      <c r="AX301" s="96"/>
      <c r="AY301" s="96"/>
      <c r="AZ301" s="96"/>
      <c r="BA301" s="96"/>
      <c r="BB301" s="96"/>
      <c r="BC301" s="96"/>
      <c r="BD301" s="96"/>
      <c r="BE301" s="96"/>
      <c r="BF301" s="96"/>
      <c r="BG301" s="96"/>
      <c r="BH301" s="96"/>
      <c r="BI301" s="96"/>
      <c r="BJ301" s="96"/>
      <c r="BK301" s="96"/>
      <c r="BL301" s="96"/>
      <c r="BM301" s="96"/>
      <c r="BN301" s="96"/>
      <c r="BO301" s="96"/>
      <c r="BP301" s="96"/>
      <c r="BQ301" s="96"/>
      <c r="BR301" s="96"/>
      <c r="BS301" s="96"/>
      <c r="BT301" s="96"/>
      <c r="BU301" s="96"/>
      <c r="BV301" s="96"/>
      <c r="BW301" s="96"/>
      <c r="BX301" s="96"/>
      <c r="BY301" s="96"/>
      <c r="BZ301" s="96"/>
      <c r="CA301" s="96"/>
      <c r="CB301" s="96"/>
      <c r="CC301" s="96"/>
      <c r="CD301" s="96"/>
      <c r="CE301" s="96"/>
      <c r="CF301" s="96"/>
      <c r="CG301" s="96"/>
      <c r="CH301" s="96"/>
      <c r="CI301" s="96"/>
    </row>
    <row r="302" spans="1:87" ht="15" hidden="1">
      <c r="A302" s="96"/>
      <c r="B302" s="102"/>
      <c r="C302" s="102"/>
      <c r="D302" s="102"/>
      <c r="E302" s="102"/>
      <c r="F302" s="102"/>
      <c r="G302" s="102"/>
      <c r="H302" s="102"/>
      <c r="I302" s="102"/>
      <c r="J302" s="102"/>
      <c r="K302" s="102"/>
      <c r="L302" s="102"/>
      <c r="M302" s="102"/>
      <c r="N302" s="102"/>
      <c r="O302" s="102"/>
      <c r="P302" s="102"/>
      <c r="Q302" s="96"/>
      <c r="R302" s="96"/>
      <c r="S302" s="96"/>
      <c r="T302" s="96"/>
      <c r="U302" s="96"/>
      <c r="V302" s="96"/>
      <c r="W302" s="96"/>
      <c r="X302" s="96"/>
      <c r="Y302" s="96"/>
      <c r="Z302" s="99"/>
      <c r="AA302" s="139" t="s">
        <v>375</v>
      </c>
      <c r="AB302" s="138">
        <v>10</v>
      </c>
      <c r="AC302" s="138" t="s">
        <v>27</v>
      </c>
      <c r="AD302" s="138">
        <f t="shared" si="4"/>
        <v>6</v>
      </c>
      <c r="AE302" s="138" t="s">
        <v>27</v>
      </c>
      <c r="AF302" s="138" t="s">
        <v>27</v>
      </c>
      <c r="AG302" s="123"/>
      <c r="AH302" s="123"/>
      <c r="AI302" s="123"/>
      <c r="AJ302" s="138" t="s">
        <v>27</v>
      </c>
      <c r="AK302" s="96"/>
      <c r="AL302" s="96"/>
      <c r="AM302" s="96"/>
      <c r="AN302" s="105"/>
      <c r="AO302" s="105"/>
      <c r="AP302" s="96"/>
      <c r="AQ302" s="105"/>
      <c r="AR302" s="96"/>
      <c r="AS302" s="96"/>
      <c r="AT302" s="96"/>
      <c r="AU302" s="96"/>
      <c r="AV302" s="96"/>
      <c r="AW302" s="96"/>
      <c r="AX302" s="96"/>
      <c r="AY302" s="96"/>
      <c r="AZ302" s="96"/>
      <c r="BA302" s="96"/>
      <c r="BB302" s="96"/>
      <c r="BC302" s="96"/>
      <c r="BD302" s="96"/>
      <c r="BE302" s="96"/>
      <c r="BF302" s="96"/>
      <c r="BG302" s="96"/>
      <c r="BH302" s="96"/>
      <c r="BI302" s="96"/>
      <c r="BJ302" s="96"/>
      <c r="BK302" s="96"/>
      <c r="BL302" s="96"/>
      <c r="BM302" s="96"/>
      <c r="BN302" s="96"/>
      <c r="BO302" s="96"/>
      <c r="BP302" s="96"/>
      <c r="BQ302" s="96"/>
      <c r="BR302" s="96"/>
      <c r="BS302" s="96"/>
      <c r="BT302" s="96"/>
      <c r="BU302" s="96"/>
      <c r="BV302" s="96"/>
      <c r="BW302" s="96"/>
      <c r="BX302" s="96"/>
      <c r="BY302" s="96"/>
      <c r="BZ302" s="96"/>
      <c r="CA302" s="96"/>
      <c r="CB302" s="96"/>
      <c r="CC302" s="96"/>
      <c r="CD302" s="96"/>
      <c r="CE302" s="96"/>
      <c r="CF302" s="96"/>
      <c r="CG302" s="96"/>
      <c r="CH302" s="96"/>
      <c r="CI302" s="96"/>
    </row>
    <row r="303" spans="1:87" ht="15" hidden="1">
      <c r="A303" s="96"/>
      <c r="B303" s="102"/>
      <c r="C303" s="102"/>
      <c r="D303" s="102"/>
      <c r="E303" s="102"/>
      <c r="F303" s="102"/>
      <c r="G303" s="102"/>
      <c r="H303" s="102"/>
      <c r="I303" s="102"/>
      <c r="J303" s="102"/>
      <c r="K303" s="102"/>
      <c r="L303" s="102"/>
      <c r="M303" s="102"/>
      <c r="N303" s="102"/>
      <c r="O303" s="102"/>
      <c r="P303" s="102"/>
      <c r="Q303" s="96"/>
      <c r="R303" s="96"/>
      <c r="S303" s="96"/>
      <c r="T303" s="96"/>
      <c r="U303" s="96"/>
      <c r="V303" s="96"/>
      <c r="W303" s="96"/>
      <c r="X303" s="96"/>
      <c r="Y303" s="96"/>
      <c r="Z303" s="99"/>
      <c r="AA303" s="139" t="s">
        <v>376</v>
      </c>
      <c r="AB303" s="138">
        <v>6</v>
      </c>
      <c r="AC303" s="138">
        <v>2018</v>
      </c>
      <c r="AD303" s="138" t="str">
        <f t="shared" si="4"/>
        <v/>
      </c>
      <c r="AE303" s="138" t="s">
        <v>377</v>
      </c>
      <c r="AF303" s="138" t="s">
        <v>5</v>
      </c>
      <c r="AG303" s="123">
        <v>6</v>
      </c>
      <c r="AH303" s="123">
        <v>666</v>
      </c>
      <c r="AI303" s="123">
        <v>27</v>
      </c>
      <c r="AJ303" s="138" t="s">
        <v>27</v>
      </c>
      <c r="AK303" s="96"/>
      <c r="AL303" s="96"/>
      <c r="AM303" s="96"/>
      <c r="AN303" s="105"/>
      <c r="AO303" s="105"/>
      <c r="AP303" s="96"/>
      <c r="AQ303" s="105"/>
      <c r="AR303" s="96"/>
      <c r="AS303" s="96"/>
      <c r="AT303" s="96"/>
      <c r="AU303" s="96"/>
      <c r="AV303" s="96"/>
      <c r="AW303" s="96"/>
      <c r="AX303" s="96"/>
      <c r="AY303" s="96"/>
      <c r="AZ303" s="96"/>
      <c r="BA303" s="96"/>
      <c r="BB303" s="96"/>
      <c r="BC303" s="96"/>
      <c r="BD303" s="96"/>
      <c r="BE303" s="96"/>
      <c r="BF303" s="96"/>
      <c r="BG303" s="96"/>
      <c r="BH303" s="96"/>
      <c r="BI303" s="96"/>
      <c r="BJ303" s="96"/>
      <c r="BK303" s="96"/>
      <c r="BL303" s="96"/>
      <c r="BM303" s="96"/>
      <c r="BN303" s="96"/>
      <c r="BO303" s="96"/>
      <c r="BP303" s="96"/>
      <c r="BQ303" s="96"/>
      <c r="BR303" s="96"/>
      <c r="BS303" s="96"/>
      <c r="BT303" s="96"/>
      <c r="BU303" s="96"/>
      <c r="BV303" s="96"/>
      <c r="BW303" s="96"/>
      <c r="BX303" s="96"/>
      <c r="BY303" s="96"/>
      <c r="BZ303" s="96"/>
      <c r="CA303" s="96"/>
      <c r="CB303" s="96"/>
      <c r="CC303" s="96"/>
      <c r="CD303" s="96"/>
      <c r="CE303" s="96"/>
      <c r="CF303" s="96"/>
      <c r="CG303" s="96"/>
      <c r="CH303" s="96"/>
      <c r="CI303" s="96"/>
    </row>
    <row r="304" spans="1:87" ht="15" hidden="1">
      <c r="A304" s="96"/>
      <c r="B304" s="102"/>
      <c r="C304" s="102"/>
      <c r="D304" s="102"/>
      <c r="E304" s="102"/>
      <c r="F304" s="102"/>
      <c r="G304" s="102"/>
      <c r="H304" s="102"/>
      <c r="I304" s="102"/>
      <c r="J304" s="102"/>
      <c r="K304" s="102"/>
      <c r="L304" s="102"/>
      <c r="M304" s="102"/>
      <c r="N304" s="102"/>
      <c r="O304" s="102"/>
      <c r="P304" s="102"/>
      <c r="Q304" s="96"/>
      <c r="R304" s="96"/>
      <c r="S304" s="96"/>
      <c r="T304" s="96"/>
      <c r="U304" s="96"/>
      <c r="V304" s="96"/>
      <c r="W304" s="96"/>
      <c r="X304" s="96"/>
      <c r="Y304" s="96"/>
      <c r="Z304" s="99"/>
      <c r="AA304" s="136" t="s">
        <v>378</v>
      </c>
      <c r="AB304" s="137">
        <v>13</v>
      </c>
      <c r="AC304" s="138">
        <v>2017</v>
      </c>
      <c r="AD304" s="138" t="str">
        <f t="shared" si="4"/>
        <v/>
      </c>
      <c r="AE304" s="138" t="s">
        <v>379</v>
      </c>
      <c r="AF304" s="138" t="s">
        <v>9</v>
      </c>
      <c r="AG304" s="123">
        <v>19</v>
      </c>
      <c r="AH304" s="123">
        <v>4005</v>
      </c>
      <c r="AI304" s="123">
        <v>118</v>
      </c>
      <c r="AJ304" s="138" t="s">
        <v>27</v>
      </c>
      <c r="AK304" s="96"/>
      <c r="AL304" s="96"/>
      <c r="AM304" s="96"/>
      <c r="AN304" s="105"/>
      <c r="AO304" s="105"/>
      <c r="AP304" s="96"/>
      <c r="AQ304" s="105"/>
      <c r="AR304" s="96"/>
      <c r="AS304" s="96"/>
      <c r="AT304" s="96"/>
      <c r="AU304" s="96"/>
      <c r="AV304" s="96"/>
      <c r="AW304" s="96"/>
      <c r="AX304" s="96"/>
      <c r="AY304" s="96"/>
      <c r="AZ304" s="96"/>
      <c r="BA304" s="96"/>
      <c r="BB304" s="96"/>
      <c r="BC304" s="96"/>
      <c r="BD304" s="96"/>
      <c r="BE304" s="96"/>
      <c r="BF304" s="96"/>
      <c r="BG304" s="96"/>
      <c r="BH304" s="96"/>
      <c r="BI304" s="96"/>
      <c r="BJ304" s="96"/>
      <c r="BK304" s="96"/>
      <c r="BL304" s="96"/>
      <c r="BM304" s="96"/>
      <c r="BN304" s="96"/>
      <c r="BO304" s="96"/>
      <c r="BP304" s="96"/>
      <c r="BQ304" s="96"/>
      <c r="BR304" s="96"/>
      <c r="BS304" s="96"/>
      <c r="BT304" s="96"/>
      <c r="BU304" s="96"/>
      <c r="BV304" s="96"/>
      <c r="BW304" s="96"/>
      <c r="BX304" s="96"/>
      <c r="BY304" s="96"/>
      <c r="BZ304" s="96"/>
      <c r="CA304" s="96"/>
      <c r="CB304" s="96"/>
      <c r="CC304" s="96"/>
      <c r="CD304" s="96"/>
      <c r="CE304" s="96"/>
      <c r="CF304" s="96"/>
      <c r="CG304" s="96"/>
      <c r="CH304" s="96"/>
      <c r="CI304" s="96"/>
    </row>
    <row r="305" spans="1:87" ht="15" hidden="1">
      <c r="A305" s="96"/>
      <c r="B305" s="102"/>
      <c r="C305" s="102"/>
      <c r="D305" s="102"/>
      <c r="E305" s="102"/>
      <c r="F305" s="102"/>
      <c r="G305" s="102"/>
      <c r="H305" s="102"/>
      <c r="I305" s="102"/>
      <c r="J305" s="102"/>
      <c r="K305" s="102"/>
      <c r="L305" s="102"/>
      <c r="M305" s="102"/>
      <c r="N305" s="102"/>
      <c r="O305" s="102"/>
      <c r="P305" s="102"/>
      <c r="Q305" s="96"/>
      <c r="R305" s="96"/>
      <c r="S305" s="96"/>
      <c r="T305" s="96"/>
      <c r="U305" s="96"/>
      <c r="V305" s="96"/>
      <c r="W305" s="96"/>
      <c r="X305" s="96"/>
      <c r="Y305" s="96"/>
      <c r="Z305" s="99"/>
      <c r="AA305" s="139" t="s">
        <v>380</v>
      </c>
      <c r="AB305" s="138">
        <v>5</v>
      </c>
      <c r="AC305" s="138">
        <v>2015</v>
      </c>
      <c r="AD305" s="138" t="str">
        <f t="shared" si="4"/>
        <v/>
      </c>
      <c r="AE305" s="138" t="s">
        <v>381</v>
      </c>
      <c r="AF305" s="138" t="s">
        <v>5</v>
      </c>
      <c r="AG305" s="123">
        <v>9</v>
      </c>
      <c r="AH305" s="123">
        <v>1533</v>
      </c>
      <c r="AI305" s="123">
        <v>46</v>
      </c>
      <c r="AJ305" s="138" t="s">
        <v>27</v>
      </c>
      <c r="AK305" s="96"/>
      <c r="AL305" s="96"/>
      <c r="AM305" s="96"/>
      <c r="AN305" s="105"/>
      <c r="AO305" s="105"/>
      <c r="AP305" s="96"/>
      <c r="AQ305" s="105"/>
      <c r="AR305" s="96"/>
      <c r="AS305" s="96"/>
      <c r="AT305" s="96"/>
      <c r="AU305" s="96"/>
      <c r="AV305" s="96"/>
      <c r="AW305" s="96"/>
      <c r="AX305" s="96"/>
      <c r="AY305" s="96"/>
      <c r="AZ305" s="96"/>
      <c r="BA305" s="96"/>
      <c r="BB305" s="96"/>
      <c r="BC305" s="96"/>
      <c r="BD305" s="96"/>
      <c r="BE305" s="96"/>
      <c r="BF305" s="96"/>
      <c r="BG305" s="96"/>
      <c r="BH305" s="96"/>
      <c r="BI305" s="96"/>
      <c r="BJ305" s="96"/>
      <c r="BK305" s="96"/>
      <c r="BL305" s="96"/>
      <c r="BM305" s="96"/>
      <c r="BN305" s="96"/>
      <c r="BO305" s="96"/>
      <c r="BP305" s="96"/>
      <c r="BQ305" s="96"/>
      <c r="BR305" s="96"/>
      <c r="BS305" s="96"/>
      <c r="BT305" s="96"/>
      <c r="BU305" s="96"/>
      <c r="BV305" s="96"/>
      <c r="BW305" s="96"/>
      <c r="BX305" s="96"/>
      <c r="BY305" s="96"/>
      <c r="BZ305" s="96"/>
      <c r="CA305" s="96"/>
      <c r="CB305" s="96"/>
      <c r="CC305" s="96"/>
      <c r="CD305" s="96"/>
      <c r="CE305" s="96"/>
      <c r="CF305" s="96"/>
      <c r="CG305" s="96"/>
      <c r="CH305" s="96"/>
      <c r="CI305" s="96"/>
    </row>
    <row r="306" spans="1:87" ht="15" hidden="1">
      <c r="A306" s="96"/>
      <c r="B306" s="102"/>
      <c r="C306" s="102"/>
      <c r="D306" s="102"/>
      <c r="E306" s="102"/>
      <c r="F306" s="102"/>
      <c r="G306" s="102"/>
      <c r="H306" s="102"/>
      <c r="I306" s="102"/>
      <c r="J306" s="102"/>
      <c r="K306" s="102"/>
      <c r="L306" s="102"/>
      <c r="M306" s="102"/>
      <c r="N306" s="102"/>
      <c r="O306" s="102"/>
      <c r="P306" s="102"/>
      <c r="Q306" s="96"/>
      <c r="R306" s="96"/>
      <c r="S306" s="96"/>
      <c r="T306" s="96"/>
      <c r="U306" s="96"/>
      <c r="V306" s="96"/>
      <c r="W306" s="96"/>
      <c r="X306" s="96"/>
      <c r="Y306" s="96"/>
      <c r="Z306" s="99"/>
      <c r="AA306" s="139" t="s">
        <v>382</v>
      </c>
      <c r="AB306" s="138">
        <v>8</v>
      </c>
      <c r="AC306" s="138" t="s">
        <v>27</v>
      </c>
      <c r="AD306" s="138">
        <f t="shared" si="4"/>
        <v>6</v>
      </c>
      <c r="AE306" s="138" t="s">
        <v>27</v>
      </c>
      <c r="AF306" s="138" t="s">
        <v>27</v>
      </c>
      <c r="AG306" s="123"/>
      <c r="AH306" s="123"/>
      <c r="AI306" s="123"/>
      <c r="AJ306" s="138" t="s">
        <v>27</v>
      </c>
      <c r="AK306" s="96"/>
      <c r="AL306" s="96"/>
      <c r="AM306" s="96"/>
      <c r="AN306" s="105"/>
      <c r="AO306" s="105"/>
      <c r="AP306" s="96"/>
      <c r="AQ306" s="105"/>
      <c r="AR306" s="96"/>
      <c r="AS306" s="96"/>
      <c r="AT306" s="96"/>
      <c r="AU306" s="96"/>
      <c r="AV306" s="96"/>
      <c r="AW306" s="96"/>
      <c r="AX306" s="96"/>
      <c r="AY306" s="96"/>
      <c r="AZ306" s="96"/>
      <c r="BA306" s="96"/>
      <c r="BB306" s="96"/>
      <c r="BC306" s="96"/>
      <c r="BD306" s="96"/>
      <c r="BE306" s="96"/>
      <c r="BF306" s="96"/>
      <c r="BG306" s="96"/>
      <c r="BH306" s="96"/>
      <c r="BI306" s="96"/>
      <c r="BJ306" s="96"/>
      <c r="BK306" s="96"/>
      <c r="BL306" s="96"/>
      <c r="BM306" s="96"/>
      <c r="BN306" s="96"/>
      <c r="BO306" s="96"/>
      <c r="BP306" s="96"/>
      <c r="BQ306" s="96"/>
      <c r="BR306" s="96"/>
      <c r="BS306" s="96"/>
      <c r="BT306" s="96"/>
      <c r="BU306" s="96"/>
      <c r="BV306" s="96"/>
      <c r="BW306" s="96"/>
      <c r="BX306" s="96"/>
      <c r="BY306" s="96"/>
      <c r="BZ306" s="96"/>
      <c r="CA306" s="96"/>
      <c r="CB306" s="96"/>
      <c r="CC306" s="96"/>
      <c r="CD306" s="96"/>
      <c r="CE306" s="96"/>
      <c r="CF306" s="96"/>
      <c r="CG306" s="96"/>
      <c r="CH306" s="96"/>
      <c r="CI306" s="96"/>
    </row>
    <row r="307" spans="1:87" ht="15" hidden="1">
      <c r="A307" s="96"/>
      <c r="B307" s="102"/>
      <c r="C307" s="102"/>
      <c r="D307" s="102"/>
      <c r="E307" s="102"/>
      <c r="F307" s="102"/>
      <c r="G307" s="102"/>
      <c r="H307" s="102"/>
      <c r="I307" s="102"/>
      <c r="J307" s="102"/>
      <c r="K307" s="102"/>
      <c r="L307" s="102"/>
      <c r="M307" s="102"/>
      <c r="N307" s="102"/>
      <c r="O307" s="102"/>
      <c r="P307" s="102"/>
      <c r="Q307" s="96"/>
      <c r="R307" s="96"/>
      <c r="S307" s="96"/>
      <c r="T307" s="96"/>
      <c r="U307" s="96"/>
      <c r="V307" s="96"/>
      <c r="W307" s="96"/>
      <c r="X307" s="96"/>
      <c r="Y307" s="96"/>
      <c r="Z307" s="99"/>
      <c r="AA307" s="139" t="s">
        <v>383</v>
      </c>
      <c r="AB307" s="138">
        <v>6</v>
      </c>
      <c r="AC307" s="138">
        <v>2015</v>
      </c>
      <c r="AD307" s="138" t="str">
        <f t="shared" si="4"/>
        <v/>
      </c>
      <c r="AE307" s="138" t="s">
        <v>384</v>
      </c>
      <c r="AF307" s="138" t="s">
        <v>5</v>
      </c>
      <c r="AG307" s="123">
        <v>22</v>
      </c>
      <c r="AH307" s="123">
        <v>3653</v>
      </c>
      <c r="AI307" s="123">
        <v>126</v>
      </c>
      <c r="AJ307" s="138" t="s">
        <v>27</v>
      </c>
      <c r="AK307" s="96"/>
      <c r="AL307" s="96"/>
      <c r="AM307" s="96"/>
      <c r="AN307" s="105"/>
      <c r="AO307" s="105"/>
      <c r="AP307" s="96"/>
      <c r="AQ307" s="105"/>
      <c r="AR307" s="96"/>
      <c r="AS307" s="96"/>
      <c r="AT307" s="96"/>
      <c r="AU307" s="96"/>
      <c r="AV307" s="96"/>
      <c r="AW307" s="96"/>
      <c r="AX307" s="96"/>
      <c r="AY307" s="96"/>
      <c r="AZ307" s="96"/>
      <c r="BA307" s="96"/>
      <c r="BB307" s="96"/>
      <c r="BC307" s="96"/>
      <c r="BD307" s="96"/>
      <c r="BE307" s="96"/>
      <c r="BF307" s="96"/>
      <c r="BG307" s="96"/>
      <c r="BH307" s="96"/>
      <c r="BI307" s="96"/>
      <c r="BJ307" s="96"/>
      <c r="BK307" s="96"/>
      <c r="BL307" s="96"/>
      <c r="BM307" s="96"/>
      <c r="BN307" s="96"/>
      <c r="BO307" s="96"/>
      <c r="BP307" s="96"/>
      <c r="BQ307" s="96"/>
      <c r="BR307" s="96"/>
      <c r="BS307" s="96"/>
      <c r="BT307" s="96"/>
      <c r="BU307" s="96"/>
      <c r="BV307" s="96"/>
      <c r="BW307" s="96"/>
      <c r="BX307" s="96"/>
      <c r="BY307" s="96"/>
      <c r="BZ307" s="96"/>
      <c r="CA307" s="96"/>
      <c r="CB307" s="96"/>
      <c r="CC307" s="96"/>
      <c r="CD307" s="96"/>
      <c r="CE307" s="96"/>
      <c r="CF307" s="96"/>
      <c r="CG307" s="96"/>
      <c r="CH307" s="96"/>
      <c r="CI307" s="96"/>
    </row>
    <row r="308" spans="1:87" ht="15" hidden="1">
      <c r="A308" s="96"/>
      <c r="B308" s="102"/>
      <c r="C308" s="102"/>
      <c r="D308" s="102"/>
      <c r="E308" s="102"/>
      <c r="F308" s="102"/>
      <c r="G308" s="102"/>
      <c r="H308" s="102"/>
      <c r="I308" s="102"/>
      <c r="J308" s="102"/>
      <c r="K308" s="102"/>
      <c r="L308" s="102"/>
      <c r="M308" s="102"/>
      <c r="N308" s="102"/>
      <c r="O308" s="102"/>
      <c r="P308" s="102"/>
      <c r="Q308" s="96"/>
      <c r="R308" s="96"/>
      <c r="S308" s="96"/>
      <c r="T308" s="96"/>
      <c r="U308" s="96"/>
      <c r="V308" s="96"/>
      <c r="W308" s="96"/>
      <c r="X308" s="96"/>
      <c r="Y308" s="96"/>
      <c r="Z308" s="99"/>
      <c r="AA308" s="139" t="s">
        <v>385</v>
      </c>
      <c r="AB308" s="138">
        <v>8</v>
      </c>
      <c r="AC308" s="138" t="s">
        <v>27</v>
      </c>
      <c r="AD308" s="138">
        <f t="shared" si="4"/>
        <v>6</v>
      </c>
      <c r="AE308" s="138" t="s">
        <v>27</v>
      </c>
      <c r="AF308" s="138" t="s">
        <v>27</v>
      </c>
      <c r="AG308" s="123"/>
      <c r="AH308" s="123"/>
      <c r="AI308" s="123"/>
      <c r="AJ308" s="138" t="s">
        <v>27</v>
      </c>
      <c r="AK308" s="96"/>
      <c r="AL308" s="96"/>
      <c r="AM308" s="96"/>
      <c r="AN308" s="105"/>
      <c r="AO308" s="105"/>
      <c r="AP308" s="96"/>
      <c r="AQ308" s="105"/>
      <c r="AR308" s="96"/>
      <c r="AS308" s="96"/>
      <c r="AT308" s="96"/>
      <c r="AU308" s="96"/>
      <c r="AV308" s="96"/>
      <c r="AW308" s="96"/>
      <c r="AX308" s="96"/>
      <c r="AY308" s="96"/>
      <c r="AZ308" s="96"/>
      <c r="BA308" s="96"/>
      <c r="BB308" s="96"/>
      <c r="BC308" s="96"/>
      <c r="BD308" s="96"/>
      <c r="BE308" s="96"/>
      <c r="BF308" s="96"/>
      <c r="BG308" s="96"/>
      <c r="BH308" s="96"/>
      <c r="BI308" s="96"/>
      <c r="BJ308" s="96"/>
      <c r="BK308" s="96"/>
      <c r="BL308" s="96"/>
      <c r="BM308" s="96"/>
      <c r="BN308" s="96"/>
      <c r="BO308" s="96"/>
      <c r="BP308" s="96"/>
      <c r="BQ308" s="96"/>
      <c r="BR308" s="96"/>
      <c r="BS308" s="96"/>
      <c r="BT308" s="96"/>
      <c r="BU308" s="96"/>
      <c r="BV308" s="96"/>
      <c r="BW308" s="96"/>
      <c r="BX308" s="96"/>
      <c r="BY308" s="96"/>
      <c r="BZ308" s="96"/>
      <c r="CA308" s="96"/>
      <c r="CB308" s="96"/>
      <c r="CC308" s="96"/>
      <c r="CD308" s="96"/>
      <c r="CE308" s="96"/>
      <c r="CF308" s="96"/>
      <c r="CG308" s="96"/>
      <c r="CH308" s="96"/>
      <c r="CI308" s="96"/>
    </row>
    <row r="309" spans="1:87" ht="15" hidden="1">
      <c r="A309" s="96"/>
      <c r="B309" s="102"/>
      <c r="C309" s="102"/>
      <c r="D309" s="102"/>
      <c r="E309" s="102"/>
      <c r="F309" s="102"/>
      <c r="G309" s="102"/>
      <c r="H309" s="102"/>
      <c r="I309" s="102"/>
      <c r="J309" s="102"/>
      <c r="K309" s="102"/>
      <c r="L309" s="102"/>
      <c r="M309" s="102"/>
      <c r="N309" s="102"/>
      <c r="O309" s="102"/>
      <c r="P309" s="102"/>
      <c r="Q309" s="96"/>
      <c r="R309" s="96"/>
      <c r="S309" s="96"/>
      <c r="T309" s="96"/>
      <c r="U309" s="96"/>
      <c r="V309" s="96"/>
      <c r="W309" s="96"/>
      <c r="X309" s="96"/>
      <c r="Y309" s="96"/>
      <c r="Z309" s="99"/>
      <c r="AA309" s="139" t="s">
        <v>386</v>
      </c>
      <c r="AB309" s="138">
        <v>7</v>
      </c>
      <c r="AC309" s="138" t="s">
        <v>27</v>
      </c>
      <c r="AD309" s="138">
        <f t="shared" si="4"/>
        <v>6</v>
      </c>
      <c r="AE309" s="138" t="s">
        <v>27</v>
      </c>
      <c r="AF309" s="138" t="s">
        <v>27</v>
      </c>
      <c r="AG309" s="123"/>
      <c r="AH309" s="123"/>
      <c r="AI309" s="123"/>
      <c r="AJ309" s="138" t="s">
        <v>27</v>
      </c>
      <c r="AK309" s="96"/>
      <c r="AL309" s="96"/>
      <c r="AM309" s="96"/>
      <c r="AN309" s="105"/>
      <c r="AO309" s="105"/>
      <c r="AP309" s="96"/>
      <c r="AQ309" s="105"/>
      <c r="AR309" s="96"/>
      <c r="AS309" s="96"/>
      <c r="AT309" s="96"/>
      <c r="AU309" s="96"/>
      <c r="AV309" s="96"/>
      <c r="AW309" s="96"/>
      <c r="AX309" s="96"/>
      <c r="AY309" s="96"/>
      <c r="AZ309" s="96"/>
      <c r="BA309" s="96"/>
      <c r="BB309" s="96"/>
      <c r="BC309" s="96"/>
      <c r="BD309" s="96"/>
      <c r="BE309" s="96"/>
      <c r="BF309" s="96"/>
      <c r="BG309" s="96"/>
      <c r="BH309" s="96"/>
      <c r="BI309" s="96"/>
      <c r="BJ309" s="96"/>
      <c r="BK309" s="96"/>
      <c r="BL309" s="96"/>
      <c r="BM309" s="96"/>
      <c r="BN309" s="96"/>
      <c r="BO309" s="96"/>
      <c r="BP309" s="96"/>
      <c r="BQ309" s="96"/>
      <c r="BR309" s="96"/>
      <c r="BS309" s="96"/>
      <c r="BT309" s="96"/>
      <c r="BU309" s="96"/>
      <c r="BV309" s="96"/>
      <c r="BW309" s="96"/>
      <c r="BX309" s="96"/>
      <c r="BY309" s="96"/>
      <c r="BZ309" s="96"/>
      <c r="CA309" s="96"/>
      <c r="CB309" s="96"/>
      <c r="CC309" s="96"/>
      <c r="CD309" s="96"/>
      <c r="CE309" s="96"/>
      <c r="CF309" s="96"/>
      <c r="CG309" s="96"/>
      <c r="CH309" s="96"/>
      <c r="CI309" s="96"/>
    </row>
    <row r="310" spans="1:87" ht="15" hidden="1">
      <c r="A310" s="96"/>
      <c r="B310" s="102"/>
      <c r="C310" s="102"/>
      <c r="D310" s="102"/>
      <c r="E310" s="102"/>
      <c r="F310" s="102"/>
      <c r="G310" s="102"/>
      <c r="H310" s="102"/>
      <c r="I310" s="102"/>
      <c r="J310" s="102"/>
      <c r="K310" s="102"/>
      <c r="L310" s="102"/>
      <c r="M310" s="102"/>
      <c r="N310" s="102"/>
      <c r="O310" s="102"/>
      <c r="P310" s="102"/>
      <c r="Q310" s="96"/>
      <c r="R310" s="96"/>
      <c r="S310" s="96"/>
      <c r="T310" s="96"/>
      <c r="U310" s="96"/>
      <c r="V310" s="96"/>
      <c r="W310" s="96"/>
      <c r="X310" s="96"/>
      <c r="Y310" s="96"/>
      <c r="Z310" s="99"/>
      <c r="AA310" s="139" t="s">
        <v>387</v>
      </c>
      <c r="AB310" s="138">
        <v>13</v>
      </c>
      <c r="AC310" s="138">
        <v>2015</v>
      </c>
      <c r="AD310" s="138" t="str">
        <f t="shared" si="4"/>
        <v/>
      </c>
      <c r="AE310" s="138" t="s">
        <v>388</v>
      </c>
      <c r="AF310" s="138" t="s">
        <v>7</v>
      </c>
      <c r="AG310" s="123">
        <v>15</v>
      </c>
      <c r="AH310" s="123">
        <v>2953</v>
      </c>
      <c r="AI310" s="123">
        <v>87</v>
      </c>
      <c r="AJ310" s="138" t="s">
        <v>27</v>
      </c>
      <c r="AK310" s="96"/>
      <c r="AL310" s="96"/>
      <c r="AM310" s="96"/>
      <c r="AN310" s="105"/>
      <c r="AO310" s="105"/>
      <c r="AP310" s="96"/>
      <c r="AQ310" s="105"/>
      <c r="AR310" s="96"/>
      <c r="AS310" s="96"/>
      <c r="AT310" s="96"/>
      <c r="AU310" s="96"/>
      <c r="AV310" s="96"/>
      <c r="AW310" s="96"/>
      <c r="AX310" s="96"/>
      <c r="AY310" s="96"/>
      <c r="AZ310" s="96"/>
      <c r="BA310" s="96"/>
      <c r="BB310" s="96"/>
      <c r="BC310" s="96"/>
      <c r="BD310" s="96"/>
      <c r="BE310" s="96"/>
      <c r="BF310" s="96"/>
      <c r="BG310" s="96"/>
      <c r="BH310" s="96"/>
      <c r="BI310" s="96"/>
      <c r="BJ310" s="96"/>
      <c r="BK310" s="96"/>
      <c r="BL310" s="96"/>
      <c r="BM310" s="96"/>
      <c r="BN310" s="96"/>
      <c r="BO310" s="96"/>
      <c r="BP310" s="96"/>
      <c r="BQ310" s="96"/>
      <c r="BR310" s="96"/>
      <c r="BS310" s="96"/>
      <c r="BT310" s="96"/>
      <c r="BU310" s="96"/>
      <c r="BV310" s="96"/>
      <c r="BW310" s="96"/>
      <c r="BX310" s="96"/>
      <c r="BY310" s="96"/>
      <c r="BZ310" s="96"/>
      <c r="CA310" s="96"/>
      <c r="CB310" s="96"/>
      <c r="CC310" s="96"/>
      <c r="CD310" s="96"/>
      <c r="CE310" s="96"/>
      <c r="CF310" s="96"/>
      <c r="CG310" s="96"/>
      <c r="CH310" s="96"/>
      <c r="CI310" s="96"/>
    </row>
    <row r="311" spans="1:87" ht="15" hidden="1">
      <c r="A311" s="96"/>
      <c r="B311" s="102"/>
      <c r="C311" s="102"/>
      <c r="D311" s="102"/>
      <c r="E311" s="102"/>
      <c r="F311" s="102"/>
      <c r="G311" s="102"/>
      <c r="H311" s="102"/>
      <c r="I311" s="102"/>
      <c r="J311" s="102"/>
      <c r="K311" s="102"/>
      <c r="L311" s="102"/>
      <c r="M311" s="102"/>
      <c r="N311" s="102"/>
      <c r="O311" s="102"/>
      <c r="P311" s="102"/>
      <c r="Q311" s="96"/>
      <c r="R311" s="96"/>
      <c r="S311" s="96"/>
      <c r="T311" s="96"/>
      <c r="U311" s="96"/>
      <c r="V311" s="96"/>
      <c r="W311" s="96"/>
      <c r="X311" s="96"/>
      <c r="Y311" s="96"/>
      <c r="Z311" s="99"/>
      <c r="AA311" s="139" t="s">
        <v>389</v>
      </c>
      <c r="AB311" s="138">
        <v>9</v>
      </c>
      <c r="AC311" s="138" t="s">
        <v>27</v>
      </c>
      <c r="AD311" s="138">
        <f t="shared" si="4"/>
        <v>6</v>
      </c>
      <c r="AE311" s="138" t="s">
        <v>27</v>
      </c>
      <c r="AF311" s="138" t="s">
        <v>27</v>
      </c>
      <c r="AG311" s="123"/>
      <c r="AH311" s="123"/>
      <c r="AI311" s="123"/>
      <c r="AJ311" s="138" t="s">
        <v>27</v>
      </c>
      <c r="AK311" s="96"/>
      <c r="AL311" s="96"/>
      <c r="AM311" s="96"/>
      <c r="AN311" s="105"/>
      <c r="AO311" s="105"/>
      <c r="AP311" s="96"/>
      <c r="AQ311" s="105"/>
      <c r="AR311" s="96"/>
      <c r="AS311" s="96"/>
      <c r="AT311" s="96"/>
      <c r="AU311" s="96"/>
      <c r="AV311" s="96"/>
      <c r="AW311" s="96"/>
      <c r="AX311" s="96"/>
      <c r="AY311" s="96"/>
      <c r="AZ311" s="96"/>
      <c r="BA311" s="96"/>
      <c r="BB311" s="96"/>
      <c r="BC311" s="96"/>
      <c r="BD311" s="96"/>
      <c r="BE311" s="96"/>
      <c r="BF311" s="96"/>
      <c r="BG311" s="96"/>
      <c r="BH311" s="96"/>
      <c r="BI311" s="96"/>
      <c r="BJ311" s="96"/>
      <c r="BK311" s="96"/>
      <c r="BL311" s="96"/>
      <c r="BM311" s="96"/>
      <c r="BN311" s="96"/>
      <c r="BO311" s="96"/>
      <c r="BP311" s="96"/>
      <c r="BQ311" s="96"/>
      <c r="BR311" s="96"/>
      <c r="BS311" s="96"/>
      <c r="BT311" s="96"/>
      <c r="BU311" s="96"/>
      <c r="BV311" s="96"/>
      <c r="BW311" s="96"/>
      <c r="BX311" s="96"/>
      <c r="BY311" s="96"/>
      <c r="BZ311" s="96"/>
      <c r="CA311" s="96"/>
      <c r="CB311" s="96"/>
      <c r="CC311" s="96"/>
      <c r="CD311" s="96"/>
      <c r="CE311" s="96"/>
      <c r="CF311" s="96"/>
      <c r="CG311" s="96"/>
      <c r="CH311" s="96"/>
      <c r="CI311" s="96"/>
    </row>
    <row r="312" spans="1:87" ht="15" hidden="1">
      <c r="A312" s="96"/>
      <c r="B312" s="102"/>
      <c r="C312" s="102"/>
      <c r="D312" s="102"/>
      <c r="E312" s="102"/>
      <c r="F312" s="102"/>
      <c r="G312" s="102"/>
      <c r="H312" s="102"/>
      <c r="I312" s="102"/>
      <c r="J312" s="102"/>
      <c r="K312" s="102"/>
      <c r="L312" s="102"/>
      <c r="M312" s="102"/>
      <c r="N312" s="102"/>
      <c r="O312" s="102"/>
      <c r="P312" s="102"/>
      <c r="Q312" s="96"/>
      <c r="R312" s="96"/>
      <c r="S312" s="96"/>
      <c r="T312" s="96"/>
      <c r="U312" s="96"/>
      <c r="V312" s="96"/>
      <c r="W312" s="96"/>
      <c r="X312" s="96"/>
      <c r="Y312" s="96"/>
      <c r="Z312" s="99"/>
      <c r="AA312" s="139" t="s">
        <v>390</v>
      </c>
      <c r="AB312" s="138">
        <v>13</v>
      </c>
      <c r="AC312" s="138" t="s">
        <v>27</v>
      </c>
      <c r="AD312" s="138">
        <f t="shared" si="4"/>
        <v>6</v>
      </c>
      <c r="AE312" s="138" t="s">
        <v>27</v>
      </c>
      <c r="AF312" s="138" t="s">
        <v>27</v>
      </c>
      <c r="AG312" s="123"/>
      <c r="AH312" s="123"/>
      <c r="AI312" s="123"/>
      <c r="AJ312" s="138" t="s">
        <v>27</v>
      </c>
      <c r="AK312" s="96"/>
      <c r="AL312" s="96"/>
      <c r="AM312" s="96"/>
      <c r="AN312" s="105"/>
      <c r="AO312" s="105"/>
      <c r="AP312" s="96"/>
      <c r="AQ312" s="105"/>
      <c r="AR312" s="96"/>
      <c r="AS312" s="96"/>
      <c r="AT312" s="96"/>
      <c r="AU312" s="96"/>
      <c r="AV312" s="96"/>
      <c r="AW312" s="96"/>
      <c r="AX312" s="96"/>
      <c r="AY312" s="96"/>
      <c r="AZ312" s="96"/>
      <c r="BA312" s="96"/>
      <c r="BB312" s="96"/>
      <c r="BC312" s="96"/>
      <c r="BD312" s="96"/>
      <c r="BE312" s="96"/>
      <c r="BF312" s="96"/>
      <c r="BG312" s="96"/>
      <c r="BH312" s="96"/>
      <c r="BI312" s="96"/>
      <c r="BJ312" s="96"/>
      <c r="BK312" s="96"/>
      <c r="BL312" s="96"/>
      <c r="BM312" s="96"/>
      <c r="BN312" s="96"/>
      <c r="BO312" s="96"/>
      <c r="BP312" s="96"/>
      <c r="BQ312" s="96"/>
      <c r="BR312" s="96"/>
      <c r="BS312" s="96"/>
      <c r="BT312" s="96"/>
      <c r="BU312" s="96"/>
      <c r="BV312" s="96"/>
      <c r="BW312" s="96"/>
      <c r="BX312" s="96"/>
      <c r="BY312" s="96"/>
      <c r="BZ312" s="96"/>
      <c r="CA312" s="96"/>
      <c r="CB312" s="96"/>
      <c r="CC312" s="96"/>
      <c r="CD312" s="96"/>
      <c r="CE312" s="96"/>
      <c r="CF312" s="96"/>
      <c r="CG312" s="96"/>
      <c r="CH312" s="96"/>
      <c r="CI312" s="96"/>
    </row>
    <row r="313" spans="1:87" ht="15" hidden="1">
      <c r="A313" s="96"/>
      <c r="B313" s="102"/>
      <c r="C313" s="102"/>
      <c r="D313" s="102"/>
      <c r="E313" s="102"/>
      <c r="F313" s="102"/>
      <c r="G313" s="102"/>
      <c r="H313" s="102"/>
      <c r="I313" s="102"/>
      <c r="J313" s="102"/>
      <c r="K313" s="102"/>
      <c r="L313" s="102"/>
      <c r="M313" s="102"/>
      <c r="N313" s="102"/>
      <c r="O313" s="102"/>
      <c r="P313" s="102"/>
      <c r="Q313" s="96"/>
      <c r="R313" s="96"/>
      <c r="S313" s="96"/>
      <c r="T313" s="96"/>
      <c r="U313" s="96"/>
      <c r="V313" s="96"/>
      <c r="W313" s="96"/>
      <c r="X313" s="96"/>
      <c r="Y313" s="96"/>
      <c r="Z313" s="99"/>
      <c r="AA313" s="139" t="s">
        <v>391</v>
      </c>
      <c r="AB313" s="138">
        <v>6</v>
      </c>
      <c r="AC313" s="138">
        <v>2019</v>
      </c>
      <c r="AD313" s="138" t="str">
        <f t="shared" si="4"/>
        <v/>
      </c>
      <c r="AE313" s="138" t="s">
        <v>392</v>
      </c>
      <c r="AF313" s="138" t="s">
        <v>5</v>
      </c>
      <c r="AG313" s="123">
        <v>18</v>
      </c>
      <c r="AH313" s="123">
        <v>2151</v>
      </c>
      <c r="AI313" s="123">
        <v>86</v>
      </c>
      <c r="AJ313" s="138" t="s">
        <v>27</v>
      </c>
      <c r="AK313" s="96"/>
      <c r="AL313" s="96"/>
      <c r="AM313" s="96"/>
      <c r="AN313" s="105"/>
      <c r="AO313" s="105"/>
      <c r="AP313" s="96"/>
      <c r="AQ313" s="105"/>
      <c r="AR313" s="96"/>
      <c r="AS313" s="96"/>
      <c r="AT313" s="96"/>
      <c r="AU313" s="96"/>
      <c r="AV313" s="96"/>
      <c r="AW313" s="96"/>
      <c r="AX313" s="96"/>
      <c r="AY313" s="96"/>
      <c r="AZ313" s="96"/>
      <c r="BA313" s="96"/>
      <c r="BB313" s="96"/>
      <c r="BC313" s="96"/>
      <c r="BD313" s="96"/>
      <c r="BE313" s="96"/>
      <c r="BF313" s="96"/>
      <c r="BG313" s="96"/>
      <c r="BH313" s="96"/>
      <c r="BI313" s="96"/>
      <c r="BJ313" s="96"/>
      <c r="BK313" s="96"/>
      <c r="BL313" s="96"/>
      <c r="BM313" s="96"/>
      <c r="BN313" s="96"/>
      <c r="BO313" s="96"/>
      <c r="BP313" s="96"/>
      <c r="BQ313" s="96"/>
      <c r="BR313" s="96"/>
      <c r="BS313" s="96"/>
      <c r="BT313" s="96"/>
      <c r="BU313" s="96"/>
      <c r="BV313" s="96"/>
      <c r="BW313" s="96"/>
      <c r="BX313" s="96"/>
      <c r="BY313" s="96"/>
      <c r="BZ313" s="96"/>
      <c r="CA313" s="96"/>
      <c r="CB313" s="96"/>
      <c r="CC313" s="96"/>
      <c r="CD313" s="96"/>
      <c r="CE313" s="96"/>
      <c r="CF313" s="96"/>
      <c r="CG313" s="96"/>
      <c r="CH313" s="96"/>
      <c r="CI313" s="96"/>
    </row>
    <row r="314" spans="1:87" ht="15" hidden="1">
      <c r="A314" s="96"/>
      <c r="B314" s="102"/>
      <c r="C314" s="102"/>
      <c r="D314" s="102"/>
      <c r="E314" s="102"/>
      <c r="F314" s="102"/>
      <c r="G314" s="102"/>
      <c r="H314" s="102"/>
      <c r="I314" s="102"/>
      <c r="J314" s="102"/>
      <c r="K314" s="102"/>
      <c r="L314" s="102"/>
      <c r="M314" s="102"/>
      <c r="N314" s="102"/>
      <c r="O314" s="102"/>
      <c r="P314" s="102"/>
      <c r="Q314" s="96"/>
      <c r="R314" s="96"/>
      <c r="S314" s="96"/>
      <c r="T314" s="96"/>
      <c r="U314" s="96"/>
      <c r="V314" s="96"/>
      <c r="W314" s="96"/>
      <c r="X314" s="96"/>
      <c r="Y314" s="96"/>
      <c r="Z314" s="99"/>
      <c r="AA314" s="139" t="s">
        <v>393</v>
      </c>
      <c r="AB314" s="138">
        <v>6</v>
      </c>
      <c r="AC314" s="138" t="s">
        <v>27</v>
      </c>
      <c r="AD314" s="138">
        <f t="shared" si="4"/>
        <v>6</v>
      </c>
      <c r="AE314" s="138" t="s">
        <v>27</v>
      </c>
      <c r="AF314" s="138" t="s">
        <v>27</v>
      </c>
      <c r="AG314" s="123"/>
      <c r="AH314" s="123"/>
      <c r="AI314" s="123"/>
      <c r="AJ314" s="138" t="s">
        <v>27</v>
      </c>
      <c r="AK314" s="96"/>
      <c r="AL314" s="96"/>
      <c r="AM314" s="96"/>
      <c r="AN314" s="105"/>
      <c r="AO314" s="105"/>
      <c r="AP314" s="96"/>
      <c r="AQ314" s="105"/>
      <c r="AR314" s="96"/>
      <c r="AS314" s="96"/>
      <c r="AT314" s="96"/>
      <c r="AU314" s="96"/>
      <c r="AV314" s="96"/>
      <c r="AW314" s="96"/>
      <c r="AX314" s="96"/>
      <c r="AY314" s="96"/>
      <c r="AZ314" s="96"/>
      <c r="BA314" s="96"/>
      <c r="BB314" s="96"/>
      <c r="BC314" s="96"/>
      <c r="BD314" s="96"/>
      <c r="BE314" s="96"/>
      <c r="BF314" s="96"/>
      <c r="BG314" s="96"/>
      <c r="BH314" s="96"/>
      <c r="BI314" s="96"/>
      <c r="BJ314" s="96"/>
      <c r="BK314" s="96"/>
      <c r="BL314" s="96"/>
      <c r="BM314" s="96"/>
      <c r="BN314" s="96"/>
      <c r="BO314" s="96"/>
      <c r="BP314" s="96"/>
      <c r="BQ314" s="96"/>
      <c r="BR314" s="96"/>
      <c r="BS314" s="96"/>
      <c r="BT314" s="96"/>
      <c r="BU314" s="96"/>
      <c r="BV314" s="96"/>
      <c r="BW314" s="96"/>
      <c r="BX314" s="96"/>
      <c r="BY314" s="96"/>
      <c r="BZ314" s="96"/>
      <c r="CA314" s="96"/>
      <c r="CB314" s="96"/>
      <c r="CC314" s="96"/>
      <c r="CD314" s="96"/>
      <c r="CE314" s="96"/>
      <c r="CF314" s="96"/>
      <c r="CG314" s="96"/>
      <c r="CH314" s="96"/>
      <c r="CI314" s="96"/>
    </row>
    <row r="315" spans="1:87" ht="15" hidden="1">
      <c r="A315" s="96"/>
      <c r="B315" s="102"/>
      <c r="C315" s="102"/>
      <c r="D315" s="102"/>
      <c r="E315" s="102"/>
      <c r="F315" s="102"/>
      <c r="G315" s="102"/>
      <c r="H315" s="102"/>
      <c r="I315" s="102"/>
      <c r="J315" s="102"/>
      <c r="K315" s="102"/>
      <c r="L315" s="102"/>
      <c r="M315" s="102"/>
      <c r="N315" s="102"/>
      <c r="O315" s="102"/>
      <c r="P315" s="102"/>
      <c r="Q315" s="96"/>
      <c r="R315" s="96"/>
      <c r="S315" s="96"/>
      <c r="T315" s="96"/>
      <c r="U315" s="96"/>
      <c r="V315" s="96"/>
      <c r="W315" s="96"/>
      <c r="X315" s="96"/>
      <c r="Y315" s="96"/>
      <c r="Z315" s="99"/>
      <c r="AA315" s="139" t="s">
        <v>394</v>
      </c>
      <c r="AB315" s="138">
        <v>7</v>
      </c>
      <c r="AC315" s="138">
        <v>2015</v>
      </c>
      <c r="AD315" s="138" t="str">
        <f t="shared" si="4"/>
        <v/>
      </c>
      <c r="AE315" s="138" t="s">
        <v>395</v>
      </c>
      <c r="AF315" s="138" t="s">
        <v>5</v>
      </c>
      <c r="AG315" s="123">
        <v>11</v>
      </c>
      <c r="AH315" s="123">
        <v>729</v>
      </c>
      <c r="AI315" s="123">
        <v>39</v>
      </c>
      <c r="AJ315" s="138" t="s">
        <v>27</v>
      </c>
      <c r="AK315" s="96"/>
      <c r="AL315" s="96"/>
      <c r="AM315" s="96"/>
      <c r="AN315" s="105"/>
      <c r="AO315" s="105"/>
      <c r="AP315" s="96"/>
      <c r="AQ315" s="105"/>
      <c r="AR315" s="96"/>
      <c r="AS315" s="96"/>
      <c r="AT315" s="96"/>
      <c r="AU315" s="96"/>
      <c r="AV315" s="96"/>
      <c r="AW315" s="96"/>
      <c r="AX315" s="96"/>
      <c r="AY315" s="96"/>
      <c r="AZ315" s="96"/>
      <c r="BA315" s="96"/>
      <c r="BB315" s="96"/>
      <c r="BC315" s="96"/>
      <c r="BD315" s="96"/>
      <c r="BE315" s="96"/>
      <c r="BF315" s="96"/>
      <c r="BG315" s="96"/>
      <c r="BH315" s="96"/>
      <c r="BI315" s="96"/>
      <c r="BJ315" s="96"/>
      <c r="BK315" s="96"/>
      <c r="BL315" s="96"/>
      <c r="BM315" s="96"/>
      <c r="BN315" s="96"/>
      <c r="BO315" s="96"/>
      <c r="BP315" s="96"/>
      <c r="BQ315" s="96"/>
      <c r="BR315" s="96"/>
      <c r="BS315" s="96"/>
      <c r="BT315" s="96"/>
      <c r="BU315" s="96"/>
      <c r="BV315" s="96"/>
      <c r="BW315" s="96"/>
      <c r="BX315" s="96"/>
      <c r="BY315" s="96"/>
      <c r="BZ315" s="96"/>
      <c r="CA315" s="96"/>
      <c r="CB315" s="96"/>
      <c r="CC315" s="96"/>
      <c r="CD315" s="96"/>
      <c r="CE315" s="96"/>
      <c r="CF315" s="96"/>
      <c r="CG315" s="96"/>
      <c r="CH315" s="96"/>
      <c r="CI315" s="96"/>
    </row>
    <row r="316" spans="1:87" ht="15" hidden="1">
      <c r="A316" s="96"/>
      <c r="B316" s="102"/>
      <c r="C316" s="102"/>
      <c r="D316" s="102"/>
      <c r="E316" s="102"/>
      <c r="F316" s="102"/>
      <c r="G316" s="102"/>
      <c r="H316" s="102"/>
      <c r="I316" s="102"/>
      <c r="J316" s="102"/>
      <c r="K316" s="102"/>
      <c r="L316" s="102"/>
      <c r="M316" s="102"/>
      <c r="N316" s="102"/>
      <c r="O316" s="102"/>
      <c r="P316" s="102"/>
      <c r="Q316" s="96"/>
      <c r="R316" s="96"/>
      <c r="S316" s="96"/>
      <c r="T316" s="96"/>
      <c r="U316" s="96"/>
      <c r="V316" s="96"/>
      <c r="W316" s="96"/>
      <c r="X316" s="96"/>
      <c r="Y316" s="96"/>
      <c r="Z316" s="99"/>
      <c r="AA316" s="139" t="s">
        <v>396</v>
      </c>
      <c r="AB316" s="138">
        <v>5</v>
      </c>
      <c r="AC316" s="138" t="s">
        <v>27</v>
      </c>
      <c r="AD316" s="138">
        <f t="shared" si="4"/>
        <v>6</v>
      </c>
      <c r="AE316" s="138" t="s">
        <v>27</v>
      </c>
      <c r="AF316" s="138" t="s">
        <v>27</v>
      </c>
      <c r="AG316" s="123"/>
      <c r="AH316" s="123"/>
      <c r="AI316" s="123"/>
      <c r="AJ316" s="138" t="s">
        <v>27</v>
      </c>
      <c r="AK316" s="96"/>
      <c r="AL316" s="96"/>
      <c r="AM316" s="96"/>
      <c r="AN316" s="105"/>
      <c r="AO316" s="105"/>
      <c r="AP316" s="96"/>
      <c r="AQ316" s="105"/>
      <c r="AR316" s="96"/>
      <c r="AS316" s="96"/>
      <c r="AT316" s="96"/>
      <c r="AU316" s="96"/>
      <c r="AV316" s="96"/>
      <c r="AW316" s="96"/>
      <c r="AX316" s="96"/>
      <c r="AY316" s="96"/>
      <c r="AZ316" s="96"/>
      <c r="BA316" s="96"/>
      <c r="BB316" s="96"/>
      <c r="BC316" s="96"/>
      <c r="BD316" s="96"/>
      <c r="BE316" s="96"/>
      <c r="BF316" s="96"/>
      <c r="BG316" s="96"/>
      <c r="BH316" s="96"/>
      <c r="BI316" s="96"/>
      <c r="BJ316" s="96"/>
      <c r="BK316" s="96"/>
      <c r="BL316" s="96"/>
      <c r="BM316" s="96"/>
      <c r="BN316" s="96"/>
      <c r="BO316" s="96"/>
      <c r="BP316" s="96"/>
      <c r="BQ316" s="96"/>
      <c r="BR316" s="96"/>
      <c r="BS316" s="96"/>
      <c r="BT316" s="96"/>
      <c r="BU316" s="96"/>
      <c r="BV316" s="96"/>
      <c r="BW316" s="96"/>
      <c r="BX316" s="96"/>
      <c r="BY316" s="96"/>
      <c r="BZ316" s="96"/>
      <c r="CA316" s="96"/>
      <c r="CB316" s="96"/>
      <c r="CC316" s="96"/>
      <c r="CD316" s="96"/>
      <c r="CE316" s="96"/>
      <c r="CF316" s="96"/>
      <c r="CG316" s="96"/>
      <c r="CH316" s="96"/>
      <c r="CI316" s="96"/>
    </row>
    <row r="317" spans="1:87" ht="15" hidden="1">
      <c r="A317" s="96"/>
      <c r="B317" s="102"/>
      <c r="C317" s="102"/>
      <c r="D317" s="102"/>
      <c r="E317" s="102"/>
      <c r="F317" s="102"/>
      <c r="G317" s="102"/>
      <c r="H317" s="102"/>
      <c r="I317" s="102"/>
      <c r="J317" s="102"/>
      <c r="K317" s="102"/>
      <c r="L317" s="102"/>
      <c r="M317" s="102"/>
      <c r="N317" s="102"/>
      <c r="O317" s="102"/>
      <c r="P317" s="102"/>
      <c r="Q317" s="96"/>
      <c r="R317" s="96"/>
      <c r="S317" s="96"/>
      <c r="T317" s="96"/>
      <c r="U317" s="96"/>
      <c r="V317" s="96"/>
      <c r="W317" s="96"/>
      <c r="X317" s="96"/>
      <c r="Y317" s="96"/>
      <c r="Z317" s="99"/>
      <c r="AA317" s="139" t="s">
        <v>397</v>
      </c>
      <c r="AB317" s="138">
        <v>14</v>
      </c>
      <c r="AC317" s="138">
        <v>2023</v>
      </c>
      <c r="AD317" s="138" t="str">
        <f t="shared" si="4"/>
        <v/>
      </c>
      <c r="AE317" s="138" t="s">
        <v>398</v>
      </c>
      <c r="AF317" s="138" t="s">
        <v>5</v>
      </c>
      <c r="AG317" s="123">
        <v>11</v>
      </c>
      <c r="AH317" s="123">
        <v>1060</v>
      </c>
      <c r="AI317" s="123">
        <v>49</v>
      </c>
      <c r="AJ317" s="138" t="s">
        <v>27</v>
      </c>
      <c r="AK317" s="96"/>
      <c r="AL317" s="96"/>
      <c r="AM317" s="96"/>
      <c r="AN317" s="105"/>
      <c r="AO317" s="105"/>
      <c r="AP317" s="96"/>
      <c r="AQ317" s="105"/>
      <c r="AR317" s="96"/>
      <c r="AS317" s="96"/>
      <c r="AT317" s="96"/>
      <c r="AU317" s="96"/>
      <c r="AV317" s="96"/>
      <c r="AW317" s="96"/>
      <c r="AX317" s="96"/>
      <c r="AY317" s="96"/>
      <c r="AZ317" s="96"/>
      <c r="BA317" s="96"/>
      <c r="BB317" s="96"/>
      <c r="BC317" s="96"/>
      <c r="BD317" s="96"/>
      <c r="BE317" s="96"/>
      <c r="BF317" s="96"/>
      <c r="BG317" s="96"/>
      <c r="BH317" s="96"/>
      <c r="BI317" s="96"/>
      <c r="BJ317" s="96"/>
      <c r="BK317" s="96"/>
      <c r="BL317" s="96"/>
      <c r="BM317" s="96"/>
      <c r="BN317" s="96"/>
      <c r="BO317" s="96"/>
      <c r="BP317" s="96"/>
      <c r="BQ317" s="96"/>
      <c r="BR317" s="96"/>
      <c r="BS317" s="96"/>
      <c r="BT317" s="96"/>
      <c r="BU317" s="96"/>
      <c r="BV317" s="96"/>
      <c r="BW317" s="96"/>
      <c r="BX317" s="96"/>
      <c r="BY317" s="96"/>
      <c r="BZ317" s="96"/>
      <c r="CA317" s="96"/>
      <c r="CB317" s="96"/>
      <c r="CC317" s="96"/>
      <c r="CD317" s="96"/>
      <c r="CE317" s="96"/>
      <c r="CF317" s="96"/>
      <c r="CG317" s="96"/>
      <c r="CH317" s="96"/>
      <c r="CI317" s="96"/>
    </row>
    <row r="318" spans="1:87" ht="15" hidden="1">
      <c r="A318" s="96"/>
      <c r="B318" s="102"/>
      <c r="C318" s="102"/>
      <c r="D318" s="102"/>
      <c r="E318" s="102"/>
      <c r="F318" s="102"/>
      <c r="G318" s="102"/>
      <c r="H318" s="102"/>
      <c r="I318" s="102"/>
      <c r="J318" s="102"/>
      <c r="K318" s="102"/>
      <c r="L318" s="102"/>
      <c r="M318" s="102"/>
      <c r="N318" s="102"/>
      <c r="O318" s="102"/>
      <c r="P318" s="102"/>
      <c r="Q318" s="96"/>
      <c r="R318" s="96"/>
      <c r="S318" s="96"/>
      <c r="T318" s="96"/>
      <c r="U318" s="96"/>
      <c r="V318" s="96"/>
      <c r="W318" s="96"/>
      <c r="X318" s="96"/>
      <c r="Y318" s="96"/>
      <c r="Z318" s="99"/>
      <c r="AA318" s="139" t="s">
        <v>399</v>
      </c>
      <c r="AB318" s="138">
        <v>7</v>
      </c>
      <c r="AC318" s="138" t="s">
        <v>27</v>
      </c>
      <c r="AD318" s="138">
        <f t="shared" si="4"/>
        <v>6</v>
      </c>
      <c r="AE318" s="138" t="s">
        <v>27</v>
      </c>
      <c r="AF318" s="138" t="s">
        <v>27</v>
      </c>
      <c r="AG318" s="123"/>
      <c r="AH318" s="123"/>
      <c r="AI318" s="123"/>
      <c r="AJ318" s="138" t="s">
        <v>27</v>
      </c>
      <c r="AK318" s="96"/>
      <c r="AL318" s="96"/>
      <c r="AM318" s="96"/>
      <c r="AN318" s="105"/>
      <c r="AO318" s="105"/>
      <c r="AP318" s="96"/>
      <c r="AQ318" s="105"/>
      <c r="AR318" s="96"/>
      <c r="AS318" s="96"/>
      <c r="AT318" s="96"/>
      <c r="AU318" s="96"/>
      <c r="AV318" s="96"/>
      <c r="AW318" s="96"/>
      <c r="AX318" s="96"/>
      <c r="AY318" s="96"/>
      <c r="AZ318" s="96"/>
      <c r="BA318" s="96"/>
      <c r="BB318" s="96"/>
      <c r="BC318" s="96"/>
      <c r="BD318" s="96"/>
      <c r="BE318" s="96"/>
      <c r="BF318" s="96"/>
      <c r="BG318" s="96"/>
      <c r="BH318" s="96"/>
      <c r="BI318" s="96"/>
      <c r="BJ318" s="96"/>
      <c r="BK318" s="96"/>
      <c r="BL318" s="96"/>
      <c r="BM318" s="96"/>
      <c r="BN318" s="96"/>
      <c r="BO318" s="96"/>
      <c r="BP318" s="96"/>
      <c r="BQ318" s="96"/>
      <c r="BR318" s="96"/>
      <c r="BS318" s="96"/>
      <c r="BT318" s="96"/>
      <c r="BU318" s="96"/>
      <c r="BV318" s="96"/>
      <c r="BW318" s="96"/>
      <c r="BX318" s="96"/>
      <c r="BY318" s="96"/>
      <c r="BZ318" s="96"/>
      <c r="CA318" s="96"/>
      <c r="CB318" s="96"/>
      <c r="CC318" s="96"/>
      <c r="CD318" s="96"/>
      <c r="CE318" s="96"/>
      <c r="CF318" s="96"/>
      <c r="CG318" s="96"/>
      <c r="CH318" s="96"/>
      <c r="CI318" s="96"/>
    </row>
    <row r="319" spans="1:87" ht="15" hidden="1">
      <c r="A319" s="96"/>
      <c r="B319" s="102"/>
      <c r="C319" s="102"/>
      <c r="D319" s="102"/>
      <c r="E319" s="102"/>
      <c r="F319" s="102"/>
      <c r="G319" s="102"/>
      <c r="H319" s="102"/>
      <c r="I319" s="102"/>
      <c r="J319" s="102"/>
      <c r="K319" s="102"/>
      <c r="L319" s="102"/>
      <c r="M319" s="102"/>
      <c r="N319" s="102"/>
      <c r="O319" s="102"/>
      <c r="P319" s="102"/>
      <c r="Q319" s="96"/>
      <c r="R319" s="96"/>
      <c r="S319" s="96"/>
      <c r="T319" s="96"/>
      <c r="U319" s="96"/>
      <c r="V319" s="96"/>
      <c r="W319" s="96"/>
      <c r="X319" s="96"/>
      <c r="Y319" s="96"/>
      <c r="Z319" s="99"/>
      <c r="AA319" s="139" t="s">
        <v>400</v>
      </c>
      <c r="AB319" s="138">
        <v>4</v>
      </c>
      <c r="AC319" s="138" t="s">
        <v>27</v>
      </c>
      <c r="AD319" s="138">
        <f t="shared" si="4"/>
        <v>6</v>
      </c>
      <c r="AE319" s="138" t="s">
        <v>27</v>
      </c>
      <c r="AF319" s="138" t="s">
        <v>27</v>
      </c>
      <c r="AG319" s="123"/>
      <c r="AH319" s="123"/>
      <c r="AI319" s="123"/>
      <c r="AJ319" s="138" t="s">
        <v>27</v>
      </c>
      <c r="AK319" s="96"/>
      <c r="AL319" s="96"/>
      <c r="AM319" s="96"/>
      <c r="AN319" s="105"/>
      <c r="AO319" s="105"/>
      <c r="AP319" s="96"/>
      <c r="AQ319" s="105"/>
      <c r="AR319" s="96"/>
      <c r="AS319" s="96"/>
      <c r="AT319" s="96"/>
      <c r="AU319" s="96"/>
      <c r="AV319" s="96"/>
      <c r="AW319" s="96"/>
      <c r="AX319" s="96"/>
      <c r="AY319" s="96"/>
      <c r="AZ319" s="96"/>
      <c r="BA319" s="96"/>
      <c r="BB319" s="96"/>
      <c r="BC319" s="96"/>
      <c r="BD319" s="96"/>
      <c r="BE319" s="96"/>
      <c r="BF319" s="96"/>
      <c r="BG319" s="96"/>
      <c r="BH319" s="96"/>
      <c r="BI319" s="96"/>
      <c r="BJ319" s="96"/>
      <c r="BK319" s="96"/>
      <c r="BL319" s="96"/>
      <c r="BM319" s="96"/>
      <c r="BN319" s="96"/>
      <c r="BO319" s="96"/>
      <c r="BP319" s="96"/>
      <c r="BQ319" s="96"/>
      <c r="BR319" s="96"/>
      <c r="BS319" s="96"/>
      <c r="BT319" s="96"/>
      <c r="BU319" s="96"/>
      <c r="BV319" s="96"/>
      <c r="BW319" s="96"/>
      <c r="BX319" s="96"/>
      <c r="BY319" s="96"/>
      <c r="BZ319" s="96"/>
      <c r="CA319" s="96"/>
      <c r="CB319" s="96"/>
      <c r="CC319" s="96"/>
      <c r="CD319" s="96"/>
      <c r="CE319" s="96"/>
      <c r="CF319" s="96"/>
      <c r="CG319" s="96"/>
      <c r="CH319" s="96"/>
      <c r="CI319" s="96"/>
    </row>
    <row r="320" spans="1:87" ht="15" hidden="1">
      <c r="A320" s="96"/>
      <c r="B320" s="102"/>
      <c r="C320" s="102"/>
      <c r="D320" s="102"/>
      <c r="E320" s="102"/>
      <c r="F320" s="102"/>
      <c r="G320" s="102"/>
      <c r="H320" s="102"/>
      <c r="I320" s="102"/>
      <c r="J320" s="102"/>
      <c r="K320" s="102"/>
      <c r="L320" s="102"/>
      <c r="M320" s="102"/>
      <c r="N320" s="102"/>
      <c r="O320" s="102"/>
      <c r="P320" s="102"/>
      <c r="Q320" s="96"/>
      <c r="R320" s="96"/>
      <c r="S320" s="96"/>
      <c r="T320" s="96"/>
      <c r="U320" s="96"/>
      <c r="V320" s="96"/>
      <c r="W320" s="96"/>
      <c r="X320" s="96"/>
      <c r="Y320" s="96"/>
      <c r="Z320" s="99"/>
      <c r="AA320" s="139" t="s">
        <v>401</v>
      </c>
      <c r="AB320" s="138">
        <v>11</v>
      </c>
      <c r="AC320" s="138" t="s">
        <v>27</v>
      </c>
      <c r="AD320" s="138">
        <f t="shared" si="4"/>
        <v>6</v>
      </c>
      <c r="AE320" s="138" t="s">
        <v>27</v>
      </c>
      <c r="AF320" s="138" t="s">
        <v>27</v>
      </c>
      <c r="AG320" s="123"/>
      <c r="AH320" s="123"/>
      <c r="AI320" s="123"/>
      <c r="AJ320" s="138" t="s">
        <v>27</v>
      </c>
      <c r="AK320" s="96"/>
      <c r="AL320" s="96"/>
      <c r="AM320" s="96"/>
      <c r="AN320" s="105"/>
      <c r="AO320" s="105"/>
      <c r="AP320" s="96"/>
      <c r="AQ320" s="105"/>
      <c r="AR320" s="96"/>
      <c r="AS320" s="96"/>
      <c r="AT320" s="96"/>
      <c r="AU320" s="96"/>
      <c r="AV320" s="96"/>
      <c r="AW320" s="96"/>
      <c r="AX320" s="96"/>
      <c r="AY320" s="96"/>
      <c r="AZ320" s="96"/>
      <c r="BA320" s="96"/>
      <c r="BB320" s="96"/>
      <c r="BC320" s="96"/>
      <c r="BD320" s="96"/>
      <c r="BE320" s="96"/>
      <c r="BF320" s="96"/>
      <c r="BG320" s="96"/>
      <c r="BH320" s="96"/>
      <c r="BI320" s="96"/>
      <c r="BJ320" s="96"/>
      <c r="BK320" s="96"/>
      <c r="BL320" s="96"/>
      <c r="BM320" s="96"/>
      <c r="BN320" s="96"/>
      <c r="BO320" s="96"/>
      <c r="BP320" s="96"/>
      <c r="BQ320" s="96"/>
      <c r="BR320" s="96"/>
      <c r="BS320" s="96"/>
      <c r="BT320" s="96"/>
      <c r="BU320" s="96"/>
      <c r="BV320" s="96"/>
      <c r="BW320" s="96"/>
      <c r="BX320" s="96"/>
      <c r="BY320" s="96"/>
      <c r="BZ320" s="96"/>
      <c r="CA320" s="96"/>
      <c r="CB320" s="96"/>
      <c r="CC320" s="96"/>
      <c r="CD320" s="96"/>
      <c r="CE320" s="96"/>
      <c r="CF320" s="96"/>
      <c r="CG320" s="96"/>
      <c r="CH320" s="96"/>
      <c r="CI320" s="96"/>
    </row>
    <row r="321" spans="1:87" ht="15" hidden="1">
      <c r="A321" s="96"/>
      <c r="B321" s="102"/>
      <c r="C321" s="102"/>
      <c r="D321" s="102"/>
      <c r="E321" s="102"/>
      <c r="F321" s="102"/>
      <c r="G321" s="102"/>
      <c r="H321" s="102"/>
      <c r="I321" s="102"/>
      <c r="J321" s="102"/>
      <c r="K321" s="102"/>
      <c r="L321" s="102"/>
      <c r="M321" s="102"/>
      <c r="N321" s="102"/>
      <c r="O321" s="102"/>
      <c r="P321" s="102"/>
      <c r="Q321" s="96"/>
      <c r="R321" s="96"/>
      <c r="S321" s="96"/>
      <c r="T321" s="96"/>
      <c r="U321" s="96"/>
      <c r="V321" s="96"/>
      <c r="W321" s="96"/>
      <c r="X321" s="96"/>
      <c r="Y321" s="96"/>
      <c r="Z321" s="99"/>
      <c r="AA321" s="139" t="s">
        <v>402</v>
      </c>
      <c r="AB321" s="138">
        <v>10</v>
      </c>
      <c r="AC321" s="138" t="s">
        <v>27</v>
      </c>
      <c r="AD321" s="138">
        <f t="shared" si="4"/>
        <v>6</v>
      </c>
      <c r="AE321" s="138" t="s">
        <v>27</v>
      </c>
      <c r="AF321" s="138" t="s">
        <v>27</v>
      </c>
      <c r="AG321" s="123"/>
      <c r="AH321" s="123"/>
      <c r="AI321" s="123"/>
      <c r="AJ321" s="138" t="s">
        <v>27</v>
      </c>
      <c r="AK321" s="96"/>
      <c r="AL321" s="96"/>
      <c r="AM321" s="96"/>
      <c r="AN321" s="105"/>
      <c r="AO321" s="105"/>
      <c r="AP321" s="96"/>
      <c r="AQ321" s="105"/>
      <c r="AR321" s="96"/>
      <c r="AS321" s="96"/>
      <c r="AT321" s="96"/>
      <c r="AU321" s="96"/>
      <c r="AV321" s="96"/>
      <c r="AW321" s="96"/>
      <c r="AX321" s="96"/>
      <c r="AY321" s="96"/>
      <c r="AZ321" s="96"/>
      <c r="BA321" s="96"/>
      <c r="BB321" s="96"/>
      <c r="BC321" s="96"/>
      <c r="BD321" s="96"/>
      <c r="BE321" s="96"/>
      <c r="BF321" s="96"/>
      <c r="BG321" s="96"/>
      <c r="BH321" s="96"/>
      <c r="BI321" s="96"/>
      <c r="BJ321" s="96"/>
      <c r="BK321" s="96"/>
      <c r="BL321" s="96"/>
      <c r="BM321" s="96"/>
      <c r="BN321" s="96"/>
      <c r="BO321" s="96"/>
      <c r="BP321" s="96"/>
      <c r="BQ321" s="96"/>
      <c r="BR321" s="96"/>
      <c r="BS321" s="96"/>
      <c r="BT321" s="96"/>
      <c r="BU321" s="96"/>
      <c r="BV321" s="96"/>
      <c r="BW321" s="96"/>
      <c r="BX321" s="96"/>
      <c r="BY321" s="96"/>
      <c r="BZ321" s="96"/>
      <c r="CA321" s="96"/>
      <c r="CB321" s="96"/>
      <c r="CC321" s="96"/>
      <c r="CD321" s="96"/>
      <c r="CE321" s="96"/>
      <c r="CF321" s="96"/>
      <c r="CG321" s="96"/>
      <c r="CH321" s="96"/>
      <c r="CI321" s="96"/>
    </row>
    <row r="322" spans="1:87" ht="15" hidden="1">
      <c r="A322" s="96"/>
      <c r="B322" s="102"/>
      <c r="C322" s="102"/>
      <c r="D322" s="102"/>
      <c r="E322" s="102"/>
      <c r="F322" s="102"/>
      <c r="G322" s="102"/>
      <c r="H322" s="102"/>
      <c r="I322" s="102"/>
      <c r="J322" s="102"/>
      <c r="K322" s="102"/>
      <c r="L322" s="102"/>
      <c r="M322" s="102"/>
      <c r="N322" s="102"/>
      <c r="O322" s="102"/>
      <c r="P322" s="102"/>
      <c r="Q322" s="96"/>
      <c r="R322" s="96"/>
      <c r="S322" s="96"/>
      <c r="T322" s="96"/>
      <c r="U322" s="96"/>
      <c r="V322" s="96"/>
      <c r="W322" s="96"/>
      <c r="X322" s="96"/>
      <c r="Y322" s="96"/>
      <c r="Z322" s="99"/>
      <c r="AA322" s="139" t="s">
        <v>403</v>
      </c>
      <c r="AB322" s="138">
        <v>12</v>
      </c>
      <c r="AC322" s="138" t="s">
        <v>27</v>
      </c>
      <c r="AD322" s="138">
        <f t="shared" si="4"/>
        <v>6</v>
      </c>
      <c r="AE322" s="138" t="s">
        <v>27</v>
      </c>
      <c r="AF322" s="138" t="s">
        <v>27</v>
      </c>
      <c r="AG322" s="123"/>
      <c r="AH322" s="123"/>
      <c r="AI322" s="123"/>
      <c r="AJ322" s="138" t="s">
        <v>27</v>
      </c>
      <c r="AK322" s="96"/>
      <c r="AL322" s="96"/>
      <c r="AM322" s="96"/>
      <c r="AN322" s="105"/>
      <c r="AO322" s="105"/>
      <c r="AP322" s="96"/>
      <c r="AQ322" s="105"/>
      <c r="AR322" s="96"/>
      <c r="AS322" s="96"/>
      <c r="AT322" s="96"/>
      <c r="AU322" s="96"/>
      <c r="AV322" s="96"/>
      <c r="AW322" s="96"/>
      <c r="AX322" s="96"/>
      <c r="AY322" s="96"/>
      <c r="AZ322" s="96"/>
      <c r="BA322" s="96"/>
      <c r="BB322" s="96"/>
      <c r="BC322" s="96"/>
      <c r="BD322" s="96"/>
      <c r="BE322" s="96"/>
      <c r="BF322" s="96"/>
      <c r="BG322" s="96"/>
      <c r="BH322" s="96"/>
      <c r="BI322" s="96"/>
      <c r="BJ322" s="96"/>
      <c r="BK322" s="96"/>
      <c r="BL322" s="96"/>
      <c r="BM322" s="96"/>
      <c r="BN322" s="96"/>
      <c r="BO322" s="96"/>
      <c r="BP322" s="96"/>
      <c r="BQ322" s="96"/>
      <c r="BR322" s="96"/>
      <c r="BS322" s="96"/>
      <c r="BT322" s="96"/>
      <c r="BU322" s="96"/>
      <c r="BV322" s="96"/>
      <c r="BW322" s="96"/>
      <c r="BX322" s="96"/>
      <c r="BY322" s="96"/>
      <c r="BZ322" s="96"/>
      <c r="CA322" s="96"/>
      <c r="CB322" s="96"/>
      <c r="CC322" s="96"/>
      <c r="CD322" s="96"/>
      <c r="CE322" s="96"/>
      <c r="CF322" s="96"/>
      <c r="CG322" s="96"/>
      <c r="CH322" s="96"/>
      <c r="CI322" s="96"/>
    </row>
    <row r="323" spans="1:87" ht="15" hidden="1">
      <c r="A323" s="96"/>
      <c r="B323" s="102"/>
      <c r="C323" s="102"/>
      <c r="D323" s="102"/>
      <c r="E323" s="102"/>
      <c r="F323" s="102"/>
      <c r="G323" s="102"/>
      <c r="H323" s="102"/>
      <c r="I323" s="102"/>
      <c r="J323" s="102"/>
      <c r="K323" s="102"/>
      <c r="L323" s="102"/>
      <c r="M323" s="102"/>
      <c r="N323" s="102"/>
      <c r="O323" s="102"/>
      <c r="P323" s="102"/>
      <c r="Q323" s="96"/>
      <c r="R323" s="96"/>
      <c r="S323" s="96"/>
      <c r="T323" s="96"/>
      <c r="U323" s="96"/>
      <c r="V323" s="96"/>
      <c r="W323" s="96"/>
      <c r="X323" s="96"/>
      <c r="Y323" s="96"/>
      <c r="Z323" s="99"/>
      <c r="AA323" s="139" t="s">
        <v>404</v>
      </c>
      <c r="AB323" s="138">
        <v>7</v>
      </c>
      <c r="AC323" s="138" t="s">
        <v>27</v>
      </c>
      <c r="AD323" s="138">
        <f t="shared" si="4"/>
        <v>6</v>
      </c>
      <c r="AE323" s="138" t="s">
        <v>27</v>
      </c>
      <c r="AF323" s="138" t="s">
        <v>27</v>
      </c>
      <c r="AG323" s="123"/>
      <c r="AH323" s="123"/>
      <c r="AI323" s="123"/>
      <c r="AJ323" s="138" t="s">
        <v>27</v>
      </c>
      <c r="AK323" s="96"/>
      <c r="AL323" s="96"/>
      <c r="AM323" s="96"/>
      <c r="AN323" s="105"/>
      <c r="AO323" s="105"/>
      <c r="AP323" s="96"/>
      <c r="AQ323" s="105"/>
      <c r="AR323" s="96"/>
      <c r="AS323" s="96"/>
      <c r="AT323" s="96"/>
      <c r="AU323" s="96"/>
      <c r="AV323" s="96"/>
      <c r="AW323" s="96"/>
      <c r="AX323" s="96"/>
      <c r="AY323" s="96"/>
      <c r="AZ323" s="96"/>
      <c r="BA323" s="96"/>
      <c r="BB323" s="96"/>
      <c r="BC323" s="96"/>
      <c r="BD323" s="96"/>
      <c r="BE323" s="96"/>
      <c r="BF323" s="96"/>
      <c r="BG323" s="96"/>
      <c r="BH323" s="96"/>
      <c r="BI323" s="96"/>
      <c r="BJ323" s="96"/>
      <c r="BK323" s="96"/>
      <c r="BL323" s="96"/>
      <c r="BM323" s="96"/>
      <c r="BN323" s="96"/>
      <c r="BO323" s="96"/>
      <c r="BP323" s="96"/>
      <c r="BQ323" s="96"/>
      <c r="BR323" s="96"/>
      <c r="BS323" s="96"/>
      <c r="BT323" s="96"/>
      <c r="BU323" s="96"/>
      <c r="BV323" s="96"/>
      <c r="BW323" s="96"/>
      <c r="BX323" s="96"/>
      <c r="BY323" s="96"/>
      <c r="BZ323" s="96"/>
      <c r="CA323" s="96"/>
      <c r="CB323" s="96"/>
      <c r="CC323" s="96"/>
      <c r="CD323" s="96"/>
      <c r="CE323" s="96"/>
      <c r="CF323" s="96"/>
      <c r="CG323" s="96"/>
      <c r="CH323" s="96"/>
      <c r="CI323" s="96"/>
    </row>
    <row r="324" spans="1:87" ht="15" hidden="1">
      <c r="A324" s="96"/>
      <c r="B324" s="102"/>
      <c r="C324" s="102"/>
      <c r="D324" s="102"/>
      <c r="E324" s="102"/>
      <c r="F324" s="102"/>
      <c r="G324" s="102"/>
      <c r="H324" s="102"/>
      <c r="I324" s="102"/>
      <c r="J324" s="102"/>
      <c r="K324" s="102"/>
      <c r="L324" s="102"/>
      <c r="M324" s="102"/>
      <c r="N324" s="102"/>
      <c r="O324" s="102"/>
      <c r="P324" s="102"/>
      <c r="Q324" s="96"/>
      <c r="R324" s="96"/>
      <c r="S324" s="96"/>
      <c r="T324" s="96"/>
      <c r="U324" s="96"/>
      <c r="V324" s="96"/>
      <c r="W324" s="96"/>
      <c r="X324" s="96"/>
      <c r="Y324" s="96"/>
      <c r="Z324" s="99"/>
      <c r="AA324" s="139" t="s">
        <v>405</v>
      </c>
      <c r="AB324" s="138">
        <v>9</v>
      </c>
      <c r="AC324" s="138">
        <v>2016</v>
      </c>
      <c r="AD324" s="138" t="str">
        <f t="shared" si="4"/>
        <v/>
      </c>
      <c r="AE324" s="138" t="s">
        <v>406</v>
      </c>
      <c r="AF324" s="138" t="s">
        <v>9</v>
      </c>
      <c r="AG324" s="123">
        <v>13</v>
      </c>
      <c r="AH324" s="123">
        <v>544</v>
      </c>
      <c r="AI324" s="123">
        <v>50</v>
      </c>
      <c r="AJ324" s="138" t="s">
        <v>27</v>
      </c>
      <c r="AK324" s="96"/>
      <c r="AL324" s="96"/>
      <c r="AM324" s="96"/>
      <c r="AN324" s="105"/>
      <c r="AO324" s="105"/>
      <c r="AP324" s="96"/>
      <c r="AQ324" s="105"/>
      <c r="AR324" s="96"/>
      <c r="AS324" s="96"/>
      <c r="AT324" s="96"/>
      <c r="AU324" s="96"/>
      <c r="AV324" s="96"/>
      <c r="AW324" s="96"/>
      <c r="AX324" s="96"/>
      <c r="AY324" s="96"/>
      <c r="AZ324" s="96"/>
      <c r="BA324" s="96"/>
      <c r="BB324" s="96"/>
      <c r="BC324" s="96"/>
      <c r="BD324" s="96"/>
      <c r="BE324" s="96"/>
      <c r="BF324" s="96"/>
      <c r="BG324" s="96"/>
      <c r="BH324" s="96"/>
      <c r="BI324" s="96"/>
      <c r="BJ324" s="96"/>
      <c r="BK324" s="96"/>
      <c r="BL324" s="96"/>
      <c r="BM324" s="96"/>
      <c r="BN324" s="96"/>
      <c r="BO324" s="96"/>
      <c r="BP324" s="96"/>
      <c r="BQ324" s="96"/>
      <c r="BR324" s="96"/>
      <c r="BS324" s="96"/>
      <c r="BT324" s="96"/>
      <c r="BU324" s="96"/>
      <c r="BV324" s="96"/>
      <c r="BW324" s="96"/>
      <c r="BX324" s="96"/>
      <c r="BY324" s="96"/>
      <c r="BZ324" s="96"/>
      <c r="CA324" s="96"/>
      <c r="CB324" s="96"/>
      <c r="CC324" s="96"/>
      <c r="CD324" s="96"/>
      <c r="CE324" s="96"/>
      <c r="CF324" s="96"/>
      <c r="CG324" s="96"/>
      <c r="CH324" s="96"/>
      <c r="CI324" s="96"/>
    </row>
    <row r="325" spans="1:87" ht="15" hidden="1">
      <c r="A325" s="96"/>
      <c r="B325" s="102"/>
      <c r="C325" s="102"/>
      <c r="D325" s="102"/>
      <c r="E325" s="102"/>
      <c r="F325" s="102"/>
      <c r="G325" s="102"/>
      <c r="H325" s="102"/>
      <c r="I325" s="102"/>
      <c r="J325" s="102"/>
      <c r="K325" s="102"/>
      <c r="L325" s="102"/>
      <c r="M325" s="102"/>
      <c r="N325" s="102"/>
      <c r="O325" s="102"/>
      <c r="P325" s="102"/>
      <c r="Q325" s="96"/>
      <c r="R325" s="96"/>
      <c r="S325" s="96"/>
      <c r="T325" s="96"/>
      <c r="U325" s="96"/>
      <c r="V325" s="96"/>
      <c r="W325" s="96"/>
      <c r="X325" s="96"/>
      <c r="Y325" s="96"/>
      <c r="Z325" s="99"/>
      <c r="AA325" s="136" t="s">
        <v>407</v>
      </c>
      <c r="AB325" s="137">
        <v>7</v>
      </c>
      <c r="AC325" s="138">
        <v>2016</v>
      </c>
      <c r="AD325" s="138" t="str">
        <f t="shared" si="4"/>
        <v/>
      </c>
      <c r="AE325" s="138" t="s">
        <v>408</v>
      </c>
      <c r="AF325" s="138" t="s">
        <v>189</v>
      </c>
      <c r="AG325" s="123">
        <v>9</v>
      </c>
      <c r="AH325" s="123">
        <v>892</v>
      </c>
      <c r="AI325" s="123">
        <v>41</v>
      </c>
      <c r="AJ325" s="138" t="s">
        <v>27</v>
      </c>
      <c r="AK325" s="96"/>
      <c r="AL325" s="96"/>
      <c r="AM325" s="96"/>
      <c r="AN325" s="105"/>
      <c r="AO325" s="105"/>
      <c r="AP325" s="96"/>
      <c r="AQ325" s="105"/>
      <c r="AR325" s="96"/>
      <c r="AS325" s="96"/>
      <c r="AT325" s="96"/>
      <c r="AU325" s="96"/>
      <c r="AV325" s="96"/>
      <c r="AW325" s="96"/>
      <c r="AX325" s="96"/>
      <c r="AY325" s="96"/>
      <c r="AZ325" s="96"/>
      <c r="BA325" s="96"/>
      <c r="BB325" s="96"/>
      <c r="BC325" s="96"/>
      <c r="BD325" s="96"/>
      <c r="BE325" s="96"/>
      <c r="BF325" s="96"/>
      <c r="BG325" s="96"/>
      <c r="BH325" s="96"/>
      <c r="BI325" s="96"/>
      <c r="BJ325" s="96"/>
      <c r="BK325" s="96"/>
      <c r="BL325" s="96"/>
      <c r="BM325" s="96"/>
      <c r="BN325" s="96"/>
      <c r="BO325" s="96"/>
      <c r="BP325" s="96"/>
      <c r="BQ325" s="96"/>
      <c r="BR325" s="96"/>
      <c r="BS325" s="96"/>
      <c r="BT325" s="96"/>
      <c r="BU325" s="96"/>
      <c r="BV325" s="96"/>
      <c r="BW325" s="96"/>
      <c r="BX325" s="96"/>
      <c r="BY325" s="96"/>
      <c r="BZ325" s="96"/>
      <c r="CA325" s="96"/>
      <c r="CB325" s="96"/>
      <c r="CC325" s="96"/>
      <c r="CD325" s="96"/>
      <c r="CE325" s="96"/>
      <c r="CF325" s="96"/>
      <c r="CG325" s="96"/>
      <c r="CH325" s="96"/>
      <c r="CI325" s="96"/>
    </row>
    <row r="326" spans="1:87" ht="15" hidden="1">
      <c r="A326" s="96"/>
      <c r="B326" s="102"/>
      <c r="C326" s="102"/>
      <c r="D326" s="102"/>
      <c r="E326" s="102"/>
      <c r="F326" s="102"/>
      <c r="G326" s="102"/>
      <c r="H326" s="102"/>
      <c r="I326" s="102"/>
      <c r="J326" s="102"/>
      <c r="K326" s="102"/>
      <c r="L326" s="102"/>
      <c r="M326" s="102"/>
      <c r="N326" s="102"/>
      <c r="O326" s="102"/>
      <c r="P326" s="102"/>
      <c r="Q326" s="96"/>
      <c r="R326" s="96"/>
      <c r="S326" s="96"/>
      <c r="T326" s="96"/>
      <c r="U326" s="96"/>
      <c r="V326" s="96"/>
      <c r="W326" s="96"/>
      <c r="X326" s="96"/>
      <c r="Y326" s="96"/>
      <c r="Z326" s="99"/>
      <c r="AA326" s="139" t="s">
        <v>409</v>
      </c>
      <c r="AB326" s="138">
        <v>4</v>
      </c>
      <c r="AC326" s="138" t="s">
        <v>27</v>
      </c>
      <c r="AD326" s="138">
        <f t="shared" si="4"/>
        <v>6</v>
      </c>
      <c r="AE326" s="138" t="s">
        <v>27</v>
      </c>
      <c r="AF326" s="138" t="s">
        <v>27</v>
      </c>
      <c r="AG326" s="123"/>
      <c r="AH326" s="123"/>
      <c r="AI326" s="123"/>
      <c r="AJ326" s="138" t="s">
        <v>27</v>
      </c>
      <c r="AK326" s="96"/>
      <c r="AL326" s="96"/>
      <c r="AM326" s="96"/>
      <c r="AN326" s="105"/>
      <c r="AO326" s="105"/>
      <c r="AP326" s="96"/>
      <c r="AQ326" s="105"/>
      <c r="AR326" s="96"/>
      <c r="AS326" s="96"/>
      <c r="AT326" s="96"/>
      <c r="AU326" s="96"/>
      <c r="AV326" s="96"/>
      <c r="AW326" s="96"/>
      <c r="AX326" s="96"/>
      <c r="AY326" s="96"/>
      <c r="AZ326" s="96"/>
      <c r="BA326" s="96"/>
      <c r="BB326" s="96"/>
      <c r="BC326" s="96"/>
      <c r="BD326" s="96"/>
      <c r="BE326" s="96"/>
      <c r="BF326" s="96"/>
      <c r="BG326" s="96"/>
      <c r="BH326" s="96"/>
      <c r="BI326" s="96"/>
      <c r="BJ326" s="96"/>
      <c r="BK326" s="96"/>
      <c r="BL326" s="96"/>
      <c r="BM326" s="96"/>
      <c r="BN326" s="96"/>
      <c r="BO326" s="96"/>
      <c r="BP326" s="96"/>
      <c r="BQ326" s="96"/>
      <c r="BR326" s="96"/>
      <c r="BS326" s="96"/>
      <c r="BT326" s="96"/>
      <c r="BU326" s="96"/>
      <c r="BV326" s="96"/>
      <c r="BW326" s="96"/>
      <c r="BX326" s="96"/>
      <c r="BY326" s="96"/>
      <c r="BZ326" s="96"/>
      <c r="CA326" s="96"/>
      <c r="CB326" s="96"/>
      <c r="CC326" s="96"/>
      <c r="CD326" s="96"/>
      <c r="CE326" s="96"/>
      <c r="CF326" s="96"/>
      <c r="CG326" s="96"/>
      <c r="CH326" s="96"/>
      <c r="CI326" s="96"/>
    </row>
    <row r="327" spans="1:87" ht="15" hidden="1">
      <c r="A327" s="96"/>
      <c r="B327" s="102"/>
      <c r="C327" s="102"/>
      <c r="D327" s="102"/>
      <c r="E327" s="102"/>
      <c r="F327" s="102"/>
      <c r="G327" s="102"/>
      <c r="H327" s="102"/>
      <c r="I327" s="102"/>
      <c r="J327" s="102"/>
      <c r="K327" s="102"/>
      <c r="L327" s="102"/>
      <c r="M327" s="102"/>
      <c r="N327" s="102"/>
      <c r="O327" s="102"/>
      <c r="P327" s="102"/>
      <c r="Q327" s="96"/>
      <c r="R327" s="96"/>
      <c r="S327" s="96"/>
      <c r="T327" s="96"/>
      <c r="U327" s="96"/>
      <c r="V327" s="96"/>
      <c r="W327" s="96"/>
      <c r="X327" s="96"/>
      <c r="Y327" s="96"/>
      <c r="Z327" s="99"/>
      <c r="AA327" s="139" t="s">
        <v>410</v>
      </c>
      <c r="AB327" s="138">
        <v>5</v>
      </c>
      <c r="AC327" s="138">
        <v>2015</v>
      </c>
      <c r="AD327" s="138" t="str">
        <f t="shared" si="4"/>
        <v/>
      </c>
      <c r="AE327" s="138" t="s">
        <v>411</v>
      </c>
      <c r="AF327" s="138" t="s">
        <v>9</v>
      </c>
      <c r="AG327" s="123">
        <v>39</v>
      </c>
      <c r="AH327" s="123">
        <v>5329</v>
      </c>
      <c r="AI327" s="123">
        <v>180</v>
      </c>
      <c r="AJ327" s="138" t="s">
        <v>27</v>
      </c>
      <c r="AK327" s="96"/>
      <c r="AL327" s="96"/>
      <c r="AM327" s="96"/>
      <c r="AN327" s="105"/>
      <c r="AO327" s="105"/>
      <c r="AP327" s="96"/>
      <c r="AQ327" s="105"/>
      <c r="AR327" s="96"/>
      <c r="AS327" s="96"/>
      <c r="AT327" s="96"/>
      <c r="AU327" s="96"/>
      <c r="AV327" s="96"/>
      <c r="AW327" s="96"/>
      <c r="AX327" s="96"/>
      <c r="AY327" s="96"/>
      <c r="AZ327" s="96"/>
      <c r="BA327" s="96"/>
      <c r="BB327" s="96"/>
      <c r="BC327" s="96"/>
      <c r="BD327" s="96"/>
      <c r="BE327" s="96"/>
      <c r="BF327" s="96"/>
      <c r="BG327" s="96"/>
      <c r="BH327" s="96"/>
      <c r="BI327" s="96"/>
      <c r="BJ327" s="96"/>
      <c r="BK327" s="96"/>
      <c r="BL327" s="96"/>
      <c r="BM327" s="96"/>
      <c r="BN327" s="96"/>
      <c r="BO327" s="96"/>
      <c r="BP327" s="96"/>
      <c r="BQ327" s="96"/>
      <c r="BR327" s="96"/>
      <c r="BS327" s="96"/>
      <c r="BT327" s="96"/>
      <c r="BU327" s="96"/>
      <c r="BV327" s="96"/>
      <c r="BW327" s="96"/>
      <c r="BX327" s="96"/>
      <c r="BY327" s="96"/>
      <c r="BZ327" s="96"/>
      <c r="CA327" s="96"/>
      <c r="CB327" s="96"/>
      <c r="CC327" s="96"/>
      <c r="CD327" s="96"/>
      <c r="CE327" s="96"/>
      <c r="CF327" s="96"/>
      <c r="CG327" s="96"/>
      <c r="CH327" s="96"/>
      <c r="CI327" s="96"/>
    </row>
    <row r="328" spans="1:87" ht="15" hidden="1">
      <c r="A328" s="96"/>
      <c r="B328" s="102"/>
      <c r="C328" s="102"/>
      <c r="D328" s="102"/>
      <c r="E328" s="102"/>
      <c r="F328" s="102"/>
      <c r="G328" s="102"/>
      <c r="H328" s="102"/>
      <c r="I328" s="102"/>
      <c r="J328" s="102"/>
      <c r="K328" s="102"/>
      <c r="L328" s="102"/>
      <c r="M328" s="102"/>
      <c r="N328" s="102"/>
      <c r="O328" s="102"/>
      <c r="P328" s="102"/>
      <c r="Q328" s="96"/>
      <c r="R328" s="96"/>
      <c r="S328" s="96"/>
      <c r="T328" s="96"/>
      <c r="U328" s="96"/>
      <c r="V328" s="96"/>
      <c r="W328" s="96"/>
      <c r="X328" s="96"/>
      <c r="Y328" s="96"/>
      <c r="Z328" s="99"/>
      <c r="AA328" s="139" t="s">
        <v>412</v>
      </c>
      <c r="AB328" s="138">
        <v>13</v>
      </c>
      <c r="AC328" s="138" t="s">
        <v>27</v>
      </c>
      <c r="AD328" s="138">
        <f t="shared" si="4"/>
        <v>6</v>
      </c>
      <c r="AE328" s="138" t="s">
        <v>27</v>
      </c>
      <c r="AF328" s="138" t="s">
        <v>27</v>
      </c>
      <c r="AG328" s="123"/>
      <c r="AH328" s="123"/>
      <c r="AI328" s="123"/>
      <c r="AJ328" s="138" t="s">
        <v>27</v>
      </c>
      <c r="AK328" s="96"/>
      <c r="AL328" s="96"/>
      <c r="AM328" s="96"/>
      <c r="AN328" s="105"/>
      <c r="AO328" s="105"/>
      <c r="AP328" s="96"/>
      <c r="AQ328" s="105"/>
      <c r="AR328" s="96"/>
      <c r="AS328" s="96"/>
      <c r="AT328" s="96"/>
      <c r="AU328" s="96"/>
      <c r="AV328" s="96"/>
      <c r="AW328" s="96"/>
      <c r="AX328" s="96"/>
      <c r="AY328" s="96"/>
      <c r="AZ328" s="96"/>
      <c r="BA328" s="96"/>
      <c r="BB328" s="96"/>
      <c r="BC328" s="96"/>
      <c r="BD328" s="96"/>
      <c r="BE328" s="96"/>
      <c r="BF328" s="96"/>
      <c r="BG328" s="96"/>
      <c r="BH328" s="96"/>
      <c r="BI328" s="96"/>
      <c r="BJ328" s="96"/>
      <c r="BK328" s="96"/>
      <c r="BL328" s="96"/>
      <c r="BM328" s="96"/>
      <c r="BN328" s="96"/>
      <c r="BO328" s="96"/>
      <c r="BP328" s="96"/>
      <c r="BQ328" s="96"/>
      <c r="BR328" s="96"/>
      <c r="BS328" s="96"/>
      <c r="BT328" s="96"/>
      <c r="BU328" s="96"/>
      <c r="BV328" s="96"/>
      <c r="BW328" s="96"/>
      <c r="BX328" s="96"/>
      <c r="BY328" s="96"/>
      <c r="BZ328" s="96"/>
      <c r="CA328" s="96"/>
      <c r="CB328" s="96"/>
      <c r="CC328" s="96"/>
      <c r="CD328" s="96"/>
      <c r="CE328" s="96"/>
      <c r="CF328" s="96"/>
      <c r="CG328" s="96"/>
      <c r="CH328" s="96"/>
      <c r="CI328" s="96"/>
    </row>
    <row r="329" spans="1:87" ht="15" hidden="1">
      <c r="A329" s="96"/>
      <c r="B329" s="102"/>
      <c r="C329" s="102"/>
      <c r="D329" s="102"/>
      <c r="E329" s="102"/>
      <c r="F329" s="102"/>
      <c r="G329" s="102"/>
      <c r="H329" s="102"/>
      <c r="I329" s="102"/>
      <c r="J329" s="102"/>
      <c r="K329" s="102"/>
      <c r="L329" s="102"/>
      <c r="M329" s="102"/>
      <c r="N329" s="102"/>
      <c r="O329" s="102"/>
      <c r="P329" s="102"/>
      <c r="Q329" s="96"/>
      <c r="R329" s="96"/>
      <c r="S329" s="96"/>
      <c r="T329" s="96"/>
      <c r="U329" s="96"/>
      <c r="V329" s="96"/>
      <c r="W329" s="96"/>
      <c r="X329" s="96"/>
      <c r="Y329" s="96"/>
      <c r="Z329" s="99"/>
      <c r="AA329" s="139" t="s">
        <v>413</v>
      </c>
      <c r="AB329" s="138">
        <v>8</v>
      </c>
      <c r="AC329" s="138">
        <v>2015</v>
      </c>
      <c r="AD329" s="138" t="str">
        <f t="shared" si="4"/>
        <v/>
      </c>
      <c r="AE329" s="138" t="s">
        <v>414</v>
      </c>
      <c r="AF329" s="138" t="s">
        <v>7</v>
      </c>
      <c r="AG329" s="123">
        <v>10</v>
      </c>
      <c r="AH329" s="123">
        <v>964</v>
      </c>
      <c r="AI329" s="123">
        <v>48</v>
      </c>
      <c r="AJ329" s="138" t="s">
        <v>27</v>
      </c>
      <c r="AK329" s="96"/>
      <c r="AL329" s="96"/>
      <c r="AM329" s="96"/>
      <c r="AN329" s="105"/>
      <c r="AO329" s="105"/>
      <c r="AP329" s="96"/>
      <c r="AQ329" s="105"/>
      <c r="AR329" s="96"/>
      <c r="AS329" s="96"/>
      <c r="AT329" s="96"/>
      <c r="AU329" s="96"/>
      <c r="AV329" s="96"/>
      <c r="AW329" s="96"/>
      <c r="AX329" s="96"/>
      <c r="AY329" s="96"/>
      <c r="AZ329" s="96"/>
      <c r="BA329" s="96"/>
      <c r="BB329" s="96"/>
      <c r="BC329" s="96"/>
      <c r="BD329" s="96"/>
      <c r="BE329" s="96"/>
      <c r="BF329" s="96"/>
      <c r="BG329" s="96"/>
      <c r="BH329" s="96"/>
      <c r="BI329" s="96"/>
      <c r="BJ329" s="96"/>
      <c r="BK329" s="96"/>
      <c r="BL329" s="96"/>
      <c r="BM329" s="96"/>
      <c r="BN329" s="96"/>
      <c r="BO329" s="96"/>
      <c r="BP329" s="96"/>
      <c r="BQ329" s="96"/>
      <c r="BR329" s="96"/>
      <c r="BS329" s="96"/>
      <c r="BT329" s="96"/>
      <c r="BU329" s="96"/>
      <c r="BV329" s="96"/>
      <c r="BW329" s="96"/>
      <c r="BX329" s="96"/>
      <c r="BY329" s="96"/>
      <c r="BZ329" s="96"/>
      <c r="CA329" s="96"/>
      <c r="CB329" s="96"/>
      <c r="CC329" s="96"/>
      <c r="CD329" s="96"/>
      <c r="CE329" s="96"/>
      <c r="CF329" s="96"/>
      <c r="CG329" s="96"/>
      <c r="CH329" s="96"/>
      <c r="CI329" s="96"/>
    </row>
    <row r="330" spans="1:87" ht="15" hidden="1">
      <c r="A330" s="96"/>
      <c r="B330" s="102"/>
      <c r="C330" s="102"/>
      <c r="D330" s="102"/>
      <c r="E330" s="102"/>
      <c r="F330" s="102"/>
      <c r="G330" s="102"/>
      <c r="H330" s="102"/>
      <c r="I330" s="102"/>
      <c r="J330" s="102"/>
      <c r="K330" s="102"/>
      <c r="L330" s="102"/>
      <c r="M330" s="102"/>
      <c r="N330" s="102"/>
      <c r="O330" s="102"/>
      <c r="P330" s="102"/>
      <c r="Q330" s="96"/>
      <c r="R330" s="96"/>
      <c r="S330" s="96"/>
      <c r="T330" s="96"/>
      <c r="U330" s="96"/>
      <c r="V330" s="96"/>
      <c r="W330" s="96"/>
      <c r="X330" s="96"/>
      <c r="Y330" s="96"/>
      <c r="Z330" s="99"/>
      <c r="AA330" s="139" t="s">
        <v>415</v>
      </c>
      <c r="AB330" s="138">
        <v>7</v>
      </c>
      <c r="AC330" s="138">
        <v>2018</v>
      </c>
      <c r="AD330" s="138" t="str">
        <f t="shared" si="4"/>
        <v/>
      </c>
      <c r="AE330" s="138" t="s">
        <v>416</v>
      </c>
      <c r="AF330" s="138" t="s">
        <v>5</v>
      </c>
      <c r="AG330" s="123">
        <v>15</v>
      </c>
      <c r="AH330" s="123">
        <v>1418</v>
      </c>
      <c r="AI330" s="123">
        <v>65</v>
      </c>
      <c r="AJ330" s="138" t="s">
        <v>27</v>
      </c>
      <c r="AK330" s="96"/>
      <c r="AL330" s="96"/>
      <c r="AM330" s="96"/>
      <c r="AN330" s="105"/>
      <c r="AO330" s="105"/>
      <c r="AP330" s="96"/>
      <c r="AQ330" s="105"/>
      <c r="AR330" s="96"/>
      <c r="AS330" s="96"/>
      <c r="AT330" s="96"/>
      <c r="AU330" s="96"/>
      <c r="AV330" s="96"/>
      <c r="AW330" s="96"/>
      <c r="AX330" s="96"/>
      <c r="AY330" s="96"/>
      <c r="AZ330" s="96"/>
      <c r="BA330" s="96"/>
      <c r="BB330" s="96"/>
      <c r="BC330" s="96"/>
      <c r="BD330" s="96"/>
      <c r="BE330" s="96"/>
      <c r="BF330" s="96"/>
      <c r="BG330" s="96"/>
      <c r="BH330" s="96"/>
      <c r="BI330" s="96"/>
      <c r="BJ330" s="96"/>
      <c r="BK330" s="96"/>
      <c r="BL330" s="96"/>
      <c r="BM330" s="96"/>
      <c r="BN330" s="96"/>
      <c r="BO330" s="96"/>
      <c r="BP330" s="96"/>
      <c r="BQ330" s="96"/>
      <c r="BR330" s="96"/>
      <c r="BS330" s="96"/>
      <c r="BT330" s="96"/>
      <c r="BU330" s="96"/>
      <c r="BV330" s="96"/>
      <c r="BW330" s="96"/>
      <c r="BX330" s="96"/>
      <c r="BY330" s="96"/>
      <c r="BZ330" s="96"/>
      <c r="CA330" s="96"/>
      <c r="CB330" s="96"/>
      <c r="CC330" s="96"/>
      <c r="CD330" s="96"/>
      <c r="CE330" s="96"/>
      <c r="CF330" s="96"/>
      <c r="CG330" s="96"/>
      <c r="CH330" s="96"/>
      <c r="CI330" s="96"/>
    </row>
    <row r="331" spans="1:87" ht="15" hidden="1">
      <c r="A331" s="96"/>
      <c r="B331" s="102"/>
      <c r="C331" s="102"/>
      <c r="D331" s="102"/>
      <c r="E331" s="102"/>
      <c r="F331" s="102"/>
      <c r="G331" s="102"/>
      <c r="H331" s="102"/>
      <c r="I331" s="102"/>
      <c r="J331" s="102"/>
      <c r="K331" s="102"/>
      <c r="L331" s="102"/>
      <c r="M331" s="102"/>
      <c r="N331" s="102"/>
      <c r="O331" s="102"/>
      <c r="P331" s="102"/>
      <c r="Q331" s="96"/>
      <c r="R331" s="96"/>
      <c r="S331" s="96"/>
      <c r="T331" s="96"/>
      <c r="U331" s="96"/>
      <c r="V331" s="96"/>
      <c r="W331" s="96"/>
      <c r="X331" s="96"/>
      <c r="Y331" s="96"/>
      <c r="Z331" s="99"/>
      <c r="AA331" s="139" t="s">
        <v>417</v>
      </c>
      <c r="AB331" s="138">
        <v>5</v>
      </c>
      <c r="AC331" s="138" t="s">
        <v>27</v>
      </c>
      <c r="AD331" s="138">
        <f t="shared" si="4"/>
        <v>6</v>
      </c>
      <c r="AE331" s="138" t="s">
        <v>27</v>
      </c>
      <c r="AF331" s="138" t="s">
        <v>27</v>
      </c>
      <c r="AG331" s="123"/>
      <c r="AH331" s="123"/>
      <c r="AI331" s="123"/>
      <c r="AJ331" s="138" t="s">
        <v>27</v>
      </c>
      <c r="AK331" s="96"/>
      <c r="AL331" s="96"/>
      <c r="AM331" s="96"/>
      <c r="AN331" s="105"/>
      <c r="AO331" s="105"/>
      <c r="AP331" s="96"/>
      <c r="AQ331" s="105"/>
      <c r="AR331" s="96"/>
      <c r="AS331" s="96"/>
      <c r="AT331" s="96"/>
      <c r="AU331" s="96"/>
      <c r="AV331" s="96"/>
      <c r="AW331" s="96"/>
      <c r="AX331" s="96"/>
      <c r="AY331" s="96"/>
      <c r="AZ331" s="96"/>
      <c r="BA331" s="96"/>
      <c r="BB331" s="96"/>
      <c r="BC331" s="96"/>
      <c r="BD331" s="96"/>
      <c r="BE331" s="96"/>
      <c r="BF331" s="96"/>
      <c r="BG331" s="96"/>
      <c r="BH331" s="96"/>
      <c r="BI331" s="96"/>
      <c r="BJ331" s="96"/>
      <c r="BK331" s="96"/>
      <c r="BL331" s="96"/>
      <c r="BM331" s="96"/>
      <c r="BN331" s="96"/>
      <c r="BO331" s="96"/>
      <c r="BP331" s="96"/>
      <c r="BQ331" s="96"/>
      <c r="BR331" s="96"/>
      <c r="BS331" s="96"/>
      <c r="BT331" s="96"/>
      <c r="BU331" s="96"/>
      <c r="BV331" s="96"/>
      <c r="BW331" s="96"/>
      <c r="BX331" s="96"/>
      <c r="BY331" s="96"/>
      <c r="BZ331" s="96"/>
      <c r="CA331" s="96"/>
      <c r="CB331" s="96"/>
      <c r="CC331" s="96"/>
      <c r="CD331" s="96"/>
      <c r="CE331" s="96"/>
      <c r="CF331" s="96"/>
      <c r="CG331" s="96"/>
      <c r="CH331" s="96"/>
      <c r="CI331" s="96"/>
    </row>
    <row r="332" spans="1:87" ht="15" hidden="1">
      <c r="A332" s="96"/>
      <c r="B332" s="102"/>
      <c r="C332" s="102"/>
      <c r="D332" s="102"/>
      <c r="E332" s="102"/>
      <c r="F332" s="102"/>
      <c r="G332" s="102"/>
      <c r="H332" s="102"/>
      <c r="I332" s="102"/>
      <c r="J332" s="102"/>
      <c r="K332" s="102"/>
      <c r="L332" s="102"/>
      <c r="M332" s="102"/>
      <c r="N332" s="102"/>
      <c r="O332" s="102"/>
      <c r="P332" s="102"/>
      <c r="Q332" s="96"/>
      <c r="R332" s="96"/>
      <c r="S332" s="96"/>
      <c r="T332" s="96"/>
      <c r="U332" s="96"/>
      <c r="V332" s="96"/>
      <c r="W332" s="96"/>
      <c r="X332" s="96"/>
      <c r="Y332" s="96"/>
      <c r="Z332" s="99"/>
      <c r="AA332" s="139" t="s">
        <v>418</v>
      </c>
      <c r="AB332" s="138">
        <v>8</v>
      </c>
      <c r="AC332" s="138" t="s">
        <v>27</v>
      </c>
      <c r="AD332" s="138">
        <f t="shared" si="4"/>
        <v>6</v>
      </c>
      <c r="AE332" s="138" t="s">
        <v>27</v>
      </c>
      <c r="AF332" s="138" t="s">
        <v>27</v>
      </c>
      <c r="AG332" s="123"/>
      <c r="AH332" s="123"/>
      <c r="AI332" s="123"/>
      <c r="AJ332" s="138" t="s">
        <v>27</v>
      </c>
      <c r="AK332" s="96"/>
      <c r="AL332" s="96"/>
      <c r="AM332" s="96"/>
      <c r="AN332" s="105"/>
      <c r="AO332" s="105"/>
      <c r="AP332" s="96"/>
      <c r="AQ332" s="105"/>
      <c r="AR332" s="96"/>
      <c r="AS332" s="96"/>
      <c r="AT332" s="96"/>
      <c r="AU332" s="96"/>
      <c r="AV332" s="96"/>
      <c r="AW332" s="96"/>
      <c r="AX332" s="96"/>
      <c r="AY332" s="96"/>
      <c r="AZ332" s="96"/>
      <c r="BA332" s="96"/>
      <c r="BB332" s="96"/>
      <c r="BC332" s="96"/>
      <c r="BD332" s="96"/>
      <c r="BE332" s="96"/>
      <c r="BF332" s="96"/>
      <c r="BG332" s="96"/>
      <c r="BH332" s="96"/>
      <c r="BI332" s="96"/>
      <c r="BJ332" s="96"/>
      <c r="BK332" s="96"/>
      <c r="BL332" s="96"/>
      <c r="BM332" s="96"/>
      <c r="BN332" s="96"/>
      <c r="BO332" s="96"/>
      <c r="BP332" s="96"/>
      <c r="BQ332" s="96"/>
      <c r="BR332" s="96"/>
      <c r="BS332" s="96"/>
      <c r="BT332" s="96"/>
      <c r="BU332" s="96"/>
      <c r="BV332" s="96"/>
      <c r="BW332" s="96"/>
      <c r="BX332" s="96"/>
      <c r="BY332" s="96"/>
      <c r="BZ332" s="96"/>
      <c r="CA332" s="96"/>
      <c r="CB332" s="96"/>
      <c r="CC332" s="96"/>
      <c r="CD332" s="96"/>
      <c r="CE332" s="96"/>
      <c r="CF332" s="96"/>
      <c r="CG332" s="96"/>
      <c r="CH332" s="96"/>
      <c r="CI332" s="96"/>
    </row>
    <row r="333" spans="1:87" ht="15" hidden="1">
      <c r="A333" s="96"/>
      <c r="B333" s="102"/>
      <c r="C333" s="102"/>
      <c r="D333" s="102"/>
      <c r="E333" s="102"/>
      <c r="F333" s="102"/>
      <c r="G333" s="102"/>
      <c r="H333" s="102"/>
      <c r="I333" s="102"/>
      <c r="J333" s="102"/>
      <c r="K333" s="102"/>
      <c r="L333" s="102"/>
      <c r="M333" s="102"/>
      <c r="N333" s="102"/>
      <c r="O333" s="102"/>
      <c r="P333" s="102"/>
      <c r="Q333" s="96"/>
      <c r="R333" s="96"/>
      <c r="S333" s="96"/>
      <c r="T333" s="96"/>
      <c r="U333" s="96"/>
      <c r="V333" s="96"/>
      <c r="W333" s="96"/>
      <c r="X333" s="96"/>
      <c r="Y333" s="96"/>
      <c r="Z333" s="99"/>
      <c r="AA333" s="139" t="s">
        <v>419</v>
      </c>
      <c r="AB333" s="138">
        <v>5</v>
      </c>
      <c r="AC333" s="138">
        <v>2015</v>
      </c>
      <c r="AD333" s="138" t="str">
        <f t="shared" si="4"/>
        <v/>
      </c>
      <c r="AE333" s="138" t="s">
        <v>420</v>
      </c>
      <c r="AF333" s="138" t="s">
        <v>5</v>
      </c>
      <c r="AG333" s="123">
        <v>20</v>
      </c>
      <c r="AH333" s="123">
        <v>2225</v>
      </c>
      <c r="AI333" s="123">
        <v>100</v>
      </c>
      <c r="AJ333" s="138" t="s">
        <v>27</v>
      </c>
      <c r="AK333" s="96"/>
      <c r="AL333" s="96"/>
      <c r="AM333" s="96"/>
      <c r="AN333" s="105"/>
      <c r="AO333" s="105"/>
      <c r="AP333" s="96"/>
      <c r="AQ333" s="105"/>
      <c r="AR333" s="96"/>
      <c r="AS333" s="96"/>
      <c r="AT333" s="96"/>
      <c r="AU333" s="96"/>
      <c r="AV333" s="96"/>
      <c r="AW333" s="96"/>
      <c r="AX333" s="96"/>
      <c r="AY333" s="96"/>
      <c r="AZ333" s="96"/>
      <c r="BA333" s="96"/>
      <c r="BB333" s="96"/>
      <c r="BC333" s="96"/>
      <c r="BD333" s="96"/>
      <c r="BE333" s="96"/>
      <c r="BF333" s="96"/>
      <c r="BG333" s="96"/>
      <c r="BH333" s="96"/>
      <c r="BI333" s="96"/>
      <c r="BJ333" s="96"/>
      <c r="BK333" s="96"/>
      <c r="BL333" s="96"/>
      <c r="BM333" s="96"/>
      <c r="BN333" s="96"/>
      <c r="BO333" s="96"/>
      <c r="BP333" s="96"/>
      <c r="BQ333" s="96"/>
      <c r="BR333" s="96"/>
      <c r="BS333" s="96"/>
      <c r="BT333" s="96"/>
      <c r="BU333" s="96"/>
      <c r="BV333" s="96"/>
      <c r="BW333" s="96"/>
      <c r="BX333" s="96"/>
      <c r="BY333" s="96"/>
      <c r="BZ333" s="96"/>
      <c r="CA333" s="96"/>
      <c r="CB333" s="96"/>
      <c r="CC333" s="96"/>
      <c r="CD333" s="96"/>
      <c r="CE333" s="96"/>
      <c r="CF333" s="96"/>
      <c r="CG333" s="96"/>
      <c r="CH333" s="96"/>
      <c r="CI333" s="96"/>
    </row>
    <row r="334" spans="1:87" ht="15" hidden="1">
      <c r="A334" s="96"/>
      <c r="B334" s="102"/>
      <c r="C334" s="102"/>
      <c r="D334" s="102"/>
      <c r="E334" s="102"/>
      <c r="F334" s="102"/>
      <c r="G334" s="102"/>
      <c r="H334" s="102"/>
      <c r="I334" s="102"/>
      <c r="J334" s="102"/>
      <c r="K334" s="102"/>
      <c r="L334" s="102"/>
      <c r="M334" s="102"/>
      <c r="N334" s="102"/>
      <c r="O334" s="102"/>
      <c r="P334" s="102"/>
      <c r="Q334" s="96"/>
      <c r="R334" s="96"/>
      <c r="S334" s="96"/>
      <c r="T334" s="96"/>
      <c r="U334" s="96"/>
      <c r="V334" s="96"/>
      <c r="W334" s="96"/>
      <c r="X334" s="96"/>
      <c r="Y334" s="96"/>
      <c r="Z334" s="99"/>
      <c r="AA334" s="139" t="s">
        <v>421</v>
      </c>
      <c r="AB334" s="138">
        <v>6</v>
      </c>
      <c r="AC334" s="138">
        <v>2015</v>
      </c>
      <c r="AD334" s="138" t="str">
        <f t="shared" si="4"/>
        <v/>
      </c>
      <c r="AE334" s="138" t="s">
        <v>422</v>
      </c>
      <c r="AF334" s="138" t="s">
        <v>14</v>
      </c>
      <c r="AG334" s="123">
        <v>15</v>
      </c>
      <c r="AH334" s="123">
        <v>1749</v>
      </c>
      <c r="AI334" s="123">
        <v>78</v>
      </c>
      <c r="AJ334" s="138" t="s">
        <v>27</v>
      </c>
      <c r="AK334" s="96"/>
      <c r="AL334" s="96"/>
      <c r="AM334" s="96"/>
      <c r="AN334" s="105"/>
      <c r="AO334" s="105"/>
      <c r="AP334" s="96"/>
      <c r="AQ334" s="105"/>
      <c r="AR334" s="96"/>
      <c r="AS334" s="96"/>
      <c r="AT334" s="96"/>
      <c r="AU334" s="96"/>
      <c r="AV334" s="96"/>
      <c r="AW334" s="96"/>
      <c r="AX334" s="96"/>
      <c r="AY334" s="96"/>
      <c r="AZ334" s="96"/>
      <c r="BA334" s="96"/>
      <c r="BB334" s="96"/>
      <c r="BC334" s="96"/>
      <c r="BD334" s="96"/>
      <c r="BE334" s="96"/>
      <c r="BF334" s="96"/>
      <c r="BG334" s="96"/>
      <c r="BH334" s="96"/>
      <c r="BI334" s="96"/>
      <c r="BJ334" s="96"/>
      <c r="BK334" s="96"/>
      <c r="BL334" s="96"/>
      <c r="BM334" s="96"/>
      <c r="BN334" s="96"/>
      <c r="BO334" s="96"/>
      <c r="BP334" s="96"/>
      <c r="BQ334" s="96"/>
      <c r="BR334" s="96"/>
      <c r="BS334" s="96"/>
      <c r="BT334" s="96"/>
      <c r="BU334" s="96"/>
      <c r="BV334" s="96"/>
      <c r="BW334" s="96"/>
      <c r="BX334" s="96"/>
      <c r="BY334" s="96"/>
      <c r="BZ334" s="96"/>
      <c r="CA334" s="96"/>
      <c r="CB334" s="96"/>
      <c r="CC334" s="96"/>
      <c r="CD334" s="96"/>
      <c r="CE334" s="96"/>
      <c r="CF334" s="96"/>
      <c r="CG334" s="96"/>
      <c r="CH334" s="96"/>
      <c r="CI334" s="96"/>
    </row>
    <row r="335" spans="1:87" ht="15" hidden="1">
      <c r="A335" s="96"/>
      <c r="B335" s="102"/>
      <c r="C335" s="102"/>
      <c r="D335" s="102"/>
      <c r="E335" s="102"/>
      <c r="F335" s="102"/>
      <c r="G335" s="102"/>
      <c r="H335" s="102"/>
      <c r="I335" s="102"/>
      <c r="J335" s="102"/>
      <c r="K335" s="102"/>
      <c r="L335" s="102"/>
      <c r="M335" s="102"/>
      <c r="N335" s="102"/>
      <c r="O335" s="102"/>
      <c r="P335" s="102"/>
      <c r="Q335" s="96"/>
      <c r="R335" s="96"/>
      <c r="S335" s="96"/>
      <c r="T335" s="96"/>
      <c r="U335" s="96"/>
      <c r="V335" s="96"/>
      <c r="W335" s="96"/>
      <c r="X335" s="96"/>
      <c r="Y335" s="96"/>
      <c r="Z335" s="99"/>
      <c r="AA335" s="139" t="s">
        <v>423</v>
      </c>
      <c r="AB335" s="138">
        <v>12</v>
      </c>
      <c r="AC335" s="138" t="s">
        <v>27</v>
      </c>
      <c r="AD335" s="138">
        <f t="shared" si="4"/>
        <v>6</v>
      </c>
      <c r="AE335" s="138" t="s">
        <v>27</v>
      </c>
      <c r="AF335" s="138" t="s">
        <v>27</v>
      </c>
      <c r="AG335" s="123"/>
      <c r="AH335" s="123"/>
      <c r="AI335" s="123"/>
      <c r="AJ335" s="138" t="s">
        <v>27</v>
      </c>
      <c r="AK335" s="96"/>
      <c r="AL335" s="96"/>
      <c r="AM335" s="96"/>
      <c r="AN335" s="105"/>
      <c r="AO335" s="105"/>
      <c r="AP335" s="96"/>
      <c r="AQ335" s="105"/>
      <c r="AR335" s="96"/>
      <c r="AS335" s="96"/>
      <c r="AT335" s="96"/>
      <c r="AU335" s="96"/>
      <c r="AV335" s="96"/>
      <c r="AW335" s="96"/>
      <c r="AX335" s="96"/>
      <c r="AY335" s="96"/>
      <c r="AZ335" s="96"/>
      <c r="BA335" s="96"/>
      <c r="BB335" s="96"/>
      <c r="BC335" s="96"/>
      <c r="BD335" s="96"/>
      <c r="BE335" s="96"/>
      <c r="BF335" s="96"/>
      <c r="BG335" s="96"/>
      <c r="BH335" s="96"/>
      <c r="BI335" s="96"/>
      <c r="BJ335" s="96"/>
      <c r="BK335" s="96"/>
      <c r="BL335" s="96"/>
      <c r="BM335" s="96"/>
      <c r="BN335" s="96"/>
      <c r="BO335" s="96"/>
      <c r="BP335" s="96"/>
      <c r="BQ335" s="96"/>
      <c r="BR335" s="96"/>
      <c r="BS335" s="96"/>
      <c r="BT335" s="96"/>
      <c r="BU335" s="96"/>
      <c r="BV335" s="96"/>
      <c r="BW335" s="96"/>
      <c r="BX335" s="96"/>
      <c r="BY335" s="96"/>
      <c r="BZ335" s="96"/>
      <c r="CA335" s="96"/>
      <c r="CB335" s="96"/>
      <c r="CC335" s="96"/>
      <c r="CD335" s="96"/>
      <c r="CE335" s="96"/>
      <c r="CF335" s="96"/>
      <c r="CG335" s="96"/>
      <c r="CH335" s="96"/>
      <c r="CI335" s="96"/>
    </row>
    <row r="336" spans="1:87" ht="15" hidden="1">
      <c r="A336" s="96"/>
      <c r="B336" s="102"/>
      <c r="C336" s="102"/>
      <c r="D336" s="102"/>
      <c r="E336" s="102"/>
      <c r="F336" s="102"/>
      <c r="G336" s="102"/>
      <c r="H336" s="102"/>
      <c r="I336" s="102"/>
      <c r="J336" s="102"/>
      <c r="K336" s="102"/>
      <c r="L336" s="102"/>
      <c r="M336" s="102"/>
      <c r="N336" s="102"/>
      <c r="O336" s="102"/>
      <c r="P336" s="102"/>
      <c r="Q336" s="96"/>
      <c r="R336" s="96"/>
      <c r="S336" s="96"/>
      <c r="T336" s="96"/>
      <c r="U336" s="96"/>
      <c r="V336" s="96"/>
      <c r="W336" s="96"/>
      <c r="X336" s="96"/>
      <c r="Y336" s="96"/>
      <c r="Z336" s="99"/>
      <c r="AA336" s="139" t="s">
        <v>424</v>
      </c>
      <c r="AB336" s="138">
        <v>8</v>
      </c>
      <c r="AC336" s="138" t="s">
        <v>27</v>
      </c>
      <c r="AD336" s="138">
        <f t="shared" si="4"/>
        <v>6</v>
      </c>
      <c r="AE336" s="138" t="s">
        <v>27</v>
      </c>
      <c r="AF336" s="138" t="s">
        <v>27</v>
      </c>
      <c r="AG336" s="123"/>
      <c r="AH336" s="123"/>
      <c r="AI336" s="123"/>
      <c r="AJ336" s="138" t="s">
        <v>27</v>
      </c>
      <c r="AK336" s="96"/>
      <c r="AL336" s="96"/>
      <c r="AM336" s="96"/>
      <c r="AN336" s="105"/>
      <c r="AO336" s="105"/>
      <c r="AP336" s="96"/>
      <c r="AQ336" s="105"/>
      <c r="AR336" s="96"/>
      <c r="AS336" s="96"/>
      <c r="AT336" s="96"/>
      <c r="AU336" s="96"/>
      <c r="AV336" s="96"/>
      <c r="AW336" s="96"/>
      <c r="AX336" s="96"/>
      <c r="AY336" s="96"/>
      <c r="AZ336" s="96"/>
      <c r="BA336" s="96"/>
      <c r="BB336" s="96"/>
      <c r="BC336" s="96"/>
      <c r="BD336" s="96"/>
      <c r="BE336" s="96"/>
      <c r="BF336" s="96"/>
      <c r="BG336" s="96"/>
      <c r="BH336" s="96"/>
      <c r="BI336" s="96"/>
      <c r="BJ336" s="96"/>
      <c r="BK336" s="96"/>
      <c r="BL336" s="96"/>
      <c r="BM336" s="96"/>
      <c r="BN336" s="96"/>
      <c r="BO336" s="96"/>
      <c r="BP336" s="96"/>
      <c r="BQ336" s="96"/>
      <c r="BR336" s="96"/>
      <c r="BS336" s="96"/>
      <c r="BT336" s="96"/>
      <c r="BU336" s="96"/>
      <c r="BV336" s="96"/>
      <c r="BW336" s="96"/>
      <c r="BX336" s="96"/>
      <c r="BY336" s="96"/>
      <c r="BZ336" s="96"/>
      <c r="CA336" s="96"/>
      <c r="CB336" s="96"/>
      <c r="CC336" s="96"/>
      <c r="CD336" s="96"/>
      <c r="CE336" s="96"/>
      <c r="CF336" s="96"/>
      <c r="CG336" s="96"/>
      <c r="CH336" s="96"/>
      <c r="CI336" s="96"/>
    </row>
    <row r="337" spans="1:87" ht="15" hidden="1">
      <c r="A337" s="96"/>
      <c r="B337" s="102"/>
      <c r="C337" s="102"/>
      <c r="D337" s="102"/>
      <c r="E337" s="102"/>
      <c r="F337" s="102"/>
      <c r="G337" s="102"/>
      <c r="H337" s="102"/>
      <c r="I337" s="102"/>
      <c r="J337" s="102"/>
      <c r="K337" s="102"/>
      <c r="L337" s="102"/>
      <c r="M337" s="102"/>
      <c r="N337" s="102"/>
      <c r="O337" s="102"/>
      <c r="P337" s="102"/>
      <c r="Q337" s="96"/>
      <c r="R337" s="96"/>
      <c r="S337" s="96"/>
      <c r="T337" s="96"/>
      <c r="U337" s="96"/>
      <c r="V337" s="96"/>
      <c r="W337" s="96"/>
      <c r="X337" s="96"/>
      <c r="Y337" s="96"/>
      <c r="Z337" s="99"/>
      <c r="AA337" s="139" t="s">
        <v>425</v>
      </c>
      <c r="AB337" s="138">
        <v>7</v>
      </c>
      <c r="AC337" s="138" t="s">
        <v>27</v>
      </c>
      <c r="AD337" s="138">
        <f t="shared" si="4"/>
        <v>6</v>
      </c>
      <c r="AE337" s="138" t="s">
        <v>27</v>
      </c>
      <c r="AF337" s="138" t="s">
        <v>27</v>
      </c>
      <c r="AG337" s="123"/>
      <c r="AH337" s="123"/>
      <c r="AI337" s="123"/>
      <c r="AJ337" s="138" t="s">
        <v>27</v>
      </c>
      <c r="AK337" s="96"/>
      <c r="AL337" s="96"/>
      <c r="AM337" s="96"/>
      <c r="AN337" s="105"/>
      <c r="AO337" s="105"/>
      <c r="AP337" s="96"/>
      <c r="AQ337" s="105"/>
      <c r="AR337" s="96"/>
      <c r="AS337" s="96"/>
      <c r="AT337" s="96"/>
      <c r="AU337" s="96"/>
      <c r="AV337" s="96"/>
      <c r="AW337" s="96"/>
      <c r="AX337" s="96"/>
      <c r="AY337" s="96"/>
      <c r="AZ337" s="96"/>
      <c r="BA337" s="96"/>
      <c r="BB337" s="96"/>
      <c r="BC337" s="96"/>
      <c r="BD337" s="96"/>
      <c r="BE337" s="96"/>
      <c r="BF337" s="96"/>
      <c r="BG337" s="96"/>
      <c r="BH337" s="96"/>
      <c r="BI337" s="96"/>
      <c r="BJ337" s="96"/>
      <c r="BK337" s="96"/>
      <c r="BL337" s="96"/>
      <c r="BM337" s="96"/>
      <c r="BN337" s="96"/>
      <c r="BO337" s="96"/>
      <c r="BP337" s="96"/>
      <c r="BQ337" s="96"/>
      <c r="BR337" s="96"/>
      <c r="BS337" s="96"/>
      <c r="BT337" s="96"/>
      <c r="BU337" s="96"/>
      <c r="BV337" s="96"/>
      <c r="BW337" s="96"/>
      <c r="BX337" s="96"/>
      <c r="BY337" s="96"/>
      <c r="BZ337" s="96"/>
      <c r="CA337" s="96"/>
      <c r="CB337" s="96"/>
      <c r="CC337" s="96"/>
      <c r="CD337" s="96"/>
      <c r="CE337" s="96"/>
      <c r="CF337" s="96"/>
      <c r="CG337" s="96"/>
      <c r="CH337" s="96"/>
      <c r="CI337" s="96"/>
    </row>
    <row r="338" spans="1:87" ht="15" hidden="1">
      <c r="A338" s="96"/>
      <c r="B338" s="102"/>
      <c r="C338" s="102"/>
      <c r="D338" s="102"/>
      <c r="E338" s="102"/>
      <c r="F338" s="102"/>
      <c r="G338" s="102"/>
      <c r="H338" s="102"/>
      <c r="I338" s="102"/>
      <c r="J338" s="102"/>
      <c r="K338" s="102"/>
      <c r="L338" s="102"/>
      <c r="M338" s="102"/>
      <c r="N338" s="102"/>
      <c r="O338" s="102"/>
      <c r="P338" s="102"/>
      <c r="Q338" s="96"/>
      <c r="R338" s="96"/>
      <c r="S338" s="96"/>
      <c r="T338" s="96"/>
      <c r="U338" s="96"/>
      <c r="V338" s="96"/>
      <c r="W338" s="96"/>
      <c r="X338" s="96"/>
      <c r="Y338" s="96"/>
      <c r="Z338" s="99"/>
      <c r="AA338" s="139" t="s">
        <v>426</v>
      </c>
      <c r="AB338" s="138">
        <v>13</v>
      </c>
      <c r="AC338" s="138">
        <v>2019</v>
      </c>
      <c r="AD338" s="138" t="str">
        <f t="shared" si="4"/>
        <v/>
      </c>
      <c r="AE338" s="138" t="s">
        <v>427</v>
      </c>
      <c r="AF338" s="138" t="s">
        <v>5</v>
      </c>
      <c r="AG338" s="123">
        <v>8</v>
      </c>
      <c r="AH338" s="123">
        <v>1449</v>
      </c>
      <c r="AI338" s="123">
        <v>45</v>
      </c>
      <c r="AJ338" s="138" t="s">
        <v>27</v>
      </c>
      <c r="AK338" s="96"/>
      <c r="AL338" s="96"/>
      <c r="AM338" s="96"/>
      <c r="AN338" s="105"/>
      <c r="AO338" s="105"/>
      <c r="AP338" s="96"/>
      <c r="AQ338" s="105"/>
      <c r="AR338" s="96"/>
      <c r="AS338" s="96"/>
      <c r="AT338" s="96"/>
      <c r="AU338" s="96"/>
      <c r="AV338" s="96"/>
      <c r="AW338" s="96"/>
      <c r="AX338" s="96"/>
      <c r="AY338" s="96"/>
      <c r="AZ338" s="96"/>
      <c r="BA338" s="96"/>
      <c r="BB338" s="96"/>
      <c r="BC338" s="96"/>
      <c r="BD338" s="96"/>
      <c r="BE338" s="96"/>
      <c r="BF338" s="96"/>
      <c r="BG338" s="96"/>
      <c r="BH338" s="96"/>
      <c r="BI338" s="96"/>
      <c r="BJ338" s="96"/>
      <c r="BK338" s="96"/>
      <c r="BL338" s="96"/>
      <c r="BM338" s="96"/>
      <c r="BN338" s="96"/>
      <c r="BO338" s="96"/>
      <c r="BP338" s="96"/>
      <c r="BQ338" s="96"/>
      <c r="BR338" s="96"/>
      <c r="BS338" s="96"/>
      <c r="BT338" s="96"/>
      <c r="BU338" s="96"/>
      <c r="BV338" s="96"/>
      <c r="BW338" s="96"/>
      <c r="BX338" s="96"/>
      <c r="BY338" s="96"/>
      <c r="BZ338" s="96"/>
      <c r="CA338" s="96"/>
      <c r="CB338" s="96"/>
      <c r="CC338" s="96"/>
      <c r="CD338" s="96"/>
      <c r="CE338" s="96"/>
      <c r="CF338" s="96"/>
      <c r="CG338" s="96"/>
      <c r="CH338" s="96"/>
      <c r="CI338" s="96"/>
    </row>
    <row r="339" spans="1:87" ht="15" hidden="1">
      <c r="A339" s="96"/>
      <c r="B339" s="102"/>
      <c r="C339" s="102"/>
      <c r="D339" s="102"/>
      <c r="E339" s="102"/>
      <c r="F339" s="102"/>
      <c r="G339" s="102"/>
      <c r="H339" s="102"/>
      <c r="I339" s="102"/>
      <c r="J339" s="102"/>
      <c r="K339" s="102"/>
      <c r="L339" s="102"/>
      <c r="M339" s="102"/>
      <c r="N339" s="102"/>
      <c r="O339" s="102"/>
      <c r="P339" s="102"/>
      <c r="Q339" s="96"/>
      <c r="R339" s="96"/>
      <c r="S339" s="96"/>
      <c r="T339" s="96"/>
      <c r="U339" s="96"/>
      <c r="V339" s="96"/>
      <c r="W339" s="96"/>
      <c r="X339" s="96"/>
      <c r="Y339" s="96"/>
      <c r="Z339" s="99"/>
      <c r="AA339" s="139" t="s">
        <v>428</v>
      </c>
      <c r="AB339" s="138">
        <v>13</v>
      </c>
      <c r="AC339" s="138" t="s">
        <v>27</v>
      </c>
      <c r="AD339" s="138">
        <f t="shared" si="4"/>
        <v>6</v>
      </c>
      <c r="AE339" s="138" t="s">
        <v>27</v>
      </c>
      <c r="AF339" s="138" t="s">
        <v>27</v>
      </c>
      <c r="AG339" s="123"/>
      <c r="AH339" s="123"/>
      <c r="AI339" s="123"/>
      <c r="AJ339" s="138" t="s">
        <v>27</v>
      </c>
      <c r="AK339" s="96"/>
      <c r="AL339" s="96"/>
      <c r="AM339" s="96"/>
      <c r="AN339" s="105"/>
      <c r="AO339" s="105"/>
      <c r="AP339" s="96"/>
      <c r="AQ339" s="105"/>
      <c r="AR339" s="96"/>
      <c r="AS339" s="96"/>
      <c r="AT339" s="96"/>
      <c r="AU339" s="96"/>
      <c r="AV339" s="96"/>
      <c r="AW339" s="96"/>
      <c r="AX339" s="96"/>
      <c r="AY339" s="96"/>
      <c r="AZ339" s="96"/>
      <c r="BA339" s="96"/>
      <c r="BB339" s="96"/>
      <c r="BC339" s="96"/>
      <c r="BD339" s="96"/>
      <c r="BE339" s="96"/>
      <c r="BF339" s="96"/>
      <c r="BG339" s="96"/>
      <c r="BH339" s="96"/>
      <c r="BI339" s="96"/>
      <c r="BJ339" s="96"/>
      <c r="BK339" s="96"/>
      <c r="BL339" s="96"/>
      <c r="BM339" s="96"/>
      <c r="BN339" s="96"/>
      <c r="BO339" s="96"/>
      <c r="BP339" s="96"/>
      <c r="BQ339" s="96"/>
      <c r="BR339" s="96"/>
      <c r="BS339" s="96"/>
      <c r="BT339" s="96"/>
      <c r="BU339" s="96"/>
      <c r="BV339" s="96"/>
      <c r="BW339" s="96"/>
      <c r="BX339" s="96"/>
      <c r="BY339" s="96"/>
      <c r="BZ339" s="96"/>
      <c r="CA339" s="96"/>
      <c r="CB339" s="96"/>
      <c r="CC339" s="96"/>
      <c r="CD339" s="96"/>
      <c r="CE339" s="96"/>
      <c r="CF339" s="96"/>
      <c r="CG339" s="96"/>
      <c r="CH339" s="96"/>
      <c r="CI339" s="96"/>
    </row>
    <row r="340" spans="1:87" ht="15" hidden="1">
      <c r="A340" s="96"/>
      <c r="B340" s="102"/>
      <c r="C340" s="102"/>
      <c r="D340" s="102"/>
      <c r="E340" s="102"/>
      <c r="F340" s="102"/>
      <c r="G340" s="102"/>
      <c r="H340" s="102"/>
      <c r="I340" s="102"/>
      <c r="J340" s="102"/>
      <c r="K340" s="102"/>
      <c r="L340" s="102"/>
      <c r="M340" s="102"/>
      <c r="N340" s="102"/>
      <c r="O340" s="102"/>
      <c r="P340" s="102"/>
      <c r="Q340" s="96"/>
      <c r="R340" s="96"/>
      <c r="S340" s="96"/>
      <c r="T340" s="96"/>
      <c r="U340" s="96"/>
      <c r="V340" s="96"/>
      <c r="W340" s="96"/>
      <c r="X340" s="96"/>
      <c r="Y340" s="96"/>
      <c r="Z340" s="99"/>
      <c r="AA340" s="139" t="s">
        <v>429</v>
      </c>
      <c r="AB340" s="138">
        <v>10</v>
      </c>
      <c r="AC340" s="138" t="s">
        <v>27</v>
      </c>
      <c r="AD340" s="138">
        <f t="shared" si="4"/>
        <v>6</v>
      </c>
      <c r="AE340" s="138" t="s">
        <v>27</v>
      </c>
      <c r="AF340" s="138" t="s">
        <v>27</v>
      </c>
      <c r="AG340" s="123"/>
      <c r="AH340" s="123"/>
      <c r="AI340" s="123"/>
      <c r="AJ340" s="138" t="s">
        <v>27</v>
      </c>
      <c r="AK340" s="96"/>
      <c r="AL340" s="96"/>
      <c r="AM340" s="96"/>
      <c r="AN340" s="105"/>
      <c r="AO340" s="105"/>
      <c r="AP340" s="96"/>
      <c r="AQ340" s="105"/>
      <c r="AR340" s="96"/>
      <c r="AS340" s="96"/>
      <c r="AT340" s="96"/>
      <c r="AU340" s="96"/>
      <c r="AV340" s="96"/>
      <c r="AW340" s="96"/>
      <c r="AX340" s="96"/>
      <c r="AY340" s="96"/>
      <c r="AZ340" s="96"/>
      <c r="BA340" s="96"/>
      <c r="BB340" s="96"/>
      <c r="BC340" s="96"/>
      <c r="BD340" s="96"/>
      <c r="BE340" s="96"/>
      <c r="BF340" s="96"/>
      <c r="BG340" s="96"/>
      <c r="BH340" s="96"/>
      <c r="BI340" s="96"/>
      <c r="BJ340" s="96"/>
      <c r="BK340" s="96"/>
      <c r="BL340" s="96"/>
      <c r="BM340" s="96"/>
      <c r="BN340" s="96"/>
      <c r="BO340" s="96"/>
      <c r="BP340" s="96"/>
      <c r="BQ340" s="96"/>
      <c r="BR340" s="96"/>
      <c r="BS340" s="96"/>
      <c r="BT340" s="96"/>
      <c r="BU340" s="96"/>
      <c r="BV340" s="96"/>
      <c r="BW340" s="96"/>
      <c r="BX340" s="96"/>
      <c r="BY340" s="96"/>
      <c r="BZ340" s="96"/>
      <c r="CA340" s="96"/>
      <c r="CB340" s="96"/>
      <c r="CC340" s="96"/>
      <c r="CD340" s="96"/>
      <c r="CE340" s="96"/>
      <c r="CF340" s="96"/>
      <c r="CG340" s="96"/>
      <c r="CH340" s="96"/>
      <c r="CI340" s="96"/>
    </row>
    <row r="341" spans="1:87" ht="15" hidden="1">
      <c r="A341" s="96"/>
      <c r="B341" s="102"/>
      <c r="C341" s="102"/>
      <c r="D341" s="102"/>
      <c r="E341" s="102"/>
      <c r="F341" s="102"/>
      <c r="G341" s="102"/>
      <c r="H341" s="102"/>
      <c r="I341" s="102"/>
      <c r="J341" s="102"/>
      <c r="K341" s="102"/>
      <c r="L341" s="102"/>
      <c r="M341" s="102"/>
      <c r="N341" s="102"/>
      <c r="O341" s="102"/>
      <c r="P341" s="102"/>
      <c r="Q341" s="96"/>
      <c r="R341" s="96"/>
      <c r="S341" s="96"/>
      <c r="T341" s="96"/>
      <c r="U341" s="96"/>
      <c r="V341" s="96"/>
      <c r="W341" s="96"/>
      <c r="X341" s="96"/>
      <c r="Y341" s="96"/>
      <c r="Z341" s="99"/>
      <c r="AA341" s="139" t="s">
        <v>430</v>
      </c>
      <c r="AB341" s="138">
        <v>13</v>
      </c>
      <c r="AC341" s="138" t="s">
        <v>27</v>
      </c>
      <c r="AD341" s="138">
        <f t="shared" si="4"/>
        <v>6</v>
      </c>
      <c r="AE341" s="138" t="s">
        <v>27</v>
      </c>
      <c r="AF341" s="138" t="s">
        <v>27</v>
      </c>
      <c r="AG341" s="123"/>
      <c r="AH341" s="123"/>
      <c r="AI341" s="123"/>
      <c r="AJ341" s="138" t="s">
        <v>27</v>
      </c>
      <c r="AK341" s="96"/>
      <c r="AL341" s="96"/>
      <c r="AM341" s="96"/>
      <c r="AN341" s="105"/>
      <c r="AO341" s="105"/>
      <c r="AP341" s="96"/>
      <c r="AQ341" s="105"/>
      <c r="AR341" s="96"/>
      <c r="AS341" s="96"/>
      <c r="AT341" s="96"/>
      <c r="AU341" s="96"/>
      <c r="AV341" s="96"/>
      <c r="AW341" s="96"/>
      <c r="AX341" s="96"/>
      <c r="AY341" s="96"/>
      <c r="AZ341" s="96"/>
      <c r="BA341" s="96"/>
      <c r="BB341" s="96"/>
      <c r="BC341" s="96"/>
      <c r="BD341" s="96"/>
      <c r="BE341" s="96"/>
      <c r="BF341" s="96"/>
      <c r="BG341" s="96"/>
      <c r="BH341" s="96"/>
      <c r="BI341" s="96"/>
      <c r="BJ341" s="96"/>
      <c r="BK341" s="96"/>
      <c r="BL341" s="96"/>
      <c r="BM341" s="96"/>
      <c r="BN341" s="96"/>
      <c r="BO341" s="96"/>
      <c r="BP341" s="96"/>
      <c r="BQ341" s="96"/>
      <c r="BR341" s="96"/>
      <c r="BS341" s="96"/>
      <c r="BT341" s="96"/>
      <c r="BU341" s="96"/>
      <c r="BV341" s="96"/>
      <c r="BW341" s="96"/>
      <c r="BX341" s="96"/>
      <c r="BY341" s="96"/>
      <c r="BZ341" s="96"/>
      <c r="CA341" s="96"/>
      <c r="CB341" s="96"/>
      <c r="CC341" s="96"/>
      <c r="CD341" s="96"/>
      <c r="CE341" s="96"/>
      <c r="CF341" s="96"/>
      <c r="CG341" s="96"/>
      <c r="CH341" s="96"/>
      <c r="CI341" s="96"/>
    </row>
    <row r="342" spans="1:87" ht="15" hidden="1">
      <c r="A342" s="96"/>
      <c r="B342" s="102"/>
      <c r="C342" s="102"/>
      <c r="D342" s="102"/>
      <c r="E342" s="102"/>
      <c r="F342" s="102"/>
      <c r="G342" s="102"/>
      <c r="H342" s="102"/>
      <c r="I342" s="102"/>
      <c r="J342" s="102"/>
      <c r="K342" s="102"/>
      <c r="L342" s="102"/>
      <c r="M342" s="102"/>
      <c r="N342" s="102"/>
      <c r="O342" s="102"/>
      <c r="P342" s="102"/>
      <c r="Q342" s="96"/>
      <c r="R342" s="96"/>
      <c r="S342" s="96"/>
      <c r="T342" s="96"/>
      <c r="U342" s="96"/>
      <c r="V342" s="96"/>
      <c r="W342" s="96"/>
      <c r="X342" s="96"/>
      <c r="Y342" s="96"/>
      <c r="Z342" s="99"/>
      <c r="AA342" s="139" t="s">
        <v>431</v>
      </c>
      <c r="AB342" s="138">
        <v>8</v>
      </c>
      <c r="AC342" s="138">
        <v>2023</v>
      </c>
      <c r="AD342" s="138" t="str">
        <f t="shared" si="4"/>
        <v/>
      </c>
      <c r="AE342" s="138" t="s">
        <v>432</v>
      </c>
      <c r="AF342" s="138" t="s">
        <v>5</v>
      </c>
      <c r="AG342" s="123">
        <v>8</v>
      </c>
      <c r="AH342" s="123">
        <v>1088</v>
      </c>
      <c r="AI342" s="123">
        <v>38</v>
      </c>
      <c r="AJ342" s="138" t="s">
        <v>27</v>
      </c>
      <c r="AK342" s="96"/>
      <c r="AL342" s="96"/>
      <c r="AM342" s="96"/>
      <c r="AN342" s="105"/>
      <c r="AO342" s="105"/>
      <c r="AP342" s="96"/>
      <c r="AQ342" s="105"/>
      <c r="AR342" s="96"/>
      <c r="AS342" s="96"/>
      <c r="AT342" s="96"/>
      <c r="AU342" s="96"/>
      <c r="AV342" s="96"/>
      <c r="AW342" s="96"/>
      <c r="AX342" s="96"/>
      <c r="AY342" s="96"/>
      <c r="AZ342" s="96"/>
      <c r="BA342" s="96"/>
      <c r="BB342" s="96"/>
      <c r="BC342" s="96"/>
      <c r="BD342" s="96"/>
      <c r="BE342" s="96"/>
      <c r="BF342" s="96"/>
      <c r="BG342" s="96"/>
      <c r="BH342" s="96"/>
      <c r="BI342" s="96"/>
      <c r="BJ342" s="96"/>
      <c r="BK342" s="96"/>
      <c r="BL342" s="96"/>
      <c r="BM342" s="96"/>
      <c r="BN342" s="96"/>
      <c r="BO342" s="96"/>
      <c r="BP342" s="96"/>
      <c r="BQ342" s="96"/>
      <c r="BR342" s="96"/>
      <c r="BS342" s="96"/>
      <c r="BT342" s="96"/>
      <c r="BU342" s="96"/>
      <c r="BV342" s="96"/>
      <c r="BW342" s="96"/>
      <c r="BX342" s="96"/>
      <c r="BY342" s="96"/>
      <c r="BZ342" s="96"/>
      <c r="CA342" s="96"/>
      <c r="CB342" s="96"/>
      <c r="CC342" s="96"/>
      <c r="CD342" s="96"/>
      <c r="CE342" s="96"/>
      <c r="CF342" s="96"/>
      <c r="CG342" s="96"/>
      <c r="CH342" s="96"/>
      <c r="CI342" s="96"/>
    </row>
    <row r="343" spans="1:87" ht="15" hidden="1">
      <c r="A343" s="96"/>
      <c r="B343" s="102"/>
      <c r="C343" s="102"/>
      <c r="D343" s="102"/>
      <c r="E343" s="102"/>
      <c r="F343" s="102"/>
      <c r="G343" s="102"/>
      <c r="H343" s="102"/>
      <c r="I343" s="102"/>
      <c r="J343" s="102"/>
      <c r="K343" s="102"/>
      <c r="L343" s="102"/>
      <c r="M343" s="102"/>
      <c r="N343" s="102"/>
      <c r="O343" s="102"/>
      <c r="P343" s="102"/>
      <c r="Q343" s="96"/>
      <c r="R343" s="96"/>
      <c r="S343" s="96"/>
      <c r="T343" s="96"/>
      <c r="U343" s="96"/>
      <c r="V343" s="96"/>
      <c r="W343" s="96"/>
      <c r="X343" s="96"/>
      <c r="Y343" s="96"/>
      <c r="Z343" s="99"/>
      <c r="AA343" s="139" t="s">
        <v>433</v>
      </c>
      <c r="AB343" s="138">
        <v>10</v>
      </c>
      <c r="AC343" s="138" t="s">
        <v>27</v>
      </c>
      <c r="AD343" s="138">
        <f t="shared" si="4"/>
        <v>6</v>
      </c>
      <c r="AE343" s="138" t="s">
        <v>27</v>
      </c>
      <c r="AF343" s="138" t="s">
        <v>27</v>
      </c>
      <c r="AG343" s="123"/>
      <c r="AH343" s="123"/>
      <c r="AI343" s="123"/>
      <c r="AJ343" s="138" t="s">
        <v>27</v>
      </c>
      <c r="AK343" s="96"/>
      <c r="AL343" s="96"/>
      <c r="AM343" s="96"/>
      <c r="AN343" s="105"/>
      <c r="AO343" s="105"/>
      <c r="AP343" s="96"/>
      <c r="AQ343" s="105"/>
      <c r="AR343" s="96"/>
      <c r="AS343" s="96"/>
      <c r="AT343" s="96"/>
      <c r="AU343" s="96"/>
      <c r="AV343" s="96"/>
      <c r="AW343" s="96"/>
      <c r="AX343" s="96"/>
      <c r="AY343" s="96"/>
      <c r="AZ343" s="96"/>
      <c r="BA343" s="96"/>
      <c r="BB343" s="96"/>
      <c r="BC343" s="96"/>
      <c r="BD343" s="96"/>
      <c r="BE343" s="96"/>
      <c r="BF343" s="96"/>
      <c r="BG343" s="96"/>
      <c r="BH343" s="96"/>
      <c r="BI343" s="96"/>
      <c r="BJ343" s="96"/>
      <c r="BK343" s="96"/>
      <c r="BL343" s="96"/>
      <c r="BM343" s="96"/>
      <c r="BN343" s="96"/>
      <c r="BO343" s="96"/>
      <c r="BP343" s="96"/>
      <c r="BQ343" s="96"/>
      <c r="BR343" s="96"/>
      <c r="BS343" s="96"/>
      <c r="BT343" s="96"/>
      <c r="BU343" s="96"/>
      <c r="BV343" s="96"/>
      <c r="BW343" s="96"/>
      <c r="BX343" s="96"/>
      <c r="BY343" s="96"/>
      <c r="BZ343" s="96"/>
      <c r="CA343" s="96"/>
      <c r="CB343" s="96"/>
      <c r="CC343" s="96"/>
      <c r="CD343" s="96"/>
      <c r="CE343" s="96"/>
      <c r="CF343" s="96"/>
      <c r="CG343" s="96"/>
      <c r="CH343" s="96"/>
      <c r="CI343" s="96"/>
    </row>
    <row r="344" spans="1:87" ht="15" hidden="1">
      <c r="A344" s="96"/>
      <c r="B344" s="102"/>
      <c r="C344" s="102"/>
      <c r="D344" s="102"/>
      <c r="E344" s="102"/>
      <c r="F344" s="102"/>
      <c r="G344" s="102"/>
      <c r="H344" s="102"/>
      <c r="I344" s="102"/>
      <c r="J344" s="102"/>
      <c r="K344" s="102"/>
      <c r="L344" s="102"/>
      <c r="M344" s="102"/>
      <c r="N344" s="102"/>
      <c r="O344" s="102"/>
      <c r="P344" s="102"/>
      <c r="Q344" s="96"/>
      <c r="R344" s="96"/>
      <c r="S344" s="96"/>
      <c r="T344" s="96"/>
      <c r="U344" s="96"/>
      <c r="V344" s="96"/>
      <c r="W344" s="96"/>
      <c r="X344" s="96"/>
      <c r="Y344" s="96"/>
      <c r="Z344" s="99"/>
      <c r="AA344" s="136" t="s">
        <v>434</v>
      </c>
      <c r="AB344" s="137">
        <v>13</v>
      </c>
      <c r="AC344" s="138">
        <v>2016</v>
      </c>
      <c r="AD344" s="138" t="str">
        <f t="shared" si="4"/>
        <v/>
      </c>
      <c r="AE344" s="138" t="s">
        <v>435</v>
      </c>
      <c r="AF344" s="138" t="s">
        <v>5</v>
      </c>
      <c r="AG344" s="123">
        <v>9</v>
      </c>
      <c r="AH344" s="123">
        <v>574</v>
      </c>
      <c r="AI344" s="123">
        <v>35</v>
      </c>
      <c r="AJ344" s="138" t="s">
        <v>27</v>
      </c>
      <c r="AK344" s="96"/>
      <c r="AL344" s="96"/>
      <c r="AM344" s="96"/>
      <c r="AN344" s="105"/>
      <c r="AO344" s="105"/>
      <c r="AP344" s="96"/>
      <c r="AQ344" s="105"/>
      <c r="AR344" s="96"/>
      <c r="AS344" s="96"/>
      <c r="AT344" s="96"/>
      <c r="AU344" s="96"/>
      <c r="AV344" s="96"/>
      <c r="AW344" s="96"/>
      <c r="AX344" s="96"/>
      <c r="AY344" s="96"/>
      <c r="AZ344" s="96"/>
      <c r="BA344" s="96"/>
      <c r="BB344" s="96"/>
      <c r="BC344" s="96"/>
      <c r="BD344" s="96"/>
      <c r="BE344" s="96"/>
      <c r="BF344" s="96"/>
      <c r="BG344" s="96"/>
      <c r="BH344" s="96"/>
      <c r="BI344" s="96"/>
      <c r="BJ344" s="96"/>
      <c r="BK344" s="96"/>
      <c r="BL344" s="96"/>
      <c r="BM344" s="96"/>
      <c r="BN344" s="96"/>
      <c r="BO344" s="96"/>
      <c r="BP344" s="96"/>
      <c r="BQ344" s="96"/>
      <c r="BR344" s="96"/>
      <c r="BS344" s="96"/>
      <c r="BT344" s="96"/>
      <c r="BU344" s="96"/>
      <c r="BV344" s="96"/>
      <c r="BW344" s="96"/>
      <c r="BX344" s="96"/>
      <c r="BY344" s="96"/>
      <c r="BZ344" s="96"/>
      <c r="CA344" s="96"/>
      <c r="CB344" s="96"/>
      <c r="CC344" s="96"/>
      <c r="CD344" s="96"/>
      <c r="CE344" s="96"/>
      <c r="CF344" s="96"/>
      <c r="CG344" s="96"/>
      <c r="CH344" s="96"/>
      <c r="CI344" s="96"/>
    </row>
    <row r="345" spans="1:87" ht="15" hidden="1">
      <c r="A345" s="96"/>
      <c r="B345" s="102"/>
      <c r="C345" s="102"/>
      <c r="D345" s="102"/>
      <c r="E345" s="102"/>
      <c r="F345" s="102"/>
      <c r="G345" s="102"/>
      <c r="H345" s="102"/>
      <c r="I345" s="102"/>
      <c r="J345" s="102"/>
      <c r="K345" s="102"/>
      <c r="L345" s="102"/>
      <c r="M345" s="102"/>
      <c r="N345" s="102"/>
      <c r="O345" s="102"/>
      <c r="P345" s="102"/>
      <c r="Q345" s="96"/>
      <c r="R345" s="96"/>
      <c r="S345" s="96"/>
      <c r="T345" s="96"/>
      <c r="U345" s="96"/>
      <c r="V345" s="96"/>
      <c r="W345" s="96"/>
      <c r="X345" s="96"/>
      <c r="Y345" s="96"/>
      <c r="Z345" s="99"/>
      <c r="AA345" s="139" t="s">
        <v>436</v>
      </c>
      <c r="AB345" s="138">
        <v>2</v>
      </c>
      <c r="AC345" s="138" t="s">
        <v>27</v>
      </c>
      <c r="AD345" s="138">
        <f t="shared" si="4"/>
        <v>6</v>
      </c>
      <c r="AE345" s="138" t="s">
        <v>27</v>
      </c>
      <c r="AF345" s="138" t="s">
        <v>27</v>
      </c>
      <c r="AG345" s="123"/>
      <c r="AH345" s="123"/>
      <c r="AI345" s="123"/>
      <c r="AJ345" s="138" t="s">
        <v>27</v>
      </c>
      <c r="AK345" s="96"/>
      <c r="AL345" s="96"/>
      <c r="AM345" s="96"/>
      <c r="AN345" s="105"/>
      <c r="AO345" s="105"/>
      <c r="AP345" s="96"/>
      <c r="AQ345" s="105"/>
      <c r="AR345" s="96"/>
      <c r="AS345" s="96"/>
      <c r="AT345" s="96"/>
      <c r="AU345" s="96"/>
      <c r="AV345" s="96"/>
      <c r="AW345" s="96"/>
      <c r="AX345" s="96"/>
      <c r="AY345" s="96"/>
      <c r="AZ345" s="96"/>
      <c r="BA345" s="96"/>
      <c r="BB345" s="96"/>
      <c r="BC345" s="96"/>
      <c r="BD345" s="96"/>
      <c r="BE345" s="96"/>
      <c r="BF345" s="96"/>
      <c r="BG345" s="96"/>
      <c r="BH345" s="96"/>
      <c r="BI345" s="96"/>
      <c r="BJ345" s="96"/>
      <c r="BK345" s="96"/>
      <c r="BL345" s="96"/>
      <c r="BM345" s="96"/>
      <c r="BN345" s="96"/>
      <c r="BO345" s="96"/>
      <c r="BP345" s="96"/>
      <c r="BQ345" s="96"/>
      <c r="BR345" s="96"/>
      <c r="BS345" s="96"/>
      <c r="BT345" s="96"/>
      <c r="BU345" s="96"/>
      <c r="BV345" s="96"/>
      <c r="BW345" s="96"/>
      <c r="BX345" s="96"/>
      <c r="BY345" s="96"/>
      <c r="BZ345" s="96"/>
      <c r="CA345" s="96"/>
      <c r="CB345" s="96"/>
      <c r="CC345" s="96"/>
      <c r="CD345" s="96"/>
      <c r="CE345" s="96"/>
      <c r="CF345" s="96"/>
      <c r="CG345" s="96"/>
      <c r="CH345" s="96"/>
      <c r="CI345" s="96"/>
    </row>
    <row r="346" spans="1:87" ht="15" hidden="1">
      <c r="A346" s="96"/>
      <c r="B346" s="102"/>
      <c r="C346" s="102"/>
      <c r="D346" s="102"/>
      <c r="E346" s="102"/>
      <c r="F346" s="102"/>
      <c r="G346" s="102"/>
      <c r="H346" s="102"/>
      <c r="I346" s="102"/>
      <c r="J346" s="102"/>
      <c r="K346" s="102"/>
      <c r="L346" s="102"/>
      <c r="M346" s="102"/>
      <c r="N346" s="102"/>
      <c r="O346" s="102"/>
      <c r="P346" s="102"/>
      <c r="Q346" s="96"/>
      <c r="R346" s="96"/>
      <c r="S346" s="96"/>
      <c r="T346" s="96"/>
      <c r="U346" s="96"/>
      <c r="V346" s="96"/>
      <c r="W346" s="96"/>
      <c r="X346" s="96"/>
      <c r="Y346" s="96"/>
      <c r="Z346" s="99"/>
      <c r="AA346" s="139" t="s">
        <v>437</v>
      </c>
      <c r="AB346" s="138">
        <v>8</v>
      </c>
      <c r="AC346" s="138">
        <v>2015</v>
      </c>
      <c r="AD346" s="138" t="str">
        <f t="shared" si="4"/>
        <v/>
      </c>
      <c r="AE346" s="138" t="s">
        <v>438</v>
      </c>
      <c r="AF346" s="138" t="s">
        <v>5</v>
      </c>
      <c r="AG346" s="123">
        <v>15</v>
      </c>
      <c r="AH346" s="123">
        <v>2869</v>
      </c>
      <c r="AI346" s="123">
        <v>90</v>
      </c>
      <c r="AJ346" s="138" t="s">
        <v>27</v>
      </c>
      <c r="AK346" s="96"/>
      <c r="AL346" s="96"/>
      <c r="AM346" s="96"/>
      <c r="AN346" s="105"/>
      <c r="AO346" s="105"/>
      <c r="AP346" s="96"/>
      <c r="AQ346" s="105"/>
      <c r="AR346" s="96"/>
      <c r="AS346" s="96"/>
      <c r="AT346" s="96"/>
      <c r="AU346" s="96"/>
      <c r="AV346" s="96"/>
      <c r="AW346" s="96"/>
      <c r="AX346" s="96"/>
      <c r="AY346" s="96"/>
      <c r="AZ346" s="96"/>
      <c r="BA346" s="96"/>
      <c r="BB346" s="96"/>
      <c r="BC346" s="96"/>
      <c r="BD346" s="96"/>
      <c r="BE346" s="96"/>
      <c r="BF346" s="96"/>
      <c r="BG346" s="96"/>
      <c r="BH346" s="96"/>
      <c r="BI346" s="96"/>
      <c r="BJ346" s="96"/>
      <c r="BK346" s="96"/>
      <c r="BL346" s="96"/>
      <c r="BM346" s="96"/>
      <c r="BN346" s="96"/>
      <c r="BO346" s="96"/>
      <c r="BP346" s="96"/>
      <c r="BQ346" s="96"/>
      <c r="BR346" s="96"/>
      <c r="BS346" s="96"/>
      <c r="BT346" s="96"/>
      <c r="BU346" s="96"/>
      <c r="BV346" s="96"/>
      <c r="BW346" s="96"/>
      <c r="BX346" s="96"/>
      <c r="BY346" s="96"/>
      <c r="BZ346" s="96"/>
      <c r="CA346" s="96"/>
      <c r="CB346" s="96"/>
      <c r="CC346" s="96"/>
      <c r="CD346" s="96"/>
      <c r="CE346" s="96"/>
      <c r="CF346" s="96"/>
      <c r="CG346" s="96"/>
      <c r="CH346" s="96"/>
      <c r="CI346" s="96"/>
    </row>
    <row r="347" spans="1:87" ht="15" hidden="1">
      <c r="A347" s="96"/>
      <c r="B347" s="102"/>
      <c r="C347" s="102"/>
      <c r="D347" s="102"/>
      <c r="E347" s="102"/>
      <c r="F347" s="102"/>
      <c r="G347" s="102"/>
      <c r="H347" s="102"/>
      <c r="I347" s="102"/>
      <c r="J347" s="102"/>
      <c r="K347" s="102"/>
      <c r="L347" s="102"/>
      <c r="M347" s="102"/>
      <c r="N347" s="102"/>
      <c r="O347" s="102"/>
      <c r="P347" s="102"/>
      <c r="Q347" s="96"/>
      <c r="R347" s="96"/>
      <c r="S347" s="96"/>
      <c r="T347" s="96"/>
      <c r="U347" s="96"/>
      <c r="V347" s="96"/>
      <c r="W347" s="96"/>
      <c r="X347" s="96"/>
      <c r="Y347" s="96"/>
      <c r="Z347" s="99"/>
      <c r="AA347" s="139" t="s">
        <v>439</v>
      </c>
      <c r="AB347" s="138">
        <v>7</v>
      </c>
      <c r="AC347" s="138" t="s">
        <v>27</v>
      </c>
      <c r="AD347" s="138">
        <f t="shared" si="4"/>
        <v>6</v>
      </c>
      <c r="AE347" s="138" t="s">
        <v>27</v>
      </c>
      <c r="AF347" s="138" t="s">
        <v>27</v>
      </c>
      <c r="AG347" s="123"/>
      <c r="AH347" s="123"/>
      <c r="AI347" s="123"/>
      <c r="AJ347" s="138" t="s">
        <v>27</v>
      </c>
      <c r="AK347" s="96"/>
      <c r="AL347" s="96"/>
      <c r="AM347" s="96"/>
      <c r="AN347" s="105"/>
      <c r="AO347" s="105"/>
      <c r="AP347" s="96"/>
      <c r="AQ347" s="105"/>
      <c r="AR347" s="96"/>
      <c r="AS347" s="96"/>
      <c r="AT347" s="96"/>
      <c r="AU347" s="96"/>
      <c r="AV347" s="96"/>
      <c r="AW347" s="96"/>
      <c r="AX347" s="96"/>
      <c r="AY347" s="96"/>
      <c r="AZ347" s="96"/>
      <c r="BA347" s="96"/>
      <c r="BB347" s="96"/>
      <c r="BC347" s="96"/>
      <c r="BD347" s="96"/>
      <c r="BE347" s="96"/>
      <c r="BF347" s="96"/>
      <c r="BG347" s="96"/>
      <c r="BH347" s="96"/>
      <c r="BI347" s="96"/>
      <c r="BJ347" s="96"/>
      <c r="BK347" s="96"/>
      <c r="BL347" s="96"/>
      <c r="BM347" s="96"/>
      <c r="BN347" s="96"/>
      <c r="BO347" s="96"/>
      <c r="BP347" s="96"/>
      <c r="BQ347" s="96"/>
      <c r="BR347" s="96"/>
      <c r="BS347" s="96"/>
      <c r="BT347" s="96"/>
      <c r="BU347" s="96"/>
      <c r="BV347" s="96"/>
      <c r="BW347" s="96"/>
      <c r="BX347" s="96"/>
      <c r="BY347" s="96"/>
      <c r="BZ347" s="96"/>
      <c r="CA347" s="96"/>
      <c r="CB347" s="96"/>
      <c r="CC347" s="96"/>
      <c r="CD347" s="96"/>
      <c r="CE347" s="96"/>
      <c r="CF347" s="96"/>
      <c r="CG347" s="96"/>
      <c r="CH347" s="96"/>
      <c r="CI347" s="96"/>
    </row>
    <row r="348" spans="1:87" ht="15" hidden="1">
      <c r="A348" s="96"/>
      <c r="B348" s="102"/>
      <c r="C348" s="102"/>
      <c r="D348" s="102"/>
      <c r="E348" s="102"/>
      <c r="F348" s="102"/>
      <c r="G348" s="102"/>
      <c r="H348" s="102"/>
      <c r="I348" s="102"/>
      <c r="J348" s="102"/>
      <c r="K348" s="102"/>
      <c r="L348" s="102"/>
      <c r="M348" s="102"/>
      <c r="N348" s="102"/>
      <c r="O348" s="102"/>
      <c r="P348" s="102"/>
      <c r="Q348" s="96"/>
      <c r="R348" s="96"/>
      <c r="S348" s="96"/>
      <c r="T348" s="96"/>
      <c r="U348" s="96"/>
      <c r="V348" s="96"/>
      <c r="W348" s="96"/>
      <c r="X348" s="96"/>
      <c r="Y348" s="96"/>
      <c r="Z348" s="99"/>
      <c r="AA348" s="139" t="s">
        <v>440</v>
      </c>
      <c r="AB348" s="138">
        <v>13</v>
      </c>
      <c r="AC348" s="138">
        <v>2016</v>
      </c>
      <c r="AD348" s="138" t="str">
        <f t="shared" si="4"/>
        <v/>
      </c>
      <c r="AE348" s="138" t="s">
        <v>441</v>
      </c>
      <c r="AF348" s="138" t="s">
        <v>5</v>
      </c>
      <c r="AG348" s="123">
        <v>18</v>
      </c>
      <c r="AH348" s="123">
        <v>3083</v>
      </c>
      <c r="AI348" s="123">
        <v>96</v>
      </c>
      <c r="AJ348" s="138" t="s">
        <v>27</v>
      </c>
      <c r="AK348" s="96"/>
      <c r="AL348" s="96"/>
      <c r="AM348" s="96"/>
      <c r="AN348" s="105"/>
      <c r="AO348" s="105"/>
      <c r="AP348" s="96"/>
      <c r="AQ348" s="105"/>
      <c r="AR348" s="96"/>
      <c r="AS348" s="96"/>
      <c r="AT348" s="96"/>
      <c r="AU348" s="96"/>
      <c r="AV348" s="96"/>
      <c r="AW348" s="96"/>
      <c r="AX348" s="96"/>
      <c r="AY348" s="96"/>
      <c r="AZ348" s="96"/>
      <c r="BA348" s="96"/>
      <c r="BB348" s="96"/>
      <c r="BC348" s="96"/>
      <c r="BD348" s="96"/>
      <c r="BE348" s="96"/>
      <c r="BF348" s="96"/>
      <c r="BG348" s="96"/>
      <c r="BH348" s="96"/>
      <c r="BI348" s="96"/>
      <c r="BJ348" s="96"/>
      <c r="BK348" s="96"/>
      <c r="BL348" s="96"/>
      <c r="BM348" s="96"/>
      <c r="BN348" s="96"/>
      <c r="BO348" s="96"/>
      <c r="BP348" s="96"/>
      <c r="BQ348" s="96"/>
      <c r="BR348" s="96"/>
      <c r="BS348" s="96"/>
      <c r="BT348" s="96"/>
      <c r="BU348" s="96"/>
      <c r="BV348" s="96"/>
      <c r="BW348" s="96"/>
      <c r="BX348" s="96"/>
      <c r="BY348" s="96"/>
      <c r="BZ348" s="96"/>
      <c r="CA348" s="96"/>
      <c r="CB348" s="96"/>
      <c r="CC348" s="96"/>
      <c r="CD348" s="96"/>
      <c r="CE348" s="96"/>
      <c r="CF348" s="96"/>
      <c r="CG348" s="96"/>
      <c r="CH348" s="96"/>
      <c r="CI348" s="96"/>
    </row>
    <row r="349" spans="1:87" ht="15" hidden="1">
      <c r="A349" s="96"/>
      <c r="B349" s="102"/>
      <c r="C349" s="102"/>
      <c r="D349" s="102"/>
      <c r="E349" s="102"/>
      <c r="F349" s="102"/>
      <c r="G349" s="102"/>
      <c r="H349" s="102"/>
      <c r="I349" s="102"/>
      <c r="J349" s="102"/>
      <c r="K349" s="102"/>
      <c r="L349" s="102"/>
      <c r="M349" s="102"/>
      <c r="N349" s="102"/>
      <c r="O349" s="102"/>
      <c r="P349" s="102"/>
      <c r="Q349" s="96"/>
      <c r="R349" s="96"/>
      <c r="S349" s="96"/>
      <c r="T349" s="96"/>
      <c r="U349" s="96"/>
      <c r="V349" s="96"/>
      <c r="W349" s="96"/>
      <c r="X349" s="96"/>
      <c r="Y349" s="96"/>
      <c r="Z349" s="99"/>
      <c r="AA349" s="139" t="s">
        <v>442</v>
      </c>
      <c r="AB349" s="138">
        <v>8</v>
      </c>
      <c r="AC349" s="138" t="s">
        <v>27</v>
      </c>
      <c r="AD349" s="138">
        <f t="shared" si="4"/>
        <v>6</v>
      </c>
      <c r="AE349" s="138" t="s">
        <v>27</v>
      </c>
      <c r="AF349" s="138" t="s">
        <v>27</v>
      </c>
      <c r="AG349" s="123"/>
      <c r="AH349" s="123"/>
      <c r="AI349" s="123"/>
      <c r="AJ349" s="138" t="s">
        <v>27</v>
      </c>
      <c r="AK349" s="96"/>
      <c r="AL349" s="96"/>
      <c r="AM349" s="96"/>
      <c r="AN349" s="105"/>
      <c r="AO349" s="105"/>
      <c r="AP349" s="96"/>
      <c r="AQ349" s="105"/>
      <c r="AR349" s="96"/>
      <c r="AS349" s="96"/>
      <c r="AT349" s="96"/>
      <c r="AU349" s="96"/>
      <c r="AV349" s="96"/>
      <c r="AW349" s="96"/>
      <c r="AX349" s="96"/>
      <c r="AY349" s="96"/>
      <c r="AZ349" s="96"/>
      <c r="BA349" s="96"/>
      <c r="BB349" s="96"/>
      <c r="BC349" s="96"/>
      <c r="BD349" s="96"/>
      <c r="BE349" s="96"/>
      <c r="BF349" s="96"/>
      <c r="BG349" s="96"/>
      <c r="BH349" s="96"/>
      <c r="BI349" s="96"/>
      <c r="BJ349" s="96"/>
      <c r="BK349" s="96"/>
      <c r="BL349" s="96"/>
      <c r="BM349" s="96"/>
      <c r="BN349" s="96"/>
      <c r="BO349" s="96"/>
      <c r="BP349" s="96"/>
      <c r="BQ349" s="96"/>
      <c r="BR349" s="96"/>
      <c r="BS349" s="96"/>
      <c r="BT349" s="96"/>
      <c r="BU349" s="96"/>
      <c r="BV349" s="96"/>
      <c r="BW349" s="96"/>
      <c r="BX349" s="96"/>
      <c r="BY349" s="96"/>
      <c r="BZ349" s="96"/>
      <c r="CA349" s="96"/>
      <c r="CB349" s="96"/>
      <c r="CC349" s="96"/>
      <c r="CD349" s="96"/>
      <c r="CE349" s="96"/>
      <c r="CF349" s="96"/>
      <c r="CG349" s="96"/>
      <c r="CH349" s="96"/>
      <c r="CI349" s="96"/>
    </row>
    <row r="350" spans="1:87" ht="15" hidden="1">
      <c r="A350" s="96"/>
      <c r="B350" s="102"/>
      <c r="C350" s="102"/>
      <c r="D350" s="102"/>
      <c r="E350" s="102"/>
      <c r="F350" s="102"/>
      <c r="G350" s="102"/>
      <c r="H350" s="102"/>
      <c r="I350" s="102"/>
      <c r="J350" s="102"/>
      <c r="K350" s="102"/>
      <c r="L350" s="102"/>
      <c r="M350" s="102"/>
      <c r="N350" s="102"/>
      <c r="O350" s="102"/>
      <c r="P350" s="102"/>
      <c r="Q350" s="96"/>
      <c r="R350" s="96"/>
      <c r="S350" s="96"/>
      <c r="T350" s="96"/>
      <c r="U350" s="96"/>
      <c r="V350" s="96"/>
      <c r="W350" s="96"/>
      <c r="X350" s="96"/>
      <c r="Y350" s="96"/>
      <c r="Z350" s="99"/>
      <c r="AA350" s="139" t="s">
        <v>443</v>
      </c>
      <c r="AB350" s="138">
        <v>6</v>
      </c>
      <c r="AC350" s="138">
        <v>2018</v>
      </c>
      <c r="AD350" s="138" t="str">
        <f t="shared" si="4"/>
        <v/>
      </c>
      <c r="AE350" s="138" t="s">
        <v>444</v>
      </c>
      <c r="AF350" s="138" t="s">
        <v>5</v>
      </c>
      <c r="AG350" s="123">
        <v>13</v>
      </c>
      <c r="AH350" s="123">
        <v>1310</v>
      </c>
      <c r="AI350" s="123">
        <v>62</v>
      </c>
      <c r="AJ350" s="138" t="s">
        <v>27</v>
      </c>
      <c r="AK350" s="96"/>
      <c r="AL350" s="96"/>
      <c r="AM350" s="96"/>
      <c r="AN350" s="105"/>
      <c r="AO350" s="105"/>
      <c r="AP350" s="96"/>
      <c r="AQ350" s="105"/>
      <c r="AR350" s="96"/>
      <c r="AS350" s="96"/>
      <c r="AT350" s="96"/>
      <c r="AU350" s="96"/>
      <c r="AV350" s="96"/>
      <c r="AW350" s="96"/>
      <c r="AX350" s="96"/>
      <c r="AY350" s="96"/>
      <c r="AZ350" s="96"/>
      <c r="BA350" s="96"/>
      <c r="BB350" s="96"/>
      <c r="BC350" s="96"/>
      <c r="BD350" s="96"/>
      <c r="BE350" s="96"/>
      <c r="BF350" s="96"/>
      <c r="BG350" s="96"/>
      <c r="BH350" s="96"/>
      <c r="BI350" s="96"/>
      <c r="BJ350" s="96"/>
      <c r="BK350" s="96"/>
      <c r="BL350" s="96"/>
      <c r="BM350" s="96"/>
      <c r="BN350" s="96"/>
      <c r="BO350" s="96"/>
      <c r="BP350" s="96"/>
      <c r="BQ350" s="96"/>
      <c r="BR350" s="96"/>
      <c r="BS350" s="96"/>
      <c r="BT350" s="96"/>
      <c r="BU350" s="96"/>
      <c r="BV350" s="96"/>
      <c r="BW350" s="96"/>
      <c r="BX350" s="96"/>
      <c r="BY350" s="96"/>
      <c r="BZ350" s="96"/>
      <c r="CA350" s="96"/>
      <c r="CB350" s="96"/>
      <c r="CC350" s="96"/>
      <c r="CD350" s="96"/>
      <c r="CE350" s="96"/>
      <c r="CF350" s="96"/>
      <c r="CG350" s="96"/>
      <c r="CH350" s="96"/>
      <c r="CI350" s="96"/>
    </row>
    <row r="351" spans="1:87" ht="15" hidden="1">
      <c r="A351" s="96"/>
      <c r="B351" s="102"/>
      <c r="C351" s="102"/>
      <c r="D351" s="102"/>
      <c r="E351" s="102"/>
      <c r="F351" s="102"/>
      <c r="G351" s="102"/>
      <c r="H351" s="102"/>
      <c r="I351" s="102"/>
      <c r="J351" s="102"/>
      <c r="K351" s="102"/>
      <c r="L351" s="102"/>
      <c r="M351" s="102"/>
      <c r="N351" s="102"/>
      <c r="O351" s="102"/>
      <c r="P351" s="102"/>
      <c r="Q351" s="96"/>
      <c r="R351" s="96"/>
      <c r="S351" s="96"/>
      <c r="T351" s="96"/>
      <c r="U351" s="96"/>
      <c r="V351" s="96"/>
      <c r="W351" s="96"/>
      <c r="X351" s="96"/>
      <c r="Y351" s="96"/>
      <c r="Z351" s="99"/>
      <c r="AA351" s="139" t="s">
        <v>445</v>
      </c>
      <c r="AB351" s="138">
        <v>8</v>
      </c>
      <c r="AC351" s="138" t="s">
        <v>27</v>
      </c>
      <c r="AD351" s="138">
        <f t="shared" si="4"/>
        <v>6</v>
      </c>
      <c r="AE351" s="138" t="s">
        <v>27</v>
      </c>
      <c r="AF351" s="138" t="s">
        <v>27</v>
      </c>
      <c r="AG351" s="123"/>
      <c r="AH351" s="123"/>
      <c r="AI351" s="123"/>
      <c r="AJ351" s="138" t="s">
        <v>27</v>
      </c>
      <c r="AK351" s="96"/>
      <c r="AL351" s="96"/>
      <c r="AM351" s="96"/>
      <c r="AN351" s="105"/>
      <c r="AO351" s="105"/>
      <c r="AP351" s="96"/>
      <c r="AQ351" s="105"/>
      <c r="AR351" s="96"/>
      <c r="AS351" s="96"/>
      <c r="AT351" s="96"/>
      <c r="AU351" s="96"/>
      <c r="AV351" s="96"/>
      <c r="AW351" s="96"/>
      <c r="AX351" s="96"/>
      <c r="AY351" s="96"/>
      <c r="AZ351" s="96"/>
      <c r="BA351" s="96"/>
      <c r="BB351" s="96"/>
      <c r="BC351" s="96"/>
      <c r="BD351" s="96"/>
      <c r="BE351" s="96"/>
      <c r="BF351" s="96"/>
      <c r="BG351" s="96"/>
      <c r="BH351" s="96"/>
      <c r="BI351" s="96"/>
      <c r="BJ351" s="96"/>
      <c r="BK351" s="96"/>
      <c r="BL351" s="96"/>
      <c r="BM351" s="96"/>
      <c r="BN351" s="96"/>
      <c r="BO351" s="96"/>
      <c r="BP351" s="96"/>
      <c r="BQ351" s="96"/>
      <c r="BR351" s="96"/>
      <c r="BS351" s="96"/>
      <c r="BT351" s="96"/>
      <c r="BU351" s="96"/>
      <c r="BV351" s="96"/>
      <c r="BW351" s="96"/>
      <c r="BX351" s="96"/>
      <c r="BY351" s="96"/>
      <c r="BZ351" s="96"/>
      <c r="CA351" s="96"/>
      <c r="CB351" s="96"/>
      <c r="CC351" s="96"/>
      <c r="CD351" s="96"/>
      <c r="CE351" s="96"/>
      <c r="CF351" s="96"/>
      <c r="CG351" s="96"/>
      <c r="CH351" s="96"/>
      <c r="CI351" s="96"/>
    </row>
    <row r="352" spans="1:87" ht="15" hidden="1">
      <c r="A352" s="96"/>
      <c r="B352" s="102"/>
      <c r="C352" s="102"/>
      <c r="D352" s="102"/>
      <c r="E352" s="102"/>
      <c r="F352" s="102"/>
      <c r="G352" s="102"/>
      <c r="H352" s="102"/>
      <c r="I352" s="102"/>
      <c r="J352" s="102"/>
      <c r="K352" s="102"/>
      <c r="L352" s="102"/>
      <c r="M352" s="102"/>
      <c r="N352" s="102"/>
      <c r="O352" s="102"/>
      <c r="P352" s="102"/>
      <c r="Q352" s="96"/>
      <c r="R352" s="96"/>
      <c r="S352" s="96"/>
      <c r="T352" s="96"/>
      <c r="U352" s="96"/>
      <c r="V352" s="96"/>
      <c r="W352" s="96"/>
      <c r="X352" s="96"/>
      <c r="Y352" s="96"/>
      <c r="Z352" s="99"/>
      <c r="AA352" s="136" t="s">
        <v>446</v>
      </c>
      <c r="AB352" s="137">
        <v>6</v>
      </c>
      <c r="AC352" s="138">
        <v>2016</v>
      </c>
      <c r="AD352" s="138" t="str">
        <f t="shared" si="4"/>
        <v/>
      </c>
      <c r="AE352" s="138" t="s">
        <v>447</v>
      </c>
      <c r="AF352" s="138" t="s">
        <v>7</v>
      </c>
      <c r="AG352" s="123">
        <v>10</v>
      </c>
      <c r="AH352" s="123">
        <v>2057</v>
      </c>
      <c r="AI352" s="123">
        <v>67</v>
      </c>
      <c r="AJ352" s="138" t="s">
        <v>27</v>
      </c>
      <c r="AK352" s="96"/>
      <c r="AL352" s="96"/>
      <c r="AM352" s="96"/>
      <c r="AN352" s="105"/>
      <c r="AO352" s="105"/>
      <c r="AP352" s="96"/>
      <c r="AQ352" s="105"/>
      <c r="AR352" s="96"/>
      <c r="AS352" s="96"/>
      <c r="AT352" s="96"/>
      <c r="AU352" s="96"/>
      <c r="AV352" s="96"/>
      <c r="AW352" s="96"/>
      <c r="AX352" s="96"/>
      <c r="AY352" s="96"/>
      <c r="AZ352" s="96"/>
      <c r="BA352" s="96"/>
      <c r="BB352" s="96"/>
      <c r="BC352" s="96"/>
      <c r="BD352" s="96"/>
      <c r="BE352" s="96"/>
      <c r="BF352" s="96"/>
      <c r="BG352" s="96"/>
      <c r="BH352" s="96"/>
      <c r="BI352" s="96"/>
      <c r="BJ352" s="96"/>
      <c r="BK352" s="96"/>
      <c r="BL352" s="96"/>
      <c r="BM352" s="96"/>
      <c r="BN352" s="96"/>
      <c r="BO352" s="96"/>
      <c r="BP352" s="96"/>
      <c r="BQ352" s="96"/>
      <c r="BR352" s="96"/>
      <c r="BS352" s="96"/>
      <c r="BT352" s="96"/>
      <c r="BU352" s="96"/>
      <c r="BV352" s="96"/>
      <c r="BW352" s="96"/>
      <c r="BX352" s="96"/>
      <c r="BY352" s="96"/>
      <c r="BZ352" s="96"/>
      <c r="CA352" s="96"/>
      <c r="CB352" s="96"/>
      <c r="CC352" s="96"/>
      <c r="CD352" s="96"/>
      <c r="CE352" s="96"/>
      <c r="CF352" s="96"/>
      <c r="CG352" s="96"/>
      <c r="CH352" s="96"/>
      <c r="CI352" s="96"/>
    </row>
    <row r="353" spans="1:87" ht="15" hidden="1">
      <c r="A353" s="96"/>
      <c r="B353" s="102"/>
      <c r="C353" s="102"/>
      <c r="D353" s="102"/>
      <c r="E353" s="102"/>
      <c r="F353" s="102"/>
      <c r="G353" s="102"/>
      <c r="H353" s="102"/>
      <c r="I353" s="102"/>
      <c r="J353" s="102"/>
      <c r="K353" s="102"/>
      <c r="L353" s="102"/>
      <c r="M353" s="102"/>
      <c r="N353" s="102"/>
      <c r="O353" s="102"/>
      <c r="P353" s="102"/>
      <c r="Q353" s="96"/>
      <c r="R353" s="96"/>
      <c r="S353" s="96"/>
      <c r="T353" s="96"/>
      <c r="U353" s="96"/>
      <c r="V353" s="96"/>
      <c r="W353" s="96"/>
      <c r="X353" s="96"/>
      <c r="Y353" s="96"/>
      <c r="Z353" s="99"/>
      <c r="AA353" s="139" t="s">
        <v>448</v>
      </c>
      <c r="AB353" s="138">
        <v>8</v>
      </c>
      <c r="AC353" s="138" t="s">
        <v>27</v>
      </c>
      <c r="AD353" s="138">
        <f t="shared" si="4"/>
        <v>6</v>
      </c>
      <c r="AE353" s="138" t="s">
        <v>27</v>
      </c>
      <c r="AF353" s="138" t="s">
        <v>27</v>
      </c>
      <c r="AG353" s="123"/>
      <c r="AH353" s="123"/>
      <c r="AI353" s="123"/>
      <c r="AJ353" s="138" t="s">
        <v>27</v>
      </c>
      <c r="AK353" s="96"/>
      <c r="AL353" s="96"/>
      <c r="AM353" s="96"/>
      <c r="AN353" s="105"/>
      <c r="AO353" s="105"/>
      <c r="AP353" s="96"/>
      <c r="AQ353" s="105"/>
      <c r="AR353" s="96"/>
      <c r="AS353" s="96"/>
      <c r="AT353" s="96"/>
      <c r="AU353" s="96"/>
      <c r="AV353" s="96"/>
      <c r="AW353" s="96"/>
      <c r="AX353" s="96"/>
      <c r="AY353" s="96"/>
      <c r="AZ353" s="96"/>
      <c r="BA353" s="96"/>
      <c r="BB353" s="96"/>
      <c r="BC353" s="96"/>
      <c r="BD353" s="96"/>
      <c r="BE353" s="96"/>
      <c r="BF353" s="96"/>
      <c r="BG353" s="96"/>
      <c r="BH353" s="96"/>
      <c r="BI353" s="96"/>
      <c r="BJ353" s="96"/>
      <c r="BK353" s="96"/>
      <c r="BL353" s="96"/>
      <c r="BM353" s="96"/>
      <c r="BN353" s="96"/>
      <c r="BO353" s="96"/>
      <c r="BP353" s="96"/>
      <c r="BQ353" s="96"/>
      <c r="BR353" s="96"/>
      <c r="BS353" s="96"/>
      <c r="BT353" s="96"/>
      <c r="BU353" s="96"/>
      <c r="BV353" s="96"/>
      <c r="BW353" s="96"/>
      <c r="BX353" s="96"/>
      <c r="BY353" s="96"/>
      <c r="BZ353" s="96"/>
      <c r="CA353" s="96"/>
      <c r="CB353" s="96"/>
      <c r="CC353" s="96"/>
      <c r="CD353" s="96"/>
      <c r="CE353" s="96"/>
      <c r="CF353" s="96"/>
      <c r="CG353" s="96"/>
      <c r="CH353" s="96"/>
      <c r="CI353" s="96"/>
    </row>
    <row r="354" spans="1:87" ht="15" hidden="1">
      <c r="A354" s="96"/>
      <c r="B354" s="102"/>
      <c r="C354" s="102"/>
      <c r="D354" s="102"/>
      <c r="E354" s="102"/>
      <c r="F354" s="102"/>
      <c r="G354" s="102"/>
      <c r="H354" s="102"/>
      <c r="I354" s="102"/>
      <c r="J354" s="102"/>
      <c r="K354" s="102"/>
      <c r="L354" s="102"/>
      <c r="M354" s="102"/>
      <c r="N354" s="102"/>
      <c r="O354" s="102"/>
      <c r="P354" s="102"/>
      <c r="Q354" s="96"/>
      <c r="R354" s="96"/>
      <c r="S354" s="96"/>
      <c r="T354" s="96"/>
      <c r="U354" s="96"/>
      <c r="V354" s="96"/>
      <c r="W354" s="96"/>
      <c r="X354" s="96"/>
      <c r="Y354" s="96"/>
      <c r="Z354" s="99"/>
      <c r="AA354" s="139" t="s">
        <v>449</v>
      </c>
      <c r="AB354" s="138">
        <v>5</v>
      </c>
      <c r="AC354" s="138" t="s">
        <v>27</v>
      </c>
      <c r="AD354" s="138">
        <f t="shared" si="4"/>
        <v>6</v>
      </c>
      <c r="AE354" s="138" t="s">
        <v>27</v>
      </c>
      <c r="AF354" s="138" t="s">
        <v>27</v>
      </c>
      <c r="AG354" s="123"/>
      <c r="AH354" s="123"/>
      <c r="AI354" s="123"/>
      <c r="AJ354" s="138" t="s">
        <v>27</v>
      </c>
      <c r="AK354" s="96"/>
      <c r="AL354" s="96"/>
      <c r="AM354" s="96"/>
      <c r="AN354" s="105"/>
      <c r="AO354" s="105"/>
      <c r="AP354" s="96"/>
      <c r="AQ354" s="105"/>
      <c r="AR354" s="96"/>
      <c r="AS354" s="96"/>
      <c r="AT354" s="96"/>
      <c r="AU354" s="96"/>
      <c r="AV354" s="96"/>
      <c r="AW354" s="96"/>
      <c r="AX354" s="96"/>
      <c r="AY354" s="96"/>
      <c r="AZ354" s="96"/>
      <c r="BA354" s="96"/>
      <c r="BB354" s="96"/>
      <c r="BC354" s="96"/>
      <c r="BD354" s="96"/>
      <c r="BE354" s="96"/>
      <c r="BF354" s="96"/>
      <c r="BG354" s="96"/>
      <c r="BH354" s="96"/>
      <c r="BI354" s="96"/>
      <c r="BJ354" s="96"/>
      <c r="BK354" s="96"/>
      <c r="BL354" s="96"/>
      <c r="BM354" s="96"/>
      <c r="BN354" s="96"/>
      <c r="BO354" s="96"/>
      <c r="BP354" s="96"/>
      <c r="BQ354" s="96"/>
      <c r="BR354" s="96"/>
      <c r="BS354" s="96"/>
      <c r="BT354" s="96"/>
      <c r="BU354" s="96"/>
      <c r="BV354" s="96"/>
      <c r="BW354" s="96"/>
      <c r="BX354" s="96"/>
      <c r="BY354" s="96"/>
      <c r="BZ354" s="96"/>
      <c r="CA354" s="96"/>
      <c r="CB354" s="96"/>
      <c r="CC354" s="96"/>
      <c r="CD354" s="96"/>
      <c r="CE354" s="96"/>
      <c r="CF354" s="96"/>
      <c r="CG354" s="96"/>
      <c r="CH354" s="96"/>
      <c r="CI354" s="96"/>
    </row>
    <row r="355" spans="1:87" ht="15" hidden="1">
      <c r="A355" s="96"/>
      <c r="B355" s="102"/>
      <c r="C355" s="102"/>
      <c r="D355" s="102"/>
      <c r="E355" s="102"/>
      <c r="F355" s="102"/>
      <c r="G355" s="102"/>
      <c r="H355" s="102"/>
      <c r="I355" s="102"/>
      <c r="J355" s="102"/>
      <c r="K355" s="102"/>
      <c r="L355" s="102"/>
      <c r="M355" s="102"/>
      <c r="N355" s="102"/>
      <c r="O355" s="102"/>
      <c r="P355" s="102"/>
      <c r="Q355" s="96"/>
      <c r="R355" s="96"/>
      <c r="S355" s="96"/>
      <c r="T355" s="96"/>
      <c r="U355" s="96"/>
      <c r="V355" s="96"/>
      <c r="W355" s="96"/>
      <c r="X355" s="96"/>
      <c r="Y355" s="96"/>
      <c r="Z355" s="99"/>
      <c r="AA355" s="139" t="s">
        <v>450</v>
      </c>
      <c r="AB355" s="138">
        <v>13</v>
      </c>
      <c r="AC355" s="138" t="s">
        <v>27</v>
      </c>
      <c r="AD355" s="138">
        <f t="shared" si="4"/>
        <v>6</v>
      </c>
      <c r="AE355" s="138" t="s">
        <v>27</v>
      </c>
      <c r="AF355" s="138" t="s">
        <v>27</v>
      </c>
      <c r="AG355" s="123"/>
      <c r="AH355" s="123"/>
      <c r="AI355" s="123"/>
      <c r="AJ355" s="138" t="s">
        <v>27</v>
      </c>
      <c r="AK355" s="96"/>
      <c r="AL355" s="96"/>
      <c r="AM355" s="96"/>
      <c r="AN355" s="105"/>
      <c r="AO355" s="105"/>
      <c r="AP355" s="96"/>
      <c r="AQ355" s="105"/>
      <c r="AR355" s="96"/>
      <c r="AS355" s="96"/>
      <c r="AT355" s="96"/>
      <c r="AU355" s="96"/>
      <c r="AV355" s="96"/>
      <c r="AW355" s="96"/>
      <c r="AX355" s="96"/>
      <c r="AY355" s="96"/>
      <c r="AZ355" s="96"/>
      <c r="BA355" s="96"/>
      <c r="BB355" s="96"/>
      <c r="BC355" s="96"/>
      <c r="BD355" s="96"/>
      <c r="BE355" s="96"/>
      <c r="BF355" s="96"/>
      <c r="BG355" s="96"/>
      <c r="BH355" s="96"/>
      <c r="BI355" s="96"/>
      <c r="BJ355" s="96"/>
      <c r="BK355" s="96"/>
      <c r="BL355" s="96"/>
      <c r="BM355" s="96"/>
      <c r="BN355" s="96"/>
      <c r="BO355" s="96"/>
      <c r="BP355" s="96"/>
      <c r="BQ355" s="96"/>
      <c r="BR355" s="96"/>
      <c r="BS355" s="96"/>
      <c r="BT355" s="96"/>
      <c r="BU355" s="96"/>
      <c r="BV355" s="96"/>
      <c r="BW355" s="96"/>
      <c r="BX355" s="96"/>
      <c r="BY355" s="96"/>
      <c r="BZ355" s="96"/>
      <c r="CA355" s="96"/>
      <c r="CB355" s="96"/>
      <c r="CC355" s="96"/>
      <c r="CD355" s="96"/>
      <c r="CE355" s="96"/>
      <c r="CF355" s="96"/>
      <c r="CG355" s="96"/>
      <c r="CH355" s="96"/>
      <c r="CI355" s="96"/>
    </row>
    <row r="356" spans="1:87" ht="15" hidden="1">
      <c r="A356" s="96"/>
      <c r="B356" s="102"/>
      <c r="C356" s="102"/>
      <c r="D356" s="102"/>
      <c r="E356" s="102"/>
      <c r="F356" s="102"/>
      <c r="G356" s="102"/>
      <c r="H356" s="102"/>
      <c r="I356" s="102"/>
      <c r="J356" s="102"/>
      <c r="K356" s="102"/>
      <c r="L356" s="102"/>
      <c r="M356" s="102"/>
      <c r="N356" s="102"/>
      <c r="O356" s="102"/>
      <c r="P356" s="102"/>
      <c r="Q356" s="96"/>
      <c r="R356" s="96"/>
      <c r="S356" s="96"/>
      <c r="T356" s="96"/>
      <c r="U356" s="96"/>
      <c r="V356" s="96"/>
      <c r="W356" s="96"/>
      <c r="X356" s="96"/>
      <c r="Y356" s="96"/>
      <c r="Z356" s="99"/>
      <c r="AA356" s="139" t="s">
        <v>451</v>
      </c>
      <c r="AB356" s="138">
        <v>5</v>
      </c>
      <c r="AC356" s="138" t="s">
        <v>27</v>
      </c>
      <c r="AD356" s="138">
        <f t="shared" si="4"/>
        <v>6</v>
      </c>
      <c r="AE356" s="138" t="s">
        <v>27</v>
      </c>
      <c r="AF356" s="138" t="s">
        <v>27</v>
      </c>
      <c r="AG356" s="123"/>
      <c r="AH356" s="123"/>
      <c r="AI356" s="123"/>
      <c r="AJ356" s="138" t="s">
        <v>27</v>
      </c>
      <c r="AK356" s="96"/>
      <c r="AL356" s="96"/>
      <c r="AM356" s="96"/>
      <c r="AN356" s="105"/>
      <c r="AO356" s="105"/>
      <c r="AP356" s="96"/>
      <c r="AQ356" s="105"/>
      <c r="AR356" s="96"/>
      <c r="AS356" s="96"/>
      <c r="AT356" s="96"/>
      <c r="AU356" s="96"/>
      <c r="AV356" s="96"/>
      <c r="AW356" s="96"/>
      <c r="AX356" s="96"/>
      <c r="AY356" s="96"/>
      <c r="AZ356" s="96"/>
      <c r="BA356" s="96"/>
      <c r="BB356" s="96"/>
      <c r="BC356" s="96"/>
      <c r="BD356" s="96"/>
      <c r="BE356" s="96"/>
      <c r="BF356" s="96"/>
      <c r="BG356" s="96"/>
      <c r="BH356" s="96"/>
      <c r="BI356" s="96"/>
      <c r="BJ356" s="96"/>
      <c r="BK356" s="96"/>
      <c r="BL356" s="96"/>
      <c r="BM356" s="96"/>
      <c r="BN356" s="96"/>
      <c r="BO356" s="96"/>
      <c r="BP356" s="96"/>
      <c r="BQ356" s="96"/>
      <c r="BR356" s="96"/>
      <c r="BS356" s="96"/>
      <c r="BT356" s="96"/>
      <c r="BU356" s="96"/>
      <c r="BV356" s="96"/>
      <c r="BW356" s="96"/>
      <c r="BX356" s="96"/>
      <c r="BY356" s="96"/>
      <c r="BZ356" s="96"/>
      <c r="CA356" s="96"/>
      <c r="CB356" s="96"/>
      <c r="CC356" s="96"/>
      <c r="CD356" s="96"/>
      <c r="CE356" s="96"/>
      <c r="CF356" s="96"/>
      <c r="CG356" s="96"/>
      <c r="CH356" s="96"/>
      <c r="CI356" s="96"/>
    </row>
    <row r="357" spans="1:87" ht="15" hidden="1">
      <c r="A357" s="96"/>
      <c r="B357" s="102"/>
      <c r="C357" s="102"/>
      <c r="D357" s="102"/>
      <c r="E357" s="102"/>
      <c r="F357" s="102"/>
      <c r="G357" s="102"/>
      <c r="H357" s="102"/>
      <c r="I357" s="102"/>
      <c r="J357" s="102"/>
      <c r="K357" s="102"/>
      <c r="L357" s="102"/>
      <c r="M357" s="102"/>
      <c r="N357" s="102"/>
      <c r="O357" s="102"/>
      <c r="P357" s="102"/>
      <c r="Q357" s="96"/>
      <c r="R357" s="96"/>
      <c r="S357" s="96"/>
      <c r="T357" s="96"/>
      <c r="U357" s="96"/>
      <c r="V357" s="96"/>
      <c r="W357" s="96"/>
      <c r="X357" s="96"/>
      <c r="Y357" s="96"/>
      <c r="Z357" s="99"/>
      <c r="AA357" s="139" t="s">
        <v>452</v>
      </c>
      <c r="AB357" s="138">
        <v>2</v>
      </c>
      <c r="AC357" s="138" t="s">
        <v>27</v>
      </c>
      <c r="AD357" s="138">
        <f t="shared" si="4"/>
        <v>6</v>
      </c>
      <c r="AE357" s="138" t="s">
        <v>27</v>
      </c>
      <c r="AF357" s="138" t="s">
        <v>27</v>
      </c>
      <c r="AG357" s="123"/>
      <c r="AH357" s="123"/>
      <c r="AI357" s="123"/>
      <c r="AJ357" s="138" t="s">
        <v>27</v>
      </c>
      <c r="AK357" s="96"/>
      <c r="AL357" s="96"/>
      <c r="AM357" s="96"/>
      <c r="AN357" s="105"/>
      <c r="AO357" s="105"/>
      <c r="AP357" s="96"/>
      <c r="AQ357" s="105"/>
      <c r="AR357" s="96"/>
      <c r="AS357" s="96"/>
      <c r="AT357" s="96"/>
      <c r="AU357" s="96"/>
      <c r="AV357" s="96"/>
      <c r="AW357" s="96"/>
      <c r="AX357" s="96"/>
      <c r="AY357" s="96"/>
      <c r="AZ357" s="96"/>
      <c r="BA357" s="96"/>
      <c r="BB357" s="96"/>
      <c r="BC357" s="96"/>
      <c r="BD357" s="96"/>
      <c r="BE357" s="96"/>
      <c r="BF357" s="96"/>
      <c r="BG357" s="96"/>
      <c r="BH357" s="96"/>
      <c r="BI357" s="96"/>
      <c r="BJ357" s="96"/>
      <c r="BK357" s="96"/>
      <c r="BL357" s="96"/>
      <c r="BM357" s="96"/>
      <c r="BN357" s="96"/>
      <c r="BO357" s="96"/>
      <c r="BP357" s="96"/>
      <c r="BQ357" s="96"/>
      <c r="BR357" s="96"/>
      <c r="BS357" s="96"/>
      <c r="BT357" s="96"/>
      <c r="BU357" s="96"/>
      <c r="BV357" s="96"/>
      <c r="BW357" s="96"/>
      <c r="BX357" s="96"/>
      <c r="BY357" s="96"/>
      <c r="BZ357" s="96"/>
      <c r="CA357" s="96"/>
      <c r="CB357" s="96"/>
      <c r="CC357" s="96"/>
      <c r="CD357" s="96"/>
      <c r="CE357" s="96"/>
      <c r="CF357" s="96"/>
      <c r="CG357" s="96"/>
      <c r="CH357" s="96"/>
      <c r="CI357" s="96"/>
    </row>
    <row r="358" spans="1:87" ht="15" hidden="1">
      <c r="A358" s="96"/>
      <c r="B358" s="102"/>
      <c r="C358" s="102"/>
      <c r="D358" s="102"/>
      <c r="E358" s="102"/>
      <c r="F358" s="102"/>
      <c r="G358" s="102"/>
      <c r="H358" s="102"/>
      <c r="I358" s="102"/>
      <c r="J358" s="102"/>
      <c r="K358" s="102"/>
      <c r="L358" s="102"/>
      <c r="M358" s="102"/>
      <c r="N358" s="102"/>
      <c r="O358" s="102"/>
      <c r="P358" s="102"/>
      <c r="Q358" s="96"/>
      <c r="R358" s="96"/>
      <c r="S358" s="96"/>
      <c r="T358" s="96"/>
      <c r="U358" s="96"/>
      <c r="V358" s="96"/>
      <c r="W358" s="96"/>
      <c r="X358" s="96"/>
      <c r="Y358" s="96"/>
      <c r="Z358" s="99"/>
      <c r="AA358" s="139" t="s">
        <v>453</v>
      </c>
      <c r="AB358" s="138">
        <v>13</v>
      </c>
      <c r="AC358" s="138">
        <v>2015</v>
      </c>
      <c r="AD358" s="138" t="str">
        <f t="shared" si="4"/>
        <v/>
      </c>
      <c r="AE358" s="138" t="s">
        <v>454</v>
      </c>
      <c r="AF358" s="138" t="s">
        <v>5</v>
      </c>
      <c r="AG358" s="123">
        <v>9</v>
      </c>
      <c r="AH358" s="123">
        <v>2116</v>
      </c>
      <c r="AI358" s="123">
        <v>76</v>
      </c>
      <c r="AJ358" s="138" t="s">
        <v>27</v>
      </c>
      <c r="AK358" s="96"/>
      <c r="AL358" s="96"/>
      <c r="AM358" s="96"/>
      <c r="AN358" s="105"/>
      <c r="AO358" s="105"/>
      <c r="AP358" s="96"/>
      <c r="AQ358" s="105"/>
      <c r="AR358" s="96"/>
      <c r="AS358" s="96"/>
      <c r="AT358" s="96"/>
      <c r="AU358" s="96"/>
      <c r="AV358" s="96"/>
      <c r="AW358" s="96"/>
      <c r="AX358" s="96"/>
      <c r="AY358" s="96"/>
      <c r="AZ358" s="96"/>
      <c r="BA358" s="96"/>
      <c r="BB358" s="96"/>
      <c r="BC358" s="96"/>
      <c r="BD358" s="96"/>
      <c r="BE358" s="96"/>
      <c r="BF358" s="96"/>
      <c r="BG358" s="96"/>
      <c r="BH358" s="96"/>
      <c r="BI358" s="96"/>
      <c r="BJ358" s="96"/>
      <c r="BK358" s="96"/>
      <c r="BL358" s="96"/>
      <c r="BM358" s="96"/>
      <c r="BN358" s="96"/>
      <c r="BO358" s="96"/>
      <c r="BP358" s="96"/>
      <c r="BQ358" s="96"/>
      <c r="BR358" s="96"/>
      <c r="BS358" s="96"/>
      <c r="BT358" s="96"/>
      <c r="BU358" s="96"/>
      <c r="BV358" s="96"/>
      <c r="BW358" s="96"/>
      <c r="BX358" s="96"/>
      <c r="BY358" s="96"/>
      <c r="BZ358" s="96"/>
      <c r="CA358" s="96"/>
      <c r="CB358" s="96"/>
      <c r="CC358" s="96"/>
      <c r="CD358" s="96"/>
      <c r="CE358" s="96"/>
      <c r="CF358" s="96"/>
      <c r="CG358" s="96"/>
      <c r="CH358" s="96"/>
      <c r="CI358" s="96"/>
    </row>
    <row r="359" spans="1:87" ht="15" hidden="1">
      <c r="A359" s="96"/>
      <c r="B359" s="102"/>
      <c r="C359" s="102"/>
      <c r="D359" s="102"/>
      <c r="E359" s="102"/>
      <c r="F359" s="102"/>
      <c r="G359" s="102"/>
      <c r="H359" s="102"/>
      <c r="I359" s="102"/>
      <c r="J359" s="102"/>
      <c r="K359" s="102"/>
      <c r="L359" s="102"/>
      <c r="M359" s="102"/>
      <c r="N359" s="102"/>
      <c r="O359" s="102"/>
      <c r="P359" s="102"/>
      <c r="Q359" s="96"/>
      <c r="R359" s="96"/>
      <c r="S359" s="96"/>
      <c r="T359" s="96"/>
      <c r="U359" s="96"/>
      <c r="V359" s="96"/>
      <c r="W359" s="96"/>
      <c r="X359" s="96"/>
      <c r="Y359" s="96"/>
      <c r="Z359" s="99"/>
      <c r="AA359" s="139" t="s">
        <v>455</v>
      </c>
      <c r="AB359" s="138">
        <v>7</v>
      </c>
      <c r="AC359" s="138">
        <v>2016</v>
      </c>
      <c r="AD359" s="138" t="str">
        <f t="shared" si="4"/>
        <v/>
      </c>
      <c r="AE359" s="138" t="s">
        <v>456</v>
      </c>
      <c r="AF359" s="138" t="s">
        <v>5</v>
      </c>
      <c r="AG359" s="123">
        <v>28</v>
      </c>
      <c r="AH359" s="123">
        <v>4246</v>
      </c>
      <c r="AI359" s="123">
        <v>181</v>
      </c>
      <c r="AJ359" s="138" t="s">
        <v>27</v>
      </c>
      <c r="AK359" s="96"/>
      <c r="AL359" s="96"/>
      <c r="AM359" s="96"/>
      <c r="AN359" s="105"/>
      <c r="AO359" s="105"/>
      <c r="AP359" s="96"/>
      <c r="AQ359" s="105"/>
      <c r="AR359" s="96"/>
      <c r="AS359" s="96"/>
      <c r="AT359" s="96"/>
      <c r="AU359" s="96"/>
      <c r="AV359" s="96"/>
      <c r="AW359" s="96"/>
      <c r="AX359" s="96"/>
      <c r="AY359" s="96"/>
      <c r="AZ359" s="96"/>
      <c r="BA359" s="96"/>
      <c r="BB359" s="96"/>
      <c r="BC359" s="96"/>
      <c r="BD359" s="96"/>
      <c r="BE359" s="96"/>
      <c r="BF359" s="96"/>
      <c r="BG359" s="96"/>
      <c r="BH359" s="96"/>
      <c r="BI359" s="96"/>
      <c r="BJ359" s="96"/>
      <c r="BK359" s="96"/>
      <c r="BL359" s="96"/>
      <c r="BM359" s="96"/>
      <c r="BN359" s="96"/>
      <c r="BO359" s="96"/>
      <c r="BP359" s="96"/>
      <c r="BQ359" s="96"/>
      <c r="BR359" s="96"/>
      <c r="BS359" s="96"/>
      <c r="BT359" s="96"/>
      <c r="BU359" s="96"/>
      <c r="BV359" s="96"/>
      <c r="BW359" s="96"/>
      <c r="BX359" s="96"/>
      <c r="BY359" s="96"/>
      <c r="BZ359" s="96"/>
      <c r="CA359" s="96"/>
      <c r="CB359" s="96"/>
      <c r="CC359" s="96"/>
      <c r="CD359" s="96"/>
      <c r="CE359" s="96"/>
      <c r="CF359" s="96"/>
      <c r="CG359" s="96"/>
      <c r="CH359" s="96"/>
      <c r="CI359" s="96"/>
    </row>
    <row r="360" spans="1:87" ht="15" hidden="1">
      <c r="A360" s="96"/>
      <c r="B360" s="102"/>
      <c r="C360" s="102"/>
      <c r="D360" s="102"/>
      <c r="E360" s="102"/>
      <c r="F360" s="102"/>
      <c r="G360" s="102"/>
      <c r="H360" s="102"/>
      <c r="I360" s="102"/>
      <c r="J360" s="102"/>
      <c r="K360" s="102"/>
      <c r="L360" s="102"/>
      <c r="M360" s="102"/>
      <c r="N360" s="102"/>
      <c r="O360" s="102"/>
      <c r="P360" s="102"/>
      <c r="Q360" s="96"/>
      <c r="R360" s="96"/>
      <c r="S360" s="96"/>
      <c r="T360" s="96"/>
      <c r="U360" s="96"/>
      <c r="V360" s="96"/>
      <c r="W360" s="96"/>
      <c r="X360" s="96"/>
      <c r="Y360" s="96"/>
      <c r="Z360" s="99"/>
      <c r="AA360" s="139" t="s">
        <v>457</v>
      </c>
      <c r="AB360" s="138">
        <v>8</v>
      </c>
      <c r="AC360" s="138">
        <v>2018</v>
      </c>
      <c r="AD360" s="138" t="str">
        <f t="shared" si="4"/>
        <v/>
      </c>
      <c r="AE360" s="138" t="s">
        <v>458</v>
      </c>
      <c r="AF360" s="138" t="s">
        <v>5</v>
      </c>
      <c r="AG360" s="123">
        <v>23</v>
      </c>
      <c r="AH360" s="123">
        <v>2799</v>
      </c>
      <c r="AI360" s="123">
        <v>129</v>
      </c>
      <c r="AJ360" s="138" t="s">
        <v>27</v>
      </c>
      <c r="AK360" s="96"/>
      <c r="AL360" s="96"/>
      <c r="AM360" s="96"/>
      <c r="AN360" s="105"/>
      <c r="AO360" s="105"/>
      <c r="AP360" s="96"/>
      <c r="AQ360" s="105"/>
      <c r="AR360" s="96"/>
      <c r="AS360" s="96"/>
      <c r="AT360" s="96"/>
      <c r="AU360" s="96"/>
      <c r="AV360" s="96"/>
      <c r="AW360" s="96"/>
      <c r="AX360" s="96"/>
      <c r="AY360" s="96"/>
      <c r="AZ360" s="96"/>
      <c r="BA360" s="96"/>
      <c r="BB360" s="96"/>
      <c r="BC360" s="96"/>
      <c r="BD360" s="96"/>
      <c r="BE360" s="96"/>
      <c r="BF360" s="96"/>
      <c r="BG360" s="96"/>
      <c r="BH360" s="96"/>
      <c r="BI360" s="96"/>
      <c r="BJ360" s="96"/>
      <c r="BK360" s="96"/>
      <c r="BL360" s="96"/>
      <c r="BM360" s="96"/>
      <c r="BN360" s="96"/>
      <c r="BO360" s="96"/>
      <c r="BP360" s="96"/>
      <c r="BQ360" s="96"/>
      <c r="BR360" s="96"/>
      <c r="BS360" s="96"/>
      <c r="BT360" s="96"/>
      <c r="BU360" s="96"/>
      <c r="BV360" s="96"/>
      <c r="BW360" s="96"/>
      <c r="BX360" s="96"/>
      <c r="BY360" s="96"/>
      <c r="BZ360" s="96"/>
      <c r="CA360" s="96"/>
      <c r="CB360" s="96"/>
      <c r="CC360" s="96"/>
      <c r="CD360" s="96"/>
      <c r="CE360" s="96"/>
      <c r="CF360" s="96"/>
      <c r="CG360" s="96"/>
      <c r="CH360" s="96"/>
      <c r="CI360" s="96"/>
    </row>
    <row r="361" spans="1:87" ht="15" hidden="1">
      <c r="A361" s="96"/>
      <c r="B361" s="102"/>
      <c r="C361" s="102"/>
      <c r="D361" s="102"/>
      <c r="E361" s="102"/>
      <c r="F361" s="102"/>
      <c r="G361" s="102"/>
      <c r="H361" s="102"/>
      <c r="I361" s="102"/>
      <c r="J361" s="102"/>
      <c r="K361" s="102"/>
      <c r="L361" s="102"/>
      <c r="M361" s="102"/>
      <c r="N361" s="102"/>
      <c r="O361" s="102"/>
      <c r="P361" s="102"/>
      <c r="Q361" s="96"/>
      <c r="R361" s="96"/>
      <c r="S361" s="96"/>
      <c r="T361" s="96"/>
      <c r="U361" s="96"/>
      <c r="V361" s="96"/>
      <c r="W361" s="96"/>
      <c r="X361" s="96"/>
      <c r="Y361" s="96"/>
      <c r="Z361" s="99"/>
      <c r="AA361" s="139" t="s">
        <v>459</v>
      </c>
      <c r="AB361" s="138">
        <v>2</v>
      </c>
      <c r="AC361" s="138" t="s">
        <v>27</v>
      </c>
      <c r="AD361" s="138">
        <f t="shared" si="4"/>
        <v>6</v>
      </c>
      <c r="AE361" s="138" t="s">
        <v>27</v>
      </c>
      <c r="AF361" s="138" t="s">
        <v>27</v>
      </c>
      <c r="AG361" s="123"/>
      <c r="AH361" s="123"/>
      <c r="AI361" s="123"/>
      <c r="AJ361" s="138" t="s">
        <v>27</v>
      </c>
      <c r="AK361" s="96"/>
      <c r="AL361" s="96"/>
      <c r="AM361" s="96"/>
      <c r="AN361" s="105"/>
      <c r="AO361" s="105"/>
      <c r="AP361" s="96"/>
      <c r="AQ361" s="105"/>
      <c r="AR361" s="96"/>
      <c r="AS361" s="96"/>
      <c r="AT361" s="96"/>
      <c r="AU361" s="96"/>
      <c r="AV361" s="96"/>
      <c r="AW361" s="96"/>
      <c r="AX361" s="96"/>
      <c r="AY361" s="96"/>
      <c r="AZ361" s="96"/>
      <c r="BA361" s="96"/>
      <c r="BB361" s="96"/>
      <c r="BC361" s="96"/>
      <c r="BD361" s="96"/>
      <c r="BE361" s="96"/>
      <c r="BF361" s="96"/>
      <c r="BG361" s="96"/>
      <c r="BH361" s="96"/>
      <c r="BI361" s="96"/>
      <c r="BJ361" s="96"/>
      <c r="BK361" s="96"/>
      <c r="BL361" s="96"/>
      <c r="BM361" s="96"/>
      <c r="BN361" s="96"/>
      <c r="BO361" s="96"/>
      <c r="BP361" s="96"/>
      <c r="BQ361" s="96"/>
      <c r="BR361" s="96"/>
      <c r="BS361" s="96"/>
      <c r="BT361" s="96"/>
      <c r="BU361" s="96"/>
      <c r="BV361" s="96"/>
      <c r="BW361" s="96"/>
      <c r="BX361" s="96"/>
      <c r="BY361" s="96"/>
      <c r="BZ361" s="96"/>
      <c r="CA361" s="96"/>
      <c r="CB361" s="96"/>
      <c r="CC361" s="96"/>
      <c r="CD361" s="96"/>
      <c r="CE361" s="96"/>
      <c r="CF361" s="96"/>
      <c r="CG361" s="96"/>
      <c r="CH361" s="96"/>
      <c r="CI361" s="96"/>
    </row>
    <row r="362" spans="1:87" ht="15" hidden="1">
      <c r="A362" s="96"/>
      <c r="B362" s="102"/>
      <c r="C362" s="102"/>
      <c r="D362" s="102"/>
      <c r="E362" s="102"/>
      <c r="F362" s="102"/>
      <c r="G362" s="102"/>
      <c r="H362" s="102"/>
      <c r="I362" s="102"/>
      <c r="J362" s="102"/>
      <c r="K362" s="102"/>
      <c r="L362" s="102"/>
      <c r="M362" s="102"/>
      <c r="N362" s="102"/>
      <c r="O362" s="102"/>
      <c r="P362" s="102"/>
      <c r="Q362" s="96"/>
      <c r="R362" s="96"/>
      <c r="S362" s="96"/>
      <c r="T362" s="96"/>
      <c r="U362" s="96"/>
      <c r="V362" s="96"/>
      <c r="W362" s="96"/>
      <c r="X362" s="96"/>
      <c r="Y362" s="96"/>
      <c r="Z362" s="99"/>
      <c r="AA362" s="139" t="s">
        <v>460</v>
      </c>
      <c r="AB362" s="138">
        <v>9</v>
      </c>
      <c r="AC362" s="138" t="s">
        <v>27</v>
      </c>
      <c r="AD362" s="138">
        <f t="shared" si="4"/>
        <v>6</v>
      </c>
      <c r="AE362" s="138" t="s">
        <v>27</v>
      </c>
      <c r="AF362" s="138" t="s">
        <v>27</v>
      </c>
      <c r="AG362" s="123"/>
      <c r="AH362" s="123"/>
      <c r="AI362" s="123"/>
      <c r="AJ362" s="138" t="s">
        <v>27</v>
      </c>
      <c r="AK362" s="96"/>
      <c r="AL362" s="96"/>
      <c r="AM362" s="96"/>
      <c r="AN362" s="105"/>
      <c r="AO362" s="105"/>
      <c r="AP362" s="96"/>
      <c r="AQ362" s="105"/>
      <c r="AR362" s="96"/>
      <c r="AS362" s="96"/>
      <c r="AT362" s="96"/>
      <c r="AU362" s="96"/>
      <c r="AV362" s="96"/>
      <c r="AW362" s="96"/>
      <c r="AX362" s="96"/>
      <c r="AY362" s="96"/>
      <c r="AZ362" s="96"/>
      <c r="BA362" s="96"/>
      <c r="BB362" s="96"/>
      <c r="BC362" s="96"/>
      <c r="BD362" s="96"/>
      <c r="BE362" s="96"/>
      <c r="BF362" s="96"/>
      <c r="BG362" s="96"/>
      <c r="BH362" s="96"/>
      <c r="BI362" s="96"/>
      <c r="BJ362" s="96"/>
      <c r="BK362" s="96"/>
      <c r="BL362" s="96"/>
      <c r="BM362" s="96"/>
      <c r="BN362" s="96"/>
      <c r="BO362" s="96"/>
      <c r="BP362" s="96"/>
      <c r="BQ362" s="96"/>
      <c r="BR362" s="96"/>
      <c r="BS362" s="96"/>
      <c r="BT362" s="96"/>
      <c r="BU362" s="96"/>
      <c r="BV362" s="96"/>
      <c r="BW362" s="96"/>
      <c r="BX362" s="96"/>
      <c r="BY362" s="96"/>
      <c r="BZ362" s="96"/>
      <c r="CA362" s="96"/>
      <c r="CB362" s="96"/>
      <c r="CC362" s="96"/>
      <c r="CD362" s="96"/>
      <c r="CE362" s="96"/>
      <c r="CF362" s="96"/>
      <c r="CG362" s="96"/>
      <c r="CH362" s="96"/>
      <c r="CI362" s="96"/>
    </row>
    <row r="363" spans="1:87" ht="15" hidden="1">
      <c r="A363" s="96"/>
      <c r="B363" s="102"/>
      <c r="C363" s="102"/>
      <c r="D363" s="102"/>
      <c r="E363" s="102"/>
      <c r="F363" s="102"/>
      <c r="G363" s="102"/>
      <c r="H363" s="102"/>
      <c r="I363" s="102"/>
      <c r="J363" s="102"/>
      <c r="K363" s="102"/>
      <c r="L363" s="102"/>
      <c r="M363" s="102"/>
      <c r="N363" s="102"/>
      <c r="O363" s="102"/>
      <c r="P363" s="102"/>
      <c r="Q363" s="96"/>
      <c r="R363" s="96"/>
      <c r="S363" s="96"/>
      <c r="T363" s="96"/>
      <c r="U363" s="96"/>
      <c r="V363" s="96"/>
      <c r="W363" s="96"/>
      <c r="X363" s="96"/>
      <c r="Y363" s="96"/>
      <c r="Z363" s="99"/>
      <c r="AA363" s="139" t="s">
        <v>461</v>
      </c>
      <c r="AB363" s="138">
        <v>9</v>
      </c>
      <c r="AC363" s="138">
        <v>2018</v>
      </c>
      <c r="AD363" s="138" t="str">
        <f t="shared" si="4"/>
        <v/>
      </c>
      <c r="AE363" s="138" t="s">
        <v>462</v>
      </c>
      <c r="AF363" s="138" t="s">
        <v>11</v>
      </c>
      <c r="AG363" s="123">
        <v>20</v>
      </c>
      <c r="AH363" s="123">
        <v>2525</v>
      </c>
      <c r="AI363" s="123">
        <v>84</v>
      </c>
      <c r="AJ363" s="138" t="s">
        <v>27</v>
      </c>
      <c r="AK363" s="96"/>
      <c r="AL363" s="96"/>
      <c r="AM363" s="96"/>
      <c r="AN363" s="105"/>
      <c r="AO363" s="105"/>
      <c r="AP363" s="96"/>
      <c r="AQ363" s="105"/>
      <c r="AR363" s="96"/>
      <c r="AS363" s="96"/>
      <c r="AT363" s="96"/>
      <c r="AU363" s="96"/>
      <c r="AV363" s="96"/>
      <c r="AW363" s="96"/>
      <c r="AX363" s="96"/>
      <c r="AY363" s="96"/>
      <c r="AZ363" s="96"/>
      <c r="BA363" s="96"/>
      <c r="BB363" s="96"/>
      <c r="BC363" s="96"/>
      <c r="BD363" s="96"/>
      <c r="BE363" s="96"/>
      <c r="BF363" s="96"/>
      <c r="BG363" s="96"/>
      <c r="BH363" s="96"/>
      <c r="BI363" s="96"/>
      <c r="BJ363" s="96"/>
      <c r="BK363" s="96"/>
      <c r="BL363" s="96"/>
      <c r="BM363" s="96"/>
      <c r="BN363" s="96"/>
      <c r="BO363" s="96"/>
      <c r="BP363" s="96"/>
      <c r="BQ363" s="96"/>
      <c r="BR363" s="96"/>
      <c r="BS363" s="96"/>
      <c r="BT363" s="96"/>
      <c r="BU363" s="96"/>
      <c r="BV363" s="96"/>
      <c r="BW363" s="96"/>
      <c r="BX363" s="96"/>
      <c r="BY363" s="96"/>
      <c r="BZ363" s="96"/>
      <c r="CA363" s="96"/>
      <c r="CB363" s="96"/>
      <c r="CC363" s="96"/>
      <c r="CD363" s="96"/>
      <c r="CE363" s="96"/>
      <c r="CF363" s="96"/>
      <c r="CG363" s="96"/>
      <c r="CH363" s="96"/>
      <c r="CI363" s="96"/>
    </row>
    <row r="364" spans="1:87" ht="15" hidden="1">
      <c r="A364" s="96"/>
      <c r="B364" s="102"/>
      <c r="C364" s="102"/>
      <c r="D364" s="102"/>
      <c r="E364" s="102"/>
      <c r="F364" s="102"/>
      <c r="G364" s="102"/>
      <c r="H364" s="102"/>
      <c r="I364" s="102"/>
      <c r="J364" s="102"/>
      <c r="K364" s="102"/>
      <c r="L364" s="102"/>
      <c r="M364" s="102"/>
      <c r="N364" s="102"/>
      <c r="O364" s="102"/>
      <c r="P364" s="102"/>
      <c r="Q364" s="96"/>
      <c r="R364" s="96"/>
      <c r="S364" s="96"/>
      <c r="T364" s="96"/>
      <c r="U364" s="96"/>
      <c r="V364" s="96"/>
      <c r="W364" s="96"/>
      <c r="X364" s="96"/>
      <c r="Y364" s="96"/>
      <c r="Z364" s="99"/>
      <c r="AA364" s="139" t="s">
        <v>463</v>
      </c>
      <c r="AB364" s="138">
        <v>7</v>
      </c>
      <c r="AC364" s="138" t="s">
        <v>27</v>
      </c>
      <c r="AD364" s="138">
        <f t="shared" si="4"/>
        <v>6</v>
      </c>
      <c r="AE364" s="138" t="s">
        <v>27</v>
      </c>
      <c r="AF364" s="138" t="s">
        <v>27</v>
      </c>
      <c r="AG364" s="123"/>
      <c r="AH364" s="123"/>
      <c r="AI364" s="123"/>
      <c r="AJ364" s="138" t="s">
        <v>27</v>
      </c>
      <c r="AK364" s="96"/>
      <c r="AL364" s="96"/>
      <c r="AM364" s="96"/>
      <c r="AN364" s="105"/>
      <c r="AO364" s="105"/>
      <c r="AP364" s="96"/>
      <c r="AQ364" s="105"/>
      <c r="AR364" s="96"/>
      <c r="AS364" s="96"/>
      <c r="AT364" s="96"/>
      <c r="AU364" s="96"/>
      <c r="AV364" s="96"/>
      <c r="AW364" s="96"/>
      <c r="AX364" s="96"/>
      <c r="AY364" s="96"/>
      <c r="AZ364" s="96"/>
      <c r="BA364" s="96"/>
      <c r="BB364" s="96"/>
      <c r="BC364" s="96"/>
      <c r="BD364" s="96"/>
      <c r="BE364" s="96"/>
      <c r="BF364" s="96"/>
      <c r="BG364" s="96"/>
      <c r="BH364" s="96"/>
      <c r="BI364" s="96"/>
      <c r="BJ364" s="96"/>
      <c r="BK364" s="96"/>
      <c r="BL364" s="96"/>
      <c r="BM364" s="96"/>
      <c r="BN364" s="96"/>
      <c r="BO364" s="96"/>
      <c r="BP364" s="96"/>
      <c r="BQ364" s="96"/>
      <c r="BR364" s="96"/>
      <c r="BS364" s="96"/>
      <c r="BT364" s="96"/>
      <c r="BU364" s="96"/>
      <c r="BV364" s="96"/>
      <c r="BW364" s="96"/>
      <c r="BX364" s="96"/>
      <c r="BY364" s="96"/>
      <c r="BZ364" s="96"/>
      <c r="CA364" s="96"/>
      <c r="CB364" s="96"/>
      <c r="CC364" s="96"/>
      <c r="CD364" s="96"/>
      <c r="CE364" s="96"/>
      <c r="CF364" s="96"/>
      <c r="CG364" s="96"/>
      <c r="CH364" s="96"/>
      <c r="CI364" s="96"/>
    </row>
    <row r="365" spans="1:87" ht="15" hidden="1">
      <c r="A365" s="96"/>
      <c r="B365" s="102"/>
      <c r="C365" s="102"/>
      <c r="D365" s="102"/>
      <c r="E365" s="102"/>
      <c r="F365" s="102"/>
      <c r="G365" s="102"/>
      <c r="H365" s="102"/>
      <c r="I365" s="102"/>
      <c r="J365" s="102"/>
      <c r="K365" s="102"/>
      <c r="L365" s="102"/>
      <c r="M365" s="102"/>
      <c r="N365" s="102"/>
      <c r="O365" s="102"/>
      <c r="P365" s="102"/>
      <c r="Q365" s="96"/>
      <c r="R365" s="96"/>
      <c r="S365" s="96"/>
      <c r="T365" s="96"/>
      <c r="U365" s="96"/>
      <c r="V365" s="96"/>
      <c r="W365" s="96"/>
      <c r="X365" s="96"/>
      <c r="Y365" s="96"/>
      <c r="Z365" s="99"/>
      <c r="AA365" s="139" t="s">
        <v>464</v>
      </c>
      <c r="AB365" s="138">
        <v>9</v>
      </c>
      <c r="AC365" s="138" t="s">
        <v>27</v>
      </c>
      <c r="AD365" s="138">
        <f t="shared" ref="AD365:AD393" si="5">+IF(AC365&lt;$G$34,12,IF(AC365=$G$34,6,""))</f>
        <v>6</v>
      </c>
      <c r="AE365" s="138" t="s">
        <v>27</v>
      </c>
      <c r="AF365" s="138" t="s">
        <v>27</v>
      </c>
      <c r="AG365" s="123"/>
      <c r="AH365" s="123"/>
      <c r="AI365" s="123"/>
      <c r="AJ365" s="138" t="s">
        <v>27</v>
      </c>
      <c r="AK365" s="96"/>
      <c r="AL365" s="96"/>
      <c r="AM365" s="96"/>
      <c r="AN365" s="105"/>
      <c r="AO365" s="105"/>
      <c r="AP365" s="96"/>
      <c r="AQ365" s="105"/>
      <c r="AR365" s="96"/>
      <c r="AS365" s="96"/>
      <c r="AT365" s="96"/>
      <c r="AU365" s="96"/>
      <c r="AV365" s="96"/>
      <c r="AW365" s="96"/>
      <c r="AX365" s="96"/>
      <c r="AY365" s="96"/>
      <c r="AZ365" s="96"/>
      <c r="BA365" s="96"/>
      <c r="BB365" s="96"/>
      <c r="BC365" s="96"/>
      <c r="BD365" s="96"/>
      <c r="BE365" s="96"/>
      <c r="BF365" s="96"/>
      <c r="BG365" s="96"/>
      <c r="BH365" s="96"/>
      <c r="BI365" s="96"/>
      <c r="BJ365" s="96"/>
      <c r="BK365" s="96"/>
      <c r="BL365" s="96"/>
      <c r="BM365" s="96"/>
      <c r="BN365" s="96"/>
      <c r="BO365" s="96"/>
      <c r="BP365" s="96"/>
      <c r="BQ365" s="96"/>
      <c r="BR365" s="96"/>
      <c r="BS365" s="96"/>
      <c r="BT365" s="96"/>
      <c r="BU365" s="96"/>
      <c r="BV365" s="96"/>
      <c r="BW365" s="96"/>
      <c r="BX365" s="96"/>
      <c r="BY365" s="96"/>
      <c r="BZ365" s="96"/>
      <c r="CA365" s="96"/>
      <c r="CB365" s="96"/>
      <c r="CC365" s="96"/>
      <c r="CD365" s="96"/>
      <c r="CE365" s="96"/>
      <c r="CF365" s="96"/>
      <c r="CG365" s="96"/>
      <c r="CH365" s="96"/>
      <c r="CI365" s="96"/>
    </row>
    <row r="366" spans="1:87" ht="15" hidden="1">
      <c r="A366" s="96"/>
      <c r="B366" s="102"/>
      <c r="C366" s="102"/>
      <c r="D366" s="102"/>
      <c r="E366" s="102"/>
      <c r="F366" s="102"/>
      <c r="G366" s="102"/>
      <c r="H366" s="102"/>
      <c r="I366" s="102"/>
      <c r="J366" s="102"/>
      <c r="K366" s="102"/>
      <c r="L366" s="102"/>
      <c r="M366" s="102"/>
      <c r="N366" s="102"/>
      <c r="O366" s="102"/>
      <c r="P366" s="102"/>
      <c r="Q366" s="96"/>
      <c r="R366" s="96"/>
      <c r="S366" s="96"/>
      <c r="T366" s="96"/>
      <c r="U366" s="96"/>
      <c r="V366" s="96"/>
      <c r="W366" s="96"/>
      <c r="X366" s="96"/>
      <c r="Y366" s="96"/>
      <c r="Z366" s="99"/>
      <c r="AA366" s="139" t="s">
        <v>465</v>
      </c>
      <c r="AB366" s="138">
        <v>3</v>
      </c>
      <c r="AC366" s="138" t="s">
        <v>27</v>
      </c>
      <c r="AD366" s="138">
        <f t="shared" si="5"/>
        <v>6</v>
      </c>
      <c r="AE366" s="138" t="s">
        <v>27</v>
      </c>
      <c r="AF366" s="138" t="s">
        <v>27</v>
      </c>
      <c r="AG366" s="123"/>
      <c r="AH366" s="123"/>
      <c r="AI366" s="123"/>
      <c r="AJ366" s="138" t="s">
        <v>27</v>
      </c>
      <c r="AK366" s="96"/>
      <c r="AL366" s="96"/>
      <c r="AM366" s="96"/>
      <c r="AN366" s="105"/>
      <c r="AO366" s="105"/>
      <c r="AP366" s="96"/>
      <c r="AQ366" s="105"/>
      <c r="AR366" s="96"/>
      <c r="AS366" s="96"/>
      <c r="AT366" s="96"/>
      <c r="AU366" s="96"/>
      <c r="AV366" s="96"/>
      <c r="AW366" s="96"/>
      <c r="AX366" s="96"/>
      <c r="AY366" s="96"/>
      <c r="AZ366" s="96"/>
      <c r="BA366" s="96"/>
      <c r="BB366" s="96"/>
      <c r="BC366" s="96"/>
      <c r="BD366" s="96"/>
      <c r="BE366" s="96"/>
      <c r="BF366" s="96"/>
      <c r="BG366" s="96"/>
      <c r="BH366" s="96"/>
      <c r="BI366" s="96"/>
      <c r="BJ366" s="96"/>
      <c r="BK366" s="96"/>
      <c r="BL366" s="96"/>
      <c r="BM366" s="96"/>
      <c r="BN366" s="96"/>
      <c r="BO366" s="96"/>
      <c r="BP366" s="96"/>
      <c r="BQ366" s="96"/>
      <c r="BR366" s="96"/>
      <c r="BS366" s="96"/>
      <c r="BT366" s="96"/>
      <c r="BU366" s="96"/>
      <c r="BV366" s="96"/>
      <c r="BW366" s="96"/>
      <c r="BX366" s="96"/>
      <c r="BY366" s="96"/>
      <c r="BZ366" s="96"/>
      <c r="CA366" s="96"/>
      <c r="CB366" s="96"/>
      <c r="CC366" s="96"/>
      <c r="CD366" s="96"/>
      <c r="CE366" s="96"/>
      <c r="CF366" s="96"/>
      <c r="CG366" s="96"/>
      <c r="CH366" s="96"/>
      <c r="CI366" s="96"/>
    </row>
    <row r="367" spans="1:87" ht="15" hidden="1">
      <c r="A367" s="96"/>
      <c r="B367" s="102"/>
      <c r="C367" s="102"/>
      <c r="D367" s="102"/>
      <c r="E367" s="102"/>
      <c r="F367" s="102"/>
      <c r="G367" s="102"/>
      <c r="H367" s="102"/>
      <c r="I367" s="102"/>
      <c r="J367" s="102"/>
      <c r="K367" s="102"/>
      <c r="L367" s="102"/>
      <c r="M367" s="102"/>
      <c r="N367" s="102"/>
      <c r="O367" s="102"/>
      <c r="P367" s="102"/>
      <c r="Q367" s="96"/>
      <c r="R367" s="96"/>
      <c r="S367" s="96"/>
      <c r="T367" s="96"/>
      <c r="U367" s="96"/>
      <c r="V367" s="96"/>
      <c r="W367" s="96"/>
      <c r="X367" s="96"/>
      <c r="Y367" s="96"/>
      <c r="Z367" s="99"/>
      <c r="AA367" s="139" t="s">
        <v>466</v>
      </c>
      <c r="AB367" s="138">
        <v>13</v>
      </c>
      <c r="AC367" s="138" t="s">
        <v>27</v>
      </c>
      <c r="AD367" s="138">
        <f t="shared" si="5"/>
        <v>6</v>
      </c>
      <c r="AE367" s="138" t="s">
        <v>27</v>
      </c>
      <c r="AF367" s="138" t="s">
        <v>27</v>
      </c>
      <c r="AG367" s="123"/>
      <c r="AH367" s="123"/>
      <c r="AI367" s="123"/>
      <c r="AJ367" s="138" t="s">
        <v>27</v>
      </c>
      <c r="AK367" s="96"/>
      <c r="AL367" s="96"/>
      <c r="AM367" s="96"/>
      <c r="AN367" s="105"/>
      <c r="AO367" s="105"/>
      <c r="AP367" s="96"/>
      <c r="AQ367" s="105"/>
      <c r="AR367" s="96"/>
      <c r="AS367" s="96"/>
      <c r="AT367" s="96"/>
      <c r="AU367" s="96"/>
      <c r="AV367" s="96"/>
      <c r="AW367" s="96"/>
      <c r="AX367" s="96"/>
      <c r="AY367" s="96"/>
      <c r="AZ367" s="96"/>
      <c r="BA367" s="96"/>
      <c r="BB367" s="96"/>
      <c r="BC367" s="96"/>
      <c r="BD367" s="96"/>
      <c r="BE367" s="96"/>
      <c r="BF367" s="96"/>
      <c r="BG367" s="96"/>
      <c r="BH367" s="96"/>
      <c r="BI367" s="96"/>
      <c r="BJ367" s="96"/>
      <c r="BK367" s="96"/>
      <c r="BL367" s="96"/>
      <c r="BM367" s="96"/>
      <c r="BN367" s="96"/>
      <c r="BO367" s="96"/>
      <c r="BP367" s="96"/>
      <c r="BQ367" s="96"/>
      <c r="BR367" s="96"/>
      <c r="BS367" s="96"/>
      <c r="BT367" s="96"/>
      <c r="BU367" s="96"/>
      <c r="BV367" s="96"/>
      <c r="BW367" s="96"/>
      <c r="BX367" s="96"/>
      <c r="BY367" s="96"/>
      <c r="BZ367" s="96"/>
      <c r="CA367" s="96"/>
      <c r="CB367" s="96"/>
      <c r="CC367" s="96"/>
      <c r="CD367" s="96"/>
      <c r="CE367" s="96"/>
      <c r="CF367" s="96"/>
      <c r="CG367" s="96"/>
      <c r="CH367" s="96"/>
      <c r="CI367" s="96"/>
    </row>
    <row r="368" spans="1:87" ht="15" hidden="1">
      <c r="A368" s="96"/>
      <c r="B368" s="102"/>
      <c r="C368" s="102"/>
      <c r="D368" s="102"/>
      <c r="E368" s="102"/>
      <c r="F368" s="102"/>
      <c r="G368" s="102"/>
      <c r="H368" s="102"/>
      <c r="I368" s="102"/>
      <c r="J368" s="102"/>
      <c r="K368" s="102"/>
      <c r="L368" s="102"/>
      <c r="M368" s="102"/>
      <c r="N368" s="102"/>
      <c r="O368" s="102"/>
      <c r="P368" s="102"/>
      <c r="Q368" s="96"/>
      <c r="R368" s="96"/>
      <c r="S368" s="96"/>
      <c r="T368" s="96"/>
      <c r="U368" s="96"/>
      <c r="V368" s="96"/>
      <c r="W368" s="96"/>
      <c r="X368" s="96"/>
      <c r="Y368" s="96"/>
      <c r="Z368" s="99"/>
      <c r="AA368" s="139" t="s">
        <v>467</v>
      </c>
      <c r="AB368" s="138">
        <v>12</v>
      </c>
      <c r="AC368" s="138" t="s">
        <v>27</v>
      </c>
      <c r="AD368" s="138">
        <f t="shared" si="5"/>
        <v>6</v>
      </c>
      <c r="AE368" s="138" t="s">
        <v>27</v>
      </c>
      <c r="AF368" s="138" t="s">
        <v>27</v>
      </c>
      <c r="AG368" s="123"/>
      <c r="AH368" s="123"/>
      <c r="AI368" s="123"/>
      <c r="AJ368" s="138" t="s">
        <v>27</v>
      </c>
      <c r="AK368" s="96"/>
      <c r="AL368" s="96"/>
      <c r="AM368" s="96"/>
      <c r="AN368" s="105"/>
      <c r="AO368" s="105"/>
      <c r="AP368" s="96"/>
      <c r="AQ368" s="105"/>
      <c r="AR368" s="96"/>
      <c r="AS368" s="96"/>
      <c r="AT368" s="96"/>
      <c r="AU368" s="96"/>
      <c r="AV368" s="96"/>
      <c r="AW368" s="96"/>
      <c r="AX368" s="96"/>
      <c r="AY368" s="96"/>
      <c r="AZ368" s="96"/>
      <c r="BA368" s="96"/>
      <c r="BB368" s="96"/>
      <c r="BC368" s="96"/>
      <c r="BD368" s="96"/>
      <c r="BE368" s="96"/>
      <c r="BF368" s="96"/>
      <c r="BG368" s="96"/>
      <c r="BH368" s="96"/>
      <c r="BI368" s="96"/>
      <c r="BJ368" s="96"/>
      <c r="BK368" s="96"/>
      <c r="BL368" s="96"/>
      <c r="BM368" s="96"/>
      <c r="BN368" s="96"/>
      <c r="BO368" s="96"/>
      <c r="BP368" s="96"/>
      <c r="BQ368" s="96"/>
      <c r="BR368" s="96"/>
      <c r="BS368" s="96"/>
      <c r="BT368" s="96"/>
      <c r="BU368" s="96"/>
      <c r="BV368" s="96"/>
      <c r="BW368" s="96"/>
      <c r="BX368" s="96"/>
      <c r="BY368" s="96"/>
      <c r="BZ368" s="96"/>
      <c r="CA368" s="96"/>
      <c r="CB368" s="96"/>
      <c r="CC368" s="96"/>
      <c r="CD368" s="96"/>
      <c r="CE368" s="96"/>
      <c r="CF368" s="96"/>
      <c r="CG368" s="96"/>
      <c r="CH368" s="96"/>
      <c r="CI368" s="96"/>
    </row>
    <row r="369" spans="1:87" ht="15" hidden="1">
      <c r="A369" s="96"/>
      <c r="B369" s="102"/>
      <c r="C369" s="102"/>
      <c r="D369" s="102"/>
      <c r="E369" s="102"/>
      <c r="F369" s="102"/>
      <c r="G369" s="102"/>
      <c r="H369" s="102"/>
      <c r="I369" s="102"/>
      <c r="J369" s="102"/>
      <c r="K369" s="102"/>
      <c r="L369" s="102"/>
      <c r="M369" s="102"/>
      <c r="N369" s="102"/>
      <c r="O369" s="102"/>
      <c r="P369" s="102"/>
      <c r="Q369" s="96"/>
      <c r="R369" s="96"/>
      <c r="S369" s="96"/>
      <c r="T369" s="96"/>
      <c r="U369" s="96"/>
      <c r="V369" s="96"/>
      <c r="W369" s="96"/>
      <c r="X369" s="96"/>
      <c r="Y369" s="96"/>
      <c r="Z369" s="99"/>
      <c r="AA369" s="139" t="s">
        <v>468</v>
      </c>
      <c r="AB369" s="138">
        <v>8</v>
      </c>
      <c r="AC369" s="138" t="s">
        <v>27</v>
      </c>
      <c r="AD369" s="138">
        <f t="shared" si="5"/>
        <v>6</v>
      </c>
      <c r="AE369" s="138" t="s">
        <v>27</v>
      </c>
      <c r="AF369" s="138" t="s">
        <v>27</v>
      </c>
      <c r="AG369" s="123"/>
      <c r="AH369" s="123"/>
      <c r="AI369" s="123"/>
      <c r="AJ369" s="138" t="s">
        <v>27</v>
      </c>
      <c r="AK369" s="96"/>
      <c r="AL369" s="96"/>
      <c r="AM369" s="96"/>
      <c r="AN369" s="105"/>
      <c r="AO369" s="105"/>
      <c r="AP369" s="96"/>
      <c r="AQ369" s="105"/>
      <c r="AR369" s="96"/>
      <c r="AS369" s="96"/>
      <c r="AT369" s="96"/>
      <c r="AU369" s="96"/>
      <c r="AV369" s="96"/>
      <c r="AW369" s="96"/>
      <c r="AX369" s="96"/>
      <c r="AY369" s="96"/>
      <c r="AZ369" s="96"/>
      <c r="BA369" s="96"/>
      <c r="BB369" s="96"/>
      <c r="BC369" s="96"/>
      <c r="BD369" s="96"/>
      <c r="BE369" s="96"/>
      <c r="BF369" s="96"/>
      <c r="BG369" s="96"/>
      <c r="BH369" s="96"/>
      <c r="BI369" s="96"/>
      <c r="BJ369" s="96"/>
      <c r="BK369" s="96"/>
      <c r="BL369" s="96"/>
      <c r="BM369" s="96"/>
      <c r="BN369" s="96"/>
      <c r="BO369" s="96"/>
      <c r="BP369" s="96"/>
      <c r="BQ369" s="96"/>
      <c r="BR369" s="96"/>
      <c r="BS369" s="96"/>
      <c r="BT369" s="96"/>
      <c r="BU369" s="96"/>
      <c r="BV369" s="96"/>
      <c r="BW369" s="96"/>
      <c r="BX369" s="96"/>
      <c r="BY369" s="96"/>
      <c r="BZ369" s="96"/>
      <c r="CA369" s="96"/>
      <c r="CB369" s="96"/>
      <c r="CC369" s="96"/>
      <c r="CD369" s="96"/>
      <c r="CE369" s="96"/>
      <c r="CF369" s="96"/>
      <c r="CG369" s="96"/>
      <c r="CH369" s="96"/>
      <c r="CI369" s="96"/>
    </row>
    <row r="370" spans="1:87" ht="15" hidden="1">
      <c r="A370" s="96"/>
      <c r="B370" s="102"/>
      <c r="C370" s="102"/>
      <c r="D370" s="102"/>
      <c r="E370" s="102"/>
      <c r="F370" s="102"/>
      <c r="G370" s="102"/>
      <c r="H370" s="102"/>
      <c r="I370" s="102"/>
      <c r="J370" s="102"/>
      <c r="K370" s="102"/>
      <c r="L370" s="102"/>
      <c r="M370" s="102"/>
      <c r="N370" s="102"/>
      <c r="O370" s="102"/>
      <c r="P370" s="102"/>
      <c r="Q370" s="96"/>
      <c r="R370" s="96"/>
      <c r="S370" s="96"/>
      <c r="T370" s="96"/>
      <c r="U370" s="96"/>
      <c r="V370" s="96"/>
      <c r="W370" s="96"/>
      <c r="X370" s="96"/>
      <c r="Y370" s="96"/>
      <c r="Z370" s="99"/>
      <c r="AA370" s="139" t="s">
        <v>469</v>
      </c>
      <c r="AB370" s="138">
        <v>2</v>
      </c>
      <c r="AC370" s="138">
        <v>2015</v>
      </c>
      <c r="AD370" s="138" t="str">
        <f t="shared" si="5"/>
        <v/>
      </c>
      <c r="AE370" s="138" t="s">
        <v>470</v>
      </c>
      <c r="AF370" s="138" t="s">
        <v>5</v>
      </c>
      <c r="AG370" s="123">
        <v>7</v>
      </c>
      <c r="AH370" s="123">
        <v>1687</v>
      </c>
      <c r="AI370" s="123">
        <v>52</v>
      </c>
      <c r="AJ370" s="138" t="s">
        <v>27</v>
      </c>
      <c r="AK370" s="96"/>
      <c r="AL370" s="96"/>
      <c r="AM370" s="96"/>
      <c r="AN370" s="105"/>
      <c r="AO370" s="105"/>
      <c r="AP370" s="96"/>
      <c r="AQ370" s="105"/>
      <c r="AR370" s="96"/>
      <c r="AS370" s="96"/>
      <c r="AT370" s="96"/>
      <c r="AU370" s="96"/>
      <c r="AV370" s="96"/>
      <c r="AW370" s="96"/>
      <c r="AX370" s="96"/>
      <c r="AY370" s="96"/>
      <c r="AZ370" s="96"/>
      <c r="BA370" s="96"/>
      <c r="BB370" s="96"/>
      <c r="BC370" s="96"/>
      <c r="BD370" s="96"/>
      <c r="BE370" s="96"/>
      <c r="BF370" s="96"/>
      <c r="BG370" s="96"/>
      <c r="BH370" s="96"/>
      <c r="BI370" s="96"/>
      <c r="BJ370" s="96"/>
      <c r="BK370" s="96"/>
      <c r="BL370" s="96"/>
      <c r="BM370" s="96"/>
      <c r="BN370" s="96"/>
      <c r="BO370" s="96"/>
      <c r="BP370" s="96"/>
      <c r="BQ370" s="96"/>
      <c r="BR370" s="96"/>
      <c r="BS370" s="96"/>
      <c r="BT370" s="96"/>
      <c r="BU370" s="96"/>
      <c r="BV370" s="96"/>
      <c r="BW370" s="96"/>
      <c r="BX370" s="96"/>
      <c r="BY370" s="96"/>
      <c r="BZ370" s="96"/>
      <c r="CA370" s="96"/>
      <c r="CB370" s="96"/>
      <c r="CC370" s="96"/>
      <c r="CD370" s="96"/>
      <c r="CE370" s="96"/>
      <c r="CF370" s="96"/>
      <c r="CG370" s="96"/>
      <c r="CH370" s="96"/>
      <c r="CI370" s="96"/>
    </row>
    <row r="371" spans="1:87" ht="15" hidden="1">
      <c r="A371" s="96"/>
      <c r="B371" s="102"/>
      <c r="C371" s="102"/>
      <c r="D371" s="102"/>
      <c r="E371" s="102"/>
      <c r="F371" s="102"/>
      <c r="G371" s="102"/>
      <c r="H371" s="102"/>
      <c r="I371" s="102"/>
      <c r="J371" s="102"/>
      <c r="K371" s="102"/>
      <c r="L371" s="102"/>
      <c r="M371" s="102"/>
      <c r="N371" s="102"/>
      <c r="O371" s="102"/>
      <c r="P371" s="102"/>
      <c r="Q371" s="96"/>
      <c r="R371" s="96"/>
      <c r="S371" s="96"/>
      <c r="T371" s="96"/>
      <c r="U371" s="96"/>
      <c r="V371" s="96"/>
      <c r="W371" s="96"/>
      <c r="X371" s="96"/>
      <c r="Y371" s="96"/>
      <c r="Z371" s="99"/>
      <c r="AA371" s="139" t="s">
        <v>471</v>
      </c>
      <c r="AB371" s="138">
        <v>9</v>
      </c>
      <c r="AC371" s="138" t="s">
        <v>27</v>
      </c>
      <c r="AD371" s="138">
        <f t="shared" si="5"/>
        <v>6</v>
      </c>
      <c r="AE371" s="138" t="s">
        <v>27</v>
      </c>
      <c r="AF371" s="138" t="s">
        <v>27</v>
      </c>
      <c r="AG371" s="123"/>
      <c r="AH371" s="123"/>
      <c r="AI371" s="123"/>
      <c r="AJ371" s="138" t="s">
        <v>27</v>
      </c>
      <c r="AK371" s="96"/>
      <c r="AL371" s="96"/>
      <c r="AM371" s="96"/>
      <c r="AN371" s="105"/>
      <c r="AO371" s="105"/>
      <c r="AP371" s="96"/>
      <c r="AQ371" s="105"/>
      <c r="AR371" s="96"/>
      <c r="AS371" s="96"/>
      <c r="AT371" s="96"/>
      <c r="AU371" s="96"/>
      <c r="AV371" s="96"/>
      <c r="AW371" s="96"/>
      <c r="AX371" s="96"/>
      <c r="AY371" s="96"/>
      <c r="AZ371" s="96"/>
      <c r="BA371" s="96"/>
      <c r="BB371" s="96"/>
      <c r="BC371" s="96"/>
      <c r="BD371" s="96"/>
      <c r="BE371" s="96"/>
      <c r="BF371" s="96"/>
      <c r="BG371" s="96"/>
      <c r="BH371" s="96"/>
      <c r="BI371" s="96"/>
      <c r="BJ371" s="96"/>
      <c r="BK371" s="96"/>
      <c r="BL371" s="96"/>
      <c r="BM371" s="96"/>
      <c r="BN371" s="96"/>
      <c r="BO371" s="96"/>
      <c r="BP371" s="96"/>
      <c r="BQ371" s="96"/>
      <c r="BR371" s="96"/>
      <c r="BS371" s="96"/>
      <c r="BT371" s="96"/>
      <c r="BU371" s="96"/>
      <c r="BV371" s="96"/>
      <c r="BW371" s="96"/>
      <c r="BX371" s="96"/>
      <c r="BY371" s="96"/>
      <c r="BZ371" s="96"/>
      <c r="CA371" s="96"/>
      <c r="CB371" s="96"/>
      <c r="CC371" s="96"/>
      <c r="CD371" s="96"/>
      <c r="CE371" s="96"/>
      <c r="CF371" s="96"/>
      <c r="CG371" s="96"/>
      <c r="CH371" s="96"/>
      <c r="CI371" s="96"/>
    </row>
    <row r="372" spans="1:87" ht="15" hidden="1">
      <c r="A372" s="96"/>
      <c r="B372" s="102"/>
      <c r="C372" s="102"/>
      <c r="D372" s="102"/>
      <c r="E372" s="102"/>
      <c r="F372" s="102"/>
      <c r="G372" s="102"/>
      <c r="H372" s="102"/>
      <c r="I372" s="102"/>
      <c r="J372" s="102"/>
      <c r="K372" s="102"/>
      <c r="L372" s="102"/>
      <c r="M372" s="102"/>
      <c r="N372" s="102"/>
      <c r="O372" s="102"/>
      <c r="P372" s="102"/>
      <c r="Q372" s="96"/>
      <c r="R372" s="96"/>
      <c r="S372" s="96"/>
      <c r="T372" s="96"/>
      <c r="U372" s="96"/>
      <c r="V372" s="96"/>
      <c r="W372" s="96"/>
      <c r="X372" s="96"/>
      <c r="Y372" s="96"/>
      <c r="Z372" s="99"/>
      <c r="AA372" s="139" t="s">
        <v>472</v>
      </c>
      <c r="AB372" s="138">
        <v>8</v>
      </c>
      <c r="AC372" s="138" t="s">
        <v>27</v>
      </c>
      <c r="AD372" s="138">
        <f t="shared" si="5"/>
        <v>6</v>
      </c>
      <c r="AE372" s="138" t="s">
        <v>27</v>
      </c>
      <c r="AF372" s="138" t="s">
        <v>27</v>
      </c>
      <c r="AG372" s="123"/>
      <c r="AH372" s="123"/>
      <c r="AI372" s="123"/>
      <c r="AJ372" s="138" t="s">
        <v>27</v>
      </c>
      <c r="AK372" s="96"/>
      <c r="AL372" s="96"/>
      <c r="AM372" s="96"/>
      <c r="AN372" s="105"/>
      <c r="AO372" s="105"/>
      <c r="AP372" s="96"/>
      <c r="AQ372" s="105"/>
      <c r="AR372" s="96"/>
      <c r="AS372" s="96"/>
      <c r="AT372" s="96"/>
      <c r="AU372" s="96"/>
      <c r="AV372" s="96"/>
      <c r="AW372" s="96"/>
      <c r="AX372" s="96"/>
      <c r="AY372" s="96"/>
      <c r="AZ372" s="96"/>
      <c r="BA372" s="96"/>
      <c r="BB372" s="96"/>
      <c r="BC372" s="96"/>
      <c r="BD372" s="96"/>
      <c r="BE372" s="96"/>
      <c r="BF372" s="96"/>
      <c r="BG372" s="96"/>
      <c r="BH372" s="96"/>
      <c r="BI372" s="96"/>
      <c r="BJ372" s="96"/>
      <c r="BK372" s="96"/>
      <c r="BL372" s="96"/>
      <c r="BM372" s="96"/>
      <c r="BN372" s="96"/>
      <c r="BO372" s="96"/>
      <c r="BP372" s="96"/>
      <c r="BQ372" s="96"/>
      <c r="BR372" s="96"/>
      <c r="BS372" s="96"/>
      <c r="BT372" s="96"/>
      <c r="BU372" s="96"/>
      <c r="BV372" s="96"/>
      <c r="BW372" s="96"/>
      <c r="BX372" s="96"/>
      <c r="BY372" s="96"/>
      <c r="BZ372" s="96"/>
      <c r="CA372" s="96"/>
      <c r="CB372" s="96"/>
      <c r="CC372" s="96"/>
      <c r="CD372" s="96"/>
      <c r="CE372" s="96"/>
      <c r="CF372" s="96"/>
      <c r="CG372" s="96"/>
      <c r="CH372" s="96"/>
      <c r="CI372" s="96"/>
    </row>
    <row r="373" spans="1:87" ht="15" hidden="1">
      <c r="A373" s="96"/>
      <c r="B373" s="102"/>
      <c r="C373" s="102"/>
      <c r="D373" s="102"/>
      <c r="E373" s="102"/>
      <c r="F373" s="102"/>
      <c r="G373" s="102"/>
      <c r="H373" s="102"/>
      <c r="I373" s="102"/>
      <c r="J373" s="102"/>
      <c r="K373" s="102"/>
      <c r="L373" s="102"/>
      <c r="M373" s="102"/>
      <c r="N373" s="102"/>
      <c r="O373" s="102"/>
      <c r="P373" s="102"/>
      <c r="Q373" s="96"/>
      <c r="R373" s="96"/>
      <c r="S373" s="96"/>
      <c r="T373" s="96"/>
      <c r="U373" s="96"/>
      <c r="V373" s="96"/>
      <c r="W373" s="96"/>
      <c r="X373" s="96"/>
      <c r="Y373" s="96"/>
      <c r="Z373" s="99"/>
      <c r="AA373" s="139" t="s">
        <v>473</v>
      </c>
      <c r="AB373" s="138">
        <v>12</v>
      </c>
      <c r="AC373" s="138" t="s">
        <v>27</v>
      </c>
      <c r="AD373" s="138">
        <f t="shared" si="5"/>
        <v>6</v>
      </c>
      <c r="AE373" s="138" t="s">
        <v>27</v>
      </c>
      <c r="AF373" s="138" t="s">
        <v>27</v>
      </c>
      <c r="AG373" s="123"/>
      <c r="AH373" s="123"/>
      <c r="AI373" s="123"/>
      <c r="AJ373" s="138" t="s">
        <v>27</v>
      </c>
      <c r="AK373" s="96"/>
      <c r="AL373" s="96"/>
      <c r="AM373" s="96"/>
      <c r="AN373" s="105"/>
      <c r="AO373" s="105"/>
      <c r="AP373" s="96"/>
      <c r="AQ373" s="105"/>
      <c r="AR373" s="96"/>
      <c r="AS373" s="96"/>
      <c r="AT373" s="96"/>
      <c r="AU373" s="96"/>
      <c r="AV373" s="96"/>
      <c r="AW373" s="96"/>
      <c r="AX373" s="96"/>
      <c r="AY373" s="96"/>
      <c r="AZ373" s="96"/>
      <c r="BA373" s="96"/>
      <c r="BB373" s="96"/>
      <c r="BC373" s="96"/>
      <c r="BD373" s="96"/>
      <c r="BE373" s="96"/>
      <c r="BF373" s="96"/>
      <c r="BG373" s="96"/>
      <c r="BH373" s="96"/>
      <c r="BI373" s="96"/>
      <c r="BJ373" s="96"/>
      <c r="BK373" s="96"/>
      <c r="BL373" s="96"/>
      <c r="BM373" s="96"/>
      <c r="BN373" s="96"/>
      <c r="BO373" s="96"/>
      <c r="BP373" s="96"/>
      <c r="BQ373" s="96"/>
      <c r="BR373" s="96"/>
      <c r="BS373" s="96"/>
      <c r="BT373" s="96"/>
      <c r="BU373" s="96"/>
      <c r="BV373" s="96"/>
      <c r="BW373" s="96"/>
      <c r="BX373" s="96"/>
      <c r="BY373" s="96"/>
      <c r="BZ373" s="96"/>
      <c r="CA373" s="96"/>
      <c r="CB373" s="96"/>
      <c r="CC373" s="96"/>
      <c r="CD373" s="96"/>
      <c r="CE373" s="96"/>
      <c r="CF373" s="96"/>
      <c r="CG373" s="96"/>
      <c r="CH373" s="96"/>
      <c r="CI373" s="96"/>
    </row>
    <row r="374" spans="1:87" ht="15" hidden="1">
      <c r="A374" s="96"/>
      <c r="B374" s="102"/>
      <c r="C374" s="102"/>
      <c r="D374" s="102"/>
      <c r="E374" s="102"/>
      <c r="F374" s="102"/>
      <c r="G374" s="102"/>
      <c r="H374" s="102"/>
      <c r="I374" s="102"/>
      <c r="J374" s="102"/>
      <c r="K374" s="102"/>
      <c r="L374" s="102"/>
      <c r="M374" s="102"/>
      <c r="N374" s="102"/>
      <c r="O374" s="102"/>
      <c r="P374" s="102"/>
      <c r="Q374" s="96"/>
      <c r="R374" s="96"/>
      <c r="S374" s="96"/>
      <c r="T374" s="96"/>
      <c r="U374" s="96"/>
      <c r="V374" s="96"/>
      <c r="W374" s="96"/>
      <c r="X374" s="96"/>
      <c r="Y374" s="96"/>
      <c r="Z374" s="99"/>
      <c r="AA374" s="139" t="s">
        <v>474</v>
      </c>
      <c r="AB374" s="138">
        <v>11</v>
      </c>
      <c r="AC374" s="138" t="s">
        <v>27</v>
      </c>
      <c r="AD374" s="138">
        <f t="shared" si="5"/>
        <v>6</v>
      </c>
      <c r="AE374" s="138" t="s">
        <v>27</v>
      </c>
      <c r="AF374" s="138" t="s">
        <v>27</v>
      </c>
      <c r="AG374" s="123"/>
      <c r="AH374" s="123"/>
      <c r="AI374" s="123"/>
      <c r="AJ374" s="138" t="s">
        <v>27</v>
      </c>
      <c r="AK374" s="96"/>
      <c r="AL374" s="96"/>
      <c r="AM374" s="96"/>
      <c r="AN374" s="105"/>
      <c r="AO374" s="105"/>
      <c r="AP374" s="96"/>
      <c r="AQ374" s="105"/>
      <c r="AR374" s="96"/>
      <c r="AS374" s="96"/>
      <c r="AT374" s="96"/>
      <c r="AU374" s="96"/>
      <c r="AV374" s="96"/>
      <c r="AW374" s="96"/>
      <c r="AX374" s="96"/>
      <c r="AY374" s="96"/>
      <c r="AZ374" s="96"/>
      <c r="BA374" s="96"/>
      <c r="BB374" s="96"/>
      <c r="BC374" s="96"/>
      <c r="BD374" s="96"/>
      <c r="BE374" s="96"/>
      <c r="BF374" s="96"/>
      <c r="BG374" s="96"/>
      <c r="BH374" s="96"/>
      <c r="BI374" s="96"/>
      <c r="BJ374" s="96"/>
      <c r="BK374" s="96"/>
      <c r="BL374" s="96"/>
      <c r="BM374" s="96"/>
      <c r="BN374" s="96"/>
      <c r="BO374" s="96"/>
      <c r="BP374" s="96"/>
      <c r="BQ374" s="96"/>
      <c r="BR374" s="96"/>
      <c r="BS374" s="96"/>
      <c r="BT374" s="96"/>
      <c r="BU374" s="96"/>
      <c r="BV374" s="96"/>
      <c r="BW374" s="96"/>
      <c r="BX374" s="96"/>
      <c r="BY374" s="96"/>
      <c r="BZ374" s="96"/>
      <c r="CA374" s="96"/>
      <c r="CB374" s="96"/>
      <c r="CC374" s="96"/>
      <c r="CD374" s="96"/>
      <c r="CE374" s="96"/>
      <c r="CF374" s="96"/>
      <c r="CG374" s="96"/>
      <c r="CH374" s="96"/>
      <c r="CI374" s="96"/>
    </row>
    <row r="375" spans="1:87" ht="15" hidden="1">
      <c r="A375" s="96"/>
      <c r="B375" s="102"/>
      <c r="C375" s="102"/>
      <c r="D375" s="102"/>
      <c r="E375" s="102"/>
      <c r="F375" s="102"/>
      <c r="G375" s="102"/>
      <c r="H375" s="102"/>
      <c r="I375" s="102"/>
      <c r="J375" s="102"/>
      <c r="K375" s="102"/>
      <c r="L375" s="102"/>
      <c r="M375" s="102"/>
      <c r="N375" s="102"/>
      <c r="O375" s="102"/>
      <c r="P375" s="102"/>
      <c r="Q375" s="96"/>
      <c r="R375" s="96"/>
      <c r="S375" s="96"/>
      <c r="T375" s="96"/>
      <c r="U375" s="96"/>
      <c r="V375" s="96"/>
      <c r="W375" s="96"/>
      <c r="X375" s="96"/>
      <c r="Y375" s="96"/>
      <c r="Z375" s="99"/>
      <c r="AA375" s="139" t="s">
        <v>475</v>
      </c>
      <c r="AB375" s="138">
        <v>9</v>
      </c>
      <c r="AC375" s="138">
        <v>2019</v>
      </c>
      <c r="AD375" s="138" t="str">
        <f t="shared" si="5"/>
        <v/>
      </c>
      <c r="AE375" s="138" t="s">
        <v>476</v>
      </c>
      <c r="AF375" s="138" t="s">
        <v>9</v>
      </c>
      <c r="AG375" s="123">
        <v>8</v>
      </c>
      <c r="AH375" s="123">
        <v>994</v>
      </c>
      <c r="AI375" s="123">
        <v>40</v>
      </c>
      <c r="AJ375" s="138" t="s">
        <v>27</v>
      </c>
      <c r="AK375" s="96"/>
      <c r="AL375" s="96"/>
      <c r="AM375" s="96"/>
      <c r="AN375" s="105"/>
      <c r="AO375" s="105"/>
      <c r="AP375" s="96"/>
      <c r="AQ375" s="105"/>
      <c r="AR375" s="96"/>
      <c r="AS375" s="96"/>
      <c r="AT375" s="96"/>
      <c r="AU375" s="96"/>
      <c r="AV375" s="96"/>
      <c r="AW375" s="96"/>
      <c r="AX375" s="96"/>
      <c r="AY375" s="96"/>
      <c r="AZ375" s="96"/>
      <c r="BA375" s="96"/>
      <c r="BB375" s="96"/>
      <c r="BC375" s="96"/>
      <c r="BD375" s="96"/>
      <c r="BE375" s="96"/>
      <c r="BF375" s="96"/>
      <c r="BG375" s="96"/>
      <c r="BH375" s="96"/>
      <c r="BI375" s="96"/>
      <c r="BJ375" s="96"/>
      <c r="BK375" s="96"/>
      <c r="BL375" s="96"/>
      <c r="BM375" s="96"/>
      <c r="BN375" s="96"/>
      <c r="BO375" s="96"/>
      <c r="BP375" s="96"/>
      <c r="BQ375" s="96"/>
      <c r="BR375" s="96"/>
      <c r="BS375" s="96"/>
      <c r="BT375" s="96"/>
      <c r="BU375" s="96"/>
      <c r="BV375" s="96"/>
      <c r="BW375" s="96"/>
      <c r="BX375" s="96"/>
      <c r="BY375" s="96"/>
      <c r="BZ375" s="96"/>
      <c r="CA375" s="96"/>
      <c r="CB375" s="96"/>
      <c r="CC375" s="96"/>
      <c r="CD375" s="96"/>
      <c r="CE375" s="96"/>
      <c r="CF375" s="96"/>
      <c r="CG375" s="96"/>
      <c r="CH375" s="96"/>
      <c r="CI375" s="96"/>
    </row>
    <row r="376" spans="1:87" ht="15" hidden="1">
      <c r="A376" s="96"/>
      <c r="B376" s="102"/>
      <c r="C376" s="102"/>
      <c r="D376" s="102"/>
      <c r="E376" s="102"/>
      <c r="F376" s="102"/>
      <c r="G376" s="102"/>
      <c r="H376" s="102"/>
      <c r="I376" s="102"/>
      <c r="J376" s="102"/>
      <c r="K376" s="102"/>
      <c r="L376" s="102"/>
      <c r="M376" s="102"/>
      <c r="N376" s="102"/>
      <c r="O376" s="102"/>
      <c r="P376" s="102"/>
      <c r="Q376" s="96"/>
      <c r="R376" s="96"/>
      <c r="S376" s="96"/>
      <c r="T376" s="96"/>
      <c r="U376" s="96"/>
      <c r="V376" s="96"/>
      <c r="W376" s="96"/>
      <c r="X376" s="96"/>
      <c r="Y376" s="96"/>
      <c r="Z376" s="99"/>
      <c r="AA376" s="139" t="s">
        <v>477</v>
      </c>
      <c r="AB376" s="138">
        <v>8</v>
      </c>
      <c r="AC376" s="138" t="s">
        <v>27</v>
      </c>
      <c r="AD376" s="138">
        <f t="shared" si="5"/>
        <v>6</v>
      </c>
      <c r="AE376" s="138" t="s">
        <v>27</v>
      </c>
      <c r="AF376" s="138" t="s">
        <v>27</v>
      </c>
      <c r="AG376" s="123"/>
      <c r="AH376" s="123"/>
      <c r="AI376" s="123"/>
      <c r="AJ376" s="138" t="s">
        <v>27</v>
      </c>
      <c r="AK376" s="96"/>
      <c r="AL376" s="96"/>
      <c r="AM376" s="96"/>
      <c r="AN376" s="105"/>
      <c r="AO376" s="105"/>
      <c r="AP376" s="96"/>
      <c r="AQ376" s="105"/>
      <c r="AR376" s="96"/>
      <c r="AS376" s="96"/>
      <c r="AT376" s="96"/>
      <c r="AU376" s="96"/>
      <c r="AV376" s="96"/>
      <c r="AW376" s="96"/>
      <c r="AX376" s="96"/>
      <c r="AY376" s="96"/>
      <c r="AZ376" s="96"/>
      <c r="BA376" s="96"/>
      <c r="BB376" s="96"/>
      <c r="BC376" s="96"/>
      <c r="BD376" s="96"/>
      <c r="BE376" s="96"/>
      <c r="BF376" s="96"/>
      <c r="BG376" s="96"/>
      <c r="BH376" s="96"/>
      <c r="BI376" s="96"/>
      <c r="BJ376" s="96"/>
      <c r="BK376" s="96"/>
      <c r="BL376" s="96"/>
      <c r="BM376" s="96"/>
      <c r="BN376" s="96"/>
      <c r="BO376" s="96"/>
      <c r="BP376" s="96"/>
      <c r="BQ376" s="96"/>
      <c r="BR376" s="96"/>
      <c r="BS376" s="96"/>
      <c r="BT376" s="96"/>
      <c r="BU376" s="96"/>
      <c r="BV376" s="96"/>
      <c r="BW376" s="96"/>
      <c r="BX376" s="96"/>
      <c r="BY376" s="96"/>
      <c r="BZ376" s="96"/>
      <c r="CA376" s="96"/>
      <c r="CB376" s="96"/>
      <c r="CC376" s="96"/>
      <c r="CD376" s="96"/>
      <c r="CE376" s="96"/>
      <c r="CF376" s="96"/>
      <c r="CG376" s="96"/>
      <c r="CH376" s="96"/>
      <c r="CI376" s="96"/>
    </row>
    <row r="377" spans="1:87" ht="15" hidden="1">
      <c r="A377" s="96"/>
      <c r="B377" s="102"/>
      <c r="C377" s="102"/>
      <c r="D377" s="102"/>
      <c r="E377" s="102"/>
      <c r="F377" s="102"/>
      <c r="G377" s="102"/>
      <c r="H377" s="102"/>
      <c r="I377" s="102"/>
      <c r="J377" s="102"/>
      <c r="K377" s="102"/>
      <c r="L377" s="102"/>
      <c r="M377" s="102"/>
      <c r="N377" s="102"/>
      <c r="O377" s="102"/>
      <c r="P377" s="102"/>
      <c r="Q377" s="96"/>
      <c r="R377" s="96"/>
      <c r="S377" s="96"/>
      <c r="T377" s="96"/>
      <c r="U377" s="96"/>
      <c r="V377" s="96"/>
      <c r="W377" s="96"/>
      <c r="X377" s="96"/>
      <c r="Y377" s="96"/>
      <c r="Z377" s="99"/>
      <c r="AA377" s="139" t="s">
        <v>478</v>
      </c>
      <c r="AB377" s="138">
        <v>8</v>
      </c>
      <c r="AC377" s="138" t="s">
        <v>27</v>
      </c>
      <c r="AD377" s="138">
        <f t="shared" si="5"/>
        <v>6</v>
      </c>
      <c r="AE377" s="138" t="s">
        <v>27</v>
      </c>
      <c r="AF377" s="138" t="s">
        <v>27</v>
      </c>
      <c r="AG377" s="123"/>
      <c r="AH377" s="123"/>
      <c r="AI377" s="123"/>
      <c r="AJ377" s="138" t="s">
        <v>27</v>
      </c>
      <c r="AK377" s="96"/>
      <c r="AL377" s="96"/>
      <c r="AM377" s="96"/>
      <c r="AN377" s="105"/>
      <c r="AO377" s="105"/>
      <c r="AP377" s="96"/>
      <c r="AQ377" s="105"/>
      <c r="AR377" s="96"/>
      <c r="AS377" s="96"/>
      <c r="AT377" s="96"/>
      <c r="AU377" s="96"/>
      <c r="AV377" s="96"/>
      <c r="AW377" s="96"/>
      <c r="AX377" s="96"/>
      <c r="AY377" s="96"/>
      <c r="AZ377" s="96"/>
      <c r="BA377" s="96"/>
      <c r="BB377" s="96"/>
      <c r="BC377" s="96"/>
      <c r="BD377" s="96"/>
      <c r="BE377" s="96"/>
      <c r="BF377" s="96"/>
      <c r="BG377" s="96"/>
      <c r="BH377" s="96"/>
      <c r="BI377" s="96"/>
      <c r="BJ377" s="96"/>
      <c r="BK377" s="96"/>
      <c r="BL377" s="96"/>
      <c r="BM377" s="96"/>
      <c r="BN377" s="96"/>
      <c r="BO377" s="96"/>
      <c r="BP377" s="96"/>
      <c r="BQ377" s="96"/>
      <c r="BR377" s="96"/>
      <c r="BS377" s="96"/>
      <c r="BT377" s="96"/>
      <c r="BU377" s="96"/>
      <c r="BV377" s="96"/>
      <c r="BW377" s="96"/>
      <c r="BX377" s="96"/>
      <c r="BY377" s="96"/>
      <c r="BZ377" s="96"/>
      <c r="CA377" s="96"/>
      <c r="CB377" s="96"/>
      <c r="CC377" s="96"/>
      <c r="CD377" s="96"/>
      <c r="CE377" s="96"/>
      <c r="CF377" s="96"/>
      <c r="CG377" s="96"/>
      <c r="CH377" s="96"/>
      <c r="CI377" s="96"/>
    </row>
    <row r="378" spans="1:87" ht="15" hidden="1">
      <c r="A378" s="96"/>
      <c r="B378" s="102"/>
      <c r="C378" s="102"/>
      <c r="D378" s="102"/>
      <c r="E378" s="102"/>
      <c r="F378" s="102"/>
      <c r="G378" s="102"/>
      <c r="H378" s="102"/>
      <c r="I378" s="102"/>
      <c r="J378" s="102"/>
      <c r="K378" s="102"/>
      <c r="L378" s="102"/>
      <c r="M378" s="102"/>
      <c r="N378" s="102"/>
      <c r="O378" s="102"/>
      <c r="P378" s="102"/>
      <c r="Q378" s="96"/>
      <c r="R378" s="96"/>
      <c r="S378" s="96"/>
      <c r="T378" s="96"/>
      <c r="U378" s="96"/>
      <c r="V378" s="96"/>
      <c r="W378" s="96"/>
      <c r="X378" s="96"/>
      <c r="Y378" s="96"/>
      <c r="Z378" s="99"/>
      <c r="AA378" s="139" t="s">
        <v>479</v>
      </c>
      <c r="AB378" s="138">
        <v>14</v>
      </c>
      <c r="AC378" s="138">
        <v>2018</v>
      </c>
      <c r="AD378" s="138" t="str">
        <f t="shared" si="5"/>
        <v/>
      </c>
      <c r="AE378" s="138" t="s">
        <v>480</v>
      </c>
      <c r="AF378" s="138" t="s">
        <v>7</v>
      </c>
      <c r="AG378" s="123">
        <v>13</v>
      </c>
      <c r="AH378" s="123">
        <v>1970</v>
      </c>
      <c r="AI378" s="123">
        <v>74</v>
      </c>
      <c r="AJ378" s="138" t="s">
        <v>27</v>
      </c>
      <c r="AK378" s="96"/>
      <c r="AL378" s="96"/>
      <c r="AM378" s="96"/>
      <c r="AN378" s="105"/>
      <c r="AO378" s="105"/>
      <c r="AP378" s="96"/>
      <c r="AQ378" s="105"/>
      <c r="AR378" s="96"/>
      <c r="AS378" s="96"/>
      <c r="AT378" s="96"/>
      <c r="AU378" s="96"/>
      <c r="AV378" s="96"/>
      <c r="AW378" s="96"/>
      <c r="AX378" s="96"/>
      <c r="AY378" s="96"/>
      <c r="AZ378" s="96"/>
      <c r="BA378" s="96"/>
      <c r="BB378" s="96"/>
      <c r="BC378" s="96"/>
      <c r="BD378" s="96"/>
      <c r="BE378" s="96"/>
      <c r="BF378" s="96"/>
      <c r="BG378" s="96"/>
      <c r="BH378" s="96"/>
      <c r="BI378" s="96"/>
      <c r="BJ378" s="96"/>
      <c r="BK378" s="96"/>
      <c r="BL378" s="96"/>
      <c r="BM378" s="96"/>
      <c r="BN378" s="96"/>
      <c r="BO378" s="96"/>
      <c r="BP378" s="96"/>
      <c r="BQ378" s="96"/>
      <c r="BR378" s="96"/>
      <c r="BS378" s="96"/>
      <c r="BT378" s="96"/>
      <c r="BU378" s="96"/>
      <c r="BV378" s="96"/>
      <c r="BW378" s="96"/>
      <c r="BX378" s="96"/>
      <c r="BY378" s="96"/>
      <c r="BZ378" s="96"/>
      <c r="CA378" s="96"/>
      <c r="CB378" s="96"/>
      <c r="CC378" s="96"/>
      <c r="CD378" s="96"/>
      <c r="CE378" s="96"/>
      <c r="CF378" s="96"/>
      <c r="CG378" s="96"/>
      <c r="CH378" s="96"/>
      <c r="CI378" s="96"/>
    </row>
    <row r="379" spans="1:87" ht="15" hidden="1">
      <c r="A379" s="96"/>
      <c r="B379" s="102"/>
      <c r="C379" s="102"/>
      <c r="D379" s="102"/>
      <c r="E379" s="102"/>
      <c r="F379" s="102"/>
      <c r="G379" s="102"/>
      <c r="H379" s="102"/>
      <c r="I379" s="102"/>
      <c r="J379" s="102"/>
      <c r="K379" s="102"/>
      <c r="L379" s="102"/>
      <c r="M379" s="102"/>
      <c r="N379" s="102"/>
      <c r="O379" s="102"/>
      <c r="P379" s="102"/>
      <c r="Q379" s="96"/>
      <c r="R379" s="96"/>
      <c r="S379" s="96"/>
      <c r="T379" s="96"/>
      <c r="U379" s="96"/>
      <c r="V379" s="96"/>
      <c r="W379" s="96"/>
      <c r="X379" s="96"/>
      <c r="Y379" s="96"/>
      <c r="Z379" s="99"/>
      <c r="AA379" s="139" t="s">
        <v>481</v>
      </c>
      <c r="AB379" s="138">
        <v>3</v>
      </c>
      <c r="AC379" s="138" t="s">
        <v>27</v>
      </c>
      <c r="AD379" s="138">
        <f t="shared" si="5"/>
        <v>6</v>
      </c>
      <c r="AE379" s="138" t="s">
        <v>27</v>
      </c>
      <c r="AF379" s="138" t="s">
        <v>27</v>
      </c>
      <c r="AG379" s="123"/>
      <c r="AH379" s="123"/>
      <c r="AI379" s="123"/>
      <c r="AJ379" s="138" t="s">
        <v>27</v>
      </c>
      <c r="AK379" s="96"/>
      <c r="AL379" s="96"/>
      <c r="AM379" s="96"/>
      <c r="AN379" s="105"/>
      <c r="AO379" s="105"/>
      <c r="AP379" s="96"/>
      <c r="AQ379" s="105"/>
      <c r="AR379" s="96"/>
      <c r="AS379" s="96"/>
      <c r="AT379" s="96"/>
      <c r="AU379" s="96"/>
      <c r="AV379" s="96"/>
      <c r="AW379" s="96"/>
      <c r="AX379" s="96"/>
      <c r="AY379" s="96"/>
      <c r="AZ379" s="96"/>
      <c r="BA379" s="96"/>
      <c r="BB379" s="96"/>
      <c r="BC379" s="96"/>
      <c r="BD379" s="96"/>
      <c r="BE379" s="96"/>
      <c r="BF379" s="96"/>
      <c r="BG379" s="96"/>
      <c r="BH379" s="96"/>
      <c r="BI379" s="96"/>
      <c r="BJ379" s="96"/>
      <c r="BK379" s="96"/>
      <c r="BL379" s="96"/>
      <c r="BM379" s="96"/>
      <c r="BN379" s="96"/>
      <c r="BO379" s="96"/>
      <c r="BP379" s="96"/>
      <c r="BQ379" s="96"/>
      <c r="BR379" s="96"/>
      <c r="BS379" s="96"/>
      <c r="BT379" s="96"/>
      <c r="BU379" s="96"/>
      <c r="BV379" s="96"/>
      <c r="BW379" s="96"/>
      <c r="BX379" s="96"/>
      <c r="BY379" s="96"/>
      <c r="BZ379" s="96"/>
      <c r="CA379" s="96"/>
      <c r="CB379" s="96"/>
      <c r="CC379" s="96"/>
      <c r="CD379" s="96"/>
      <c r="CE379" s="96"/>
      <c r="CF379" s="96"/>
      <c r="CG379" s="96"/>
      <c r="CH379" s="96"/>
      <c r="CI379" s="96"/>
    </row>
    <row r="380" spans="1:87" ht="15" hidden="1">
      <c r="A380" s="96"/>
      <c r="B380" s="102"/>
      <c r="C380" s="102"/>
      <c r="D380" s="102"/>
      <c r="E380" s="102"/>
      <c r="F380" s="102"/>
      <c r="G380" s="102"/>
      <c r="H380" s="102"/>
      <c r="I380" s="102"/>
      <c r="J380" s="102"/>
      <c r="K380" s="102"/>
      <c r="L380" s="102"/>
      <c r="M380" s="102"/>
      <c r="N380" s="102"/>
      <c r="O380" s="102"/>
      <c r="P380" s="102"/>
      <c r="Q380" s="96"/>
      <c r="R380" s="96"/>
      <c r="S380" s="96"/>
      <c r="T380" s="96"/>
      <c r="U380" s="96"/>
      <c r="V380" s="96"/>
      <c r="W380" s="96"/>
      <c r="X380" s="96"/>
      <c r="Y380" s="96"/>
      <c r="Z380" s="99"/>
      <c r="AA380" s="139" t="s">
        <v>482</v>
      </c>
      <c r="AB380" s="138">
        <v>5</v>
      </c>
      <c r="AC380" s="138">
        <v>2010</v>
      </c>
      <c r="AD380" s="138" t="str">
        <f t="shared" si="5"/>
        <v/>
      </c>
      <c r="AE380" s="138" t="s">
        <v>483</v>
      </c>
      <c r="AF380" s="138" t="s">
        <v>14</v>
      </c>
      <c r="AG380" s="123">
        <v>38</v>
      </c>
      <c r="AH380" s="123">
        <v>3894</v>
      </c>
      <c r="AI380" s="123">
        <v>187</v>
      </c>
      <c r="AJ380" s="138" t="s">
        <v>27</v>
      </c>
      <c r="AK380" s="96"/>
      <c r="AL380" s="96"/>
      <c r="AM380" s="96"/>
      <c r="AN380" s="105"/>
      <c r="AO380" s="105"/>
      <c r="AP380" s="96"/>
      <c r="AQ380" s="105"/>
      <c r="AR380" s="96"/>
      <c r="AS380" s="96"/>
      <c r="AT380" s="96"/>
      <c r="AU380" s="96"/>
      <c r="AV380" s="96"/>
      <c r="AW380" s="96"/>
      <c r="AX380" s="96"/>
      <c r="AY380" s="96"/>
      <c r="AZ380" s="96"/>
      <c r="BA380" s="96"/>
      <c r="BB380" s="96"/>
      <c r="BC380" s="96"/>
      <c r="BD380" s="96"/>
      <c r="BE380" s="96"/>
      <c r="BF380" s="96"/>
      <c r="BG380" s="96"/>
      <c r="BH380" s="96"/>
      <c r="BI380" s="96"/>
      <c r="BJ380" s="96"/>
      <c r="BK380" s="96"/>
      <c r="BL380" s="96"/>
      <c r="BM380" s="96"/>
      <c r="BN380" s="96"/>
      <c r="BO380" s="96"/>
      <c r="BP380" s="96"/>
      <c r="BQ380" s="96"/>
      <c r="BR380" s="96"/>
      <c r="BS380" s="96"/>
      <c r="BT380" s="96"/>
      <c r="BU380" s="96"/>
      <c r="BV380" s="96"/>
      <c r="BW380" s="96"/>
      <c r="BX380" s="96"/>
      <c r="BY380" s="96"/>
      <c r="BZ380" s="96"/>
      <c r="CA380" s="96"/>
      <c r="CB380" s="96"/>
      <c r="CC380" s="96"/>
      <c r="CD380" s="96"/>
      <c r="CE380" s="96"/>
      <c r="CF380" s="96"/>
      <c r="CG380" s="96"/>
      <c r="CH380" s="96"/>
      <c r="CI380" s="96"/>
    </row>
    <row r="381" spans="1:87" ht="15" hidden="1">
      <c r="A381" s="96"/>
      <c r="B381" s="102"/>
      <c r="C381" s="102"/>
      <c r="D381" s="102"/>
      <c r="E381" s="102"/>
      <c r="F381" s="102"/>
      <c r="G381" s="102"/>
      <c r="H381" s="102"/>
      <c r="I381" s="102"/>
      <c r="J381" s="102"/>
      <c r="K381" s="102"/>
      <c r="L381" s="102"/>
      <c r="M381" s="102"/>
      <c r="N381" s="102"/>
      <c r="O381" s="102"/>
      <c r="P381" s="102"/>
      <c r="Q381" s="96"/>
      <c r="R381" s="96"/>
      <c r="S381" s="96"/>
      <c r="T381" s="96"/>
      <c r="U381" s="96"/>
      <c r="V381" s="96"/>
      <c r="W381" s="96"/>
      <c r="X381" s="96"/>
      <c r="Y381" s="96"/>
      <c r="Z381" s="99"/>
      <c r="AA381" s="139" t="s">
        <v>484</v>
      </c>
      <c r="AB381" s="138">
        <v>7</v>
      </c>
      <c r="AC381" s="138" t="s">
        <v>27</v>
      </c>
      <c r="AD381" s="138">
        <f t="shared" si="5"/>
        <v>6</v>
      </c>
      <c r="AE381" s="138" t="s">
        <v>27</v>
      </c>
      <c r="AF381" s="138" t="s">
        <v>27</v>
      </c>
      <c r="AG381" s="123"/>
      <c r="AH381" s="123"/>
      <c r="AI381" s="123"/>
      <c r="AJ381" s="138" t="s">
        <v>27</v>
      </c>
      <c r="AK381" s="96"/>
      <c r="AL381" s="96"/>
      <c r="AM381" s="96"/>
      <c r="AN381" s="105"/>
      <c r="AO381" s="105"/>
      <c r="AP381" s="96"/>
      <c r="AQ381" s="105"/>
      <c r="AR381" s="96"/>
      <c r="AS381" s="96"/>
      <c r="AT381" s="96"/>
      <c r="AU381" s="96"/>
      <c r="AV381" s="96"/>
      <c r="AW381" s="96"/>
      <c r="AX381" s="96"/>
      <c r="AY381" s="96"/>
      <c r="AZ381" s="96"/>
      <c r="BA381" s="96"/>
      <c r="BB381" s="96"/>
      <c r="BC381" s="96"/>
      <c r="BD381" s="96"/>
      <c r="BE381" s="96"/>
      <c r="BF381" s="96"/>
      <c r="BG381" s="96"/>
      <c r="BH381" s="96"/>
      <c r="BI381" s="96"/>
      <c r="BJ381" s="96"/>
      <c r="BK381" s="96"/>
      <c r="BL381" s="96"/>
      <c r="BM381" s="96"/>
      <c r="BN381" s="96"/>
      <c r="BO381" s="96"/>
      <c r="BP381" s="96"/>
      <c r="BQ381" s="96"/>
      <c r="BR381" s="96"/>
      <c r="BS381" s="96"/>
      <c r="BT381" s="96"/>
      <c r="BU381" s="96"/>
      <c r="BV381" s="96"/>
      <c r="BW381" s="96"/>
      <c r="BX381" s="96"/>
      <c r="BY381" s="96"/>
      <c r="BZ381" s="96"/>
      <c r="CA381" s="96"/>
      <c r="CB381" s="96"/>
      <c r="CC381" s="96"/>
      <c r="CD381" s="96"/>
      <c r="CE381" s="96"/>
      <c r="CF381" s="96"/>
      <c r="CG381" s="96"/>
      <c r="CH381" s="96"/>
      <c r="CI381" s="96"/>
    </row>
    <row r="382" spans="1:87" ht="15" hidden="1">
      <c r="A382" s="96"/>
      <c r="B382" s="102"/>
      <c r="C382" s="102"/>
      <c r="D382" s="102"/>
      <c r="E382" s="102"/>
      <c r="F382" s="102"/>
      <c r="G382" s="102"/>
      <c r="H382" s="102"/>
      <c r="I382" s="102"/>
      <c r="J382" s="102"/>
      <c r="K382" s="102"/>
      <c r="L382" s="102"/>
      <c r="M382" s="102"/>
      <c r="N382" s="102"/>
      <c r="O382" s="102"/>
      <c r="P382" s="102"/>
      <c r="Q382" s="96"/>
      <c r="R382" s="96"/>
      <c r="S382" s="96"/>
      <c r="T382" s="96"/>
      <c r="U382" s="96"/>
      <c r="V382" s="96"/>
      <c r="W382" s="96"/>
      <c r="X382" s="96"/>
      <c r="Y382" s="96"/>
      <c r="Z382" s="99"/>
      <c r="AA382" s="139" t="s">
        <v>485</v>
      </c>
      <c r="AB382" s="138">
        <v>9</v>
      </c>
      <c r="AC382" s="138">
        <v>2015</v>
      </c>
      <c r="AD382" s="138" t="str">
        <f t="shared" si="5"/>
        <v/>
      </c>
      <c r="AE382" s="138" t="s">
        <v>486</v>
      </c>
      <c r="AF382" s="138" t="s">
        <v>5</v>
      </c>
      <c r="AG382" s="123">
        <v>14</v>
      </c>
      <c r="AH382" s="123">
        <v>1605</v>
      </c>
      <c r="AI382" s="123">
        <v>68</v>
      </c>
      <c r="AJ382" s="138" t="s">
        <v>27</v>
      </c>
      <c r="AK382" s="96"/>
      <c r="AL382" s="96"/>
      <c r="AM382" s="96"/>
      <c r="AN382" s="105"/>
      <c r="AO382" s="105"/>
      <c r="AP382" s="96"/>
      <c r="AQ382" s="105"/>
      <c r="AR382" s="96"/>
      <c r="AS382" s="96"/>
      <c r="AT382" s="96"/>
      <c r="AU382" s="96"/>
      <c r="AV382" s="96"/>
      <c r="AW382" s="96"/>
      <c r="AX382" s="96"/>
      <c r="AY382" s="96"/>
      <c r="AZ382" s="96"/>
      <c r="BA382" s="96"/>
      <c r="BB382" s="96"/>
      <c r="BC382" s="96"/>
      <c r="BD382" s="96"/>
      <c r="BE382" s="96"/>
      <c r="BF382" s="96"/>
      <c r="BG382" s="96"/>
      <c r="BH382" s="96"/>
      <c r="BI382" s="96"/>
      <c r="BJ382" s="96"/>
      <c r="BK382" s="96"/>
      <c r="BL382" s="96"/>
      <c r="BM382" s="96"/>
      <c r="BN382" s="96"/>
      <c r="BO382" s="96"/>
      <c r="BP382" s="96"/>
      <c r="BQ382" s="96"/>
      <c r="BR382" s="96"/>
      <c r="BS382" s="96"/>
      <c r="BT382" s="96"/>
      <c r="BU382" s="96"/>
      <c r="BV382" s="96"/>
      <c r="BW382" s="96"/>
      <c r="BX382" s="96"/>
      <c r="BY382" s="96"/>
      <c r="BZ382" s="96"/>
      <c r="CA382" s="96"/>
      <c r="CB382" s="96"/>
      <c r="CC382" s="96"/>
      <c r="CD382" s="96"/>
      <c r="CE382" s="96"/>
      <c r="CF382" s="96"/>
      <c r="CG382" s="96"/>
      <c r="CH382" s="96"/>
      <c r="CI382" s="96"/>
    </row>
    <row r="383" spans="1:87" ht="15" hidden="1">
      <c r="A383" s="96"/>
      <c r="B383" s="102"/>
      <c r="C383" s="102"/>
      <c r="D383" s="102"/>
      <c r="E383" s="102"/>
      <c r="F383" s="102"/>
      <c r="G383" s="102"/>
      <c r="H383" s="102"/>
      <c r="I383" s="102"/>
      <c r="J383" s="102"/>
      <c r="K383" s="102"/>
      <c r="L383" s="102"/>
      <c r="M383" s="102"/>
      <c r="N383" s="102"/>
      <c r="O383" s="102"/>
      <c r="P383" s="102"/>
      <c r="Q383" s="96"/>
      <c r="R383" s="96"/>
      <c r="S383" s="96"/>
      <c r="T383" s="96"/>
      <c r="U383" s="96"/>
      <c r="V383" s="96"/>
      <c r="W383" s="96"/>
      <c r="X383" s="96"/>
      <c r="Y383" s="96"/>
      <c r="Z383" s="99"/>
      <c r="AA383" s="139" t="s">
        <v>487</v>
      </c>
      <c r="AB383" s="138">
        <v>4</v>
      </c>
      <c r="AC383" s="138" t="s">
        <v>27</v>
      </c>
      <c r="AD383" s="138">
        <f t="shared" si="5"/>
        <v>6</v>
      </c>
      <c r="AE383" s="138" t="s">
        <v>27</v>
      </c>
      <c r="AF383" s="138" t="s">
        <v>27</v>
      </c>
      <c r="AG383" s="123"/>
      <c r="AH383" s="123"/>
      <c r="AI383" s="123"/>
      <c r="AJ383" s="138" t="s">
        <v>27</v>
      </c>
      <c r="AK383" s="96"/>
      <c r="AL383" s="96"/>
      <c r="AM383" s="96"/>
      <c r="AN383" s="105"/>
      <c r="AO383" s="105"/>
      <c r="AP383" s="96"/>
      <c r="AQ383" s="105"/>
      <c r="AR383" s="96"/>
      <c r="AS383" s="96"/>
      <c r="AT383" s="96"/>
      <c r="AU383" s="96"/>
      <c r="AV383" s="96"/>
      <c r="AW383" s="96"/>
      <c r="AX383" s="96"/>
      <c r="AY383" s="96"/>
      <c r="AZ383" s="96"/>
      <c r="BA383" s="96"/>
      <c r="BB383" s="96"/>
      <c r="BC383" s="96"/>
      <c r="BD383" s="96"/>
      <c r="BE383" s="96"/>
      <c r="BF383" s="96"/>
      <c r="BG383" s="96"/>
      <c r="BH383" s="96"/>
      <c r="BI383" s="96"/>
      <c r="BJ383" s="96"/>
      <c r="BK383" s="96"/>
      <c r="BL383" s="96"/>
      <c r="BM383" s="96"/>
      <c r="BN383" s="96"/>
      <c r="BO383" s="96"/>
      <c r="BP383" s="96"/>
      <c r="BQ383" s="96"/>
      <c r="BR383" s="96"/>
      <c r="BS383" s="96"/>
      <c r="BT383" s="96"/>
      <c r="BU383" s="96"/>
      <c r="BV383" s="96"/>
      <c r="BW383" s="96"/>
      <c r="BX383" s="96"/>
      <c r="BY383" s="96"/>
      <c r="BZ383" s="96"/>
      <c r="CA383" s="96"/>
      <c r="CB383" s="96"/>
      <c r="CC383" s="96"/>
      <c r="CD383" s="96"/>
      <c r="CE383" s="96"/>
      <c r="CF383" s="96"/>
      <c r="CG383" s="96"/>
      <c r="CH383" s="96"/>
      <c r="CI383" s="96"/>
    </row>
    <row r="384" spans="1:87" ht="15" hidden="1">
      <c r="A384" s="96"/>
      <c r="B384" s="102"/>
      <c r="C384" s="102"/>
      <c r="D384" s="102"/>
      <c r="E384" s="102"/>
      <c r="F384" s="102"/>
      <c r="G384" s="102"/>
      <c r="H384" s="102"/>
      <c r="I384" s="102"/>
      <c r="J384" s="102"/>
      <c r="K384" s="102"/>
      <c r="L384" s="102"/>
      <c r="M384" s="102"/>
      <c r="N384" s="102"/>
      <c r="O384" s="102"/>
      <c r="P384" s="102"/>
      <c r="Q384" s="96"/>
      <c r="R384" s="96"/>
      <c r="S384" s="96"/>
      <c r="T384" s="96"/>
      <c r="U384" s="96"/>
      <c r="V384" s="96"/>
      <c r="W384" s="96"/>
      <c r="X384" s="96"/>
      <c r="Y384" s="96"/>
      <c r="Z384" s="99"/>
      <c r="AA384" s="139" t="s">
        <v>488</v>
      </c>
      <c r="AB384" s="138">
        <v>9</v>
      </c>
      <c r="AC384" s="138">
        <v>2023</v>
      </c>
      <c r="AD384" s="138" t="str">
        <f t="shared" si="5"/>
        <v/>
      </c>
      <c r="AE384" s="138" t="s">
        <v>489</v>
      </c>
      <c r="AF384" s="138" t="s">
        <v>5</v>
      </c>
      <c r="AG384" s="123">
        <v>8</v>
      </c>
      <c r="AH384" s="123">
        <v>978</v>
      </c>
      <c r="AI384" s="123">
        <v>43</v>
      </c>
      <c r="AJ384" s="138" t="s">
        <v>27</v>
      </c>
      <c r="AK384" s="96"/>
      <c r="AL384" s="96"/>
      <c r="AM384" s="96"/>
      <c r="AN384" s="105"/>
      <c r="AO384" s="105"/>
      <c r="AP384" s="96"/>
      <c r="AQ384" s="105"/>
      <c r="AR384" s="96"/>
      <c r="AS384" s="96"/>
      <c r="AT384" s="96"/>
      <c r="AU384" s="96"/>
      <c r="AV384" s="96"/>
      <c r="AW384" s="96"/>
      <c r="AX384" s="96"/>
      <c r="AY384" s="96"/>
      <c r="AZ384" s="96"/>
      <c r="BA384" s="96"/>
      <c r="BB384" s="96"/>
      <c r="BC384" s="96"/>
      <c r="BD384" s="96"/>
      <c r="BE384" s="96"/>
      <c r="BF384" s="96"/>
      <c r="BG384" s="96"/>
      <c r="BH384" s="96"/>
      <c r="BI384" s="96"/>
      <c r="BJ384" s="96"/>
      <c r="BK384" s="96"/>
      <c r="BL384" s="96"/>
      <c r="BM384" s="96"/>
      <c r="BN384" s="96"/>
      <c r="BO384" s="96"/>
      <c r="BP384" s="96"/>
      <c r="BQ384" s="96"/>
      <c r="BR384" s="96"/>
      <c r="BS384" s="96"/>
      <c r="BT384" s="96"/>
      <c r="BU384" s="96"/>
      <c r="BV384" s="96"/>
      <c r="BW384" s="96"/>
      <c r="BX384" s="96"/>
      <c r="BY384" s="96"/>
      <c r="BZ384" s="96"/>
      <c r="CA384" s="96"/>
      <c r="CB384" s="96"/>
      <c r="CC384" s="96"/>
      <c r="CD384" s="96"/>
      <c r="CE384" s="96"/>
      <c r="CF384" s="96"/>
      <c r="CG384" s="96"/>
      <c r="CH384" s="96"/>
      <c r="CI384" s="96"/>
    </row>
    <row r="385" spans="1:87" ht="15" hidden="1">
      <c r="A385" s="96"/>
      <c r="B385" s="102"/>
      <c r="C385" s="102"/>
      <c r="D385" s="102"/>
      <c r="E385" s="102"/>
      <c r="F385" s="102"/>
      <c r="G385" s="102"/>
      <c r="H385" s="102"/>
      <c r="I385" s="102"/>
      <c r="J385" s="102"/>
      <c r="K385" s="102"/>
      <c r="L385" s="102"/>
      <c r="M385" s="102"/>
      <c r="N385" s="102"/>
      <c r="O385" s="102"/>
      <c r="P385" s="102"/>
      <c r="Q385" s="96"/>
      <c r="R385" s="96"/>
      <c r="S385" s="96"/>
      <c r="T385" s="96"/>
      <c r="U385" s="96"/>
      <c r="V385" s="96"/>
      <c r="W385" s="96"/>
      <c r="X385" s="96"/>
      <c r="Y385" s="96"/>
      <c r="Z385" s="99"/>
      <c r="AA385" s="139" t="s">
        <v>490</v>
      </c>
      <c r="AB385" s="138">
        <v>7</v>
      </c>
      <c r="AC385" s="138" t="s">
        <v>27</v>
      </c>
      <c r="AD385" s="138">
        <f t="shared" si="5"/>
        <v>6</v>
      </c>
      <c r="AE385" s="138" t="s">
        <v>27</v>
      </c>
      <c r="AF385" s="138" t="s">
        <v>27</v>
      </c>
      <c r="AG385" s="123"/>
      <c r="AH385" s="123"/>
      <c r="AI385" s="123"/>
      <c r="AJ385" s="138" t="s">
        <v>27</v>
      </c>
      <c r="AK385" s="96"/>
      <c r="AL385" s="96"/>
      <c r="AM385" s="96"/>
      <c r="AN385" s="105"/>
      <c r="AO385" s="105"/>
      <c r="AP385" s="96"/>
      <c r="AQ385" s="105"/>
      <c r="AR385" s="96"/>
      <c r="AS385" s="96"/>
      <c r="AT385" s="96"/>
      <c r="AU385" s="96"/>
      <c r="AV385" s="96"/>
      <c r="AW385" s="96"/>
      <c r="AX385" s="96"/>
      <c r="AY385" s="96"/>
      <c r="AZ385" s="96"/>
      <c r="BA385" s="96"/>
      <c r="BB385" s="96"/>
      <c r="BC385" s="96"/>
      <c r="BD385" s="96"/>
      <c r="BE385" s="96"/>
      <c r="BF385" s="96"/>
      <c r="BG385" s="96"/>
      <c r="BH385" s="96"/>
      <c r="BI385" s="96"/>
      <c r="BJ385" s="96"/>
      <c r="BK385" s="96"/>
      <c r="BL385" s="96"/>
      <c r="BM385" s="96"/>
      <c r="BN385" s="96"/>
      <c r="BO385" s="96"/>
      <c r="BP385" s="96"/>
      <c r="BQ385" s="96"/>
      <c r="BR385" s="96"/>
      <c r="BS385" s="96"/>
      <c r="BT385" s="96"/>
      <c r="BU385" s="96"/>
      <c r="BV385" s="96"/>
      <c r="BW385" s="96"/>
      <c r="BX385" s="96"/>
      <c r="BY385" s="96"/>
      <c r="BZ385" s="96"/>
      <c r="CA385" s="96"/>
      <c r="CB385" s="96"/>
      <c r="CC385" s="96"/>
      <c r="CD385" s="96"/>
      <c r="CE385" s="96"/>
      <c r="CF385" s="96"/>
      <c r="CG385" s="96"/>
      <c r="CH385" s="96"/>
      <c r="CI385" s="96"/>
    </row>
    <row r="386" spans="1:87" ht="15" hidden="1">
      <c r="A386" s="96"/>
      <c r="B386" s="102"/>
      <c r="C386" s="102"/>
      <c r="D386" s="102"/>
      <c r="E386" s="102"/>
      <c r="F386" s="102"/>
      <c r="G386" s="102"/>
      <c r="H386" s="102"/>
      <c r="I386" s="102"/>
      <c r="J386" s="102"/>
      <c r="K386" s="102"/>
      <c r="L386" s="102"/>
      <c r="M386" s="102"/>
      <c r="N386" s="102"/>
      <c r="O386" s="102"/>
      <c r="P386" s="102"/>
      <c r="Q386" s="96"/>
      <c r="R386" s="96"/>
      <c r="S386" s="96"/>
      <c r="T386" s="96"/>
      <c r="U386" s="96"/>
      <c r="V386" s="96"/>
      <c r="W386" s="96"/>
      <c r="X386" s="96"/>
      <c r="Y386" s="96"/>
      <c r="Z386" s="99"/>
      <c r="AA386" s="139" t="s">
        <v>491</v>
      </c>
      <c r="AB386" s="138">
        <v>5</v>
      </c>
      <c r="AC386" s="138" t="s">
        <v>27</v>
      </c>
      <c r="AD386" s="138">
        <f t="shared" si="5"/>
        <v>6</v>
      </c>
      <c r="AE386" s="138" t="s">
        <v>27</v>
      </c>
      <c r="AF386" s="138" t="s">
        <v>27</v>
      </c>
      <c r="AG386" s="123"/>
      <c r="AH386" s="123"/>
      <c r="AI386" s="123"/>
      <c r="AJ386" s="138" t="s">
        <v>27</v>
      </c>
      <c r="AK386" s="96"/>
      <c r="AL386" s="96"/>
      <c r="AM386" s="96"/>
      <c r="AN386" s="105"/>
      <c r="AO386" s="105"/>
      <c r="AP386" s="96"/>
      <c r="AQ386" s="105"/>
      <c r="AR386" s="96"/>
      <c r="AS386" s="96"/>
      <c r="AT386" s="96"/>
      <c r="AU386" s="96"/>
      <c r="AV386" s="96"/>
      <c r="AW386" s="96"/>
      <c r="AX386" s="96"/>
      <c r="AY386" s="96"/>
      <c r="AZ386" s="96"/>
      <c r="BA386" s="96"/>
      <c r="BB386" s="96"/>
      <c r="BC386" s="96"/>
      <c r="BD386" s="96"/>
      <c r="BE386" s="96"/>
      <c r="BF386" s="96"/>
      <c r="BG386" s="96"/>
      <c r="BH386" s="96"/>
      <c r="BI386" s="96"/>
      <c r="BJ386" s="96"/>
      <c r="BK386" s="96"/>
      <c r="BL386" s="96"/>
      <c r="BM386" s="96"/>
      <c r="BN386" s="96"/>
      <c r="BO386" s="96"/>
      <c r="BP386" s="96"/>
      <c r="BQ386" s="96"/>
      <c r="BR386" s="96"/>
      <c r="BS386" s="96"/>
      <c r="BT386" s="96"/>
      <c r="BU386" s="96"/>
      <c r="BV386" s="96"/>
      <c r="BW386" s="96"/>
      <c r="BX386" s="96"/>
      <c r="BY386" s="96"/>
      <c r="BZ386" s="96"/>
      <c r="CA386" s="96"/>
      <c r="CB386" s="96"/>
      <c r="CC386" s="96"/>
      <c r="CD386" s="96"/>
      <c r="CE386" s="96"/>
      <c r="CF386" s="96"/>
      <c r="CG386" s="96"/>
      <c r="CH386" s="96"/>
      <c r="CI386" s="96"/>
    </row>
    <row r="387" spans="1:87" ht="15" hidden="1">
      <c r="A387" s="96"/>
      <c r="B387" s="102"/>
      <c r="C387" s="102"/>
      <c r="D387" s="102"/>
      <c r="E387" s="102"/>
      <c r="F387" s="102"/>
      <c r="G387" s="102"/>
      <c r="H387" s="102"/>
      <c r="I387" s="102"/>
      <c r="J387" s="102"/>
      <c r="K387" s="102"/>
      <c r="L387" s="102"/>
      <c r="M387" s="102"/>
      <c r="N387" s="102"/>
      <c r="O387" s="102"/>
      <c r="P387" s="102"/>
      <c r="Q387" s="96"/>
      <c r="R387" s="96"/>
      <c r="S387" s="96"/>
      <c r="T387" s="96"/>
      <c r="U387" s="96"/>
      <c r="V387" s="96"/>
      <c r="W387" s="96"/>
      <c r="X387" s="96"/>
      <c r="Y387" s="96"/>
      <c r="Z387" s="99"/>
      <c r="AA387" s="139" t="s">
        <v>492</v>
      </c>
      <c r="AB387" s="138">
        <v>9</v>
      </c>
      <c r="AC387" s="138">
        <v>2015</v>
      </c>
      <c r="AD387" s="138" t="str">
        <f t="shared" si="5"/>
        <v/>
      </c>
      <c r="AE387" s="138" t="s">
        <v>493</v>
      </c>
      <c r="AF387" s="138" t="s">
        <v>9</v>
      </c>
      <c r="AG387" s="123">
        <v>16</v>
      </c>
      <c r="AH387" s="123">
        <v>2689</v>
      </c>
      <c r="AI387" s="123">
        <v>91</v>
      </c>
      <c r="AJ387" s="138" t="s">
        <v>27</v>
      </c>
      <c r="AK387" s="96"/>
      <c r="AL387" s="96"/>
      <c r="AM387" s="96"/>
      <c r="AN387" s="105"/>
      <c r="AO387" s="105"/>
      <c r="AP387" s="96"/>
      <c r="AQ387" s="105"/>
      <c r="AR387" s="96"/>
      <c r="AS387" s="96"/>
      <c r="AT387" s="96"/>
      <c r="AU387" s="96"/>
      <c r="AV387" s="96"/>
      <c r="AW387" s="96"/>
      <c r="AX387" s="96"/>
      <c r="AY387" s="96"/>
      <c r="AZ387" s="96"/>
      <c r="BA387" s="96"/>
      <c r="BB387" s="96"/>
      <c r="BC387" s="96"/>
      <c r="BD387" s="96"/>
      <c r="BE387" s="96"/>
      <c r="BF387" s="96"/>
      <c r="BG387" s="96"/>
      <c r="BH387" s="96"/>
      <c r="BI387" s="96"/>
      <c r="BJ387" s="96"/>
      <c r="BK387" s="96"/>
      <c r="BL387" s="96"/>
      <c r="BM387" s="96"/>
      <c r="BN387" s="96"/>
      <c r="BO387" s="96"/>
      <c r="BP387" s="96"/>
      <c r="BQ387" s="96"/>
      <c r="BR387" s="96"/>
      <c r="BS387" s="96"/>
      <c r="BT387" s="96"/>
      <c r="BU387" s="96"/>
      <c r="BV387" s="96"/>
      <c r="BW387" s="96"/>
      <c r="BX387" s="96"/>
      <c r="BY387" s="96"/>
      <c r="BZ387" s="96"/>
      <c r="CA387" s="96"/>
      <c r="CB387" s="96"/>
      <c r="CC387" s="96"/>
      <c r="CD387" s="96"/>
      <c r="CE387" s="96"/>
      <c r="CF387" s="96"/>
      <c r="CG387" s="96"/>
      <c r="CH387" s="96"/>
      <c r="CI387" s="96"/>
    </row>
    <row r="388" spans="1:87" ht="15" hidden="1">
      <c r="A388" s="96"/>
      <c r="B388" s="102"/>
      <c r="C388" s="102"/>
      <c r="D388" s="102"/>
      <c r="E388" s="102"/>
      <c r="F388" s="102"/>
      <c r="G388" s="102"/>
      <c r="H388" s="102"/>
      <c r="I388" s="102"/>
      <c r="J388" s="102"/>
      <c r="K388" s="102"/>
      <c r="L388" s="102"/>
      <c r="M388" s="102"/>
      <c r="N388" s="102"/>
      <c r="O388" s="102"/>
      <c r="P388" s="102"/>
      <c r="Q388" s="96"/>
      <c r="R388" s="96"/>
      <c r="S388" s="96"/>
      <c r="T388" s="96"/>
      <c r="U388" s="96"/>
      <c r="V388" s="96"/>
      <c r="W388" s="96"/>
      <c r="X388" s="96"/>
      <c r="Y388" s="96"/>
      <c r="Z388" s="99"/>
      <c r="AA388" s="139" t="s">
        <v>494</v>
      </c>
      <c r="AB388" s="138">
        <v>5</v>
      </c>
      <c r="AC388" s="138" t="s">
        <v>27</v>
      </c>
      <c r="AD388" s="138">
        <f t="shared" si="5"/>
        <v>6</v>
      </c>
      <c r="AE388" s="138" t="s">
        <v>27</v>
      </c>
      <c r="AF388" s="138" t="s">
        <v>27</v>
      </c>
      <c r="AG388" s="123"/>
      <c r="AH388" s="123"/>
      <c r="AI388" s="123"/>
      <c r="AJ388" s="138" t="s">
        <v>27</v>
      </c>
      <c r="AK388" s="96"/>
      <c r="AL388" s="96"/>
      <c r="AM388" s="96"/>
      <c r="AN388" s="105"/>
      <c r="AO388" s="105"/>
      <c r="AP388" s="96"/>
      <c r="AQ388" s="105"/>
      <c r="AR388" s="96"/>
      <c r="AS388" s="96"/>
      <c r="AT388" s="96"/>
      <c r="AU388" s="96"/>
      <c r="AV388" s="96"/>
      <c r="AW388" s="96"/>
      <c r="AX388" s="96"/>
      <c r="AY388" s="96"/>
      <c r="AZ388" s="96"/>
      <c r="BA388" s="96"/>
      <c r="BB388" s="96"/>
      <c r="BC388" s="96"/>
      <c r="BD388" s="96"/>
      <c r="BE388" s="96"/>
      <c r="BF388" s="96"/>
      <c r="BG388" s="96"/>
      <c r="BH388" s="96"/>
      <c r="BI388" s="96"/>
      <c r="BJ388" s="96"/>
      <c r="BK388" s="96"/>
      <c r="BL388" s="96"/>
      <c r="BM388" s="96"/>
      <c r="BN388" s="96"/>
      <c r="BO388" s="96"/>
      <c r="BP388" s="96"/>
      <c r="BQ388" s="96"/>
      <c r="BR388" s="96"/>
      <c r="BS388" s="96"/>
      <c r="BT388" s="96"/>
      <c r="BU388" s="96"/>
      <c r="BV388" s="96"/>
      <c r="BW388" s="96"/>
      <c r="BX388" s="96"/>
      <c r="BY388" s="96"/>
      <c r="BZ388" s="96"/>
      <c r="CA388" s="96"/>
      <c r="CB388" s="96"/>
      <c r="CC388" s="96"/>
      <c r="CD388" s="96"/>
      <c r="CE388" s="96"/>
      <c r="CF388" s="96"/>
      <c r="CG388" s="96"/>
      <c r="CH388" s="96"/>
      <c r="CI388" s="96"/>
    </row>
    <row r="389" spans="1:87" ht="15" hidden="1">
      <c r="A389" s="96"/>
      <c r="B389" s="102"/>
      <c r="C389" s="102"/>
      <c r="D389" s="102"/>
      <c r="E389" s="102"/>
      <c r="F389" s="102"/>
      <c r="G389" s="102"/>
      <c r="H389" s="102"/>
      <c r="I389" s="102"/>
      <c r="J389" s="102"/>
      <c r="K389" s="102"/>
      <c r="L389" s="102"/>
      <c r="M389" s="102"/>
      <c r="N389" s="102"/>
      <c r="O389" s="102"/>
      <c r="P389" s="102"/>
      <c r="Q389" s="96"/>
      <c r="R389" s="96"/>
      <c r="S389" s="96"/>
      <c r="T389" s="96"/>
      <c r="U389" s="96"/>
      <c r="V389" s="96"/>
      <c r="W389" s="96"/>
      <c r="X389" s="96"/>
      <c r="Y389" s="96"/>
      <c r="Z389" s="99"/>
      <c r="AA389" s="139" t="s">
        <v>495</v>
      </c>
      <c r="AB389" s="138">
        <v>13</v>
      </c>
      <c r="AC389" s="138" t="s">
        <v>27</v>
      </c>
      <c r="AD389" s="138">
        <f t="shared" si="5"/>
        <v>6</v>
      </c>
      <c r="AE389" s="138" t="s">
        <v>27</v>
      </c>
      <c r="AF389" s="138" t="s">
        <v>27</v>
      </c>
      <c r="AG389" s="123"/>
      <c r="AH389" s="123"/>
      <c r="AI389" s="123"/>
      <c r="AJ389" s="138" t="s">
        <v>27</v>
      </c>
      <c r="AK389" s="96"/>
      <c r="AL389" s="96"/>
      <c r="AM389" s="96"/>
      <c r="AN389" s="96"/>
      <c r="AO389" s="96"/>
      <c r="AP389" s="96"/>
      <c r="AQ389" s="96"/>
      <c r="AR389" s="96"/>
      <c r="AS389" s="96"/>
      <c r="AT389" s="96"/>
      <c r="AU389" s="96"/>
      <c r="AV389" s="96"/>
      <c r="AW389" s="96"/>
      <c r="AX389" s="96"/>
      <c r="AY389" s="96"/>
      <c r="AZ389" s="96"/>
      <c r="BA389" s="96"/>
      <c r="BB389" s="96"/>
      <c r="BC389" s="96"/>
      <c r="BD389" s="96"/>
      <c r="BE389" s="96"/>
      <c r="BF389" s="96"/>
      <c r="BG389" s="96"/>
      <c r="BH389" s="96"/>
      <c r="BI389" s="96"/>
      <c r="BJ389" s="96"/>
      <c r="BK389" s="96"/>
      <c r="BL389" s="96"/>
      <c r="BM389" s="96"/>
      <c r="BN389" s="96"/>
      <c r="BO389" s="96"/>
      <c r="BP389" s="96"/>
      <c r="BQ389" s="96"/>
      <c r="BR389" s="96"/>
      <c r="BS389" s="96"/>
      <c r="BT389" s="96"/>
      <c r="BU389" s="96"/>
      <c r="BV389" s="96"/>
      <c r="BW389" s="96"/>
      <c r="BX389" s="96"/>
      <c r="BY389" s="96"/>
      <c r="BZ389" s="96"/>
      <c r="CA389" s="96"/>
      <c r="CB389" s="96"/>
      <c r="CC389" s="96"/>
      <c r="CD389" s="96"/>
      <c r="CE389" s="96"/>
      <c r="CF389" s="96"/>
      <c r="CG389" s="96"/>
      <c r="CH389" s="96"/>
      <c r="CI389" s="96"/>
    </row>
    <row r="390" spans="1:87" ht="15" hidden="1">
      <c r="A390" s="96"/>
      <c r="B390" s="102"/>
      <c r="C390" s="102"/>
      <c r="D390" s="102"/>
      <c r="E390" s="102"/>
      <c r="F390" s="102"/>
      <c r="G390" s="102"/>
      <c r="H390" s="102"/>
      <c r="I390" s="102"/>
      <c r="J390" s="102"/>
      <c r="K390" s="102"/>
      <c r="L390" s="102"/>
      <c r="M390" s="102"/>
      <c r="N390" s="102"/>
      <c r="O390" s="102"/>
      <c r="P390" s="102"/>
      <c r="Q390" s="96"/>
      <c r="R390" s="96"/>
      <c r="S390" s="96"/>
      <c r="T390" s="96"/>
      <c r="U390" s="96"/>
      <c r="V390" s="96"/>
      <c r="W390" s="96"/>
      <c r="X390" s="96"/>
      <c r="Y390" s="96"/>
      <c r="Z390" s="99"/>
      <c r="AA390" s="139" t="s">
        <v>496</v>
      </c>
      <c r="AB390" s="138">
        <v>7</v>
      </c>
      <c r="AC390" s="138">
        <v>2010</v>
      </c>
      <c r="AD390" s="138" t="str">
        <f t="shared" si="5"/>
        <v/>
      </c>
      <c r="AE390" s="138" t="s">
        <v>497</v>
      </c>
      <c r="AF390" s="138" t="s">
        <v>5</v>
      </c>
      <c r="AG390" s="123">
        <v>8</v>
      </c>
      <c r="AH390" s="123">
        <v>651</v>
      </c>
      <c r="AI390" s="123">
        <v>30</v>
      </c>
      <c r="AJ390" s="138" t="s">
        <v>27</v>
      </c>
      <c r="AK390" s="96"/>
      <c r="AL390" s="96"/>
      <c r="AM390" s="96"/>
      <c r="AN390" s="96"/>
      <c r="AO390" s="96"/>
      <c r="AP390" s="96"/>
      <c r="AQ390" s="96"/>
      <c r="AR390" s="96"/>
      <c r="AS390" s="96"/>
      <c r="AT390" s="96"/>
      <c r="AU390" s="96"/>
      <c r="AV390" s="96"/>
      <c r="AW390" s="96"/>
      <c r="AX390" s="96"/>
      <c r="AY390" s="96"/>
      <c r="AZ390" s="96"/>
      <c r="BA390" s="96"/>
      <c r="BB390" s="96"/>
      <c r="BC390" s="96"/>
      <c r="BD390" s="96"/>
      <c r="BE390" s="96"/>
      <c r="BF390" s="96"/>
      <c r="BG390" s="96"/>
      <c r="BH390" s="96"/>
      <c r="BI390" s="96"/>
      <c r="BJ390" s="96"/>
      <c r="BK390" s="96"/>
      <c r="BL390" s="96"/>
      <c r="BM390" s="96"/>
      <c r="BN390" s="96"/>
      <c r="BO390" s="96"/>
      <c r="BP390" s="96"/>
      <c r="BQ390" s="96"/>
      <c r="BR390" s="96"/>
      <c r="BS390" s="96"/>
      <c r="BT390" s="96"/>
      <c r="BU390" s="96"/>
      <c r="BV390" s="96"/>
      <c r="BW390" s="96"/>
      <c r="BX390" s="96"/>
      <c r="BY390" s="96"/>
      <c r="BZ390" s="96"/>
      <c r="CA390" s="96"/>
      <c r="CB390" s="96"/>
      <c r="CC390" s="96"/>
      <c r="CD390" s="96"/>
      <c r="CE390" s="96"/>
      <c r="CF390" s="96"/>
      <c r="CG390" s="96"/>
      <c r="CH390" s="96"/>
      <c r="CI390" s="96"/>
    </row>
    <row r="391" spans="1:87" ht="15" hidden="1">
      <c r="A391" s="96"/>
      <c r="B391" s="102"/>
      <c r="C391" s="102"/>
      <c r="D391" s="102"/>
      <c r="E391" s="102"/>
      <c r="F391" s="102"/>
      <c r="G391" s="102"/>
      <c r="H391" s="102"/>
      <c r="I391" s="102"/>
      <c r="J391" s="102"/>
      <c r="K391" s="102"/>
      <c r="L391" s="102"/>
      <c r="M391" s="102"/>
      <c r="N391" s="102"/>
      <c r="O391" s="102"/>
      <c r="P391" s="102"/>
      <c r="Q391" s="96"/>
      <c r="R391" s="96"/>
      <c r="S391" s="96"/>
      <c r="T391" s="96"/>
      <c r="U391" s="96"/>
      <c r="V391" s="96"/>
      <c r="W391" s="96"/>
      <c r="X391" s="96"/>
      <c r="Y391" s="96"/>
      <c r="Z391" s="99"/>
      <c r="AA391" s="139" t="s">
        <v>498</v>
      </c>
      <c r="AB391" s="138">
        <v>8</v>
      </c>
      <c r="AC391" s="138" t="s">
        <v>27</v>
      </c>
      <c r="AD391" s="138">
        <f t="shared" si="5"/>
        <v>6</v>
      </c>
      <c r="AE391" s="138" t="s">
        <v>27</v>
      </c>
      <c r="AF391" s="138" t="s">
        <v>27</v>
      </c>
      <c r="AG391" s="123"/>
      <c r="AH391" s="123"/>
      <c r="AI391" s="123"/>
      <c r="AJ391" s="138" t="s">
        <v>27</v>
      </c>
      <c r="AK391" s="96"/>
      <c r="AL391" s="96"/>
      <c r="AM391" s="96"/>
      <c r="AN391" s="96"/>
      <c r="AO391" s="96"/>
      <c r="AP391" s="96"/>
      <c r="AQ391" s="96"/>
      <c r="AR391" s="96"/>
      <c r="AS391" s="96"/>
      <c r="AT391" s="96"/>
      <c r="AU391" s="96"/>
      <c r="AV391" s="96"/>
      <c r="AW391" s="96"/>
      <c r="AX391" s="96"/>
      <c r="AY391" s="96"/>
      <c r="AZ391" s="96"/>
      <c r="BA391" s="96"/>
      <c r="BB391" s="96"/>
      <c r="BC391" s="96"/>
      <c r="BD391" s="96"/>
      <c r="BE391" s="96"/>
      <c r="BF391" s="96"/>
      <c r="BG391" s="96"/>
      <c r="BH391" s="96"/>
      <c r="BI391" s="96"/>
      <c r="BJ391" s="96"/>
      <c r="BK391" s="96"/>
      <c r="BL391" s="96"/>
      <c r="BM391" s="96"/>
      <c r="BN391" s="96"/>
      <c r="BO391" s="96"/>
      <c r="BP391" s="96"/>
      <c r="BQ391" s="96"/>
      <c r="BR391" s="96"/>
      <c r="BS391" s="96"/>
      <c r="BT391" s="96"/>
      <c r="BU391" s="96"/>
      <c r="BV391" s="96"/>
      <c r="BW391" s="96"/>
      <c r="BX391" s="96"/>
      <c r="BY391" s="96"/>
      <c r="BZ391" s="96"/>
      <c r="CA391" s="96"/>
      <c r="CB391" s="96"/>
      <c r="CC391" s="96"/>
      <c r="CD391" s="96"/>
      <c r="CE391" s="96"/>
      <c r="CF391" s="96"/>
      <c r="CG391" s="96"/>
      <c r="CH391" s="96"/>
      <c r="CI391" s="96"/>
    </row>
    <row r="392" spans="1:87" ht="15" hidden="1">
      <c r="A392" s="96"/>
      <c r="B392" s="102"/>
      <c r="C392" s="102"/>
      <c r="D392" s="102"/>
      <c r="E392" s="102"/>
      <c r="F392" s="102"/>
      <c r="G392" s="102"/>
      <c r="H392" s="102"/>
      <c r="I392" s="102"/>
      <c r="J392" s="102"/>
      <c r="K392" s="102"/>
      <c r="L392" s="102"/>
      <c r="M392" s="102"/>
      <c r="N392" s="102"/>
      <c r="O392" s="102"/>
      <c r="P392" s="102"/>
      <c r="Q392" s="96"/>
      <c r="R392" s="96"/>
      <c r="S392" s="96"/>
      <c r="T392" s="96"/>
      <c r="U392" s="96"/>
      <c r="V392" s="96"/>
      <c r="W392" s="96"/>
      <c r="X392" s="96"/>
      <c r="Y392" s="96"/>
      <c r="Z392" s="99"/>
      <c r="AA392" s="139" t="s">
        <v>499</v>
      </c>
      <c r="AB392" s="138">
        <v>8</v>
      </c>
      <c r="AC392" s="138" t="s">
        <v>27</v>
      </c>
      <c r="AD392" s="138">
        <f t="shared" si="5"/>
        <v>6</v>
      </c>
      <c r="AE392" s="138" t="s">
        <v>27</v>
      </c>
      <c r="AF392" s="138" t="s">
        <v>27</v>
      </c>
      <c r="AG392" s="123"/>
      <c r="AH392" s="123"/>
      <c r="AI392" s="123"/>
      <c r="AJ392" s="138" t="s">
        <v>27</v>
      </c>
      <c r="AK392" s="96"/>
      <c r="AL392" s="96"/>
      <c r="AM392" s="96"/>
      <c r="AN392" s="96"/>
      <c r="AO392" s="96"/>
      <c r="AP392" s="96"/>
      <c r="AQ392" s="96"/>
      <c r="AR392" s="96"/>
      <c r="AS392" s="96"/>
      <c r="AT392" s="96"/>
      <c r="AU392" s="96"/>
      <c r="AV392" s="96"/>
      <c r="AW392" s="96"/>
      <c r="AX392" s="96"/>
      <c r="AY392" s="96"/>
      <c r="AZ392" s="96"/>
      <c r="BA392" s="96"/>
      <c r="BB392" s="96"/>
      <c r="BC392" s="96"/>
      <c r="BD392" s="96"/>
      <c r="BE392" s="96"/>
      <c r="BF392" s="96"/>
      <c r="BG392" s="96"/>
      <c r="BH392" s="96"/>
      <c r="BI392" s="96"/>
      <c r="BJ392" s="96"/>
      <c r="BK392" s="96"/>
      <c r="BL392" s="96"/>
      <c r="BM392" s="96"/>
      <c r="BN392" s="96"/>
      <c r="BO392" s="96"/>
      <c r="BP392" s="96"/>
      <c r="BQ392" s="96"/>
      <c r="BR392" s="96"/>
      <c r="BS392" s="96"/>
      <c r="BT392" s="96"/>
      <c r="BU392" s="96"/>
      <c r="BV392" s="96"/>
      <c r="BW392" s="96"/>
      <c r="BX392" s="96"/>
      <c r="BY392" s="96"/>
      <c r="BZ392" s="96"/>
      <c r="CA392" s="96"/>
      <c r="CB392" s="96"/>
      <c r="CC392" s="96"/>
      <c r="CD392" s="96"/>
      <c r="CE392" s="96"/>
      <c r="CF392" s="96"/>
      <c r="CG392" s="96"/>
      <c r="CH392" s="96"/>
      <c r="CI392" s="96"/>
    </row>
    <row r="393" spans="1:87" ht="15" hidden="1">
      <c r="A393" s="96"/>
      <c r="B393" s="102"/>
      <c r="C393" s="102"/>
      <c r="D393" s="102"/>
      <c r="E393" s="102"/>
      <c r="F393" s="102"/>
      <c r="G393" s="102"/>
      <c r="H393" s="102"/>
      <c r="I393" s="102"/>
      <c r="J393" s="102"/>
      <c r="K393" s="102"/>
      <c r="L393" s="102"/>
      <c r="M393" s="102"/>
      <c r="N393" s="102"/>
      <c r="O393" s="102"/>
      <c r="P393" s="102"/>
      <c r="Q393" s="96"/>
      <c r="R393" s="96"/>
      <c r="S393" s="96"/>
      <c r="T393" s="96"/>
      <c r="U393" s="96"/>
      <c r="V393" s="96"/>
      <c r="W393" s="96"/>
      <c r="X393" s="96"/>
      <c r="Y393" s="96"/>
      <c r="Z393" s="99"/>
      <c r="AA393" s="139" t="s">
        <v>500</v>
      </c>
      <c r="AB393" s="138">
        <v>5</v>
      </c>
      <c r="AC393" s="138" t="s">
        <v>27</v>
      </c>
      <c r="AD393" s="138">
        <f t="shared" si="5"/>
        <v>6</v>
      </c>
      <c r="AE393" s="138" t="s">
        <v>27</v>
      </c>
      <c r="AF393" s="138" t="s">
        <v>27</v>
      </c>
      <c r="AG393" s="123"/>
      <c r="AH393" s="123"/>
      <c r="AI393" s="123"/>
      <c r="AJ393" s="138" t="s">
        <v>27</v>
      </c>
      <c r="AK393" s="96"/>
      <c r="AL393" s="96"/>
      <c r="AM393" s="96"/>
      <c r="AN393" s="96"/>
      <c r="AO393" s="96"/>
      <c r="AP393" s="96"/>
      <c r="AQ393" s="96"/>
      <c r="AR393" s="96"/>
      <c r="AS393" s="96"/>
      <c r="AT393" s="96"/>
      <c r="AU393" s="96"/>
      <c r="AV393" s="96"/>
      <c r="AW393" s="96"/>
      <c r="AX393" s="96"/>
      <c r="AY393" s="96"/>
      <c r="AZ393" s="96"/>
      <c r="BA393" s="96"/>
      <c r="BB393" s="96"/>
      <c r="BC393" s="96"/>
      <c r="BD393" s="96"/>
      <c r="BE393" s="96"/>
      <c r="BF393" s="96"/>
      <c r="BG393" s="96"/>
      <c r="BH393" s="96"/>
      <c r="BI393" s="96"/>
      <c r="BJ393" s="96"/>
      <c r="BK393" s="96"/>
      <c r="BL393" s="96"/>
      <c r="BM393" s="96"/>
      <c r="BN393" s="96"/>
      <c r="BO393" s="96"/>
      <c r="BP393" s="96"/>
      <c r="BQ393" s="96"/>
      <c r="BR393" s="96"/>
      <c r="BS393" s="96"/>
      <c r="BT393" s="96"/>
      <c r="BU393" s="96"/>
      <c r="BV393" s="96"/>
      <c r="BW393" s="96"/>
      <c r="BX393" s="96"/>
      <c r="BY393" s="96"/>
      <c r="BZ393" s="96"/>
      <c r="CA393" s="96"/>
      <c r="CB393" s="96"/>
      <c r="CC393" s="96"/>
      <c r="CD393" s="96"/>
      <c r="CE393" s="96"/>
      <c r="CF393" s="96"/>
      <c r="CG393" s="96"/>
      <c r="CH393" s="96"/>
      <c r="CI393" s="96"/>
    </row>
    <row r="394" spans="1:87" ht="15" hidden="1">
      <c r="A394" s="96"/>
      <c r="B394" s="102"/>
      <c r="C394" s="102"/>
      <c r="D394" s="102"/>
      <c r="E394" s="102"/>
      <c r="F394" s="102"/>
      <c r="G394" s="102"/>
      <c r="H394" s="102"/>
      <c r="I394" s="102"/>
      <c r="J394" s="102"/>
      <c r="K394" s="102"/>
      <c r="L394" s="102"/>
      <c r="M394" s="102"/>
      <c r="N394" s="102"/>
      <c r="O394" s="102"/>
      <c r="P394" s="102"/>
      <c r="Q394" s="96"/>
      <c r="R394" s="96"/>
      <c r="S394" s="96"/>
      <c r="T394" s="96"/>
      <c r="U394" s="96"/>
      <c r="V394" s="96"/>
      <c r="W394" s="96"/>
      <c r="X394" s="96"/>
      <c r="Y394" s="96"/>
      <c r="Z394" s="96"/>
      <c r="AA394" s="110"/>
      <c r="AB394" s="148">
        <f>+COUNTA(AB44:AB393)</f>
        <v>350</v>
      </c>
      <c r="AC394" s="110">
        <f>+COUNT(AC44:AC393)</f>
        <v>124</v>
      </c>
      <c r="AD394" s="110">
        <f>+COUNT(AD44:AD393)</f>
        <v>227</v>
      </c>
      <c r="AE394" s="110">
        <f>+COUNTBLANK(AE44:AE393)</f>
        <v>226</v>
      </c>
      <c r="AF394" s="110">
        <f>+AE394+AD394</f>
        <v>453</v>
      </c>
      <c r="AG394" s="110"/>
      <c r="AH394" s="110"/>
      <c r="AI394" s="110"/>
      <c r="AJ394" s="110"/>
      <c r="AK394" s="96"/>
      <c r="AL394" s="96"/>
      <c r="AM394" s="96"/>
      <c r="AN394" s="96"/>
      <c r="AO394" s="96"/>
      <c r="AP394" s="96"/>
      <c r="AQ394" s="96"/>
      <c r="AR394" s="96"/>
      <c r="AS394" s="96"/>
      <c r="AT394" s="96"/>
      <c r="AU394" s="96"/>
      <c r="AV394" s="96"/>
      <c r="AW394" s="96"/>
      <c r="AX394" s="96"/>
      <c r="AY394" s="96"/>
      <c r="AZ394" s="96"/>
      <c r="BA394" s="96"/>
      <c r="BB394" s="96"/>
      <c r="BC394" s="96"/>
      <c r="BD394" s="96"/>
      <c r="BE394" s="96"/>
      <c r="BF394" s="96"/>
      <c r="BG394" s="96"/>
      <c r="BH394" s="96"/>
      <c r="BI394" s="96"/>
      <c r="BJ394" s="96"/>
      <c r="BK394" s="96"/>
      <c r="BL394" s="96"/>
      <c r="BM394" s="96"/>
      <c r="BN394" s="96"/>
      <c r="BO394" s="96"/>
      <c r="BP394" s="96"/>
      <c r="BQ394" s="96"/>
      <c r="BR394" s="96"/>
      <c r="BS394" s="96"/>
      <c r="BT394" s="96"/>
      <c r="BU394" s="96"/>
      <c r="BV394" s="96"/>
      <c r="BW394" s="96"/>
      <c r="BX394" s="96"/>
      <c r="BY394" s="96"/>
      <c r="BZ394" s="96"/>
      <c r="CA394" s="96"/>
      <c r="CB394" s="96"/>
      <c r="CC394" s="96"/>
      <c r="CD394" s="96"/>
      <c r="CE394" s="96"/>
      <c r="CF394" s="96"/>
      <c r="CG394" s="96"/>
      <c r="CH394" s="96"/>
      <c r="CI394" s="96"/>
    </row>
    <row r="395" spans="1:87" hidden="1">
      <c r="A395" s="96"/>
      <c r="B395" s="102"/>
      <c r="C395" s="102"/>
      <c r="D395" s="102"/>
      <c r="E395" s="102"/>
      <c r="F395" s="102"/>
      <c r="G395" s="102"/>
      <c r="H395" s="102"/>
      <c r="I395" s="102"/>
      <c r="J395" s="102"/>
      <c r="K395" s="102"/>
      <c r="L395" s="102"/>
      <c r="M395" s="102"/>
      <c r="N395" s="102"/>
      <c r="O395" s="102"/>
      <c r="P395" s="102"/>
      <c r="Q395" s="96"/>
      <c r="R395" s="96"/>
      <c r="S395" s="96"/>
      <c r="T395" s="96"/>
      <c r="U395" s="96"/>
      <c r="V395" s="96"/>
      <c r="W395" s="96"/>
      <c r="X395" s="96"/>
      <c r="Y395" s="96"/>
      <c r="Z395" s="96"/>
      <c r="AA395" s="96"/>
      <c r="AB395" s="96"/>
      <c r="AC395" s="96"/>
      <c r="AD395" s="96">
        <f>+AB394-AD394</f>
        <v>123</v>
      </c>
      <c r="AE395" s="96"/>
      <c r="AF395" s="96"/>
      <c r="AG395" s="96"/>
      <c r="AH395" s="96"/>
      <c r="AI395" s="96"/>
      <c r="AJ395" s="96"/>
      <c r="AK395" s="96"/>
      <c r="AL395" s="96"/>
      <c r="AM395" s="96"/>
      <c r="AN395" s="96"/>
      <c r="AO395" s="96"/>
      <c r="AP395" s="96"/>
      <c r="AQ395" s="96"/>
      <c r="AR395" s="96"/>
      <c r="AS395" s="96"/>
      <c r="AT395" s="96"/>
      <c r="AU395" s="96"/>
      <c r="AV395" s="96"/>
      <c r="AW395" s="96"/>
      <c r="AX395" s="96"/>
      <c r="AY395" s="96"/>
      <c r="AZ395" s="96"/>
      <c r="BA395" s="96"/>
      <c r="BB395" s="96"/>
      <c r="BC395" s="96"/>
      <c r="BD395" s="96"/>
      <c r="BE395" s="96"/>
      <c r="BF395" s="96"/>
      <c r="BG395" s="96"/>
      <c r="BH395" s="96"/>
      <c r="BI395" s="96"/>
      <c r="BJ395" s="96"/>
      <c r="BK395" s="96"/>
      <c r="BL395" s="96"/>
      <c r="BM395" s="96"/>
      <c r="BN395" s="96"/>
      <c r="BO395" s="96"/>
      <c r="BP395" s="96"/>
      <c r="BQ395" s="96"/>
      <c r="BR395" s="96"/>
      <c r="BS395" s="96"/>
      <c r="BT395" s="96"/>
      <c r="BU395" s="96"/>
      <c r="BV395" s="96"/>
      <c r="BW395" s="96"/>
      <c r="BX395" s="96"/>
      <c r="BY395" s="96"/>
      <c r="BZ395" s="96"/>
      <c r="CA395" s="96"/>
      <c r="CB395" s="96"/>
      <c r="CC395" s="96"/>
      <c r="CD395" s="96"/>
      <c r="CE395" s="96"/>
      <c r="CF395" s="96"/>
      <c r="CG395" s="96"/>
      <c r="CH395" s="96"/>
      <c r="CI395" s="96"/>
    </row>
    <row r="396" spans="1:87" hidden="1">
      <c r="A396" s="96"/>
      <c r="B396" s="102"/>
      <c r="C396" s="102"/>
      <c r="D396" s="102"/>
      <c r="E396" s="102"/>
      <c r="F396" s="102"/>
      <c r="G396" s="102"/>
      <c r="H396" s="102"/>
      <c r="I396" s="102"/>
      <c r="J396" s="102"/>
      <c r="K396" s="102"/>
      <c r="L396" s="102"/>
      <c r="M396" s="102"/>
      <c r="N396" s="102"/>
      <c r="O396" s="102"/>
      <c r="P396" s="102"/>
      <c r="Q396" s="96"/>
      <c r="R396" s="96"/>
      <c r="S396" s="96"/>
      <c r="T396" s="96"/>
      <c r="U396" s="96"/>
      <c r="V396" s="96"/>
      <c r="W396" s="96"/>
      <c r="X396" s="96"/>
      <c r="Y396" s="96"/>
      <c r="Z396" s="96"/>
      <c r="AA396" s="96"/>
      <c r="AB396" s="96"/>
      <c r="AC396" s="96"/>
      <c r="AD396" s="96"/>
      <c r="AE396" s="96"/>
      <c r="AF396" s="96"/>
      <c r="AG396" s="96"/>
      <c r="AH396" s="96"/>
      <c r="AI396" s="96"/>
      <c r="AJ396" s="96"/>
      <c r="AK396" s="96"/>
      <c r="AL396" s="96"/>
      <c r="AM396" s="96"/>
      <c r="AN396" s="96"/>
      <c r="AO396" s="96"/>
      <c r="AP396" s="96"/>
      <c r="AQ396" s="96"/>
      <c r="AR396" s="96"/>
      <c r="AS396" s="96"/>
      <c r="AT396" s="96"/>
      <c r="AU396" s="96"/>
      <c r="AV396" s="96"/>
      <c r="AW396" s="96"/>
      <c r="AX396" s="96"/>
      <c r="AY396" s="96"/>
      <c r="AZ396" s="96"/>
      <c r="BA396" s="96"/>
      <c r="BB396" s="96"/>
      <c r="BC396" s="96"/>
      <c r="BD396" s="96"/>
      <c r="BE396" s="96"/>
      <c r="BF396" s="96"/>
      <c r="BG396" s="96"/>
      <c r="BH396" s="96"/>
      <c r="BI396" s="96"/>
      <c r="BJ396" s="96"/>
      <c r="BK396" s="96"/>
      <c r="BL396" s="96"/>
      <c r="BM396" s="96"/>
      <c r="BN396" s="96"/>
      <c r="BO396" s="96"/>
      <c r="BP396" s="96"/>
      <c r="BQ396" s="96"/>
      <c r="BR396" s="96"/>
      <c r="BS396" s="96"/>
      <c r="BT396" s="96"/>
      <c r="BU396" s="96"/>
      <c r="BV396" s="96"/>
      <c r="BW396" s="96"/>
      <c r="BX396" s="96"/>
      <c r="BY396" s="96"/>
      <c r="BZ396" s="96"/>
      <c r="CA396" s="96"/>
      <c r="CB396" s="96"/>
      <c r="CC396" s="96"/>
      <c r="CD396" s="96"/>
      <c r="CE396" s="96"/>
      <c r="CF396" s="96"/>
      <c r="CG396" s="96"/>
      <c r="CH396" s="96"/>
      <c r="CI396" s="96"/>
    </row>
  </sheetData>
  <sheetProtection algorithmName="SHA-512" hashValue="H7y4rhiG7QDkF4hIJiZjWy9onYEr56n9yRK75rl+QMw8LAEyldjNVaQqYFsIgFssC2TOCtZLlckxKmOdk/VfHA==" saltValue="pN5mWTjMReTpoBN4bMkxfQ==" spinCount="100000" sheet="1" objects="1" scenarios="1" formatCells="0" formatColumns="0" formatRows="0" insertColumns="0" insertRows="0" insertHyperlinks="0" deleteColumns="0" deleteRows="0" sort="0" autoFilter="0" pivotTables="0"/>
  <autoFilter ref="Z43:AJ394" xr:uid="{00000000-0009-0000-0000-000000000000}"/>
  <pageMargins left="0.17" right="0.75" top="0.28000000000000003" bottom="0.28999999999999998" header="0" footer="0"/>
  <pageSetup scale="78" orientation="landscape"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BK343"/>
  <sheetViews>
    <sheetView showGridLines="0" topLeftCell="C3" zoomScaleNormal="100" workbookViewId="0">
      <selection activeCell="C3" sqref="C3:D3"/>
    </sheetView>
  </sheetViews>
  <sheetFormatPr defaultColWidth="0" defaultRowHeight="15" zeroHeight="1"/>
  <cols>
    <col min="1" max="2" width="0" style="110" hidden="1" customWidth="1"/>
    <col min="3" max="3" width="8.42578125" customWidth="1"/>
    <col min="4" max="4" width="10.85546875" customWidth="1"/>
    <col min="5" max="5" width="38.42578125" customWidth="1"/>
    <col min="6" max="6" width="8.42578125" customWidth="1"/>
    <col min="7" max="7" width="5.85546875" customWidth="1"/>
    <col min="8" max="8" width="5.42578125" customWidth="1"/>
    <col min="9" max="10" width="6.85546875" customWidth="1"/>
    <col min="11" max="11" width="9.7109375" customWidth="1"/>
    <col min="12" max="12" width="32.42578125" customWidth="1"/>
    <col min="13" max="13" width="10.85546875" customWidth="1"/>
    <col min="14" max="18" width="4.42578125" customWidth="1"/>
    <col min="19" max="19" width="7.42578125" customWidth="1"/>
    <col min="20" max="20" width="5.85546875" customWidth="1"/>
    <col min="21" max="22" width="10.85546875" customWidth="1"/>
    <col min="23" max="23" width="14" customWidth="1"/>
    <col min="24" max="24" width="13.42578125" customWidth="1"/>
    <col min="25" max="25" width="10.85546875" customWidth="1"/>
    <col min="26" max="26" width="5.42578125" customWidth="1"/>
    <col min="27" max="27" width="24.140625" customWidth="1"/>
    <col min="28" max="28" width="3.42578125" style="110" customWidth="1"/>
    <col min="29" max="29" width="10.85546875" style="110" customWidth="1"/>
    <col min="30" max="16384" width="10.85546875" style="110" hidden="1"/>
  </cols>
  <sheetData>
    <row r="1" spans="1:63" hidden="1">
      <c r="A1" s="250"/>
      <c r="B1" s="250"/>
      <c r="C1" s="250"/>
      <c r="D1" s="250"/>
      <c r="E1" s="250"/>
      <c r="F1" s="250"/>
      <c r="G1" s="250"/>
      <c r="H1" s="250"/>
      <c r="I1" s="250"/>
      <c r="J1" s="250"/>
      <c r="K1" s="250"/>
      <c r="L1" s="250"/>
      <c r="M1" s="578"/>
      <c r="N1" s="250"/>
      <c r="O1" s="250"/>
      <c r="P1" s="250"/>
      <c r="Q1" s="250"/>
      <c r="R1" s="250"/>
      <c r="S1" s="250"/>
      <c r="T1" s="250"/>
      <c r="U1" s="250"/>
      <c r="V1" s="250"/>
      <c r="W1" s="250"/>
      <c r="X1" s="250"/>
      <c r="Y1" s="250"/>
      <c r="Z1" s="250"/>
      <c r="AA1" s="250"/>
      <c r="AB1" s="250"/>
      <c r="AC1" s="250"/>
      <c r="AD1" s="250"/>
      <c r="AE1" s="250"/>
      <c r="AF1" s="250"/>
      <c r="AG1" s="250"/>
      <c r="AH1" s="250"/>
      <c r="AI1" s="250"/>
      <c r="AJ1" s="250"/>
      <c r="AK1" s="250"/>
      <c r="AL1" s="250"/>
      <c r="AM1" s="250"/>
      <c r="AN1" s="250"/>
      <c r="AO1" s="250"/>
      <c r="AP1" s="250"/>
      <c r="AQ1" s="250"/>
      <c r="AR1" s="250"/>
      <c r="AS1" s="250"/>
      <c r="AT1" s="250"/>
      <c r="AU1" s="250"/>
      <c r="AV1" s="250"/>
      <c r="AW1" s="250"/>
      <c r="AX1" s="250"/>
      <c r="AY1" s="250"/>
      <c r="AZ1" s="250"/>
      <c r="BA1" s="250"/>
      <c r="BB1" s="250"/>
      <c r="BC1" s="250"/>
      <c r="BD1" s="250"/>
      <c r="BE1" s="250"/>
      <c r="BF1" s="250"/>
      <c r="BG1" s="250"/>
      <c r="BH1" s="250"/>
      <c r="BI1" s="250"/>
      <c r="BJ1" s="250"/>
      <c r="BK1" s="250"/>
    </row>
    <row r="2" spans="1:63" ht="18.75">
      <c r="A2" s="96"/>
      <c r="B2" s="96"/>
      <c r="C2" s="579" t="s">
        <v>1040</v>
      </c>
      <c r="D2" s="96"/>
      <c r="E2" s="96"/>
      <c r="F2" s="96"/>
      <c r="G2" s="96"/>
      <c r="H2" s="96"/>
      <c r="I2" s="96"/>
      <c r="J2" s="96"/>
      <c r="K2" s="96"/>
      <c r="L2" s="96"/>
      <c r="M2" s="580"/>
      <c r="N2" s="96"/>
      <c r="O2" s="96"/>
      <c r="P2" s="96"/>
      <c r="Q2" s="96"/>
      <c r="R2" s="96"/>
      <c r="S2" s="96"/>
      <c r="T2" s="96"/>
      <c r="U2" s="96"/>
      <c r="V2" s="96"/>
      <c r="W2" s="96"/>
      <c r="X2" s="96"/>
      <c r="Y2" s="96"/>
      <c r="Z2" s="96"/>
      <c r="AA2" s="96"/>
      <c r="AB2" s="96"/>
      <c r="AC2" s="96"/>
      <c r="AD2" s="96"/>
      <c r="AE2" s="96"/>
      <c r="AF2" s="96"/>
      <c r="AG2" s="96"/>
      <c r="AH2" s="96"/>
      <c r="AI2" s="96"/>
      <c r="AJ2" s="96"/>
      <c r="AK2" s="250"/>
      <c r="AL2" s="250"/>
      <c r="AM2" s="581" t="s">
        <v>1041</v>
      </c>
      <c r="AN2" s="250"/>
      <c r="AO2" s="250"/>
      <c r="AP2" s="250"/>
      <c r="AQ2" s="250"/>
      <c r="AR2" s="250"/>
      <c r="AS2" s="250"/>
      <c r="AT2" s="250"/>
      <c r="AU2" s="96"/>
      <c r="AV2" s="96"/>
      <c r="AW2" s="96"/>
      <c r="AX2" s="96"/>
      <c r="AY2" s="96"/>
      <c r="AZ2" s="96"/>
      <c r="BA2" s="96"/>
      <c r="BB2" s="96"/>
      <c r="BC2" s="96"/>
      <c r="BD2" s="96"/>
      <c r="BE2" s="96"/>
      <c r="BF2" s="96"/>
      <c r="BG2" s="96"/>
      <c r="BH2" s="96"/>
      <c r="BI2" s="96"/>
      <c r="BJ2" s="96"/>
      <c r="BK2" s="96"/>
    </row>
    <row r="3" spans="1:63">
      <c r="A3" s="96"/>
      <c r="B3" s="96"/>
      <c r="C3" s="2591" t="s">
        <v>512</v>
      </c>
      <c r="D3" s="2591"/>
      <c r="E3" s="2592">
        <f>'F1 COBERTURA ESTABLECIMIENTOS'!C10</f>
        <v>0</v>
      </c>
      <c r="F3" s="2592"/>
      <c r="G3" s="582" t="s">
        <v>513</v>
      </c>
      <c r="H3" s="2593">
        <f>+'F1 COBERTURA ESTABLECIMIENTOS'!$G$10</f>
        <v>2025</v>
      </c>
      <c r="I3" s="2593"/>
      <c r="J3" s="352" t="s">
        <v>714</v>
      </c>
      <c r="K3" s="1461" t="str">
        <f>'F1 COBERTURA ESTABLECIMIENTOS'!K10</f>
        <v/>
      </c>
      <c r="L3" s="172"/>
      <c r="M3" s="484" t="s">
        <v>962</v>
      </c>
      <c r="N3" s="2406">
        <f>+'F1 COBERTURA ESTABLECIMIENTOS'!N4</f>
        <v>0</v>
      </c>
      <c r="O3" s="2406"/>
      <c r="P3" s="472"/>
      <c r="Q3" s="472"/>
      <c r="R3" s="96"/>
      <c r="S3" s="476" t="s">
        <v>717</v>
      </c>
      <c r="T3" s="476" t="s">
        <v>504</v>
      </c>
      <c r="U3" s="1545">
        <f>'F1 COBERTURA ESTABLECIMIENTOS'!$I$4</f>
        <v>0</v>
      </c>
      <c r="V3" s="583"/>
      <c r="W3" s="96"/>
      <c r="X3" s="96"/>
      <c r="Y3" s="96"/>
      <c r="Z3" s="96"/>
      <c r="AA3" s="96"/>
      <c r="AB3" s="96"/>
      <c r="AC3" s="96"/>
      <c r="AD3" s="96"/>
      <c r="AE3" s="96"/>
      <c r="AF3" s="96"/>
      <c r="AG3" s="96"/>
      <c r="AH3" s="96"/>
      <c r="AI3" s="96"/>
      <c r="AJ3" s="96" t="s">
        <v>820</v>
      </c>
      <c r="AK3" s="584" t="s">
        <v>1042</v>
      </c>
      <c r="AL3" s="250"/>
      <c r="AM3" s="581">
        <v>5</v>
      </c>
      <c r="AN3" s="250"/>
      <c r="AO3" s="250"/>
      <c r="AP3" s="250"/>
      <c r="AQ3" s="250"/>
      <c r="AR3" s="250"/>
      <c r="AS3" s="250"/>
      <c r="AT3" s="250"/>
      <c r="AU3" s="96"/>
      <c r="AV3" s="96"/>
      <c r="AW3" s="96"/>
      <c r="AX3" s="96"/>
      <c r="AY3" s="96"/>
      <c r="AZ3" s="96"/>
      <c r="BA3" s="96"/>
      <c r="BB3" s="96"/>
      <c r="BC3" s="96"/>
      <c r="BD3" s="96"/>
      <c r="BE3" s="96"/>
      <c r="BF3" s="96"/>
      <c r="BG3" s="96"/>
      <c r="BH3" s="96"/>
      <c r="BI3" s="96"/>
      <c r="BJ3" s="96"/>
      <c r="BK3" s="96"/>
    </row>
    <row r="4" spans="1:63">
      <c r="A4" s="96"/>
      <c r="B4" s="96"/>
      <c r="C4" s="585"/>
      <c r="D4" s="96"/>
      <c r="E4" s="96"/>
      <c r="F4" s="96"/>
      <c r="G4" s="96"/>
      <c r="H4" s="96"/>
      <c r="I4" s="96"/>
      <c r="J4" s="96"/>
      <c r="K4" s="96"/>
      <c r="L4" s="96"/>
      <c r="M4" s="493"/>
      <c r="N4" s="493"/>
      <c r="O4" s="493"/>
      <c r="P4" s="493"/>
      <c r="Q4" s="493"/>
      <c r="R4" s="96"/>
      <c r="S4" s="472"/>
      <c r="T4" s="472"/>
      <c r="U4" s="472"/>
      <c r="V4" s="472"/>
      <c r="W4" s="96"/>
      <c r="X4" s="96"/>
      <c r="Y4" s="96"/>
      <c r="Z4" s="96"/>
      <c r="AA4" s="96"/>
      <c r="AB4" s="96"/>
      <c r="AC4" s="96"/>
      <c r="AD4" s="96"/>
      <c r="AE4" s="96"/>
      <c r="AF4" s="96"/>
      <c r="AG4" s="96"/>
      <c r="AH4" s="96"/>
      <c r="AI4" s="96"/>
      <c r="AJ4" s="96">
        <v>1</v>
      </c>
      <c r="AK4" s="581"/>
      <c r="AL4" s="250"/>
      <c r="AM4" s="581">
        <v>6</v>
      </c>
      <c r="AN4" s="250"/>
      <c r="AO4" s="250"/>
      <c r="AP4" s="250"/>
      <c r="AQ4" s="250"/>
      <c r="AR4" s="250"/>
      <c r="AS4" s="250"/>
      <c r="AT4" s="250"/>
      <c r="AU4" s="96"/>
      <c r="AV4" s="96"/>
      <c r="AW4" s="96"/>
      <c r="AX4" s="96"/>
      <c r="AY4" s="96"/>
      <c r="AZ4" s="96"/>
      <c r="BA4" s="96"/>
      <c r="BB4" s="96"/>
      <c r="BC4" s="96"/>
      <c r="BD4" s="96"/>
      <c r="BE4" s="96"/>
      <c r="BF4" s="96"/>
      <c r="BG4" s="96"/>
      <c r="BH4" s="96"/>
      <c r="BI4" s="96"/>
      <c r="BJ4" s="96"/>
      <c r="BK4" s="96"/>
    </row>
    <row r="5" spans="1:63">
      <c r="A5" s="96"/>
      <c r="B5" s="96"/>
      <c r="C5" s="2591" t="s">
        <v>516</v>
      </c>
      <c r="D5" s="2591"/>
      <c r="E5" s="2198" t="str">
        <f>'F1 COBERTURA ESTABLECIMIENTOS'!C13</f>
        <v/>
      </c>
      <c r="F5" s="2198"/>
      <c r="G5" s="2198"/>
      <c r="H5" s="2198"/>
      <c r="I5" s="2198"/>
      <c r="J5" s="2198"/>
      <c r="K5" s="103" t="s">
        <v>1043</v>
      </c>
      <c r="L5" s="172"/>
      <c r="M5" s="494"/>
      <c r="N5" s="494"/>
      <c r="O5" s="494"/>
      <c r="P5" s="494"/>
      <c r="Q5" s="494"/>
      <c r="R5" s="96"/>
      <c r="S5" s="476"/>
      <c r="T5" s="476" t="s">
        <v>507</v>
      </c>
      <c r="U5" s="1545" t="str">
        <f>'F1 COBERTURA ESTABLECIMIENTOS'!$I$5</f>
        <v>X</v>
      </c>
      <c r="V5" s="583"/>
      <c r="W5" s="96"/>
      <c r="X5" s="586"/>
      <c r="Y5" s="96"/>
      <c r="Z5" s="96"/>
      <c r="AA5" s="96"/>
      <c r="AB5" s="96"/>
      <c r="AC5" s="96"/>
      <c r="AD5" s="96"/>
      <c r="AE5" s="96"/>
      <c r="AF5" s="96"/>
      <c r="AG5" s="96"/>
      <c r="AH5" s="96"/>
      <c r="AI5" s="96"/>
      <c r="AJ5" s="96">
        <v>2</v>
      </c>
      <c r="AK5" s="587">
        <v>1</v>
      </c>
      <c r="AL5" s="250"/>
      <c r="AM5" s="581">
        <v>7</v>
      </c>
      <c r="AN5" s="250"/>
      <c r="AO5" s="250"/>
      <c r="AP5" s="250"/>
      <c r="AQ5" s="250"/>
      <c r="AR5" s="250"/>
      <c r="AS5" s="250"/>
      <c r="AT5" s="250"/>
      <c r="AU5" s="96"/>
      <c r="AV5" s="96"/>
      <c r="AW5" s="96"/>
      <c r="AX5" s="96"/>
      <c r="AY5" s="96"/>
      <c r="AZ5" s="96"/>
      <c r="BA5" s="96"/>
      <c r="BB5" s="96"/>
      <c r="BC5" s="96"/>
      <c r="BD5" s="96"/>
      <c r="BE5" s="96"/>
      <c r="BF5" s="96"/>
      <c r="BG5" s="96"/>
      <c r="BH5" s="96"/>
      <c r="BI5" s="96"/>
      <c r="BJ5" s="96"/>
      <c r="BK5" s="96"/>
    </row>
    <row r="6" spans="1:63">
      <c r="A6" s="96"/>
      <c r="B6" s="96"/>
      <c r="C6" s="588"/>
      <c r="D6" s="96"/>
      <c r="E6" s="96"/>
      <c r="F6" s="96"/>
      <c r="G6" s="96"/>
      <c r="H6" s="96"/>
      <c r="I6" s="96"/>
      <c r="J6" s="96"/>
      <c r="K6" s="96"/>
      <c r="L6" s="96"/>
      <c r="M6" s="580"/>
      <c r="N6" s="96"/>
      <c r="O6" s="96"/>
      <c r="P6" s="96"/>
      <c r="Q6" s="96"/>
      <c r="R6" s="96"/>
      <c r="S6" s="96"/>
      <c r="T6" s="96"/>
      <c r="U6" s="96"/>
      <c r="V6" s="96"/>
      <c r="W6" s="96"/>
      <c r="X6" s="96"/>
      <c r="Y6" s="96"/>
      <c r="Z6" s="96"/>
      <c r="AA6" s="96"/>
      <c r="AB6" s="96"/>
      <c r="AC6" s="96"/>
      <c r="AD6" s="96"/>
      <c r="AE6" s="96"/>
      <c r="AF6" s="96"/>
      <c r="AG6" s="96"/>
      <c r="AH6" s="96"/>
      <c r="AI6" s="96"/>
      <c r="AJ6" s="96"/>
      <c r="AK6" s="589"/>
      <c r="AL6" s="250"/>
      <c r="AM6" s="581">
        <v>8</v>
      </c>
      <c r="AN6" s="590"/>
      <c r="AO6" s="590"/>
      <c r="AP6" s="590"/>
      <c r="AQ6" s="590"/>
      <c r="AR6" s="250"/>
      <c r="AS6" s="250"/>
      <c r="AT6" s="250"/>
      <c r="AU6" s="96"/>
      <c r="AV6" s="96"/>
      <c r="AW6" s="96"/>
      <c r="AX6" s="96"/>
      <c r="AY6" s="96"/>
      <c r="AZ6" s="96"/>
      <c r="BA6" s="96"/>
      <c r="BB6" s="96"/>
      <c r="BC6" s="96"/>
      <c r="BD6" s="96"/>
      <c r="BE6" s="96"/>
      <c r="BF6" s="96"/>
      <c r="BG6" s="96"/>
      <c r="BH6" s="96"/>
      <c r="BI6" s="96"/>
      <c r="BJ6" s="96"/>
      <c r="BK6" s="96"/>
    </row>
    <row r="7" spans="1:63">
      <c r="A7" s="96"/>
      <c r="B7" s="96"/>
      <c r="C7" s="149"/>
      <c r="D7" s="96"/>
      <c r="E7" s="96"/>
      <c r="F7" s="96"/>
      <c r="G7" s="96"/>
      <c r="H7" s="96"/>
      <c r="I7" s="96"/>
      <c r="J7" s="96"/>
      <c r="K7" s="96"/>
      <c r="L7" s="96"/>
      <c r="M7" s="580"/>
      <c r="N7" s="96"/>
      <c r="O7" s="96"/>
      <c r="P7" s="96"/>
      <c r="Q7" s="96"/>
      <c r="R7" s="96"/>
      <c r="S7" s="96"/>
      <c r="T7" s="96"/>
      <c r="U7" s="96"/>
      <c r="V7" s="96"/>
      <c r="W7" s="96"/>
      <c r="X7" s="96"/>
      <c r="Y7" s="96"/>
      <c r="Z7" s="2626"/>
      <c r="AA7" s="2626"/>
      <c r="AB7" s="96"/>
      <c r="AC7" s="96"/>
      <c r="AD7" s="96"/>
      <c r="AE7" s="96"/>
      <c r="AF7" s="96"/>
      <c r="AG7" s="96"/>
      <c r="AH7" s="96"/>
      <c r="AI7" s="96"/>
      <c r="AJ7" s="96"/>
      <c r="AK7" s="589">
        <v>4</v>
      </c>
      <c r="AL7" s="250"/>
      <c r="AM7" s="581">
        <v>9</v>
      </c>
      <c r="AN7" s="590"/>
      <c r="AO7" s="590"/>
      <c r="AP7" s="590"/>
      <c r="AQ7" s="590"/>
      <c r="AR7" s="250"/>
      <c r="AS7" s="250"/>
      <c r="AT7" s="250"/>
      <c r="AU7" s="96"/>
      <c r="AV7" s="96"/>
      <c r="AW7" s="96"/>
      <c r="AX7" s="96"/>
      <c r="AY7" s="96"/>
      <c r="AZ7" s="96"/>
      <c r="BA7" s="96"/>
      <c r="BB7" s="96"/>
      <c r="BC7" s="96"/>
      <c r="BD7" s="96"/>
      <c r="BE7" s="96"/>
      <c r="BF7" s="96"/>
      <c r="BG7" s="96"/>
      <c r="BH7" s="96"/>
      <c r="BI7" s="96"/>
      <c r="BJ7" s="96"/>
      <c r="BK7" s="96"/>
    </row>
    <row r="8" spans="1:63">
      <c r="A8" s="96"/>
      <c r="B8" s="96"/>
      <c r="C8" s="591"/>
      <c r="D8" s="591"/>
      <c r="E8" s="591"/>
      <c r="F8" s="591"/>
      <c r="G8" s="592"/>
      <c r="H8" s="593"/>
      <c r="I8" s="96"/>
      <c r="J8" s="96"/>
      <c r="K8" s="96"/>
      <c r="L8" s="96"/>
      <c r="M8" s="580"/>
      <c r="N8" s="96"/>
      <c r="O8" s="96"/>
      <c r="P8" s="96"/>
      <c r="Q8" s="594"/>
      <c r="R8" s="594" t="s">
        <v>27</v>
      </c>
      <c r="S8" s="96"/>
      <c r="T8" s="96"/>
      <c r="U8" s="96"/>
      <c r="V8" s="96"/>
      <c r="W8" s="96"/>
      <c r="X8" s="96"/>
      <c r="Y8" s="96"/>
      <c r="Z8" s="2626"/>
      <c r="AA8" s="2626"/>
      <c r="AB8" s="96"/>
      <c r="AC8" s="96"/>
      <c r="AD8" s="96"/>
      <c r="AE8" s="96"/>
      <c r="AF8" s="96"/>
      <c r="AG8" s="96"/>
      <c r="AH8" s="96"/>
      <c r="AI8" s="96"/>
      <c r="AJ8" s="96"/>
      <c r="AK8" s="581"/>
      <c r="AL8" s="250" t="s">
        <v>8</v>
      </c>
      <c r="AM8" s="581"/>
      <c r="AN8" s="590" t="s">
        <v>1044</v>
      </c>
      <c r="AO8" s="590"/>
      <c r="AP8" s="590"/>
      <c r="AQ8" s="590">
        <v>9</v>
      </c>
      <c r="AR8" s="250"/>
      <c r="AS8" s="250"/>
      <c r="AT8" s="250"/>
      <c r="AU8" s="96"/>
      <c r="AV8" s="96"/>
      <c r="AW8" s="96"/>
      <c r="AX8" s="96"/>
      <c r="AY8" s="96"/>
      <c r="AZ8" s="96"/>
      <c r="BA8" s="96"/>
      <c r="BB8" s="96"/>
      <c r="BC8" s="96"/>
      <c r="BD8" s="96"/>
      <c r="BE8" s="96"/>
      <c r="BF8" s="96"/>
      <c r="BG8" s="96"/>
      <c r="BH8" s="96"/>
      <c r="BI8" s="96"/>
      <c r="BJ8" s="96"/>
      <c r="BK8" s="96"/>
    </row>
    <row r="9" spans="1:63" ht="15.75" thickBot="1">
      <c r="A9" s="96"/>
      <c r="B9" s="96"/>
      <c r="C9" s="595"/>
      <c r="D9" s="596"/>
      <c r="E9" s="596"/>
      <c r="F9" s="596"/>
      <c r="G9" s="597"/>
      <c r="H9" s="598"/>
      <c r="I9" s="187"/>
      <c r="J9" s="599"/>
      <c r="K9" s="96"/>
      <c r="L9" s="600"/>
      <c r="M9" s="600"/>
      <c r="N9" s="601"/>
      <c r="O9" s="601"/>
      <c r="P9" s="96"/>
      <c r="Q9" s="594"/>
      <c r="R9" s="594"/>
      <c r="S9" s="96"/>
      <c r="T9" s="96"/>
      <c r="U9" s="96"/>
      <c r="V9" s="96"/>
      <c r="W9" s="96"/>
      <c r="X9" s="96"/>
      <c r="Y9" s="96"/>
      <c r="Z9" s="2626"/>
      <c r="AA9" s="2626"/>
      <c r="AB9" s="96"/>
      <c r="AC9" s="96"/>
      <c r="AD9" s="96"/>
      <c r="AE9" s="96"/>
      <c r="AF9" s="96"/>
      <c r="AG9" s="96"/>
      <c r="AH9" s="96"/>
      <c r="AI9" s="96"/>
      <c r="AJ9" s="96"/>
      <c r="AK9" s="250"/>
      <c r="AL9" s="250" t="s">
        <v>6</v>
      </c>
      <c r="AM9" s="581"/>
      <c r="AN9" s="590">
        <v>5</v>
      </c>
      <c r="AO9" s="590">
        <v>6</v>
      </c>
      <c r="AP9" s="590">
        <v>7</v>
      </c>
      <c r="AQ9" s="590">
        <v>8</v>
      </c>
      <c r="AR9" s="250"/>
      <c r="AS9" s="250"/>
      <c r="AT9" s="250"/>
      <c r="AU9" s="96"/>
      <c r="AV9" s="96"/>
      <c r="AW9" s="96"/>
      <c r="AX9" s="96"/>
      <c r="AY9" s="96"/>
      <c r="AZ9" s="96"/>
      <c r="BA9" s="96"/>
      <c r="BB9" s="96"/>
      <c r="BC9" s="96"/>
      <c r="BD9" s="96"/>
      <c r="BE9" s="96"/>
      <c r="BF9" s="96"/>
      <c r="BG9" s="96"/>
      <c r="BH9" s="96"/>
      <c r="BI9" s="96"/>
      <c r="BJ9" s="96"/>
      <c r="BK9" s="96"/>
    </row>
    <row r="10" spans="1:63">
      <c r="A10" s="96"/>
      <c r="B10" s="96"/>
      <c r="C10" s="602" t="s">
        <v>1045</v>
      </c>
      <c r="D10" s="603"/>
      <c r="E10" s="603"/>
      <c r="F10" s="603"/>
      <c r="G10" s="604"/>
      <c r="H10" s="605"/>
      <c r="I10" s="606"/>
      <c r="J10" s="607"/>
      <c r="K10" s="2639" t="s">
        <v>1046</v>
      </c>
      <c r="L10" s="2639"/>
      <c r="M10" s="2639"/>
      <c r="N10" s="608"/>
      <c r="O10" s="609"/>
      <c r="P10" s="96"/>
      <c r="Q10" s="610"/>
      <c r="R10" s="610"/>
      <c r="S10" s="96"/>
      <c r="T10" s="96"/>
      <c r="U10" s="96"/>
      <c r="V10" s="96"/>
      <c r="W10" s="96"/>
      <c r="X10" s="96"/>
      <c r="Y10" s="96"/>
      <c r="Z10" s="611"/>
      <c r="AA10" s="612"/>
      <c r="AB10" s="96"/>
      <c r="AC10" s="96"/>
      <c r="AD10" s="96"/>
      <c r="AE10" s="96"/>
      <c r="AF10" s="96"/>
      <c r="AG10" s="96"/>
      <c r="AH10" s="96"/>
      <c r="AI10" s="96"/>
      <c r="AJ10" s="96"/>
      <c r="AK10" s="250" t="s">
        <v>1047</v>
      </c>
      <c r="AL10" s="250"/>
      <c r="AM10" s="250"/>
      <c r="AN10" s="250"/>
      <c r="AO10" s="250"/>
      <c r="AP10" s="250"/>
      <c r="AQ10" s="250"/>
      <c r="AR10" s="250"/>
      <c r="AS10" s="250"/>
      <c r="AT10" s="250"/>
      <c r="AU10" s="96"/>
      <c r="AV10" s="96"/>
      <c r="AW10" s="96"/>
      <c r="AX10" s="96"/>
      <c r="AY10" s="96"/>
      <c r="AZ10" s="96"/>
      <c r="BA10" s="96"/>
      <c r="BB10" s="96"/>
      <c r="BC10" s="96"/>
      <c r="BD10" s="96"/>
      <c r="BE10" s="96"/>
      <c r="BF10" s="96"/>
      <c r="BG10" s="96"/>
      <c r="BH10" s="96"/>
      <c r="BI10" s="96"/>
      <c r="BJ10" s="96"/>
      <c r="BK10" s="96"/>
    </row>
    <row r="11" spans="1:63" ht="15" customHeight="1">
      <c r="A11" s="96"/>
      <c r="B11" s="96"/>
      <c r="C11" s="613" t="s">
        <v>1048</v>
      </c>
      <c r="D11" s="614"/>
      <c r="E11" s="614"/>
      <c r="F11" s="614"/>
      <c r="G11" s="604"/>
      <c r="H11" s="605"/>
      <c r="I11" s="606"/>
      <c r="J11" s="615"/>
      <c r="K11" s="2640"/>
      <c r="L11" s="2640"/>
      <c r="M11" s="2640"/>
      <c r="N11" s="616"/>
      <c r="O11" s="612"/>
      <c r="P11" s="96"/>
      <c r="Q11" s="610"/>
      <c r="R11" s="610"/>
      <c r="S11" s="96"/>
      <c r="T11" s="96"/>
      <c r="U11" s="96"/>
      <c r="V11" s="96"/>
      <c r="W11" s="96"/>
      <c r="X11" s="96"/>
      <c r="Y11" s="96"/>
      <c r="Z11" s="611"/>
      <c r="AA11" s="612"/>
      <c r="AB11" s="96"/>
      <c r="AC11" s="96"/>
      <c r="AD11" s="96"/>
      <c r="AE11" s="96"/>
      <c r="AF11" s="96"/>
      <c r="AG11" s="96"/>
      <c r="AH11" s="96"/>
      <c r="AI11" s="96"/>
      <c r="AJ11" s="96"/>
      <c r="AK11" s="250" t="s">
        <v>1049</v>
      </c>
      <c r="AL11" s="250"/>
      <c r="AM11" s="250"/>
      <c r="AN11" s="250"/>
      <c r="AO11" s="250"/>
      <c r="AP11" s="250"/>
      <c r="AQ11" s="250"/>
      <c r="AR11" s="250"/>
      <c r="AS11" s="250"/>
      <c r="AT11" s="250"/>
      <c r="AU11" s="96"/>
      <c r="AV11" s="96"/>
      <c r="AW11" s="96"/>
      <c r="AX11" s="96"/>
      <c r="AY11" s="96"/>
      <c r="AZ11" s="96"/>
      <c r="BA11" s="96"/>
      <c r="BB11" s="96"/>
      <c r="BC11" s="96"/>
      <c r="BD11" s="96"/>
      <c r="BE11" s="96"/>
      <c r="BF11" s="96"/>
      <c r="BG11" s="96"/>
      <c r="BH11" s="96"/>
      <c r="BI11" s="96"/>
      <c r="BJ11" s="96"/>
      <c r="BK11" s="96"/>
    </row>
    <row r="12" spans="1:63" ht="12.6" customHeight="1" thickBot="1">
      <c r="A12" s="96"/>
      <c r="B12" s="96"/>
      <c r="C12" s="617" t="s">
        <v>1050</v>
      </c>
      <c r="D12" s="614"/>
      <c r="E12" s="614"/>
      <c r="F12" s="614"/>
      <c r="G12" s="618"/>
      <c r="H12" s="605"/>
      <c r="I12" s="606"/>
      <c r="J12" s="615"/>
      <c r="K12" s="2640"/>
      <c r="L12" s="2640"/>
      <c r="M12" s="2640"/>
      <c r="N12" s="619"/>
      <c r="O12" s="620"/>
      <c r="P12" s="187"/>
      <c r="Q12" s="621"/>
      <c r="R12" s="621"/>
      <c r="S12" s="187"/>
      <c r="T12" s="187"/>
      <c r="U12" s="187"/>
      <c r="V12" s="187"/>
      <c r="W12" s="187"/>
      <c r="X12" s="187"/>
      <c r="Y12" s="187"/>
      <c r="Z12" s="622"/>
      <c r="AA12" s="620"/>
      <c r="AB12" s="96"/>
      <c r="AC12" s="96"/>
      <c r="AD12" s="96"/>
      <c r="AE12" s="96"/>
      <c r="AF12" s="96"/>
      <c r="AG12" s="96"/>
      <c r="AH12" s="96"/>
      <c r="AI12" s="96"/>
      <c r="AJ12" s="96"/>
      <c r="AK12" s="250" t="s">
        <v>1051</v>
      </c>
      <c r="AL12" s="250"/>
      <c r="AM12" s="250"/>
      <c r="AN12" s="250"/>
      <c r="AO12" s="250"/>
      <c r="AP12" s="250"/>
      <c r="AQ12" s="250"/>
      <c r="AR12" s="250"/>
      <c r="AS12" s="250"/>
      <c r="AT12" s="250"/>
      <c r="AU12" s="96"/>
      <c r="AV12" s="96"/>
      <c r="AW12" s="96"/>
      <c r="AX12" s="96"/>
      <c r="AY12" s="96"/>
      <c r="AZ12" s="96"/>
      <c r="BA12" s="96"/>
      <c r="BB12" s="96"/>
      <c r="BC12" s="96"/>
      <c r="BD12" s="96"/>
      <c r="BE12" s="96"/>
      <c r="BF12" s="96"/>
      <c r="BG12" s="96"/>
      <c r="BH12" s="96"/>
      <c r="BI12" s="96"/>
      <c r="BJ12" s="96"/>
      <c r="BK12" s="96"/>
    </row>
    <row r="13" spans="1:63" ht="32.450000000000003" customHeight="1">
      <c r="A13" s="96"/>
      <c r="B13" s="96"/>
      <c r="C13" s="623" t="s">
        <v>1052</v>
      </c>
      <c r="D13" s="606"/>
      <c r="E13" s="606"/>
      <c r="F13" s="606"/>
      <c r="G13" s="624"/>
      <c r="H13" s="625"/>
      <c r="I13" s="605"/>
      <c r="J13" s="606"/>
      <c r="K13" s="2640"/>
      <c r="L13" s="2640"/>
      <c r="M13" s="2640"/>
      <c r="N13" s="2641" t="s">
        <v>1053</v>
      </c>
      <c r="O13" s="2642"/>
      <c r="P13" s="2642"/>
      <c r="Q13" s="2642"/>
      <c r="R13" s="2642"/>
      <c r="S13" s="2642"/>
      <c r="T13" s="2642"/>
      <c r="U13" s="2642"/>
      <c r="V13" s="2643"/>
      <c r="W13" s="2632" t="s">
        <v>1054</v>
      </c>
      <c r="X13" s="2632"/>
      <c r="Y13" s="2632"/>
      <c r="Z13" s="2594" t="s">
        <v>1055</v>
      </c>
      <c r="AA13" s="2595"/>
      <c r="AB13" s="96"/>
      <c r="AC13" s="96"/>
      <c r="AD13" s="96"/>
      <c r="AE13" s="96"/>
      <c r="AF13" s="96"/>
      <c r="AG13" s="96"/>
      <c r="AH13" s="96"/>
      <c r="AI13" s="96"/>
      <c r="AJ13" s="96"/>
      <c r="AK13" s="250"/>
      <c r="AL13" s="250"/>
      <c r="AM13" s="250"/>
      <c r="AN13" s="250"/>
      <c r="AO13" s="250"/>
      <c r="AP13" s="250"/>
      <c r="AQ13" s="250"/>
      <c r="AR13" s="250"/>
      <c r="AS13" s="250"/>
      <c r="AT13" s="250"/>
      <c r="AU13" s="96"/>
      <c r="AV13" s="96"/>
      <c r="AW13" s="96"/>
      <c r="AX13" s="96"/>
      <c r="AY13" s="96"/>
      <c r="AZ13" s="96"/>
      <c r="BA13" s="96"/>
      <c r="BB13" s="96"/>
      <c r="BC13" s="96"/>
      <c r="BD13" s="96"/>
      <c r="BE13" s="96"/>
      <c r="BF13" s="96"/>
      <c r="BG13" s="96"/>
      <c r="BH13" s="626"/>
      <c r="BI13" s="626"/>
      <c r="BJ13" s="626"/>
      <c r="BK13" s="96"/>
    </row>
    <row r="14" spans="1:63" ht="34.5" customHeight="1">
      <c r="A14" s="96"/>
      <c r="B14" s="96"/>
      <c r="C14" s="627" t="s">
        <v>1056</v>
      </c>
      <c r="D14" s="606"/>
      <c r="E14" s="606"/>
      <c r="F14" s="606"/>
      <c r="G14" s="604"/>
      <c r="H14" s="625"/>
      <c r="I14" s="605"/>
      <c r="J14" s="606"/>
      <c r="K14" s="628"/>
      <c r="L14" s="2629" t="s">
        <v>1057</v>
      </c>
      <c r="M14" s="2629"/>
      <c r="N14" s="2630" t="s">
        <v>1058</v>
      </c>
      <c r="O14" s="2630"/>
      <c r="P14" s="2630"/>
      <c r="Q14" s="2612" t="s">
        <v>1059</v>
      </c>
      <c r="R14" s="2612" t="s">
        <v>1060</v>
      </c>
      <c r="S14" s="2612" t="s">
        <v>1061</v>
      </c>
      <c r="T14" s="2634" t="s">
        <v>189</v>
      </c>
      <c r="U14" s="2634" t="s">
        <v>1062</v>
      </c>
      <c r="V14" s="2644" t="s">
        <v>1063</v>
      </c>
      <c r="W14" s="2633"/>
      <c r="X14" s="2633"/>
      <c r="Y14" s="2633"/>
      <c r="Z14" s="2596"/>
      <c r="AA14" s="2597"/>
      <c r="AB14" s="96"/>
      <c r="AC14" s="96"/>
      <c r="AD14" s="96"/>
      <c r="AE14" s="96"/>
      <c r="AF14" s="96"/>
      <c r="AG14" s="96"/>
      <c r="AH14" s="96"/>
      <c r="AI14" s="96"/>
      <c r="AJ14" s="96"/>
      <c r="AK14" s="250"/>
      <c r="AL14" s="250"/>
      <c r="AM14" s="629"/>
      <c r="AN14" s="250" t="s">
        <v>1064</v>
      </c>
      <c r="AO14" s="250"/>
      <c r="AP14" s="250"/>
      <c r="AQ14" s="250"/>
      <c r="AR14" s="250"/>
      <c r="AS14" s="630" t="s">
        <v>1065</v>
      </c>
      <c r="AT14" s="630"/>
      <c r="AU14" s="631" t="s">
        <v>1066</v>
      </c>
      <c r="AV14" s="631"/>
      <c r="AW14" s="96"/>
      <c r="AX14" s="96"/>
      <c r="AY14" s="96"/>
      <c r="AZ14" s="96"/>
      <c r="BA14" s="250" t="s">
        <v>1067</v>
      </c>
      <c r="BB14" s="96"/>
      <c r="BC14" s="96"/>
      <c r="BD14" s="96"/>
      <c r="BE14" s="96"/>
      <c r="BF14" s="630" t="s">
        <v>1065</v>
      </c>
      <c r="BG14" s="630"/>
      <c r="BH14" s="250"/>
      <c r="BI14" s="626" t="s">
        <v>1068</v>
      </c>
      <c r="BJ14" s="626"/>
      <c r="BK14" s="96" t="s">
        <v>1069</v>
      </c>
    </row>
    <row r="15" spans="1:63" ht="107.1" customHeight="1">
      <c r="A15" s="96"/>
      <c r="B15" s="96"/>
      <c r="C15" s="1595" t="s">
        <v>1070</v>
      </c>
      <c r="D15" s="1596" t="s">
        <v>1071</v>
      </c>
      <c r="E15" s="1596" t="s">
        <v>1072</v>
      </c>
      <c r="F15" s="1596" t="s">
        <v>1073</v>
      </c>
      <c r="G15" s="1597" t="str">
        <f>+CONCATENATE("Curso año ",$H$3)</f>
        <v>Curso año 2025</v>
      </c>
      <c r="H15" s="1598" t="s">
        <v>915</v>
      </c>
      <c r="I15" s="1599" t="s">
        <v>1074</v>
      </c>
      <c r="J15" s="1599" t="s">
        <v>1075</v>
      </c>
      <c r="K15" s="1600" t="s">
        <v>1076</v>
      </c>
      <c r="L15" s="1601" t="s">
        <v>1077</v>
      </c>
      <c r="M15" s="1602" t="s">
        <v>1078</v>
      </c>
      <c r="N15" s="1603" t="s">
        <v>1079</v>
      </c>
      <c r="O15" s="1603" t="s">
        <v>1080</v>
      </c>
      <c r="P15" s="1603" t="s">
        <v>1081</v>
      </c>
      <c r="Q15" s="2612"/>
      <c r="R15" s="2612"/>
      <c r="S15" s="2612"/>
      <c r="T15" s="2635"/>
      <c r="U15" s="2635"/>
      <c r="V15" s="2645"/>
      <c r="W15" s="1604" t="s">
        <v>1082</v>
      </c>
      <c r="X15" s="1605" t="s">
        <v>1083</v>
      </c>
      <c r="Y15" s="1604" t="s">
        <v>1084</v>
      </c>
      <c r="Z15" s="1606" t="s">
        <v>1085</v>
      </c>
      <c r="AA15" s="1607" t="s">
        <v>1086</v>
      </c>
      <c r="AB15" s="96"/>
      <c r="AC15" s="96"/>
      <c r="AD15" s="96"/>
      <c r="AE15" s="96"/>
      <c r="AF15" s="96"/>
      <c r="AG15" s="96"/>
      <c r="AH15" s="96"/>
      <c r="AI15" s="96"/>
      <c r="AJ15" s="96"/>
      <c r="AK15" s="96"/>
      <c r="AL15" s="632" t="str">
        <f>K15</f>
        <v>CRITERIO PRIORITARIO DERIVACIÓN (*)</v>
      </c>
      <c r="AM15" s="633" t="s">
        <v>1087</v>
      </c>
      <c r="AN15" s="632" t="str">
        <f>N15</f>
        <v>CONSULTORIO O CESFAM</v>
      </c>
      <c r="AO15" s="632" t="str">
        <f>O15</f>
        <v>COSAM</v>
      </c>
      <c r="AP15" s="632" t="str">
        <f>P15</f>
        <v>AT. SECUNDARIA</v>
      </c>
      <c r="AQ15" s="632" t="str">
        <f>Q14</f>
        <v xml:space="preserve">SECTOR EDUCACIÓN </v>
      </c>
      <c r="AR15" s="632" t="str">
        <f>R14</f>
        <v>SECTOR JUSTICIA</v>
      </c>
      <c r="AS15" s="634" t="str">
        <f>S14</f>
        <v>SISTEMA PRIVADO DE SALUD</v>
      </c>
      <c r="AT15" s="634" t="s">
        <v>189</v>
      </c>
      <c r="AU15" s="635" t="s">
        <v>1088</v>
      </c>
      <c r="AV15" s="635" t="s">
        <v>1088</v>
      </c>
      <c r="AW15" s="632" t="s">
        <v>815</v>
      </c>
      <c r="AX15" s="632" t="s">
        <v>1089</v>
      </c>
      <c r="AY15" s="632" t="s">
        <v>1090</v>
      </c>
      <c r="AZ15" s="632" t="s">
        <v>820</v>
      </c>
      <c r="BA15" s="632" t="str">
        <f>+N15</f>
        <v>CONSULTORIO O CESFAM</v>
      </c>
      <c r="BB15" s="632" t="str">
        <f>+O15</f>
        <v>COSAM</v>
      </c>
      <c r="BC15" s="632" t="str">
        <f>+P15</f>
        <v>AT. SECUNDARIA</v>
      </c>
      <c r="BD15" s="632" t="str">
        <f>$Q14</f>
        <v xml:space="preserve">SECTOR EDUCACIÓN </v>
      </c>
      <c r="BE15" s="632" t="str">
        <f>$R14</f>
        <v>SECTOR JUSTICIA</v>
      </c>
      <c r="BF15" s="636" t="str">
        <f>$S14</f>
        <v>SISTEMA PRIVADO DE SALUD</v>
      </c>
      <c r="BG15" s="636" t="s">
        <v>189</v>
      </c>
      <c r="BH15" s="250" t="s">
        <v>908</v>
      </c>
      <c r="BI15" s="99" t="s">
        <v>1068</v>
      </c>
      <c r="BJ15" s="99" t="s">
        <v>1091</v>
      </c>
      <c r="BK15" s="99" t="s">
        <v>1092</v>
      </c>
    </row>
    <row r="16" spans="1:63">
      <c r="A16" s="96"/>
      <c r="B16" s="96"/>
      <c r="C16" s="13"/>
      <c r="D16" s="1608"/>
      <c r="E16" s="1608"/>
      <c r="F16" s="1609"/>
      <c r="G16" s="1609"/>
      <c r="H16" s="1609"/>
      <c r="I16" s="1609"/>
      <c r="J16" s="1609"/>
      <c r="K16" s="1610"/>
      <c r="L16" s="14"/>
      <c r="M16" s="14"/>
      <c r="N16" s="23"/>
      <c r="O16" s="23"/>
      <c r="P16" s="23"/>
      <c r="Q16" s="23"/>
      <c r="R16" s="23"/>
      <c r="S16" s="16"/>
      <c r="T16" s="16"/>
      <c r="U16" s="1955"/>
      <c r="V16" s="1958"/>
      <c r="W16" s="1611"/>
      <c r="X16" s="1959"/>
      <c r="Y16" s="1611"/>
      <c r="Z16" s="1612">
        <v>1</v>
      </c>
      <c r="AA16" s="17"/>
      <c r="AB16" s="96"/>
      <c r="AC16" s="96"/>
      <c r="AD16" s="96"/>
      <c r="AE16" s="96"/>
      <c r="AF16" s="96"/>
      <c r="AG16" s="96"/>
      <c r="AH16" s="96"/>
      <c r="AI16" s="96"/>
      <c r="AJ16" s="96"/>
      <c r="AK16" s="96"/>
      <c r="AL16" s="250" t="str">
        <f t="shared" ref="AL16:AL79" si="0">+CONCATENATE($G16,K16)</f>
        <v/>
      </c>
      <c r="AM16" s="637" t="str">
        <f t="shared" ref="AM16:AM79" si="1">+IF(COUNTIF(N16:T16,"x")&gt;0,1,"")</f>
        <v/>
      </c>
      <c r="AN16" s="250" t="str">
        <f t="shared" ref="AN16:AN79" si="2">+CONCATENATE($G16,N16)</f>
        <v/>
      </c>
      <c r="AO16" s="250" t="str">
        <f t="shared" ref="AO16:AO79" si="3">+CONCATENATE($G16,O16)</f>
        <v/>
      </c>
      <c r="AP16" s="250" t="str">
        <f t="shared" ref="AP16:AP79" si="4">+CONCATENATE($G16,P16)</f>
        <v/>
      </c>
      <c r="AQ16" s="250" t="str">
        <f t="shared" ref="AQ16:AQ79" si="5">+CONCATENATE($G16,Q16)</f>
        <v/>
      </c>
      <c r="AR16" s="250" t="str">
        <f t="shared" ref="AR16:AR79" si="6">+CONCATENATE($G16,R16)</f>
        <v/>
      </c>
      <c r="AS16" s="638" t="str">
        <f t="shared" ref="AS16:AS79" si="7">+CONCATENATE($G16,S16)</f>
        <v/>
      </c>
      <c r="AT16" s="638" t="str">
        <f t="shared" ref="AT16:AT79" si="8">+CONCATENATE($G16,T16)</f>
        <v/>
      </c>
      <c r="AU16" s="96" t="str">
        <f t="shared" ref="AU16:AU79" si="9">+IF($AL16="","S/I","")</f>
        <v>S/I</v>
      </c>
      <c r="AV16" s="96"/>
      <c r="AW16" s="639"/>
      <c r="AX16" s="96" t="str">
        <f t="shared" ref="AX16:AX79" si="10">+CONCATENATE(I16," - ",J16)</f>
        <v xml:space="preserve"> - </v>
      </c>
      <c r="AY16" s="640" t="str">
        <f t="shared" ref="AY16:AY79" si="11">IF(ISNUMBER($I16),CONCATENATE(I16,"-",$K16),"")</f>
        <v/>
      </c>
      <c r="AZ16" s="640">
        <f t="shared" ref="AZ16:AZ79" si="12">IF(ISNUMBER($H16),CONCATENATE($H16,"-",$K16),$K16)</f>
        <v>0</v>
      </c>
      <c r="BA16" s="250" t="str">
        <f t="shared" ref="BA16:BA79" si="13">+CONCATENATE($K16,N16)</f>
        <v/>
      </c>
      <c r="BB16" s="250" t="str">
        <f t="shared" ref="BB16:BB79" si="14">+CONCATENATE($K16,O16)</f>
        <v/>
      </c>
      <c r="BC16" s="250" t="str">
        <f t="shared" ref="BC16:BC79" si="15">+CONCATENATE($K16,P16)</f>
        <v/>
      </c>
      <c r="BD16" s="250" t="str">
        <f t="shared" ref="BD16:BD79" si="16">+CONCATENATE($K16,Q16)</f>
        <v/>
      </c>
      <c r="BE16" s="250" t="str">
        <f t="shared" ref="BE16:BE79" si="17">+CONCATENATE($K16,R16)</f>
        <v/>
      </c>
      <c r="BF16" s="638" t="str">
        <f t="shared" ref="BF16:BF79" si="18">+CONCATENATE($K16,S16)</f>
        <v/>
      </c>
      <c r="BG16" s="638" t="str">
        <f t="shared" ref="BG16:BG79" si="19">+CONCATENATE($K16,T16)</f>
        <v/>
      </c>
      <c r="BH16" s="519" t="s">
        <v>31</v>
      </c>
      <c r="BI16" s="641">
        <v>0</v>
      </c>
      <c r="BJ16" s="515">
        <v>0</v>
      </c>
      <c r="BK16" s="250">
        <v>45</v>
      </c>
    </row>
    <row r="17" spans="1:63">
      <c r="A17" s="96"/>
      <c r="B17" s="96"/>
      <c r="C17" s="13"/>
      <c r="D17" s="1608"/>
      <c r="E17" s="1608"/>
      <c r="F17" s="1609"/>
      <c r="G17" s="1609"/>
      <c r="H17" s="1609"/>
      <c r="I17" s="1609"/>
      <c r="J17" s="1609"/>
      <c r="K17" s="1610"/>
      <c r="L17" s="14"/>
      <c r="M17" s="14"/>
      <c r="N17" s="23"/>
      <c r="O17" s="23"/>
      <c r="P17" s="23"/>
      <c r="Q17" s="23"/>
      <c r="R17" s="23"/>
      <c r="S17" s="16"/>
      <c r="T17" s="16"/>
      <c r="U17" s="18"/>
      <c r="V17" s="1960"/>
      <c r="W17" s="1614"/>
      <c r="X17" s="1611"/>
      <c r="Y17" s="1611"/>
      <c r="Z17" s="1612"/>
      <c r="AA17" s="17"/>
      <c r="AB17" s="96"/>
      <c r="AC17" s="96"/>
      <c r="AD17" s="96"/>
      <c r="AE17" s="96"/>
      <c r="AF17" s="96"/>
      <c r="AG17" s="96"/>
      <c r="AH17" s="96"/>
      <c r="AI17" s="96"/>
      <c r="AJ17" s="96"/>
      <c r="AK17" s="96"/>
      <c r="AL17" s="250" t="str">
        <f t="shared" si="0"/>
        <v/>
      </c>
      <c r="AM17" s="637" t="str">
        <f t="shared" si="1"/>
        <v/>
      </c>
      <c r="AN17" s="250" t="str">
        <f t="shared" si="2"/>
        <v/>
      </c>
      <c r="AO17" s="250" t="str">
        <f t="shared" si="3"/>
        <v/>
      </c>
      <c r="AP17" s="250" t="str">
        <f t="shared" si="4"/>
        <v/>
      </c>
      <c r="AQ17" s="250" t="str">
        <f t="shared" si="5"/>
        <v/>
      </c>
      <c r="AR17" s="250" t="str">
        <f t="shared" si="6"/>
        <v/>
      </c>
      <c r="AS17" s="638" t="str">
        <f t="shared" si="7"/>
        <v/>
      </c>
      <c r="AT17" s="638" t="str">
        <f t="shared" si="8"/>
        <v/>
      </c>
      <c r="AU17" s="96" t="str">
        <f t="shared" si="9"/>
        <v>S/I</v>
      </c>
      <c r="AV17" s="96"/>
      <c r="AW17" s="639"/>
      <c r="AX17" s="96" t="str">
        <f t="shared" si="10"/>
        <v xml:space="preserve"> - </v>
      </c>
      <c r="AY17" s="640" t="str">
        <f t="shared" si="11"/>
        <v/>
      </c>
      <c r="AZ17" s="640">
        <f t="shared" si="12"/>
        <v>0</v>
      </c>
      <c r="BA17" s="250" t="str">
        <f t="shared" si="13"/>
        <v/>
      </c>
      <c r="BB17" s="250" t="str">
        <f t="shared" si="14"/>
        <v/>
      </c>
      <c r="BC17" s="250" t="str">
        <f t="shared" si="15"/>
        <v/>
      </c>
      <c r="BD17" s="250" t="str">
        <f t="shared" si="16"/>
        <v/>
      </c>
      <c r="BE17" s="250" t="str">
        <f t="shared" si="17"/>
        <v/>
      </c>
      <c r="BF17" s="638" t="str">
        <f t="shared" si="18"/>
        <v/>
      </c>
      <c r="BG17" s="638" t="str">
        <f t="shared" si="19"/>
        <v/>
      </c>
      <c r="BH17" s="519" t="s">
        <v>38</v>
      </c>
      <c r="BI17" s="641">
        <v>0</v>
      </c>
      <c r="BJ17" s="515">
        <v>0</v>
      </c>
      <c r="BK17" s="250">
        <v>67</v>
      </c>
    </row>
    <row r="18" spans="1:63">
      <c r="A18" s="96"/>
      <c r="B18" s="96"/>
      <c r="C18" s="13"/>
      <c r="D18" s="1608"/>
      <c r="E18" s="1608"/>
      <c r="F18" s="1609"/>
      <c r="G18" s="1609"/>
      <c r="H18" s="1609"/>
      <c r="I18" s="1609"/>
      <c r="J18" s="1615"/>
      <c r="K18" s="1610"/>
      <c r="L18" s="14"/>
      <c r="M18" s="17"/>
      <c r="N18" s="23"/>
      <c r="O18" s="23"/>
      <c r="P18" s="23"/>
      <c r="Q18" s="23"/>
      <c r="R18" s="23"/>
      <c r="S18" s="16"/>
      <c r="T18" s="16"/>
      <c r="U18" s="18"/>
      <c r="V18" s="1960"/>
      <c r="W18" s="1614"/>
      <c r="X18" s="1611"/>
      <c r="Y18" s="1611"/>
      <c r="Z18" s="1612"/>
      <c r="AA18" s="17"/>
      <c r="AB18" s="96"/>
      <c r="AC18" s="96"/>
      <c r="AD18" s="96"/>
      <c r="AE18" s="96"/>
      <c r="AF18" s="96"/>
      <c r="AG18" s="96"/>
      <c r="AH18" s="96"/>
      <c r="AI18" s="96"/>
      <c r="AJ18" s="96"/>
      <c r="AK18" s="96"/>
      <c r="AL18" s="250" t="str">
        <f t="shared" si="0"/>
        <v/>
      </c>
      <c r="AM18" s="637" t="str">
        <f t="shared" si="1"/>
        <v/>
      </c>
      <c r="AN18" s="250" t="str">
        <f t="shared" si="2"/>
        <v/>
      </c>
      <c r="AO18" s="250" t="str">
        <f t="shared" si="3"/>
        <v/>
      </c>
      <c r="AP18" s="250" t="str">
        <f t="shared" si="4"/>
        <v/>
      </c>
      <c r="AQ18" s="250" t="str">
        <f t="shared" si="5"/>
        <v/>
      </c>
      <c r="AR18" s="250" t="str">
        <f t="shared" si="6"/>
        <v/>
      </c>
      <c r="AS18" s="638" t="str">
        <f t="shared" si="7"/>
        <v/>
      </c>
      <c r="AT18" s="638" t="str">
        <f t="shared" si="8"/>
        <v/>
      </c>
      <c r="AU18" s="96" t="str">
        <f t="shared" si="9"/>
        <v>S/I</v>
      </c>
      <c r="AV18" s="96"/>
      <c r="AW18" s="639"/>
      <c r="AX18" s="96" t="str">
        <f t="shared" si="10"/>
        <v xml:space="preserve"> - </v>
      </c>
      <c r="AY18" s="640" t="str">
        <f t="shared" si="11"/>
        <v/>
      </c>
      <c r="AZ18" s="640">
        <f t="shared" si="12"/>
        <v>0</v>
      </c>
      <c r="BA18" s="250" t="str">
        <f t="shared" si="13"/>
        <v/>
      </c>
      <c r="BB18" s="250" t="str">
        <f t="shared" si="14"/>
        <v/>
      </c>
      <c r="BC18" s="250" t="str">
        <f t="shared" si="15"/>
        <v/>
      </c>
      <c r="BD18" s="250" t="str">
        <f t="shared" si="16"/>
        <v/>
      </c>
      <c r="BE18" s="250" t="str">
        <f t="shared" si="17"/>
        <v/>
      </c>
      <c r="BF18" s="638" t="str">
        <f t="shared" si="18"/>
        <v/>
      </c>
      <c r="BG18" s="638" t="str">
        <f t="shared" si="19"/>
        <v/>
      </c>
      <c r="BH18" s="519" t="s">
        <v>469</v>
      </c>
      <c r="BI18" s="641">
        <v>0</v>
      </c>
      <c r="BJ18" s="515">
        <v>0</v>
      </c>
      <c r="BK18" s="250">
        <v>16</v>
      </c>
    </row>
    <row r="19" spans="1:63">
      <c r="A19" s="96"/>
      <c r="B19" s="96"/>
      <c r="C19" s="13"/>
      <c r="D19" s="1608"/>
      <c r="E19" s="1608"/>
      <c r="F19" s="1609"/>
      <c r="G19" s="1609"/>
      <c r="H19" s="1609"/>
      <c r="I19" s="1609"/>
      <c r="J19" s="1609"/>
      <c r="K19" s="1610"/>
      <c r="L19" s="14"/>
      <c r="M19" s="17"/>
      <c r="N19" s="23"/>
      <c r="O19" s="23"/>
      <c r="P19" s="23"/>
      <c r="Q19" s="23"/>
      <c r="R19" s="23"/>
      <c r="S19" s="16"/>
      <c r="T19" s="16"/>
      <c r="U19" s="18"/>
      <c r="V19" s="1960"/>
      <c r="W19" s="1614"/>
      <c r="X19" s="1611"/>
      <c r="Y19" s="1611"/>
      <c r="Z19" s="1612"/>
      <c r="AA19" s="17"/>
      <c r="AB19" s="96"/>
      <c r="AC19" s="96"/>
      <c r="AD19" s="96"/>
      <c r="AE19" s="96"/>
      <c r="AF19" s="96"/>
      <c r="AG19" s="96"/>
      <c r="AH19" s="96"/>
      <c r="AI19" s="96"/>
      <c r="AJ19" s="96"/>
      <c r="AK19" s="96"/>
      <c r="AL19" s="250" t="str">
        <f t="shared" si="0"/>
        <v/>
      </c>
      <c r="AM19" s="637" t="str">
        <f t="shared" si="1"/>
        <v/>
      </c>
      <c r="AN19" s="250" t="str">
        <f t="shared" si="2"/>
        <v/>
      </c>
      <c r="AO19" s="250" t="str">
        <f t="shared" si="3"/>
        <v/>
      </c>
      <c r="AP19" s="250" t="str">
        <f t="shared" si="4"/>
        <v/>
      </c>
      <c r="AQ19" s="250" t="str">
        <f t="shared" si="5"/>
        <v/>
      </c>
      <c r="AR19" s="250" t="str">
        <f t="shared" si="6"/>
        <v/>
      </c>
      <c r="AS19" s="638" t="str">
        <f t="shared" si="7"/>
        <v/>
      </c>
      <c r="AT19" s="638" t="str">
        <f t="shared" si="8"/>
        <v/>
      </c>
      <c r="AU19" s="96" t="str">
        <f t="shared" si="9"/>
        <v>S/I</v>
      </c>
      <c r="AV19" s="96"/>
      <c r="AW19" s="639"/>
      <c r="AX19" s="96" t="str">
        <f t="shared" si="10"/>
        <v xml:space="preserve"> - </v>
      </c>
      <c r="AY19" s="640" t="str">
        <f t="shared" si="11"/>
        <v/>
      </c>
      <c r="AZ19" s="640">
        <f t="shared" si="12"/>
        <v>0</v>
      </c>
      <c r="BA19" s="250" t="str">
        <f t="shared" si="13"/>
        <v/>
      </c>
      <c r="BB19" s="250" t="str">
        <f t="shared" si="14"/>
        <v/>
      </c>
      <c r="BC19" s="250" t="str">
        <f t="shared" si="15"/>
        <v/>
      </c>
      <c r="BD19" s="250" t="str">
        <f t="shared" si="16"/>
        <v/>
      </c>
      <c r="BE19" s="250" t="str">
        <f t="shared" si="17"/>
        <v/>
      </c>
      <c r="BF19" s="638" t="str">
        <f t="shared" si="18"/>
        <v/>
      </c>
      <c r="BG19" s="638" t="str">
        <f t="shared" si="19"/>
        <v/>
      </c>
      <c r="BH19" s="519" t="s">
        <v>82</v>
      </c>
      <c r="BI19" s="641">
        <v>26</v>
      </c>
      <c r="BJ19" s="515">
        <v>0</v>
      </c>
      <c r="BK19" s="250">
        <v>14</v>
      </c>
    </row>
    <row r="20" spans="1:63">
      <c r="A20" s="96"/>
      <c r="B20" s="96"/>
      <c r="C20" s="13"/>
      <c r="D20" s="1608"/>
      <c r="E20" s="1608"/>
      <c r="F20" s="1609"/>
      <c r="G20" s="1609"/>
      <c r="H20" s="1609"/>
      <c r="I20" s="1609"/>
      <c r="J20" s="1609"/>
      <c r="K20" s="1610"/>
      <c r="L20" s="14"/>
      <c r="M20" s="17"/>
      <c r="N20" s="23"/>
      <c r="O20" s="23"/>
      <c r="P20" s="23"/>
      <c r="Q20" s="23"/>
      <c r="R20" s="23"/>
      <c r="S20" s="16"/>
      <c r="T20" s="16"/>
      <c r="U20" s="18"/>
      <c r="V20" s="1960"/>
      <c r="W20" s="1614"/>
      <c r="X20" s="1611"/>
      <c r="Y20" s="1611"/>
      <c r="Z20" s="1612"/>
      <c r="AA20" s="17"/>
      <c r="AB20" s="96"/>
      <c r="AC20" s="96"/>
      <c r="AD20" s="96"/>
      <c r="AE20" s="96"/>
      <c r="AF20" s="96"/>
      <c r="AG20" s="96"/>
      <c r="AH20" s="96"/>
      <c r="AI20" s="96"/>
      <c r="AJ20" s="96"/>
      <c r="AK20" s="96"/>
      <c r="AL20" s="250" t="str">
        <f t="shared" si="0"/>
        <v/>
      </c>
      <c r="AM20" s="637" t="str">
        <f t="shared" si="1"/>
        <v/>
      </c>
      <c r="AN20" s="250" t="str">
        <f t="shared" si="2"/>
        <v/>
      </c>
      <c r="AO20" s="250" t="str">
        <f t="shared" si="3"/>
        <v/>
      </c>
      <c r="AP20" s="250" t="str">
        <f t="shared" si="4"/>
        <v/>
      </c>
      <c r="AQ20" s="250" t="str">
        <f t="shared" si="5"/>
        <v/>
      </c>
      <c r="AR20" s="250" t="str">
        <f t="shared" si="6"/>
        <v/>
      </c>
      <c r="AS20" s="638" t="str">
        <f t="shared" si="7"/>
        <v/>
      </c>
      <c r="AT20" s="638" t="str">
        <f t="shared" si="8"/>
        <v/>
      </c>
      <c r="AU20" s="96" t="str">
        <f t="shared" si="9"/>
        <v>S/I</v>
      </c>
      <c r="AV20" s="96"/>
      <c r="AW20" s="639"/>
      <c r="AX20" s="96" t="str">
        <f t="shared" si="10"/>
        <v xml:space="preserve"> - </v>
      </c>
      <c r="AY20" s="640" t="str">
        <f t="shared" si="11"/>
        <v/>
      </c>
      <c r="AZ20" s="640">
        <f t="shared" si="12"/>
        <v>0</v>
      </c>
      <c r="BA20" s="250" t="str">
        <f t="shared" si="13"/>
        <v/>
      </c>
      <c r="BB20" s="250" t="str">
        <f t="shared" si="14"/>
        <v/>
      </c>
      <c r="BC20" s="250" t="str">
        <f t="shared" si="15"/>
        <v/>
      </c>
      <c r="BD20" s="250" t="str">
        <f t="shared" si="16"/>
        <v/>
      </c>
      <c r="BE20" s="250" t="str">
        <f t="shared" si="17"/>
        <v/>
      </c>
      <c r="BF20" s="638" t="str">
        <f t="shared" si="18"/>
        <v/>
      </c>
      <c r="BG20" s="638" t="str">
        <f t="shared" si="19"/>
        <v/>
      </c>
      <c r="BH20" s="519" t="s">
        <v>121</v>
      </c>
      <c r="BI20" s="641">
        <v>29</v>
      </c>
      <c r="BJ20" s="515">
        <v>29</v>
      </c>
      <c r="BK20" s="250">
        <v>43</v>
      </c>
    </row>
    <row r="21" spans="1:63">
      <c r="A21" s="96"/>
      <c r="B21" s="96"/>
      <c r="C21" s="13"/>
      <c r="D21" s="1608"/>
      <c r="E21" s="1608"/>
      <c r="F21" s="1609"/>
      <c r="G21" s="1609"/>
      <c r="H21" s="1609"/>
      <c r="I21" s="1609"/>
      <c r="J21" s="1609"/>
      <c r="K21" s="1610"/>
      <c r="L21" s="14"/>
      <c r="M21" s="17"/>
      <c r="N21" s="1956"/>
      <c r="O21" s="23"/>
      <c r="P21" s="23"/>
      <c r="Q21" s="23"/>
      <c r="R21" s="23"/>
      <c r="S21" s="16"/>
      <c r="T21" s="16"/>
      <c r="U21" s="18"/>
      <c r="V21" s="1960"/>
      <c r="W21" s="1614"/>
      <c r="X21" s="1611"/>
      <c r="Y21" s="1611"/>
      <c r="Z21" s="1612"/>
      <c r="AA21" s="17"/>
      <c r="AB21" s="96"/>
      <c r="AC21" s="96"/>
      <c r="AD21" s="96"/>
      <c r="AE21" s="96"/>
      <c r="AF21" s="96"/>
      <c r="AG21" s="96"/>
      <c r="AH21" s="96"/>
      <c r="AI21" s="96"/>
      <c r="AJ21" s="96"/>
      <c r="AK21" s="96"/>
      <c r="AL21" s="250" t="str">
        <f t="shared" si="0"/>
        <v/>
      </c>
      <c r="AM21" s="637" t="str">
        <f t="shared" si="1"/>
        <v/>
      </c>
      <c r="AN21" s="250" t="str">
        <f t="shared" si="2"/>
        <v/>
      </c>
      <c r="AO21" s="250" t="str">
        <f t="shared" si="3"/>
        <v/>
      </c>
      <c r="AP21" s="250" t="str">
        <f t="shared" si="4"/>
        <v/>
      </c>
      <c r="AQ21" s="250" t="str">
        <f t="shared" si="5"/>
        <v/>
      </c>
      <c r="AR21" s="250" t="str">
        <f t="shared" si="6"/>
        <v/>
      </c>
      <c r="AS21" s="638" t="str">
        <f t="shared" si="7"/>
        <v/>
      </c>
      <c r="AT21" s="638" t="str">
        <f t="shared" si="8"/>
        <v/>
      </c>
      <c r="AU21" s="96" t="str">
        <f t="shared" si="9"/>
        <v>S/I</v>
      </c>
      <c r="AV21" s="96"/>
      <c r="AW21" s="639"/>
      <c r="AX21" s="96" t="str">
        <f t="shared" si="10"/>
        <v xml:space="preserve"> - </v>
      </c>
      <c r="AY21" s="640" t="str">
        <f t="shared" si="11"/>
        <v/>
      </c>
      <c r="AZ21" s="640">
        <f t="shared" si="12"/>
        <v>0</v>
      </c>
      <c r="BA21" s="250" t="str">
        <f t="shared" si="13"/>
        <v/>
      </c>
      <c r="BB21" s="250" t="str">
        <f t="shared" si="14"/>
        <v/>
      </c>
      <c r="BC21" s="250" t="str">
        <f t="shared" si="15"/>
        <v/>
      </c>
      <c r="BD21" s="250" t="str">
        <f t="shared" si="16"/>
        <v/>
      </c>
      <c r="BE21" s="250" t="str">
        <f t="shared" si="17"/>
        <v/>
      </c>
      <c r="BF21" s="638" t="str">
        <f t="shared" si="18"/>
        <v/>
      </c>
      <c r="BG21" s="638" t="str">
        <f t="shared" si="19"/>
        <v/>
      </c>
      <c r="BH21" s="519" t="s">
        <v>197</v>
      </c>
      <c r="BI21" s="641">
        <v>38</v>
      </c>
      <c r="BJ21" s="515">
        <v>38</v>
      </c>
      <c r="BK21" s="250">
        <v>10</v>
      </c>
    </row>
    <row r="22" spans="1:63">
      <c r="A22" s="96"/>
      <c r="B22" s="96"/>
      <c r="C22" s="13"/>
      <c r="D22" s="1608"/>
      <c r="E22" s="1608"/>
      <c r="F22" s="1609"/>
      <c r="G22" s="1609"/>
      <c r="H22" s="1609"/>
      <c r="I22" s="1609"/>
      <c r="J22" s="1609"/>
      <c r="K22" s="1610"/>
      <c r="L22" s="14"/>
      <c r="M22" s="17"/>
      <c r="N22" s="1957"/>
      <c r="O22" s="23"/>
      <c r="P22" s="23"/>
      <c r="Q22" s="23"/>
      <c r="R22" s="23"/>
      <c r="S22" s="16"/>
      <c r="T22" s="16"/>
      <c r="U22" s="18"/>
      <c r="V22" s="1960"/>
      <c r="W22" s="1614"/>
      <c r="X22" s="1611"/>
      <c r="Y22" s="1611"/>
      <c r="Z22" s="1617"/>
      <c r="AA22" s="17"/>
      <c r="AB22" s="96"/>
      <c r="AC22" s="96"/>
      <c r="AD22" s="96"/>
      <c r="AE22" s="96"/>
      <c r="AF22" s="96"/>
      <c r="AG22" s="96"/>
      <c r="AH22" s="96"/>
      <c r="AI22" s="96"/>
      <c r="AJ22" s="96"/>
      <c r="AK22" s="96"/>
      <c r="AL22" s="250" t="str">
        <f t="shared" si="0"/>
        <v/>
      </c>
      <c r="AM22" s="637" t="str">
        <f t="shared" si="1"/>
        <v/>
      </c>
      <c r="AN22" s="250" t="str">
        <f t="shared" si="2"/>
        <v/>
      </c>
      <c r="AO22" s="250" t="str">
        <f t="shared" si="3"/>
        <v/>
      </c>
      <c r="AP22" s="250" t="str">
        <f t="shared" si="4"/>
        <v/>
      </c>
      <c r="AQ22" s="250" t="str">
        <f t="shared" si="5"/>
        <v/>
      </c>
      <c r="AR22" s="250" t="str">
        <f t="shared" si="6"/>
        <v/>
      </c>
      <c r="AS22" s="638" t="str">
        <f t="shared" si="7"/>
        <v/>
      </c>
      <c r="AT22" s="638" t="str">
        <f t="shared" si="8"/>
        <v/>
      </c>
      <c r="AU22" s="96" t="str">
        <f t="shared" si="9"/>
        <v>S/I</v>
      </c>
      <c r="AV22" s="96"/>
      <c r="AW22" s="639"/>
      <c r="AX22" s="96" t="str">
        <f t="shared" si="10"/>
        <v xml:space="preserve"> - </v>
      </c>
      <c r="AY22" s="640" t="str">
        <f t="shared" si="11"/>
        <v/>
      </c>
      <c r="AZ22" s="640">
        <f t="shared" si="12"/>
        <v>0</v>
      </c>
      <c r="BA22" s="250" t="str">
        <f t="shared" si="13"/>
        <v/>
      </c>
      <c r="BB22" s="250" t="str">
        <f t="shared" si="14"/>
        <v/>
      </c>
      <c r="BC22" s="250" t="str">
        <f t="shared" si="15"/>
        <v/>
      </c>
      <c r="BD22" s="250" t="str">
        <f t="shared" si="16"/>
        <v/>
      </c>
      <c r="BE22" s="250" t="str">
        <f t="shared" si="17"/>
        <v/>
      </c>
      <c r="BF22" s="638" t="str">
        <f t="shared" si="18"/>
        <v/>
      </c>
      <c r="BG22" s="638" t="str">
        <f t="shared" si="19"/>
        <v/>
      </c>
      <c r="BH22" s="519" t="s">
        <v>287</v>
      </c>
      <c r="BI22" s="641">
        <v>92</v>
      </c>
      <c r="BJ22" s="515">
        <v>92</v>
      </c>
      <c r="BK22" s="250">
        <v>8</v>
      </c>
    </row>
    <row r="23" spans="1:63">
      <c r="A23" s="96" t="str">
        <f>+$K$3</f>
        <v/>
      </c>
      <c r="B23" s="96">
        <f>+$E$3</f>
        <v>0</v>
      </c>
      <c r="C23" s="13"/>
      <c r="D23" s="1608"/>
      <c r="E23" s="1608"/>
      <c r="F23" s="1609"/>
      <c r="G23" s="1609"/>
      <c r="H23" s="1609"/>
      <c r="I23" s="1609"/>
      <c r="J23" s="1609"/>
      <c r="K23" s="1610"/>
      <c r="L23" s="14"/>
      <c r="M23" s="17"/>
      <c r="N23" s="23"/>
      <c r="O23" s="23"/>
      <c r="P23" s="23"/>
      <c r="Q23" s="23"/>
      <c r="R23" s="23"/>
      <c r="S23" s="16"/>
      <c r="T23" s="16"/>
      <c r="U23" s="18"/>
      <c r="V23" s="1960"/>
      <c r="W23" s="1614"/>
      <c r="X23" s="1611"/>
      <c r="Y23" s="1611"/>
      <c r="Z23" s="1617"/>
      <c r="AA23" s="17"/>
      <c r="AB23" s="96"/>
      <c r="AC23" s="96"/>
      <c r="AD23" s="96"/>
      <c r="AE23" s="96"/>
      <c r="AF23" s="96"/>
      <c r="AG23" s="96"/>
      <c r="AH23" s="96"/>
      <c r="AI23" s="96"/>
      <c r="AJ23" s="96"/>
      <c r="AK23" s="96"/>
      <c r="AL23" s="250" t="str">
        <f t="shared" si="0"/>
        <v/>
      </c>
      <c r="AM23" s="637" t="str">
        <f t="shared" si="1"/>
        <v/>
      </c>
      <c r="AN23" s="250" t="str">
        <f t="shared" si="2"/>
        <v/>
      </c>
      <c r="AO23" s="250" t="str">
        <f t="shared" si="3"/>
        <v/>
      </c>
      <c r="AP23" s="250" t="str">
        <f t="shared" si="4"/>
        <v/>
      </c>
      <c r="AQ23" s="250" t="str">
        <f t="shared" si="5"/>
        <v/>
      </c>
      <c r="AR23" s="250" t="str">
        <f t="shared" si="6"/>
        <v/>
      </c>
      <c r="AS23" s="638" t="str">
        <f t="shared" si="7"/>
        <v/>
      </c>
      <c r="AT23" s="638" t="str">
        <f t="shared" si="8"/>
        <v/>
      </c>
      <c r="AU23" s="96" t="str">
        <f t="shared" si="9"/>
        <v>S/I</v>
      </c>
      <c r="AV23" s="96"/>
      <c r="AW23" s="639"/>
      <c r="AX23" s="96" t="str">
        <f t="shared" si="10"/>
        <v xml:space="preserve"> - </v>
      </c>
      <c r="AY23" s="640" t="str">
        <f t="shared" si="11"/>
        <v/>
      </c>
      <c r="AZ23" s="640">
        <f t="shared" si="12"/>
        <v>0</v>
      </c>
      <c r="BA23" s="250" t="str">
        <f t="shared" si="13"/>
        <v/>
      </c>
      <c r="BB23" s="250" t="str">
        <f t="shared" si="14"/>
        <v/>
      </c>
      <c r="BC23" s="250" t="str">
        <f t="shared" si="15"/>
        <v/>
      </c>
      <c r="BD23" s="250" t="str">
        <f t="shared" si="16"/>
        <v/>
      </c>
      <c r="BE23" s="250" t="str">
        <f t="shared" si="17"/>
        <v/>
      </c>
      <c r="BF23" s="638" t="str">
        <f t="shared" si="18"/>
        <v/>
      </c>
      <c r="BG23" s="638" t="str">
        <f t="shared" si="19"/>
        <v/>
      </c>
      <c r="BH23" s="519" t="s">
        <v>63</v>
      </c>
      <c r="BI23" s="641">
        <v>16</v>
      </c>
      <c r="BJ23" s="515">
        <v>16</v>
      </c>
      <c r="BK23" s="250">
        <v>17</v>
      </c>
    </row>
    <row r="24" spans="1:63" ht="14.1" customHeight="1">
      <c r="A24" s="96" t="str">
        <f>+$K$3</f>
        <v/>
      </c>
      <c r="B24" s="96">
        <f>+$E$3</f>
        <v>0</v>
      </c>
      <c r="C24" s="13"/>
      <c r="D24" s="1608"/>
      <c r="E24" s="1608"/>
      <c r="F24" s="1609"/>
      <c r="G24" s="1609"/>
      <c r="H24" s="1609"/>
      <c r="I24" s="1609"/>
      <c r="J24" s="1609"/>
      <c r="K24" s="1610"/>
      <c r="L24" s="14"/>
      <c r="M24" s="17"/>
      <c r="N24" s="23"/>
      <c r="O24" s="23"/>
      <c r="P24" s="23"/>
      <c r="Q24" s="23"/>
      <c r="R24" s="23"/>
      <c r="S24" s="16"/>
      <c r="T24" s="16"/>
      <c r="U24" s="18"/>
      <c r="V24" s="1960"/>
      <c r="W24" s="1614"/>
      <c r="X24" s="1611"/>
      <c r="Y24" s="1611"/>
      <c r="Z24" s="1617"/>
      <c r="AA24" s="17"/>
      <c r="AB24" s="96"/>
      <c r="AC24" s="96"/>
      <c r="AD24" s="96"/>
      <c r="AE24" s="96"/>
      <c r="AF24" s="96"/>
      <c r="AG24" s="96"/>
      <c r="AH24" s="96"/>
      <c r="AI24" s="96"/>
      <c r="AJ24" s="96"/>
      <c r="AK24" s="96"/>
      <c r="AL24" s="250" t="str">
        <f t="shared" si="0"/>
        <v/>
      </c>
      <c r="AM24" s="637" t="str">
        <f t="shared" si="1"/>
        <v/>
      </c>
      <c r="AN24" s="250" t="str">
        <f t="shared" si="2"/>
        <v/>
      </c>
      <c r="AO24" s="250" t="str">
        <f t="shared" si="3"/>
        <v/>
      </c>
      <c r="AP24" s="250" t="str">
        <f t="shared" si="4"/>
        <v/>
      </c>
      <c r="AQ24" s="250" t="str">
        <f t="shared" si="5"/>
        <v/>
      </c>
      <c r="AR24" s="250" t="str">
        <f t="shared" si="6"/>
        <v/>
      </c>
      <c r="AS24" s="638" t="str">
        <f t="shared" si="7"/>
        <v/>
      </c>
      <c r="AT24" s="638" t="str">
        <f t="shared" si="8"/>
        <v/>
      </c>
      <c r="AU24" s="96" t="str">
        <f t="shared" si="9"/>
        <v>S/I</v>
      </c>
      <c r="AV24" s="96"/>
      <c r="AW24" s="639"/>
      <c r="AX24" s="96" t="str">
        <f t="shared" si="10"/>
        <v xml:space="preserve"> - </v>
      </c>
      <c r="AY24" s="640" t="str">
        <f t="shared" si="11"/>
        <v/>
      </c>
      <c r="AZ24" s="640">
        <f t="shared" si="12"/>
        <v>0</v>
      </c>
      <c r="BA24" s="250" t="str">
        <f t="shared" si="13"/>
        <v/>
      </c>
      <c r="BB24" s="250" t="str">
        <f t="shared" si="14"/>
        <v/>
      </c>
      <c r="BC24" s="250" t="str">
        <f t="shared" si="15"/>
        <v/>
      </c>
      <c r="BD24" s="250" t="str">
        <f t="shared" si="16"/>
        <v/>
      </c>
      <c r="BE24" s="250" t="str">
        <f t="shared" si="17"/>
        <v/>
      </c>
      <c r="BF24" s="638" t="str">
        <f t="shared" si="18"/>
        <v/>
      </c>
      <c r="BG24" s="638" t="str">
        <f t="shared" si="19"/>
        <v/>
      </c>
      <c r="BH24" s="519" t="s">
        <v>164</v>
      </c>
      <c r="BI24" s="641">
        <v>10</v>
      </c>
      <c r="BJ24" s="515">
        <v>10</v>
      </c>
      <c r="BK24" s="250">
        <v>4</v>
      </c>
    </row>
    <row r="25" spans="1:63">
      <c r="A25" s="96" t="str">
        <f>+$K$3</f>
        <v/>
      </c>
      <c r="B25" s="96">
        <f>+$E$3</f>
        <v>0</v>
      </c>
      <c r="C25" s="13"/>
      <c r="D25" s="1608"/>
      <c r="E25" s="1608"/>
      <c r="F25" s="1609"/>
      <c r="G25" s="1609"/>
      <c r="H25" s="1609"/>
      <c r="I25" s="1609"/>
      <c r="J25" s="1609"/>
      <c r="K25" s="1610"/>
      <c r="L25" s="14"/>
      <c r="M25" s="17"/>
      <c r="N25" s="23"/>
      <c r="O25" s="23"/>
      <c r="P25" s="23"/>
      <c r="Q25" s="23"/>
      <c r="R25" s="23"/>
      <c r="S25" s="16"/>
      <c r="T25" s="16"/>
      <c r="U25" s="18"/>
      <c r="V25" s="1960"/>
      <c r="W25" s="1614"/>
      <c r="X25" s="1611"/>
      <c r="Y25" s="1611"/>
      <c r="Z25" s="1617"/>
      <c r="AA25" s="17"/>
      <c r="AB25" s="96"/>
      <c r="AC25" s="96"/>
      <c r="AD25" s="96"/>
      <c r="AE25" s="96"/>
      <c r="AF25" s="96"/>
      <c r="AG25" s="96"/>
      <c r="AH25" s="96"/>
      <c r="AI25" s="96"/>
      <c r="AJ25" s="96"/>
      <c r="AK25" s="96"/>
      <c r="AL25" s="250" t="str">
        <f t="shared" si="0"/>
        <v/>
      </c>
      <c r="AM25" s="637" t="str">
        <f t="shared" si="1"/>
        <v/>
      </c>
      <c r="AN25" s="250" t="str">
        <f t="shared" si="2"/>
        <v/>
      </c>
      <c r="AO25" s="250" t="str">
        <f t="shared" si="3"/>
        <v/>
      </c>
      <c r="AP25" s="250" t="str">
        <f t="shared" si="4"/>
        <v/>
      </c>
      <c r="AQ25" s="250" t="str">
        <f t="shared" si="5"/>
        <v/>
      </c>
      <c r="AR25" s="250" t="str">
        <f t="shared" si="6"/>
        <v/>
      </c>
      <c r="AS25" s="638" t="str">
        <f t="shared" si="7"/>
        <v/>
      </c>
      <c r="AT25" s="638" t="str">
        <f t="shared" si="8"/>
        <v/>
      </c>
      <c r="AU25" s="96" t="str">
        <f t="shared" si="9"/>
        <v>S/I</v>
      </c>
      <c r="AV25" s="96"/>
      <c r="AW25" s="639"/>
      <c r="AX25" s="96" t="str">
        <f t="shared" si="10"/>
        <v xml:space="preserve"> - </v>
      </c>
      <c r="AY25" s="640" t="str">
        <f t="shared" si="11"/>
        <v/>
      </c>
      <c r="AZ25" s="640">
        <f t="shared" si="12"/>
        <v>0</v>
      </c>
      <c r="BA25" s="250" t="str">
        <f t="shared" si="13"/>
        <v/>
      </c>
      <c r="BB25" s="250" t="str">
        <f t="shared" si="14"/>
        <v/>
      </c>
      <c r="BC25" s="250" t="str">
        <f t="shared" si="15"/>
        <v/>
      </c>
      <c r="BD25" s="250" t="str">
        <f t="shared" si="16"/>
        <v/>
      </c>
      <c r="BE25" s="250" t="str">
        <f t="shared" si="17"/>
        <v/>
      </c>
      <c r="BF25" s="638" t="str">
        <f t="shared" si="18"/>
        <v/>
      </c>
      <c r="BG25" s="638" t="str">
        <f t="shared" si="19"/>
        <v/>
      </c>
      <c r="BH25" s="519" t="s">
        <v>60</v>
      </c>
      <c r="BI25" s="641">
        <v>83</v>
      </c>
      <c r="BJ25" s="515">
        <v>83</v>
      </c>
      <c r="BK25" s="250">
        <v>9</v>
      </c>
    </row>
    <row r="26" spans="1:63">
      <c r="A26" s="96" t="str">
        <f>+$K$3</f>
        <v/>
      </c>
      <c r="B26" s="96">
        <f>+$E$3</f>
        <v>0</v>
      </c>
      <c r="C26" s="13"/>
      <c r="D26" s="1608"/>
      <c r="E26" s="1608"/>
      <c r="F26" s="1609"/>
      <c r="G26" s="1609"/>
      <c r="H26" s="1609"/>
      <c r="I26" s="1609"/>
      <c r="J26" s="1609"/>
      <c r="K26" s="1610"/>
      <c r="L26" s="14"/>
      <c r="M26" s="17"/>
      <c r="N26" s="23"/>
      <c r="O26" s="23"/>
      <c r="P26" s="23"/>
      <c r="Q26" s="23"/>
      <c r="R26" s="23"/>
      <c r="S26" s="16"/>
      <c r="T26" s="16"/>
      <c r="U26" s="18"/>
      <c r="V26" s="1960"/>
      <c r="W26" s="1614"/>
      <c r="X26" s="1611"/>
      <c r="Y26" s="1611"/>
      <c r="Z26" s="1612"/>
      <c r="AA26" s="17"/>
      <c r="AB26" s="96"/>
      <c r="AC26" s="96"/>
      <c r="AD26" s="96"/>
      <c r="AE26" s="96"/>
      <c r="AF26" s="96"/>
      <c r="AG26" s="96"/>
      <c r="AH26" s="96"/>
      <c r="AI26" s="96"/>
      <c r="AJ26" s="96"/>
      <c r="AK26" s="96"/>
      <c r="AL26" s="250" t="str">
        <f t="shared" si="0"/>
        <v/>
      </c>
      <c r="AM26" s="637" t="str">
        <f t="shared" si="1"/>
        <v/>
      </c>
      <c r="AN26" s="250" t="str">
        <f t="shared" si="2"/>
        <v/>
      </c>
      <c r="AO26" s="250" t="str">
        <f t="shared" si="3"/>
        <v/>
      </c>
      <c r="AP26" s="250" t="str">
        <f t="shared" si="4"/>
        <v/>
      </c>
      <c r="AQ26" s="250" t="str">
        <f t="shared" si="5"/>
        <v/>
      </c>
      <c r="AR26" s="250" t="str">
        <f t="shared" si="6"/>
        <v/>
      </c>
      <c r="AS26" s="638" t="str">
        <f t="shared" si="7"/>
        <v/>
      </c>
      <c r="AT26" s="638" t="str">
        <f t="shared" si="8"/>
        <v/>
      </c>
      <c r="AU26" s="96" t="str">
        <f t="shared" si="9"/>
        <v>S/I</v>
      </c>
      <c r="AV26" s="96"/>
      <c r="AW26" s="639"/>
      <c r="AX26" s="96" t="str">
        <f t="shared" si="10"/>
        <v xml:space="preserve"> - </v>
      </c>
      <c r="AY26" s="640" t="str">
        <f t="shared" si="11"/>
        <v/>
      </c>
      <c r="AZ26" s="640">
        <f t="shared" si="12"/>
        <v>0</v>
      </c>
      <c r="BA26" s="250" t="str">
        <f t="shared" si="13"/>
        <v/>
      </c>
      <c r="BB26" s="250" t="str">
        <f t="shared" si="14"/>
        <v/>
      </c>
      <c r="BC26" s="250" t="str">
        <f t="shared" si="15"/>
        <v/>
      </c>
      <c r="BD26" s="250" t="str">
        <f t="shared" si="16"/>
        <v/>
      </c>
      <c r="BE26" s="250" t="str">
        <f t="shared" si="17"/>
        <v/>
      </c>
      <c r="BF26" s="638" t="str">
        <f t="shared" si="18"/>
        <v/>
      </c>
      <c r="BG26" s="638" t="str">
        <f t="shared" si="19"/>
        <v/>
      </c>
      <c r="BH26" s="519" t="s">
        <v>192</v>
      </c>
      <c r="BI26" s="641">
        <v>17</v>
      </c>
      <c r="BJ26" s="515">
        <v>17</v>
      </c>
      <c r="BK26" s="250">
        <v>26</v>
      </c>
    </row>
    <row r="27" spans="1:63">
      <c r="A27" s="96"/>
      <c r="B27" s="96"/>
      <c r="C27" s="13"/>
      <c r="D27" s="1608"/>
      <c r="E27" s="1608"/>
      <c r="F27" s="1609"/>
      <c r="G27" s="1609"/>
      <c r="H27" s="1609"/>
      <c r="I27" s="1609"/>
      <c r="J27" s="1609"/>
      <c r="K27" s="1610"/>
      <c r="L27" s="14"/>
      <c r="M27" s="14"/>
      <c r="N27" s="23"/>
      <c r="O27" s="23"/>
      <c r="P27" s="23"/>
      <c r="Q27" s="23"/>
      <c r="R27" s="23"/>
      <c r="S27" s="16"/>
      <c r="T27" s="16"/>
      <c r="U27" s="18"/>
      <c r="V27" s="1960"/>
      <c r="W27" s="1614"/>
      <c r="X27" s="1611"/>
      <c r="Y27" s="1611"/>
      <c r="Z27" s="1612"/>
      <c r="AA27" s="17"/>
      <c r="AB27" s="96"/>
      <c r="AC27" s="96"/>
      <c r="AD27" s="96"/>
      <c r="AE27" s="96"/>
      <c r="AF27" s="96"/>
      <c r="AG27" s="96"/>
      <c r="AH27" s="96"/>
      <c r="AI27" s="96"/>
      <c r="AJ27" s="96"/>
      <c r="AK27" s="96"/>
      <c r="AL27" s="250" t="str">
        <f t="shared" si="0"/>
        <v/>
      </c>
      <c r="AM27" s="637" t="str">
        <f t="shared" si="1"/>
        <v/>
      </c>
      <c r="AN27" s="250" t="str">
        <f t="shared" si="2"/>
        <v/>
      </c>
      <c r="AO27" s="250" t="str">
        <f t="shared" si="3"/>
        <v/>
      </c>
      <c r="AP27" s="250" t="str">
        <f t="shared" si="4"/>
        <v/>
      </c>
      <c r="AQ27" s="250" t="str">
        <f t="shared" si="5"/>
        <v/>
      </c>
      <c r="AR27" s="250" t="str">
        <f t="shared" si="6"/>
        <v/>
      </c>
      <c r="AS27" s="638" t="str">
        <f t="shared" si="7"/>
        <v/>
      </c>
      <c r="AT27" s="638" t="str">
        <f t="shared" si="8"/>
        <v/>
      </c>
      <c r="AU27" s="96" t="str">
        <f t="shared" si="9"/>
        <v>S/I</v>
      </c>
      <c r="AV27" s="96"/>
      <c r="AW27" s="639"/>
      <c r="AX27" s="96" t="str">
        <f t="shared" si="10"/>
        <v xml:space="preserve"> - </v>
      </c>
      <c r="AY27" s="640" t="str">
        <f t="shared" si="11"/>
        <v/>
      </c>
      <c r="AZ27" s="640">
        <f t="shared" si="12"/>
        <v>0</v>
      </c>
      <c r="BA27" s="250" t="str">
        <f t="shared" si="13"/>
        <v/>
      </c>
      <c r="BB27" s="250" t="str">
        <f t="shared" si="14"/>
        <v/>
      </c>
      <c r="BC27" s="250" t="str">
        <f t="shared" si="15"/>
        <v/>
      </c>
      <c r="BD27" s="250" t="str">
        <f t="shared" si="16"/>
        <v/>
      </c>
      <c r="BE27" s="250" t="str">
        <f t="shared" si="17"/>
        <v/>
      </c>
      <c r="BF27" s="638" t="str">
        <f t="shared" si="18"/>
        <v/>
      </c>
      <c r="BG27" s="638" t="str">
        <f t="shared" si="19"/>
        <v/>
      </c>
      <c r="BH27" s="523" t="s">
        <v>216</v>
      </c>
      <c r="BI27" s="642">
        <v>34</v>
      </c>
      <c r="BJ27" s="524">
        <v>0</v>
      </c>
      <c r="BK27" s="250">
        <v>5</v>
      </c>
    </row>
    <row r="28" spans="1:63">
      <c r="A28" s="96" t="str">
        <f t="shared" ref="A28:A91" si="20">+$K$3</f>
        <v/>
      </c>
      <c r="B28" s="96">
        <f t="shared" ref="B28:B91" si="21">+$E$3</f>
        <v>0</v>
      </c>
      <c r="C28" s="13"/>
      <c r="D28" s="1608"/>
      <c r="E28" s="1608"/>
      <c r="F28" s="1609"/>
      <c r="G28" s="1609"/>
      <c r="H28" s="1609"/>
      <c r="I28" s="1609"/>
      <c r="J28" s="1609"/>
      <c r="K28" s="1610"/>
      <c r="L28" s="14"/>
      <c r="M28" s="17"/>
      <c r="N28" s="23"/>
      <c r="O28" s="23"/>
      <c r="P28" s="23"/>
      <c r="Q28" s="23"/>
      <c r="R28" s="23"/>
      <c r="S28" s="16"/>
      <c r="T28" s="16"/>
      <c r="U28" s="18"/>
      <c r="V28" s="1960"/>
      <c r="W28" s="1614"/>
      <c r="X28" s="1611"/>
      <c r="Y28" s="1611"/>
      <c r="Z28" s="1612"/>
      <c r="AA28" s="17"/>
      <c r="AB28" s="96"/>
      <c r="AC28" s="96"/>
      <c r="AD28" s="96"/>
      <c r="AE28" s="96"/>
      <c r="AF28" s="96"/>
      <c r="AG28" s="96"/>
      <c r="AH28" s="96"/>
      <c r="AI28" s="96"/>
      <c r="AJ28" s="96"/>
      <c r="AK28" s="96"/>
      <c r="AL28" s="250" t="str">
        <f t="shared" si="0"/>
        <v/>
      </c>
      <c r="AM28" s="637" t="str">
        <f t="shared" si="1"/>
        <v/>
      </c>
      <c r="AN28" s="250" t="str">
        <f t="shared" si="2"/>
        <v/>
      </c>
      <c r="AO28" s="250" t="str">
        <f t="shared" si="3"/>
        <v/>
      </c>
      <c r="AP28" s="250" t="str">
        <f t="shared" si="4"/>
        <v/>
      </c>
      <c r="AQ28" s="250" t="str">
        <f t="shared" si="5"/>
        <v/>
      </c>
      <c r="AR28" s="250" t="str">
        <f t="shared" si="6"/>
        <v/>
      </c>
      <c r="AS28" s="638" t="str">
        <f t="shared" si="7"/>
        <v/>
      </c>
      <c r="AT28" s="638" t="str">
        <f t="shared" si="8"/>
        <v/>
      </c>
      <c r="AU28" s="96" t="str">
        <f t="shared" si="9"/>
        <v>S/I</v>
      </c>
      <c r="AV28" s="96"/>
      <c r="AW28" s="639"/>
      <c r="AX28" s="96" t="str">
        <f t="shared" si="10"/>
        <v xml:space="preserve"> - </v>
      </c>
      <c r="AY28" s="640" t="str">
        <f t="shared" si="11"/>
        <v/>
      </c>
      <c r="AZ28" s="640">
        <f t="shared" si="12"/>
        <v>0</v>
      </c>
      <c r="BA28" s="250" t="str">
        <f t="shared" si="13"/>
        <v/>
      </c>
      <c r="BB28" s="250" t="str">
        <f t="shared" si="14"/>
        <v/>
      </c>
      <c r="BC28" s="250" t="str">
        <f t="shared" si="15"/>
        <v/>
      </c>
      <c r="BD28" s="250" t="str">
        <f t="shared" si="16"/>
        <v/>
      </c>
      <c r="BE28" s="250" t="str">
        <f t="shared" si="17"/>
        <v/>
      </c>
      <c r="BF28" s="638" t="str">
        <f t="shared" si="18"/>
        <v/>
      </c>
      <c r="BG28" s="638" t="str">
        <f t="shared" si="19"/>
        <v/>
      </c>
      <c r="BH28" s="523" t="s">
        <v>283</v>
      </c>
      <c r="BI28" s="642">
        <v>11</v>
      </c>
      <c r="BJ28" s="524">
        <v>11</v>
      </c>
      <c r="BK28" s="250">
        <v>1</v>
      </c>
    </row>
    <row r="29" spans="1:63">
      <c r="A29" s="96" t="str">
        <f t="shared" si="20"/>
        <v/>
      </c>
      <c r="B29" s="96">
        <f t="shared" si="21"/>
        <v>0</v>
      </c>
      <c r="C29" s="13"/>
      <c r="D29" s="1608"/>
      <c r="E29" s="1608"/>
      <c r="F29" s="1609"/>
      <c r="G29" s="1609"/>
      <c r="H29" s="1609"/>
      <c r="I29" s="1609"/>
      <c r="J29" s="1609"/>
      <c r="K29" s="1610"/>
      <c r="L29" s="14"/>
      <c r="M29" s="14"/>
      <c r="N29" s="23"/>
      <c r="O29" s="23"/>
      <c r="P29" s="23"/>
      <c r="Q29" s="23"/>
      <c r="R29" s="23"/>
      <c r="S29" s="16"/>
      <c r="T29" s="16"/>
      <c r="U29" s="18"/>
      <c r="V29" s="1960"/>
      <c r="W29" s="1614"/>
      <c r="X29" s="1611"/>
      <c r="Y29" s="1611"/>
      <c r="Z29" s="1617"/>
      <c r="AA29" s="17"/>
      <c r="AB29" s="96"/>
      <c r="AC29" s="96"/>
      <c r="AD29" s="96"/>
      <c r="AE29" s="96"/>
      <c r="AF29" s="96"/>
      <c r="AG29" s="96"/>
      <c r="AH29" s="96"/>
      <c r="AI29" s="96"/>
      <c r="AJ29" s="96"/>
      <c r="AK29" s="96"/>
      <c r="AL29" s="250" t="str">
        <f t="shared" si="0"/>
        <v/>
      </c>
      <c r="AM29" s="637" t="str">
        <f t="shared" si="1"/>
        <v/>
      </c>
      <c r="AN29" s="250" t="str">
        <f t="shared" si="2"/>
        <v/>
      </c>
      <c r="AO29" s="250" t="str">
        <f t="shared" si="3"/>
        <v/>
      </c>
      <c r="AP29" s="250" t="str">
        <f t="shared" si="4"/>
        <v/>
      </c>
      <c r="AQ29" s="250" t="str">
        <f t="shared" si="5"/>
        <v/>
      </c>
      <c r="AR29" s="250" t="str">
        <f t="shared" si="6"/>
        <v/>
      </c>
      <c r="AS29" s="638" t="str">
        <f t="shared" si="7"/>
        <v/>
      </c>
      <c r="AT29" s="638" t="str">
        <f t="shared" si="8"/>
        <v/>
      </c>
      <c r="AU29" s="96" t="str">
        <f t="shared" si="9"/>
        <v>S/I</v>
      </c>
      <c r="AV29" s="96"/>
      <c r="AW29" s="639"/>
      <c r="AX29" s="96" t="str">
        <f t="shared" si="10"/>
        <v xml:space="preserve"> - </v>
      </c>
      <c r="AY29" s="640" t="str">
        <f t="shared" si="11"/>
        <v/>
      </c>
      <c r="AZ29" s="640">
        <f t="shared" si="12"/>
        <v>0</v>
      </c>
      <c r="BA29" s="250" t="str">
        <f t="shared" si="13"/>
        <v/>
      </c>
      <c r="BB29" s="250" t="str">
        <f t="shared" si="14"/>
        <v/>
      </c>
      <c r="BC29" s="250" t="str">
        <f t="shared" si="15"/>
        <v/>
      </c>
      <c r="BD29" s="250" t="str">
        <f t="shared" si="16"/>
        <v/>
      </c>
      <c r="BE29" s="250" t="str">
        <f t="shared" si="17"/>
        <v/>
      </c>
      <c r="BF29" s="638" t="str">
        <f t="shared" si="18"/>
        <v/>
      </c>
      <c r="BG29" s="638" t="str">
        <f t="shared" si="19"/>
        <v/>
      </c>
      <c r="BH29" s="519" t="s">
        <v>1093</v>
      </c>
      <c r="BI29" s="641">
        <v>19</v>
      </c>
      <c r="BJ29" s="515">
        <v>0</v>
      </c>
      <c r="BK29" s="250">
        <v>6</v>
      </c>
    </row>
    <row r="30" spans="1:63">
      <c r="A30" s="96" t="str">
        <f t="shared" si="20"/>
        <v/>
      </c>
      <c r="B30" s="96">
        <f t="shared" si="21"/>
        <v>0</v>
      </c>
      <c r="C30" s="13"/>
      <c r="D30" s="1608"/>
      <c r="E30" s="1608"/>
      <c r="F30" s="1609"/>
      <c r="G30" s="1609"/>
      <c r="H30" s="1609"/>
      <c r="I30" s="1609"/>
      <c r="J30" s="1609"/>
      <c r="K30" s="1610"/>
      <c r="L30" s="14"/>
      <c r="M30" s="17"/>
      <c r="N30" s="23"/>
      <c r="O30" s="23"/>
      <c r="P30" s="23"/>
      <c r="Q30" s="23"/>
      <c r="R30" s="23"/>
      <c r="S30" s="16"/>
      <c r="T30" s="16"/>
      <c r="U30" s="18"/>
      <c r="V30" s="1960"/>
      <c r="W30" s="1614"/>
      <c r="X30" s="1611"/>
      <c r="Y30" s="1611"/>
      <c r="Z30" s="1617"/>
      <c r="AA30" s="17"/>
      <c r="AB30" s="96"/>
      <c r="AC30" s="96"/>
      <c r="AD30" s="96"/>
      <c r="AE30" s="96"/>
      <c r="AF30" s="96"/>
      <c r="AG30" s="96"/>
      <c r="AH30" s="96"/>
      <c r="AI30" s="96"/>
      <c r="AJ30" s="96"/>
      <c r="AK30" s="96"/>
      <c r="AL30" s="250" t="str">
        <f t="shared" si="0"/>
        <v/>
      </c>
      <c r="AM30" s="637" t="str">
        <f t="shared" si="1"/>
        <v/>
      </c>
      <c r="AN30" s="250" t="str">
        <f t="shared" si="2"/>
        <v/>
      </c>
      <c r="AO30" s="250" t="str">
        <f t="shared" si="3"/>
        <v/>
      </c>
      <c r="AP30" s="250" t="str">
        <f t="shared" si="4"/>
        <v/>
      </c>
      <c r="AQ30" s="250" t="str">
        <f t="shared" si="5"/>
        <v/>
      </c>
      <c r="AR30" s="250" t="str">
        <f t="shared" si="6"/>
        <v/>
      </c>
      <c r="AS30" s="638" t="str">
        <f t="shared" si="7"/>
        <v/>
      </c>
      <c r="AT30" s="638" t="str">
        <f t="shared" si="8"/>
        <v/>
      </c>
      <c r="AU30" s="96" t="str">
        <f t="shared" si="9"/>
        <v>S/I</v>
      </c>
      <c r="AV30" s="96"/>
      <c r="AW30" s="639"/>
      <c r="AX30" s="96" t="str">
        <f t="shared" si="10"/>
        <v xml:space="preserve"> - </v>
      </c>
      <c r="AY30" s="640" t="str">
        <f t="shared" si="11"/>
        <v/>
      </c>
      <c r="AZ30" s="640">
        <f t="shared" si="12"/>
        <v>0</v>
      </c>
      <c r="BA30" s="250" t="str">
        <f t="shared" si="13"/>
        <v/>
      </c>
      <c r="BB30" s="250" t="str">
        <f t="shared" si="14"/>
        <v/>
      </c>
      <c r="BC30" s="250" t="str">
        <f t="shared" si="15"/>
        <v/>
      </c>
      <c r="BD30" s="250" t="str">
        <f t="shared" si="16"/>
        <v/>
      </c>
      <c r="BE30" s="250" t="str">
        <f t="shared" si="17"/>
        <v/>
      </c>
      <c r="BF30" s="638" t="str">
        <f t="shared" si="18"/>
        <v/>
      </c>
      <c r="BG30" s="638" t="str">
        <f t="shared" si="19"/>
        <v/>
      </c>
      <c r="BH30" s="519" t="s">
        <v>371</v>
      </c>
      <c r="BI30" s="641">
        <v>75</v>
      </c>
      <c r="BJ30" s="515">
        <v>75</v>
      </c>
      <c r="BK30" s="250">
        <v>2</v>
      </c>
    </row>
    <row r="31" spans="1:63">
      <c r="A31" s="96" t="str">
        <f t="shared" si="20"/>
        <v/>
      </c>
      <c r="B31" s="96">
        <f t="shared" si="21"/>
        <v>0</v>
      </c>
      <c r="C31" s="13"/>
      <c r="D31" s="1608"/>
      <c r="E31" s="1608"/>
      <c r="F31" s="1609"/>
      <c r="G31" s="1609"/>
      <c r="H31" s="1609"/>
      <c r="I31" s="1609"/>
      <c r="J31" s="1609"/>
      <c r="K31" s="1610"/>
      <c r="L31" s="14"/>
      <c r="M31" s="17"/>
      <c r="N31" s="23"/>
      <c r="O31" s="23"/>
      <c r="P31" s="23"/>
      <c r="Q31" s="23"/>
      <c r="R31" s="23"/>
      <c r="S31" s="16"/>
      <c r="T31" s="16"/>
      <c r="U31" s="18"/>
      <c r="V31" s="1960"/>
      <c r="W31" s="1614"/>
      <c r="X31" s="1611"/>
      <c r="Y31" s="1611"/>
      <c r="Z31" s="1617"/>
      <c r="AA31" s="17"/>
      <c r="AB31" s="96"/>
      <c r="AC31" s="96"/>
      <c r="AD31" s="96"/>
      <c r="AE31" s="96"/>
      <c r="AF31" s="96"/>
      <c r="AG31" s="96"/>
      <c r="AH31" s="96"/>
      <c r="AI31" s="96"/>
      <c r="AJ31" s="96"/>
      <c r="AK31" s="96"/>
      <c r="AL31" s="250" t="str">
        <f t="shared" si="0"/>
        <v/>
      </c>
      <c r="AM31" s="637" t="str">
        <f t="shared" si="1"/>
        <v/>
      </c>
      <c r="AN31" s="250" t="str">
        <f t="shared" si="2"/>
        <v/>
      </c>
      <c r="AO31" s="250" t="str">
        <f t="shared" si="3"/>
        <v/>
      </c>
      <c r="AP31" s="250" t="str">
        <f t="shared" si="4"/>
        <v/>
      </c>
      <c r="AQ31" s="250" t="str">
        <f t="shared" si="5"/>
        <v/>
      </c>
      <c r="AR31" s="250" t="str">
        <f t="shared" si="6"/>
        <v/>
      </c>
      <c r="AS31" s="638" t="str">
        <f t="shared" si="7"/>
        <v/>
      </c>
      <c r="AT31" s="638" t="str">
        <f t="shared" si="8"/>
        <v/>
      </c>
      <c r="AU31" s="96" t="str">
        <f t="shared" si="9"/>
        <v>S/I</v>
      </c>
      <c r="AV31" s="96"/>
      <c r="AW31" s="639"/>
      <c r="AX31" s="96" t="str">
        <f t="shared" si="10"/>
        <v xml:space="preserve"> - </v>
      </c>
      <c r="AY31" s="640" t="str">
        <f t="shared" si="11"/>
        <v/>
      </c>
      <c r="AZ31" s="640">
        <f t="shared" si="12"/>
        <v>0</v>
      </c>
      <c r="BA31" s="250" t="str">
        <f t="shared" si="13"/>
        <v/>
      </c>
      <c r="BB31" s="250" t="str">
        <f t="shared" si="14"/>
        <v/>
      </c>
      <c r="BC31" s="250" t="str">
        <f t="shared" si="15"/>
        <v/>
      </c>
      <c r="BD31" s="250" t="str">
        <f t="shared" si="16"/>
        <v/>
      </c>
      <c r="BE31" s="250" t="str">
        <f t="shared" si="17"/>
        <v/>
      </c>
      <c r="BF31" s="638" t="str">
        <f t="shared" si="18"/>
        <v/>
      </c>
      <c r="BG31" s="638" t="str">
        <f t="shared" si="19"/>
        <v/>
      </c>
      <c r="BH31" s="519" t="s">
        <v>373</v>
      </c>
      <c r="BI31" s="641">
        <v>97</v>
      </c>
      <c r="BJ31" s="515">
        <v>97</v>
      </c>
      <c r="BK31" s="96">
        <v>7</v>
      </c>
    </row>
    <row r="32" spans="1:63">
      <c r="A32" s="96" t="str">
        <f t="shared" si="20"/>
        <v/>
      </c>
      <c r="B32" s="96">
        <f t="shared" si="21"/>
        <v>0</v>
      </c>
      <c r="C32" s="13"/>
      <c r="D32" s="1608"/>
      <c r="E32" s="1608"/>
      <c r="F32" s="1609"/>
      <c r="G32" s="1609"/>
      <c r="H32" s="1609"/>
      <c r="I32" s="1609"/>
      <c r="J32" s="1609"/>
      <c r="K32" s="1610"/>
      <c r="L32" s="14"/>
      <c r="M32" s="17"/>
      <c r="N32" s="23"/>
      <c r="O32" s="23"/>
      <c r="P32" s="23"/>
      <c r="Q32" s="23"/>
      <c r="R32" s="23"/>
      <c r="S32" s="16"/>
      <c r="T32" s="16"/>
      <c r="U32" s="18"/>
      <c r="V32" s="1960"/>
      <c r="W32" s="1614"/>
      <c r="X32" s="1611"/>
      <c r="Y32" s="1611"/>
      <c r="Z32" s="1612"/>
      <c r="AA32" s="17"/>
      <c r="AB32" s="96"/>
      <c r="AC32" s="96"/>
      <c r="AD32" s="96"/>
      <c r="AE32" s="96"/>
      <c r="AF32" s="96"/>
      <c r="AG32" s="96"/>
      <c r="AH32" s="96"/>
      <c r="AI32" s="96"/>
      <c r="AJ32" s="96"/>
      <c r="AK32" s="96"/>
      <c r="AL32" s="250" t="str">
        <f t="shared" si="0"/>
        <v/>
      </c>
      <c r="AM32" s="637" t="str">
        <f t="shared" si="1"/>
        <v/>
      </c>
      <c r="AN32" s="250" t="str">
        <f t="shared" si="2"/>
        <v/>
      </c>
      <c r="AO32" s="250" t="str">
        <f t="shared" si="3"/>
        <v/>
      </c>
      <c r="AP32" s="250" t="str">
        <f t="shared" si="4"/>
        <v/>
      </c>
      <c r="AQ32" s="250" t="str">
        <f t="shared" si="5"/>
        <v/>
      </c>
      <c r="AR32" s="250" t="str">
        <f t="shared" si="6"/>
        <v/>
      </c>
      <c r="AS32" s="638" t="str">
        <f t="shared" si="7"/>
        <v/>
      </c>
      <c r="AT32" s="638" t="str">
        <f t="shared" si="8"/>
        <v/>
      </c>
      <c r="AU32" s="96" t="str">
        <f t="shared" si="9"/>
        <v>S/I</v>
      </c>
      <c r="AV32" s="96"/>
      <c r="AW32" s="639"/>
      <c r="AX32" s="96" t="str">
        <f t="shared" si="10"/>
        <v xml:space="preserve"> - </v>
      </c>
      <c r="AY32" s="640" t="str">
        <f t="shared" si="11"/>
        <v/>
      </c>
      <c r="AZ32" s="640">
        <f t="shared" si="12"/>
        <v>0</v>
      </c>
      <c r="BA32" s="250" t="str">
        <f t="shared" si="13"/>
        <v/>
      </c>
      <c r="BB32" s="250" t="str">
        <f t="shared" si="14"/>
        <v/>
      </c>
      <c r="BC32" s="250" t="str">
        <f t="shared" si="15"/>
        <v/>
      </c>
      <c r="BD32" s="250" t="str">
        <f t="shared" si="16"/>
        <v/>
      </c>
      <c r="BE32" s="250" t="str">
        <f t="shared" si="17"/>
        <v/>
      </c>
      <c r="BF32" s="638" t="str">
        <f t="shared" si="18"/>
        <v/>
      </c>
      <c r="BG32" s="638" t="str">
        <f t="shared" si="19"/>
        <v/>
      </c>
      <c r="BH32" s="519" t="s">
        <v>380</v>
      </c>
      <c r="BI32" s="641">
        <v>39</v>
      </c>
      <c r="BJ32" s="515">
        <v>39</v>
      </c>
      <c r="BK32" s="96">
        <v>44</v>
      </c>
    </row>
    <row r="33" spans="1:63">
      <c r="A33" s="96" t="str">
        <f t="shared" si="20"/>
        <v/>
      </c>
      <c r="B33" s="96">
        <f t="shared" si="21"/>
        <v>0</v>
      </c>
      <c r="C33" s="13"/>
      <c r="D33" s="1608"/>
      <c r="E33" s="1608"/>
      <c r="F33" s="1609"/>
      <c r="G33" s="1609"/>
      <c r="H33" s="1609"/>
      <c r="I33" s="1609"/>
      <c r="J33" s="1609"/>
      <c r="K33" s="1610"/>
      <c r="L33" s="14"/>
      <c r="M33" s="17"/>
      <c r="N33" s="23"/>
      <c r="O33" s="23"/>
      <c r="P33" s="23"/>
      <c r="Q33" s="23"/>
      <c r="R33" s="23"/>
      <c r="S33" s="16"/>
      <c r="T33" s="16"/>
      <c r="U33" s="18"/>
      <c r="V33" s="1960"/>
      <c r="W33" s="1614"/>
      <c r="X33" s="1611"/>
      <c r="Y33" s="1611"/>
      <c r="Z33" s="1612"/>
      <c r="AA33" s="17"/>
      <c r="AB33" s="96"/>
      <c r="AC33" s="96"/>
      <c r="AD33" s="96"/>
      <c r="AE33" s="96"/>
      <c r="AF33" s="96"/>
      <c r="AG33" s="96"/>
      <c r="AH33" s="96"/>
      <c r="AI33" s="96"/>
      <c r="AJ33" s="96"/>
      <c r="AK33" s="96"/>
      <c r="AL33" s="250" t="str">
        <f t="shared" si="0"/>
        <v/>
      </c>
      <c r="AM33" s="637" t="str">
        <f t="shared" si="1"/>
        <v/>
      </c>
      <c r="AN33" s="250" t="str">
        <f t="shared" si="2"/>
        <v/>
      </c>
      <c r="AO33" s="250" t="str">
        <f t="shared" si="3"/>
        <v/>
      </c>
      <c r="AP33" s="250" t="str">
        <f t="shared" si="4"/>
        <v/>
      </c>
      <c r="AQ33" s="250" t="str">
        <f t="shared" si="5"/>
        <v/>
      </c>
      <c r="AR33" s="250" t="str">
        <f t="shared" si="6"/>
        <v/>
      </c>
      <c r="AS33" s="638" t="str">
        <f t="shared" si="7"/>
        <v/>
      </c>
      <c r="AT33" s="638" t="str">
        <f t="shared" si="8"/>
        <v/>
      </c>
      <c r="AU33" s="96" t="str">
        <f t="shared" si="9"/>
        <v>S/I</v>
      </c>
      <c r="AV33" s="96"/>
      <c r="AW33" s="639"/>
      <c r="AX33" s="96" t="str">
        <f t="shared" si="10"/>
        <v xml:space="preserve"> - </v>
      </c>
      <c r="AY33" s="640" t="str">
        <f t="shared" si="11"/>
        <v/>
      </c>
      <c r="AZ33" s="640">
        <f t="shared" si="12"/>
        <v>0</v>
      </c>
      <c r="BA33" s="250" t="str">
        <f t="shared" si="13"/>
        <v/>
      </c>
      <c r="BB33" s="250" t="str">
        <f t="shared" si="14"/>
        <v/>
      </c>
      <c r="BC33" s="250" t="str">
        <f t="shared" si="15"/>
        <v/>
      </c>
      <c r="BD33" s="250" t="str">
        <f t="shared" si="16"/>
        <v/>
      </c>
      <c r="BE33" s="250" t="str">
        <f t="shared" si="17"/>
        <v/>
      </c>
      <c r="BF33" s="638" t="str">
        <f t="shared" si="18"/>
        <v/>
      </c>
      <c r="BG33" s="638" t="str">
        <f t="shared" si="19"/>
        <v/>
      </c>
      <c r="BH33" s="519" t="s">
        <v>410</v>
      </c>
      <c r="BI33" s="641">
        <v>143</v>
      </c>
      <c r="BJ33" s="515">
        <v>136</v>
      </c>
      <c r="BK33" s="96">
        <v>5</v>
      </c>
    </row>
    <row r="34" spans="1:63">
      <c r="A34" s="96" t="str">
        <f t="shared" si="20"/>
        <v/>
      </c>
      <c r="B34" s="96">
        <f t="shared" si="21"/>
        <v>0</v>
      </c>
      <c r="C34" s="13"/>
      <c r="D34" s="1608"/>
      <c r="E34" s="1608"/>
      <c r="F34" s="1609"/>
      <c r="G34" s="1609"/>
      <c r="H34" s="1609"/>
      <c r="I34" s="1609"/>
      <c r="J34" s="1609"/>
      <c r="K34" s="1610"/>
      <c r="L34" s="14"/>
      <c r="M34" s="17"/>
      <c r="N34" s="23"/>
      <c r="O34" s="23"/>
      <c r="P34" s="23"/>
      <c r="Q34" s="23"/>
      <c r="R34" s="23"/>
      <c r="S34" s="16"/>
      <c r="T34" s="16"/>
      <c r="U34" s="18"/>
      <c r="V34" s="1960"/>
      <c r="W34" s="1614"/>
      <c r="X34" s="1611"/>
      <c r="Y34" s="1611"/>
      <c r="Z34" s="1612"/>
      <c r="AA34" s="17"/>
      <c r="AB34" s="96"/>
      <c r="AC34" s="96"/>
      <c r="AD34" s="96"/>
      <c r="AE34" s="96"/>
      <c r="AF34" s="96"/>
      <c r="AG34" s="96"/>
      <c r="AH34" s="96"/>
      <c r="AI34" s="96"/>
      <c r="AJ34" s="96"/>
      <c r="AK34" s="96"/>
      <c r="AL34" s="250" t="str">
        <f t="shared" si="0"/>
        <v/>
      </c>
      <c r="AM34" s="637" t="str">
        <f t="shared" si="1"/>
        <v/>
      </c>
      <c r="AN34" s="250" t="str">
        <f t="shared" si="2"/>
        <v/>
      </c>
      <c r="AO34" s="250" t="str">
        <f t="shared" si="3"/>
        <v/>
      </c>
      <c r="AP34" s="250" t="str">
        <f t="shared" si="4"/>
        <v/>
      </c>
      <c r="AQ34" s="250" t="str">
        <f t="shared" si="5"/>
        <v/>
      </c>
      <c r="AR34" s="250" t="str">
        <f t="shared" si="6"/>
        <v/>
      </c>
      <c r="AS34" s="638" t="str">
        <f t="shared" si="7"/>
        <v/>
      </c>
      <c r="AT34" s="638" t="str">
        <f t="shared" si="8"/>
        <v/>
      </c>
      <c r="AU34" s="96" t="str">
        <f t="shared" si="9"/>
        <v>S/I</v>
      </c>
      <c r="AV34" s="96"/>
      <c r="AW34" s="639"/>
      <c r="AX34" s="96" t="str">
        <f t="shared" si="10"/>
        <v xml:space="preserve"> - </v>
      </c>
      <c r="AY34" s="640" t="str">
        <f t="shared" si="11"/>
        <v/>
      </c>
      <c r="AZ34" s="640">
        <f t="shared" si="12"/>
        <v>0</v>
      </c>
      <c r="BA34" s="250" t="str">
        <f t="shared" si="13"/>
        <v/>
      </c>
      <c r="BB34" s="250" t="str">
        <f t="shared" si="14"/>
        <v/>
      </c>
      <c r="BC34" s="250" t="str">
        <f t="shared" si="15"/>
        <v/>
      </c>
      <c r="BD34" s="250" t="str">
        <f t="shared" si="16"/>
        <v/>
      </c>
      <c r="BE34" s="250" t="str">
        <f t="shared" si="17"/>
        <v/>
      </c>
      <c r="BF34" s="638" t="str">
        <f t="shared" si="18"/>
        <v/>
      </c>
      <c r="BG34" s="638" t="str">
        <f t="shared" si="19"/>
        <v/>
      </c>
      <c r="BH34" s="523" t="s">
        <v>419</v>
      </c>
      <c r="BI34" s="642">
        <v>27</v>
      </c>
      <c r="BJ34" s="524">
        <v>27</v>
      </c>
      <c r="BK34" s="96">
        <v>29</v>
      </c>
    </row>
    <row r="35" spans="1:63">
      <c r="A35" s="96" t="str">
        <f t="shared" si="20"/>
        <v/>
      </c>
      <c r="B35" s="96">
        <f t="shared" si="21"/>
        <v>0</v>
      </c>
      <c r="C35" s="13"/>
      <c r="D35" s="1608"/>
      <c r="E35" s="1608"/>
      <c r="F35" s="1609"/>
      <c r="G35" s="1609"/>
      <c r="H35" s="1609"/>
      <c r="I35" s="1609"/>
      <c r="J35" s="1609"/>
      <c r="K35" s="1610"/>
      <c r="L35" s="14"/>
      <c r="M35" s="17"/>
      <c r="N35" s="23"/>
      <c r="O35" s="23"/>
      <c r="P35" s="23"/>
      <c r="Q35" s="23"/>
      <c r="R35" s="23"/>
      <c r="S35" s="16"/>
      <c r="T35" s="16"/>
      <c r="U35" s="18"/>
      <c r="V35" s="1960"/>
      <c r="W35" s="1614"/>
      <c r="X35" s="1611"/>
      <c r="Y35" s="1611"/>
      <c r="Z35" s="1612"/>
      <c r="AA35" s="17"/>
      <c r="AB35" s="96"/>
      <c r="AC35" s="96"/>
      <c r="AD35" s="96"/>
      <c r="AE35" s="96"/>
      <c r="AF35" s="96"/>
      <c r="AG35" s="96"/>
      <c r="AH35" s="96"/>
      <c r="AI35" s="96"/>
      <c r="AJ35" s="96"/>
      <c r="AK35" s="96"/>
      <c r="AL35" s="250" t="str">
        <f t="shared" si="0"/>
        <v/>
      </c>
      <c r="AM35" s="637" t="str">
        <f t="shared" si="1"/>
        <v/>
      </c>
      <c r="AN35" s="250" t="str">
        <f t="shared" si="2"/>
        <v/>
      </c>
      <c r="AO35" s="250" t="str">
        <f t="shared" si="3"/>
        <v/>
      </c>
      <c r="AP35" s="250" t="str">
        <f t="shared" si="4"/>
        <v/>
      </c>
      <c r="AQ35" s="250" t="str">
        <f t="shared" si="5"/>
        <v/>
      </c>
      <c r="AR35" s="250" t="str">
        <f t="shared" si="6"/>
        <v/>
      </c>
      <c r="AS35" s="638" t="str">
        <f t="shared" si="7"/>
        <v/>
      </c>
      <c r="AT35" s="638" t="str">
        <f t="shared" si="8"/>
        <v/>
      </c>
      <c r="AU35" s="96" t="str">
        <f t="shared" si="9"/>
        <v>S/I</v>
      </c>
      <c r="AV35" s="96"/>
      <c r="AW35" s="639"/>
      <c r="AX35" s="96" t="str">
        <f t="shared" si="10"/>
        <v xml:space="preserve"> - </v>
      </c>
      <c r="AY35" s="640" t="str">
        <f t="shared" si="11"/>
        <v/>
      </c>
      <c r="AZ35" s="640">
        <f t="shared" si="12"/>
        <v>0</v>
      </c>
      <c r="BA35" s="250" t="str">
        <f t="shared" si="13"/>
        <v/>
      </c>
      <c r="BB35" s="250" t="str">
        <f t="shared" si="14"/>
        <v/>
      </c>
      <c r="BC35" s="250" t="str">
        <f t="shared" si="15"/>
        <v/>
      </c>
      <c r="BD35" s="250" t="str">
        <f t="shared" si="16"/>
        <v/>
      </c>
      <c r="BE35" s="250" t="str">
        <f t="shared" si="17"/>
        <v/>
      </c>
      <c r="BF35" s="638" t="str">
        <f t="shared" si="18"/>
        <v/>
      </c>
      <c r="BG35" s="638" t="str">
        <f t="shared" si="19"/>
        <v/>
      </c>
      <c r="BH35" s="519" t="s">
        <v>482</v>
      </c>
      <c r="BI35" s="641">
        <v>64</v>
      </c>
      <c r="BJ35" s="515">
        <v>64</v>
      </c>
      <c r="BK35" s="96">
        <v>11</v>
      </c>
    </row>
    <row r="36" spans="1:63">
      <c r="A36" s="96" t="str">
        <f t="shared" si="20"/>
        <v/>
      </c>
      <c r="B36" s="96">
        <f t="shared" si="21"/>
        <v>0</v>
      </c>
      <c r="C36" s="13"/>
      <c r="D36" s="1608"/>
      <c r="E36" s="1608"/>
      <c r="F36" s="1609"/>
      <c r="G36" s="1609"/>
      <c r="H36" s="1609"/>
      <c r="I36" s="1609"/>
      <c r="J36" s="1609"/>
      <c r="K36" s="1610"/>
      <c r="L36" s="14"/>
      <c r="M36" s="17"/>
      <c r="N36" s="23"/>
      <c r="O36" s="23"/>
      <c r="P36" s="23"/>
      <c r="Q36" s="23"/>
      <c r="R36" s="23"/>
      <c r="S36" s="16"/>
      <c r="T36" s="16"/>
      <c r="U36" s="18"/>
      <c r="V36" s="1960"/>
      <c r="W36" s="1614"/>
      <c r="X36" s="1611"/>
      <c r="Y36" s="1611"/>
      <c r="Z36" s="1612"/>
      <c r="AA36" s="17"/>
      <c r="AB36" s="96"/>
      <c r="AC36" s="96"/>
      <c r="AD36" s="96"/>
      <c r="AE36" s="96"/>
      <c r="AF36" s="96"/>
      <c r="AG36" s="96"/>
      <c r="AH36" s="96"/>
      <c r="AI36" s="96"/>
      <c r="AJ36" s="96"/>
      <c r="AK36" s="96"/>
      <c r="AL36" s="250" t="str">
        <f t="shared" si="0"/>
        <v/>
      </c>
      <c r="AM36" s="637" t="str">
        <f t="shared" si="1"/>
        <v/>
      </c>
      <c r="AN36" s="250" t="str">
        <f t="shared" si="2"/>
        <v/>
      </c>
      <c r="AO36" s="250" t="str">
        <f t="shared" si="3"/>
        <v/>
      </c>
      <c r="AP36" s="250" t="str">
        <f t="shared" si="4"/>
        <v/>
      </c>
      <c r="AQ36" s="250" t="str">
        <f t="shared" si="5"/>
        <v/>
      </c>
      <c r="AR36" s="250" t="str">
        <f t="shared" si="6"/>
        <v/>
      </c>
      <c r="AS36" s="638" t="str">
        <f t="shared" si="7"/>
        <v/>
      </c>
      <c r="AT36" s="638" t="str">
        <f t="shared" si="8"/>
        <v/>
      </c>
      <c r="AU36" s="96" t="str">
        <f t="shared" si="9"/>
        <v>S/I</v>
      </c>
      <c r="AV36" s="96"/>
      <c r="AW36" s="639"/>
      <c r="AX36" s="96" t="str">
        <f t="shared" si="10"/>
        <v xml:space="preserve"> - </v>
      </c>
      <c r="AY36" s="640" t="str">
        <f t="shared" si="11"/>
        <v/>
      </c>
      <c r="AZ36" s="640">
        <f t="shared" si="12"/>
        <v>0</v>
      </c>
      <c r="BA36" s="250" t="str">
        <f t="shared" si="13"/>
        <v/>
      </c>
      <c r="BB36" s="250" t="str">
        <f t="shared" si="14"/>
        <v/>
      </c>
      <c r="BC36" s="250" t="str">
        <f t="shared" si="15"/>
        <v/>
      </c>
      <c r="BD36" s="250" t="str">
        <f t="shared" si="16"/>
        <v/>
      </c>
      <c r="BE36" s="250" t="str">
        <f t="shared" si="17"/>
        <v/>
      </c>
      <c r="BF36" s="638" t="str">
        <f t="shared" si="18"/>
        <v/>
      </c>
      <c r="BG36" s="638" t="str">
        <f t="shared" si="19"/>
        <v/>
      </c>
      <c r="BH36" s="519" t="s">
        <v>161</v>
      </c>
      <c r="BI36" s="641">
        <v>35</v>
      </c>
      <c r="BJ36" s="515">
        <v>35</v>
      </c>
      <c r="BK36" s="96">
        <v>16</v>
      </c>
    </row>
    <row r="37" spans="1:63">
      <c r="A37" s="96" t="str">
        <f t="shared" si="20"/>
        <v/>
      </c>
      <c r="B37" s="96">
        <f t="shared" si="21"/>
        <v>0</v>
      </c>
      <c r="C37" s="13"/>
      <c r="D37" s="1608"/>
      <c r="E37" s="1608"/>
      <c r="F37" s="1609"/>
      <c r="G37" s="1609"/>
      <c r="H37" s="1609"/>
      <c r="I37" s="1609"/>
      <c r="J37" s="1609"/>
      <c r="K37" s="1610"/>
      <c r="L37" s="14"/>
      <c r="M37" s="17"/>
      <c r="N37" s="23"/>
      <c r="O37" s="23"/>
      <c r="P37" s="23"/>
      <c r="Q37" s="23"/>
      <c r="R37" s="23"/>
      <c r="S37" s="16"/>
      <c r="T37" s="16"/>
      <c r="U37" s="18"/>
      <c r="V37" s="1960"/>
      <c r="W37" s="1614"/>
      <c r="X37" s="1611"/>
      <c r="Y37" s="1611"/>
      <c r="Z37" s="1612"/>
      <c r="AA37" s="17"/>
      <c r="AB37" s="96"/>
      <c r="AC37" s="96"/>
      <c r="AD37" s="96"/>
      <c r="AE37" s="96"/>
      <c r="AF37" s="96"/>
      <c r="AG37" s="96"/>
      <c r="AH37" s="96"/>
      <c r="AI37" s="96"/>
      <c r="AJ37" s="96"/>
      <c r="AK37" s="96"/>
      <c r="AL37" s="250" t="str">
        <f t="shared" si="0"/>
        <v/>
      </c>
      <c r="AM37" s="637" t="str">
        <f t="shared" si="1"/>
        <v/>
      </c>
      <c r="AN37" s="250" t="str">
        <f t="shared" si="2"/>
        <v/>
      </c>
      <c r="AO37" s="250" t="str">
        <f t="shared" si="3"/>
        <v/>
      </c>
      <c r="AP37" s="250" t="str">
        <f t="shared" si="4"/>
        <v/>
      </c>
      <c r="AQ37" s="250" t="str">
        <f t="shared" si="5"/>
        <v/>
      </c>
      <c r="AR37" s="250" t="str">
        <f t="shared" si="6"/>
        <v/>
      </c>
      <c r="AS37" s="638" t="str">
        <f t="shared" si="7"/>
        <v/>
      </c>
      <c r="AT37" s="638" t="str">
        <f t="shared" si="8"/>
        <v/>
      </c>
      <c r="AU37" s="96" t="str">
        <f t="shared" si="9"/>
        <v>S/I</v>
      </c>
      <c r="AV37" s="96"/>
      <c r="AW37" s="639"/>
      <c r="AX37" s="96" t="str">
        <f t="shared" si="10"/>
        <v xml:space="preserve"> - </v>
      </c>
      <c r="AY37" s="640" t="str">
        <f t="shared" si="11"/>
        <v/>
      </c>
      <c r="AZ37" s="640">
        <f t="shared" si="12"/>
        <v>0</v>
      </c>
      <c r="BA37" s="250" t="str">
        <f t="shared" si="13"/>
        <v/>
      </c>
      <c r="BB37" s="250" t="str">
        <f t="shared" si="14"/>
        <v/>
      </c>
      <c r="BC37" s="250" t="str">
        <f t="shared" si="15"/>
        <v/>
      </c>
      <c r="BD37" s="250" t="str">
        <f t="shared" si="16"/>
        <v/>
      </c>
      <c r="BE37" s="250" t="str">
        <f t="shared" si="17"/>
        <v/>
      </c>
      <c r="BF37" s="638" t="str">
        <f t="shared" si="18"/>
        <v/>
      </c>
      <c r="BG37" s="638" t="str">
        <f t="shared" si="19"/>
        <v/>
      </c>
      <c r="BH37" s="519" t="s">
        <v>248</v>
      </c>
      <c r="BI37" s="641">
        <v>10</v>
      </c>
      <c r="BJ37" s="515">
        <v>10</v>
      </c>
      <c r="BK37" s="96">
        <v>14</v>
      </c>
    </row>
    <row r="38" spans="1:63">
      <c r="A38" s="96" t="str">
        <f t="shared" si="20"/>
        <v/>
      </c>
      <c r="B38" s="96">
        <f t="shared" si="21"/>
        <v>0</v>
      </c>
      <c r="C38" s="19"/>
      <c r="D38" s="1619"/>
      <c r="E38" s="1608"/>
      <c r="F38" s="1620"/>
      <c r="G38" s="1620"/>
      <c r="H38" s="1620"/>
      <c r="I38" s="1620"/>
      <c r="J38" s="1620"/>
      <c r="K38" s="1610"/>
      <c r="L38" s="20"/>
      <c r="M38" s="21"/>
      <c r="N38" s="23"/>
      <c r="O38" s="23"/>
      <c r="P38" s="23"/>
      <c r="Q38" s="23"/>
      <c r="R38" s="23"/>
      <c r="S38" s="16"/>
      <c r="T38" s="16"/>
      <c r="U38" s="18"/>
      <c r="V38" s="1960"/>
      <c r="W38" s="1614"/>
      <c r="X38" s="1611"/>
      <c r="Y38" s="1611"/>
      <c r="Z38" s="1612"/>
      <c r="AA38" s="21"/>
      <c r="AB38" s="96"/>
      <c r="AC38" s="96"/>
      <c r="AD38" s="96"/>
      <c r="AE38" s="96"/>
      <c r="AF38" s="96"/>
      <c r="AG38" s="96"/>
      <c r="AH38" s="96"/>
      <c r="AI38" s="96"/>
      <c r="AJ38" s="96"/>
      <c r="AK38" s="96"/>
      <c r="AL38" s="250" t="str">
        <f t="shared" si="0"/>
        <v/>
      </c>
      <c r="AM38" s="637" t="str">
        <f t="shared" si="1"/>
        <v/>
      </c>
      <c r="AN38" s="250" t="str">
        <f t="shared" si="2"/>
        <v/>
      </c>
      <c r="AO38" s="250" t="str">
        <f t="shared" si="3"/>
        <v/>
      </c>
      <c r="AP38" s="250" t="str">
        <f t="shared" si="4"/>
        <v/>
      </c>
      <c r="AQ38" s="250" t="str">
        <f t="shared" si="5"/>
        <v/>
      </c>
      <c r="AR38" s="250" t="str">
        <f t="shared" si="6"/>
        <v/>
      </c>
      <c r="AS38" s="638" t="str">
        <f t="shared" si="7"/>
        <v/>
      </c>
      <c r="AT38" s="638" t="str">
        <f t="shared" si="8"/>
        <v/>
      </c>
      <c r="AU38" s="96" t="str">
        <f t="shared" si="9"/>
        <v>S/I</v>
      </c>
      <c r="AV38" s="96"/>
      <c r="AW38" s="639"/>
      <c r="AX38" s="96" t="str">
        <f t="shared" si="10"/>
        <v xml:space="preserve"> - </v>
      </c>
      <c r="AY38" s="640" t="str">
        <f t="shared" si="11"/>
        <v/>
      </c>
      <c r="AZ38" s="640">
        <f t="shared" si="12"/>
        <v>0</v>
      </c>
      <c r="BA38" s="250" t="str">
        <f t="shared" si="13"/>
        <v/>
      </c>
      <c r="BB38" s="250" t="str">
        <f t="shared" si="14"/>
        <v/>
      </c>
      <c r="BC38" s="250" t="str">
        <f t="shared" si="15"/>
        <v/>
      </c>
      <c r="BD38" s="250" t="str">
        <f t="shared" si="16"/>
        <v/>
      </c>
      <c r="BE38" s="250" t="str">
        <f t="shared" si="17"/>
        <v/>
      </c>
      <c r="BF38" s="638" t="str">
        <f t="shared" si="18"/>
        <v/>
      </c>
      <c r="BG38" s="638" t="str">
        <f t="shared" si="19"/>
        <v/>
      </c>
      <c r="BH38" s="519" t="s">
        <v>263</v>
      </c>
      <c r="BI38" s="641">
        <v>0</v>
      </c>
      <c r="BJ38" s="515">
        <v>0</v>
      </c>
      <c r="BK38" s="96">
        <v>6</v>
      </c>
    </row>
    <row r="39" spans="1:63">
      <c r="A39" s="96" t="str">
        <f t="shared" si="20"/>
        <v/>
      </c>
      <c r="B39" s="96">
        <f t="shared" si="21"/>
        <v>0</v>
      </c>
      <c r="C39" s="19"/>
      <c r="D39" s="1619"/>
      <c r="E39" s="1608"/>
      <c r="F39" s="1620"/>
      <c r="G39" s="1620"/>
      <c r="H39" s="1620"/>
      <c r="I39" s="1620"/>
      <c r="J39" s="1620"/>
      <c r="K39" s="1610"/>
      <c r="L39" s="20"/>
      <c r="M39" s="21"/>
      <c r="N39" s="23"/>
      <c r="O39" s="23"/>
      <c r="P39" s="23"/>
      <c r="Q39" s="23"/>
      <c r="R39" s="23"/>
      <c r="S39" s="16"/>
      <c r="T39" s="16"/>
      <c r="U39" s="18"/>
      <c r="V39" s="1960"/>
      <c r="W39" s="1614"/>
      <c r="X39" s="1611"/>
      <c r="Y39" s="1611"/>
      <c r="Z39" s="1612"/>
      <c r="AA39" s="21"/>
      <c r="AB39" s="96"/>
      <c r="AC39" s="96"/>
      <c r="AD39" s="96"/>
      <c r="AE39" s="96"/>
      <c r="AF39" s="96"/>
      <c r="AG39" s="96"/>
      <c r="AH39" s="96"/>
      <c r="AI39" s="96"/>
      <c r="AJ39" s="96"/>
      <c r="AK39" s="96"/>
      <c r="AL39" s="250" t="str">
        <f t="shared" si="0"/>
        <v/>
      </c>
      <c r="AM39" s="637" t="str">
        <f t="shared" si="1"/>
        <v/>
      </c>
      <c r="AN39" s="250" t="str">
        <f t="shared" si="2"/>
        <v/>
      </c>
      <c r="AO39" s="250" t="str">
        <f t="shared" si="3"/>
        <v/>
      </c>
      <c r="AP39" s="250" t="str">
        <f t="shared" si="4"/>
        <v/>
      </c>
      <c r="AQ39" s="250" t="str">
        <f t="shared" si="5"/>
        <v/>
      </c>
      <c r="AR39" s="250" t="str">
        <f t="shared" si="6"/>
        <v/>
      </c>
      <c r="AS39" s="638" t="str">
        <f t="shared" si="7"/>
        <v/>
      </c>
      <c r="AT39" s="638" t="str">
        <f t="shared" si="8"/>
        <v/>
      </c>
      <c r="AU39" s="96" t="str">
        <f t="shared" si="9"/>
        <v>S/I</v>
      </c>
      <c r="AV39" s="96"/>
      <c r="AW39" s="639"/>
      <c r="AX39" s="96" t="str">
        <f t="shared" si="10"/>
        <v xml:space="preserve"> - </v>
      </c>
      <c r="AY39" s="640" t="str">
        <f t="shared" si="11"/>
        <v/>
      </c>
      <c r="AZ39" s="640">
        <f t="shared" si="12"/>
        <v>0</v>
      </c>
      <c r="BA39" s="250" t="str">
        <f t="shared" si="13"/>
        <v/>
      </c>
      <c r="BB39" s="250" t="str">
        <f t="shared" si="14"/>
        <v/>
      </c>
      <c r="BC39" s="250" t="str">
        <f t="shared" si="15"/>
        <v/>
      </c>
      <c r="BD39" s="250" t="str">
        <f t="shared" si="16"/>
        <v/>
      </c>
      <c r="BE39" s="250" t="str">
        <f t="shared" si="17"/>
        <v/>
      </c>
      <c r="BF39" s="638" t="str">
        <f t="shared" si="18"/>
        <v/>
      </c>
      <c r="BG39" s="638" t="str">
        <f t="shared" si="19"/>
        <v/>
      </c>
      <c r="BH39" s="519" t="s">
        <v>320</v>
      </c>
      <c r="BI39" s="641">
        <v>15</v>
      </c>
      <c r="BJ39" s="515">
        <v>15</v>
      </c>
      <c r="BK39" s="96">
        <v>2</v>
      </c>
    </row>
    <row r="40" spans="1:63" ht="22.5">
      <c r="A40" s="96" t="str">
        <f t="shared" si="20"/>
        <v/>
      </c>
      <c r="B40" s="96">
        <f t="shared" si="21"/>
        <v>0</v>
      </c>
      <c r="C40" s="19"/>
      <c r="D40" s="1619"/>
      <c r="E40" s="1608"/>
      <c r="F40" s="1620"/>
      <c r="G40" s="1620"/>
      <c r="H40" s="1620"/>
      <c r="I40" s="1620"/>
      <c r="J40" s="1620"/>
      <c r="K40" s="1610"/>
      <c r="L40" s="20"/>
      <c r="M40" s="20"/>
      <c r="N40" s="23"/>
      <c r="O40" s="23"/>
      <c r="P40" s="23"/>
      <c r="Q40" s="23"/>
      <c r="R40" s="23"/>
      <c r="S40" s="16"/>
      <c r="T40" s="16"/>
      <c r="U40" s="18"/>
      <c r="V40" s="1960"/>
      <c r="W40" s="1614"/>
      <c r="X40" s="1611"/>
      <c r="Y40" s="1611"/>
      <c r="Z40" s="1612"/>
      <c r="AA40" s="21"/>
      <c r="AB40" s="96"/>
      <c r="AC40" s="96"/>
      <c r="AD40" s="96"/>
      <c r="AE40" s="96"/>
      <c r="AF40" s="96"/>
      <c r="AG40" s="96"/>
      <c r="AH40" s="96"/>
      <c r="AI40" s="96"/>
      <c r="AJ40" s="96"/>
      <c r="AK40" s="96"/>
      <c r="AL40" s="250" t="str">
        <f t="shared" si="0"/>
        <v/>
      </c>
      <c r="AM40" s="637" t="str">
        <f t="shared" si="1"/>
        <v/>
      </c>
      <c r="AN40" s="250" t="str">
        <f t="shared" si="2"/>
        <v/>
      </c>
      <c r="AO40" s="250" t="str">
        <f t="shared" si="3"/>
        <v/>
      </c>
      <c r="AP40" s="250" t="str">
        <f t="shared" si="4"/>
        <v/>
      </c>
      <c r="AQ40" s="250" t="str">
        <f t="shared" si="5"/>
        <v/>
      </c>
      <c r="AR40" s="250" t="str">
        <f t="shared" si="6"/>
        <v/>
      </c>
      <c r="AS40" s="638" t="str">
        <f t="shared" si="7"/>
        <v/>
      </c>
      <c r="AT40" s="638" t="str">
        <f t="shared" si="8"/>
        <v/>
      </c>
      <c r="AU40" s="96" t="str">
        <f t="shared" si="9"/>
        <v>S/I</v>
      </c>
      <c r="AV40" s="96"/>
      <c r="AW40" s="639"/>
      <c r="AX40" s="96" t="str">
        <f t="shared" si="10"/>
        <v xml:space="preserve"> - </v>
      </c>
      <c r="AY40" s="640" t="str">
        <f t="shared" si="11"/>
        <v/>
      </c>
      <c r="AZ40" s="640">
        <f t="shared" si="12"/>
        <v>0</v>
      </c>
      <c r="BA40" s="250" t="str">
        <f t="shared" si="13"/>
        <v/>
      </c>
      <c r="BB40" s="250" t="str">
        <f t="shared" si="14"/>
        <v/>
      </c>
      <c r="BC40" s="250" t="str">
        <f t="shared" si="15"/>
        <v/>
      </c>
      <c r="BD40" s="250" t="str">
        <f t="shared" si="16"/>
        <v/>
      </c>
      <c r="BE40" s="250" t="str">
        <f t="shared" si="17"/>
        <v/>
      </c>
      <c r="BF40" s="638" t="str">
        <f t="shared" si="18"/>
        <v/>
      </c>
      <c r="BG40" s="638" t="str">
        <f t="shared" si="19"/>
        <v/>
      </c>
      <c r="BH40" s="519" t="s">
        <v>376</v>
      </c>
      <c r="BI40" s="641">
        <v>0</v>
      </c>
      <c r="BJ40" s="515">
        <v>0</v>
      </c>
      <c r="BK40" s="96" t="s">
        <v>27</v>
      </c>
    </row>
    <row r="41" spans="1:63">
      <c r="A41" s="96" t="str">
        <f t="shared" si="20"/>
        <v/>
      </c>
      <c r="B41" s="96">
        <f t="shared" si="21"/>
        <v>0</v>
      </c>
      <c r="C41" s="19"/>
      <c r="D41" s="1619"/>
      <c r="E41" s="1608"/>
      <c r="F41" s="1620"/>
      <c r="G41" s="1620"/>
      <c r="H41" s="1620"/>
      <c r="I41" s="1620"/>
      <c r="J41" s="1620"/>
      <c r="K41" s="1610"/>
      <c r="L41" s="20"/>
      <c r="M41" s="20"/>
      <c r="N41" s="23"/>
      <c r="O41" s="23"/>
      <c r="P41" s="23"/>
      <c r="Q41" s="23"/>
      <c r="R41" s="23"/>
      <c r="S41" s="16"/>
      <c r="T41" s="16"/>
      <c r="U41" s="18"/>
      <c r="V41" s="1960"/>
      <c r="W41" s="1614"/>
      <c r="X41" s="1611"/>
      <c r="Y41" s="1611"/>
      <c r="Z41" s="1612"/>
      <c r="AA41" s="21"/>
      <c r="AB41" s="96"/>
      <c r="AC41" s="96"/>
      <c r="AD41" s="96"/>
      <c r="AE41" s="96"/>
      <c r="AF41" s="96"/>
      <c r="AG41" s="96"/>
      <c r="AH41" s="96"/>
      <c r="AI41" s="96"/>
      <c r="AJ41" s="96"/>
      <c r="AK41" s="96"/>
      <c r="AL41" s="250" t="str">
        <f t="shared" si="0"/>
        <v/>
      </c>
      <c r="AM41" s="637" t="str">
        <f t="shared" si="1"/>
        <v/>
      </c>
      <c r="AN41" s="250" t="str">
        <f t="shared" si="2"/>
        <v/>
      </c>
      <c r="AO41" s="250" t="str">
        <f t="shared" si="3"/>
        <v/>
      </c>
      <c r="AP41" s="250" t="str">
        <f t="shared" si="4"/>
        <v/>
      </c>
      <c r="AQ41" s="250" t="str">
        <f t="shared" si="5"/>
        <v/>
      </c>
      <c r="AR41" s="250" t="str">
        <f t="shared" si="6"/>
        <v/>
      </c>
      <c r="AS41" s="638" t="str">
        <f t="shared" si="7"/>
        <v/>
      </c>
      <c r="AT41" s="638" t="str">
        <f t="shared" si="8"/>
        <v/>
      </c>
      <c r="AU41" s="96" t="str">
        <f t="shared" si="9"/>
        <v>S/I</v>
      </c>
      <c r="AV41" s="96"/>
      <c r="AW41" s="639"/>
      <c r="AX41" s="96" t="str">
        <f t="shared" si="10"/>
        <v xml:space="preserve"> - </v>
      </c>
      <c r="AY41" s="640" t="str">
        <f t="shared" si="11"/>
        <v/>
      </c>
      <c r="AZ41" s="640">
        <f t="shared" si="12"/>
        <v>0</v>
      </c>
      <c r="BA41" s="250" t="str">
        <f t="shared" si="13"/>
        <v/>
      </c>
      <c r="BB41" s="250" t="str">
        <f t="shared" si="14"/>
        <v/>
      </c>
      <c r="BC41" s="250" t="str">
        <f t="shared" si="15"/>
        <v/>
      </c>
      <c r="BD41" s="250" t="str">
        <f t="shared" si="16"/>
        <v/>
      </c>
      <c r="BE41" s="250" t="str">
        <f t="shared" si="17"/>
        <v/>
      </c>
      <c r="BF41" s="638" t="str">
        <f t="shared" si="18"/>
        <v/>
      </c>
      <c r="BG41" s="638" t="str">
        <f t="shared" si="19"/>
        <v/>
      </c>
      <c r="BH41" s="519" t="s">
        <v>383</v>
      </c>
      <c r="BI41" s="641">
        <v>160</v>
      </c>
      <c r="BJ41" s="515">
        <v>160</v>
      </c>
      <c r="BK41" s="96">
        <v>31</v>
      </c>
    </row>
    <row r="42" spans="1:63">
      <c r="A42" s="96" t="str">
        <f t="shared" si="20"/>
        <v/>
      </c>
      <c r="B42" s="96">
        <f t="shared" si="21"/>
        <v>0</v>
      </c>
      <c r="C42" s="19"/>
      <c r="D42" s="1619"/>
      <c r="E42" s="1608"/>
      <c r="F42" s="1620"/>
      <c r="G42" s="1620"/>
      <c r="H42" s="1620"/>
      <c r="I42" s="1620"/>
      <c r="J42" s="1620"/>
      <c r="K42" s="1610"/>
      <c r="L42" s="20"/>
      <c r="M42" s="20"/>
      <c r="N42" s="23"/>
      <c r="O42" s="23"/>
      <c r="P42" s="23"/>
      <c r="Q42" s="23"/>
      <c r="R42" s="23"/>
      <c r="S42" s="16"/>
      <c r="T42" s="16"/>
      <c r="U42" s="18"/>
      <c r="V42" s="1960"/>
      <c r="W42" s="1614"/>
      <c r="X42" s="1611"/>
      <c r="Y42" s="1611"/>
      <c r="Z42" s="1612"/>
      <c r="AA42" s="21"/>
      <c r="AB42" s="96"/>
      <c r="AC42" s="96"/>
      <c r="AD42" s="96"/>
      <c r="AE42" s="96"/>
      <c r="AF42" s="96"/>
      <c r="AG42" s="96"/>
      <c r="AH42" s="96"/>
      <c r="AI42" s="96"/>
      <c r="AJ42" s="96"/>
      <c r="AK42" s="96"/>
      <c r="AL42" s="250" t="str">
        <f t="shared" si="0"/>
        <v/>
      </c>
      <c r="AM42" s="637" t="str">
        <f t="shared" si="1"/>
        <v/>
      </c>
      <c r="AN42" s="250" t="str">
        <f t="shared" si="2"/>
        <v/>
      </c>
      <c r="AO42" s="250" t="str">
        <f t="shared" si="3"/>
        <v/>
      </c>
      <c r="AP42" s="250" t="str">
        <f t="shared" si="4"/>
        <v/>
      </c>
      <c r="AQ42" s="250" t="str">
        <f t="shared" si="5"/>
        <v/>
      </c>
      <c r="AR42" s="250" t="str">
        <f t="shared" si="6"/>
        <v/>
      </c>
      <c r="AS42" s="638" t="str">
        <f t="shared" si="7"/>
        <v/>
      </c>
      <c r="AT42" s="638" t="str">
        <f t="shared" si="8"/>
        <v/>
      </c>
      <c r="AU42" s="96" t="str">
        <f t="shared" si="9"/>
        <v>S/I</v>
      </c>
      <c r="AV42" s="96"/>
      <c r="AW42" s="639"/>
      <c r="AX42" s="96" t="str">
        <f t="shared" si="10"/>
        <v xml:space="preserve"> - </v>
      </c>
      <c r="AY42" s="640" t="str">
        <f t="shared" si="11"/>
        <v/>
      </c>
      <c r="AZ42" s="640">
        <f t="shared" si="12"/>
        <v>0</v>
      </c>
      <c r="BA42" s="250" t="str">
        <f t="shared" si="13"/>
        <v/>
      </c>
      <c r="BB42" s="250" t="str">
        <f t="shared" si="14"/>
        <v/>
      </c>
      <c r="BC42" s="250" t="str">
        <f t="shared" si="15"/>
        <v/>
      </c>
      <c r="BD42" s="250" t="str">
        <f t="shared" si="16"/>
        <v/>
      </c>
      <c r="BE42" s="250" t="str">
        <f t="shared" si="17"/>
        <v/>
      </c>
      <c r="BF42" s="638" t="str">
        <f t="shared" si="18"/>
        <v/>
      </c>
      <c r="BG42" s="638" t="str">
        <f t="shared" si="19"/>
        <v/>
      </c>
      <c r="BH42" s="525" t="s">
        <v>391</v>
      </c>
      <c r="BI42" s="643">
        <v>30</v>
      </c>
      <c r="BJ42" s="526">
        <v>0</v>
      </c>
      <c r="BK42" s="96">
        <v>13</v>
      </c>
    </row>
    <row r="43" spans="1:63" ht="22.5">
      <c r="A43" s="96" t="str">
        <f t="shared" si="20"/>
        <v/>
      </c>
      <c r="B43" s="96">
        <f t="shared" si="21"/>
        <v>0</v>
      </c>
      <c r="C43" s="19"/>
      <c r="D43" s="1619"/>
      <c r="E43" s="1608"/>
      <c r="F43" s="1620"/>
      <c r="G43" s="1620"/>
      <c r="H43" s="1620"/>
      <c r="I43" s="1620"/>
      <c r="J43" s="1620"/>
      <c r="K43" s="1610"/>
      <c r="L43" s="20"/>
      <c r="M43" s="20"/>
      <c r="N43" s="23"/>
      <c r="O43" s="23"/>
      <c r="P43" s="23"/>
      <c r="Q43" s="23"/>
      <c r="R43" s="23"/>
      <c r="S43" s="16"/>
      <c r="T43" s="16"/>
      <c r="U43" s="18"/>
      <c r="V43" s="1960"/>
      <c r="W43" s="1614"/>
      <c r="X43" s="1611"/>
      <c r="Y43" s="1611"/>
      <c r="Z43" s="1621"/>
      <c r="AA43" s="21"/>
      <c r="AB43" s="96"/>
      <c r="AC43" s="96"/>
      <c r="AD43" s="96"/>
      <c r="AE43" s="96"/>
      <c r="AF43" s="96"/>
      <c r="AG43" s="96"/>
      <c r="AH43" s="96"/>
      <c r="AI43" s="96"/>
      <c r="AJ43" s="96"/>
      <c r="AK43" s="96"/>
      <c r="AL43" s="250" t="str">
        <f t="shared" si="0"/>
        <v/>
      </c>
      <c r="AM43" s="637" t="str">
        <f t="shared" si="1"/>
        <v/>
      </c>
      <c r="AN43" s="250" t="str">
        <f t="shared" si="2"/>
        <v/>
      </c>
      <c r="AO43" s="250" t="str">
        <f t="shared" si="3"/>
        <v/>
      </c>
      <c r="AP43" s="250" t="str">
        <f t="shared" si="4"/>
        <v/>
      </c>
      <c r="AQ43" s="250" t="str">
        <f t="shared" si="5"/>
        <v/>
      </c>
      <c r="AR43" s="250" t="str">
        <f t="shared" si="6"/>
        <v/>
      </c>
      <c r="AS43" s="638" t="str">
        <f t="shared" si="7"/>
        <v/>
      </c>
      <c r="AT43" s="638" t="str">
        <f t="shared" si="8"/>
        <v/>
      </c>
      <c r="AU43" s="96" t="str">
        <f t="shared" si="9"/>
        <v>S/I</v>
      </c>
      <c r="AV43" s="96"/>
      <c r="AW43" s="639"/>
      <c r="AX43" s="96" t="str">
        <f t="shared" si="10"/>
        <v xml:space="preserve"> - </v>
      </c>
      <c r="AY43" s="640" t="str">
        <f t="shared" si="11"/>
        <v/>
      </c>
      <c r="AZ43" s="640">
        <f t="shared" si="12"/>
        <v>0</v>
      </c>
      <c r="BA43" s="250" t="str">
        <f t="shared" si="13"/>
        <v/>
      </c>
      <c r="BB43" s="250" t="str">
        <f t="shared" si="14"/>
        <v/>
      </c>
      <c r="BC43" s="250" t="str">
        <f t="shared" si="15"/>
        <v/>
      </c>
      <c r="BD43" s="250" t="str">
        <f t="shared" si="16"/>
        <v/>
      </c>
      <c r="BE43" s="250" t="str">
        <f t="shared" si="17"/>
        <v/>
      </c>
      <c r="BF43" s="638" t="str">
        <f t="shared" si="18"/>
        <v/>
      </c>
      <c r="BG43" s="638" t="str">
        <f t="shared" si="19"/>
        <v/>
      </c>
      <c r="BH43" s="519" t="s">
        <v>421</v>
      </c>
      <c r="BI43" s="641">
        <v>20</v>
      </c>
      <c r="BJ43" s="515">
        <v>20</v>
      </c>
      <c r="BK43" s="96">
        <v>6</v>
      </c>
    </row>
    <row r="44" spans="1:63">
      <c r="A44" s="96" t="str">
        <f t="shared" si="20"/>
        <v/>
      </c>
      <c r="B44" s="96">
        <f t="shared" si="21"/>
        <v>0</v>
      </c>
      <c r="C44" s="19"/>
      <c r="D44" s="1619"/>
      <c r="E44" s="1608"/>
      <c r="F44" s="1620"/>
      <c r="G44" s="1620"/>
      <c r="H44" s="1620"/>
      <c r="I44" s="1620"/>
      <c r="J44" s="1620"/>
      <c r="K44" s="1610"/>
      <c r="L44" s="20"/>
      <c r="M44" s="21"/>
      <c r="N44" s="23"/>
      <c r="O44" s="23"/>
      <c r="P44" s="23"/>
      <c r="Q44" s="23"/>
      <c r="R44" s="23"/>
      <c r="S44" s="16"/>
      <c r="T44" s="16"/>
      <c r="U44" s="18"/>
      <c r="V44" s="1960"/>
      <c r="W44" s="1614"/>
      <c r="X44" s="1611"/>
      <c r="Y44" s="1611"/>
      <c r="Z44" s="1612"/>
      <c r="AA44" s="21"/>
      <c r="AB44" s="96"/>
      <c r="AC44" s="96"/>
      <c r="AD44" s="96"/>
      <c r="AE44" s="96"/>
      <c r="AF44" s="96"/>
      <c r="AG44" s="96"/>
      <c r="AH44" s="96"/>
      <c r="AI44" s="96"/>
      <c r="AJ44" s="96"/>
      <c r="AK44" s="96"/>
      <c r="AL44" s="250" t="str">
        <f t="shared" si="0"/>
        <v/>
      </c>
      <c r="AM44" s="637" t="str">
        <f t="shared" si="1"/>
        <v/>
      </c>
      <c r="AN44" s="250" t="str">
        <f t="shared" si="2"/>
        <v/>
      </c>
      <c r="AO44" s="250" t="str">
        <f t="shared" si="3"/>
        <v/>
      </c>
      <c r="AP44" s="250" t="str">
        <f t="shared" si="4"/>
        <v/>
      </c>
      <c r="AQ44" s="250" t="str">
        <f t="shared" si="5"/>
        <v/>
      </c>
      <c r="AR44" s="250" t="str">
        <f t="shared" si="6"/>
        <v/>
      </c>
      <c r="AS44" s="638" t="str">
        <f t="shared" si="7"/>
        <v/>
      </c>
      <c r="AT44" s="638" t="str">
        <f t="shared" si="8"/>
        <v/>
      </c>
      <c r="AU44" s="96" t="str">
        <f t="shared" si="9"/>
        <v>S/I</v>
      </c>
      <c r="AV44" s="96"/>
      <c r="AW44" s="639"/>
      <c r="AX44" s="96" t="str">
        <f t="shared" si="10"/>
        <v xml:space="preserve"> - </v>
      </c>
      <c r="AY44" s="640" t="str">
        <f t="shared" si="11"/>
        <v/>
      </c>
      <c r="AZ44" s="640">
        <f t="shared" si="12"/>
        <v>0</v>
      </c>
      <c r="BA44" s="250" t="str">
        <f t="shared" si="13"/>
        <v/>
      </c>
      <c r="BB44" s="250" t="str">
        <f t="shared" si="14"/>
        <v/>
      </c>
      <c r="BC44" s="250" t="str">
        <f t="shared" si="15"/>
        <v/>
      </c>
      <c r="BD44" s="250" t="str">
        <f t="shared" si="16"/>
        <v/>
      </c>
      <c r="BE44" s="250" t="str">
        <f t="shared" si="17"/>
        <v/>
      </c>
      <c r="BF44" s="638" t="str">
        <f t="shared" si="18"/>
        <v/>
      </c>
      <c r="BG44" s="638" t="str">
        <f t="shared" si="19"/>
        <v/>
      </c>
      <c r="BH44" s="523" t="s">
        <v>443</v>
      </c>
      <c r="BI44" s="642">
        <v>41</v>
      </c>
      <c r="BJ44" s="524">
        <v>41</v>
      </c>
      <c r="BK44" s="96">
        <v>7</v>
      </c>
    </row>
    <row r="45" spans="1:63">
      <c r="A45" s="96" t="str">
        <f t="shared" si="20"/>
        <v/>
      </c>
      <c r="B45" s="96">
        <f t="shared" si="21"/>
        <v>0</v>
      </c>
      <c r="C45" s="19"/>
      <c r="D45" s="1619"/>
      <c r="E45" s="1608"/>
      <c r="F45" s="1620"/>
      <c r="G45" s="1620"/>
      <c r="H45" s="1620"/>
      <c r="I45" s="1620"/>
      <c r="J45" s="1620"/>
      <c r="K45" s="1610"/>
      <c r="L45" s="20"/>
      <c r="M45" s="20"/>
      <c r="N45" s="23"/>
      <c r="O45" s="23"/>
      <c r="P45" s="23"/>
      <c r="Q45" s="23"/>
      <c r="R45" s="23"/>
      <c r="S45" s="16"/>
      <c r="T45" s="16"/>
      <c r="U45" s="18"/>
      <c r="V45" s="1960"/>
      <c r="W45" s="1614"/>
      <c r="X45" s="1611"/>
      <c r="Y45" s="1611"/>
      <c r="Z45" s="1612"/>
      <c r="AA45" s="21"/>
      <c r="AB45" s="96"/>
      <c r="AC45" s="96"/>
      <c r="AD45" s="96"/>
      <c r="AE45" s="96"/>
      <c r="AF45" s="96"/>
      <c r="AG45" s="96"/>
      <c r="AH45" s="96"/>
      <c r="AI45" s="96"/>
      <c r="AJ45" s="96"/>
      <c r="AK45" s="96"/>
      <c r="AL45" s="250" t="str">
        <f t="shared" si="0"/>
        <v/>
      </c>
      <c r="AM45" s="637" t="str">
        <f t="shared" si="1"/>
        <v/>
      </c>
      <c r="AN45" s="250" t="str">
        <f t="shared" si="2"/>
        <v/>
      </c>
      <c r="AO45" s="250" t="str">
        <f t="shared" si="3"/>
        <v/>
      </c>
      <c r="AP45" s="250" t="str">
        <f t="shared" si="4"/>
        <v/>
      </c>
      <c r="AQ45" s="250" t="str">
        <f t="shared" si="5"/>
        <v/>
      </c>
      <c r="AR45" s="250" t="str">
        <f t="shared" si="6"/>
        <v/>
      </c>
      <c r="AS45" s="638" t="str">
        <f t="shared" si="7"/>
        <v/>
      </c>
      <c r="AT45" s="638" t="str">
        <f t="shared" si="8"/>
        <v/>
      </c>
      <c r="AU45" s="96" t="str">
        <f t="shared" si="9"/>
        <v>S/I</v>
      </c>
      <c r="AV45" s="96"/>
      <c r="AW45" s="639"/>
      <c r="AX45" s="96" t="str">
        <f t="shared" si="10"/>
        <v xml:space="preserve"> - </v>
      </c>
      <c r="AY45" s="640" t="str">
        <f t="shared" si="11"/>
        <v/>
      </c>
      <c r="AZ45" s="640">
        <f t="shared" si="12"/>
        <v>0</v>
      </c>
      <c r="BA45" s="250" t="str">
        <f t="shared" si="13"/>
        <v/>
      </c>
      <c r="BB45" s="250" t="str">
        <f t="shared" si="14"/>
        <v/>
      </c>
      <c r="BC45" s="250" t="str">
        <f t="shared" si="15"/>
        <v/>
      </c>
      <c r="BD45" s="250" t="str">
        <f t="shared" si="16"/>
        <v/>
      </c>
      <c r="BE45" s="250" t="str">
        <f t="shared" si="17"/>
        <v/>
      </c>
      <c r="BF45" s="638" t="str">
        <f t="shared" si="18"/>
        <v/>
      </c>
      <c r="BG45" s="638" t="str">
        <f t="shared" si="19"/>
        <v/>
      </c>
      <c r="BH45" s="523" t="s">
        <v>446</v>
      </c>
      <c r="BI45" s="642">
        <v>54</v>
      </c>
      <c r="BJ45" s="524">
        <v>54</v>
      </c>
      <c r="BK45" s="96">
        <v>6</v>
      </c>
    </row>
    <row r="46" spans="1:63">
      <c r="A46" s="96" t="str">
        <f t="shared" si="20"/>
        <v/>
      </c>
      <c r="B46" s="96">
        <f t="shared" si="21"/>
        <v>0</v>
      </c>
      <c r="C46" s="19"/>
      <c r="D46" s="1619"/>
      <c r="E46" s="1608"/>
      <c r="F46" s="1620"/>
      <c r="G46" s="1620"/>
      <c r="H46" s="1620"/>
      <c r="I46" s="1620"/>
      <c r="J46" s="1620"/>
      <c r="K46" s="1610"/>
      <c r="L46" s="20"/>
      <c r="M46" s="20"/>
      <c r="N46" s="23"/>
      <c r="O46" s="23"/>
      <c r="P46" s="23"/>
      <c r="Q46" s="23"/>
      <c r="R46" s="23"/>
      <c r="S46" s="16"/>
      <c r="T46" s="16"/>
      <c r="U46" s="18"/>
      <c r="V46" s="1960"/>
      <c r="W46" s="1614"/>
      <c r="X46" s="1611"/>
      <c r="Y46" s="1611"/>
      <c r="Z46" s="1617"/>
      <c r="AA46" s="21"/>
      <c r="AB46" s="96"/>
      <c r="AC46" s="96"/>
      <c r="AD46" s="96"/>
      <c r="AE46" s="96"/>
      <c r="AF46" s="96"/>
      <c r="AG46" s="96"/>
      <c r="AH46" s="96"/>
      <c r="AI46" s="96"/>
      <c r="AJ46" s="96"/>
      <c r="AK46" s="96"/>
      <c r="AL46" s="250" t="str">
        <f t="shared" si="0"/>
        <v/>
      </c>
      <c r="AM46" s="637" t="str">
        <f t="shared" si="1"/>
        <v/>
      </c>
      <c r="AN46" s="250" t="str">
        <f t="shared" si="2"/>
        <v/>
      </c>
      <c r="AO46" s="250" t="str">
        <f t="shared" si="3"/>
        <v/>
      </c>
      <c r="AP46" s="250" t="str">
        <f t="shared" si="4"/>
        <v/>
      </c>
      <c r="AQ46" s="250" t="str">
        <f t="shared" si="5"/>
        <v/>
      </c>
      <c r="AR46" s="250" t="str">
        <f t="shared" si="6"/>
        <v/>
      </c>
      <c r="AS46" s="638" t="str">
        <f t="shared" si="7"/>
        <v/>
      </c>
      <c r="AT46" s="638" t="str">
        <f t="shared" si="8"/>
        <v/>
      </c>
      <c r="AU46" s="96" t="str">
        <f t="shared" si="9"/>
        <v>S/I</v>
      </c>
      <c r="AV46" s="96"/>
      <c r="AW46" s="639"/>
      <c r="AX46" s="96" t="str">
        <f t="shared" si="10"/>
        <v xml:space="preserve"> - </v>
      </c>
      <c r="AY46" s="640" t="str">
        <f t="shared" si="11"/>
        <v/>
      </c>
      <c r="AZ46" s="640">
        <f t="shared" si="12"/>
        <v>0</v>
      </c>
      <c r="BA46" s="250" t="str">
        <f t="shared" si="13"/>
        <v/>
      </c>
      <c r="BB46" s="250" t="str">
        <f t="shared" si="14"/>
        <v/>
      </c>
      <c r="BC46" s="250" t="str">
        <f t="shared" si="15"/>
        <v/>
      </c>
      <c r="BD46" s="250" t="str">
        <f t="shared" si="16"/>
        <v/>
      </c>
      <c r="BE46" s="250" t="str">
        <f t="shared" si="17"/>
        <v/>
      </c>
      <c r="BF46" s="638" t="str">
        <f t="shared" si="18"/>
        <v/>
      </c>
      <c r="BG46" s="638" t="str">
        <f t="shared" si="19"/>
        <v/>
      </c>
      <c r="BH46" s="519" t="s">
        <v>75</v>
      </c>
      <c r="BI46" s="641">
        <v>29</v>
      </c>
      <c r="BJ46" s="515">
        <v>29</v>
      </c>
      <c r="BK46" s="96">
        <v>5</v>
      </c>
    </row>
    <row r="47" spans="1:63">
      <c r="A47" s="96" t="str">
        <f t="shared" si="20"/>
        <v/>
      </c>
      <c r="B47" s="96">
        <f t="shared" si="21"/>
        <v>0</v>
      </c>
      <c r="C47" s="19"/>
      <c r="D47" s="1619"/>
      <c r="E47" s="1608"/>
      <c r="F47" s="1620"/>
      <c r="G47" s="1620"/>
      <c r="H47" s="1620"/>
      <c r="I47" s="1620"/>
      <c r="J47" s="1620"/>
      <c r="K47" s="1610"/>
      <c r="L47" s="20"/>
      <c r="M47" s="20"/>
      <c r="N47" s="23"/>
      <c r="O47" s="23"/>
      <c r="P47" s="23"/>
      <c r="Q47" s="23"/>
      <c r="R47" s="23"/>
      <c r="S47" s="16"/>
      <c r="T47" s="16"/>
      <c r="U47" s="18"/>
      <c r="V47" s="1960"/>
      <c r="W47" s="1614"/>
      <c r="X47" s="1611"/>
      <c r="Y47" s="1611"/>
      <c r="Z47" s="1612"/>
      <c r="AA47" s="21"/>
      <c r="AB47" s="96"/>
      <c r="AC47" s="96"/>
      <c r="AD47" s="96"/>
      <c r="AE47" s="96"/>
      <c r="AF47" s="96"/>
      <c r="AG47" s="96"/>
      <c r="AH47" s="96"/>
      <c r="AI47" s="96"/>
      <c r="AJ47" s="96"/>
      <c r="AK47" s="96"/>
      <c r="AL47" s="250" t="str">
        <f t="shared" si="0"/>
        <v/>
      </c>
      <c r="AM47" s="637" t="str">
        <f t="shared" si="1"/>
        <v/>
      </c>
      <c r="AN47" s="250" t="str">
        <f t="shared" si="2"/>
        <v/>
      </c>
      <c r="AO47" s="250" t="str">
        <f t="shared" si="3"/>
        <v/>
      </c>
      <c r="AP47" s="250" t="str">
        <f t="shared" si="4"/>
        <v/>
      </c>
      <c r="AQ47" s="250" t="str">
        <f t="shared" si="5"/>
        <v/>
      </c>
      <c r="AR47" s="250" t="str">
        <f t="shared" si="6"/>
        <v/>
      </c>
      <c r="AS47" s="638" t="str">
        <f t="shared" si="7"/>
        <v/>
      </c>
      <c r="AT47" s="638" t="str">
        <f t="shared" si="8"/>
        <v/>
      </c>
      <c r="AU47" s="96" t="str">
        <f t="shared" si="9"/>
        <v>S/I</v>
      </c>
      <c r="AV47" s="96"/>
      <c r="AW47" s="639"/>
      <c r="AX47" s="96" t="str">
        <f t="shared" si="10"/>
        <v xml:space="preserve"> - </v>
      </c>
      <c r="AY47" s="640" t="str">
        <f t="shared" si="11"/>
        <v/>
      </c>
      <c r="AZ47" s="640">
        <f t="shared" si="12"/>
        <v>0</v>
      </c>
      <c r="BA47" s="250" t="str">
        <f t="shared" si="13"/>
        <v/>
      </c>
      <c r="BB47" s="250" t="str">
        <f t="shared" si="14"/>
        <v/>
      </c>
      <c r="BC47" s="250" t="str">
        <f t="shared" si="15"/>
        <v/>
      </c>
      <c r="BD47" s="250" t="str">
        <f t="shared" si="16"/>
        <v/>
      </c>
      <c r="BE47" s="250" t="str">
        <f t="shared" si="17"/>
        <v/>
      </c>
      <c r="BF47" s="638" t="str">
        <f t="shared" si="18"/>
        <v/>
      </c>
      <c r="BG47" s="638" t="str">
        <f t="shared" si="19"/>
        <v/>
      </c>
      <c r="BH47" s="519" t="s">
        <v>105</v>
      </c>
      <c r="BI47" s="641">
        <v>36</v>
      </c>
      <c r="BJ47" s="515">
        <v>36</v>
      </c>
      <c r="BK47" s="96">
        <v>36</v>
      </c>
    </row>
    <row r="48" spans="1:63">
      <c r="A48" s="96" t="str">
        <f t="shared" si="20"/>
        <v/>
      </c>
      <c r="B48" s="96">
        <f t="shared" si="21"/>
        <v>0</v>
      </c>
      <c r="C48" s="19"/>
      <c r="D48" s="1619"/>
      <c r="E48" s="1608"/>
      <c r="F48" s="1620"/>
      <c r="G48" s="1620"/>
      <c r="H48" s="1620"/>
      <c r="I48" s="1620"/>
      <c r="J48" s="1620"/>
      <c r="K48" s="1610"/>
      <c r="L48" s="20"/>
      <c r="M48" s="20"/>
      <c r="N48" s="23"/>
      <c r="O48" s="23"/>
      <c r="P48" s="23"/>
      <c r="Q48" s="23"/>
      <c r="R48" s="23"/>
      <c r="S48" s="16"/>
      <c r="T48" s="16"/>
      <c r="U48" s="18"/>
      <c r="V48" s="1960"/>
      <c r="W48" s="1614"/>
      <c r="X48" s="1611"/>
      <c r="Y48" s="1611"/>
      <c r="Z48" s="1612"/>
      <c r="AA48" s="21"/>
      <c r="AB48" s="96"/>
      <c r="AC48" s="96"/>
      <c r="AD48" s="96"/>
      <c r="AE48" s="96"/>
      <c r="AF48" s="96"/>
      <c r="AG48" s="96"/>
      <c r="AH48" s="96"/>
      <c r="AI48" s="96"/>
      <c r="AJ48" s="96"/>
      <c r="AK48" s="96"/>
      <c r="AL48" s="250" t="str">
        <f t="shared" si="0"/>
        <v/>
      </c>
      <c r="AM48" s="637" t="str">
        <f t="shared" si="1"/>
        <v/>
      </c>
      <c r="AN48" s="250" t="str">
        <f t="shared" si="2"/>
        <v/>
      </c>
      <c r="AO48" s="250" t="str">
        <f t="shared" si="3"/>
        <v/>
      </c>
      <c r="AP48" s="250" t="str">
        <f t="shared" si="4"/>
        <v/>
      </c>
      <c r="AQ48" s="250" t="str">
        <f t="shared" si="5"/>
        <v/>
      </c>
      <c r="AR48" s="250" t="str">
        <f t="shared" si="6"/>
        <v/>
      </c>
      <c r="AS48" s="638" t="str">
        <f t="shared" si="7"/>
        <v/>
      </c>
      <c r="AT48" s="638" t="str">
        <f t="shared" si="8"/>
        <v/>
      </c>
      <c r="AU48" s="96" t="str">
        <f t="shared" si="9"/>
        <v>S/I</v>
      </c>
      <c r="AV48" s="96"/>
      <c r="AW48" s="639"/>
      <c r="AX48" s="96" t="str">
        <f t="shared" si="10"/>
        <v xml:space="preserve"> - </v>
      </c>
      <c r="AY48" s="640" t="str">
        <f t="shared" si="11"/>
        <v/>
      </c>
      <c r="AZ48" s="640">
        <f t="shared" si="12"/>
        <v>0</v>
      </c>
      <c r="BA48" s="250" t="str">
        <f t="shared" si="13"/>
        <v/>
      </c>
      <c r="BB48" s="250" t="str">
        <f t="shared" si="14"/>
        <v/>
      </c>
      <c r="BC48" s="250" t="str">
        <f t="shared" si="15"/>
        <v/>
      </c>
      <c r="BD48" s="250" t="str">
        <f t="shared" si="16"/>
        <v/>
      </c>
      <c r="BE48" s="250" t="str">
        <f t="shared" si="17"/>
        <v/>
      </c>
      <c r="BF48" s="638" t="str">
        <f t="shared" si="18"/>
        <v/>
      </c>
      <c r="BG48" s="638" t="str">
        <f t="shared" si="19"/>
        <v/>
      </c>
      <c r="BH48" s="519" t="s">
        <v>135</v>
      </c>
      <c r="BI48" s="641">
        <v>96</v>
      </c>
      <c r="BJ48" s="515">
        <v>96</v>
      </c>
      <c r="BK48" s="96">
        <v>10</v>
      </c>
    </row>
    <row r="49" spans="1:63">
      <c r="A49" s="96" t="str">
        <f t="shared" si="20"/>
        <v/>
      </c>
      <c r="B49" s="96">
        <f t="shared" si="21"/>
        <v>0</v>
      </c>
      <c r="C49" s="13"/>
      <c r="D49" s="1608"/>
      <c r="E49" s="1608"/>
      <c r="F49" s="1609"/>
      <c r="G49" s="1609"/>
      <c r="H49" s="1609"/>
      <c r="I49" s="1609"/>
      <c r="J49" s="1609"/>
      <c r="K49" s="1610"/>
      <c r="L49" s="14"/>
      <c r="M49" s="17"/>
      <c r="N49" s="23"/>
      <c r="O49" s="23"/>
      <c r="P49" s="23"/>
      <c r="Q49" s="23"/>
      <c r="R49" s="23"/>
      <c r="S49" s="16"/>
      <c r="T49" s="16"/>
      <c r="U49" s="18"/>
      <c r="V49" s="1960"/>
      <c r="W49" s="1614"/>
      <c r="X49" s="1611"/>
      <c r="Y49" s="1611"/>
      <c r="Z49" s="1612"/>
      <c r="AA49" s="17"/>
      <c r="AB49" s="96"/>
      <c r="AC49" s="96"/>
      <c r="AD49" s="96"/>
      <c r="AE49" s="96"/>
      <c r="AF49" s="96"/>
      <c r="AG49" s="96"/>
      <c r="AH49" s="96"/>
      <c r="AI49" s="96"/>
      <c r="AJ49" s="96"/>
      <c r="AK49" s="96"/>
      <c r="AL49" s="250" t="str">
        <f t="shared" si="0"/>
        <v/>
      </c>
      <c r="AM49" s="637" t="str">
        <f t="shared" si="1"/>
        <v/>
      </c>
      <c r="AN49" s="250" t="str">
        <f t="shared" si="2"/>
        <v/>
      </c>
      <c r="AO49" s="250" t="str">
        <f t="shared" si="3"/>
        <v/>
      </c>
      <c r="AP49" s="250" t="str">
        <f t="shared" si="4"/>
        <v/>
      </c>
      <c r="AQ49" s="250" t="str">
        <f t="shared" si="5"/>
        <v/>
      </c>
      <c r="AR49" s="250" t="str">
        <f t="shared" si="6"/>
        <v/>
      </c>
      <c r="AS49" s="638" t="str">
        <f t="shared" si="7"/>
        <v/>
      </c>
      <c r="AT49" s="638" t="str">
        <f t="shared" si="8"/>
        <v/>
      </c>
      <c r="AU49" s="96" t="str">
        <f t="shared" si="9"/>
        <v>S/I</v>
      </c>
      <c r="AV49" s="96"/>
      <c r="AW49" s="639"/>
      <c r="AX49" s="96" t="str">
        <f t="shared" si="10"/>
        <v xml:space="preserve"> - </v>
      </c>
      <c r="AY49" s="640" t="str">
        <f t="shared" si="11"/>
        <v/>
      </c>
      <c r="AZ49" s="640">
        <f t="shared" si="12"/>
        <v>0</v>
      </c>
      <c r="BA49" s="250" t="str">
        <f t="shared" si="13"/>
        <v/>
      </c>
      <c r="BB49" s="250" t="str">
        <f t="shared" si="14"/>
        <v/>
      </c>
      <c r="BC49" s="250" t="str">
        <f t="shared" si="15"/>
        <v/>
      </c>
      <c r="BD49" s="250" t="str">
        <f t="shared" si="16"/>
        <v/>
      </c>
      <c r="BE49" s="250" t="str">
        <f t="shared" si="17"/>
        <v/>
      </c>
      <c r="BF49" s="638" t="str">
        <f t="shared" si="18"/>
        <v/>
      </c>
      <c r="BG49" s="638" t="str">
        <f t="shared" si="19"/>
        <v/>
      </c>
      <c r="BH49" s="531" t="s">
        <v>260</v>
      </c>
      <c r="BI49" s="644">
        <v>23</v>
      </c>
      <c r="BJ49" s="532">
        <v>23</v>
      </c>
      <c r="BK49" s="96">
        <v>15</v>
      </c>
    </row>
    <row r="50" spans="1:63" hidden="1">
      <c r="A50" s="96" t="str">
        <f t="shared" si="20"/>
        <v/>
      </c>
      <c r="B50" s="96">
        <f t="shared" si="21"/>
        <v>0</v>
      </c>
      <c r="C50" s="13"/>
      <c r="D50" s="1608"/>
      <c r="E50" s="1608"/>
      <c r="F50" s="1609"/>
      <c r="G50" s="1609"/>
      <c r="H50" s="1609"/>
      <c r="I50" s="1609"/>
      <c r="J50" s="1609"/>
      <c r="K50" s="1610"/>
      <c r="L50" s="14"/>
      <c r="M50" s="17"/>
      <c r="N50" s="15"/>
      <c r="O50" s="15"/>
      <c r="P50" s="15"/>
      <c r="Q50" s="22"/>
      <c r="R50" s="15"/>
      <c r="S50" s="16"/>
      <c r="T50" s="16"/>
      <c r="U50" s="18"/>
      <c r="V50" s="1622"/>
      <c r="W50" s="1614"/>
      <c r="X50" s="1611"/>
      <c r="Y50" s="1611"/>
      <c r="Z50" s="1612"/>
      <c r="AA50" s="17"/>
      <c r="AB50" s="96"/>
      <c r="AC50" s="96"/>
      <c r="AD50" s="96"/>
      <c r="AE50" s="96"/>
      <c r="AF50" s="96"/>
      <c r="AG50" s="96"/>
      <c r="AH50" s="96"/>
      <c r="AI50" s="96"/>
      <c r="AJ50" s="96"/>
      <c r="AK50" s="96"/>
      <c r="AL50" s="250" t="str">
        <f t="shared" si="0"/>
        <v/>
      </c>
      <c r="AM50" s="637" t="str">
        <f t="shared" si="1"/>
        <v/>
      </c>
      <c r="AN50" s="250" t="str">
        <f t="shared" si="2"/>
        <v/>
      </c>
      <c r="AO50" s="250" t="str">
        <f t="shared" si="3"/>
        <v/>
      </c>
      <c r="AP50" s="250" t="str">
        <f t="shared" si="4"/>
        <v/>
      </c>
      <c r="AQ50" s="250" t="str">
        <f t="shared" si="5"/>
        <v/>
      </c>
      <c r="AR50" s="250" t="str">
        <f t="shared" si="6"/>
        <v/>
      </c>
      <c r="AS50" s="638" t="str">
        <f t="shared" si="7"/>
        <v/>
      </c>
      <c r="AT50" s="638" t="str">
        <f t="shared" si="8"/>
        <v/>
      </c>
      <c r="AU50" s="96" t="str">
        <f t="shared" si="9"/>
        <v>S/I</v>
      </c>
      <c r="AV50" s="96"/>
      <c r="AW50" s="639"/>
      <c r="AX50" s="96" t="str">
        <f t="shared" si="10"/>
        <v xml:space="preserve"> - </v>
      </c>
      <c r="AY50" s="640" t="str">
        <f t="shared" si="11"/>
        <v/>
      </c>
      <c r="AZ50" s="640">
        <f t="shared" si="12"/>
        <v>0</v>
      </c>
      <c r="BA50" s="250" t="str">
        <f t="shared" si="13"/>
        <v/>
      </c>
      <c r="BB50" s="250" t="str">
        <f t="shared" si="14"/>
        <v/>
      </c>
      <c r="BC50" s="250" t="str">
        <f t="shared" si="15"/>
        <v/>
      </c>
      <c r="BD50" s="250" t="str">
        <f t="shared" si="16"/>
        <v/>
      </c>
      <c r="BE50" s="250" t="str">
        <f t="shared" si="17"/>
        <v/>
      </c>
      <c r="BF50" s="638" t="str">
        <f t="shared" si="18"/>
        <v/>
      </c>
      <c r="BG50" s="638" t="str">
        <f t="shared" si="19"/>
        <v/>
      </c>
      <c r="BH50" s="525" t="s">
        <v>301</v>
      </c>
      <c r="BI50" s="643">
        <v>21</v>
      </c>
      <c r="BJ50" s="526">
        <v>21</v>
      </c>
      <c r="BK50" s="96">
        <v>6</v>
      </c>
    </row>
    <row r="51" spans="1:63" hidden="1">
      <c r="A51" s="96" t="str">
        <f t="shared" si="20"/>
        <v/>
      </c>
      <c r="B51" s="96">
        <f t="shared" si="21"/>
        <v>0</v>
      </c>
      <c r="C51" s="13"/>
      <c r="D51" s="1608"/>
      <c r="E51" s="1608"/>
      <c r="F51" s="1609"/>
      <c r="G51" s="1609"/>
      <c r="H51" s="1609"/>
      <c r="I51" s="1609"/>
      <c r="J51" s="1609"/>
      <c r="K51" s="1610"/>
      <c r="L51" s="14"/>
      <c r="M51" s="17"/>
      <c r="N51" s="15"/>
      <c r="O51" s="15"/>
      <c r="P51" s="15"/>
      <c r="Q51" s="23"/>
      <c r="R51" s="15"/>
      <c r="S51" s="16"/>
      <c r="T51" s="16"/>
      <c r="U51" s="18"/>
      <c r="V51" s="1613"/>
      <c r="W51" s="1623"/>
      <c r="X51" s="1623"/>
      <c r="Y51" s="1623"/>
      <c r="Z51" s="1623"/>
      <c r="AA51" s="17"/>
      <c r="AB51" s="96"/>
      <c r="AC51" s="96"/>
      <c r="AD51" s="96"/>
      <c r="AE51" s="96"/>
      <c r="AF51" s="96"/>
      <c r="AG51" s="96"/>
      <c r="AH51" s="96"/>
      <c r="AI51" s="96"/>
      <c r="AJ51" s="96"/>
      <c r="AK51" s="96"/>
      <c r="AL51" s="250" t="str">
        <f t="shared" si="0"/>
        <v/>
      </c>
      <c r="AM51" s="637" t="str">
        <f t="shared" si="1"/>
        <v/>
      </c>
      <c r="AN51" s="250" t="str">
        <f t="shared" si="2"/>
        <v/>
      </c>
      <c r="AO51" s="250" t="str">
        <f t="shared" si="3"/>
        <v/>
      </c>
      <c r="AP51" s="250" t="str">
        <f t="shared" si="4"/>
        <v/>
      </c>
      <c r="AQ51" s="250" t="str">
        <f t="shared" si="5"/>
        <v/>
      </c>
      <c r="AR51" s="250" t="str">
        <f t="shared" si="6"/>
        <v/>
      </c>
      <c r="AS51" s="638" t="str">
        <f t="shared" si="7"/>
        <v/>
      </c>
      <c r="AT51" s="638" t="str">
        <f t="shared" si="8"/>
        <v/>
      </c>
      <c r="AU51" s="96" t="str">
        <f t="shared" si="9"/>
        <v>S/I</v>
      </c>
      <c r="AV51" s="96"/>
      <c r="AW51" s="639"/>
      <c r="AX51" s="96" t="str">
        <f t="shared" si="10"/>
        <v xml:space="preserve"> - </v>
      </c>
      <c r="AY51" s="640" t="str">
        <f t="shared" si="11"/>
        <v/>
      </c>
      <c r="AZ51" s="640">
        <f t="shared" si="12"/>
        <v>0</v>
      </c>
      <c r="BA51" s="250" t="str">
        <f t="shared" si="13"/>
        <v/>
      </c>
      <c r="BB51" s="250" t="str">
        <f t="shared" si="14"/>
        <v/>
      </c>
      <c r="BC51" s="250" t="str">
        <f t="shared" si="15"/>
        <v/>
      </c>
      <c r="BD51" s="250" t="str">
        <f t="shared" si="16"/>
        <v/>
      </c>
      <c r="BE51" s="250" t="str">
        <f t="shared" si="17"/>
        <v/>
      </c>
      <c r="BF51" s="638" t="str">
        <f t="shared" si="18"/>
        <v/>
      </c>
      <c r="BG51" s="638" t="str">
        <f t="shared" si="19"/>
        <v/>
      </c>
      <c r="BH51" s="523" t="s">
        <v>394</v>
      </c>
      <c r="BI51" s="642">
        <v>7</v>
      </c>
      <c r="BJ51" s="524">
        <v>7</v>
      </c>
      <c r="BK51" s="96">
        <v>3</v>
      </c>
    </row>
    <row r="52" spans="1:63" hidden="1">
      <c r="A52" s="96" t="str">
        <f t="shared" si="20"/>
        <v/>
      </c>
      <c r="B52" s="96">
        <f t="shared" si="21"/>
        <v>0</v>
      </c>
      <c r="C52" s="13"/>
      <c r="D52" s="1608"/>
      <c r="E52" s="1608"/>
      <c r="F52" s="1609"/>
      <c r="G52" s="1609"/>
      <c r="H52" s="1609"/>
      <c r="I52" s="1609"/>
      <c r="J52" s="1609"/>
      <c r="K52" s="1610"/>
      <c r="L52" s="14"/>
      <c r="M52" s="17"/>
      <c r="N52" s="15"/>
      <c r="O52" s="15"/>
      <c r="P52" s="15"/>
      <c r="Q52" s="15"/>
      <c r="R52" s="15"/>
      <c r="S52" s="16"/>
      <c r="T52" s="16"/>
      <c r="U52" s="18"/>
      <c r="V52" s="1622"/>
      <c r="W52" s="1614"/>
      <c r="X52" s="1611"/>
      <c r="Y52" s="1611"/>
      <c r="Z52" s="1612"/>
      <c r="AA52" s="17"/>
      <c r="AB52" s="96"/>
      <c r="AC52" s="96"/>
      <c r="AD52" s="96"/>
      <c r="AE52" s="96"/>
      <c r="AF52" s="96"/>
      <c r="AG52" s="96"/>
      <c r="AH52" s="96"/>
      <c r="AI52" s="96"/>
      <c r="AJ52" s="96"/>
      <c r="AK52" s="96"/>
      <c r="AL52" s="250" t="str">
        <f t="shared" si="0"/>
        <v/>
      </c>
      <c r="AM52" s="637" t="str">
        <f t="shared" si="1"/>
        <v/>
      </c>
      <c r="AN52" s="250" t="str">
        <f t="shared" si="2"/>
        <v/>
      </c>
      <c r="AO52" s="250" t="str">
        <f t="shared" si="3"/>
        <v/>
      </c>
      <c r="AP52" s="250" t="str">
        <f t="shared" si="4"/>
        <v/>
      </c>
      <c r="AQ52" s="250" t="str">
        <f t="shared" si="5"/>
        <v/>
      </c>
      <c r="AR52" s="250" t="str">
        <f t="shared" si="6"/>
        <v/>
      </c>
      <c r="AS52" s="638" t="str">
        <f t="shared" si="7"/>
        <v/>
      </c>
      <c r="AT52" s="638" t="str">
        <f t="shared" si="8"/>
        <v/>
      </c>
      <c r="AU52" s="96" t="str">
        <f t="shared" si="9"/>
        <v>S/I</v>
      </c>
      <c r="AV52" s="96"/>
      <c r="AW52" s="639"/>
      <c r="AX52" s="96" t="str">
        <f t="shared" si="10"/>
        <v xml:space="preserve"> - </v>
      </c>
      <c r="AY52" s="640" t="str">
        <f t="shared" si="11"/>
        <v/>
      </c>
      <c r="AZ52" s="640">
        <f t="shared" si="12"/>
        <v>0</v>
      </c>
      <c r="BA52" s="250" t="str">
        <f t="shared" si="13"/>
        <v/>
      </c>
      <c r="BB52" s="250" t="str">
        <f t="shared" si="14"/>
        <v/>
      </c>
      <c r="BC52" s="250" t="str">
        <f t="shared" si="15"/>
        <v/>
      </c>
      <c r="BD52" s="250" t="str">
        <f t="shared" si="16"/>
        <v/>
      </c>
      <c r="BE52" s="250" t="str">
        <f t="shared" si="17"/>
        <v/>
      </c>
      <c r="BF52" s="638" t="str">
        <f t="shared" si="18"/>
        <v/>
      </c>
      <c r="BG52" s="638" t="str">
        <f t="shared" si="19"/>
        <v/>
      </c>
      <c r="BH52" s="525" t="s">
        <v>415</v>
      </c>
      <c r="BI52" s="643">
        <v>1</v>
      </c>
      <c r="BJ52" s="526">
        <v>1</v>
      </c>
      <c r="BK52" s="96">
        <v>2</v>
      </c>
    </row>
    <row r="53" spans="1:63" hidden="1">
      <c r="A53" s="96" t="str">
        <f t="shared" si="20"/>
        <v/>
      </c>
      <c r="B53" s="96">
        <f t="shared" si="21"/>
        <v>0</v>
      </c>
      <c r="C53" s="13"/>
      <c r="D53" s="1608"/>
      <c r="E53" s="1608"/>
      <c r="F53" s="1609"/>
      <c r="G53" s="1609"/>
      <c r="H53" s="1609"/>
      <c r="I53" s="1609"/>
      <c r="J53" s="1609"/>
      <c r="K53" s="1610"/>
      <c r="L53" s="14"/>
      <c r="M53" s="17"/>
      <c r="N53" s="15"/>
      <c r="O53" s="15"/>
      <c r="P53" s="15"/>
      <c r="Q53" s="15"/>
      <c r="R53" s="15"/>
      <c r="S53" s="16"/>
      <c r="T53" s="16"/>
      <c r="U53" s="18"/>
      <c r="V53" s="1613"/>
      <c r="W53" s="1618"/>
      <c r="X53" s="1616"/>
      <c r="Y53" s="1616"/>
      <c r="Z53" s="1617"/>
      <c r="AA53" s="17"/>
      <c r="AB53" s="96"/>
      <c r="AC53" s="96"/>
      <c r="AD53" s="96"/>
      <c r="AE53" s="96"/>
      <c r="AF53" s="96"/>
      <c r="AG53" s="96"/>
      <c r="AH53" s="96"/>
      <c r="AI53" s="96"/>
      <c r="AJ53" s="96"/>
      <c r="AK53" s="96"/>
      <c r="AL53" s="250" t="str">
        <f t="shared" si="0"/>
        <v/>
      </c>
      <c r="AM53" s="637" t="str">
        <f t="shared" si="1"/>
        <v/>
      </c>
      <c r="AN53" s="250" t="str">
        <f t="shared" si="2"/>
        <v/>
      </c>
      <c r="AO53" s="250" t="str">
        <f t="shared" si="3"/>
        <v/>
      </c>
      <c r="AP53" s="250" t="str">
        <f t="shared" si="4"/>
        <v/>
      </c>
      <c r="AQ53" s="250" t="str">
        <f t="shared" si="5"/>
        <v/>
      </c>
      <c r="AR53" s="250" t="str">
        <f t="shared" si="6"/>
        <v/>
      </c>
      <c r="AS53" s="638" t="str">
        <f t="shared" si="7"/>
        <v/>
      </c>
      <c r="AT53" s="638" t="str">
        <f t="shared" si="8"/>
        <v/>
      </c>
      <c r="AU53" s="96" t="str">
        <f t="shared" si="9"/>
        <v>S/I</v>
      </c>
      <c r="AV53" s="96"/>
      <c r="AW53" s="639"/>
      <c r="AX53" s="96" t="str">
        <f t="shared" si="10"/>
        <v xml:space="preserve"> - </v>
      </c>
      <c r="AY53" s="640" t="str">
        <f t="shared" si="11"/>
        <v/>
      </c>
      <c r="AZ53" s="640">
        <f t="shared" si="12"/>
        <v>0</v>
      </c>
      <c r="BA53" s="250" t="str">
        <f t="shared" si="13"/>
        <v/>
      </c>
      <c r="BB53" s="250" t="str">
        <f t="shared" si="14"/>
        <v/>
      </c>
      <c r="BC53" s="250" t="str">
        <f t="shared" si="15"/>
        <v/>
      </c>
      <c r="BD53" s="250" t="str">
        <f t="shared" si="16"/>
        <v/>
      </c>
      <c r="BE53" s="250" t="str">
        <f t="shared" si="17"/>
        <v/>
      </c>
      <c r="BF53" s="638" t="str">
        <f t="shared" si="18"/>
        <v/>
      </c>
      <c r="BG53" s="638" t="str">
        <f t="shared" si="19"/>
        <v/>
      </c>
      <c r="BH53" s="519" t="s">
        <v>455</v>
      </c>
      <c r="BI53" s="641">
        <v>57</v>
      </c>
      <c r="BJ53" s="515">
        <v>57</v>
      </c>
      <c r="BK53" s="96">
        <v>1</v>
      </c>
    </row>
    <row r="54" spans="1:63" ht="22.5" hidden="1">
      <c r="A54" s="96" t="str">
        <f t="shared" si="20"/>
        <v/>
      </c>
      <c r="B54" s="96">
        <f t="shared" si="21"/>
        <v>0</v>
      </c>
      <c r="C54" s="24"/>
      <c r="D54" s="1624"/>
      <c r="E54" s="1608"/>
      <c r="F54" s="1625"/>
      <c r="G54" s="1625"/>
      <c r="H54" s="1625"/>
      <c r="I54" s="1625"/>
      <c r="J54" s="1625"/>
      <c r="K54" s="1610"/>
      <c r="L54" s="25"/>
      <c r="M54" s="26"/>
      <c r="N54" s="27"/>
      <c r="O54" s="27"/>
      <c r="P54" s="27"/>
      <c r="Q54" s="28"/>
      <c r="R54" s="27"/>
      <c r="S54" s="29"/>
      <c r="T54" s="29"/>
      <c r="U54" s="30"/>
      <c r="V54" s="1626"/>
      <c r="W54" s="29"/>
      <c r="X54" s="1611"/>
      <c r="Y54" s="29"/>
      <c r="Z54" s="1612"/>
      <c r="AA54" s="31"/>
      <c r="AB54" s="96"/>
      <c r="AC54" s="96"/>
      <c r="AD54" s="96"/>
      <c r="AE54" s="96"/>
      <c r="AF54" s="96"/>
      <c r="AG54" s="96"/>
      <c r="AH54" s="96"/>
      <c r="AI54" s="96"/>
      <c r="AJ54" s="96"/>
      <c r="AK54" s="96"/>
      <c r="AL54" s="250" t="str">
        <f t="shared" si="0"/>
        <v/>
      </c>
      <c r="AM54" s="637" t="str">
        <f t="shared" si="1"/>
        <v/>
      </c>
      <c r="AN54" s="250" t="str">
        <f t="shared" si="2"/>
        <v/>
      </c>
      <c r="AO54" s="250" t="str">
        <f t="shared" si="3"/>
        <v/>
      </c>
      <c r="AP54" s="250" t="str">
        <f t="shared" si="4"/>
        <v/>
      </c>
      <c r="AQ54" s="250" t="str">
        <f t="shared" si="5"/>
        <v/>
      </c>
      <c r="AR54" s="250" t="str">
        <f t="shared" si="6"/>
        <v/>
      </c>
      <c r="AS54" s="638" t="str">
        <f t="shared" si="7"/>
        <v/>
      </c>
      <c r="AT54" s="638" t="str">
        <f t="shared" si="8"/>
        <v/>
      </c>
      <c r="AU54" s="96" t="str">
        <f t="shared" si="9"/>
        <v>S/I</v>
      </c>
      <c r="AV54" s="96"/>
      <c r="AW54" s="639"/>
      <c r="AX54" s="96" t="str">
        <f t="shared" si="10"/>
        <v xml:space="preserve"> - </v>
      </c>
      <c r="AY54" s="640" t="str">
        <f t="shared" si="11"/>
        <v/>
      </c>
      <c r="AZ54" s="640">
        <f t="shared" si="12"/>
        <v>0</v>
      </c>
      <c r="BA54" s="250" t="str">
        <f t="shared" si="13"/>
        <v/>
      </c>
      <c r="BB54" s="250" t="str">
        <f t="shared" si="14"/>
        <v/>
      </c>
      <c r="BC54" s="250" t="str">
        <f t="shared" si="15"/>
        <v/>
      </c>
      <c r="BD54" s="250" t="str">
        <f t="shared" si="16"/>
        <v/>
      </c>
      <c r="BE54" s="250" t="str">
        <f t="shared" si="17"/>
        <v/>
      </c>
      <c r="BF54" s="638" t="str">
        <f t="shared" si="18"/>
        <v/>
      </c>
      <c r="BG54" s="638" t="str">
        <f t="shared" si="19"/>
        <v/>
      </c>
      <c r="BH54" s="525" t="s">
        <v>496</v>
      </c>
      <c r="BI54" s="643">
        <v>13</v>
      </c>
      <c r="BJ54" s="526">
        <v>13</v>
      </c>
      <c r="BK54" s="96">
        <v>19</v>
      </c>
    </row>
    <row r="55" spans="1:63" hidden="1">
      <c r="A55" s="96" t="str">
        <f t="shared" si="20"/>
        <v/>
      </c>
      <c r="B55" s="96">
        <f t="shared" si="21"/>
        <v>0</v>
      </c>
      <c r="C55" s="24"/>
      <c r="D55" s="1624"/>
      <c r="E55" s="1608"/>
      <c r="F55" s="1625"/>
      <c r="G55" s="1625"/>
      <c r="H55" s="1625"/>
      <c r="I55" s="1625"/>
      <c r="J55" s="1625"/>
      <c r="K55" s="1610"/>
      <c r="L55" s="25"/>
      <c r="M55" s="25"/>
      <c r="N55" s="27"/>
      <c r="O55" s="27"/>
      <c r="P55" s="27"/>
      <c r="Q55" s="27"/>
      <c r="R55" s="27"/>
      <c r="S55" s="31"/>
      <c r="T55" s="31"/>
      <c r="U55" s="30"/>
      <c r="V55" s="1613"/>
      <c r="W55" s="1614"/>
      <c r="X55" s="1611"/>
      <c r="Y55" s="1611"/>
      <c r="Z55" s="1612"/>
      <c r="AA55" s="31"/>
      <c r="AB55" s="96"/>
      <c r="AC55" s="96"/>
      <c r="AD55" s="96"/>
      <c r="AE55" s="96"/>
      <c r="AF55" s="96"/>
      <c r="AG55" s="96"/>
      <c r="AH55" s="96"/>
      <c r="AI55" s="96"/>
      <c r="AJ55" s="96"/>
      <c r="AK55" s="96"/>
      <c r="AL55" s="250" t="str">
        <f t="shared" si="0"/>
        <v/>
      </c>
      <c r="AM55" s="637" t="str">
        <f t="shared" si="1"/>
        <v/>
      </c>
      <c r="AN55" s="250" t="str">
        <f t="shared" si="2"/>
        <v/>
      </c>
      <c r="AO55" s="250" t="str">
        <f t="shared" si="3"/>
        <v/>
      </c>
      <c r="AP55" s="250" t="str">
        <f t="shared" si="4"/>
        <v/>
      </c>
      <c r="AQ55" s="250" t="str">
        <f t="shared" si="5"/>
        <v/>
      </c>
      <c r="AR55" s="250" t="str">
        <f t="shared" si="6"/>
        <v/>
      </c>
      <c r="AS55" s="638" t="str">
        <f t="shared" si="7"/>
        <v/>
      </c>
      <c r="AT55" s="638" t="str">
        <f t="shared" si="8"/>
        <v/>
      </c>
      <c r="AU55" s="96" t="str">
        <f t="shared" si="9"/>
        <v>S/I</v>
      </c>
      <c r="AV55" s="96"/>
      <c r="AW55" s="639"/>
      <c r="AX55" s="96" t="str">
        <f t="shared" si="10"/>
        <v xml:space="preserve"> - </v>
      </c>
      <c r="AY55" s="640" t="str">
        <f t="shared" si="11"/>
        <v/>
      </c>
      <c r="AZ55" s="640">
        <f t="shared" si="12"/>
        <v>0</v>
      </c>
      <c r="BA55" s="250" t="str">
        <f t="shared" si="13"/>
        <v/>
      </c>
      <c r="BB55" s="250" t="str">
        <f t="shared" si="14"/>
        <v/>
      </c>
      <c r="BC55" s="250" t="str">
        <f t="shared" si="15"/>
        <v/>
      </c>
      <c r="BD55" s="250" t="str">
        <f t="shared" si="16"/>
        <v/>
      </c>
      <c r="BE55" s="250" t="str">
        <f t="shared" si="17"/>
        <v/>
      </c>
      <c r="BF55" s="638" t="str">
        <f t="shared" si="18"/>
        <v/>
      </c>
      <c r="BG55" s="638" t="str">
        <f t="shared" si="19"/>
        <v/>
      </c>
      <c r="BH55" s="519" t="s">
        <v>113</v>
      </c>
      <c r="BI55" s="641">
        <v>60</v>
      </c>
      <c r="BJ55" s="515">
        <v>60</v>
      </c>
      <c r="BK55" s="96">
        <v>3</v>
      </c>
    </row>
    <row r="56" spans="1:63" hidden="1">
      <c r="A56" s="96" t="str">
        <f t="shared" si="20"/>
        <v/>
      </c>
      <c r="B56" s="96">
        <f t="shared" si="21"/>
        <v>0</v>
      </c>
      <c r="C56" s="24"/>
      <c r="D56" s="1624"/>
      <c r="E56" s="1608"/>
      <c r="F56" s="1625"/>
      <c r="G56" s="1625"/>
      <c r="H56" s="1625"/>
      <c r="I56" s="1625"/>
      <c r="J56" s="1625"/>
      <c r="K56" s="1610"/>
      <c r="L56" s="25"/>
      <c r="M56" s="25"/>
      <c r="N56" s="27"/>
      <c r="O56" s="27"/>
      <c r="P56" s="27"/>
      <c r="Q56" s="27"/>
      <c r="R56" s="27"/>
      <c r="S56" s="31"/>
      <c r="T56" s="31"/>
      <c r="U56" s="30"/>
      <c r="V56" s="1613"/>
      <c r="W56" s="1614"/>
      <c r="X56" s="1611"/>
      <c r="Y56" s="1611"/>
      <c r="Z56" s="1612"/>
      <c r="AA56" s="31"/>
      <c r="AB56" s="96"/>
      <c r="AC56" s="96"/>
      <c r="AD56" s="96"/>
      <c r="AE56" s="96"/>
      <c r="AF56" s="96"/>
      <c r="AG56" s="96"/>
      <c r="AH56" s="96"/>
      <c r="AI56" s="96"/>
      <c r="AJ56" s="96"/>
      <c r="AK56" s="96"/>
      <c r="AL56" s="250" t="str">
        <f t="shared" si="0"/>
        <v/>
      </c>
      <c r="AM56" s="637" t="str">
        <f t="shared" si="1"/>
        <v/>
      </c>
      <c r="AN56" s="250" t="str">
        <f t="shared" si="2"/>
        <v/>
      </c>
      <c r="AO56" s="250" t="str">
        <f t="shared" si="3"/>
        <v/>
      </c>
      <c r="AP56" s="250" t="str">
        <f t="shared" si="4"/>
        <v/>
      </c>
      <c r="AQ56" s="250" t="str">
        <f t="shared" si="5"/>
        <v/>
      </c>
      <c r="AR56" s="250" t="str">
        <f t="shared" si="6"/>
        <v/>
      </c>
      <c r="AS56" s="638" t="str">
        <f t="shared" si="7"/>
        <v/>
      </c>
      <c r="AT56" s="638" t="str">
        <f t="shared" si="8"/>
        <v/>
      </c>
      <c r="AU56" s="96" t="str">
        <f t="shared" si="9"/>
        <v>S/I</v>
      </c>
      <c r="AV56" s="96"/>
      <c r="AW56" s="639"/>
      <c r="AX56" s="96" t="str">
        <f t="shared" si="10"/>
        <v xml:space="preserve"> - </v>
      </c>
      <c r="AY56" s="640" t="str">
        <f t="shared" si="11"/>
        <v/>
      </c>
      <c r="AZ56" s="640">
        <f t="shared" si="12"/>
        <v>0</v>
      </c>
      <c r="BA56" s="250" t="str">
        <f t="shared" si="13"/>
        <v/>
      </c>
      <c r="BB56" s="250" t="str">
        <f t="shared" si="14"/>
        <v/>
      </c>
      <c r="BC56" s="250" t="str">
        <f t="shared" si="15"/>
        <v/>
      </c>
      <c r="BD56" s="250" t="str">
        <f t="shared" si="16"/>
        <v/>
      </c>
      <c r="BE56" s="250" t="str">
        <f t="shared" si="17"/>
        <v/>
      </c>
      <c r="BF56" s="638" t="str">
        <f t="shared" si="18"/>
        <v/>
      </c>
      <c r="BG56" s="638" t="str">
        <f t="shared" si="19"/>
        <v/>
      </c>
      <c r="BH56" s="519" t="s">
        <v>1094</v>
      </c>
      <c r="BI56" s="641">
        <v>72</v>
      </c>
      <c r="BJ56" s="515">
        <v>72</v>
      </c>
      <c r="BK56" s="96">
        <v>25</v>
      </c>
    </row>
    <row r="57" spans="1:63" hidden="1">
      <c r="A57" s="96" t="str">
        <f t="shared" si="20"/>
        <v/>
      </c>
      <c r="B57" s="96">
        <f t="shared" si="21"/>
        <v>0</v>
      </c>
      <c r="C57" s="24"/>
      <c r="D57" s="1624"/>
      <c r="E57" s="1608"/>
      <c r="F57" s="1625"/>
      <c r="G57" s="1625"/>
      <c r="H57" s="1625"/>
      <c r="I57" s="1625"/>
      <c r="J57" s="1625"/>
      <c r="K57" s="1610"/>
      <c r="L57" s="25"/>
      <c r="M57" s="31"/>
      <c r="N57" s="27"/>
      <c r="O57" s="27"/>
      <c r="P57" s="27"/>
      <c r="Q57" s="28"/>
      <c r="R57" s="28"/>
      <c r="S57" s="32"/>
      <c r="T57" s="32"/>
      <c r="U57" s="30"/>
      <c r="V57" s="1613"/>
      <c r="W57" s="1614"/>
      <c r="X57" s="1611"/>
      <c r="Y57" s="1611"/>
      <c r="Z57" s="1612"/>
      <c r="AA57" s="31"/>
      <c r="AB57" s="96"/>
      <c r="AC57" s="96"/>
      <c r="AD57" s="96"/>
      <c r="AE57" s="96"/>
      <c r="AF57" s="96"/>
      <c r="AG57" s="96"/>
      <c r="AH57" s="96"/>
      <c r="AI57" s="96"/>
      <c r="AJ57" s="96"/>
      <c r="AK57" s="96"/>
      <c r="AL57" s="250" t="str">
        <f t="shared" si="0"/>
        <v/>
      </c>
      <c r="AM57" s="637" t="str">
        <f t="shared" si="1"/>
        <v/>
      </c>
      <c r="AN57" s="250" t="str">
        <f t="shared" si="2"/>
        <v/>
      </c>
      <c r="AO57" s="250" t="str">
        <f t="shared" si="3"/>
        <v/>
      </c>
      <c r="AP57" s="250" t="str">
        <f t="shared" si="4"/>
        <v/>
      </c>
      <c r="AQ57" s="250" t="str">
        <f t="shared" si="5"/>
        <v/>
      </c>
      <c r="AR57" s="250" t="str">
        <f t="shared" si="6"/>
        <v/>
      </c>
      <c r="AS57" s="638" t="str">
        <f t="shared" si="7"/>
        <v/>
      </c>
      <c r="AT57" s="638" t="str">
        <f t="shared" si="8"/>
        <v/>
      </c>
      <c r="AU57" s="96" t="str">
        <f t="shared" si="9"/>
        <v>S/I</v>
      </c>
      <c r="AV57" s="96"/>
      <c r="AW57" s="639"/>
      <c r="AX57" s="96" t="str">
        <f t="shared" si="10"/>
        <v xml:space="preserve"> - </v>
      </c>
      <c r="AY57" s="640" t="str">
        <f t="shared" si="11"/>
        <v/>
      </c>
      <c r="AZ57" s="640">
        <f t="shared" si="12"/>
        <v>0</v>
      </c>
      <c r="BA57" s="250" t="str">
        <f t="shared" si="13"/>
        <v/>
      </c>
      <c r="BB57" s="250" t="str">
        <f t="shared" si="14"/>
        <v/>
      </c>
      <c r="BC57" s="250" t="str">
        <f t="shared" si="15"/>
        <v/>
      </c>
      <c r="BD57" s="250" t="str">
        <f t="shared" si="16"/>
        <v/>
      </c>
      <c r="BE57" s="250" t="str">
        <f t="shared" si="17"/>
        <v/>
      </c>
      <c r="BF57" s="638" t="str">
        <f t="shared" si="18"/>
        <v/>
      </c>
      <c r="BG57" s="638" t="str">
        <f t="shared" si="19"/>
        <v/>
      </c>
      <c r="BH57" s="525" t="s">
        <v>168</v>
      </c>
      <c r="BI57" s="643">
        <v>14</v>
      </c>
      <c r="BJ57" s="526">
        <v>14</v>
      </c>
      <c r="BK57" s="96">
        <v>8</v>
      </c>
    </row>
    <row r="58" spans="1:63" hidden="1">
      <c r="A58" s="96" t="str">
        <f t="shared" si="20"/>
        <v/>
      </c>
      <c r="B58" s="96">
        <f t="shared" si="21"/>
        <v>0</v>
      </c>
      <c r="C58" s="24"/>
      <c r="D58" s="1624"/>
      <c r="E58" s="1608"/>
      <c r="F58" s="1625"/>
      <c r="G58" s="1625"/>
      <c r="H58" s="1625"/>
      <c r="I58" s="1625"/>
      <c r="J58" s="1625"/>
      <c r="K58" s="1610"/>
      <c r="L58" s="25"/>
      <c r="M58" s="25"/>
      <c r="N58" s="27"/>
      <c r="O58" s="27"/>
      <c r="P58" s="27"/>
      <c r="Q58" s="27"/>
      <c r="R58" s="28"/>
      <c r="S58" s="31"/>
      <c r="T58" s="31"/>
      <c r="U58" s="30"/>
      <c r="V58" s="1613"/>
      <c r="W58" s="1614"/>
      <c r="X58" s="1611"/>
      <c r="Y58" s="1611"/>
      <c r="Z58" s="1612"/>
      <c r="AA58" s="31"/>
      <c r="AB58" s="96"/>
      <c r="AC58" s="96"/>
      <c r="AD58" s="96"/>
      <c r="AE58" s="96"/>
      <c r="AF58" s="96"/>
      <c r="AG58" s="96"/>
      <c r="AH58" s="96"/>
      <c r="AI58" s="96"/>
      <c r="AJ58" s="96"/>
      <c r="AK58" s="96"/>
      <c r="AL58" s="250" t="str">
        <f t="shared" si="0"/>
        <v/>
      </c>
      <c r="AM58" s="637" t="str">
        <f t="shared" si="1"/>
        <v/>
      </c>
      <c r="AN58" s="250" t="str">
        <f t="shared" si="2"/>
        <v/>
      </c>
      <c r="AO58" s="250" t="str">
        <f t="shared" si="3"/>
        <v/>
      </c>
      <c r="AP58" s="250" t="str">
        <f t="shared" si="4"/>
        <v/>
      </c>
      <c r="AQ58" s="250" t="str">
        <f t="shared" si="5"/>
        <v/>
      </c>
      <c r="AR58" s="250" t="str">
        <f t="shared" si="6"/>
        <v/>
      </c>
      <c r="AS58" s="638" t="str">
        <f t="shared" si="7"/>
        <v/>
      </c>
      <c r="AT58" s="638" t="str">
        <f t="shared" si="8"/>
        <v/>
      </c>
      <c r="AU58" s="96" t="str">
        <f t="shared" si="9"/>
        <v>S/I</v>
      </c>
      <c r="AV58" s="96"/>
      <c r="AW58" s="639"/>
      <c r="AX58" s="96" t="str">
        <f t="shared" si="10"/>
        <v xml:space="preserve"> - </v>
      </c>
      <c r="AY58" s="640" t="str">
        <f t="shared" si="11"/>
        <v/>
      </c>
      <c r="AZ58" s="640">
        <f t="shared" si="12"/>
        <v>0</v>
      </c>
      <c r="BA58" s="250" t="str">
        <f t="shared" si="13"/>
        <v/>
      </c>
      <c r="BB58" s="250" t="str">
        <f t="shared" si="14"/>
        <v/>
      </c>
      <c r="BC58" s="250" t="str">
        <f t="shared" si="15"/>
        <v/>
      </c>
      <c r="BD58" s="250" t="str">
        <f t="shared" si="16"/>
        <v/>
      </c>
      <c r="BE58" s="250" t="str">
        <f t="shared" si="17"/>
        <v/>
      </c>
      <c r="BF58" s="638" t="str">
        <f t="shared" si="18"/>
        <v/>
      </c>
      <c r="BG58" s="638" t="str">
        <f t="shared" si="19"/>
        <v/>
      </c>
      <c r="BH58" s="523" t="s">
        <v>234</v>
      </c>
      <c r="BI58" s="642">
        <v>63</v>
      </c>
      <c r="BJ58" s="524">
        <v>63</v>
      </c>
      <c r="BK58" s="96">
        <v>9</v>
      </c>
    </row>
    <row r="59" spans="1:63" hidden="1">
      <c r="A59" s="96" t="str">
        <f t="shared" si="20"/>
        <v/>
      </c>
      <c r="B59" s="96">
        <f t="shared" si="21"/>
        <v>0</v>
      </c>
      <c r="C59" s="24"/>
      <c r="D59" s="1624"/>
      <c r="E59" s="1608"/>
      <c r="F59" s="1625"/>
      <c r="G59" s="1625"/>
      <c r="H59" s="1625"/>
      <c r="I59" s="1625"/>
      <c r="J59" s="1625"/>
      <c r="K59" s="1610"/>
      <c r="L59" s="25"/>
      <c r="M59" s="31"/>
      <c r="N59" s="27"/>
      <c r="O59" s="27"/>
      <c r="P59" s="27"/>
      <c r="Q59" s="28"/>
      <c r="R59" s="27"/>
      <c r="S59" s="32"/>
      <c r="T59" s="32"/>
      <c r="U59" s="30"/>
      <c r="V59" s="1613"/>
      <c r="W59" s="1614"/>
      <c r="X59" s="1611"/>
      <c r="Y59" s="1611"/>
      <c r="Z59" s="1612"/>
      <c r="AA59" s="31"/>
      <c r="AB59" s="96"/>
      <c r="AC59" s="96"/>
      <c r="AD59" s="96"/>
      <c r="AE59" s="96"/>
      <c r="AF59" s="96"/>
      <c r="AG59" s="96"/>
      <c r="AH59" s="96"/>
      <c r="AI59" s="96"/>
      <c r="AJ59" s="96"/>
      <c r="AK59" s="96"/>
      <c r="AL59" s="250" t="str">
        <f t="shared" si="0"/>
        <v/>
      </c>
      <c r="AM59" s="637" t="str">
        <f t="shared" si="1"/>
        <v/>
      </c>
      <c r="AN59" s="250" t="str">
        <f t="shared" si="2"/>
        <v/>
      </c>
      <c r="AO59" s="250" t="str">
        <f t="shared" si="3"/>
        <v/>
      </c>
      <c r="AP59" s="250" t="str">
        <f t="shared" si="4"/>
        <v/>
      </c>
      <c r="AQ59" s="250" t="str">
        <f t="shared" si="5"/>
        <v/>
      </c>
      <c r="AR59" s="250" t="str">
        <f t="shared" si="6"/>
        <v/>
      </c>
      <c r="AS59" s="638" t="str">
        <f t="shared" si="7"/>
        <v/>
      </c>
      <c r="AT59" s="638" t="str">
        <f t="shared" si="8"/>
        <v/>
      </c>
      <c r="AU59" s="96" t="str">
        <f t="shared" si="9"/>
        <v>S/I</v>
      </c>
      <c r="AV59" s="96"/>
      <c r="AW59" s="639"/>
      <c r="AX59" s="96" t="str">
        <f t="shared" si="10"/>
        <v xml:space="preserve"> - </v>
      </c>
      <c r="AY59" s="640" t="str">
        <f t="shared" si="11"/>
        <v/>
      </c>
      <c r="AZ59" s="640">
        <f t="shared" si="12"/>
        <v>0</v>
      </c>
      <c r="BA59" s="250" t="str">
        <f t="shared" si="13"/>
        <v/>
      </c>
      <c r="BB59" s="250" t="str">
        <f t="shared" si="14"/>
        <v/>
      </c>
      <c r="BC59" s="250" t="str">
        <f t="shared" si="15"/>
        <v/>
      </c>
      <c r="BD59" s="250" t="str">
        <f t="shared" si="16"/>
        <v/>
      </c>
      <c r="BE59" s="250" t="str">
        <f t="shared" si="17"/>
        <v/>
      </c>
      <c r="BF59" s="638" t="str">
        <f t="shared" si="18"/>
        <v/>
      </c>
      <c r="BG59" s="638" t="str">
        <f t="shared" si="19"/>
        <v/>
      </c>
      <c r="BH59" s="519" t="s">
        <v>240</v>
      </c>
      <c r="BI59" s="641">
        <v>49</v>
      </c>
      <c r="BJ59" s="515">
        <v>49</v>
      </c>
      <c r="BK59" s="96">
        <v>21</v>
      </c>
    </row>
    <row r="60" spans="1:63" hidden="1">
      <c r="A60" s="96" t="str">
        <f t="shared" si="20"/>
        <v/>
      </c>
      <c r="B60" s="96">
        <f t="shared" si="21"/>
        <v>0</v>
      </c>
      <c r="C60" s="24"/>
      <c r="D60" s="1624"/>
      <c r="E60" s="1608"/>
      <c r="F60" s="1625"/>
      <c r="G60" s="1625"/>
      <c r="H60" s="1625"/>
      <c r="I60" s="1625"/>
      <c r="J60" s="1625"/>
      <c r="K60" s="1610"/>
      <c r="L60" s="25"/>
      <c r="M60" s="31"/>
      <c r="N60" s="27"/>
      <c r="O60" s="27"/>
      <c r="P60" s="27"/>
      <c r="Q60" s="28"/>
      <c r="R60" s="27"/>
      <c r="S60" s="32"/>
      <c r="T60" s="32"/>
      <c r="U60" s="30"/>
      <c r="V60" s="1613"/>
      <c r="W60" s="29"/>
      <c r="X60" s="1611"/>
      <c r="Y60" s="29"/>
      <c r="Z60" s="1612"/>
      <c r="AA60" s="31"/>
      <c r="AB60" s="96"/>
      <c r="AC60" s="96"/>
      <c r="AD60" s="96"/>
      <c r="AE60" s="96"/>
      <c r="AF60" s="96"/>
      <c r="AG60" s="96"/>
      <c r="AH60" s="96"/>
      <c r="AI60" s="96"/>
      <c r="AJ60" s="96"/>
      <c r="AK60" s="96"/>
      <c r="AL60" s="250" t="str">
        <f t="shared" si="0"/>
        <v/>
      </c>
      <c r="AM60" s="637" t="str">
        <f t="shared" si="1"/>
        <v/>
      </c>
      <c r="AN60" s="250" t="str">
        <f t="shared" si="2"/>
        <v/>
      </c>
      <c r="AO60" s="250" t="str">
        <f t="shared" si="3"/>
        <v/>
      </c>
      <c r="AP60" s="250" t="str">
        <f t="shared" si="4"/>
        <v/>
      </c>
      <c r="AQ60" s="250" t="str">
        <f t="shared" si="5"/>
        <v/>
      </c>
      <c r="AR60" s="250" t="str">
        <f t="shared" si="6"/>
        <v/>
      </c>
      <c r="AS60" s="638" t="str">
        <f t="shared" si="7"/>
        <v/>
      </c>
      <c r="AT60" s="638" t="str">
        <f t="shared" si="8"/>
        <v/>
      </c>
      <c r="AU60" s="96" t="str">
        <f t="shared" si="9"/>
        <v>S/I</v>
      </c>
      <c r="AV60" s="96"/>
      <c r="AW60" s="639"/>
      <c r="AX60" s="96" t="str">
        <f t="shared" si="10"/>
        <v xml:space="preserve"> - </v>
      </c>
      <c r="AY60" s="640" t="str">
        <f t="shared" si="11"/>
        <v/>
      </c>
      <c r="AZ60" s="640">
        <f t="shared" si="12"/>
        <v>0</v>
      </c>
      <c r="BA60" s="250" t="str">
        <f t="shared" si="13"/>
        <v/>
      </c>
      <c r="BB60" s="250" t="str">
        <f t="shared" si="14"/>
        <v/>
      </c>
      <c r="BC60" s="250" t="str">
        <f t="shared" si="15"/>
        <v/>
      </c>
      <c r="BD60" s="250" t="str">
        <f t="shared" si="16"/>
        <v/>
      </c>
      <c r="BE60" s="250" t="str">
        <f t="shared" si="17"/>
        <v/>
      </c>
      <c r="BF60" s="638" t="str">
        <f t="shared" si="18"/>
        <v/>
      </c>
      <c r="BG60" s="638" t="str">
        <f t="shared" si="19"/>
        <v/>
      </c>
      <c r="BH60" s="519" t="s">
        <v>265</v>
      </c>
      <c r="BI60" s="641">
        <v>0</v>
      </c>
      <c r="BJ60" s="515">
        <v>0</v>
      </c>
      <c r="BK60" s="96">
        <v>14</v>
      </c>
    </row>
    <row r="61" spans="1:63" ht="22.5" hidden="1">
      <c r="A61" s="96" t="str">
        <f t="shared" si="20"/>
        <v/>
      </c>
      <c r="B61" s="96">
        <f t="shared" si="21"/>
        <v>0</v>
      </c>
      <c r="C61" s="13"/>
      <c r="D61" s="1608"/>
      <c r="E61" s="1608"/>
      <c r="F61" s="1609"/>
      <c r="G61" s="1609"/>
      <c r="H61" s="1609"/>
      <c r="I61" s="1609"/>
      <c r="J61" s="1609"/>
      <c r="K61" s="1610"/>
      <c r="L61" s="14"/>
      <c r="M61" s="17"/>
      <c r="N61" s="15"/>
      <c r="O61" s="15"/>
      <c r="P61" s="15"/>
      <c r="Q61" s="22"/>
      <c r="R61" s="22"/>
      <c r="S61" s="16"/>
      <c r="T61" s="16"/>
      <c r="U61" s="18"/>
      <c r="V61" s="1627"/>
      <c r="W61" s="1623"/>
      <c r="X61" s="1628"/>
      <c r="Y61" s="1628"/>
      <c r="Z61" s="1621"/>
      <c r="AA61" s="17"/>
      <c r="AB61" s="96"/>
      <c r="AC61" s="96"/>
      <c r="AD61" s="96"/>
      <c r="AE61" s="96"/>
      <c r="AF61" s="96"/>
      <c r="AG61" s="96"/>
      <c r="AH61" s="96"/>
      <c r="AI61" s="96"/>
      <c r="AJ61" s="96"/>
      <c r="AK61" s="96"/>
      <c r="AL61" s="250" t="str">
        <f t="shared" si="0"/>
        <v/>
      </c>
      <c r="AM61" s="637" t="str">
        <f t="shared" si="1"/>
        <v/>
      </c>
      <c r="AN61" s="250" t="str">
        <f t="shared" si="2"/>
        <v/>
      </c>
      <c r="AO61" s="250" t="str">
        <f t="shared" si="3"/>
        <v/>
      </c>
      <c r="AP61" s="250" t="str">
        <f t="shared" si="4"/>
        <v/>
      </c>
      <c r="AQ61" s="250" t="str">
        <f t="shared" si="5"/>
        <v/>
      </c>
      <c r="AR61" s="250" t="str">
        <f t="shared" si="6"/>
        <v/>
      </c>
      <c r="AS61" s="638" t="str">
        <f t="shared" si="7"/>
        <v/>
      </c>
      <c r="AT61" s="638" t="str">
        <f t="shared" si="8"/>
        <v/>
      </c>
      <c r="AU61" s="96" t="str">
        <f t="shared" si="9"/>
        <v>S/I</v>
      </c>
      <c r="AV61" s="96"/>
      <c r="AW61" s="639"/>
      <c r="AX61" s="96" t="str">
        <f t="shared" si="10"/>
        <v xml:space="preserve"> - </v>
      </c>
      <c r="AY61" s="640" t="str">
        <f t="shared" si="11"/>
        <v/>
      </c>
      <c r="AZ61" s="640">
        <f t="shared" si="12"/>
        <v>0</v>
      </c>
      <c r="BA61" s="250" t="str">
        <f t="shared" si="13"/>
        <v/>
      </c>
      <c r="BB61" s="250" t="str">
        <f t="shared" si="14"/>
        <v/>
      </c>
      <c r="BC61" s="250" t="str">
        <f t="shared" si="15"/>
        <v/>
      </c>
      <c r="BD61" s="250" t="str">
        <f t="shared" si="16"/>
        <v/>
      </c>
      <c r="BE61" s="250" t="str">
        <f t="shared" si="17"/>
        <v/>
      </c>
      <c r="BF61" s="638" t="str">
        <f t="shared" si="18"/>
        <v/>
      </c>
      <c r="BG61" s="638" t="str">
        <f t="shared" si="19"/>
        <v/>
      </c>
      <c r="BH61" s="523" t="s">
        <v>437</v>
      </c>
      <c r="BI61" s="642">
        <v>65</v>
      </c>
      <c r="BJ61" s="524">
        <v>65</v>
      </c>
      <c r="BK61" s="96">
        <v>6</v>
      </c>
    </row>
    <row r="62" spans="1:63" hidden="1">
      <c r="A62" s="96" t="str">
        <f t="shared" si="20"/>
        <v/>
      </c>
      <c r="B62" s="96">
        <f t="shared" si="21"/>
        <v>0</v>
      </c>
      <c r="C62" s="13"/>
      <c r="D62" s="1608"/>
      <c r="E62" s="1608"/>
      <c r="F62" s="1609"/>
      <c r="G62" s="1609"/>
      <c r="H62" s="1609"/>
      <c r="I62" s="1609"/>
      <c r="J62" s="1609"/>
      <c r="K62" s="1610"/>
      <c r="L62" s="1609"/>
      <c r="M62" s="17"/>
      <c r="N62" s="15"/>
      <c r="O62" s="15"/>
      <c r="P62" s="15"/>
      <c r="Q62" s="15"/>
      <c r="R62" s="15"/>
      <c r="S62" s="16"/>
      <c r="T62" s="16"/>
      <c r="U62" s="18"/>
      <c r="V62" s="1613"/>
      <c r="W62" s="1618"/>
      <c r="X62" s="1616"/>
      <c r="Y62" s="1616"/>
      <c r="Z62" s="1617"/>
      <c r="AA62" s="17"/>
      <c r="AB62" s="96"/>
      <c r="AC62" s="96"/>
      <c r="AD62" s="96"/>
      <c r="AE62" s="96"/>
      <c r="AF62" s="96"/>
      <c r="AG62" s="96"/>
      <c r="AH62" s="96"/>
      <c r="AI62" s="96"/>
      <c r="AJ62" s="96"/>
      <c r="AK62" s="96"/>
      <c r="AL62" s="250" t="str">
        <f t="shared" si="0"/>
        <v/>
      </c>
      <c r="AM62" s="637" t="str">
        <f t="shared" si="1"/>
        <v/>
      </c>
      <c r="AN62" s="250" t="str">
        <f t="shared" si="2"/>
        <v/>
      </c>
      <c r="AO62" s="250" t="str">
        <f t="shared" si="3"/>
        <v/>
      </c>
      <c r="AP62" s="250" t="str">
        <f t="shared" si="4"/>
        <v/>
      </c>
      <c r="AQ62" s="250" t="str">
        <f t="shared" si="5"/>
        <v/>
      </c>
      <c r="AR62" s="250" t="str">
        <f t="shared" si="6"/>
        <v/>
      </c>
      <c r="AS62" s="638" t="str">
        <f t="shared" si="7"/>
        <v/>
      </c>
      <c r="AT62" s="638" t="str">
        <f t="shared" si="8"/>
        <v/>
      </c>
      <c r="AU62" s="96" t="str">
        <f t="shared" si="9"/>
        <v>S/I</v>
      </c>
      <c r="AV62" s="96"/>
      <c r="AW62" s="639"/>
      <c r="AX62" s="96" t="str">
        <f t="shared" si="10"/>
        <v xml:space="preserve"> - </v>
      </c>
      <c r="AY62" s="640" t="str">
        <f t="shared" si="11"/>
        <v/>
      </c>
      <c r="AZ62" s="640">
        <f t="shared" si="12"/>
        <v>0</v>
      </c>
      <c r="BA62" s="250" t="str">
        <f t="shared" si="13"/>
        <v/>
      </c>
      <c r="BB62" s="250" t="str">
        <f t="shared" si="14"/>
        <v/>
      </c>
      <c r="BC62" s="250" t="str">
        <f t="shared" si="15"/>
        <v/>
      </c>
      <c r="BD62" s="250" t="str">
        <f t="shared" si="16"/>
        <v/>
      </c>
      <c r="BE62" s="250" t="str">
        <f t="shared" si="17"/>
        <v/>
      </c>
      <c r="BF62" s="638" t="str">
        <f t="shared" si="18"/>
        <v/>
      </c>
      <c r="BG62" s="638" t="str">
        <f t="shared" si="19"/>
        <v/>
      </c>
      <c r="BH62" s="531" t="s">
        <v>457</v>
      </c>
      <c r="BI62" s="644">
        <v>0</v>
      </c>
      <c r="BJ62" s="532">
        <v>0</v>
      </c>
      <c r="BK62" s="96">
        <v>5</v>
      </c>
    </row>
    <row r="63" spans="1:63" hidden="1">
      <c r="A63" s="96" t="str">
        <f t="shared" si="20"/>
        <v/>
      </c>
      <c r="B63" s="96">
        <f t="shared" si="21"/>
        <v>0</v>
      </c>
      <c r="C63" s="13"/>
      <c r="D63" s="1608"/>
      <c r="E63" s="1608"/>
      <c r="F63" s="1609"/>
      <c r="G63" s="1609"/>
      <c r="H63" s="1609"/>
      <c r="I63" s="1609"/>
      <c r="J63" s="1609"/>
      <c r="K63" s="1610"/>
      <c r="L63" s="14"/>
      <c r="M63" s="17"/>
      <c r="N63" s="15"/>
      <c r="O63" s="15"/>
      <c r="P63" s="15"/>
      <c r="Q63" s="15"/>
      <c r="R63" s="15"/>
      <c r="S63" s="16"/>
      <c r="T63" s="16"/>
      <c r="U63" s="18"/>
      <c r="V63" s="1613"/>
      <c r="W63" s="1614"/>
      <c r="X63" s="1611"/>
      <c r="Y63" s="1611"/>
      <c r="Z63" s="1612"/>
      <c r="AA63" s="17"/>
      <c r="AB63" s="96"/>
      <c r="AC63" s="96"/>
      <c r="AD63" s="96"/>
      <c r="AE63" s="96"/>
      <c r="AF63" s="96"/>
      <c r="AG63" s="96"/>
      <c r="AH63" s="96"/>
      <c r="AI63" s="96"/>
      <c r="AJ63" s="96"/>
      <c r="AK63" s="96"/>
      <c r="AL63" s="250" t="str">
        <f t="shared" si="0"/>
        <v/>
      </c>
      <c r="AM63" s="637" t="str">
        <f t="shared" si="1"/>
        <v/>
      </c>
      <c r="AN63" s="250" t="str">
        <f t="shared" si="2"/>
        <v/>
      </c>
      <c r="AO63" s="250" t="str">
        <f t="shared" si="3"/>
        <v/>
      </c>
      <c r="AP63" s="250" t="str">
        <f t="shared" si="4"/>
        <v/>
      </c>
      <c r="AQ63" s="250" t="str">
        <f t="shared" si="5"/>
        <v/>
      </c>
      <c r="AR63" s="250" t="str">
        <f t="shared" si="6"/>
        <v/>
      </c>
      <c r="AS63" s="638" t="str">
        <f t="shared" si="7"/>
        <v/>
      </c>
      <c r="AT63" s="638" t="str">
        <f t="shared" si="8"/>
        <v/>
      </c>
      <c r="AU63" s="96" t="str">
        <f t="shared" si="9"/>
        <v>S/I</v>
      </c>
      <c r="AV63" s="96"/>
      <c r="AW63" s="639"/>
      <c r="AX63" s="96" t="str">
        <f t="shared" si="10"/>
        <v xml:space="preserve"> - </v>
      </c>
      <c r="AY63" s="640" t="str">
        <f t="shared" si="11"/>
        <v/>
      </c>
      <c r="AZ63" s="640">
        <f t="shared" si="12"/>
        <v>0</v>
      </c>
      <c r="BA63" s="250" t="str">
        <f t="shared" si="13"/>
        <v/>
      </c>
      <c r="BB63" s="250" t="str">
        <f t="shared" si="14"/>
        <v/>
      </c>
      <c r="BC63" s="250" t="str">
        <f t="shared" si="15"/>
        <v/>
      </c>
      <c r="BD63" s="250" t="str">
        <f t="shared" si="16"/>
        <v/>
      </c>
      <c r="BE63" s="250" t="str">
        <f t="shared" si="17"/>
        <v/>
      </c>
      <c r="BF63" s="638" t="str">
        <f t="shared" si="18"/>
        <v/>
      </c>
      <c r="BG63" s="638" t="str">
        <f t="shared" si="19"/>
        <v/>
      </c>
      <c r="BH63" s="525" t="s">
        <v>35</v>
      </c>
      <c r="BI63" s="643">
        <v>31</v>
      </c>
      <c r="BJ63" s="526">
        <v>31</v>
      </c>
      <c r="BK63" s="96">
        <v>4</v>
      </c>
    </row>
    <row r="64" spans="1:63" hidden="1">
      <c r="A64" s="96" t="str">
        <f t="shared" si="20"/>
        <v/>
      </c>
      <c r="B64" s="96">
        <f t="shared" si="21"/>
        <v>0</v>
      </c>
      <c r="C64" s="13"/>
      <c r="D64" s="1608"/>
      <c r="E64" s="1608"/>
      <c r="F64" s="1609"/>
      <c r="G64" s="1609"/>
      <c r="H64" s="1609"/>
      <c r="I64" s="1609"/>
      <c r="J64" s="1609"/>
      <c r="K64" s="1610"/>
      <c r="L64" s="14"/>
      <c r="M64" s="17"/>
      <c r="N64" s="15"/>
      <c r="O64" s="15"/>
      <c r="P64" s="15"/>
      <c r="Q64" s="15"/>
      <c r="R64" s="15"/>
      <c r="S64" s="16"/>
      <c r="T64" s="16"/>
      <c r="U64" s="18"/>
      <c r="V64" s="1613"/>
      <c r="W64" s="1614"/>
      <c r="X64" s="1611"/>
      <c r="Y64" s="1611"/>
      <c r="Z64" s="1612"/>
      <c r="AA64" s="17"/>
      <c r="AB64" s="96"/>
      <c r="AC64" s="96"/>
      <c r="AD64" s="96"/>
      <c r="AE64" s="96"/>
      <c r="AF64" s="96"/>
      <c r="AG64" s="96"/>
      <c r="AH64" s="96"/>
      <c r="AI64" s="96"/>
      <c r="AJ64" s="96"/>
      <c r="AK64" s="96"/>
      <c r="AL64" s="250" t="str">
        <f t="shared" si="0"/>
        <v/>
      </c>
      <c r="AM64" s="637" t="str">
        <f t="shared" si="1"/>
        <v/>
      </c>
      <c r="AN64" s="250" t="str">
        <f t="shared" si="2"/>
        <v/>
      </c>
      <c r="AO64" s="250" t="str">
        <f t="shared" si="3"/>
        <v/>
      </c>
      <c r="AP64" s="250" t="str">
        <f t="shared" si="4"/>
        <v/>
      </c>
      <c r="AQ64" s="250" t="str">
        <f t="shared" si="5"/>
        <v/>
      </c>
      <c r="AR64" s="250" t="str">
        <f t="shared" si="6"/>
        <v/>
      </c>
      <c r="AS64" s="638" t="str">
        <f t="shared" si="7"/>
        <v/>
      </c>
      <c r="AT64" s="638" t="str">
        <f t="shared" si="8"/>
        <v/>
      </c>
      <c r="AU64" s="96" t="str">
        <f t="shared" si="9"/>
        <v>S/I</v>
      </c>
      <c r="AV64" s="96"/>
      <c r="AW64" s="639"/>
      <c r="AX64" s="96" t="str">
        <f t="shared" si="10"/>
        <v xml:space="preserve"> - </v>
      </c>
      <c r="AY64" s="640" t="str">
        <f t="shared" si="11"/>
        <v/>
      </c>
      <c r="AZ64" s="640">
        <f t="shared" si="12"/>
        <v>0</v>
      </c>
      <c r="BA64" s="250" t="str">
        <f t="shared" si="13"/>
        <v/>
      </c>
      <c r="BB64" s="250" t="str">
        <f t="shared" si="14"/>
        <v/>
      </c>
      <c r="BC64" s="250" t="str">
        <f t="shared" si="15"/>
        <v/>
      </c>
      <c r="BD64" s="250" t="str">
        <f t="shared" si="16"/>
        <v/>
      </c>
      <c r="BE64" s="250" t="str">
        <f t="shared" si="17"/>
        <v/>
      </c>
      <c r="BF64" s="638" t="str">
        <f t="shared" si="18"/>
        <v/>
      </c>
      <c r="BG64" s="638" t="str">
        <f t="shared" si="19"/>
        <v/>
      </c>
      <c r="BH64" s="519" t="s">
        <v>69</v>
      </c>
      <c r="BI64" s="641">
        <v>1</v>
      </c>
      <c r="BJ64" s="515">
        <v>1</v>
      </c>
      <c r="BK64" s="96">
        <v>1</v>
      </c>
    </row>
    <row r="65" spans="1:63" hidden="1">
      <c r="A65" s="96" t="str">
        <f t="shared" si="20"/>
        <v/>
      </c>
      <c r="B65" s="96">
        <f t="shared" si="21"/>
        <v>0</v>
      </c>
      <c r="C65" s="13"/>
      <c r="D65" s="1608"/>
      <c r="E65" s="1608"/>
      <c r="F65" s="1609"/>
      <c r="G65" s="1609"/>
      <c r="H65" s="1609"/>
      <c r="I65" s="1609"/>
      <c r="J65" s="1609"/>
      <c r="K65" s="1610"/>
      <c r="L65" s="14"/>
      <c r="M65" s="17"/>
      <c r="N65" s="15"/>
      <c r="O65" s="15"/>
      <c r="P65" s="15"/>
      <c r="Q65" s="15"/>
      <c r="R65" s="15"/>
      <c r="S65" s="16"/>
      <c r="T65" s="16"/>
      <c r="U65" s="18"/>
      <c r="V65" s="1613"/>
      <c r="W65" s="1614"/>
      <c r="X65" s="1611"/>
      <c r="Y65" s="1611"/>
      <c r="Z65" s="1612"/>
      <c r="AA65" s="17"/>
      <c r="AB65" s="96"/>
      <c r="AC65" s="96"/>
      <c r="AD65" s="96"/>
      <c r="AE65" s="96"/>
      <c r="AF65" s="96"/>
      <c r="AG65" s="96"/>
      <c r="AH65" s="96"/>
      <c r="AI65" s="96"/>
      <c r="AJ65" s="96"/>
      <c r="AK65" s="96"/>
      <c r="AL65" s="250" t="str">
        <f t="shared" si="0"/>
        <v/>
      </c>
      <c r="AM65" s="637" t="str">
        <f t="shared" si="1"/>
        <v/>
      </c>
      <c r="AN65" s="250" t="str">
        <f t="shared" si="2"/>
        <v/>
      </c>
      <c r="AO65" s="250" t="str">
        <f t="shared" si="3"/>
        <v/>
      </c>
      <c r="AP65" s="250" t="str">
        <f t="shared" si="4"/>
        <v/>
      </c>
      <c r="AQ65" s="250" t="str">
        <f t="shared" si="5"/>
        <v/>
      </c>
      <c r="AR65" s="250" t="str">
        <f t="shared" si="6"/>
        <v/>
      </c>
      <c r="AS65" s="638" t="str">
        <f t="shared" si="7"/>
        <v/>
      </c>
      <c r="AT65" s="638" t="str">
        <f t="shared" si="8"/>
        <v/>
      </c>
      <c r="AU65" s="96" t="str">
        <f t="shared" si="9"/>
        <v>S/I</v>
      </c>
      <c r="AV65" s="96"/>
      <c r="AW65" s="639"/>
      <c r="AX65" s="96" t="str">
        <f t="shared" si="10"/>
        <v xml:space="preserve"> - </v>
      </c>
      <c r="AY65" s="640" t="str">
        <f t="shared" si="11"/>
        <v/>
      </c>
      <c r="AZ65" s="640">
        <f t="shared" si="12"/>
        <v>0</v>
      </c>
      <c r="BA65" s="250" t="str">
        <f t="shared" si="13"/>
        <v/>
      </c>
      <c r="BB65" s="250" t="str">
        <f t="shared" si="14"/>
        <v/>
      </c>
      <c r="BC65" s="250" t="str">
        <f t="shared" si="15"/>
        <v/>
      </c>
      <c r="BD65" s="250" t="str">
        <f t="shared" si="16"/>
        <v/>
      </c>
      <c r="BE65" s="250" t="str">
        <f t="shared" si="17"/>
        <v/>
      </c>
      <c r="BF65" s="638" t="str">
        <f t="shared" si="18"/>
        <v/>
      </c>
      <c r="BG65" s="638" t="str">
        <f t="shared" si="19"/>
        <v/>
      </c>
      <c r="BH65" s="519" t="s">
        <v>150</v>
      </c>
      <c r="BI65" s="641">
        <v>5</v>
      </c>
      <c r="BJ65" s="515">
        <v>5</v>
      </c>
      <c r="BK65" s="96" t="s">
        <v>27</v>
      </c>
    </row>
    <row r="66" spans="1:63" hidden="1">
      <c r="A66" s="96" t="str">
        <f t="shared" si="20"/>
        <v/>
      </c>
      <c r="B66" s="96">
        <f t="shared" si="21"/>
        <v>0</v>
      </c>
      <c r="C66" s="13"/>
      <c r="D66" s="1608"/>
      <c r="E66" s="1608"/>
      <c r="F66" s="1609"/>
      <c r="G66" s="1609"/>
      <c r="H66" s="1609"/>
      <c r="I66" s="1609"/>
      <c r="J66" s="1609"/>
      <c r="K66" s="1610"/>
      <c r="L66" s="14"/>
      <c r="M66" s="17"/>
      <c r="N66" s="15"/>
      <c r="O66" s="15"/>
      <c r="P66" s="15"/>
      <c r="Q66" s="15"/>
      <c r="R66" s="22"/>
      <c r="S66" s="16"/>
      <c r="T66" s="16"/>
      <c r="U66" s="18"/>
      <c r="V66" s="1613"/>
      <c r="W66" s="1618"/>
      <c r="X66" s="1616"/>
      <c r="Y66" s="1616"/>
      <c r="Z66" s="1617"/>
      <c r="AA66" s="17"/>
      <c r="AB66" s="96"/>
      <c r="AC66" s="96"/>
      <c r="AD66" s="96"/>
      <c r="AE66" s="96"/>
      <c r="AF66" s="96"/>
      <c r="AG66" s="96"/>
      <c r="AH66" s="96"/>
      <c r="AI66" s="96"/>
      <c r="AJ66" s="96"/>
      <c r="AK66" s="96"/>
      <c r="AL66" s="250" t="str">
        <f t="shared" si="0"/>
        <v/>
      </c>
      <c r="AM66" s="637" t="str">
        <f t="shared" si="1"/>
        <v/>
      </c>
      <c r="AN66" s="250" t="str">
        <f t="shared" si="2"/>
        <v/>
      </c>
      <c r="AO66" s="250" t="str">
        <f t="shared" si="3"/>
        <v/>
      </c>
      <c r="AP66" s="250" t="str">
        <f t="shared" si="4"/>
        <v/>
      </c>
      <c r="AQ66" s="250" t="str">
        <f t="shared" si="5"/>
        <v/>
      </c>
      <c r="AR66" s="250" t="str">
        <f t="shared" si="6"/>
        <v/>
      </c>
      <c r="AS66" s="638" t="str">
        <f t="shared" si="7"/>
        <v/>
      </c>
      <c r="AT66" s="638" t="str">
        <f t="shared" si="8"/>
        <v/>
      </c>
      <c r="AU66" s="96" t="str">
        <f t="shared" si="9"/>
        <v>S/I</v>
      </c>
      <c r="AV66" s="96"/>
      <c r="AW66" s="639"/>
      <c r="AX66" s="96" t="str">
        <f t="shared" si="10"/>
        <v xml:space="preserve"> - </v>
      </c>
      <c r="AY66" s="640" t="str">
        <f t="shared" si="11"/>
        <v/>
      </c>
      <c r="AZ66" s="640">
        <f t="shared" si="12"/>
        <v>0</v>
      </c>
      <c r="BA66" s="250" t="str">
        <f t="shared" si="13"/>
        <v/>
      </c>
      <c r="BB66" s="250" t="str">
        <f t="shared" si="14"/>
        <v/>
      </c>
      <c r="BC66" s="250" t="str">
        <f t="shared" si="15"/>
        <v/>
      </c>
      <c r="BD66" s="250" t="str">
        <f t="shared" si="16"/>
        <v/>
      </c>
      <c r="BE66" s="250" t="str">
        <f t="shared" si="17"/>
        <v/>
      </c>
      <c r="BF66" s="638" t="str">
        <f t="shared" si="18"/>
        <v/>
      </c>
      <c r="BG66" s="638" t="str">
        <f t="shared" si="19"/>
        <v/>
      </c>
      <c r="BH66" s="519" t="s">
        <v>159</v>
      </c>
      <c r="BI66" s="641">
        <v>7</v>
      </c>
      <c r="BJ66" s="515">
        <v>7</v>
      </c>
      <c r="BK66" s="96">
        <v>4</v>
      </c>
    </row>
    <row r="67" spans="1:63" ht="22.5" hidden="1">
      <c r="A67" s="96" t="str">
        <f t="shared" si="20"/>
        <v/>
      </c>
      <c r="B67" s="96">
        <f t="shared" si="21"/>
        <v>0</v>
      </c>
      <c r="C67" s="13"/>
      <c r="D67" s="1608"/>
      <c r="E67" s="1608"/>
      <c r="F67" s="1609"/>
      <c r="G67" s="1609"/>
      <c r="H67" s="1609"/>
      <c r="I67" s="1609"/>
      <c r="J67" s="1609"/>
      <c r="K67" s="1610"/>
      <c r="L67" s="14"/>
      <c r="M67" s="17"/>
      <c r="N67" s="15"/>
      <c r="O67" s="15"/>
      <c r="P67" s="15"/>
      <c r="Q67" s="15"/>
      <c r="R67" s="22"/>
      <c r="S67" s="16"/>
      <c r="T67" s="16"/>
      <c r="U67" s="18"/>
      <c r="V67" s="1613"/>
      <c r="W67" s="1614"/>
      <c r="X67" s="1611"/>
      <c r="Y67" s="1611"/>
      <c r="Z67" s="1612"/>
      <c r="AA67" s="17"/>
      <c r="AB67" s="96"/>
      <c r="AC67" s="96"/>
      <c r="AD67" s="96"/>
      <c r="AE67" s="96"/>
      <c r="AF67" s="96"/>
      <c r="AG67" s="96"/>
      <c r="AH67" s="96"/>
      <c r="AI67" s="96"/>
      <c r="AJ67" s="96"/>
      <c r="AK67" s="96"/>
      <c r="AL67" s="250" t="str">
        <f t="shared" si="0"/>
        <v/>
      </c>
      <c r="AM67" s="637" t="str">
        <f t="shared" si="1"/>
        <v/>
      </c>
      <c r="AN67" s="250" t="str">
        <f t="shared" si="2"/>
        <v/>
      </c>
      <c r="AO67" s="250" t="str">
        <f t="shared" si="3"/>
        <v/>
      </c>
      <c r="AP67" s="250" t="str">
        <f t="shared" si="4"/>
        <v/>
      </c>
      <c r="AQ67" s="250" t="str">
        <f t="shared" si="5"/>
        <v/>
      </c>
      <c r="AR67" s="250" t="str">
        <f t="shared" si="6"/>
        <v/>
      </c>
      <c r="AS67" s="638" t="str">
        <f t="shared" si="7"/>
        <v/>
      </c>
      <c r="AT67" s="638" t="str">
        <f t="shared" si="8"/>
        <v/>
      </c>
      <c r="AU67" s="96" t="str">
        <f t="shared" si="9"/>
        <v>S/I</v>
      </c>
      <c r="AV67" s="96"/>
      <c r="AW67" s="639"/>
      <c r="AX67" s="96" t="str">
        <f t="shared" si="10"/>
        <v xml:space="preserve"> - </v>
      </c>
      <c r="AY67" s="640" t="str">
        <f t="shared" si="11"/>
        <v/>
      </c>
      <c r="AZ67" s="640">
        <f t="shared" si="12"/>
        <v>0</v>
      </c>
      <c r="BA67" s="250" t="str">
        <f t="shared" si="13"/>
        <v/>
      </c>
      <c r="BB67" s="250" t="str">
        <f t="shared" si="14"/>
        <v/>
      </c>
      <c r="BC67" s="250" t="str">
        <f t="shared" si="15"/>
        <v/>
      </c>
      <c r="BD67" s="250" t="str">
        <f t="shared" si="16"/>
        <v/>
      </c>
      <c r="BE67" s="250" t="str">
        <f t="shared" si="17"/>
        <v/>
      </c>
      <c r="BF67" s="638" t="str">
        <f t="shared" si="18"/>
        <v/>
      </c>
      <c r="BG67" s="638" t="str">
        <f t="shared" si="19"/>
        <v/>
      </c>
      <c r="BH67" s="519" t="s">
        <v>275</v>
      </c>
      <c r="BI67" s="641">
        <v>19</v>
      </c>
      <c r="BJ67" s="515">
        <v>19</v>
      </c>
      <c r="BK67" s="96">
        <v>2</v>
      </c>
    </row>
    <row r="68" spans="1:63" ht="22.5" hidden="1">
      <c r="A68" s="96" t="str">
        <f t="shared" si="20"/>
        <v/>
      </c>
      <c r="B68" s="96">
        <f t="shared" si="21"/>
        <v>0</v>
      </c>
      <c r="C68" s="13"/>
      <c r="D68" s="1608"/>
      <c r="E68" s="1608"/>
      <c r="F68" s="1609"/>
      <c r="G68" s="1609"/>
      <c r="H68" s="1609"/>
      <c r="I68" s="1609"/>
      <c r="J68" s="1609"/>
      <c r="K68" s="1610"/>
      <c r="L68" s="14"/>
      <c r="M68" s="17"/>
      <c r="N68" s="15"/>
      <c r="O68" s="15"/>
      <c r="P68" s="15"/>
      <c r="Q68" s="15"/>
      <c r="R68" s="22"/>
      <c r="S68" s="16"/>
      <c r="T68" s="16"/>
      <c r="U68" s="18"/>
      <c r="V68" s="1613"/>
      <c r="W68" s="1614"/>
      <c r="X68" s="1611"/>
      <c r="Y68" s="1611"/>
      <c r="Z68" s="1612"/>
      <c r="AA68" s="17"/>
      <c r="AB68" s="96"/>
      <c r="AC68" s="96"/>
      <c r="AD68" s="96"/>
      <c r="AE68" s="96"/>
      <c r="AF68" s="96"/>
      <c r="AG68" s="96"/>
      <c r="AH68" s="96"/>
      <c r="AI68" s="96"/>
      <c r="AJ68" s="96"/>
      <c r="AK68" s="96"/>
      <c r="AL68" s="250" t="str">
        <f t="shared" si="0"/>
        <v/>
      </c>
      <c r="AM68" s="637" t="str">
        <f t="shared" si="1"/>
        <v/>
      </c>
      <c r="AN68" s="250" t="str">
        <f t="shared" si="2"/>
        <v/>
      </c>
      <c r="AO68" s="250" t="str">
        <f t="shared" si="3"/>
        <v/>
      </c>
      <c r="AP68" s="250" t="str">
        <f t="shared" si="4"/>
        <v/>
      </c>
      <c r="AQ68" s="250" t="str">
        <f t="shared" si="5"/>
        <v/>
      </c>
      <c r="AR68" s="250" t="str">
        <f t="shared" si="6"/>
        <v/>
      </c>
      <c r="AS68" s="638" t="str">
        <f t="shared" si="7"/>
        <v/>
      </c>
      <c r="AT68" s="638" t="str">
        <f t="shared" si="8"/>
        <v/>
      </c>
      <c r="AU68" s="96" t="str">
        <f t="shared" si="9"/>
        <v>S/I</v>
      </c>
      <c r="AV68" s="96"/>
      <c r="AW68" s="639"/>
      <c r="AX68" s="96" t="str">
        <f t="shared" si="10"/>
        <v xml:space="preserve"> - </v>
      </c>
      <c r="AY68" s="640" t="str">
        <f t="shared" si="11"/>
        <v/>
      </c>
      <c r="AZ68" s="640">
        <f t="shared" si="12"/>
        <v>0</v>
      </c>
      <c r="BA68" s="250" t="str">
        <f t="shared" si="13"/>
        <v/>
      </c>
      <c r="BB68" s="250" t="str">
        <f t="shared" si="14"/>
        <v/>
      </c>
      <c r="BC68" s="250" t="str">
        <f t="shared" si="15"/>
        <v/>
      </c>
      <c r="BD68" s="250" t="str">
        <f t="shared" si="16"/>
        <v/>
      </c>
      <c r="BE68" s="250" t="str">
        <f t="shared" si="17"/>
        <v/>
      </c>
      <c r="BF68" s="638" t="str">
        <f t="shared" si="18"/>
        <v/>
      </c>
      <c r="BG68" s="638" t="str">
        <f t="shared" si="19"/>
        <v/>
      </c>
      <c r="BH68" s="525" t="s">
        <v>290</v>
      </c>
      <c r="BI68" s="643">
        <v>2</v>
      </c>
      <c r="BJ68" s="526">
        <v>2</v>
      </c>
      <c r="BK68" s="96">
        <v>1</v>
      </c>
    </row>
    <row r="69" spans="1:63" hidden="1">
      <c r="A69" s="96" t="str">
        <f t="shared" si="20"/>
        <v/>
      </c>
      <c r="B69" s="96">
        <f t="shared" si="21"/>
        <v>0</v>
      </c>
      <c r="C69" s="13"/>
      <c r="D69" s="1608"/>
      <c r="E69" s="1608"/>
      <c r="F69" s="1609"/>
      <c r="G69" s="1609"/>
      <c r="H69" s="1609"/>
      <c r="I69" s="1609"/>
      <c r="J69" s="1609"/>
      <c r="K69" s="1610"/>
      <c r="L69" s="14"/>
      <c r="M69" s="17"/>
      <c r="N69" s="15"/>
      <c r="O69" s="15"/>
      <c r="P69" s="15"/>
      <c r="Q69" s="23"/>
      <c r="R69" s="15"/>
      <c r="S69" s="16"/>
      <c r="T69" s="16"/>
      <c r="U69" s="18"/>
      <c r="V69" s="1613"/>
      <c r="W69" s="1623"/>
      <c r="X69" s="1628"/>
      <c r="Y69" s="1628"/>
      <c r="Z69" s="1621"/>
      <c r="AA69" s="17"/>
      <c r="AB69" s="96"/>
      <c r="AC69" s="96"/>
      <c r="AD69" s="96"/>
      <c r="AE69" s="96"/>
      <c r="AF69" s="96"/>
      <c r="AG69" s="96"/>
      <c r="AH69" s="96"/>
      <c r="AI69" s="96"/>
      <c r="AJ69" s="96"/>
      <c r="AK69" s="96"/>
      <c r="AL69" s="250" t="str">
        <f t="shared" si="0"/>
        <v/>
      </c>
      <c r="AM69" s="637" t="str">
        <f t="shared" si="1"/>
        <v/>
      </c>
      <c r="AN69" s="250" t="str">
        <f t="shared" si="2"/>
        <v/>
      </c>
      <c r="AO69" s="250" t="str">
        <f t="shared" si="3"/>
        <v/>
      </c>
      <c r="AP69" s="250" t="str">
        <f t="shared" si="4"/>
        <v/>
      </c>
      <c r="AQ69" s="250" t="str">
        <f t="shared" si="5"/>
        <v/>
      </c>
      <c r="AR69" s="250" t="str">
        <f t="shared" si="6"/>
        <v/>
      </c>
      <c r="AS69" s="638" t="str">
        <f t="shared" si="7"/>
        <v/>
      </c>
      <c r="AT69" s="638" t="str">
        <f t="shared" si="8"/>
        <v/>
      </c>
      <c r="AU69" s="96" t="str">
        <f t="shared" si="9"/>
        <v>S/I</v>
      </c>
      <c r="AV69" s="96"/>
      <c r="AW69" s="639"/>
      <c r="AX69" s="96" t="str">
        <f t="shared" si="10"/>
        <v xml:space="preserve"> - </v>
      </c>
      <c r="AY69" s="640" t="str">
        <f t="shared" si="11"/>
        <v/>
      </c>
      <c r="AZ69" s="640">
        <f t="shared" si="12"/>
        <v>0</v>
      </c>
      <c r="BA69" s="250" t="str">
        <f t="shared" si="13"/>
        <v/>
      </c>
      <c r="BB69" s="250" t="str">
        <f t="shared" si="14"/>
        <v/>
      </c>
      <c r="BC69" s="250" t="str">
        <f t="shared" si="15"/>
        <v/>
      </c>
      <c r="BD69" s="250" t="str">
        <f t="shared" si="16"/>
        <v/>
      </c>
      <c r="BE69" s="250" t="str">
        <f t="shared" si="17"/>
        <v/>
      </c>
      <c r="BF69" s="638" t="str">
        <f t="shared" si="18"/>
        <v/>
      </c>
      <c r="BG69" s="638" t="str">
        <f t="shared" si="19"/>
        <v/>
      </c>
      <c r="BH69" s="519" t="s">
        <v>325</v>
      </c>
      <c r="BI69" s="641">
        <v>24</v>
      </c>
      <c r="BJ69" s="515">
        <v>24</v>
      </c>
      <c r="BK69" s="96" t="s">
        <v>27</v>
      </c>
    </row>
    <row r="70" spans="1:63" hidden="1">
      <c r="A70" s="96" t="str">
        <f t="shared" si="20"/>
        <v/>
      </c>
      <c r="B70" s="96">
        <f t="shared" si="21"/>
        <v>0</v>
      </c>
      <c r="C70" s="13"/>
      <c r="D70" s="1608"/>
      <c r="E70" s="1608"/>
      <c r="F70" s="1609"/>
      <c r="G70" s="1609"/>
      <c r="H70" s="1609"/>
      <c r="I70" s="1609"/>
      <c r="J70" s="1609"/>
      <c r="K70" s="1610"/>
      <c r="L70" s="14"/>
      <c r="M70" s="17"/>
      <c r="N70" s="15"/>
      <c r="O70" s="15"/>
      <c r="P70" s="15"/>
      <c r="Q70" s="15"/>
      <c r="R70" s="22"/>
      <c r="S70" s="16"/>
      <c r="T70" s="16"/>
      <c r="U70" s="18"/>
      <c r="V70" s="1622"/>
      <c r="W70" s="1614"/>
      <c r="X70" s="1611"/>
      <c r="Y70" s="1611"/>
      <c r="Z70" s="1612"/>
      <c r="AA70" s="17"/>
      <c r="AB70" s="96"/>
      <c r="AC70" s="96"/>
      <c r="AD70" s="96"/>
      <c r="AE70" s="96"/>
      <c r="AF70" s="96"/>
      <c r="AG70" s="96"/>
      <c r="AH70" s="96"/>
      <c r="AI70" s="96"/>
      <c r="AJ70" s="96"/>
      <c r="AK70" s="96"/>
      <c r="AL70" s="250" t="str">
        <f t="shared" si="0"/>
        <v/>
      </c>
      <c r="AM70" s="637" t="str">
        <f t="shared" si="1"/>
        <v/>
      </c>
      <c r="AN70" s="250" t="str">
        <f t="shared" si="2"/>
        <v/>
      </c>
      <c r="AO70" s="250" t="str">
        <f t="shared" si="3"/>
        <v/>
      </c>
      <c r="AP70" s="250" t="str">
        <f t="shared" si="4"/>
        <v/>
      </c>
      <c r="AQ70" s="250" t="str">
        <f t="shared" si="5"/>
        <v/>
      </c>
      <c r="AR70" s="250" t="str">
        <f t="shared" si="6"/>
        <v/>
      </c>
      <c r="AS70" s="638" t="str">
        <f t="shared" si="7"/>
        <v/>
      </c>
      <c r="AT70" s="638" t="str">
        <f t="shared" si="8"/>
        <v/>
      </c>
      <c r="AU70" s="96" t="str">
        <f t="shared" si="9"/>
        <v>S/I</v>
      </c>
      <c r="AV70" s="96"/>
      <c r="AW70" s="639"/>
      <c r="AX70" s="96" t="str">
        <f t="shared" si="10"/>
        <v xml:space="preserve"> - </v>
      </c>
      <c r="AY70" s="640" t="str">
        <f t="shared" si="11"/>
        <v/>
      </c>
      <c r="AZ70" s="640">
        <f t="shared" si="12"/>
        <v>0</v>
      </c>
      <c r="BA70" s="250" t="str">
        <f t="shared" si="13"/>
        <v/>
      </c>
      <c r="BB70" s="250" t="str">
        <f t="shared" si="14"/>
        <v/>
      </c>
      <c r="BC70" s="250" t="str">
        <f t="shared" si="15"/>
        <v/>
      </c>
      <c r="BD70" s="250" t="str">
        <f t="shared" si="16"/>
        <v/>
      </c>
      <c r="BE70" s="250" t="str">
        <f t="shared" si="17"/>
        <v/>
      </c>
      <c r="BF70" s="638" t="str">
        <f t="shared" si="18"/>
        <v/>
      </c>
      <c r="BG70" s="638" t="str">
        <f t="shared" si="19"/>
        <v/>
      </c>
      <c r="BH70" s="519" t="s">
        <v>1095</v>
      </c>
      <c r="BI70" s="641">
        <v>17</v>
      </c>
      <c r="BJ70" s="515">
        <v>17</v>
      </c>
      <c r="BK70" s="96">
        <v>0</v>
      </c>
    </row>
    <row r="71" spans="1:63" hidden="1">
      <c r="A71" s="96" t="str">
        <f t="shared" si="20"/>
        <v/>
      </c>
      <c r="B71" s="96">
        <f t="shared" si="21"/>
        <v>0</v>
      </c>
      <c r="C71" s="13"/>
      <c r="D71" s="1608"/>
      <c r="E71" s="1608"/>
      <c r="F71" s="1609"/>
      <c r="G71" s="1609"/>
      <c r="H71" s="1609"/>
      <c r="I71" s="1609"/>
      <c r="J71" s="1609"/>
      <c r="K71" s="1610"/>
      <c r="L71" s="14"/>
      <c r="M71" s="17"/>
      <c r="N71" s="15"/>
      <c r="O71" s="15"/>
      <c r="P71" s="15"/>
      <c r="Q71" s="15"/>
      <c r="R71" s="22"/>
      <c r="S71" s="16"/>
      <c r="T71" s="16"/>
      <c r="U71" s="18"/>
      <c r="V71" s="1622"/>
      <c r="W71" s="1614"/>
      <c r="X71" s="1611"/>
      <c r="Y71" s="1611"/>
      <c r="Z71" s="1612"/>
      <c r="AA71" s="17"/>
      <c r="AB71" s="96"/>
      <c r="AC71" s="96"/>
      <c r="AD71" s="96"/>
      <c r="AE71" s="96"/>
      <c r="AF71" s="96"/>
      <c r="AG71" s="96"/>
      <c r="AH71" s="96"/>
      <c r="AI71" s="96"/>
      <c r="AJ71" s="96"/>
      <c r="AK71" s="96"/>
      <c r="AL71" s="250" t="str">
        <f t="shared" si="0"/>
        <v/>
      </c>
      <c r="AM71" s="637" t="str">
        <f t="shared" si="1"/>
        <v/>
      </c>
      <c r="AN71" s="250" t="str">
        <f t="shared" si="2"/>
        <v/>
      </c>
      <c r="AO71" s="250" t="str">
        <f t="shared" si="3"/>
        <v/>
      </c>
      <c r="AP71" s="250" t="str">
        <f t="shared" si="4"/>
        <v/>
      </c>
      <c r="AQ71" s="250" t="str">
        <f t="shared" si="5"/>
        <v/>
      </c>
      <c r="AR71" s="250" t="str">
        <f t="shared" si="6"/>
        <v/>
      </c>
      <c r="AS71" s="638" t="str">
        <f t="shared" si="7"/>
        <v/>
      </c>
      <c r="AT71" s="638" t="str">
        <f t="shared" si="8"/>
        <v/>
      </c>
      <c r="AU71" s="96" t="str">
        <f t="shared" si="9"/>
        <v>S/I</v>
      </c>
      <c r="AV71" s="96"/>
      <c r="AW71" s="639"/>
      <c r="AX71" s="96" t="str">
        <f t="shared" si="10"/>
        <v xml:space="preserve"> - </v>
      </c>
      <c r="AY71" s="640" t="str">
        <f t="shared" si="11"/>
        <v/>
      </c>
      <c r="AZ71" s="640">
        <f t="shared" si="12"/>
        <v>0</v>
      </c>
      <c r="BA71" s="250" t="str">
        <f t="shared" si="13"/>
        <v/>
      </c>
      <c r="BB71" s="250" t="str">
        <f t="shared" si="14"/>
        <v/>
      </c>
      <c r="BC71" s="250" t="str">
        <f t="shared" si="15"/>
        <v/>
      </c>
      <c r="BD71" s="250" t="str">
        <f t="shared" si="16"/>
        <v/>
      </c>
      <c r="BE71" s="250" t="str">
        <f t="shared" si="17"/>
        <v/>
      </c>
      <c r="BF71" s="638" t="str">
        <f t="shared" si="18"/>
        <v/>
      </c>
      <c r="BG71" s="638" t="str">
        <f t="shared" si="19"/>
        <v/>
      </c>
      <c r="BH71" s="519" t="s">
        <v>461</v>
      </c>
      <c r="BI71" s="641">
        <v>58</v>
      </c>
      <c r="BJ71" s="515">
        <v>58</v>
      </c>
      <c r="BK71" s="96">
        <v>23</v>
      </c>
    </row>
    <row r="72" spans="1:63" hidden="1">
      <c r="A72" s="96" t="str">
        <f t="shared" si="20"/>
        <v/>
      </c>
      <c r="B72" s="96">
        <f t="shared" si="21"/>
        <v>0</v>
      </c>
      <c r="C72" s="13"/>
      <c r="D72" s="1608"/>
      <c r="E72" s="1608"/>
      <c r="F72" s="1609"/>
      <c r="G72" s="1609"/>
      <c r="H72" s="1609"/>
      <c r="I72" s="1609"/>
      <c r="J72" s="1609"/>
      <c r="K72" s="1610"/>
      <c r="L72" s="14"/>
      <c r="M72" s="17"/>
      <c r="N72" s="15"/>
      <c r="O72" s="15"/>
      <c r="P72" s="15"/>
      <c r="Q72" s="23"/>
      <c r="R72" s="15"/>
      <c r="S72" s="16"/>
      <c r="T72" s="16"/>
      <c r="U72" s="18"/>
      <c r="V72" s="1622"/>
      <c r="W72" s="1614"/>
      <c r="X72" s="1611"/>
      <c r="Y72" s="1611"/>
      <c r="Z72" s="1612"/>
      <c r="AA72" s="17"/>
      <c r="AB72" s="96"/>
      <c r="AC72" s="96"/>
      <c r="AD72" s="96"/>
      <c r="AE72" s="96"/>
      <c r="AF72" s="96"/>
      <c r="AG72" s="96"/>
      <c r="AH72" s="96"/>
      <c r="AI72" s="96"/>
      <c r="AJ72" s="96"/>
      <c r="AK72" s="96"/>
      <c r="AL72" s="250" t="str">
        <f t="shared" si="0"/>
        <v/>
      </c>
      <c r="AM72" s="637" t="str">
        <f t="shared" si="1"/>
        <v/>
      </c>
      <c r="AN72" s="250" t="str">
        <f t="shared" si="2"/>
        <v/>
      </c>
      <c r="AO72" s="250" t="str">
        <f t="shared" si="3"/>
        <v/>
      </c>
      <c r="AP72" s="250" t="str">
        <f t="shared" si="4"/>
        <v/>
      </c>
      <c r="AQ72" s="250" t="str">
        <f t="shared" si="5"/>
        <v/>
      </c>
      <c r="AR72" s="250" t="str">
        <f t="shared" si="6"/>
        <v/>
      </c>
      <c r="AS72" s="638" t="str">
        <f t="shared" si="7"/>
        <v/>
      </c>
      <c r="AT72" s="638" t="str">
        <f t="shared" si="8"/>
        <v/>
      </c>
      <c r="AU72" s="96" t="str">
        <f t="shared" si="9"/>
        <v>S/I</v>
      </c>
      <c r="AV72" s="96"/>
      <c r="AW72" s="639"/>
      <c r="AX72" s="96" t="str">
        <f t="shared" si="10"/>
        <v xml:space="preserve"> - </v>
      </c>
      <c r="AY72" s="640" t="str">
        <f t="shared" si="11"/>
        <v/>
      </c>
      <c r="AZ72" s="640">
        <f t="shared" si="12"/>
        <v>0</v>
      </c>
      <c r="BA72" s="250" t="str">
        <f t="shared" si="13"/>
        <v/>
      </c>
      <c r="BB72" s="250" t="str">
        <f t="shared" si="14"/>
        <v/>
      </c>
      <c r="BC72" s="250" t="str">
        <f t="shared" si="15"/>
        <v/>
      </c>
      <c r="BD72" s="250" t="str">
        <f t="shared" si="16"/>
        <v/>
      </c>
      <c r="BE72" s="250" t="str">
        <f t="shared" si="17"/>
        <v/>
      </c>
      <c r="BF72" s="638" t="str">
        <f t="shared" si="18"/>
        <v/>
      </c>
      <c r="BG72" s="638" t="str">
        <f t="shared" si="19"/>
        <v/>
      </c>
      <c r="BH72" s="519" t="s">
        <v>485</v>
      </c>
      <c r="BI72" s="641">
        <v>19</v>
      </c>
      <c r="BJ72" s="515">
        <v>19</v>
      </c>
      <c r="BK72" s="96">
        <v>8</v>
      </c>
    </row>
    <row r="73" spans="1:63" hidden="1">
      <c r="A73" s="96" t="str">
        <f t="shared" si="20"/>
        <v/>
      </c>
      <c r="B73" s="96">
        <f t="shared" si="21"/>
        <v>0</v>
      </c>
      <c r="C73" s="13"/>
      <c r="D73" s="1608"/>
      <c r="E73" s="1608"/>
      <c r="F73" s="1609"/>
      <c r="G73" s="1609"/>
      <c r="H73" s="1609"/>
      <c r="I73" s="1609"/>
      <c r="J73" s="1609"/>
      <c r="K73" s="1610"/>
      <c r="L73" s="14"/>
      <c r="M73" s="17"/>
      <c r="N73" s="15"/>
      <c r="O73" s="15"/>
      <c r="P73" s="15"/>
      <c r="Q73" s="15"/>
      <c r="R73" s="22"/>
      <c r="S73" s="16"/>
      <c r="T73" s="16"/>
      <c r="U73" s="18"/>
      <c r="V73" s="1622"/>
      <c r="W73" s="1614"/>
      <c r="X73" s="1611"/>
      <c r="Y73" s="1611"/>
      <c r="Z73" s="1612"/>
      <c r="AA73" s="17"/>
      <c r="AB73" s="96"/>
      <c r="AC73" s="96"/>
      <c r="AD73" s="96"/>
      <c r="AE73" s="96"/>
      <c r="AF73" s="96"/>
      <c r="AG73" s="96"/>
      <c r="AH73" s="96"/>
      <c r="AI73" s="96"/>
      <c r="AJ73" s="96"/>
      <c r="AK73" s="96"/>
      <c r="AL73" s="250" t="str">
        <f t="shared" si="0"/>
        <v/>
      </c>
      <c r="AM73" s="637" t="str">
        <f t="shared" si="1"/>
        <v/>
      </c>
      <c r="AN73" s="250" t="str">
        <f t="shared" si="2"/>
        <v/>
      </c>
      <c r="AO73" s="250" t="str">
        <f t="shared" si="3"/>
        <v/>
      </c>
      <c r="AP73" s="250" t="str">
        <f t="shared" si="4"/>
        <v/>
      </c>
      <c r="AQ73" s="250" t="str">
        <f t="shared" si="5"/>
        <v/>
      </c>
      <c r="AR73" s="250" t="str">
        <f t="shared" si="6"/>
        <v/>
      </c>
      <c r="AS73" s="638" t="str">
        <f t="shared" si="7"/>
        <v/>
      </c>
      <c r="AT73" s="638" t="str">
        <f t="shared" si="8"/>
        <v/>
      </c>
      <c r="AU73" s="96" t="str">
        <f t="shared" si="9"/>
        <v>S/I</v>
      </c>
      <c r="AV73" s="96"/>
      <c r="AW73" s="639"/>
      <c r="AX73" s="96" t="str">
        <f t="shared" si="10"/>
        <v xml:space="preserve"> - </v>
      </c>
      <c r="AY73" s="640" t="str">
        <f t="shared" si="11"/>
        <v/>
      </c>
      <c r="AZ73" s="640">
        <f t="shared" si="12"/>
        <v>0</v>
      </c>
      <c r="BA73" s="250" t="str">
        <f t="shared" si="13"/>
        <v/>
      </c>
      <c r="BB73" s="250" t="str">
        <f t="shared" si="14"/>
        <v/>
      </c>
      <c r="BC73" s="250" t="str">
        <f t="shared" si="15"/>
        <v/>
      </c>
      <c r="BD73" s="250" t="str">
        <f t="shared" si="16"/>
        <v/>
      </c>
      <c r="BE73" s="250" t="str">
        <f t="shared" si="17"/>
        <v/>
      </c>
      <c r="BF73" s="638" t="str">
        <f t="shared" si="18"/>
        <v/>
      </c>
      <c r="BG73" s="638" t="str">
        <f t="shared" si="19"/>
        <v/>
      </c>
      <c r="BH73" s="531" t="s">
        <v>492</v>
      </c>
      <c r="BI73" s="644">
        <v>53</v>
      </c>
      <c r="BJ73" s="532">
        <v>53</v>
      </c>
      <c r="BK73" s="96">
        <v>39</v>
      </c>
    </row>
    <row r="74" spans="1:63" hidden="1">
      <c r="A74" s="96" t="str">
        <f t="shared" si="20"/>
        <v/>
      </c>
      <c r="B74" s="96">
        <f t="shared" si="21"/>
        <v>0</v>
      </c>
      <c r="C74" s="13"/>
      <c r="D74" s="1608"/>
      <c r="E74" s="1608"/>
      <c r="F74" s="1609"/>
      <c r="G74" s="1609"/>
      <c r="H74" s="1609"/>
      <c r="I74" s="1609"/>
      <c r="J74" s="1609"/>
      <c r="K74" s="1610"/>
      <c r="L74" s="14"/>
      <c r="M74" s="17"/>
      <c r="N74" s="23"/>
      <c r="O74" s="15"/>
      <c r="P74" s="15"/>
      <c r="Q74" s="23"/>
      <c r="R74" s="23"/>
      <c r="S74" s="16"/>
      <c r="T74" s="16"/>
      <c r="U74" s="18"/>
      <c r="V74" s="1622"/>
      <c r="W74" s="1614"/>
      <c r="X74" s="1611"/>
      <c r="Y74" s="1611"/>
      <c r="Z74" s="1612"/>
      <c r="AA74" s="17"/>
      <c r="AB74" s="96"/>
      <c r="AC74" s="96"/>
      <c r="AD74" s="96"/>
      <c r="AE74" s="96"/>
      <c r="AF74" s="96"/>
      <c r="AG74" s="96"/>
      <c r="AH74" s="96"/>
      <c r="AI74" s="96"/>
      <c r="AJ74" s="96"/>
      <c r="AK74" s="96"/>
      <c r="AL74" s="250" t="str">
        <f t="shared" si="0"/>
        <v/>
      </c>
      <c r="AM74" s="637" t="str">
        <f t="shared" si="1"/>
        <v/>
      </c>
      <c r="AN74" s="250" t="str">
        <f t="shared" si="2"/>
        <v/>
      </c>
      <c r="AO74" s="250" t="str">
        <f t="shared" si="3"/>
        <v/>
      </c>
      <c r="AP74" s="250" t="str">
        <f t="shared" si="4"/>
        <v/>
      </c>
      <c r="AQ74" s="250" t="str">
        <f t="shared" si="5"/>
        <v/>
      </c>
      <c r="AR74" s="250" t="str">
        <f t="shared" si="6"/>
        <v/>
      </c>
      <c r="AS74" s="638" t="str">
        <f t="shared" si="7"/>
        <v/>
      </c>
      <c r="AT74" s="638" t="str">
        <f t="shared" si="8"/>
        <v/>
      </c>
      <c r="AU74" s="96" t="str">
        <f t="shared" si="9"/>
        <v>S/I</v>
      </c>
      <c r="AV74" s="96"/>
      <c r="AW74" s="639"/>
      <c r="AX74" s="96" t="str">
        <f t="shared" si="10"/>
        <v xml:space="preserve"> - </v>
      </c>
      <c r="AY74" s="640" t="str">
        <f t="shared" si="11"/>
        <v/>
      </c>
      <c r="AZ74" s="640">
        <f t="shared" si="12"/>
        <v>0</v>
      </c>
      <c r="BA74" s="250" t="str">
        <f t="shared" si="13"/>
        <v/>
      </c>
      <c r="BB74" s="250" t="str">
        <f t="shared" si="14"/>
        <v/>
      </c>
      <c r="BC74" s="250" t="str">
        <f t="shared" si="15"/>
        <v/>
      </c>
      <c r="BD74" s="250" t="str">
        <f t="shared" si="16"/>
        <v/>
      </c>
      <c r="BE74" s="250" t="str">
        <f t="shared" si="17"/>
        <v/>
      </c>
      <c r="BF74" s="638" t="str">
        <f t="shared" si="18"/>
        <v/>
      </c>
      <c r="BG74" s="638" t="str">
        <f t="shared" si="19"/>
        <v/>
      </c>
      <c r="BH74" s="523" t="s">
        <v>285</v>
      </c>
      <c r="BI74" s="642">
        <v>66</v>
      </c>
      <c r="BJ74" s="524">
        <v>66</v>
      </c>
      <c r="BK74" s="96">
        <v>4</v>
      </c>
    </row>
    <row r="75" spans="1:63" ht="22.5" hidden="1">
      <c r="A75" s="96" t="str">
        <f t="shared" si="20"/>
        <v/>
      </c>
      <c r="B75" s="96">
        <f t="shared" si="21"/>
        <v>0</v>
      </c>
      <c r="C75" s="13"/>
      <c r="D75" s="1608"/>
      <c r="E75" s="1608"/>
      <c r="F75" s="1609"/>
      <c r="G75" s="1609"/>
      <c r="H75" s="1609"/>
      <c r="I75" s="1609"/>
      <c r="J75" s="1609"/>
      <c r="K75" s="1610"/>
      <c r="L75" s="14"/>
      <c r="M75" s="17"/>
      <c r="N75" s="15"/>
      <c r="O75" s="15"/>
      <c r="P75" s="15"/>
      <c r="Q75" s="15"/>
      <c r="R75" s="15"/>
      <c r="S75" s="16"/>
      <c r="T75" s="16"/>
      <c r="U75" s="18"/>
      <c r="V75" s="1613"/>
      <c r="W75" s="1614"/>
      <c r="X75" s="1611"/>
      <c r="Y75" s="1611"/>
      <c r="Z75" s="1612"/>
      <c r="AA75" s="17"/>
      <c r="AB75" s="96"/>
      <c r="AC75" s="96"/>
      <c r="AD75" s="96"/>
      <c r="AE75" s="96"/>
      <c r="AF75" s="96"/>
      <c r="AG75" s="96"/>
      <c r="AH75" s="96"/>
      <c r="AI75" s="96"/>
      <c r="AJ75" s="96"/>
      <c r="AK75" s="96"/>
      <c r="AL75" s="250" t="str">
        <f t="shared" si="0"/>
        <v/>
      </c>
      <c r="AM75" s="637" t="str">
        <f t="shared" si="1"/>
        <v/>
      </c>
      <c r="AN75" s="250" t="str">
        <f t="shared" si="2"/>
        <v/>
      </c>
      <c r="AO75" s="250" t="str">
        <f t="shared" si="3"/>
        <v/>
      </c>
      <c r="AP75" s="250" t="str">
        <f t="shared" si="4"/>
        <v/>
      </c>
      <c r="AQ75" s="250" t="str">
        <f t="shared" si="5"/>
        <v/>
      </c>
      <c r="AR75" s="250" t="str">
        <f t="shared" si="6"/>
        <v/>
      </c>
      <c r="AS75" s="638" t="str">
        <f t="shared" si="7"/>
        <v/>
      </c>
      <c r="AT75" s="638" t="str">
        <f t="shared" si="8"/>
        <v/>
      </c>
      <c r="AU75" s="96" t="str">
        <f t="shared" si="9"/>
        <v>S/I</v>
      </c>
      <c r="AV75" s="96"/>
      <c r="AW75" s="639"/>
      <c r="AX75" s="96" t="str">
        <f t="shared" si="10"/>
        <v xml:space="preserve"> - </v>
      </c>
      <c r="AY75" s="640" t="str">
        <f t="shared" si="11"/>
        <v/>
      </c>
      <c r="AZ75" s="640">
        <f t="shared" si="12"/>
        <v>0</v>
      </c>
      <c r="BA75" s="250" t="str">
        <f t="shared" si="13"/>
        <v/>
      </c>
      <c r="BB75" s="250" t="str">
        <f t="shared" si="14"/>
        <v/>
      </c>
      <c r="BC75" s="250" t="str">
        <f t="shared" si="15"/>
        <v/>
      </c>
      <c r="BD75" s="250" t="str">
        <f t="shared" si="16"/>
        <v/>
      </c>
      <c r="BE75" s="250" t="str">
        <f t="shared" si="17"/>
        <v/>
      </c>
      <c r="BF75" s="638" t="str">
        <f t="shared" si="18"/>
        <v/>
      </c>
      <c r="BG75" s="638" t="str">
        <f t="shared" si="19"/>
        <v/>
      </c>
      <c r="BH75" s="519" t="s">
        <v>346</v>
      </c>
      <c r="BI75" s="641">
        <v>56</v>
      </c>
      <c r="BJ75" s="515">
        <v>53</v>
      </c>
      <c r="BK75" s="96">
        <v>7</v>
      </c>
    </row>
    <row r="76" spans="1:63" hidden="1">
      <c r="A76" s="96" t="str">
        <f t="shared" si="20"/>
        <v/>
      </c>
      <c r="B76" s="96">
        <f t="shared" si="21"/>
        <v>0</v>
      </c>
      <c r="C76" s="13"/>
      <c r="D76" s="1608"/>
      <c r="E76" s="1608"/>
      <c r="F76" s="1609"/>
      <c r="G76" s="1609"/>
      <c r="H76" s="1609"/>
      <c r="I76" s="1609"/>
      <c r="J76" s="1609"/>
      <c r="K76" s="1610"/>
      <c r="L76" s="14"/>
      <c r="M76" s="17"/>
      <c r="N76" s="15"/>
      <c r="O76" s="15"/>
      <c r="P76" s="15"/>
      <c r="Q76" s="15"/>
      <c r="R76" s="15"/>
      <c r="S76" s="16"/>
      <c r="T76" s="16"/>
      <c r="U76" s="18"/>
      <c r="V76" s="1613"/>
      <c r="W76" s="1614"/>
      <c r="X76" s="1611"/>
      <c r="Y76" s="1611"/>
      <c r="Z76" s="1612"/>
      <c r="AA76" s="17"/>
      <c r="AB76" s="96"/>
      <c r="AC76" s="96"/>
      <c r="AD76" s="96"/>
      <c r="AE76" s="96"/>
      <c r="AF76" s="96"/>
      <c r="AG76" s="96"/>
      <c r="AH76" s="96"/>
      <c r="AI76" s="96"/>
      <c r="AJ76" s="96"/>
      <c r="AK76" s="96"/>
      <c r="AL76" s="250" t="str">
        <f t="shared" si="0"/>
        <v/>
      </c>
      <c r="AM76" s="637" t="str">
        <f t="shared" si="1"/>
        <v/>
      </c>
      <c r="AN76" s="250" t="str">
        <f t="shared" si="2"/>
        <v/>
      </c>
      <c r="AO76" s="250" t="str">
        <f t="shared" si="3"/>
        <v/>
      </c>
      <c r="AP76" s="250" t="str">
        <f t="shared" si="4"/>
        <v/>
      </c>
      <c r="AQ76" s="250" t="str">
        <f t="shared" si="5"/>
        <v/>
      </c>
      <c r="AR76" s="250" t="str">
        <f t="shared" si="6"/>
        <v/>
      </c>
      <c r="AS76" s="638" t="str">
        <f t="shared" si="7"/>
        <v/>
      </c>
      <c r="AT76" s="638" t="str">
        <f t="shared" si="8"/>
        <v/>
      </c>
      <c r="AU76" s="96" t="str">
        <f t="shared" si="9"/>
        <v>S/I</v>
      </c>
      <c r="AV76" s="96"/>
      <c r="AW76" s="639"/>
      <c r="AX76" s="96" t="str">
        <f t="shared" si="10"/>
        <v xml:space="preserve"> - </v>
      </c>
      <c r="AY76" s="640" t="str">
        <f t="shared" si="11"/>
        <v/>
      </c>
      <c r="AZ76" s="640">
        <f t="shared" si="12"/>
        <v>0</v>
      </c>
      <c r="BA76" s="250" t="str">
        <f t="shared" si="13"/>
        <v/>
      </c>
      <c r="BB76" s="250" t="str">
        <f t="shared" si="14"/>
        <v/>
      </c>
      <c r="BC76" s="250" t="str">
        <f t="shared" si="15"/>
        <v/>
      </c>
      <c r="BD76" s="250" t="str">
        <f t="shared" si="16"/>
        <v/>
      </c>
      <c r="BE76" s="250" t="str">
        <f t="shared" si="17"/>
        <v/>
      </c>
      <c r="BF76" s="638" t="str">
        <f t="shared" si="18"/>
        <v/>
      </c>
      <c r="BG76" s="638" t="str">
        <f t="shared" si="19"/>
        <v/>
      </c>
      <c r="BH76" s="519" t="s">
        <v>356</v>
      </c>
      <c r="BI76" s="641">
        <v>2</v>
      </c>
      <c r="BJ76" s="515">
        <v>2</v>
      </c>
      <c r="BK76" s="96">
        <v>28</v>
      </c>
    </row>
    <row r="77" spans="1:63" hidden="1">
      <c r="A77" s="96" t="str">
        <f t="shared" si="20"/>
        <v/>
      </c>
      <c r="B77" s="96">
        <f t="shared" si="21"/>
        <v>0</v>
      </c>
      <c r="C77" s="13"/>
      <c r="D77" s="1608"/>
      <c r="E77" s="1608"/>
      <c r="F77" s="1609"/>
      <c r="G77" s="1609"/>
      <c r="H77" s="1609"/>
      <c r="I77" s="1609"/>
      <c r="J77" s="1609"/>
      <c r="K77" s="1610"/>
      <c r="L77" s="14"/>
      <c r="M77" s="17"/>
      <c r="N77" s="15"/>
      <c r="O77" s="15"/>
      <c r="P77" s="15"/>
      <c r="Q77" s="15"/>
      <c r="R77" s="15"/>
      <c r="S77" s="16"/>
      <c r="T77" s="16"/>
      <c r="U77" s="18"/>
      <c r="V77" s="1613"/>
      <c r="W77" s="1614"/>
      <c r="X77" s="1611"/>
      <c r="Y77" s="1611"/>
      <c r="Z77" s="1612"/>
      <c r="AA77" s="17"/>
      <c r="AB77" s="96"/>
      <c r="AC77" s="96"/>
      <c r="AD77" s="96"/>
      <c r="AE77" s="96"/>
      <c r="AF77" s="96"/>
      <c r="AG77" s="96"/>
      <c r="AH77" s="96"/>
      <c r="AI77" s="96"/>
      <c r="AJ77" s="96"/>
      <c r="AK77" s="96"/>
      <c r="AL77" s="250" t="str">
        <f t="shared" si="0"/>
        <v/>
      </c>
      <c r="AM77" s="637" t="str">
        <f t="shared" si="1"/>
        <v/>
      </c>
      <c r="AN77" s="250" t="str">
        <f t="shared" si="2"/>
        <v/>
      </c>
      <c r="AO77" s="250" t="str">
        <f t="shared" si="3"/>
        <v/>
      </c>
      <c r="AP77" s="250" t="str">
        <f t="shared" si="4"/>
        <v/>
      </c>
      <c r="AQ77" s="250" t="str">
        <f t="shared" si="5"/>
        <v/>
      </c>
      <c r="AR77" s="250" t="str">
        <f t="shared" si="6"/>
        <v/>
      </c>
      <c r="AS77" s="638" t="str">
        <f t="shared" si="7"/>
        <v/>
      </c>
      <c r="AT77" s="638" t="str">
        <f t="shared" si="8"/>
        <v/>
      </c>
      <c r="AU77" s="96" t="str">
        <f t="shared" si="9"/>
        <v>S/I</v>
      </c>
      <c r="AV77" s="96"/>
      <c r="AW77" s="639"/>
      <c r="AX77" s="96" t="str">
        <f t="shared" si="10"/>
        <v xml:space="preserve"> - </v>
      </c>
      <c r="AY77" s="640" t="str">
        <f t="shared" si="11"/>
        <v/>
      </c>
      <c r="AZ77" s="640">
        <f t="shared" si="12"/>
        <v>0</v>
      </c>
      <c r="BA77" s="250" t="str">
        <f t="shared" si="13"/>
        <v/>
      </c>
      <c r="BB77" s="250" t="str">
        <f t="shared" si="14"/>
        <v/>
      </c>
      <c r="BC77" s="250" t="str">
        <f t="shared" si="15"/>
        <v/>
      </c>
      <c r="BD77" s="250" t="str">
        <f t="shared" si="16"/>
        <v/>
      </c>
      <c r="BE77" s="250" t="str">
        <f t="shared" si="17"/>
        <v/>
      </c>
      <c r="BF77" s="638" t="str">
        <f t="shared" si="18"/>
        <v/>
      </c>
      <c r="BG77" s="638" t="str">
        <f t="shared" si="19"/>
        <v/>
      </c>
      <c r="BH77" s="519" t="s">
        <v>47</v>
      </c>
      <c r="BI77" s="641">
        <v>25</v>
      </c>
      <c r="BJ77" s="515">
        <v>25</v>
      </c>
      <c r="BK77" s="96">
        <v>17</v>
      </c>
    </row>
    <row r="78" spans="1:63" hidden="1">
      <c r="A78" s="96" t="str">
        <f t="shared" si="20"/>
        <v/>
      </c>
      <c r="B78" s="96">
        <f t="shared" si="21"/>
        <v>0</v>
      </c>
      <c r="C78" s="13"/>
      <c r="D78" s="1608"/>
      <c r="E78" s="1608"/>
      <c r="F78" s="1609"/>
      <c r="G78" s="1609"/>
      <c r="H78" s="1609"/>
      <c r="I78" s="1609"/>
      <c r="J78" s="1609"/>
      <c r="K78" s="1610"/>
      <c r="L78" s="14"/>
      <c r="M78" s="17"/>
      <c r="N78" s="15"/>
      <c r="O78" s="15"/>
      <c r="P78" s="15"/>
      <c r="Q78" s="15"/>
      <c r="R78" s="15"/>
      <c r="S78" s="16"/>
      <c r="T78" s="16"/>
      <c r="U78" s="18"/>
      <c r="V78" s="1613"/>
      <c r="W78" s="1614"/>
      <c r="X78" s="1611"/>
      <c r="Y78" s="1611"/>
      <c r="Z78" s="1612"/>
      <c r="AA78" s="17"/>
      <c r="AB78" s="96"/>
      <c r="AC78" s="96"/>
      <c r="AD78" s="96"/>
      <c r="AE78" s="96"/>
      <c r="AF78" s="96"/>
      <c r="AG78" s="96"/>
      <c r="AH78" s="96"/>
      <c r="AI78" s="96"/>
      <c r="AJ78" s="96"/>
      <c r="AK78" s="96"/>
      <c r="AL78" s="250" t="str">
        <f t="shared" si="0"/>
        <v/>
      </c>
      <c r="AM78" s="637" t="str">
        <f t="shared" si="1"/>
        <v/>
      </c>
      <c r="AN78" s="250" t="str">
        <f t="shared" si="2"/>
        <v/>
      </c>
      <c r="AO78" s="250" t="str">
        <f t="shared" si="3"/>
        <v/>
      </c>
      <c r="AP78" s="250" t="str">
        <f t="shared" si="4"/>
        <v/>
      </c>
      <c r="AQ78" s="250" t="str">
        <f t="shared" si="5"/>
        <v/>
      </c>
      <c r="AR78" s="250" t="str">
        <f t="shared" si="6"/>
        <v/>
      </c>
      <c r="AS78" s="638" t="str">
        <f t="shared" si="7"/>
        <v/>
      </c>
      <c r="AT78" s="638" t="str">
        <f t="shared" si="8"/>
        <v/>
      </c>
      <c r="AU78" s="96" t="str">
        <f t="shared" si="9"/>
        <v>S/I</v>
      </c>
      <c r="AV78" s="96"/>
      <c r="AW78" s="639"/>
      <c r="AX78" s="96" t="str">
        <f t="shared" si="10"/>
        <v xml:space="preserve"> - </v>
      </c>
      <c r="AY78" s="640" t="str">
        <f t="shared" si="11"/>
        <v/>
      </c>
      <c r="AZ78" s="640">
        <f t="shared" si="12"/>
        <v>0</v>
      </c>
      <c r="BA78" s="250" t="str">
        <f t="shared" si="13"/>
        <v/>
      </c>
      <c r="BB78" s="250" t="str">
        <f t="shared" si="14"/>
        <v/>
      </c>
      <c r="BC78" s="250" t="str">
        <f t="shared" si="15"/>
        <v/>
      </c>
      <c r="BD78" s="250" t="str">
        <f t="shared" si="16"/>
        <v/>
      </c>
      <c r="BE78" s="250" t="str">
        <f t="shared" si="17"/>
        <v/>
      </c>
      <c r="BF78" s="638" t="str">
        <f t="shared" si="18"/>
        <v/>
      </c>
      <c r="BG78" s="638" t="str">
        <f t="shared" si="19"/>
        <v/>
      </c>
      <c r="BH78" s="519" t="s">
        <v>126</v>
      </c>
      <c r="BI78" s="641">
        <v>33</v>
      </c>
      <c r="BJ78" s="515">
        <v>33</v>
      </c>
      <c r="BK78" s="96">
        <v>0</v>
      </c>
    </row>
    <row r="79" spans="1:63" hidden="1">
      <c r="A79" s="96" t="str">
        <f t="shared" si="20"/>
        <v/>
      </c>
      <c r="B79" s="96">
        <f t="shared" si="21"/>
        <v>0</v>
      </c>
      <c r="C79" s="13"/>
      <c r="D79" s="1608"/>
      <c r="E79" s="1608"/>
      <c r="F79" s="1609"/>
      <c r="G79" s="1609"/>
      <c r="H79" s="1609"/>
      <c r="I79" s="1609"/>
      <c r="J79" s="1609"/>
      <c r="K79" s="1610"/>
      <c r="L79" s="14"/>
      <c r="M79" s="17"/>
      <c r="N79" s="15"/>
      <c r="O79" s="15"/>
      <c r="P79" s="15"/>
      <c r="Q79" s="15"/>
      <c r="R79" s="15"/>
      <c r="S79" s="16"/>
      <c r="T79" s="16"/>
      <c r="U79" s="18"/>
      <c r="V79" s="1613"/>
      <c r="W79" s="1614"/>
      <c r="X79" s="1611"/>
      <c r="Y79" s="1611"/>
      <c r="Z79" s="1612"/>
      <c r="AA79" s="17"/>
      <c r="AB79" s="96"/>
      <c r="AC79" s="96"/>
      <c r="AD79" s="96"/>
      <c r="AE79" s="96"/>
      <c r="AF79" s="96"/>
      <c r="AG79" s="96"/>
      <c r="AH79" s="96"/>
      <c r="AI79" s="96"/>
      <c r="AJ79" s="96"/>
      <c r="AK79" s="96"/>
      <c r="AL79" s="250" t="str">
        <f t="shared" si="0"/>
        <v/>
      </c>
      <c r="AM79" s="637" t="str">
        <f t="shared" si="1"/>
        <v/>
      </c>
      <c r="AN79" s="250" t="str">
        <f t="shared" si="2"/>
        <v/>
      </c>
      <c r="AO79" s="250" t="str">
        <f t="shared" si="3"/>
        <v/>
      </c>
      <c r="AP79" s="250" t="str">
        <f t="shared" si="4"/>
        <v/>
      </c>
      <c r="AQ79" s="250" t="str">
        <f t="shared" si="5"/>
        <v/>
      </c>
      <c r="AR79" s="250" t="str">
        <f t="shared" si="6"/>
        <v/>
      </c>
      <c r="AS79" s="638" t="str">
        <f t="shared" si="7"/>
        <v/>
      </c>
      <c r="AT79" s="638" t="str">
        <f t="shared" si="8"/>
        <v/>
      </c>
      <c r="AU79" s="96" t="str">
        <f t="shared" si="9"/>
        <v>S/I</v>
      </c>
      <c r="AV79" s="96"/>
      <c r="AW79" s="639"/>
      <c r="AX79" s="96" t="str">
        <f t="shared" si="10"/>
        <v xml:space="preserve"> - </v>
      </c>
      <c r="AY79" s="640" t="str">
        <f t="shared" si="11"/>
        <v/>
      </c>
      <c r="AZ79" s="640">
        <f t="shared" si="12"/>
        <v>0</v>
      </c>
      <c r="BA79" s="250" t="str">
        <f t="shared" si="13"/>
        <v/>
      </c>
      <c r="BB79" s="250" t="str">
        <f t="shared" si="14"/>
        <v/>
      </c>
      <c r="BC79" s="250" t="str">
        <f t="shared" si="15"/>
        <v/>
      </c>
      <c r="BD79" s="250" t="str">
        <f t="shared" si="16"/>
        <v/>
      </c>
      <c r="BE79" s="250" t="str">
        <f t="shared" si="17"/>
        <v/>
      </c>
      <c r="BF79" s="638" t="str">
        <f t="shared" si="18"/>
        <v/>
      </c>
      <c r="BG79" s="638" t="str">
        <f t="shared" si="19"/>
        <v/>
      </c>
      <c r="BH79" s="519" t="s">
        <v>269</v>
      </c>
      <c r="BI79" s="641">
        <v>18</v>
      </c>
      <c r="BJ79" s="515">
        <v>18</v>
      </c>
      <c r="BK79" s="96">
        <v>8</v>
      </c>
    </row>
    <row r="80" spans="1:63" hidden="1">
      <c r="A80" s="96" t="str">
        <f t="shared" si="20"/>
        <v/>
      </c>
      <c r="B80" s="96">
        <f t="shared" si="21"/>
        <v>0</v>
      </c>
      <c r="C80" s="13"/>
      <c r="D80" s="1608"/>
      <c r="E80" s="1608"/>
      <c r="F80" s="1609"/>
      <c r="G80" s="1609"/>
      <c r="H80" s="1609"/>
      <c r="I80" s="1609"/>
      <c r="J80" s="1609"/>
      <c r="K80" s="1610"/>
      <c r="L80" s="14"/>
      <c r="M80" s="17"/>
      <c r="N80" s="15"/>
      <c r="O80" s="15"/>
      <c r="P80" s="15"/>
      <c r="Q80" s="15"/>
      <c r="R80" s="15"/>
      <c r="S80" s="16"/>
      <c r="T80" s="16"/>
      <c r="U80" s="18"/>
      <c r="V80" s="1613"/>
      <c r="W80" s="1614"/>
      <c r="X80" s="1611"/>
      <c r="Y80" s="1611"/>
      <c r="Z80" s="1612"/>
      <c r="AA80" s="17"/>
      <c r="AB80" s="96"/>
      <c r="AC80" s="96"/>
      <c r="AD80" s="96"/>
      <c r="AE80" s="96"/>
      <c r="AF80" s="96"/>
      <c r="AG80" s="96"/>
      <c r="AH80" s="96"/>
      <c r="AI80" s="96"/>
      <c r="AJ80" s="96"/>
      <c r="AK80" s="96"/>
      <c r="AL80" s="250" t="str">
        <f t="shared" ref="AL80:AL143" si="22">+CONCATENATE($G80,K80)</f>
        <v/>
      </c>
      <c r="AM80" s="637" t="str">
        <f t="shared" ref="AM80:AM143" si="23">+IF(COUNTIF(N80:T80,"x")&gt;0,1,"")</f>
        <v/>
      </c>
      <c r="AN80" s="250" t="str">
        <f t="shared" ref="AN80:AN143" si="24">+CONCATENATE($G80,N80)</f>
        <v/>
      </c>
      <c r="AO80" s="250" t="str">
        <f t="shared" ref="AO80:AO143" si="25">+CONCATENATE($G80,O80)</f>
        <v/>
      </c>
      <c r="AP80" s="250" t="str">
        <f t="shared" ref="AP80:AP143" si="26">+CONCATENATE($G80,P80)</f>
        <v/>
      </c>
      <c r="AQ80" s="250" t="str">
        <f t="shared" ref="AQ80:AQ143" si="27">+CONCATENATE($G80,Q80)</f>
        <v/>
      </c>
      <c r="AR80" s="250" t="str">
        <f t="shared" ref="AR80:AR143" si="28">+CONCATENATE($G80,R80)</f>
        <v/>
      </c>
      <c r="AS80" s="638" t="str">
        <f t="shared" ref="AS80:AS143" si="29">+CONCATENATE($G80,S80)</f>
        <v/>
      </c>
      <c r="AT80" s="638" t="str">
        <f t="shared" ref="AT80:AT143" si="30">+CONCATENATE($G80,T80)</f>
        <v/>
      </c>
      <c r="AU80" s="96" t="str">
        <f t="shared" ref="AU80:AU143" si="31">+IF($AL80="","S/I","")</f>
        <v>S/I</v>
      </c>
      <c r="AV80" s="96"/>
      <c r="AW80" s="639"/>
      <c r="AX80" s="96" t="str">
        <f t="shared" ref="AX80:AX143" si="32">+CONCATENATE(I80," - ",J80)</f>
        <v xml:space="preserve"> - </v>
      </c>
      <c r="AY80" s="640" t="str">
        <f t="shared" ref="AY80:AY143" si="33">IF(ISNUMBER($I80),CONCATENATE(I80,"-",$K80),"")</f>
        <v/>
      </c>
      <c r="AZ80" s="640">
        <f t="shared" ref="AZ80:AZ143" si="34">IF(ISNUMBER($H80),CONCATENATE($H80,"-",$K80),$K80)</f>
        <v>0</v>
      </c>
      <c r="BA80" s="250" t="str">
        <f t="shared" ref="BA80:BA143" si="35">+CONCATENATE($K80,N80)</f>
        <v/>
      </c>
      <c r="BB80" s="250" t="str">
        <f t="shared" ref="BB80:BB143" si="36">+CONCATENATE($K80,O80)</f>
        <v/>
      </c>
      <c r="BC80" s="250" t="str">
        <f t="shared" ref="BC80:BC143" si="37">+CONCATENATE($K80,P80)</f>
        <v/>
      </c>
      <c r="BD80" s="250" t="str">
        <f t="shared" ref="BD80:BD143" si="38">+CONCATENATE($K80,Q80)</f>
        <v/>
      </c>
      <c r="BE80" s="250" t="str">
        <f t="shared" ref="BE80:BE143" si="39">+CONCATENATE($K80,R80)</f>
        <v/>
      </c>
      <c r="BF80" s="638" t="str">
        <f t="shared" ref="BF80:BF143" si="40">+CONCATENATE($K80,S80)</f>
        <v/>
      </c>
      <c r="BG80" s="638" t="str">
        <f t="shared" ref="BG80:BG143" si="41">+CONCATENATE($K80,T80)</f>
        <v/>
      </c>
      <c r="BH80" s="525" t="s">
        <v>329</v>
      </c>
      <c r="BI80" s="643">
        <v>5</v>
      </c>
      <c r="BJ80" s="526">
        <v>0</v>
      </c>
      <c r="BK80" s="96">
        <v>3</v>
      </c>
    </row>
    <row r="81" spans="1:63" hidden="1">
      <c r="A81" s="96" t="str">
        <f t="shared" si="20"/>
        <v/>
      </c>
      <c r="B81" s="96">
        <f t="shared" si="21"/>
        <v>0</v>
      </c>
      <c r="C81" s="13"/>
      <c r="D81" s="1608"/>
      <c r="E81" s="1608"/>
      <c r="F81" s="1609"/>
      <c r="G81" s="1609"/>
      <c r="H81" s="1609"/>
      <c r="I81" s="1609"/>
      <c r="J81" s="1609"/>
      <c r="K81" s="1610"/>
      <c r="L81" s="14"/>
      <c r="M81" s="17"/>
      <c r="N81" s="15"/>
      <c r="O81" s="15"/>
      <c r="P81" s="15"/>
      <c r="Q81" s="15"/>
      <c r="R81" s="15"/>
      <c r="S81" s="16"/>
      <c r="T81" s="16"/>
      <c r="U81" s="18"/>
      <c r="V81" s="1613"/>
      <c r="W81" s="1614"/>
      <c r="X81" s="1611"/>
      <c r="Y81" s="1611"/>
      <c r="Z81" s="1612"/>
      <c r="AA81" s="17"/>
      <c r="AB81" s="96"/>
      <c r="AC81" s="96"/>
      <c r="AD81" s="96"/>
      <c r="AE81" s="96"/>
      <c r="AF81" s="96"/>
      <c r="AG81" s="96"/>
      <c r="AH81" s="96"/>
      <c r="AI81" s="96"/>
      <c r="AJ81" s="96"/>
      <c r="AK81" s="96"/>
      <c r="AL81" s="250" t="str">
        <f t="shared" si="22"/>
        <v/>
      </c>
      <c r="AM81" s="637" t="str">
        <f t="shared" si="23"/>
        <v/>
      </c>
      <c r="AN81" s="250" t="str">
        <f t="shared" si="24"/>
        <v/>
      </c>
      <c r="AO81" s="250" t="str">
        <f t="shared" si="25"/>
        <v/>
      </c>
      <c r="AP81" s="250" t="str">
        <f t="shared" si="26"/>
        <v/>
      </c>
      <c r="AQ81" s="250" t="str">
        <f t="shared" si="27"/>
        <v/>
      </c>
      <c r="AR81" s="250" t="str">
        <f t="shared" si="28"/>
        <v/>
      </c>
      <c r="AS81" s="638" t="str">
        <f t="shared" si="29"/>
        <v/>
      </c>
      <c r="AT81" s="638" t="str">
        <f t="shared" si="30"/>
        <v/>
      </c>
      <c r="AU81" s="96" t="str">
        <f t="shared" si="31"/>
        <v>S/I</v>
      </c>
      <c r="AV81" s="96"/>
      <c r="AW81" s="639"/>
      <c r="AX81" s="96" t="str">
        <f t="shared" si="32"/>
        <v xml:space="preserve"> - </v>
      </c>
      <c r="AY81" s="640" t="str">
        <f t="shared" si="33"/>
        <v/>
      </c>
      <c r="AZ81" s="640">
        <f t="shared" si="34"/>
        <v>0</v>
      </c>
      <c r="BA81" s="250" t="str">
        <f t="shared" si="35"/>
        <v/>
      </c>
      <c r="BB81" s="250" t="str">
        <f t="shared" si="36"/>
        <v/>
      </c>
      <c r="BC81" s="250" t="str">
        <f t="shared" si="37"/>
        <v/>
      </c>
      <c r="BD81" s="250" t="str">
        <f t="shared" si="38"/>
        <v/>
      </c>
      <c r="BE81" s="250" t="str">
        <f t="shared" si="39"/>
        <v/>
      </c>
      <c r="BF81" s="638" t="str">
        <f t="shared" si="40"/>
        <v/>
      </c>
      <c r="BG81" s="638" t="str">
        <f t="shared" si="41"/>
        <v/>
      </c>
      <c r="BH81" s="519" t="s">
        <v>78</v>
      </c>
      <c r="BI81" s="641">
        <v>75</v>
      </c>
      <c r="BJ81" s="515">
        <v>75</v>
      </c>
      <c r="BK81" s="96">
        <v>8</v>
      </c>
    </row>
    <row r="82" spans="1:63" hidden="1">
      <c r="A82" s="96" t="str">
        <f t="shared" si="20"/>
        <v/>
      </c>
      <c r="B82" s="96">
        <f t="shared" si="21"/>
        <v>0</v>
      </c>
      <c r="C82" s="13"/>
      <c r="D82" s="1608"/>
      <c r="E82" s="1608"/>
      <c r="F82" s="1609"/>
      <c r="G82" s="1609"/>
      <c r="H82" s="1609"/>
      <c r="I82" s="1609"/>
      <c r="J82" s="1609"/>
      <c r="K82" s="1610"/>
      <c r="L82" s="14"/>
      <c r="M82" s="17"/>
      <c r="N82" s="15"/>
      <c r="O82" s="15"/>
      <c r="P82" s="15"/>
      <c r="Q82" s="15"/>
      <c r="R82" s="15"/>
      <c r="S82" s="16"/>
      <c r="T82" s="16"/>
      <c r="U82" s="18"/>
      <c r="V82" s="1613"/>
      <c r="W82" s="1614"/>
      <c r="X82" s="1611"/>
      <c r="Y82" s="1611"/>
      <c r="Z82" s="1612"/>
      <c r="AA82" s="17"/>
      <c r="AB82" s="96"/>
      <c r="AC82" s="96"/>
      <c r="AD82" s="96"/>
      <c r="AE82" s="96"/>
      <c r="AF82" s="96"/>
      <c r="AG82" s="96"/>
      <c r="AH82" s="96"/>
      <c r="AI82" s="96"/>
      <c r="AJ82" s="96"/>
      <c r="AK82" s="96"/>
      <c r="AL82" s="250" t="str">
        <f t="shared" si="22"/>
        <v/>
      </c>
      <c r="AM82" s="637" t="str">
        <f t="shared" si="23"/>
        <v/>
      </c>
      <c r="AN82" s="250" t="str">
        <f t="shared" si="24"/>
        <v/>
      </c>
      <c r="AO82" s="250" t="str">
        <f t="shared" si="25"/>
        <v/>
      </c>
      <c r="AP82" s="250" t="str">
        <f t="shared" si="26"/>
        <v/>
      </c>
      <c r="AQ82" s="250" t="str">
        <f t="shared" si="27"/>
        <v/>
      </c>
      <c r="AR82" s="250" t="str">
        <f t="shared" si="28"/>
        <v/>
      </c>
      <c r="AS82" s="638" t="str">
        <f t="shared" si="29"/>
        <v/>
      </c>
      <c r="AT82" s="638" t="str">
        <f t="shared" si="30"/>
        <v/>
      </c>
      <c r="AU82" s="96" t="str">
        <f t="shared" si="31"/>
        <v>S/I</v>
      </c>
      <c r="AV82" s="96"/>
      <c r="AW82" s="639"/>
      <c r="AX82" s="96" t="str">
        <f t="shared" si="32"/>
        <v xml:space="preserve"> - </v>
      </c>
      <c r="AY82" s="640" t="str">
        <f t="shared" si="33"/>
        <v/>
      </c>
      <c r="AZ82" s="640">
        <f t="shared" si="34"/>
        <v>0</v>
      </c>
      <c r="BA82" s="250" t="str">
        <f t="shared" si="35"/>
        <v/>
      </c>
      <c r="BB82" s="250" t="str">
        <f t="shared" si="36"/>
        <v/>
      </c>
      <c r="BC82" s="250" t="str">
        <f t="shared" si="37"/>
        <v/>
      </c>
      <c r="BD82" s="250" t="str">
        <f t="shared" si="38"/>
        <v/>
      </c>
      <c r="BE82" s="250" t="str">
        <f t="shared" si="39"/>
        <v/>
      </c>
      <c r="BF82" s="638" t="str">
        <f t="shared" si="40"/>
        <v/>
      </c>
      <c r="BG82" s="638" t="str">
        <f t="shared" si="41"/>
        <v/>
      </c>
      <c r="BH82" s="519" t="s">
        <v>108</v>
      </c>
      <c r="BI82" s="641">
        <v>76</v>
      </c>
      <c r="BJ82" s="515">
        <v>76</v>
      </c>
      <c r="BK82" s="96">
        <v>7</v>
      </c>
    </row>
    <row r="83" spans="1:63" hidden="1">
      <c r="A83" s="96" t="str">
        <f t="shared" si="20"/>
        <v/>
      </c>
      <c r="B83" s="96">
        <f t="shared" si="21"/>
        <v>0</v>
      </c>
      <c r="C83" s="13"/>
      <c r="D83" s="1608"/>
      <c r="E83" s="1608"/>
      <c r="F83" s="1609"/>
      <c r="G83" s="1609"/>
      <c r="H83" s="1609"/>
      <c r="I83" s="1609"/>
      <c r="J83" s="1609"/>
      <c r="K83" s="1610"/>
      <c r="L83" s="14"/>
      <c r="M83" s="17"/>
      <c r="N83" s="15"/>
      <c r="O83" s="15"/>
      <c r="P83" s="15"/>
      <c r="Q83" s="15"/>
      <c r="R83" s="15"/>
      <c r="S83" s="16"/>
      <c r="T83" s="16"/>
      <c r="U83" s="18"/>
      <c r="V83" s="1613"/>
      <c r="W83" s="1614"/>
      <c r="X83" s="1611"/>
      <c r="Y83" s="1611"/>
      <c r="Z83" s="1612"/>
      <c r="AA83" s="17"/>
      <c r="AB83" s="96"/>
      <c r="AC83" s="96"/>
      <c r="AD83" s="96"/>
      <c r="AE83" s="96"/>
      <c r="AF83" s="96"/>
      <c r="AG83" s="96"/>
      <c r="AH83" s="96"/>
      <c r="AI83" s="96"/>
      <c r="AJ83" s="96"/>
      <c r="AK83" s="96"/>
      <c r="AL83" s="250" t="str">
        <f t="shared" si="22"/>
        <v/>
      </c>
      <c r="AM83" s="637" t="str">
        <f t="shared" si="23"/>
        <v/>
      </c>
      <c r="AN83" s="250" t="str">
        <f t="shared" si="24"/>
        <v/>
      </c>
      <c r="AO83" s="250" t="str">
        <f t="shared" si="25"/>
        <v/>
      </c>
      <c r="AP83" s="250" t="str">
        <f t="shared" si="26"/>
        <v/>
      </c>
      <c r="AQ83" s="250" t="str">
        <f t="shared" si="27"/>
        <v/>
      </c>
      <c r="AR83" s="250" t="str">
        <f t="shared" si="28"/>
        <v/>
      </c>
      <c r="AS83" s="638" t="str">
        <f t="shared" si="29"/>
        <v/>
      </c>
      <c r="AT83" s="638" t="str">
        <f t="shared" si="30"/>
        <v/>
      </c>
      <c r="AU83" s="96" t="str">
        <f t="shared" si="31"/>
        <v>S/I</v>
      </c>
      <c r="AV83" s="96"/>
      <c r="AW83" s="639"/>
      <c r="AX83" s="96" t="str">
        <f t="shared" si="32"/>
        <v xml:space="preserve"> - </v>
      </c>
      <c r="AY83" s="640" t="str">
        <f t="shared" si="33"/>
        <v/>
      </c>
      <c r="AZ83" s="640">
        <f t="shared" si="34"/>
        <v>0</v>
      </c>
      <c r="BA83" s="250" t="str">
        <f t="shared" si="35"/>
        <v/>
      </c>
      <c r="BB83" s="250" t="str">
        <f t="shared" si="36"/>
        <v/>
      </c>
      <c r="BC83" s="250" t="str">
        <f t="shared" si="37"/>
        <v/>
      </c>
      <c r="BD83" s="250" t="str">
        <f t="shared" si="38"/>
        <v/>
      </c>
      <c r="BE83" s="250" t="str">
        <f t="shared" si="39"/>
        <v/>
      </c>
      <c r="BF83" s="638" t="str">
        <f t="shared" si="40"/>
        <v/>
      </c>
      <c r="BG83" s="638" t="str">
        <f t="shared" si="41"/>
        <v/>
      </c>
      <c r="BH83" s="519" t="s">
        <v>142</v>
      </c>
      <c r="BI83" s="641">
        <v>23</v>
      </c>
      <c r="BJ83" s="515">
        <v>23</v>
      </c>
      <c r="BK83" s="96">
        <v>14</v>
      </c>
    </row>
    <row r="84" spans="1:63" hidden="1">
      <c r="A84" s="96" t="str">
        <f t="shared" si="20"/>
        <v/>
      </c>
      <c r="B84" s="96">
        <f t="shared" si="21"/>
        <v>0</v>
      </c>
      <c r="C84" s="13"/>
      <c r="D84" s="1608"/>
      <c r="E84" s="1608"/>
      <c r="F84" s="1609"/>
      <c r="G84" s="1609"/>
      <c r="H84" s="1609"/>
      <c r="I84" s="1609"/>
      <c r="J84" s="1609"/>
      <c r="K84" s="1610"/>
      <c r="L84" s="14"/>
      <c r="M84" s="17"/>
      <c r="N84" s="15"/>
      <c r="O84" s="15"/>
      <c r="P84" s="15"/>
      <c r="Q84" s="15"/>
      <c r="R84" s="15"/>
      <c r="S84" s="16"/>
      <c r="T84" s="16"/>
      <c r="U84" s="18"/>
      <c r="V84" s="1613"/>
      <c r="W84" s="1618"/>
      <c r="X84" s="1616"/>
      <c r="Y84" s="1616"/>
      <c r="Z84" s="1617"/>
      <c r="AA84" s="17"/>
      <c r="AB84" s="96"/>
      <c r="AC84" s="96"/>
      <c r="AD84" s="96"/>
      <c r="AE84" s="96"/>
      <c r="AF84" s="96"/>
      <c r="AG84" s="96"/>
      <c r="AH84" s="96"/>
      <c r="AI84" s="96"/>
      <c r="AJ84" s="96"/>
      <c r="AK84" s="96"/>
      <c r="AL84" s="250" t="str">
        <f t="shared" si="22"/>
        <v/>
      </c>
      <c r="AM84" s="637" t="str">
        <f t="shared" si="23"/>
        <v/>
      </c>
      <c r="AN84" s="250" t="str">
        <f t="shared" si="24"/>
        <v/>
      </c>
      <c r="AO84" s="250" t="str">
        <f t="shared" si="25"/>
        <v/>
      </c>
      <c r="AP84" s="250" t="str">
        <f t="shared" si="26"/>
        <v/>
      </c>
      <c r="AQ84" s="250" t="str">
        <f t="shared" si="27"/>
        <v/>
      </c>
      <c r="AR84" s="250" t="str">
        <f t="shared" si="28"/>
        <v/>
      </c>
      <c r="AS84" s="638" t="str">
        <f t="shared" si="29"/>
        <v/>
      </c>
      <c r="AT84" s="638" t="str">
        <f t="shared" si="30"/>
        <v/>
      </c>
      <c r="AU84" s="96" t="str">
        <f t="shared" si="31"/>
        <v>S/I</v>
      </c>
      <c r="AV84" s="96"/>
      <c r="AW84" s="639"/>
      <c r="AX84" s="96" t="str">
        <f t="shared" si="32"/>
        <v xml:space="preserve"> - </v>
      </c>
      <c r="AY84" s="640" t="str">
        <f t="shared" si="33"/>
        <v/>
      </c>
      <c r="AZ84" s="640">
        <f t="shared" si="34"/>
        <v>0</v>
      </c>
      <c r="BA84" s="250" t="str">
        <f t="shared" si="35"/>
        <v/>
      </c>
      <c r="BB84" s="250" t="str">
        <f t="shared" si="36"/>
        <v/>
      </c>
      <c r="BC84" s="250" t="str">
        <f t="shared" si="37"/>
        <v/>
      </c>
      <c r="BD84" s="250" t="str">
        <f t="shared" si="38"/>
        <v/>
      </c>
      <c r="BE84" s="250" t="str">
        <f t="shared" si="39"/>
        <v/>
      </c>
      <c r="BF84" s="638" t="str">
        <f t="shared" si="40"/>
        <v/>
      </c>
      <c r="BG84" s="638" t="str">
        <f t="shared" si="41"/>
        <v/>
      </c>
      <c r="BH84" s="523" t="s">
        <v>178</v>
      </c>
      <c r="BI84" s="642">
        <v>41</v>
      </c>
      <c r="BJ84" s="524">
        <v>41</v>
      </c>
      <c r="BK84" s="96">
        <v>12</v>
      </c>
    </row>
    <row r="85" spans="1:63" hidden="1">
      <c r="A85" s="96" t="str">
        <f t="shared" si="20"/>
        <v/>
      </c>
      <c r="B85" s="96">
        <f t="shared" si="21"/>
        <v>0</v>
      </c>
      <c r="C85" s="13"/>
      <c r="D85" s="1608"/>
      <c r="E85" s="1608"/>
      <c r="F85" s="1609"/>
      <c r="G85" s="1609"/>
      <c r="H85" s="1609"/>
      <c r="I85" s="1609"/>
      <c r="J85" s="1609"/>
      <c r="K85" s="1610"/>
      <c r="L85" s="14"/>
      <c r="M85" s="17"/>
      <c r="N85" s="15"/>
      <c r="O85" s="15"/>
      <c r="P85" s="15"/>
      <c r="Q85" s="15"/>
      <c r="R85" s="15"/>
      <c r="S85" s="16"/>
      <c r="T85" s="16"/>
      <c r="U85" s="18"/>
      <c r="V85" s="1613"/>
      <c r="W85" s="1614"/>
      <c r="X85" s="1611"/>
      <c r="Y85" s="1611"/>
      <c r="Z85" s="1612"/>
      <c r="AA85" s="17"/>
      <c r="AB85" s="96"/>
      <c r="AC85" s="96"/>
      <c r="AD85" s="96"/>
      <c r="AE85" s="96"/>
      <c r="AF85" s="96"/>
      <c r="AG85" s="96"/>
      <c r="AH85" s="96"/>
      <c r="AI85" s="96"/>
      <c r="AJ85" s="96"/>
      <c r="AK85" s="96"/>
      <c r="AL85" s="250" t="str">
        <f t="shared" si="22"/>
        <v/>
      </c>
      <c r="AM85" s="637" t="str">
        <f t="shared" si="23"/>
        <v/>
      </c>
      <c r="AN85" s="250" t="str">
        <f t="shared" si="24"/>
        <v/>
      </c>
      <c r="AO85" s="250" t="str">
        <f t="shared" si="25"/>
        <v/>
      </c>
      <c r="AP85" s="250" t="str">
        <f t="shared" si="26"/>
        <v/>
      </c>
      <c r="AQ85" s="250" t="str">
        <f t="shared" si="27"/>
        <v/>
      </c>
      <c r="AR85" s="250" t="str">
        <f t="shared" si="28"/>
        <v/>
      </c>
      <c r="AS85" s="638" t="str">
        <f t="shared" si="29"/>
        <v/>
      </c>
      <c r="AT85" s="638" t="str">
        <f t="shared" si="30"/>
        <v/>
      </c>
      <c r="AU85" s="96" t="str">
        <f t="shared" si="31"/>
        <v>S/I</v>
      </c>
      <c r="AV85" s="96"/>
      <c r="AW85" s="639"/>
      <c r="AX85" s="96" t="str">
        <f t="shared" si="32"/>
        <v xml:space="preserve"> - </v>
      </c>
      <c r="AY85" s="640" t="str">
        <f t="shared" si="33"/>
        <v/>
      </c>
      <c r="AZ85" s="640">
        <f t="shared" si="34"/>
        <v>0</v>
      </c>
      <c r="BA85" s="250" t="str">
        <f t="shared" si="35"/>
        <v/>
      </c>
      <c r="BB85" s="250" t="str">
        <f t="shared" si="36"/>
        <v/>
      </c>
      <c r="BC85" s="250" t="str">
        <f t="shared" si="37"/>
        <v/>
      </c>
      <c r="BD85" s="250" t="str">
        <f t="shared" si="38"/>
        <v/>
      </c>
      <c r="BE85" s="250" t="str">
        <f t="shared" si="39"/>
        <v/>
      </c>
      <c r="BF85" s="638" t="str">
        <f t="shared" si="40"/>
        <v/>
      </c>
      <c r="BG85" s="638" t="str">
        <f t="shared" si="41"/>
        <v/>
      </c>
      <c r="BH85" s="519" t="s">
        <v>187</v>
      </c>
      <c r="BI85" s="641">
        <v>45</v>
      </c>
      <c r="BJ85" s="515">
        <v>45</v>
      </c>
      <c r="BK85" s="96">
        <v>13</v>
      </c>
    </row>
    <row r="86" spans="1:63" hidden="1">
      <c r="A86" s="96" t="str">
        <f t="shared" si="20"/>
        <v/>
      </c>
      <c r="B86" s="96">
        <f t="shared" si="21"/>
        <v>0</v>
      </c>
      <c r="C86" s="13"/>
      <c r="D86" s="1608"/>
      <c r="E86" s="1608"/>
      <c r="F86" s="1609"/>
      <c r="G86" s="1609"/>
      <c r="H86" s="1609"/>
      <c r="I86" s="1609"/>
      <c r="J86" s="1609"/>
      <c r="K86" s="1610"/>
      <c r="L86" s="14"/>
      <c r="M86" s="17"/>
      <c r="N86" s="15"/>
      <c r="O86" s="15"/>
      <c r="P86" s="15"/>
      <c r="Q86" s="22"/>
      <c r="R86" s="15"/>
      <c r="S86" s="16"/>
      <c r="T86" s="16"/>
      <c r="U86" s="18"/>
      <c r="V86" s="1627"/>
      <c r="W86" s="1614"/>
      <c r="X86" s="1611"/>
      <c r="Y86" s="1611"/>
      <c r="Z86" s="1612"/>
      <c r="AA86" s="17"/>
      <c r="AB86" s="96"/>
      <c r="AC86" s="96"/>
      <c r="AD86" s="96"/>
      <c r="AE86" s="96"/>
      <c r="AF86" s="96"/>
      <c r="AG86" s="96"/>
      <c r="AH86" s="96"/>
      <c r="AI86" s="96"/>
      <c r="AJ86" s="96"/>
      <c r="AK86" s="96"/>
      <c r="AL86" s="250" t="str">
        <f t="shared" si="22"/>
        <v/>
      </c>
      <c r="AM86" s="637" t="str">
        <f t="shared" si="23"/>
        <v/>
      </c>
      <c r="AN86" s="250" t="str">
        <f t="shared" si="24"/>
        <v/>
      </c>
      <c r="AO86" s="250" t="str">
        <f t="shared" si="25"/>
        <v/>
      </c>
      <c r="AP86" s="250" t="str">
        <f t="shared" si="26"/>
        <v/>
      </c>
      <c r="AQ86" s="250" t="str">
        <f t="shared" si="27"/>
        <v/>
      </c>
      <c r="AR86" s="250" t="str">
        <f t="shared" si="28"/>
        <v/>
      </c>
      <c r="AS86" s="638" t="str">
        <f t="shared" si="29"/>
        <v/>
      </c>
      <c r="AT86" s="638" t="str">
        <f t="shared" si="30"/>
        <v/>
      </c>
      <c r="AU86" s="96" t="str">
        <f t="shared" si="31"/>
        <v>S/I</v>
      </c>
      <c r="AV86" s="96"/>
      <c r="AW86" s="639"/>
      <c r="AX86" s="96" t="str">
        <f t="shared" si="32"/>
        <v xml:space="preserve"> - </v>
      </c>
      <c r="AY86" s="640" t="str">
        <f t="shared" si="33"/>
        <v/>
      </c>
      <c r="AZ86" s="640">
        <f t="shared" si="34"/>
        <v>0</v>
      </c>
      <c r="BA86" s="250" t="str">
        <f t="shared" si="35"/>
        <v/>
      </c>
      <c r="BB86" s="250" t="str">
        <f t="shared" si="36"/>
        <v/>
      </c>
      <c r="BC86" s="250" t="str">
        <f t="shared" si="37"/>
        <v/>
      </c>
      <c r="BD86" s="250" t="str">
        <f t="shared" si="38"/>
        <v/>
      </c>
      <c r="BE86" s="250" t="str">
        <f t="shared" si="39"/>
        <v/>
      </c>
      <c r="BF86" s="638" t="str">
        <f t="shared" si="40"/>
        <v/>
      </c>
      <c r="BG86" s="638" t="str">
        <f t="shared" si="41"/>
        <v/>
      </c>
      <c r="BH86" s="519" t="s">
        <v>185</v>
      </c>
      <c r="BI86" s="641">
        <v>35</v>
      </c>
      <c r="BJ86" s="515">
        <v>35</v>
      </c>
      <c r="BK86" s="96">
        <v>22</v>
      </c>
    </row>
    <row r="87" spans="1:63" hidden="1">
      <c r="A87" s="96" t="str">
        <f t="shared" si="20"/>
        <v/>
      </c>
      <c r="B87" s="96">
        <f t="shared" si="21"/>
        <v>0</v>
      </c>
      <c r="C87" s="13"/>
      <c r="D87" s="1608"/>
      <c r="E87" s="1608"/>
      <c r="F87" s="1609"/>
      <c r="G87" s="1609"/>
      <c r="H87" s="1609"/>
      <c r="I87" s="1609"/>
      <c r="J87" s="1609"/>
      <c r="K87" s="1610"/>
      <c r="L87" s="14"/>
      <c r="M87" s="17"/>
      <c r="N87" s="15"/>
      <c r="O87" s="15"/>
      <c r="P87" s="15"/>
      <c r="Q87" s="15"/>
      <c r="R87" s="15"/>
      <c r="S87" s="16"/>
      <c r="T87" s="16"/>
      <c r="U87" s="18"/>
      <c r="V87" s="1613"/>
      <c r="W87" s="1614"/>
      <c r="X87" s="1611"/>
      <c r="Y87" s="1611"/>
      <c r="Z87" s="1612"/>
      <c r="AA87" s="17"/>
      <c r="AB87" s="96"/>
      <c r="AC87" s="96"/>
      <c r="AD87" s="96"/>
      <c r="AE87" s="96"/>
      <c r="AF87" s="96"/>
      <c r="AG87" s="96"/>
      <c r="AH87" s="96"/>
      <c r="AI87" s="96"/>
      <c r="AJ87" s="96"/>
      <c r="AK87" s="96"/>
      <c r="AL87" s="250" t="str">
        <f t="shared" si="22"/>
        <v/>
      </c>
      <c r="AM87" s="637" t="str">
        <f t="shared" si="23"/>
        <v/>
      </c>
      <c r="AN87" s="250" t="str">
        <f t="shared" si="24"/>
        <v/>
      </c>
      <c r="AO87" s="250" t="str">
        <f t="shared" si="25"/>
        <v/>
      </c>
      <c r="AP87" s="250" t="str">
        <f t="shared" si="26"/>
        <v/>
      </c>
      <c r="AQ87" s="250" t="str">
        <f t="shared" si="27"/>
        <v/>
      </c>
      <c r="AR87" s="250" t="str">
        <f t="shared" si="28"/>
        <v/>
      </c>
      <c r="AS87" s="638" t="str">
        <f t="shared" si="29"/>
        <v/>
      </c>
      <c r="AT87" s="638" t="str">
        <f t="shared" si="30"/>
        <v/>
      </c>
      <c r="AU87" s="96" t="str">
        <f t="shared" si="31"/>
        <v>S/I</v>
      </c>
      <c r="AV87" s="96"/>
      <c r="AW87" s="639"/>
      <c r="AX87" s="96" t="str">
        <f t="shared" si="32"/>
        <v xml:space="preserve"> - </v>
      </c>
      <c r="AY87" s="640" t="str">
        <f t="shared" si="33"/>
        <v/>
      </c>
      <c r="AZ87" s="640">
        <f t="shared" si="34"/>
        <v>0</v>
      </c>
      <c r="BA87" s="250" t="str">
        <f t="shared" si="35"/>
        <v/>
      </c>
      <c r="BB87" s="250" t="str">
        <f t="shared" si="36"/>
        <v/>
      </c>
      <c r="BC87" s="250" t="str">
        <f t="shared" si="37"/>
        <v/>
      </c>
      <c r="BD87" s="250" t="str">
        <f t="shared" si="38"/>
        <v/>
      </c>
      <c r="BE87" s="250" t="str">
        <f t="shared" si="39"/>
        <v/>
      </c>
      <c r="BF87" s="638" t="str">
        <f t="shared" si="40"/>
        <v/>
      </c>
      <c r="BG87" s="638" t="str">
        <f t="shared" si="41"/>
        <v/>
      </c>
      <c r="BH87" s="525" t="s">
        <v>194</v>
      </c>
      <c r="BI87" s="643">
        <v>55</v>
      </c>
      <c r="BJ87" s="526">
        <v>55</v>
      </c>
      <c r="BK87" s="96">
        <v>9</v>
      </c>
    </row>
    <row r="88" spans="1:63" hidden="1">
      <c r="A88" s="96" t="str">
        <f t="shared" si="20"/>
        <v/>
      </c>
      <c r="B88" s="96">
        <f t="shared" si="21"/>
        <v>0</v>
      </c>
      <c r="C88" s="13"/>
      <c r="D88" s="1608"/>
      <c r="E88" s="1608"/>
      <c r="F88" s="1609"/>
      <c r="G88" s="1609"/>
      <c r="H88" s="1609"/>
      <c r="I88" s="1609"/>
      <c r="J88" s="1609"/>
      <c r="K88" s="1610"/>
      <c r="L88" s="14"/>
      <c r="M88" s="17"/>
      <c r="N88" s="15"/>
      <c r="O88" s="15"/>
      <c r="P88" s="15"/>
      <c r="Q88" s="15"/>
      <c r="R88" s="15"/>
      <c r="S88" s="16"/>
      <c r="T88" s="16"/>
      <c r="U88" s="18"/>
      <c r="V88" s="1613"/>
      <c r="W88" s="1614"/>
      <c r="X88" s="1611"/>
      <c r="Y88" s="1611"/>
      <c r="Z88" s="1612"/>
      <c r="AA88" s="17"/>
      <c r="AB88" s="96"/>
      <c r="AC88" s="96"/>
      <c r="AD88" s="96"/>
      <c r="AE88" s="96"/>
      <c r="AF88" s="96"/>
      <c r="AG88" s="96"/>
      <c r="AH88" s="96"/>
      <c r="AI88" s="96"/>
      <c r="AJ88" s="96"/>
      <c r="AK88" s="96"/>
      <c r="AL88" s="250" t="str">
        <f t="shared" si="22"/>
        <v/>
      </c>
      <c r="AM88" s="637" t="str">
        <f t="shared" si="23"/>
        <v/>
      </c>
      <c r="AN88" s="250" t="str">
        <f t="shared" si="24"/>
        <v/>
      </c>
      <c r="AO88" s="250" t="str">
        <f t="shared" si="25"/>
        <v/>
      </c>
      <c r="AP88" s="250" t="str">
        <f t="shared" si="26"/>
        <v/>
      </c>
      <c r="AQ88" s="250" t="str">
        <f t="shared" si="27"/>
        <v/>
      </c>
      <c r="AR88" s="250" t="str">
        <f t="shared" si="28"/>
        <v/>
      </c>
      <c r="AS88" s="638" t="str">
        <f t="shared" si="29"/>
        <v/>
      </c>
      <c r="AT88" s="638" t="str">
        <f t="shared" si="30"/>
        <v/>
      </c>
      <c r="AU88" s="96" t="str">
        <f t="shared" si="31"/>
        <v>S/I</v>
      </c>
      <c r="AV88" s="96"/>
      <c r="AW88" s="639"/>
      <c r="AX88" s="96" t="str">
        <f t="shared" si="32"/>
        <v xml:space="preserve"> - </v>
      </c>
      <c r="AY88" s="640" t="str">
        <f t="shared" si="33"/>
        <v/>
      </c>
      <c r="AZ88" s="640">
        <f t="shared" si="34"/>
        <v>0</v>
      </c>
      <c r="BA88" s="250" t="str">
        <f t="shared" si="35"/>
        <v/>
      </c>
      <c r="BB88" s="250" t="str">
        <f t="shared" si="36"/>
        <v/>
      </c>
      <c r="BC88" s="250" t="str">
        <f t="shared" si="37"/>
        <v/>
      </c>
      <c r="BD88" s="250" t="str">
        <f t="shared" si="38"/>
        <v/>
      </c>
      <c r="BE88" s="250" t="str">
        <f t="shared" si="39"/>
        <v/>
      </c>
      <c r="BF88" s="638" t="str">
        <f t="shared" si="40"/>
        <v/>
      </c>
      <c r="BG88" s="638" t="str">
        <f t="shared" si="41"/>
        <v/>
      </c>
      <c r="BH88" s="523" t="s">
        <v>206</v>
      </c>
      <c r="BI88" s="642">
        <v>61</v>
      </c>
      <c r="BJ88" s="524">
        <v>61</v>
      </c>
      <c r="BK88" s="96">
        <v>33</v>
      </c>
    </row>
    <row r="89" spans="1:63" hidden="1">
      <c r="A89" s="96" t="str">
        <f t="shared" si="20"/>
        <v/>
      </c>
      <c r="B89" s="96">
        <f t="shared" si="21"/>
        <v>0</v>
      </c>
      <c r="C89" s="13"/>
      <c r="D89" s="1608"/>
      <c r="E89" s="1608"/>
      <c r="F89" s="1609"/>
      <c r="G89" s="1609"/>
      <c r="H89" s="1609"/>
      <c r="I89" s="1609"/>
      <c r="J89" s="1609"/>
      <c r="K89" s="1610"/>
      <c r="L89" s="14"/>
      <c r="M89" s="17"/>
      <c r="N89" s="15"/>
      <c r="O89" s="15"/>
      <c r="P89" s="15"/>
      <c r="Q89" s="15"/>
      <c r="R89" s="15"/>
      <c r="S89" s="16"/>
      <c r="T89" s="16"/>
      <c r="U89" s="18"/>
      <c r="V89" s="1613"/>
      <c r="W89" s="1614"/>
      <c r="X89" s="1611"/>
      <c r="Y89" s="1611"/>
      <c r="Z89" s="1612"/>
      <c r="AA89" s="17"/>
      <c r="AB89" s="96"/>
      <c r="AC89" s="96"/>
      <c r="AD89" s="96"/>
      <c r="AE89" s="96"/>
      <c r="AF89" s="96"/>
      <c r="AG89" s="96"/>
      <c r="AH89" s="96"/>
      <c r="AI89" s="96"/>
      <c r="AJ89" s="96"/>
      <c r="AK89" s="96"/>
      <c r="AL89" s="250" t="str">
        <f t="shared" si="22"/>
        <v/>
      </c>
      <c r="AM89" s="637" t="str">
        <f t="shared" si="23"/>
        <v/>
      </c>
      <c r="AN89" s="250" t="str">
        <f t="shared" si="24"/>
        <v/>
      </c>
      <c r="AO89" s="250" t="str">
        <f t="shared" si="25"/>
        <v/>
      </c>
      <c r="AP89" s="250" t="str">
        <f t="shared" si="26"/>
        <v/>
      </c>
      <c r="AQ89" s="250" t="str">
        <f t="shared" si="27"/>
        <v/>
      </c>
      <c r="AR89" s="250" t="str">
        <f t="shared" si="28"/>
        <v/>
      </c>
      <c r="AS89" s="638" t="str">
        <f t="shared" si="29"/>
        <v/>
      </c>
      <c r="AT89" s="638" t="str">
        <f t="shared" si="30"/>
        <v/>
      </c>
      <c r="AU89" s="96" t="str">
        <f t="shared" si="31"/>
        <v>S/I</v>
      </c>
      <c r="AV89" s="96"/>
      <c r="AW89" s="639"/>
      <c r="AX89" s="96" t="str">
        <f t="shared" si="32"/>
        <v xml:space="preserve"> - </v>
      </c>
      <c r="AY89" s="640" t="str">
        <f t="shared" si="33"/>
        <v/>
      </c>
      <c r="AZ89" s="640">
        <f t="shared" si="34"/>
        <v>0</v>
      </c>
      <c r="BA89" s="250" t="str">
        <f t="shared" si="35"/>
        <v/>
      </c>
      <c r="BB89" s="250" t="str">
        <f t="shared" si="36"/>
        <v/>
      </c>
      <c r="BC89" s="250" t="str">
        <f t="shared" si="37"/>
        <v/>
      </c>
      <c r="BD89" s="250" t="str">
        <f t="shared" si="38"/>
        <v/>
      </c>
      <c r="BE89" s="250" t="str">
        <f t="shared" si="39"/>
        <v/>
      </c>
      <c r="BF89" s="638" t="str">
        <f t="shared" si="40"/>
        <v/>
      </c>
      <c r="BG89" s="638" t="str">
        <f t="shared" si="41"/>
        <v/>
      </c>
      <c r="BH89" s="525" t="s">
        <v>223</v>
      </c>
      <c r="BI89" s="643">
        <v>74</v>
      </c>
      <c r="BJ89" s="526">
        <v>74</v>
      </c>
      <c r="BK89" s="96">
        <v>18</v>
      </c>
    </row>
    <row r="90" spans="1:63" hidden="1">
      <c r="A90" s="96" t="str">
        <f t="shared" si="20"/>
        <v/>
      </c>
      <c r="B90" s="96">
        <f t="shared" si="21"/>
        <v>0</v>
      </c>
      <c r="C90" s="13"/>
      <c r="D90" s="1608"/>
      <c r="E90" s="1608"/>
      <c r="F90" s="1609"/>
      <c r="G90" s="1609"/>
      <c r="H90" s="1609"/>
      <c r="I90" s="1609"/>
      <c r="J90" s="1609"/>
      <c r="K90" s="1610"/>
      <c r="L90" s="14"/>
      <c r="M90" s="17"/>
      <c r="N90" s="15"/>
      <c r="O90" s="15"/>
      <c r="P90" s="15"/>
      <c r="Q90" s="15"/>
      <c r="R90" s="15"/>
      <c r="S90" s="16"/>
      <c r="T90" s="16"/>
      <c r="U90" s="18"/>
      <c r="V90" s="1613"/>
      <c r="W90" s="1614"/>
      <c r="X90" s="1611"/>
      <c r="Y90" s="1611"/>
      <c r="Z90" s="1612"/>
      <c r="AA90" s="17"/>
      <c r="AB90" s="96"/>
      <c r="AC90" s="96"/>
      <c r="AD90" s="96"/>
      <c r="AE90" s="96"/>
      <c r="AF90" s="96"/>
      <c r="AG90" s="96"/>
      <c r="AH90" s="96"/>
      <c r="AI90" s="96"/>
      <c r="AJ90" s="96"/>
      <c r="AK90" s="96"/>
      <c r="AL90" s="250" t="str">
        <f t="shared" si="22"/>
        <v/>
      </c>
      <c r="AM90" s="637" t="str">
        <f t="shared" si="23"/>
        <v/>
      </c>
      <c r="AN90" s="250" t="str">
        <f t="shared" si="24"/>
        <v/>
      </c>
      <c r="AO90" s="250" t="str">
        <f t="shared" si="25"/>
        <v/>
      </c>
      <c r="AP90" s="250" t="str">
        <f t="shared" si="26"/>
        <v/>
      </c>
      <c r="AQ90" s="250" t="str">
        <f t="shared" si="27"/>
        <v/>
      </c>
      <c r="AR90" s="250" t="str">
        <f t="shared" si="28"/>
        <v/>
      </c>
      <c r="AS90" s="638" t="str">
        <f t="shared" si="29"/>
        <v/>
      </c>
      <c r="AT90" s="638" t="str">
        <f t="shared" si="30"/>
        <v/>
      </c>
      <c r="AU90" s="96" t="str">
        <f t="shared" si="31"/>
        <v>S/I</v>
      </c>
      <c r="AV90" s="96"/>
      <c r="AW90" s="639"/>
      <c r="AX90" s="96" t="str">
        <f t="shared" si="32"/>
        <v xml:space="preserve"> - </v>
      </c>
      <c r="AY90" s="640" t="str">
        <f t="shared" si="33"/>
        <v/>
      </c>
      <c r="AZ90" s="640">
        <f t="shared" si="34"/>
        <v>0</v>
      </c>
      <c r="BA90" s="250" t="str">
        <f t="shared" si="35"/>
        <v/>
      </c>
      <c r="BB90" s="250" t="str">
        <f t="shared" si="36"/>
        <v/>
      </c>
      <c r="BC90" s="250" t="str">
        <f t="shared" si="37"/>
        <v/>
      </c>
      <c r="BD90" s="250" t="str">
        <f t="shared" si="38"/>
        <v/>
      </c>
      <c r="BE90" s="250" t="str">
        <f t="shared" si="39"/>
        <v/>
      </c>
      <c r="BF90" s="638" t="str">
        <f t="shared" si="40"/>
        <v/>
      </c>
      <c r="BG90" s="638" t="str">
        <f t="shared" si="41"/>
        <v/>
      </c>
      <c r="BH90" s="523" t="s">
        <v>244</v>
      </c>
      <c r="BI90" s="642">
        <v>24</v>
      </c>
      <c r="BJ90" s="524">
        <v>20</v>
      </c>
      <c r="BK90" s="96">
        <v>23</v>
      </c>
    </row>
    <row r="91" spans="1:63" hidden="1">
      <c r="A91" s="96" t="str">
        <f t="shared" si="20"/>
        <v/>
      </c>
      <c r="B91" s="96">
        <f t="shared" si="21"/>
        <v>0</v>
      </c>
      <c r="C91" s="13"/>
      <c r="D91" s="1608"/>
      <c r="E91" s="1608"/>
      <c r="F91" s="1609"/>
      <c r="G91" s="1609"/>
      <c r="H91" s="1609"/>
      <c r="I91" s="1609"/>
      <c r="J91" s="1609"/>
      <c r="K91" s="1610"/>
      <c r="L91" s="14"/>
      <c r="M91" s="17"/>
      <c r="N91" s="15"/>
      <c r="O91" s="15"/>
      <c r="P91" s="15"/>
      <c r="Q91" s="15"/>
      <c r="R91" s="15"/>
      <c r="S91" s="16"/>
      <c r="T91" s="16"/>
      <c r="U91" s="18"/>
      <c r="V91" s="1613"/>
      <c r="W91" s="1614"/>
      <c r="X91" s="1611"/>
      <c r="Y91" s="1611"/>
      <c r="Z91" s="1612"/>
      <c r="AA91" s="17"/>
      <c r="AB91" s="96"/>
      <c r="AC91" s="96"/>
      <c r="AD91" s="96"/>
      <c r="AE91" s="96"/>
      <c r="AF91" s="96"/>
      <c r="AG91" s="96"/>
      <c r="AH91" s="96"/>
      <c r="AI91" s="96"/>
      <c r="AJ91" s="96"/>
      <c r="AK91" s="96"/>
      <c r="AL91" s="250" t="str">
        <f t="shared" si="22"/>
        <v/>
      </c>
      <c r="AM91" s="637" t="str">
        <f t="shared" si="23"/>
        <v/>
      </c>
      <c r="AN91" s="250" t="str">
        <f t="shared" si="24"/>
        <v/>
      </c>
      <c r="AO91" s="250" t="str">
        <f t="shared" si="25"/>
        <v/>
      </c>
      <c r="AP91" s="250" t="str">
        <f t="shared" si="26"/>
        <v/>
      </c>
      <c r="AQ91" s="250" t="str">
        <f t="shared" si="27"/>
        <v/>
      </c>
      <c r="AR91" s="250" t="str">
        <f t="shared" si="28"/>
        <v/>
      </c>
      <c r="AS91" s="638" t="str">
        <f t="shared" si="29"/>
        <v/>
      </c>
      <c r="AT91" s="638" t="str">
        <f t="shared" si="30"/>
        <v/>
      </c>
      <c r="AU91" s="96" t="str">
        <f t="shared" si="31"/>
        <v>S/I</v>
      </c>
      <c r="AV91" s="96"/>
      <c r="AW91" s="639"/>
      <c r="AX91" s="96" t="str">
        <f t="shared" si="32"/>
        <v xml:space="preserve"> - </v>
      </c>
      <c r="AY91" s="640" t="str">
        <f t="shared" si="33"/>
        <v/>
      </c>
      <c r="AZ91" s="640">
        <f t="shared" si="34"/>
        <v>0</v>
      </c>
      <c r="BA91" s="250" t="str">
        <f t="shared" si="35"/>
        <v/>
      </c>
      <c r="BB91" s="250" t="str">
        <f t="shared" si="36"/>
        <v/>
      </c>
      <c r="BC91" s="250" t="str">
        <f t="shared" si="37"/>
        <v/>
      </c>
      <c r="BD91" s="250" t="str">
        <f t="shared" si="38"/>
        <v/>
      </c>
      <c r="BE91" s="250" t="str">
        <f t="shared" si="39"/>
        <v/>
      </c>
      <c r="BF91" s="638" t="str">
        <f t="shared" si="40"/>
        <v/>
      </c>
      <c r="BG91" s="638" t="str">
        <f t="shared" si="41"/>
        <v/>
      </c>
      <c r="BH91" s="519" t="s">
        <v>258</v>
      </c>
      <c r="BI91" s="641">
        <v>88</v>
      </c>
      <c r="BJ91" s="515">
        <v>88</v>
      </c>
      <c r="BK91" s="96">
        <v>13</v>
      </c>
    </row>
    <row r="92" spans="1:63" ht="18" hidden="1" customHeight="1">
      <c r="A92" s="96" t="str">
        <f t="shared" ref="A92:A155" si="42">+$K$3</f>
        <v/>
      </c>
      <c r="B92" s="96">
        <f t="shared" ref="B92:B155" si="43">+$E$3</f>
        <v>0</v>
      </c>
      <c r="C92" s="33"/>
      <c r="D92" s="34"/>
      <c r="E92" s="34"/>
      <c r="F92" s="35"/>
      <c r="G92" s="35"/>
      <c r="H92" s="35"/>
      <c r="I92" s="35"/>
      <c r="J92" s="35"/>
      <c r="K92" s="36"/>
      <c r="L92" s="1629"/>
      <c r="M92" s="1630"/>
      <c r="N92" s="1631"/>
      <c r="O92" s="1631"/>
      <c r="P92" s="1631"/>
      <c r="Q92" s="1632"/>
      <c r="R92" s="1631"/>
      <c r="S92" s="1633"/>
      <c r="T92" s="1633"/>
      <c r="U92" s="1634"/>
      <c r="V92" s="37"/>
      <c r="W92" s="1635"/>
      <c r="X92" s="1636"/>
      <c r="Y92" s="1636"/>
      <c r="Z92" s="1637"/>
      <c r="AA92" s="1630"/>
      <c r="AB92" s="96"/>
      <c r="AC92" s="96"/>
      <c r="AD92" s="96"/>
      <c r="AE92" s="96"/>
      <c r="AF92" s="96"/>
      <c r="AG92" s="96"/>
      <c r="AH92" s="96"/>
      <c r="AI92" s="96"/>
      <c r="AJ92" s="96"/>
      <c r="AK92" s="96"/>
      <c r="AL92" s="250" t="str">
        <f t="shared" si="22"/>
        <v/>
      </c>
      <c r="AM92" s="637" t="str">
        <f t="shared" si="23"/>
        <v/>
      </c>
      <c r="AN92" s="250" t="str">
        <f t="shared" si="24"/>
        <v/>
      </c>
      <c r="AO92" s="250" t="str">
        <f t="shared" si="25"/>
        <v/>
      </c>
      <c r="AP92" s="250" t="str">
        <f t="shared" si="26"/>
        <v/>
      </c>
      <c r="AQ92" s="250" t="str">
        <f t="shared" si="27"/>
        <v/>
      </c>
      <c r="AR92" s="250" t="str">
        <f t="shared" si="28"/>
        <v/>
      </c>
      <c r="AS92" s="638" t="str">
        <f t="shared" si="29"/>
        <v/>
      </c>
      <c r="AT92" s="638" t="str">
        <f t="shared" si="30"/>
        <v/>
      </c>
      <c r="AU92" s="96" t="str">
        <f t="shared" si="31"/>
        <v>S/I</v>
      </c>
      <c r="AV92" s="96"/>
      <c r="AW92" s="639"/>
      <c r="AX92" s="96" t="str">
        <f t="shared" si="32"/>
        <v xml:space="preserve"> - </v>
      </c>
      <c r="AY92" s="640" t="str">
        <f t="shared" si="33"/>
        <v/>
      </c>
      <c r="AZ92" s="640">
        <f t="shared" si="34"/>
        <v>0</v>
      </c>
      <c r="BA92" s="250" t="str">
        <f t="shared" si="35"/>
        <v/>
      </c>
      <c r="BB92" s="250" t="str">
        <f t="shared" si="36"/>
        <v/>
      </c>
      <c r="BC92" s="250" t="str">
        <f t="shared" si="37"/>
        <v/>
      </c>
      <c r="BD92" s="250" t="str">
        <f t="shared" si="38"/>
        <v/>
      </c>
      <c r="BE92" s="250" t="str">
        <f t="shared" si="39"/>
        <v/>
      </c>
      <c r="BF92" s="638" t="str">
        <f t="shared" si="40"/>
        <v/>
      </c>
      <c r="BG92" s="638" t="str">
        <f t="shared" si="41"/>
        <v/>
      </c>
      <c r="BH92" s="519" t="s">
        <v>303</v>
      </c>
      <c r="BI92" s="641">
        <v>35</v>
      </c>
      <c r="BJ92" s="515">
        <v>35</v>
      </c>
      <c r="BK92" s="96">
        <v>26</v>
      </c>
    </row>
    <row r="93" spans="1:63" hidden="1">
      <c r="A93" s="96" t="str">
        <f t="shared" si="42"/>
        <v/>
      </c>
      <c r="B93" s="96">
        <f t="shared" si="43"/>
        <v>0</v>
      </c>
      <c r="C93" s="33"/>
      <c r="D93" s="34"/>
      <c r="E93" s="34"/>
      <c r="F93" s="35"/>
      <c r="G93" s="35"/>
      <c r="H93" s="35"/>
      <c r="I93" s="35"/>
      <c r="J93" s="35"/>
      <c r="K93" s="36"/>
      <c r="L93" s="1629"/>
      <c r="M93" s="1630"/>
      <c r="N93" s="1631"/>
      <c r="O93" s="1631"/>
      <c r="P93" s="1631"/>
      <c r="Q93" s="1632"/>
      <c r="R93" s="1631"/>
      <c r="S93" s="1633"/>
      <c r="T93" s="1633"/>
      <c r="U93" s="1634"/>
      <c r="V93" s="37"/>
      <c r="W93" s="1635"/>
      <c r="X93" s="1636"/>
      <c r="Y93" s="1636"/>
      <c r="Z93" s="1637"/>
      <c r="AA93" s="1630"/>
      <c r="AB93" s="96"/>
      <c r="AC93" s="96"/>
      <c r="AD93" s="96"/>
      <c r="AE93" s="96"/>
      <c r="AF93" s="96"/>
      <c r="AG93" s="96"/>
      <c r="AH93" s="96"/>
      <c r="AI93" s="96"/>
      <c r="AJ93" s="96"/>
      <c r="AK93" s="96"/>
      <c r="AL93" s="250" t="str">
        <f t="shared" si="22"/>
        <v/>
      </c>
      <c r="AM93" s="637" t="str">
        <f t="shared" si="23"/>
        <v/>
      </c>
      <c r="AN93" s="250" t="str">
        <f t="shared" si="24"/>
        <v/>
      </c>
      <c r="AO93" s="250" t="str">
        <f t="shared" si="25"/>
        <v/>
      </c>
      <c r="AP93" s="250" t="str">
        <f t="shared" si="26"/>
        <v/>
      </c>
      <c r="AQ93" s="250" t="str">
        <f t="shared" si="27"/>
        <v/>
      </c>
      <c r="AR93" s="250" t="str">
        <f t="shared" si="28"/>
        <v/>
      </c>
      <c r="AS93" s="638" t="str">
        <f t="shared" si="29"/>
        <v/>
      </c>
      <c r="AT93" s="638" t="str">
        <f t="shared" si="30"/>
        <v/>
      </c>
      <c r="AU93" s="96" t="str">
        <f t="shared" si="31"/>
        <v>S/I</v>
      </c>
      <c r="AV93" s="96"/>
      <c r="AW93" s="639"/>
      <c r="AX93" s="96" t="str">
        <f t="shared" si="32"/>
        <v xml:space="preserve"> - </v>
      </c>
      <c r="AY93" s="640" t="str">
        <f t="shared" si="33"/>
        <v/>
      </c>
      <c r="AZ93" s="640">
        <f t="shared" si="34"/>
        <v>0</v>
      </c>
      <c r="BA93" s="250" t="str">
        <f t="shared" si="35"/>
        <v/>
      </c>
      <c r="BB93" s="250" t="str">
        <f t="shared" si="36"/>
        <v/>
      </c>
      <c r="BC93" s="250" t="str">
        <f t="shared" si="37"/>
        <v/>
      </c>
      <c r="BD93" s="250" t="str">
        <f t="shared" si="38"/>
        <v/>
      </c>
      <c r="BE93" s="250" t="str">
        <f t="shared" si="39"/>
        <v/>
      </c>
      <c r="BF93" s="638" t="str">
        <f t="shared" si="40"/>
        <v/>
      </c>
      <c r="BG93" s="638" t="str">
        <f t="shared" si="41"/>
        <v/>
      </c>
      <c r="BH93" s="523" t="s">
        <v>311</v>
      </c>
      <c r="BI93" s="642">
        <v>73</v>
      </c>
      <c r="BJ93" s="524">
        <v>73</v>
      </c>
      <c r="BK93" s="96">
        <v>20</v>
      </c>
    </row>
    <row r="94" spans="1:63" hidden="1">
      <c r="A94" s="96" t="str">
        <f t="shared" si="42"/>
        <v/>
      </c>
      <c r="B94" s="96">
        <f t="shared" si="43"/>
        <v>0</v>
      </c>
      <c r="C94" s="33"/>
      <c r="D94" s="34"/>
      <c r="E94" s="34"/>
      <c r="F94" s="35"/>
      <c r="G94" s="35"/>
      <c r="H94" s="35"/>
      <c r="I94" s="35"/>
      <c r="J94" s="35"/>
      <c r="K94" s="36"/>
      <c r="L94" s="1629"/>
      <c r="M94" s="1630"/>
      <c r="N94" s="1631"/>
      <c r="O94" s="1631"/>
      <c r="P94" s="1631"/>
      <c r="Q94" s="1631"/>
      <c r="R94" s="1631"/>
      <c r="S94" s="1633"/>
      <c r="T94" s="1633"/>
      <c r="U94" s="1634"/>
      <c r="V94" s="38"/>
      <c r="W94" s="1638"/>
      <c r="X94" s="1639"/>
      <c r="Y94" s="1639"/>
      <c r="Z94" s="1640"/>
      <c r="AA94" s="1630"/>
      <c r="AB94" s="96"/>
      <c r="AC94" s="96"/>
      <c r="AD94" s="96"/>
      <c r="AE94" s="96"/>
      <c r="AF94" s="96"/>
      <c r="AG94" s="96"/>
      <c r="AH94" s="96"/>
      <c r="AI94" s="96"/>
      <c r="AJ94" s="96"/>
      <c r="AK94" s="96"/>
      <c r="AL94" s="250" t="str">
        <f t="shared" si="22"/>
        <v/>
      </c>
      <c r="AM94" s="637" t="str">
        <f t="shared" si="23"/>
        <v/>
      </c>
      <c r="AN94" s="250" t="str">
        <f t="shared" si="24"/>
        <v/>
      </c>
      <c r="AO94" s="250" t="str">
        <f t="shared" si="25"/>
        <v/>
      </c>
      <c r="AP94" s="250" t="str">
        <f t="shared" si="26"/>
        <v/>
      </c>
      <c r="AQ94" s="250" t="str">
        <f t="shared" si="27"/>
        <v/>
      </c>
      <c r="AR94" s="250" t="str">
        <f t="shared" si="28"/>
        <v/>
      </c>
      <c r="AS94" s="638" t="str">
        <f t="shared" si="29"/>
        <v/>
      </c>
      <c r="AT94" s="638" t="str">
        <f t="shared" si="30"/>
        <v/>
      </c>
      <c r="AU94" s="96" t="str">
        <f t="shared" si="31"/>
        <v>S/I</v>
      </c>
      <c r="AV94" s="96"/>
      <c r="AW94" s="639"/>
      <c r="AX94" s="96" t="str">
        <f t="shared" si="32"/>
        <v xml:space="preserve"> - </v>
      </c>
      <c r="AY94" s="640" t="str">
        <f t="shared" si="33"/>
        <v/>
      </c>
      <c r="AZ94" s="640">
        <f t="shared" si="34"/>
        <v>0</v>
      </c>
      <c r="BA94" s="250" t="str">
        <f t="shared" si="35"/>
        <v/>
      </c>
      <c r="BB94" s="250" t="str">
        <f t="shared" si="36"/>
        <v/>
      </c>
      <c r="BC94" s="250" t="str">
        <f t="shared" si="37"/>
        <v/>
      </c>
      <c r="BD94" s="250" t="str">
        <f t="shared" si="38"/>
        <v/>
      </c>
      <c r="BE94" s="250" t="str">
        <f t="shared" si="39"/>
        <v/>
      </c>
      <c r="BF94" s="638" t="str">
        <f t="shared" si="40"/>
        <v/>
      </c>
      <c r="BG94" s="638" t="str">
        <f t="shared" si="41"/>
        <v/>
      </c>
      <c r="BH94" s="525" t="s">
        <v>313</v>
      </c>
      <c r="BI94" s="643">
        <v>43</v>
      </c>
      <c r="BJ94" s="526">
        <v>43</v>
      </c>
      <c r="BK94" s="96">
        <v>45</v>
      </c>
    </row>
    <row r="95" spans="1:63" hidden="1">
      <c r="A95" s="96" t="str">
        <f t="shared" si="42"/>
        <v/>
      </c>
      <c r="B95" s="96">
        <f t="shared" si="43"/>
        <v>0</v>
      </c>
      <c r="C95" s="33"/>
      <c r="D95" s="34"/>
      <c r="E95" s="34"/>
      <c r="F95" s="35"/>
      <c r="G95" s="35"/>
      <c r="H95" s="35"/>
      <c r="I95" s="35"/>
      <c r="J95" s="35"/>
      <c r="K95" s="36"/>
      <c r="L95" s="1629"/>
      <c r="M95" s="1630"/>
      <c r="N95" s="1631"/>
      <c r="O95" s="1631"/>
      <c r="P95" s="1631"/>
      <c r="Q95" s="1632"/>
      <c r="R95" s="1631"/>
      <c r="S95" s="1633"/>
      <c r="T95" s="1633"/>
      <c r="U95" s="1634"/>
      <c r="V95" s="38"/>
      <c r="W95" s="1638"/>
      <c r="X95" s="1639"/>
      <c r="Y95" s="1639"/>
      <c r="Z95" s="1640"/>
      <c r="AA95" s="1630"/>
      <c r="AB95" s="96"/>
      <c r="AC95" s="96"/>
      <c r="AD95" s="96"/>
      <c r="AE95" s="96"/>
      <c r="AF95" s="96"/>
      <c r="AG95" s="96"/>
      <c r="AH95" s="96"/>
      <c r="AI95" s="96"/>
      <c r="AJ95" s="96"/>
      <c r="AK95" s="96"/>
      <c r="AL95" s="250" t="str">
        <f t="shared" si="22"/>
        <v/>
      </c>
      <c r="AM95" s="637" t="str">
        <f t="shared" si="23"/>
        <v/>
      </c>
      <c r="AN95" s="250" t="str">
        <f t="shared" si="24"/>
        <v/>
      </c>
      <c r="AO95" s="250" t="str">
        <f t="shared" si="25"/>
        <v/>
      </c>
      <c r="AP95" s="250" t="str">
        <f t="shared" si="26"/>
        <v/>
      </c>
      <c r="AQ95" s="250" t="str">
        <f t="shared" si="27"/>
        <v/>
      </c>
      <c r="AR95" s="250" t="str">
        <f t="shared" si="28"/>
        <v/>
      </c>
      <c r="AS95" s="638" t="str">
        <f t="shared" si="29"/>
        <v/>
      </c>
      <c r="AT95" s="638" t="str">
        <f t="shared" si="30"/>
        <v/>
      </c>
      <c r="AU95" s="96" t="str">
        <f t="shared" si="31"/>
        <v>S/I</v>
      </c>
      <c r="AV95" s="96"/>
      <c r="AW95" s="639"/>
      <c r="AX95" s="96" t="str">
        <f t="shared" si="32"/>
        <v xml:space="preserve"> - </v>
      </c>
      <c r="AY95" s="640" t="str">
        <f t="shared" si="33"/>
        <v/>
      </c>
      <c r="AZ95" s="640">
        <f t="shared" si="34"/>
        <v>0</v>
      </c>
      <c r="BA95" s="250" t="str">
        <f t="shared" si="35"/>
        <v/>
      </c>
      <c r="BB95" s="250" t="str">
        <f t="shared" si="36"/>
        <v/>
      </c>
      <c r="BC95" s="250" t="str">
        <f t="shared" si="37"/>
        <v/>
      </c>
      <c r="BD95" s="250" t="str">
        <f t="shared" si="38"/>
        <v/>
      </c>
      <c r="BE95" s="250" t="str">
        <f t="shared" si="39"/>
        <v/>
      </c>
      <c r="BF95" s="638" t="str">
        <f t="shared" si="40"/>
        <v/>
      </c>
      <c r="BG95" s="638" t="str">
        <f t="shared" si="41"/>
        <v/>
      </c>
      <c r="BH95" s="523" t="s">
        <v>334</v>
      </c>
      <c r="BI95" s="642">
        <v>30</v>
      </c>
      <c r="BJ95" s="524">
        <v>30</v>
      </c>
      <c r="BK95" s="96">
        <v>8</v>
      </c>
    </row>
    <row r="96" spans="1:63" hidden="1">
      <c r="A96" s="96" t="str">
        <f t="shared" si="42"/>
        <v/>
      </c>
      <c r="B96" s="96">
        <f t="shared" si="43"/>
        <v>0</v>
      </c>
      <c r="C96" s="33"/>
      <c r="D96" s="34"/>
      <c r="E96" s="34"/>
      <c r="F96" s="35"/>
      <c r="G96" s="35"/>
      <c r="H96" s="35"/>
      <c r="I96" s="35"/>
      <c r="J96" s="35"/>
      <c r="K96" s="36"/>
      <c r="L96" s="1629"/>
      <c r="M96" s="1630"/>
      <c r="N96" s="1631"/>
      <c r="O96" s="1631"/>
      <c r="P96" s="1631"/>
      <c r="Q96" s="1641"/>
      <c r="R96" s="1631"/>
      <c r="S96" s="1633"/>
      <c r="T96" s="1633"/>
      <c r="U96" s="1634"/>
      <c r="V96" s="38"/>
      <c r="W96" s="1638"/>
      <c r="X96" s="1639"/>
      <c r="Y96" s="1639"/>
      <c r="Z96" s="1640"/>
      <c r="AA96" s="1630"/>
      <c r="AB96" s="96"/>
      <c r="AC96" s="96"/>
      <c r="AD96" s="96"/>
      <c r="AE96" s="96"/>
      <c r="AF96" s="96"/>
      <c r="AG96" s="96"/>
      <c r="AH96" s="96"/>
      <c r="AI96" s="96"/>
      <c r="AJ96" s="96"/>
      <c r="AK96" s="96"/>
      <c r="AL96" s="250" t="str">
        <f t="shared" si="22"/>
        <v/>
      </c>
      <c r="AM96" s="637" t="str">
        <f t="shared" si="23"/>
        <v/>
      </c>
      <c r="AN96" s="250" t="str">
        <f t="shared" si="24"/>
        <v/>
      </c>
      <c r="AO96" s="250" t="str">
        <f t="shared" si="25"/>
        <v/>
      </c>
      <c r="AP96" s="250" t="str">
        <f t="shared" si="26"/>
        <v/>
      </c>
      <c r="AQ96" s="250" t="str">
        <f t="shared" si="27"/>
        <v/>
      </c>
      <c r="AR96" s="250" t="str">
        <f t="shared" si="28"/>
        <v/>
      </c>
      <c r="AS96" s="638" t="str">
        <f t="shared" si="29"/>
        <v/>
      </c>
      <c r="AT96" s="638" t="str">
        <f t="shared" si="30"/>
        <v/>
      </c>
      <c r="AU96" s="96" t="str">
        <f t="shared" si="31"/>
        <v>S/I</v>
      </c>
      <c r="AV96" s="96"/>
      <c r="AW96" s="639"/>
      <c r="AX96" s="96" t="str">
        <f t="shared" si="32"/>
        <v xml:space="preserve"> - </v>
      </c>
      <c r="AY96" s="640" t="str">
        <f t="shared" si="33"/>
        <v/>
      </c>
      <c r="AZ96" s="640">
        <f t="shared" si="34"/>
        <v>0</v>
      </c>
      <c r="BA96" s="250" t="str">
        <f t="shared" si="35"/>
        <v/>
      </c>
      <c r="BB96" s="250" t="str">
        <f t="shared" si="36"/>
        <v/>
      </c>
      <c r="BC96" s="250" t="str">
        <f t="shared" si="37"/>
        <v/>
      </c>
      <c r="BD96" s="250" t="str">
        <f t="shared" si="38"/>
        <v/>
      </c>
      <c r="BE96" s="250" t="str">
        <f t="shared" si="39"/>
        <v/>
      </c>
      <c r="BF96" s="638" t="str">
        <f t="shared" si="40"/>
        <v/>
      </c>
      <c r="BG96" s="638" t="str">
        <f t="shared" si="41"/>
        <v/>
      </c>
      <c r="BH96" s="525" t="s">
        <v>1096</v>
      </c>
      <c r="BI96" s="643">
        <v>68</v>
      </c>
      <c r="BJ96" s="526">
        <v>68</v>
      </c>
      <c r="BK96" s="96">
        <v>28</v>
      </c>
    </row>
    <row r="97" spans="1:63" hidden="1">
      <c r="A97" s="96" t="str">
        <f t="shared" si="42"/>
        <v/>
      </c>
      <c r="B97" s="96">
        <f t="shared" si="43"/>
        <v>0</v>
      </c>
      <c r="C97" s="33"/>
      <c r="D97" s="34"/>
      <c r="E97" s="34"/>
      <c r="F97" s="35"/>
      <c r="G97" s="35"/>
      <c r="H97" s="35"/>
      <c r="I97" s="35"/>
      <c r="J97" s="35"/>
      <c r="K97" s="36"/>
      <c r="L97" s="1629"/>
      <c r="M97" s="1630"/>
      <c r="N97" s="1631"/>
      <c r="O97" s="1631"/>
      <c r="P97" s="1631"/>
      <c r="Q97" s="1631"/>
      <c r="R97" s="1631"/>
      <c r="S97" s="1633"/>
      <c r="T97" s="1633"/>
      <c r="U97" s="1634"/>
      <c r="V97" s="38"/>
      <c r="W97" s="1638"/>
      <c r="X97" s="1639"/>
      <c r="Y97" s="1639"/>
      <c r="Z97" s="1640"/>
      <c r="AA97" s="1630"/>
      <c r="AB97" s="96"/>
      <c r="AC97" s="96"/>
      <c r="AD97" s="96"/>
      <c r="AE97" s="96"/>
      <c r="AF97" s="96"/>
      <c r="AG97" s="96"/>
      <c r="AH97" s="96"/>
      <c r="AI97" s="96"/>
      <c r="AJ97" s="96"/>
      <c r="AK97" s="96"/>
      <c r="AL97" s="250" t="str">
        <f t="shared" si="22"/>
        <v/>
      </c>
      <c r="AM97" s="637" t="str">
        <f t="shared" si="23"/>
        <v/>
      </c>
      <c r="AN97" s="250" t="str">
        <f t="shared" si="24"/>
        <v/>
      </c>
      <c r="AO97" s="250" t="str">
        <f t="shared" si="25"/>
        <v/>
      </c>
      <c r="AP97" s="250" t="str">
        <f t="shared" si="26"/>
        <v/>
      </c>
      <c r="AQ97" s="250" t="str">
        <f t="shared" si="27"/>
        <v/>
      </c>
      <c r="AR97" s="250" t="str">
        <f t="shared" si="28"/>
        <v/>
      </c>
      <c r="AS97" s="638" t="str">
        <f t="shared" si="29"/>
        <v/>
      </c>
      <c r="AT97" s="638" t="str">
        <f t="shared" si="30"/>
        <v/>
      </c>
      <c r="AU97" s="96" t="str">
        <f t="shared" si="31"/>
        <v>S/I</v>
      </c>
      <c r="AV97" s="96"/>
      <c r="AW97" s="639"/>
      <c r="AX97" s="96" t="str">
        <f t="shared" si="32"/>
        <v xml:space="preserve"> - </v>
      </c>
      <c r="AY97" s="640" t="str">
        <f t="shared" si="33"/>
        <v/>
      </c>
      <c r="AZ97" s="640">
        <f t="shared" si="34"/>
        <v>0</v>
      </c>
      <c r="BA97" s="250" t="str">
        <f t="shared" si="35"/>
        <v/>
      </c>
      <c r="BB97" s="250" t="str">
        <f t="shared" si="36"/>
        <v/>
      </c>
      <c r="BC97" s="250" t="str">
        <f t="shared" si="37"/>
        <v/>
      </c>
      <c r="BD97" s="250" t="str">
        <f t="shared" si="38"/>
        <v/>
      </c>
      <c r="BE97" s="250" t="str">
        <f t="shared" si="39"/>
        <v/>
      </c>
      <c r="BF97" s="638" t="str">
        <f t="shared" si="40"/>
        <v/>
      </c>
      <c r="BG97" s="638" t="str">
        <f t="shared" si="41"/>
        <v/>
      </c>
      <c r="BH97" s="519" t="s">
        <v>342</v>
      </c>
      <c r="BI97" s="641">
        <v>191</v>
      </c>
      <c r="BJ97" s="515">
        <v>191</v>
      </c>
      <c r="BK97" s="96">
        <v>16</v>
      </c>
    </row>
    <row r="98" spans="1:63" hidden="1">
      <c r="A98" s="96" t="str">
        <f t="shared" si="42"/>
        <v/>
      </c>
      <c r="B98" s="96">
        <f t="shared" si="43"/>
        <v>0</v>
      </c>
      <c r="C98" s="33"/>
      <c r="D98" s="34"/>
      <c r="E98" s="34"/>
      <c r="F98" s="35"/>
      <c r="G98" s="35"/>
      <c r="H98" s="35"/>
      <c r="I98" s="35"/>
      <c r="J98" s="35"/>
      <c r="K98" s="36"/>
      <c r="L98" s="1629"/>
      <c r="M98" s="1630"/>
      <c r="N98" s="1631"/>
      <c r="O98" s="1631"/>
      <c r="P98" s="1631"/>
      <c r="Q98" s="1632"/>
      <c r="R98" s="1631"/>
      <c r="S98" s="1633"/>
      <c r="T98" s="1633"/>
      <c r="U98" s="1634"/>
      <c r="V98" s="38"/>
      <c r="W98" s="1638"/>
      <c r="X98" s="1639"/>
      <c r="Y98" s="1639"/>
      <c r="Z98" s="1640"/>
      <c r="AA98" s="1630"/>
      <c r="AB98" s="96"/>
      <c r="AC98" s="96"/>
      <c r="AD98" s="96"/>
      <c r="AE98" s="96"/>
      <c r="AF98" s="96"/>
      <c r="AG98" s="96"/>
      <c r="AH98" s="96"/>
      <c r="AI98" s="96"/>
      <c r="AJ98" s="96"/>
      <c r="AK98" s="96"/>
      <c r="AL98" s="250" t="str">
        <f t="shared" si="22"/>
        <v/>
      </c>
      <c r="AM98" s="637" t="str">
        <f t="shared" si="23"/>
        <v/>
      </c>
      <c r="AN98" s="250" t="str">
        <f t="shared" si="24"/>
        <v/>
      </c>
      <c r="AO98" s="250" t="str">
        <f t="shared" si="25"/>
        <v/>
      </c>
      <c r="AP98" s="250" t="str">
        <f t="shared" si="26"/>
        <v/>
      </c>
      <c r="AQ98" s="250" t="str">
        <f t="shared" si="27"/>
        <v/>
      </c>
      <c r="AR98" s="250" t="str">
        <f t="shared" si="28"/>
        <v/>
      </c>
      <c r="AS98" s="638" t="str">
        <f t="shared" si="29"/>
        <v/>
      </c>
      <c r="AT98" s="638" t="str">
        <f t="shared" si="30"/>
        <v/>
      </c>
      <c r="AU98" s="96" t="str">
        <f t="shared" si="31"/>
        <v>S/I</v>
      </c>
      <c r="AV98" s="96"/>
      <c r="AW98" s="639"/>
      <c r="AX98" s="96" t="str">
        <f t="shared" si="32"/>
        <v xml:space="preserve"> - </v>
      </c>
      <c r="AY98" s="640" t="str">
        <f t="shared" si="33"/>
        <v/>
      </c>
      <c r="AZ98" s="640">
        <f t="shared" si="34"/>
        <v>0</v>
      </c>
      <c r="BA98" s="250" t="str">
        <f t="shared" si="35"/>
        <v/>
      </c>
      <c r="BB98" s="250" t="str">
        <f t="shared" si="36"/>
        <v/>
      </c>
      <c r="BC98" s="250" t="str">
        <f t="shared" si="37"/>
        <v/>
      </c>
      <c r="BD98" s="250" t="str">
        <f t="shared" si="38"/>
        <v/>
      </c>
      <c r="BE98" s="250" t="str">
        <f t="shared" si="39"/>
        <v/>
      </c>
      <c r="BF98" s="638" t="str">
        <f t="shared" si="40"/>
        <v/>
      </c>
      <c r="BG98" s="638" t="str">
        <f t="shared" si="41"/>
        <v/>
      </c>
      <c r="BH98" s="525" t="s">
        <v>344</v>
      </c>
      <c r="BI98" s="643">
        <v>69</v>
      </c>
      <c r="BJ98" s="526">
        <v>69</v>
      </c>
      <c r="BK98" s="96">
        <v>34</v>
      </c>
    </row>
    <row r="99" spans="1:63" hidden="1">
      <c r="A99" s="96" t="str">
        <f t="shared" si="42"/>
        <v/>
      </c>
      <c r="B99" s="96">
        <f t="shared" si="43"/>
        <v>0</v>
      </c>
      <c r="C99" s="33"/>
      <c r="D99" s="34"/>
      <c r="E99" s="34"/>
      <c r="F99" s="35"/>
      <c r="G99" s="35"/>
      <c r="H99" s="35"/>
      <c r="I99" s="35"/>
      <c r="J99" s="35"/>
      <c r="K99" s="36"/>
      <c r="L99" s="1629"/>
      <c r="M99" s="1630"/>
      <c r="N99" s="1631"/>
      <c r="O99" s="1631"/>
      <c r="P99" s="1631"/>
      <c r="Q99" s="1632"/>
      <c r="R99" s="1631"/>
      <c r="S99" s="1633"/>
      <c r="T99" s="1633"/>
      <c r="U99" s="1634"/>
      <c r="V99" s="38"/>
      <c r="W99" s="1638"/>
      <c r="X99" s="1639"/>
      <c r="Y99" s="1639"/>
      <c r="Z99" s="1640"/>
      <c r="AA99" s="1630"/>
      <c r="AB99" s="96"/>
      <c r="AC99" s="96"/>
      <c r="AD99" s="96"/>
      <c r="AE99" s="96"/>
      <c r="AF99" s="96"/>
      <c r="AG99" s="96"/>
      <c r="AH99" s="96"/>
      <c r="AI99" s="96"/>
      <c r="AJ99" s="96"/>
      <c r="AK99" s="96"/>
      <c r="AL99" s="250" t="str">
        <f t="shared" si="22"/>
        <v/>
      </c>
      <c r="AM99" s="637" t="str">
        <f t="shared" si="23"/>
        <v/>
      </c>
      <c r="AN99" s="250" t="str">
        <f t="shared" si="24"/>
        <v/>
      </c>
      <c r="AO99" s="250" t="str">
        <f t="shared" si="25"/>
        <v/>
      </c>
      <c r="AP99" s="250" t="str">
        <f t="shared" si="26"/>
        <v/>
      </c>
      <c r="AQ99" s="250" t="str">
        <f t="shared" si="27"/>
        <v/>
      </c>
      <c r="AR99" s="250" t="str">
        <f t="shared" si="28"/>
        <v/>
      </c>
      <c r="AS99" s="638" t="str">
        <f t="shared" si="29"/>
        <v/>
      </c>
      <c r="AT99" s="638" t="str">
        <f t="shared" si="30"/>
        <v/>
      </c>
      <c r="AU99" s="96" t="str">
        <f t="shared" si="31"/>
        <v>S/I</v>
      </c>
      <c r="AV99" s="96"/>
      <c r="AW99" s="639"/>
      <c r="AX99" s="96" t="str">
        <f t="shared" si="32"/>
        <v xml:space="preserve"> - </v>
      </c>
      <c r="AY99" s="640" t="str">
        <f t="shared" si="33"/>
        <v/>
      </c>
      <c r="AZ99" s="640">
        <f t="shared" si="34"/>
        <v>0</v>
      </c>
      <c r="BA99" s="250" t="str">
        <f t="shared" si="35"/>
        <v/>
      </c>
      <c r="BB99" s="250" t="str">
        <f t="shared" si="36"/>
        <v/>
      </c>
      <c r="BC99" s="250" t="str">
        <f t="shared" si="37"/>
        <v/>
      </c>
      <c r="BD99" s="250" t="str">
        <f t="shared" si="38"/>
        <v/>
      </c>
      <c r="BE99" s="250" t="str">
        <f t="shared" si="39"/>
        <v/>
      </c>
      <c r="BF99" s="638" t="str">
        <f t="shared" si="40"/>
        <v/>
      </c>
      <c r="BG99" s="638" t="str">
        <f t="shared" si="41"/>
        <v/>
      </c>
      <c r="BH99" s="523" t="s">
        <v>366</v>
      </c>
      <c r="BI99" s="642">
        <v>133</v>
      </c>
      <c r="BJ99" s="524">
        <v>133</v>
      </c>
      <c r="BK99" s="96">
        <v>4</v>
      </c>
    </row>
    <row r="100" spans="1:63" ht="16.5" hidden="1" customHeight="1">
      <c r="A100" s="96" t="str">
        <f t="shared" si="42"/>
        <v/>
      </c>
      <c r="B100" s="96">
        <f t="shared" si="43"/>
        <v>0</v>
      </c>
      <c r="C100" s="33"/>
      <c r="D100" s="34"/>
      <c r="E100" s="34"/>
      <c r="F100" s="35"/>
      <c r="G100" s="35"/>
      <c r="H100" s="35"/>
      <c r="I100" s="35"/>
      <c r="J100" s="35"/>
      <c r="K100" s="36"/>
      <c r="L100" s="1629"/>
      <c r="M100" s="1630"/>
      <c r="N100" s="1631"/>
      <c r="O100" s="1631"/>
      <c r="P100" s="1631"/>
      <c r="Q100" s="1631"/>
      <c r="R100" s="1631"/>
      <c r="S100" s="1633"/>
      <c r="T100" s="1633"/>
      <c r="U100" s="1634"/>
      <c r="V100" s="38"/>
      <c r="W100" s="1638"/>
      <c r="X100" s="1639"/>
      <c r="Y100" s="1639"/>
      <c r="Z100" s="1640"/>
      <c r="AA100" s="1630"/>
      <c r="AB100" s="96"/>
      <c r="AC100" s="96"/>
      <c r="AD100" s="96"/>
      <c r="AE100" s="96"/>
      <c r="AF100" s="96"/>
      <c r="AG100" s="96"/>
      <c r="AH100" s="96"/>
      <c r="AI100" s="96"/>
      <c r="AJ100" s="96"/>
      <c r="AK100" s="96"/>
      <c r="AL100" s="250" t="str">
        <f t="shared" si="22"/>
        <v/>
      </c>
      <c r="AM100" s="637" t="str">
        <f t="shared" si="23"/>
        <v/>
      </c>
      <c r="AN100" s="250" t="str">
        <f t="shared" si="24"/>
        <v/>
      </c>
      <c r="AO100" s="250" t="str">
        <f t="shared" si="25"/>
        <v/>
      </c>
      <c r="AP100" s="250" t="str">
        <f t="shared" si="26"/>
        <v/>
      </c>
      <c r="AQ100" s="250" t="str">
        <f t="shared" si="27"/>
        <v/>
      </c>
      <c r="AR100" s="250" t="str">
        <f t="shared" si="28"/>
        <v/>
      </c>
      <c r="AS100" s="638" t="str">
        <f t="shared" si="29"/>
        <v/>
      </c>
      <c r="AT100" s="638" t="str">
        <f t="shared" si="30"/>
        <v/>
      </c>
      <c r="AU100" s="96" t="str">
        <f t="shared" si="31"/>
        <v>S/I</v>
      </c>
      <c r="AV100" s="96"/>
      <c r="AW100" s="639"/>
      <c r="AX100" s="96" t="str">
        <f t="shared" si="32"/>
        <v xml:space="preserve"> - </v>
      </c>
      <c r="AY100" s="640" t="str">
        <f t="shared" si="33"/>
        <v/>
      </c>
      <c r="AZ100" s="640">
        <f t="shared" si="34"/>
        <v>0</v>
      </c>
      <c r="BA100" s="250" t="str">
        <f t="shared" si="35"/>
        <v/>
      </c>
      <c r="BB100" s="250" t="str">
        <f t="shared" si="36"/>
        <v/>
      </c>
      <c r="BC100" s="250" t="str">
        <f t="shared" si="37"/>
        <v/>
      </c>
      <c r="BD100" s="250" t="str">
        <f t="shared" si="38"/>
        <v/>
      </c>
      <c r="BE100" s="250" t="str">
        <f t="shared" si="39"/>
        <v/>
      </c>
      <c r="BF100" s="638" t="str">
        <f t="shared" si="40"/>
        <v/>
      </c>
      <c r="BG100" s="638" t="str">
        <f t="shared" si="41"/>
        <v/>
      </c>
      <c r="BH100" s="525" t="s">
        <v>378</v>
      </c>
      <c r="BI100" s="643">
        <v>58</v>
      </c>
      <c r="BJ100" s="526">
        <v>58</v>
      </c>
      <c r="BK100" s="96">
        <v>23</v>
      </c>
    </row>
    <row r="101" spans="1:63" hidden="1">
      <c r="A101" s="96" t="str">
        <f t="shared" si="42"/>
        <v/>
      </c>
      <c r="B101" s="96">
        <f t="shared" si="43"/>
        <v>0</v>
      </c>
      <c r="C101" s="33"/>
      <c r="D101" s="34"/>
      <c r="E101" s="34"/>
      <c r="F101" s="35"/>
      <c r="G101" s="35"/>
      <c r="H101" s="35"/>
      <c r="I101" s="35"/>
      <c r="J101" s="35"/>
      <c r="K101" s="36"/>
      <c r="L101" s="1629"/>
      <c r="M101" s="1630"/>
      <c r="N101" s="1632"/>
      <c r="O101" s="1631"/>
      <c r="P101" s="1631"/>
      <c r="Q101" s="1631"/>
      <c r="R101" s="1631"/>
      <c r="S101" s="1633"/>
      <c r="T101" s="1633"/>
      <c r="U101" s="1634"/>
      <c r="V101" s="37"/>
      <c r="W101" s="1635"/>
      <c r="X101" s="1636"/>
      <c r="Y101" s="1636"/>
      <c r="Z101" s="1642"/>
      <c r="AA101" s="1630"/>
      <c r="AB101" s="96"/>
      <c r="AC101" s="96"/>
      <c r="AD101" s="96"/>
      <c r="AE101" s="96"/>
      <c r="AF101" s="96"/>
      <c r="AG101" s="96"/>
      <c r="AH101" s="96"/>
      <c r="AI101" s="96"/>
      <c r="AJ101" s="96"/>
      <c r="AK101" s="96"/>
      <c r="AL101" s="250" t="str">
        <f t="shared" si="22"/>
        <v/>
      </c>
      <c r="AM101" s="637" t="str">
        <f t="shared" si="23"/>
        <v/>
      </c>
      <c r="AN101" s="250" t="str">
        <f t="shared" si="24"/>
        <v/>
      </c>
      <c r="AO101" s="250" t="str">
        <f t="shared" si="25"/>
        <v/>
      </c>
      <c r="AP101" s="250" t="str">
        <f t="shared" si="26"/>
        <v/>
      </c>
      <c r="AQ101" s="250" t="str">
        <f t="shared" si="27"/>
        <v/>
      </c>
      <c r="AR101" s="250" t="str">
        <f t="shared" si="28"/>
        <v/>
      </c>
      <c r="AS101" s="638" t="str">
        <f t="shared" si="29"/>
        <v/>
      </c>
      <c r="AT101" s="638" t="str">
        <f t="shared" si="30"/>
        <v/>
      </c>
      <c r="AU101" s="96" t="str">
        <f t="shared" si="31"/>
        <v>S/I</v>
      </c>
      <c r="AV101" s="96"/>
      <c r="AW101" s="639"/>
      <c r="AX101" s="96" t="str">
        <f t="shared" si="32"/>
        <v xml:space="preserve"> - </v>
      </c>
      <c r="AY101" s="640" t="str">
        <f t="shared" si="33"/>
        <v/>
      </c>
      <c r="AZ101" s="640">
        <f t="shared" si="34"/>
        <v>0</v>
      </c>
      <c r="BA101" s="250" t="str">
        <f t="shared" si="35"/>
        <v/>
      </c>
      <c r="BB101" s="250" t="str">
        <f t="shared" si="36"/>
        <v/>
      </c>
      <c r="BC101" s="250" t="str">
        <f t="shared" si="37"/>
        <v/>
      </c>
      <c r="BD101" s="250" t="str">
        <f t="shared" si="38"/>
        <v/>
      </c>
      <c r="BE101" s="250" t="str">
        <f t="shared" si="39"/>
        <v/>
      </c>
      <c r="BF101" s="638" t="str">
        <f t="shared" si="40"/>
        <v/>
      </c>
      <c r="BG101" s="638" t="str">
        <f t="shared" si="41"/>
        <v/>
      </c>
      <c r="BH101" s="531" t="s">
        <v>387</v>
      </c>
      <c r="BI101" s="644">
        <v>68</v>
      </c>
      <c r="BJ101" s="532">
        <v>68</v>
      </c>
      <c r="BK101" s="96">
        <v>14</v>
      </c>
    </row>
    <row r="102" spans="1:63" hidden="1">
      <c r="A102" s="96" t="str">
        <f t="shared" si="42"/>
        <v/>
      </c>
      <c r="B102" s="96">
        <f t="shared" si="43"/>
        <v>0</v>
      </c>
      <c r="C102" s="33"/>
      <c r="D102" s="34"/>
      <c r="E102" s="34"/>
      <c r="F102" s="35"/>
      <c r="G102" s="35"/>
      <c r="H102" s="35"/>
      <c r="I102" s="35"/>
      <c r="J102" s="35"/>
      <c r="K102" s="36"/>
      <c r="L102" s="1629"/>
      <c r="M102" s="1630"/>
      <c r="N102" s="1631"/>
      <c r="O102" s="1631"/>
      <c r="P102" s="1631"/>
      <c r="Q102" s="1641"/>
      <c r="R102" s="1631"/>
      <c r="S102" s="1633"/>
      <c r="T102" s="1633"/>
      <c r="U102" s="1634"/>
      <c r="V102" s="38"/>
      <c r="W102" s="1638"/>
      <c r="X102" s="1639"/>
      <c r="Y102" s="1639"/>
      <c r="Z102" s="1640"/>
      <c r="AA102" s="1630"/>
      <c r="AB102" s="96"/>
      <c r="AC102" s="96"/>
      <c r="AD102" s="96"/>
      <c r="AE102" s="96"/>
      <c r="AF102" s="96"/>
      <c r="AG102" s="96"/>
      <c r="AH102" s="96"/>
      <c r="AI102" s="96"/>
      <c r="AJ102" s="96"/>
      <c r="AK102" s="96"/>
      <c r="AL102" s="250" t="str">
        <f t="shared" si="22"/>
        <v/>
      </c>
      <c r="AM102" s="637" t="str">
        <f t="shared" si="23"/>
        <v/>
      </c>
      <c r="AN102" s="250" t="str">
        <f t="shared" si="24"/>
        <v/>
      </c>
      <c r="AO102" s="250" t="str">
        <f t="shared" si="25"/>
        <v/>
      </c>
      <c r="AP102" s="250" t="str">
        <f t="shared" si="26"/>
        <v/>
      </c>
      <c r="AQ102" s="250" t="str">
        <f t="shared" si="27"/>
        <v/>
      </c>
      <c r="AR102" s="250" t="str">
        <f t="shared" si="28"/>
        <v/>
      </c>
      <c r="AS102" s="638" t="str">
        <f t="shared" si="29"/>
        <v/>
      </c>
      <c r="AT102" s="638" t="str">
        <f t="shared" si="30"/>
        <v/>
      </c>
      <c r="AU102" s="96" t="str">
        <f t="shared" si="31"/>
        <v>S/I</v>
      </c>
      <c r="AV102" s="96"/>
      <c r="AW102" s="639"/>
      <c r="AX102" s="96" t="str">
        <f t="shared" si="32"/>
        <v xml:space="preserve"> - </v>
      </c>
      <c r="AY102" s="640" t="str">
        <f t="shared" si="33"/>
        <v/>
      </c>
      <c r="AZ102" s="640">
        <f t="shared" si="34"/>
        <v>0</v>
      </c>
      <c r="BA102" s="250" t="str">
        <f t="shared" si="35"/>
        <v/>
      </c>
      <c r="BB102" s="250" t="str">
        <f t="shared" si="36"/>
        <v/>
      </c>
      <c r="BC102" s="250" t="str">
        <f t="shared" si="37"/>
        <v/>
      </c>
      <c r="BD102" s="250" t="str">
        <f t="shared" si="38"/>
        <v/>
      </c>
      <c r="BE102" s="250" t="str">
        <f t="shared" si="39"/>
        <v/>
      </c>
      <c r="BF102" s="638" t="str">
        <f t="shared" si="40"/>
        <v/>
      </c>
      <c r="BG102" s="638" t="str">
        <f t="shared" si="41"/>
        <v/>
      </c>
      <c r="BH102" s="523" t="s">
        <v>426</v>
      </c>
      <c r="BI102" s="642">
        <v>35</v>
      </c>
      <c r="BJ102" s="524">
        <v>35</v>
      </c>
      <c r="BK102" s="96">
        <v>5</v>
      </c>
    </row>
    <row r="103" spans="1:63" hidden="1">
      <c r="A103" s="96" t="str">
        <f t="shared" si="42"/>
        <v/>
      </c>
      <c r="B103" s="96">
        <f t="shared" si="43"/>
        <v>0</v>
      </c>
      <c r="C103" s="33"/>
      <c r="D103" s="34"/>
      <c r="E103" s="34"/>
      <c r="F103" s="35"/>
      <c r="G103" s="35"/>
      <c r="H103" s="35"/>
      <c r="I103" s="35"/>
      <c r="J103" s="35"/>
      <c r="K103" s="36"/>
      <c r="L103" s="1629"/>
      <c r="M103" s="1630"/>
      <c r="N103" s="1641"/>
      <c r="O103" s="1631"/>
      <c r="P103" s="1631"/>
      <c r="Q103" s="1631"/>
      <c r="R103" s="1631"/>
      <c r="S103" s="1633"/>
      <c r="T103" s="1633"/>
      <c r="U103" s="1634"/>
      <c r="V103" s="38"/>
      <c r="W103" s="1638"/>
      <c r="X103" s="1639"/>
      <c r="Y103" s="1639"/>
      <c r="Z103" s="1640"/>
      <c r="AA103" s="1630"/>
      <c r="AB103" s="96"/>
      <c r="AC103" s="96"/>
      <c r="AD103" s="96"/>
      <c r="AE103" s="96"/>
      <c r="AF103" s="96"/>
      <c r="AG103" s="96"/>
      <c r="AH103" s="96"/>
      <c r="AI103" s="96"/>
      <c r="AJ103" s="96"/>
      <c r="AK103" s="96"/>
      <c r="AL103" s="250" t="str">
        <f t="shared" si="22"/>
        <v/>
      </c>
      <c r="AM103" s="637" t="str">
        <f t="shared" si="23"/>
        <v/>
      </c>
      <c r="AN103" s="250" t="str">
        <f t="shared" si="24"/>
        <v/>
      </c>
      <c r="AO103" s="250" t="str">
        <f t="shared" si="25"/>
        <v/>
      </c>
      <c r="AP103" s="250" t="str">
        <f t="shared" si="26"/>
        <v/>
      </c>
      <c r="AQ103" s="250" t="str">
        <f t="shared" si="27"/>
        <v/>
      </c>
      <c r="AR103" s="250" t="str">
        <f t="shared" si="28"/>
        <v/>
      </c>
      <c r="AS103" s="638" t="str">
        <f t="shared" si="29"/>
        <v/>
      </c>
      <c r="AT103" s="638" t="str">
        <f t="shared" si="30"/>
        <v/>
      </c>
      <c r="AU103" s="96" t="str">
        <f t="shared" si="31"/>
        <v>S/I</v>
      </c>
      <c r="AV103" s="96"/>
      <c r="AW103" s="639"/>
      <c r="AX103" s="96" t="str">
        <f t="shared" si="32"/>
        <v xml:space="preserve"> - </v>
      </c>
      <c r="AY103" s="640" t="str">
        <f t="shared" si="33"/>
        <v/>
      </c>
      <c r="AZ103" s="640">
        <f t="shared" si="34"/>
        <v>0</v>
      </c>
      <c r="BA103" s="250" t="str">
        <f t="shared" si="35"/>
        <v/>
      </c>
      <c r="BB103" s="250" t="str">
        <f t="shared" si="36"/>
        <v/>
      </c>
      <c r="BC103" s="250" t="str">
        <f t="shared" si="37"/>
        <v/>
      </c>
      <c r="BD103" s="250" t="str">
        <f t="shared" si="38"/>
        <v/>
      </c>
      <c r="BE103" s="250" t="str">
        <f t="shared" si="39"/>
        <v/>
      </c>
      <c r="BF103" s="638" t="str">
        <f t="shared" si="40"/>
        <v/>
      </c>
      <c r="BG103" s="638" t="str">
        <f t="shared" si="41"/>
        <v/>
      </c>
      <c r="BH103" s="519" t="s">
        <v>434</v>
      </c>
      <c r="BI103" s="641">
        <v>0</v>
      </c>
      <c r="BJ103" s="515">
        <v>0</v>
      </c>
      <c r="BK103" s="96" t="s">
        <v>27</v>
      </c>
    </row>
    <row r="104" spans="1:63" hidden="1">
      <c r="A104" s="96" t="str">
        <f t="shared" si="42"/>
        <v/>
      </c>
      <c r="B104" s="96">
        <f t="shared" si="43"/>
        <v>0</v>
      </c>
      <c r="C104" s="33"/>
      <c r="D104" s="34"/>
      <c r="E104" s="34"/>
      <c r="F104" s="35"/>
      <c r="G104" s="35"/>
      <c r="H104" s="35"/>
      <c r="I104" s="35"/>
      <c r="J104" s="35"/>
      <c r="K104" s="36"/>
      <c r="L104" s="1629"/>
      <c r="M104" s="1630"/>
      <c r="N104" s="1631"/>
      <c r="O104" s="1631"/>
      <c r="P104" s="1631"/>
      <c r="Q104" s="1632"/>
      <c r="R104" s="1631"/>
      <c r="S104" s="1633"/>
      <c r="T104" s="1633"/>
      <c r="U104" s="1634"/>
      <c r="V104" s="37"/>
      <c r="W104" s="1635"/>
      <c r="X104" s="1635"/>
      <c r="Y104" s="1635"/>
      <c r="Z104" s="1637"/>
      <c r="AA104" s="1630"/>
      <c r="AB104" s="96"/>
      <c r="AC104" s="96"/>
      <c r="AD104" s="96"/>
      <c r="AE104" s="96"/>
      <c r="AF104" s="96"/>
      <c r="AG104" s="96"/>
      <c r="AH104" s="96"/>
      <c r="AI104" s="96"/>
      <c r="AJ104" s="96"/>
      <c r="AK104" s="96"/>
      <c r="AL104" s="250" t="str">
        <f t="shared" si="22"/>
        <v/>
      </c>
      <c r="AM104" s="637" t="str">
        <f t="shared" si="23"/>
        <v/>
      </c>
      <c r="AN104" s="250" t="str">
        <f t="shared" si="24"/>
        <v/>
      </c>
      <c r="AO104" s="250" t="str">
        <f t="shared" si="25"/>
        <v/>
      </c>
      <c r="AP104" s="250" t="str">
        <f t="shared" si="26"/>
        <v/>
      </c>
      <c r="AQ104" s="250" t="str">
        <f t="shared" si="27"/>
        <v/>
      </c>
      <c r="AR104" s="250" t="str">
        <f t="shared" si="28"/>
        <v/>
      </c>
      <c r="AS104" s="638" t="str">
        <f t="shared" si="29"/>
        <v/>
      </c>
      <c r="AT104" s="638" t="str">
        <f t="shared" si="30"/>
        <v/>
      </c>
      <c r="AU104" s="96" t="str">
        <f t="shared" si="31"/>
        <v>S/I</v>
      </c>
      <c r="AV104" s="96"/>
      <c r="AW104" s="639"/>
      <c r="AX104" s="96" t="str">
        <f t="shared" si="32"/>
        <v xml:space="preserve"> - </v>
      </c>
      <c r="AY104" s="640" t="str">
        <f t="shared" si="33"/>
        <v/>
      </c>
      <c r="AZ104" s="640">
        <f t="shared" si="34"/>
        <v>0</v>
      </c>
      <c r="BA104" s="250" t="str">
        <f t="shared" si="35"/>
        <v/>
      </c>
      <c r="BB104" s="250" t="str">
        <f t="shared" si="36"/>
        <v/>
      </c>
      <c r="BC104" s="250" t="str">
        <f t="shared" si="37"/>
        <v/>
      </c>
      <c r="BD104" s="250" t="str">
        <f t="shared" si="38"/>
        <v/>
      </c>
      <c r="BE104" s="250" t="str">
        <f t="shared" si="39"/>
        <v/>
      </c>
      <c r="BF104" s="638" t="str">
        <f t="shared" si="40"/>
        <v/>
      </c>
      <c r="BG104" s="638" t="str">
        <f t="shared" si="41"/>
        <v/>
      </c>
      <c r="BH104" s="525" t="s">
        <v>440</v>
      </c>
      <c r="BI104" s="643">
        <v>110</v>
      </c>
      <c r="BJ104" s="526">
        <v>110</v>
      </c>
      <c r="BK104" s="96">
        <v>26</v>
      </c>
    </row>
    <row r="105" spans="1:63" hidden="1">
      <c r="A105" s="96" t="str">
        <f t="shared" si="42"/>
        <v/>
      </c>
      <c r="B105" s="96">
        <f t="shared" si="43"/>
        <v>0</v>
      </c>
      <c r="C105" s="33"/>
      <c r="D105" s="34"/>
      <c r="E105" s="34"/>
      <c r="F105" s="35"/>
      <c r="G105" s="35"/>
      <c r="H105" s="35"/>
      <c r="I105" s="35"/>
      <c r="J105" s="35"/>
      <c r="K105" s="36"/>
      <c r="L105" s="1629"/>
      <c r="M105" s="1630"/>
      <c r="N105" s="1632"/>
      <c r="O105" s="1631"/>
      <c r="P105" s="1631"/>
      <c r="Q105" s="1631"/>
      <c r="R105" s="1631"/>
      <c r="S105" s="1633"/>
      <c r="T105" s="1633"/>
      <c r="U105" s="1634"/>
      <c r="V105" s="38"/>
      <c r="W105" s="1638"/>
      <c r="X105" s="1639"/>
      <c r="Y105" s="1639"/>
      <c r="Z105" s="1640"/>
      <c r="AA105" s="1630"/>
      <c r="AB105" s="96"/>
      <c r="AC105" s="96"/>
      <c r="AD105" s="96"/>
      <c r="AE105" s="96"/>
      <c r="AF105" s="96"/>
      <c r="AG105" s="96"/>
      <c r="AH105" s="96"/>
      <c r="AI105" s="96"/>
      <c r="AJ105" s="96"/>
      <c r="AK105" s="96"/>
      <c r="AL105" s="250" t="str">
        <f t="shared" si="22"/>
        <v/>
      </c>
      <c r="AM105" s="637" t="str">
        <f t="shared" si="23"/>
        <v/>
      </c>
      <c r="AN105" s="250" t="str">
        <f t="shared" si="24"/>
        <v/>
      </c>
      <c r="AO105" s="250" t="str">
        <f t="shared" si="25"/>
        <v/>
      </c>
      <c r="AP105" s="250" t="str">
        <f t="shared" si="26"/>
        <v/>
      </c>
      <c r="AQ105" s="250" t="str">
        <f t="shared" si="27"/>
        <v/>
      </c>
      <c r="AR105" s="250" t="str">
        <f t="shared" si="28"/>
        <v/>
      </c>
      <c r="AS105" s="638" t="str">
        <f t="shared" si="29"/>
        <v/>
      </c>
      <c r="AT105" s="638" t="str">
        <f t="shared" si="30"/>
        <v/>
      </c>
      <c r="AU105" s="96" t="str">
        <f t="shared" si="31"/>
        <v>S/I</v>
      </c>
      <c r="AV105" s="96"/>
      <c r="AW105" s="639"/>
      <c r="AX105" s="96" t="str">
        <f t="shared" si="32"/>
        <v xml:space="preserve"> - </v>
      </c>
      <c r="AY105" s="640" t="str">
        <f t="shared" si="33"/>
        <v/>
      </c>
      <c r="AZ105" s="640">
        <f t="shared" si="34"/>
        <v>0</v>
      </c>
      <c r="BA105" s="250" t="str">
        <f t="shared" si="35"/>
        <v/>
      </c>
      <c r="BB105" s="250" t="str">
        <f t="shared" si="36"/>
        <v/>
      </c>
      <c r="BC105" s="250" t="str">
        <f t="shared" si="37"/>
        <v/>
      </c>
      <c r="BD105" s="250" t="str">
        <f t="shared" si="38"/>
        <v/>
      </c>
      <c r="BE105" s="250" t="str">
        <f t="shared" si="39"/>
        <v/>
      </c>
      <c r="BF105" s="638" t="str">
        <f t="shared" si="40"/>
        <v/>
      </c>
      <c r="BG105" s="638" t="str">
        <f t="shared" si="41"/>
        <v/>
      </c>
      <c r="BH105" s="519" t="s">
        <v>453</v>
      </c>
      <c r="BI105" s="641">
        <v>70</v>
      </c>
      <c r="BJ105" s="515">
        <v>65</v>
      </c>
      <c r="BK105" s="96">
        <v>32</v>
      </c>
    </row>
    <row r="106" spans="1:63" hidden="1">
      <c r="A106" s="96" t="str">
        <f t="shared" si="42"/>
        <v/>
      </c>
      <c r="B106" s="96">
        <f t="shared" si="43"/>
        <v>0</v>
      </c>
      <c r="C106" s="33"/>
      <c r="D106" s="34"/>
      <c r="E106" s="34"/>
      <c r="F106" s="35"/>
      <c r="G106" s="35"/>
      <c r="H106" s="35"/>
      <c r="I106" s="35"/>
      <c r="J106" s="35"/>
      <c r="K106" s="36"/>
      <c r="L106" s="1629"/>
      <c r="M106" s="1630"/>
      <c r="N106" s="1631"/>
      <c r="O106" s="1631"/>
      <c r="P106" s="1631"/>
      <c r="Q106" s="1632"/>
      <c r="R106" s="1631"/>
      <c r="S106" s="1633"/>
      <c r="T106" s="1633"/>
      <c r="U106" s="1634"/>
      <c r="V106" s="38"/>
      <c r="W106" s="1638"/>
      <c r="X106" s="1639"/>
      <c r="Y106" s="1639"/>
      <c r="Z106" s="1640"/>
      <c r="AA106" s="1630"/>
      <c r="AB106" s="96"/>
      <c r="AC106" s="96"/>
      <c r="AD106" s="96"/>
      <c r="AE106" s="96"/>
      <c r="AF106" s="96"/>
      <c r="AG106" s="96"/>
      <c r="AH106" s="96"/>
      <c r="AI106" s="96"/>
      <c r="AJ106" s="96"/>
      <c r="AK106" s="96"/>
      <c r="AL106" s="250" t="str">
        <f t="shared" si="22"/>
        <v/>
      </c>
      <c r="AM106" s="637" t="str">
        <f t="shared" si="23"/>
        <v/>
      </c>
      <c r="AN106" s="250" t="str">
        <f t="shared" si="24"/>
        <v/>
      </c>
      <c r="AO106" s="250" t="str">
        <f t="shared" si="25"/>
        <v/>
      </c>
      <c r="AP106" s="250" t="str">
        <f t="shared" si="26"/>
        <v/>
      </c>
      <c r="AQ106" s="250" t="str">
        <f t="shared" si="27"/>
        <v/>
      </c>
      <c r="AR106" s="250" t="str">
        <f t="shared" si="28"/>
        <v/>
      </c>
      <c r="AS106" s="638" t="str">
        <f t="shared" si="29"/>
        <v/>
      </c>
      <c r="AT106" s="638" t="str">
        <f t="shared" si="30"/>
        <v/>
      </c>
      <c r="AU106" s="96" t="str">
        <f t="shared" si="31"/>
        <v>S/I</v>
      </c>
      <c r="AV106" s="96"/>
      <c r="AW106" s="639"/>
      <c r="AX106" s="96" t="str">
        <f t="shared" si="32"/>
        <v xml:space="preserve"> - </v>
      </c>
      <c r="AY106" s="640" t="str">
        <f t="shared" si="33"/>
        <v/>
      </c>
      <c r="AZ106" s="640">
        <f t="shared" si="34"/>
        <v>0</v>
      </c>
      <c r="BA106" s="250" t="str">
        <f t="shared" si="35"/>
        <v/>
      </c>
      <c r="BB106" s="250" t="str">
        <f t="shared" si="36"/>
        <v/>
      </c>
      <c r="BC106" s="250" t="str">
        <f t="shared" si="37"/>
        <v/>
      </c>
      <c r="BD106" s="250" t="str">
        <f t="shared" si="38"/>
        <v/>
      </c>
      <c r="BE106" s="250" t="str">
        <f t="shared" si="39"/>
        <v/>
      </c>
      <c r="BF106" s="638" t="str">
        <f t="shared" si="40"/>
        <v/>
      </c>
      <c r="BG106" s="638" t="str">
        <f t="shared" si="41"/>
        <v/>
      </c>
      <c r="BH106" s="519" t="s">
        <v>278</v>
      </c>
      <c r="BI106" s="641">
        <v>77</v>
      </c>
      <c r="BJ106" s="515">
        <v>77</v>
      </c>
      <c r="BK106" s="96">
        <v>10</v>
      </c>
    </row>
    <row r="107" spans="1:63" hidden="1">
      <c r="A107" s="96" t="str">
        <f t="shared" si="42"/>
        <v/>
      </c>
      <c r="B107" s="96">
        <f t="shared" si="43"/>
        <v>0</v>
      </c>
      <c r="C107" s="39"/>
      <c r="D107" s="40"/>
      <c r="E107" s="40"/>
      <c r="F107" s="41"/>
      <c r="G107" s="41"/>
      <c r="H107" s="41"/>
      <c r="I107" s="41"/>
      <c r="J107" s="41"/>
      <c r="K107" s="36"/>
      <c r="L107" s="25"/>
      <c r="M107" s="25"/>
      <c r="N107" s="1631"/>
      <c r="O107" s="1631"/>
      <c r="P107" s="1631"/>
      <c r="Q107" s="1631"/>
      <c r="R107" s="1631"/>
      <c r="S107" s="1643"/>
      <c r="T107" s="1643"/>
      <c r="U107" s="1644"/>
      <c r="V107" s="37"/>
      <c r="W107" s="1638"/>
      <c r="X107" s="1639"/>
      <c r="Y107" s="1639"/>
      <c r="Z107" s="1640"/>
      <c r="AA107" s="1645"/>
      <c r="AB107" s="96"/>
      <c r="AC107" s="96"/>
      <c r="AD107" s="96"/>
      <c r="AE107" s="96"/>
      <c r="AF107" s="96"/>
      <c r="AG107" s="96"/>
      <c r="AH107" s="96"/>
      <c r="AI107" s="96"/>
      <c r="AJ107" s="96"/>
      <c r="AK107" s="96"/>
      <c r="AL107" s="250" t="str">
        <f t="shared" si="22"/>
        <v/>
      </c>
      <c r="AM107" s="637" t="str">
        <f t="shared" si="23"/>
        <v/>
      </c>
      <c r="AN107" s="250" t="str">
        <f t="shared" si="24"/>
        <v/>
      </c>
      <c r="AO107" s="250" t="str">
        <f t="shared" si="25"/>
        <v/>
      </c>
      <c r="AP107" s="250" t="str">
        <f t="shared" si="26"/>
        <v/>
      </c>
      <c r="AQ107" s="250" t="str">
        <f t="shared" si="27"/>
        <v/>
      </c>
      <c r="AR107" s="250" t="str">
        <f t="shared" si="28"/>
        <v/>
      </c>
      <c r="AS107" s="638" t="str">
        <f t="shared" si="29"/>
        <v/>
      </c>
      <c r="AT107" s="638" t="str">
        <f t="shared" si="30"/>
        <v/>
      </c>
      <c r="AU107" s="96" t="str">
        <f t="shared" si="31"/>
        <v>S/I</v>
      </c>
      <c r="AV107" s="96"/>
      <c r="AW107" s="639"/>
      <c r="AX107" s="96" t="str">
        <f t="shared" si="32"/>
        <v xml:space="preserve"> - </v>
      </c>
      <c r="AY107" s="640" t="str">
        <f t="shared" si="33"/>
        <v/>
      </c>
      <c r="AZ107" s="640">
        <f t="shared" si="34"/>
        <v>0</v>
      </c>
      <c r="BA107" s="250" t="str">
        <f t="shared" si="35"/>
        <v/>
      </c>
      <c r="BB107" s="250" t="str">
        <f t="shared" si="36"/>
        <v/>
      </c>
      <c r="BC107" s="250" t="str">
        <f t="shared" si="37"/>
        <v/>
      </c>
      <c r="BD107" s="250" t="str">
        <f t="shared" si="38"/>
        <v/>
      </c>
      <c r="BE107" s="250" t="str">
        <f t="shared" si="39"/>
        <v/>
      </c>
      <c r="BF107" s="638" t="str">
        <f t="shared" si="40"/>
        <v/>
      </c>
      <c r="BG107" s="638" t="str">
        <f t="shared" si="41"/>
        <v/>
      </c>
      <c r="BH107" s="519" t="s">
        <v>479</v>
      </c>
      <c r="BI107" s="641">
        <v>33</v>
      </c>
      <c r="BJ107" s="515">
        <v>33</v>
      </c>
      <c r="BK107" s="96">
        <v>2</v>
      </c>
    </row>
    <row r="108" spans="1:63" hidden="1">
      <c r="A108" s="96" t="str">
        <f t="shared" si="42"/>
        <v/>
      </c>
      <c r="B108" s="96">
        <f t="shared" si="43"/>
        <v>0</v>
      </c>
      <c r="C108" s="39"/>
      <c r="D108" s="40"/>
      <c r="E108" s="40"/>
      <c r="F108" s="41"/>
      <c r="G108" s="41"/>
      <c r="H108" s="41"/>
      <c r="I108" s="41"/>
      <c r="J108" s="41"/>
      <c r="K108" s="36"/>
      <c r="L108" s="25"/>
      <c r="M108" s="25"/>
      <c r="N108" s="1631"/>
      <c r="O108" s="1631"/>
      <c r="P108" s="1631"/>
      <c r="Q108" s="1631"/>
      <c r="R108" s="1631"/>
      <c r="S108" s="1643"/>
      <c r="T108" s="1643"/>
      <c r="U108" s="1644"/>
      <c r="V108" s="37"/>
      <c r="W108" s="1646"/>
      <c r="X108" s="1647"/>
      <c r="Y108" s="1647"/>
      <c r="Z108" s="1642"/>
      <c r="AA108" s="1645"/>
      <c r="AB108" s="96"/>
      <c r="AC108" s="96"/>
      <c r="AD108" s="96"/>
      <c r="AE108" s="96"/>
      <c r="AF108" s="96"/>
      <c r="AG108" s="96"/>
      <c r="AH108" s="96"/>
      <c r="AI108" s="96"/>
      <c r="AJ108" s="96"/>
      <c r="AK108" s="96"/>
      <c r="AL108" s="250" t="str">
        <f t="shared" si="22"/>
        <v/>
      </c>
      <c r="AM108" s="637" t="str">
        <f t="shared" si="23"/>
        <v/>
      </c>
      <c r="AN108" s="250" t="str">
        <f t="shared" si="24"/>
        <v/>
      </c>
      <c r="AO108" s="250" t="str">
        <f t="shared" si="25"/>
        <v/>
      </c>
      <c r="AP108" s="250" t="str">
        <f t="shared" si="26"/>
        <v/>
      </c>
      <c r="AQ108" s="250" t="str">
        <f t="shared" si="27"/>
        <v/>
      </c>
      <c r="AR108" s="250" t="str">
        <f t="shared" si="28"/>
        <v/>
      </c>
      <c r="AS108" s="638" t="str">
        <f t="shared" si="29"/>
        <v/>
      </c>
      <c r="AT108" s="638" t="str">
        <f t="shared" si="30"/>
        <v/>
      </c>
      <c r="AU108" s="96" t="str">
        <f t="shared" si="31"/>
        <v>S/I</v>
      </c>
      <c r="AV108" s="96"/>
      <c r="AW108" s="639"/>
      <c r="AX108" s="96" t="str">
        <f t="shared" si="32"/>
        <v xml:space="preserve"> - </v>
      </c>
      <c r="AY108" s="640" t="str">
        <f t="shared" si="33"/>
        <v/>
      </c>
      <c r="AZ108" s="640">
        <f t="shared" si="34"/>
        <v>0</v>
      </c>
      <c r="BA108" s="250" t="str">
        <f t="shared" si="35"/>
        <v/>
      </c>
      <c r="BB108" s="250" t="str">
        <f t="shared" si="36"/>
        <v/>
      </c>
      <c r="BC108" s="250" t="str">
        <f t="shared" si="37"/>
        <v/>
      </c>
      <c r="BD108" s="250" t="str">
        <f t="shared" si="38"/>
        <v/>
      </c>
      <c r="BE108" s="250" t="str">
        <f t="shared" si="39"/>
        <v/>
      </c>
      <c r="BF108" s="638" t="str">
        <f t="shared" si="40"/>
        <v/>
      </c>
      <c r="BG108" s="638" t="str">
        <f t="shared" si="41"/>
        <v/>
      </c>
      <c r="BH108" s="519" t="s">
        <v>43</v>
      </c>
      <c r="BI108" s="641">
        <v>69</v>
      </c>
      <c r="BJ108" s="515">
        <v>69</v>
      </c>
      <c r="BK108" s="96">
        <v>0</v>
      </c>
    </row>
    <row r="109" spans="1:63" hidden="1">
      <c r="A109" s="96" t="str">
        <f t="shared" si="42"/>
        <v/>
      </c>
      <c r="B109" s="96">
        <f t="shared" si="43"/>
        <v>0</v>
      </c>
      <c r="C109" s="39"/>
      <c r="D109" s="40"/>
      <c r="E109" s="40"/>
      <c r="F109" s="41"/>
      <c r="G109" s="41"/>
      <c r="H109" s="41"/>
      <c r="I109" s="41"/>
      <c r="J109" s="41"/>
      <c r="K109" s="36"/>
      <c r="L109" s="25"/>
      <c r="M109" s="25"/>
      <c r="N109" s="1631"/>
      <c r="O109" s="1631"/>
      <c r="P109" s="1631"/>
      <c r="Q109" s="1631"/>
      <c r="R109" s="1631"/>
      <c r="S109" s="1648"/>
      <c r="T109" s="1648"/>
      <c r="U109" s="1644"/>
      <c r="V109" s="42"/>
      <c r="W109" s="1648"/>
      <c r="X109" s="1648"/>
      <c r="Y109" s="1648"/>
      <c r="Z109" s="1640"/>
      <c r="AA109" s="1645"/>
      <c r="AB109" s="96"/>
      <c r="AC109" s="96"/>
      <c r="AD109" s="96"/>
      <c r="AE109" s="96"/>
      <c r="AF109" s="96"/>
      <c r="AG109" s="96"/>
      <c r="AH109" s="96"/>
      <c r="AI109" s="96"/>
      <c r="AJ109" s="96"/>
      <c r="AK109" s="96"/>
      <c r="AL109" s="250" t="str">
        <f t="shared" si="22"/>
        <v/>
      </c>
      <c r="AM109" s="637" t="str">
        <f t="shared" si="23"/>
        <v/>
      </c>
      <c r="AN109" s="250" t="str">
        <f t="shared" si="24"/>
        <v/>
      </c>
      <c r="AO109" s="250" t="str">
        <f t="shared" si="25"/>
        <v/>
      </c>
      <c r="AP109" s="250" t="str">
        <f t="shared" si="26"/>
        <v/>
      </c>
      <c r="AQ109" s="250" t="str">
        <f t="shared" si="27"/>
        <v/>
      </c>
      <c r="AR109" s="250" t="str">
        <f t="shared" si="28"/>
        <v/>
      </c>
      <c r="AS109" s="638" t="str">
        <f t="shared" si="29"/>
        <v/>
      </c>
      <c r="AT109" s="638" t="str">
        <f t="shared" si="30"/>
        <v/>
      </c>
      <c r="AU109" s="96" t="str">
        <f t="shared" si="31"/>
        <v>S/I</v>
      </c>
      <c r="AV109" s="96"/>
      <c r="AW109" s="639"/>
      <c r="AX109" s="96" t="str">
        <f t="shared" si="32"/>
        <v xml:space="preserve"> - </v>
      </c>
      <c r="AY109" s="640" t="str">
        <f t="shared" si="33"/>
        <v/>
      </c>
      <c r="AZ109" s="640">
        <f t="shared" si="34"/>
        <v>0</v>
      </c>
      <c r="BA109" s="250" t="str">
        <f t="shared" si="35"/>
        <v/>
      </c>
      <c r="BB109" s="250" t="str">
        <f t="shared" si="36"/>
        <v/>
      </c>
      <c r="BC109" s="250" t="str">
        <f t="shared" si="37"/>
        <v/>
      </c>
      <c r="BD109" s="250" t="str">
        <f t="shared" si="38"/>
        <v/>
      </c>
      <c r="BE109" s="250" t="str">
        <f t="shared" si="39"/>
        <v/>
      </c>
      <c r="BF109" s="638" t="str">
        <f t="shared" si="40"/>
        <v/>
      </c>
      <c r="BG109" s="638" t="str">
        <f t="shared" si="41"/>
        <v/>
      </c>
      <c r="BH109" s="519" t="s">
        <v>88</v>
      </c>
      <c r="BI109" s="641">
        <v>81</v>
      </c>
      <c r="BJ109" s="515">
        <v>81</v>
      </c>
      <c r="BK109" s="96">
        <v>2</v>
      </c>
    </row>
    <row r="110" spans="1:63" hidden="1">
      <c r="A110" s="96" t="str">
        <f t="shared" si="42"/>
        <v/>
      </c>
      <c r="B110" s="96">
        <f t="shared" si="43"/>
        <v>0</v>
      </c>
      <c r="C110" s="39"/>
      <c r="D110" s="40"/>
      <c r="E110" s="40"/>
      <c r="F110" s="41"/>
      <c r="G110" s="41"/>
      <c r="H110" s="41"/>
      <c r="I110" s="41"/>
      <c r="J110" s="41"/>
      <c r="K110" s="36"/>
      <c r="L110" s="25"/>
      <c r="M110" s="25"/>
      <c r="N110" s="1631"/>
      <c r="O110" s="1631"/>
      <c r="P110" s="1631"/>
      <c r="Q110" s="1641"/>
      <c r="R110" s="1631"/>
      <c r="S110" s="1648"/>
      <c r="T110" s="1648"/>
      <c r="U110" s="1644"/>
      <c r="V110" s="42"/>
      <c r="W110" s="1648"/>
      <c r="X110" s="1648"/>
      <c r="Y110" s="1648"/>
      <c r="Z110" s="1640"/>
      <c r="AA110" s="1645"/>
      <c r="AB110" s="96"/>
      <c r="AC110" s="96"/>
      <c r="AD110" s="96"/>
      <c r="AE110" s="96"/>
      <c r="AF110" s="96"/>
      <c r="AG110" s="96"/>
      <c r="AH110" s="96"/>
      <c r="AI110" s="96"/>
      <c r="AJ110" s="96"/>
      <c r="AK110" s="96"/>
      <c r="AL110" s="250" t="str">
        <f t="shared" si="22"/>
        <v/>
      </c>
      <c r="AM110" s="637" t="str">
        <f t="shared" si="23"/>
        <v/>
      </c>
      <c r="AN110" s="250" t="str">
        <f t="shared" si="24"/>
        <v/>
      </c>
      <c r="AO110" s="250" t="str">
        <f t="shared" si="25"/>
        <v/>
      </c>
      <c r="AP110" s="250" t="str">
        <f t="shared" si="26"/>
        <v/>
      </c>
      <c r="AQ110" s="250" t="str">
        <f t="shared" si="27"/>
        <v/>
      </c>
      <c r="AR110" s="250" t="str">
        <f t="shared" si="28"/>
        <v/>
      </c>
      <c r="AS110" s="638" t="str">
        <f t="shared" si="29"/>
        <v/>
      </c>
      <c r="AT110" s="638" t="str">
        <f t="shared" si="30"/>
        <v/>
      </c>
      <c r="AU110" s="96" t="str">
        <f t="shared" si="31"/>
        <v>S/I</v>
      </c>
      <c r="AV110" s="96"/>
      <c r="AW110" s="639"/>
      <c r="AX110" s="96" t="str">
        <f t="shared" si="32"/>
        <v xml:space="preserve"> - </v>
      </c>
      <c r="AY110" s="640" t="str">
        <f t="shared" si="33"/>
        <v/>
      </c>
      <c r="AZ110" s="640">
        <f t="shared" si="34"/>
        <v>0</v>
      </c>
      <c r="BA110" s="250" t="str">
        <f t="shared" si="35"/>
        <v/>
      </c>
      <c r="BB110" s="250" t="str">
        <f t="shared" si="36"/>
        <v/>
      </c>
      <c r="BC110" s="250" t="str">
        <f t="shared" si="37"/>
        <v/>
      </c>
      <c r="BD110" s="250" t="str">
        <f t="shared" si="38"/>
        <v/>
      </c>
      <c r="BE110" s="250" t="str">
        <f t="shared" si="39"/>
        <v/>
      </c>
      <c r="BF110" s="638" t="str">
        <f t="shared" si="40"/>
        <v/>
      </c>
      <c r="BG110" s="638" t="str">
        <f t="shared" si="41"/>
        <v/>
      </c>
      <c r="BH110" s="525" t="s">
        <v>90</v>
      </c>
      <c r="BI110" s="643">
        <v>12</v>
      </c>
      <c r="BJ110" s="526">
        <v>12</v>
      </c>
      <c r="BK110" s="96"/>
    </row>
    <row r="111" spans="1:63" hidden="1">
      <c r="A111" s="96" t="str">
        <f t="shared" si="42"/>
        <v/>
      </c>
      <c r="B111" s="96">
        <f t="shared" si="43"/>
        <v>0</v>
      </c>
      <c r="C111" s="39"/>
      <c r="D111" s="40"/>
      <c r="E111" s="40"/>
      <c r="F111" s="41"/>
      <c r="G111" s="41"/>
      <c r="H111" s="41"/>
      <c r="I111" s="41"/>
      <c r="J111" s="41"/>
      <c r="K111" s="36"/>
      <c r="L111" s="25"/>
      <c r="M111" s="25"/>
      <c r="N111" s="1631"/>
      <c r="O111" s="1631"/>
      <c r="P111" s="1631"/>
      <c r="Q111" s="1631"/>
      <c r="R111" s="1631"/>
      <c r="S111" s="1643"/>
      <c r="T111" s="1643"/>
      <c r="U111" s="1644"/>
      <c r="V111" s="37"/>
      <c r="W111" s="1643"/>
      <c r="X111" s="1643"/>
      <c r="Y111" s="1643"/>
      <c r="Z111" s="1640"/>
      <c r="AA111" s="1645"/>
      <c r="AB111" s="96"/>
      <c r="AC111" s="96"/>
      <c r="AD111" s="96"/>
      <c r="AE111" s="96"/>
      <c r="AF111" s="96"/>
      <c r="AG111" s="96"/>
      <c r="AH111" s="96"/>
      <c r="AI111" s="96"/>
      <c r="AJ111" s="96"/>
      <c r="AK111" s="96"/>
      <c r="AL111" s="250" t="str">
        <f t="shared" si="22"/>
        <v/>
      </c>
      <c r="AM111" s="637" t="str">
        <f t="shared" si="23"/>
        <v/>
      </c>
      <c r="AN111" s="250" t="str">
        <f t="shared" si="24"/>
        <v/>
      </c>
      <c r="AO111" s="250" t="str">
        <f t="shared" si="25"/>
        <v/>
      </c>
      <c r="AP111" s="250" t="str">
        <f t="shared" si="26"/>
        <v/>
      </c>
      <c r="AQ111" s="250" t="str">
        <f t="shared" si="27"/>
        <v/>
      </c>
      <c r="AR111" s="250" t="str">
        <f t="shared" si="28"/>
        <v/>
      </c>
      <c r="AS111" s="638" t="str">
        <f t="shared" si="29"/>
        <v/>
      </c>
      <c r="AT111" s="638" t="str">
        <f t="shared" si="30"/>
        <v/>
      </c>
      <c r="AU111" s="96" t="str">
        <f t="shared" si="31"/>
        <v>S/I</v>
      </c>
      <c r="AV111" s="96"/>
      <c r="AW111" s="639"/>
      <c r="AX111" s="96" t="str">
        <f t="shared" si="32"/>
        <v xml:space="preserve"> - </v>
      </c>
      <c r="AY111" s="640" t="str">
        <f t="shared" si="33"/>
        <v/>
      </c>
      <c r="AZ111" s="640">
        <f t="shared" si="34"/>
        <v>0</v>
      </c>
      <c r="BA111" s="250" t="str">
        <f t="shared" si="35"/>
        <v/>
      </c>
      <c r="BB111" s="250" t="str">
        <f t="shared" si="36"/>
        <v/>
      </c>
      <c r="BC111" s="250" t="str">
        <f t="shared" si="37"/>
        <v/>
      </c>
      <c r="BD111" s="250" t="str">
        <f t="shared" si="38"/>
        <v/>
      </c>
      <c r="BE111" s="250" t="str">
        <f t="shared" si="39"/>
        <v/>
      </c>
      <c r="BF111" s="638" t="str">
        <f t="shared" si="40"/>
        <v/>
      </c>
      <c r="BG111" s="638" t="str">
        <f t="shared" si="41"/>
        <v/>
      </c>
      <c r="BH111" s="519" t="s">
        <v>102</v>
      </c>
      <c r="BI111" s="641">
        <v>14</v>
      </c>
      <c r="BJ111" s="515">
        <v>14</v>
      </c>
      <c r="BK111" s="96"/>
    </row>
    <row r="112" spans="1:63" hidden="1">
      <c r="A112" s="96" t="str">
        <f t="shared" si="42"/>
        <v/>
      </c>
      <c r="B112" s="96">
        <f t="shared" si="43"/>
        <v>0</v>
      </c>
      <c r="C112" s="39"/>
      <c r="D112" s="40"/>
      <c r="E112" s="40"/>
      <c r="F112" s="41"/>
      <c r="G112" s="41"/>
      <c r="H112" s="41"/>
      <c r="I112" s="41"/>
      <c r="J112" s="41"/>
      <c r="K112" s="36"/>
      <c r="L112" s="25"/>
      <c r="M112" s="25"/>
      <c r="N112" s="1631"/>
      <c r="O112" s="1631"/>
      <c r="P112" s="1631"/>
      <c r="Q112" s="1631"/>
      <c r="R112" s="1631"/>
      <c r="S112" s="1643"/>
      <c r="T112" s="1643"/>
      <c r="U112" s="1644"/>
      <c r="V112" s="37"/>
      <c r="W112" s="1643"/>
      <c r="X112" s="1643"/>
      <c r="Y112" s="1643"/>
      <c r="Z112" s="1640"/>
      <c r="AA112" s="1645"/>
      <c r="AB112" s="96"/>
      <c r="AC112" s="96"/>
      <c r="AD112" s="96"/>
      <c r="AE112" s="96"/>
      <c r="AF112" s="96"/>
      <c r="AG112" s="96"/>
      <c r="AH112" s="96"/>
      <c r="AI112" s="96"/>
      <c r="AJ112" s="96"/>
      <c r="AK112" s="96"/>
      <c r="AL112" s="250" t="str">
        <f t="shared" si="22"/>
        <v/>
      </c>
      <c r="AM112" s="637" t="str">
        <f t="shared" si="23"/>
        <v/>
      </c>
      <c r="AN112" s="250" t="str">
        <f t="shared" si="24"/>
        <v/>
      </c>
      <c r="AO112" s="250" t="str">
        <f t="shared" si="25"/>
        <v/>
      </c>
      <c r="AP112" s="250" t="str">
        <f t="shared" si="26"/>
        <v/>
      </c>
      <c r="AQ112" s="250" t="str">
        <f t="shared" si="27"/>
        <v/>
      </c>
      <c r="AR112" s="250" t="str">
        <f t="shared" si="28"/>
        <v/>
      </c>
      <c r="AS112" s="638" t="str">
        <f t="shared" si="29"/>
        <v/>
      </c>
      <c r="AT112" s="638" t="str">
        <f t="shared" si="30"/>
        <v/>
      </c>
      <c r="AU112" s="96" t="str">
        <f t="shared" si="31"/>
        <v>S/I</v>
      </c>
      <c r="AV112" s="96"/>
      <c r="AW112" s="639"/>
      <c r="AX112" s="96" t="str">
        <f t="shared" si="32"/>
        <v xml:space="preserve"> - </v>
      </c>
      <c r="AY112" s="640" t="str">
        <f t="shared" si="33"/>
        <v/>
      </c>
      <c r="AZ112" s="640">
        <f t="shared" si="34"/>
        <v>0</v>
      </c>
      <c r="BA112" s="250" t="str">
        <f t="shared" si="35"/>
        <v/>
      </c>
      <c r="BB112" s="250" t="str">
        <f t="shared" si="36"/>
        <v/>
      </c>
      <c r="BC112" s="250" t="str">
        <f t="shared" si="37"/>
        <v/>
      </c>
      <c r="BD112" s="250" t="str">
        <f t="shared" si="38"/>
        <v/>
      </c>
      <c r="BE112" s="250" t="str">
        <f t="shared" si="39"/>
        <v/>
      </c>
      <c r="BF112" s="638" t="str">
        <f t="shared" si="40"/>
        <v/>
      </c>
      <c r="BG112" s="638" t="str">
        <f t="shared" si="41"/>
        <v/>
      </c>
      <c r="BH112" s="519" t="s">
        <v>413</v>
      </c>
      <c r="BI112" s="641">
        <v>31</v>
      </c>
      <c r="BJ112" s="515">
        <v>31</v>
      </c>
      <c r="BK112" s="96"/>
    </row>
    <row r="113" spans="1:63" hidden="1">
      <c r="A113" s="96" t="str">
        <f t="shared" si="42"/>
        <v/>
      </c>
      <c r="B113" s="96">
        <f t="shared" si="43"/>
        <v>0</v>
      </c>
      <c r="C113" s="39"/>
      <c r="D113" s="40"/>
      <c r="E113" s="40"/>
      <c r="F113" s="41"/>
      <c r="G113" s="41"/>
      <c r="H113" s="41"/>
      <c r="I113" s="41"/>
      <c r="J113" s="41"/>
      <c r="K113" s="36"/>
      <c r="L113" s="25"/>
      <c r="M113" s="25"/>
      <c r="N113" s="1631"/>
      <c r="O113" s="1631"/>
      <c r="P113" s="1631"/>
      <c r="Q113" s="1641"/>
      <c r="R113" s="1631"/>
      <c r="S113" s="1648"/>
      <c r="T113" s="1648"/>
      <c r="U113" s="1644"/>
      <c r="V113" s="42"/>
      <c r="W113" s="1648"/>
      <c r="X113" s="1648"/>
      <c r="Y113" s="1648"/>
      <c r="Z113" s="1637"/>
      <c r="AA113" s="1645"/>
      <c r="AB113" s="96"/>
      <c r="AC113" s="96"/>
      <c r="AD113" s="96"/>
      <c r="AE113" s="96"/>
      <c r="AF113" s="96"/>
      <c r="AG113" s="96"/>
      <c r="AH113" s="96"/>
      <c r="AI113" s="96"/>
      <c r="AJ113" s="96"/>
      <c r="AK113" s="96"/>
      <c r="AL113" s="250" t="str">
        <f t="shared" si="22"/>
        <v/>
      </c>
      <c r="AM113" s="637" t="str">
        <f t="shared" si="23"/>
        <v/>
      </c>
      <c r="AN113" s="250" t="str">
        <f t="shared" si="24"/>
        <v/>
      </c>
      <c r="AO113" s="250" t="str">
        <f t="shared" si="25"/>
        <v/>
      </c>
      <c r="AP113" s="250" t="str">
        <f t="shared" si="26"/>
        <v/>
      </c>
      <c r="AQ113" s="250" t="str">
        <f t="shared" si="27"/>
        <v/>
      </c>
      <c r="AR113" s="250" t="str">
        <f t="shared" si="28"/>
        <v/>
      </c>
      <c r="AS113" s="638" t="str">
        <f t="shared" si="29"/>
        <v/>
      </c>
      <c r="AT113" s="638" t="str">
        <f t="shared" si="30"/>
        <v/>
      </c>
      <c r="AU113" s="96" t="str">
        <f t="shared" si="31"/>
        <v>S/I</v>
      </c>
      <c r="AV113" s="96"/>
      <c r="AW113" s="639"/>
      <c r="AX113" s="96" t="str">
        <f t="shared" si="32"/>
        <v xml:space="preserve"> - </v>
      </c>
      <c r="AY113" s="640" t="str">
        <f t="shared" si="33"/>
        <v/>
      </c>
      <c r="AZ113" s="640">
        <f t="shared" si="34"/>
        <v>0</v>
      </c>
      <c r="BA113" s="250" t="str">
        <f t="shared" si="35"/>
        <v/>
      </c>
      <c r="BB113" s="250" t="str">
        <f t="shared" si="36"/>
        <v/>
      </c>
      <c r="BC113" s="250" t="str">
        <f t="shared" si="37"/>
        <v/>
      </c>
      <c r="BD113" s="250" t="str">
        <f t="shared" si="38"/>
        <v/>
      </c>
      <c r="BE113" s="250" t="str">
        <f t="shared" si="39"/>
        <v/>
      </c>
      <c r="BF113" s="638" t="str">
        <f t="shared" si="40"/>
        <v/>
      </c>
      <c r="BG113" s="638" t="str">
        <f t="shared" si="41"/>
        <v/>
      </c>
      <c r="BH113" s="99"/>
      <c r="BI113" s="250"/>
      <c r="BJ113" s="250"/>
      <c r="BK113" s="96"/>
    </row>
    <row r="114" spans="1:63" hidden="1">
      <c r="A114" s="96" t="str">
        <f t="shared" si="42"/>
        <v/>
      </c>
      <c r="B114" s="96">
        <f t="shared" si="43"/>
        <v>0</v>
      </c>
      <c r="C114" s="39"/>
      <c r="D114" s="40"/>
      <c r="E114" s="40"/>
      <c r="F114" s="41"/>
      <c r="G114" s="41"/>
      <c r="H114" s="41"/>
      <c r="I114" s="41"/>
      <c r="J114" s="41"/>
      <c r="K114" s="36"/>
      <c r="L114" s="1649"/>
      <c r="M114" s="1645"/>
      <c r="N114" s="1631"/>
      <c r="O114" s="1631"/>
      <c r="P114" s="1631"/>
      <c r="Q114" s="1631"/>
      <c r="R114" s="1631"/>
      <c r="S114" s="1643"/>
      <c r="T114" s="1643"/>
      <c r="U114" s="1644"/>
      <c r="V114" s="37"/>
      <c r="W114" s="1643"/>
      <c r="X114" s="1643"/>
      <c r="Y114" s="1643"/>
      <c r="Z114" s="1642"/>
      <c r="AA114" s="1645"/>
      <c r="AB114" s="96"/>
      <c r="AC114" s="96"/>
      <c r="AD114" s="96"/>
      <c r="AE114" s="96"/>
      <c r="AF114" s="96"/>
      <c r="AG114" s="96"/>
      <c r="AH114" s="96"/>
      <c r="AI114" s="96"/>
      <c r="AJ114" s="96"/>
      <c r="AK114" s="96"/>
      <c r="AL114" s="250" t="str">
        <f t="shared" si="22"/>
        <v/>
      </c>
      <c r="AM114" s="637" t="str">
        <f t="shared" si="23"/>
        <v/>
      </c>
      <c r="AN114" s="250" t="str">
        <f t="shared" si="24"/>
        <v/>
      </c>
      <c r="AO114" s="250" t="str">
        <f t="shared" si="25"/>
        <v/>
      </c>
      <c r="AP114" s="250" t="str">
        <f t="shared" si="26"/>
        <v/>
      </c>
      <c r="AQ114" s="250" t="str">
        <f t="shared" si="27"/>
        <v/>
      </c>
      <c r="AR114" s="250" t="str">
        <f t="shared" si="28"/>
        <v/>
      </c>
      <c r="AS114" s="638" t="str">
        <f t="shared" si="29"/>
        <v/>
      </c>
      <c r="AT114" s="638" t="str">
        <f t="shared" si="30"/>
        <v/>
      </c>
      <c r="AU114" s="96" t="str">
        <f t="shared" si="31"/>
        <v>S/I</v>
      </c>
      <c r="AV114" s="96"/>
      <c r="AW114" s="639"/>
      <c r="AX114" s="96" t="str">
        <f t="shared" si="32"/>
        <v xml:space="preserve"> - </v>
      </c>
      <c r="AY114" s="640" t="str">
        <f t="shared" si="33"/>
        <v/>
      </c>
      <c r="AZ114" s="640">
        <f t="shared" si="34"/>
        <v>0</v>
      </c>
      <c r="BA114" s="250" t="str">
        <f t="shared" si="35"/>
        <v/>
      </c>
      <c r="BB114" s="250" t="str">
        <f t="shared" si="36"/>
        <v/>
      </c>
      <c r="BC114" s="250" t="str">
        <f t="shared" si="37"/>
        <v/>
      </c>
      <c r="BD114" s="250" t="str">
        <f t="shared" si="38"/>
        <v/>
      </c>
      <c r="BE114" s="250" t="str">
        <f t="shared" si="39"/>
        <v/>
      </c>
      <c r="BF114" s="638" t="str">
        <f t="shared" si="40"/>
        <v/>
      </c>
      <c r="BG114" s="638" t="str">
        <f t="shared" si="41"/>
        <v/>
      </c>
      <c r="BH114" s="99"/>
      <c r="BI114" s="250"/>
      <c r="BJ114" s="250"/>
      <c r="BK114" s="96"/>
    </row>
    <row r="115" spans="1:63" hidden="1">
      <c r="A115" s="96" t="str">
        <f t="shared" si="42"/>
        <v/>
      </c>
      <c r="B115" s="96">
        <f t="shared" si="43"/>
        <v>0</v>
      </c>
      <c r="C115" s="39"/>
      <c r="D115" s="40"/>
      <c r="E115" s="40"/>
      <c r="F115" s="41"/>
      <c r="G115" s="41"/>
      <c r="H115" s="41"/>
      <c r="I115" s="41"/>
      <c r="J115" s="41"/>
      <c r="K115" s="36"/>
      <c r="L115" s="1650"/>
      <c r="M115" s="1650"/>
      <c r="N115" s="1631"/>
      <c r="O115" s="1631"/>
      <c r="P115" s="1631"/>
      <c r="Q115" s="1631"/>
      <c r="R115" s="1631"/>
      <c r="S115" s="1643"/>
      <c r="T115" s="1643"/>
      <c r="U115" s="1644"/>
      <c r="V115" s="37"/>
      <c r="W115" s="1643"/>
      <c r="X115" s="1643"/>
      <c r="Y115" s="1643"/>
      <c r="Z115" s="1640"/>
      <c r="AA115" s="1645"/>
      <c r="AB115" s="96"/>
      <c r="AC115" s="96"/>
      <c r="AD115" s="96"/>
      <c r="AE115" s="96"/>
      <c r="AF115" s="96"/>
      <c r="AG115" s="96"/>
      <c r="AH115" s="96"/>
      <c r="AI115" s="96"/>
      <c r="AJ115" s="96"/>
      <c r="AK115" s="96"/>
      <c r="AL115" s="250" t="str">
        <f t="shared" si="22"/>
        <v/>
      </c>
      <c r="AM115" s="637" t="str">
        <f t="shared" si="23"/>
        <v/>
      </c>
      <c r="AN115" s="250" t="str">
        <f t="shared" si="24"/>
        <v/>
      </c>
      <c r="AO115" s="250" t="str">
        <f t="shared" si="25"/>
        <v/>
      </c>
      <c r="AP115" s="250" t="str">
        <f t="shared" si="26"/>
        <v/>
      </c>
      <c r="AQ115" s="250" t="str">
        <f t="shared" si="27"/>
        <v/>
      </c>
      <c r="AR115" s="250" t="str">
        <f t="shared" si="28"/>
        <v/>
      </c>
      <c r="AS115" s="638" t="str">
        <f t="shared" si="29"/>
        <v/>
      </c>
      <c r="AT115" s="638" t="str">
        <f t="shared" si="30"/>
        <v/>
      </c>
      <c r="AU115" s="96" t="str">
        <f t="shared" si="31"/>
        <v>S/I</v>
      </c>
      <c r="AV115" s="96"/>
      <c r="AW115" s="639"/>
      <c r="AX115" s="96" t="str">
        <f t="shared" si="32"/>
        <v xml:space="preserve"> - </v>
      </c>
      <c r="AY115" s="640" t="str">
        <f t="shared" si="33"/>
        <v/>
      </c>
      <c r="AZ115" s="640">
        <f t="shared" si="34"/>
        <v>0</v>
      </c>
      <c r="BA115" s="250" t="str">
        <f t="shared" si="35"/>
        <v/>
      </c>
      <c r="BB115" s="250" t="str">
        <f t="shared" si="36"/>
        <v/>
      </c>
      <c r="BC115" s="250" t="str">
        <f t="shared" si="37"/>
        <v/>
      </c>
      <c r="BD115" s="250" t="str">
        <f t="shared" si="38"/>
        <v/>
      </c>
      <c r="BE115" s="250" t="str">
        <f t="shared" si="39"/>
        <v/>
      </c>
      <c r="BF115" s="638" t="str">
        <f t="shared" si="40"/>
        <v/>
      </c>
      <c r="BG115" s="638" t="str">
        <f t="shared" si="41"/>
        <v/>
      </c>
      <c r="BH115" s="99"/>
      <c r="BI115" s="250"/>
      <c r="BJ115" s="250"/>
      <c r="BK115" s="96"/>
    </row>
    <row r="116" spans="1:63" ht="18.75" hidden="1" customHeight="1">
      <c r="A116" s="96" t="str">
        <f t="shared" si="42"/>
        <v/>
      </c>
      <c r="B116" s="96">
        <f t="shared" si="43"/>
        <v>0</v>
      </c>
      <c r="C116" s="39"/>
      <c r="D116" s="40"/>
      <c r="E116" s="40"/>
      <c r="F116" s="41"/>
      <c r="G116" s="41"/>
      <c r="H116" s="41"/>
      <c r="I116" s="41"/>
      <c r="J116" s="41"/>
      <c r="K116" s="36"/>
      <c r="L116" s="1650"/>
      <c r="M116" s="1650"/>
      <c r="N116" s="1631"/>
      <c r="O116" s="1631"/>
      <c r="P116" s="1631"/>
      <c r="Q116" s="1631"/>
      <c r="R116" s="1631"/>
      <c r="S116" s="1648"/>
      <c r="T116" s="1643"/>
      <c r="U116" s="1644"/>
      <c r="V116" s="42"/>
      <c r="W116" s="1648"/>
      <c r="X116" s="1648"/>
      <c r="Y116" s="1648"/>
      <c r="Z116" s="1640"/>
      <c r="AA116" s="1645"/>
      <c r="AB116" s="96"/>
      <c r="AC116" s="96"/>
      <c r="AD116" s="96"/>
      <c r="AE116" s="96"/>
      <c r="AF116" s="96"/>
      <c r="AG116" s="96"/>
      <c r="AH116" s="96"/>
      <c r="AI116" s="96"/>
      <c r="AJ116" s="96"/>
      <c r="AK116" s="96"/>
      <c r="AL116" s="250" t="str">
        <f t="shared" si="22"/>
        <v/>
      </c>
      <c r="AM116" s="637" t="str">
        <f t="shared" si="23"/>
        <v/>
      </c>
      <c r="AN116" s="250" t="str">
        <f t="shared" si="24"/>
        <v/>
      </c>
      <c r="AO116" s="250" t="str">
        <f t="shared" si="25"/>
        <v/>
      </c>
      <c r="AP116" s="250" t="str">
        <f t="shared" si="26"/>
        <v/>
      </c>
      <c r="AQ116" s="250" t="str">
        <f t="shared" si="27"/>
        <v/>
      </c>
      <c r="AR116" s="250" t="str">
        <f t="shared" si="28"/>
        <v/>
      </c>
      <c r="AS116" s="638" t="str">
        <f t="shared" si="29"/>
        <v/>
      </c>
      <c r="AT116" s="638" t="str">
        <f t="shared" si="30"/>
        <v/>
      </c>
      <c r="AU116" s="96" t="str">
        <f t="shared" si="31"/>
        <v>S/I</v>
      </c>
      <c r="AV116" s="96"/>
      <c r="AW116" s="639"/>
      <c r="AX116" s="96" t="str">
        <f t="shared" si="32"/>
        <v xml:space="preserve"> - </v>
      </c>
      <c r="AY116" s="640" t="str">
        <f t="shared" si="33"/>
        <v/>
      </c>
      <c r="AZ116" s="640">
        <f t="shared" si="34"/>
        <v>0</v>
      </c>
      <c r="BA116" s="250" t="str">
        <f t="shared" si="35"/>
        <v/>
      </c>
      <c r="BB116" s="250" t="str">
        <f t="shared" si="36"/>
        <v/>
      </c>
      <c r="BC116" s="250" t="str">
        <f t="shared" si="37"/>
        <v/>
      </c>
      <c r="BD116" s="250" t="str">
        <f t="shared" si="38"/>
        <v/>
      </c>
      <c r="BE116" s="250" t="str">
        <f t="shared" si="39"/>
        <v/>
      </c>
      <c r="BF116" s="638" t="str">
        <f t="shared" si="40"/>
        <v/>
      </c>
      <c r="BG116" s="638" t="str">
        <f t="shared" si="41"/>
        <v/>
      </c>
      <c r="BH116" s="99"/>
      <c r="BI116" s="250"/>
      <c r="BJ116" s="250"/>
      <c r="BK116" s="96"/>
    </row>
    <row r="117" spans="1:63" hidden="1">
      <c r="A117" s="96" t="str">
        <f t="shared" si="42"/>
        <v/>
      </c>
      <c r="B117" s="96">
        <f t="shared" si="43"/>
        <v>0</v>
      </c>
      <c r="C117" s="39"/>
      <c r="D117" s="40"/>
      <c r="E117" s="40"/>
      <c r="F117" s="41"/>
      <c r="G117" s="41"/>
      <c r="H117" s="41"/>
      <c r="I117" s="41"/>
      <c r="J117" s="41"/>
      <c r="K117" s="36"/>
      <c r="L117" s="1650"/>
      <c r="M117" s="1650"/>
      <c r="N117" s="1631"/>
      <c r="O117" s="1631"/>
      <c r="P117" s="1631"/>
      <c r="Q117" s="1631"/>
      <c r="R117" s="1631"/>
      <c r="S117" s="1643"/>
      <c r="T117" s="1643"/>
      <c r="U117" s="1644"/>
      <c r="V117" s="37"/>
      <c r="W117" s="1643"/>
      <c r="X117" s="1643"/>
      <c r="Y117" s="1643"/>
      <c r="Z117" s="1642"/>
      <c r="AA117" s="1645"/>
      <c r="AB117" s="96"/>
      <c r="AC117" s="96"/>
      <c r="AD117" s="96"/>
      <c r="AE117" s="96"/>
      <c r="AF117" s="96"/>
      <c r="AG117" s="96"/>
      <c r="AH117" s="96"/>
      <c r="AI117" s="96"/>
      <c r="AJ117" s="96"/>
      <c r="AK117" s="96"/>
      <c r="AL117" s="250" t="str">
        <f t="shared" si="22"/>
        <v/>
      </c>
      <c r="AM117" s="637" t="str">
        <f t="shared" si="23"/>
        <v/>
      </c>
      <c r="AN117" s="250" t="str">
        <f t="shared" si="24"/>
        <v/>
      </c>
      <c r="AO117" s="250" t="str">
        <f t="shared" si="25"/>
        <v/>
      </c>
      <c r="AP117" s="250" t="str">
        <f t="shared" si="26"/>
        <v/>
      </c>
      <c r="AQ117" s="250" t="str">
        <f t="shared" si="27"/>
        <v/>
      </c>
      <c r="AR117" s="250" t="str">
        <f t="shared" si="28"/>
        <v/>
      </c>
      <c r="AS117" s="638" t="str">
        <f t="shared" si="29"/>
        <v/>
      </c>
      <c r="AT117" s="638" t="str">
        <f t="shared" si="30"/>
        <v/>
      </c>
      <c r="AU117" s="96" t="str">
        <f t="shared" si="31"/>
        <v>S/I</v>
      </c>
      <c r="AV117" s="96"/>
      <c r="AW117" s="639"/>
      <c r="AX117" s="96" t="str">
        <f t="shared" si="32"/>
        <v xml:space="preserve"> - </v>
      </c>
      <c r="AY117" s="640" t="str">
        <f t="shared" si="33"/>
        <v/>
      </c>
      <c r="AZ117" s="640">
        <f t="shared" si="34"/>
        <v>0</v>
      </c>
      <c r="BA117" s="250" t="str">
        <f t="shared" si="35"/>
        <v/>
      </c>
      <c r="BB117" s="250" t="str">
        <f t="shared" si="36"/>
        <v/>
      </c>
      <c r="BC117" s="250" t="str">
        <f t="shared" si="37"/>
        <v/>
      </c>
      <c r="BD117" s="250" t="str">
        <f t="shared" si="38"/>
        <v/>
      </c>
      <c r="BE117" s="250" t="str">
        <f t="shared" si="39"/>
        <v/>
      </c>
      <c r="BF117" s="638" t="str">
        <f t="shared" si="40"/>
        <v/>
      </c>
      <c r="BG117" s="638" t="str">
        <f t="shared" si="41"/>
        <v/>
      </c>
      <c r="BH117" s="99"/>
      <c r="BI117" s="250"/>
      <c r="BJ117" s="250"/>
      <c r="BK117" s="96"/>
    </row>
    <row r="118" spans="1:63" hidden="1">
      <c r="A118" s="96" t="str">
        <f t="shared" si="42"/>
        <v/>
      </c>
      <c r="B118" s="96">
        <f t="shared" si="43"/>
        <v>0</v>
      </c>
      <c r="C118" s="39"/>
      <c r="D118" s="40"/>
      <c r="E118" s="40"/>
      <c r="F118" s="41"/>
      <c r="G118" s="41"/>
      <c r="H118" s="41"/>
      <c r="I118" s="41"/>
      <c r="J118" s="41"/>
      <c r="K118" s="36"/>
      <c r="L118" s="1650"/>
      <c r="M118" s="1650"/>
      <c r="N118" s="1631"/>
      <c r="O118" s="1631"/>
      <c r="P118" s="1631"/>
      <c r="Q118" s="1631"/>
      <c r="R118" s="1631"/>
      <c r="S118" s="1643"/>
      <c r="T118" s="1643"/>
      <c r="U118" s="1644"/>
      <c r="V118" s="37"/>
      <c r="W118" s="1643"/>
      <c r="X118" s="1643"/>
      <c r="Y118" s="1643"/>
      <c r="Z118" s="1642"/>
      <c r="AA118" s="1645"/>
      <c r="AB118" s="96"/>
      <c r="AC118" s="96"/>
      <c r="AD118" s="96"/>
      <c r="AE118" s="96"/>
      <c r="AF118" s="96"/>
      <c r="AG118" s="96"/>
      <c r="AH118" s="96"/>
      <c r="AI118" s="96"/>
      <c r="AJ118" s="96"/>
      <c r="AK118" s="96"/>
      <c r="AL118" s="250" t="str">
        <f t="shared" si="22"/>
        <v/>
      </c>
      <c r="AM118" s="637" t="str">
        <f t="shared" si="23"/>
        <v/>
      </c>
      <c r="AN118" s="250" t="str">
        <f t="shared" si="24"/>
        <v/>
      </c>
      <c r="AO118" s="250" t="str">
        <f t="shared" si="25"/>
        <v/>
      </c>
      <c r="AP118" s="250" t="str">
        <f t="shared" si="26"/>
        <v/>
      </c>
      <c r="AQ118" s="250" t="str">
        <f t="shared" si="27"/>
        <v/>
      </c>
      <c r="AR118" s="250" t="str">
        <f t="shared" si="28"/>
        <v/>
      </c>
      <c r="AS118" s="638" t="str">
        <f t="shared" si="29"/>
        <v/>
      </c>
      <c r="AT118" s="638" t="str">
        <f t="shared" si="30"/>
        <v/>
      </c>
      <c r="AU118" s="96" t="str">
        <f t="shared" si="31"/>
        <v>S/I</v>
      </c>
      <c r="AV118" s="96"/>
      <c r="AW118" s="639"/>
      <c r="AX118" s="96" t="str">
        <f t="shared" si="32"/>
        <v xml:space="preserve"> - </v>
      </c>
      <c r="AY118" s="640" t="str">
        <f t="shared" si="33"/>
        <v/>
      </c>
      <c r="AZ118" s="640">
        <f t="shared" si="34"/>
        <v>0</v>
      </c>
      <c r="BA118" s="250" t="str">
        <f t="shared" si="35"/>
        <v/>
      </c>
      <c r="BB118" s="250" t="str">
        <f t="shared" si="36"/>
        <v/>
      </c>
      <c r="BC118" s="250" t="str">
        <f t="shared" si="37"/>
        <v/>
      </c>
      <c r="BD118" s="250" t="str">
        <f t="shared" si="38"/>
        <v/>
      </c>
      <c r="BE118" s="250" t="str">
        <f t="shared" si="39"/>
        <v/>
      </c>
      <c r="BF118" s="638" t="str">
        <f t="shared" si="40"/>
        <v/>
      </c>
      <c r="BG118" s="638" t="str">
        <f t="shared" si="41"/>
        <v/>
      </c>
      <c r="BH118" s="99"/>
      <c r="BI118" s="250"/>
      <c r="BJ118" s="250"/>
      <c r="BK118" s="96"/>
    </row>
    <row r="119" spans="1:63" ht="14.25" hidden="1" customHeight="1">
      <c r="A119" s="96" t="str">
        <f t="shared" si="42"/>
        <v/>
      </c>
      <c r="B119" s="96">
        <f t="shared" si="43"/>
        <v>0</v>
      </c>
      <c r="C119" s="39"/>
      <c r="D119" s="40"/>
      <c r="E119" s="40"/>
      <c r="F119" s="41"/>
      <c r="G119" s="41"/>
      <c r="H119" s="41"/>
      <c r="I119" s="41"/>
      <c r="J119" s="41"/>
      <c r="K119" s="36"/>
      <c r="L119" s="1650"/>
      <c r="M119" s="1650"/>
      <c r="N119" s="1631"/>
      <c r="O119" s="1631"/>
      <c r="P119" s="1631"/>
      <c r="Q119" s="1631"/>
      <c r="R119" s="1631"/>
      <c r="S119" s="1648"/>
      <c r="T119" s="1643"/>
      <c r="U119" s="1644"/>
      <c r="V119" s="42"/>
      <c r="W119" s="1648"/>
      <c r="X119" s="1648"/>
      <c r="Y119" s="1648"/>
      <c r="Z119" s="1640"/>
      <c r="AA119" s="1645"/>
      <c r="AB119" s="96"/>
      <c r="AC119" s="96"/>
      <c r="AD119" s="96"/>
      <c r="AE119" s="96"/>
      <c r="AF119" s="96"/>
      <c r="AG119" s="96"/>
      <c r="AH119" s="96"/>
      <c r="AI119" s="96"/>
      <c r="AJ119" s="96"/>
      <c r="AK119" s="96"/>
      <c r="AL119" s="250" t="str">
        <f t="shared" si="22"/>
        <v/>
      </c>
      <c r="AM119" s="637" t="str">
        <f t="shared" si="23"/>
        <v/>
      </c>
      <c r="AN119" s="250" t="str">
        <f t="shared" si="24"/>
        <v/>
      </c>
      <c r="AO119" s="250" t="str">
        <f t="shared" si="25"/>
        <v/>
      </c>
      <c r="AP119" s="250" t="str">
        <f t="shared" si="26"/>
        <v/>
      </c>
      <c r="AQ119" s="250" t="str">
        <f t="shared" si="27"/>
        <v/>
      </c>
      <c r="AR119" s="250" t="str">
        <f t="shared" si="28"/>
        <v/>
      </c>
      <c r="AS119" s="638" t="str">
        <f t="shared" si="29"/>
        <v/>
      </c>
      <c r="AT119" s="638" t="str">
        <f t="shared" si="30"/>
        <v/>
      </c>
      <c r="AU119" s="96" t="str">
        <f t="shared" si="31"/>
        <v>S/I</v>
      </c>
      <c r="AV119" s="96"/>
      <c r="AW119" s="639"/>
      <c r="AX119" s="96" t="str">
        <f t="shared" si="32"/>
        <v xml:space="preserve"> - </v>
      </c>
      <c r="AY119" s="640" t="str">
        <f t="shared" si="33"/>
        <v/>
      </c>
      <c r="AZ119" s="640">
        <f t="shared" si="34"/>
        <v>0</v>
      </c>
      <c r="BA119" s="250" t="str">
        <f t="shared" si="35"/>
        <v/>
      </c>
      <c r="BB119" s="250" t="str">
        <f t="shared" si="36"/>
        <v/>
      </c>
      <c r="BC119" s="250" t="str">
        <f t="shared" si="37"/>
        <v/>
      </c>
      <c r="BD119" s="250" t="str">
        <f t="shared" si="38"/>
        <v/>
      </c>
      <c r="BE119" s="250" t="str">
        <f t="shared" si="39"/>
        <v/>
      </c>
      <c r="BF119" s="638" t="str">
        <f t="shared" si="40"/>
        <v/>
      </c>
      <c r="BG119" s="638" t="str">
        <f t="shared" si="41"/>
        <v/>
      </c>
      <c r="BH119" s="99"/>
      <c r="BI119" s="250"/>
      <c r="BJ119" s="250"/>
      <c r="BK119" s="96"/>
    </row>
    <row r="120" spans="1:63" hidden="1">
      <c r="A120" s="96" t="str">
        <f t="shared" si="42"/>
        <v/>
      </c>
      <c r="B120" s="96">
        <f t="shared" si="43"/>
        <v>0</v>
      </c>
      <c r="C120" s="39"/>
      <c r="D120" s="40"/>
      <c r="E120" s="40"/>
      <c r="F120" s="41"/>
      <c r="G120" s="41"/>
      <c r="H120" s="41"/>
      <c r="I120" s="41"/>
      <c r="J120" s="41"/>
      <c r="K120" s="36"/>
      <c r="L120" s="1650"/>
      <c r="M120" s="1650"/>
      <c r="N120" s="1631"/>
      <c r="O120" s="1631"/>
      <c r="P120" s="1631"/>
      <c r="Q120" s="1631"/>
      <c r="R120" s="1631"/>
      <c r="S120" s="1643"/>
      <c r="T120" s="1643"/>
      <c r="U120" s="1644"/>
      <c r="V120" s="37"/>
      <c r="W120" s="1643"/>
      <c r="X120" s="1643"/>
      <c r="Y120" s="1643"/>
      <c r="Z120" s="1642"/>
      <c r="AA120" s="1645"/>
      <c r="AB120" s="96"/>
      <c r="AC120" s="96"/>
      <c r="AD120" s="96"/>
      <c r="AE120" s="96"/>
      <c r="AF120" s="96"/>
      <c r="AG120" s="96"/>
      <c r="AH120" s="96"/>
      <c r="AI120" s="96"/>
      <c r="AJ120" s="96"/>
      <c r="AK120" s="96"/>
      <c r="AL120" s="250" t="str">
        <f t="shared" si="22"/>
        <v/>
      </c>
      <c r="AM120" s="637" t="str">
        <f t="shared" si="23"/>
        <v/>
      </c>
      <c r="AN120" s="250" t="str">
        <f t="shared" si="24"/>
        <v/>
      </c>
      <c r="AO120" s="250" t="str">
        <f t="shared" si="25"/>
        <v/>
      </c>
      <c r="AP120" s="250" t="str">
        <f t="shared" si="26"/>
        <v/>
      </c>
      <c r="AQ120" s="250" t="str">
        <f t="shared" si="27"/>
        <v/>
      </c>
      <c r="AR120" s="250" t="str">
        <f t="shared" si="28"/>
        <v/>
      </c>
      <c r="AS120" s="638" t="str">
        <f t="shared" si="29"/>
        <v/>
      </c>
      <c r="AT120" s="638" t="str">
        <f t="shared" si="30"/>
        <v/>
      </c>
      <c r="AU120" s="96" t="str">
        <f t="shared" si="31"/>
        <v>S/I</v>
      </c>
      <c r="AV120" s="96"/>
      <c r="AW120" s="639"/>
      <c r="AX120" s="96" t="str">
        <f t="shared" si="32"/>
        <v xml:space="preserve"> - </v>
      </c>
      <c r="AY120" s="640" t="str">
        <f t="shared" si="33"/>
        <v/>
      </c>
      <c r="AZ120" s="640">
        <f t="shared" si="34"/>
        <v>0</v>
      </c>
      <c r="BA120" s="250" t="str">
        <f t="shared" si="35"/>
        <v/>
      </c>
      <c r="BB120" s="250" t="str">
        <f t="shared" si="36"/>
        <v/>
      </c>
      <c r="BC120" s="250" t="str">
        <f t="shared" si="37"/>
        <v/>
      </c>
      <c r="BD120" s="250" t="str">
        <f t="shared" si="38"/>
        <v/>
      </c>
      <c r="BE120" s="250" t="str">
        <f t="shared" si="39"/>
        <v/>
      </c>
      <c r="BF120" s="638" t="str">
        <f t="shared" si="40"/>
        <v/>
      </c>
      <c r="BG120" s="638" t="str">
        <f t="shared" si="41"/>
        <v/>
      </c>
      <c r="BH120" s="99"/>
      <c r="BI120" s="250"/>
      <c r="BJ120" s="250"/>
      <c r="BK120" s="96"/>
    </row>
    <row r="121" spans="1:63" hidden="1">
      <c r="A121" s="96" t="str">
        <f t="shared" si="42"/>
        <v/>
      </c>
      <c r="B121" s="96">
        <f t="shared" si="43"/>
        <v>0</v>
      </c>
      <c r="C121" s="39"/>
      <c r="D121" s="40"/>
      <c r="E121" s="40"/>
      <c r="F121" s="41"/>
      <c r="G121" s="41"/>
      <c r="H121" s="41"/>
      <c r="I121" s="41"/>
      <c r="J121" s="41"/>
      <c r="K121" s="36"/>
      <c r="L121" s="1650"/>
      <c r="M121" s="1650"/>
      <c r="N121" s="1631"/>
      <c r="O121" s="1631"/>
      <c r="P121" s="1631"/>
      <c r="Q121" s="1631"/>
      <c r="R121" s="1631"/>
      <c r="S121" s="1643"/>
      <c r="T121" s="1643"/>
      <c r="U121" s="1644"/>
      <c r="V121" s="37"/>
      <c r="W121" s="1643"/>
      <c r="X121" s="1643"/>
      <c r="Y121" s="1643"/>
      <c r="Z121" s="1640"/>
      <c r="AA121" s="1645"/>
      <c r="AB121" s="96"/>
      <c r="AC121" s="96"/>
      <c r="AD121" s="96"/>
      <c r="AE121" s="96"/>
      <c r="AF121" s="96"/>
      <c r="AG121" s="96"/>
      <c r="AH121" s="96"/>
      <c r="AI121" s="96"/>
      <c r="AJ121" s="96"/>
      <c r="AK121" s="96"/>
      <c r="AL121" s="250" t="str">
        <f t="shared" si="22"/>
        <v/>
      </c>
      <c r="AM121" s="637" t="str">
        <f t="shared" si="23"/>
        <v/>
      </c>
      <c r="AN121" s="250" t="str">
        <f t="shared" si="24"/>
        <v/>
      </c>
      <c r="AO121" s="250" t="str">
        <f t="shared" si="25"/>
        <v/>
      </c>
      <c r="AP121" s="250" t="str">
        <f t="shared" si="26"/>
        <v/>
      </c>
      <c r="AQ121" s="250" t="str">
        <f t="shared" si="27"/>
        <v/>
      </c>
      <c r="AR121" s="250" t="str">
        <f t="shared" si="28"/>
        <v/>
      </c>
      <c r="AS121" s="638" t="str">
        <f t="shared" si="29"/>
        <v/>
      </c>
      <c r="AT121" s="638" t="str">
        <f t="shared" si="30"/>
        <v/>
      </c>
      <c r="AU121" s="96" t="str">
        <f t="shared" si="31"/>
        <v>S/I</v>
      </c>
      <c r="AV121" s="96"/>
      <c r="AW121" s="639"/>
      <c r="AX121" s="96" t="str">
        <f t="shared" si="32"/>
        <v xml:space="preserve"> - </v>
      </c>
      <c r="AY121" s="640" t="str">
        <f t="shared" si="33"/>
        <v/>
      </c>
      <c r="AZ121" s="640">
        <f t="shared" si="34"/>
        <v>0</v>
      </c>
      <c r="BA121" s="250" t="str">
        <f t="shared" si="35"/>
        <v/>
      </c>
      <c r="BB121" s="250" t="str">
        <f t="shared" si="36"/>
        <v/>
      </c>
      <c r="BC121" s="250" t="str">
        <f t="shared" si="37"/>
        <v/>
      </c>
      <c r="BD121" s="250" t="str">
        <f t="shared" si="38"/>
        <v/>
      </c>
      <c r="BE121" s="250" t="str">
        <f t="shared" si="39"/>
        <v/>
      </c>
      <c r="BF121" s="638" t="str">
        <f t="shared" si="40"/>
        <v/>
      </c>
      <c r="BG121" s="638" t="str">
        <f t="shared" si="41"/>
        <v/>
      </c>
      <c r="BH121" s="99"/>
      <c r="BI121" s="250"/>
      <c r="BJ121" s="250"/>
      <c r="BK121" s="96"/>
    </row>
    <row r="122" spans="1:63" hidden="1">
      <c r="A122" s="96" t="str">
        <f t="shared" si="42"/>
        <v/>
      </c>
      <c r="B122" s="96">
        <f t="shared" si="43"/>
        <v>0</v>
      </c>
      <c r="C122" s="39"/>
      <c r="D122" s="40"/>
      <c r="E122" s="40"/>
      <c r="F122" s="41"/>
      <c r="G122" s="41"/>
      <c r="H122" s="41"/>
      <c r="I122" s="41"/>
      <c r="J122" s="41"/>
      <c r="K122" s="36"/>
      <c r="L122" s="1650"/>
      <c r="M122" s="1650"/>
      <c r="N122" s="1631"/>
      <c r="O122" s="1631"/>
      <c r="P122" s="1631"/>
      <c r="Q122" s="1631"/>
      <c r="R122" s="1631"/>
      <c r="S122" s="1643"/>
      <c r="T122" s="1643"/>
      <c r="U122" s="1644"/>
      <c r="V122" s="37"/>
      <c r="W122" s="1643"/>
      <c r="X122" s="1643"/>
      <c r="Y122" s="1643"/>
      <c r="Z122" s="1640"/>
      <c r="AA122" s="1645"/>
      <c r="AB122" s="96"/>
      <c r="AC122" s="96"/>
      <c r="AD122" s="96"/>
      <c r="AE122" s="96"/>
      <c r="AF122" s="96"/>
      <c r="AG122" s="96"/>
      <c r="AH122" s="96"/>
      <c r="AI122" s="96"/>
      <c r="AJ122" s="96"/>
      <c r="AK122" s="96"/>
      <c r="AL122" s="250" t="str">
        <f t="shared" si="22"/>
        <v/>
      </c>
      <c r="AM122" s="637" t="str">
        <f t="shared" si="23"/>
        <v/>
      </c>
      <c r="AN122" s="250" t="str">
        <f t="shared" si="24"/>
        <v/>
      </c>
      <c r="AO122" s="250" t="str">
        <f t="shared" si="25"/>
        <v/>
      </c>
      <c r="AP122" s="250" t="str">
        <f t="shared" si="26"/>
        <v/>
      </c>
      <c r="AQ122" s="250" t="str">
        <f t="shared" si="27"/>
        <v/>
      </c>
      <c r="AR122" s="250" t="str">
        <f t="shared" si="28"/>
        <v/>
      </c>
      <c r="AS122" s="638" t="str">
        <f t="shared" si="29"/>
        <v/>
      </c>
      <c r="AT122" s="638" t="str">
        <f t="shared" si="30"/>
        <v/>
      </c>
      <c r="AU122" s="96" t="str">
        <f t="shared" si="31"/>
        <v>S/I</v>
      </c>
      <c r="AV122" s="96"/>
      <c r="AW122" s="639"/>
      <c r="AX122" s="96" t="str">
        <f t="shared" si="32"/>
        <v xml:space="preserve"> - </v>
      </c>
      <c r="AY122" s="640" t="str">
        <f t="shared" si="33"/>
        <v/>
      </c>
      <c r="AZ122" s="640">
        <f t="shared" si="34"/>
        <v>0</v>
      </c>
      <c r="BA122" s="250" t="str">
        <f t="shared" si="35"/>
        <v/>
      </c>
      <c r="BB122" s="250" t="str">
        <f t="shared" si="36"/>
        <v/>
      </c>
      <c r="BC122" s="250" t="str">
        <f t="shared" si="37"/>
        <v/>
      </c>
      <c r="BD122" s="250" t="str">
        <f t="shared" si="38"/>
        <v/>
      </c>
      <c r="BE122" s="250" t="str">
        <f t="shared" si="39"/>
        <v/>
      </c>
      <c r="BF122" s="638" t="str">
        <f t="shared" si="40"/>
        <v/>
      </c>
      <c r="BG122" s="638" t="str">
        <f t="shared" si="41"/>
        <v/>
      </c>
      <c r="BH122" s="99"/>
      <c r="BI122" s="250"/>
      <c r="BJ122" s="250"/>
      <c r="BK122" s="96"/>
    </row>
    <row r="123" spans="1:63" ht="20.25" hidden="1" customHeight="1">
      <c r="A123" s="96" t="str">
        <f t="shared" si="42"/>
        <v/>
      </c>
      <c r="B123" s="96">
        <f t="shared" si="43"/>
        <v>0</v>
      </c>
      <c r="C123" s="39"/>
      <c r="D123" s="40"/>
      <c r="E123" s="40"/>
      <c r="F123" s="41"/>
      <c r="G123" s="41"/>
      <c r="H123" s="41"/>
      <c r="I123" s="41"/>
      <c r="J123" s="41"/>
      <c r="K123" s="36"/>
      <c r="L123" s="1650"/>
      <c r="M123" s="1650"/>
      <c r="N123" s="1641"/>
      <c r="O123" s="1631"/>
      <c r="P123" s="1631"/>
      <c r="Q123" s="1641"/>
      <c r="R123" s="1631"/>
      <c r="S123" s="1648"/>
      <c r="T123" s="1648"/>
      <c r="U123" s="1644"/>
      <c r="V123" s="42"/>
      <c r="W123" s="1648"/>
      <c r="X123" s="1648"/>
      <c r="Y123" s="1648"/>
      <c r="Z123" s="1637"/>
      <c r="AA123" s="1645"/>
      <c r="AB123" s="96"/>
      <c r="AC123" s="96"/>
      <c r="AD123" s="96"/>
      <c r="AE123" s="96"/>
      <c r="AF123" s="96"/>
      <c r="AG123" s="96"/>
      <c r="AH123" s="96"/>
      <c r="AI123" s="96"/>
      <c r="AJ123" s="96"/>
      <c r="AK123" s="96"/>
      <c r="AL123" s="250" t="str">
        <f t="shared" si="22"/>
        <v/>
      </c>
      <c r="AM123" s="637" t="str">
        <f t="shared" si="23"/>
        <v/>
      </c>
      <c r="AN123" s="250" t="str">
        <f t="shared" si="24"/>
        <v/>
      </c>
      <c r="AO123" s="250" t="str">
        <f t="shared" si="25"/>
        <v/>
      </c>
      <c r="AP123" s="250" t="str">
        <f t="shared" si="26"/>
        <v/>
      </c>
      <c r="AQ123" s="250" t="str">
        <f t="shared" si="27"/>
        <v/>
      </c>
      <c r="AR123" s="250" t="str">
        <f t="shared" si="28"/>
        <v/>
      </c>
      <c r="AS123" s="638" t="str">
        <f t="shared" si="29"/>
        <v/>
      </c>
      <c r="AT123" s="638" t="str">
        <f t="shared" si="30"/>
        <v/>
      </c>
      <c r="AU123" s="96" t="str">
        <f t="shared" si="31"/>
        <v>S/I</v>
      </c>
      <c r="AV123" s="96"/>
      <c r="AW123" s="639"/>
      <c r="AX123" s="96" t="str">
        <f t="shared" si="32"/>
        <v xml:space="preserve"> - </v>
      </c>
      <c r="AY123" s="640" t="str">
        <f t="shared" si="33"/>
        <v/>
      </c>
      <c r="AZ123" s="640">
        <f t="shared" si="34"/>
        <v>0</v>
      </c>
      <c r="BA123" s="250" t="str">
        <f t="shared" si="35"/>
        <v/>
      </c>
      <c r="BB123" s="250" t="str">
        <f t="shared" si="36"/>
        <v/>
      </c>
      <c r="BC123" s="250" t="str">
        <f t="shared" si="37"/>
        <v/>
      </c>
      <c r="BD123" s="250" t="str">
        <f t="shared" si="38"/>
        <v/>
      </c>
      <c r="BE123" s="250" t="str">
        <f t="shared" si="39"/>
        <v/>
      </c>
      <c r="BF123" s="638" t="str">
        <f t="shared" si="40"/>
        <v/>
      </c>
      <c r="BG123" s="638" t="str">
        <f t="shared" si="41"/>
        <v/>
      </c>
      <c r="BH123" s="99"/>
      <c r="BI123" s="250"/>
      <c r="BJ123" s="250"/>
      <c r="BK123" s="96"/>
    </row>
    <row r="124" spans="1:63" hidden="1">
      <c r="A124" s="96" t="str">
        <f t="shared" si="42"/>
        <v/>
      </c>
      <c r="B124" s="96">
        <f t="shared" si="43"/>
        <v>0</v>
      </c>
      <c r="C124" s="39"/>
      <c r="D124" s="40"/>
      <c r="E124" s="40"/>
      <c r="F124" s="41"/>
      <c r="G124" s="41"/>
      <c r="H124" s="41"/>
      <c r="I124" s="41"/>
      <c r="J124" s="41"/>
      <c r="K124" s="36"/>
      <c r="L124" s="1650"/>
      <c r="M124" s="1650"/>
      <c r="N124" s="1631"/>
      <c r="O124" s="1631"/>
      <c r="P124" s="1631"/>
      <c r="Q124" s="1631"/>
      <c r="R124" s="1631"/>
      <c r="S124" s="1648"/>
      <c r="T124" s="1643"/>
      <c r="U124" s="1644"/>
      <c r="V124" s="42"/>
      <c r="W124" s="1648"/>
      <c r="X124" s="1648"/>
      <c r="Y124" s="1648"/>
      <c r="Z124" s="1640"/>
      <c r="AA124" s="1645"/>
      <c r="AB124" s="96"/>
      <c r="AC124" s="96"/>
      <c r="AD124" s="96"/>
      <c r="AE124" s="96"/>
      <c r="AF124" s="96"/>
      <c r="AG124" s="96"/>
      <c r="AH124" s="96"/>
      <c r="AI124" s="96"/>
      <c r="AJ124" s="96"/>
      <c r="AK124" s="96"/>
      <c r="AL124" s="250" t="str">
        <f t="shared" si="22"/>
        <v/>
      </c>
      <c r="AM124" s="637" t="str">
        <f t="shared" si="23"/>
        <v/>
      </c>
      <c r="AN124" s="250" t="str">
        <f t="shared" si="24"/>
        <v/>
      </c>
      <c r="AO124" s="250" t="str">
        <f t="shared" si="25"/>
        <v/>
      </c>
      <c r="AP124" s="250" t="str">
        <f t="shared" si="26"/>
        <v/>
      </c>
      <c r="AQ124" s="250" t="str">
        <f t="shared" si="27"/>
        <v/>
      </c>
      <c r="AR124" s="250" t="str">
        <f t="shared" si="28"/>
        <v/>
      </c>
      <c r="AS124" s="638" t="str">
        <f t="shared" si="29"/>
        <v/>
      </c>
      <c r="AT124" s="638" t="str">
        <f t="shared" si="30"/>
        <v/>
      </c>
      <c r="AU124" s="96" t="str">
        <f t="shared" si="31"/>
        <v>S/I</v>
      </c>
      <c r="AV124" s="96"/>
      <c r="AW124" s="639"/>
      <c r="AX124" s="96" t="str">
        <f t="shared" si="32"/>
        <v xml:space="preserve"> - </v>
      </c>
      <c r="AY124" s="640" t="str">
        <f t="shared" si="33"/>
        <v/>
      </c>
      <c r="AZ124" s="640">
        <f t="shared" si="34"/>
        <v>0</v>
      </c>
      <c r="BA124" s="250" t="str">
        <f t="shared" si="35"/>
        <v/>
      </c>
      <c r="BB124" s="250" t="str">
        <f t="shared" si="36"/>
        <v/>
      </c>
      <c r="BC124" s="250" t="str">
        <f t="shared" si="37"/>
        <v/>
      </c>
      <c r="BD124" s="250" t="str">
        <f t="shared" si="38"/>
        <v/>
      </c>
      <c r="BE124" s="250" t="str">
        <f t="shared" si="39"/>
        <v/>
      </c>
      <c r="BF124" s="638" t="str">
        <f t="shared" si="40"/>
        <v/>
      </c>
      <c r="BG124" s="638" t="str">
        <f t="shared" si="41"/>
        <v/>
      </c>
      <c r="BH124" s="99"/>
      <c r="BI124" s="250"/>
      <c r="BJ124" s="250"/>
      <c r="BK124" s="96"/>
    </row>
    <row r="125" spans="1:63" hidden="1">
      <c r="A125" s="96" t="str">
        <f t="shared" si="42"/>
        <v/>
      </c>
      <c r="B125" s="96">
        <f t="shared" si="43"/>
        <v>0</v>
      </c>
      <c r="C125" s="39"/>
      <c r="D125" s="40"/>
      <c r="E125" s="40"/>
      <c r="F125" s="41"/>
      <c r="G125" s="41"/>
      <c r="H125" s="41"/>
      <c r="I125" s="41"/>
      <c r="J125" s="41"/>
      <c r="K125" s="36"/>
      <c r="L125" s="1650"/>
      <c r="M125" s="1650"/>
      <c r="N125" s="1631"/>
      <c r="O125" s="1631"/>
      <c r="P125" s="1631"/>
      <c r="Q125" s="1631"/>
      <c r="R125" s="1631"/>
      <c r="S125" s="1643"/>
      <c r="T125" s="1643"/>
      <c r="U125" s="1644"/>
      <c r="V125" s="37"/>
      <c r="W125" s="1643"/>
      <c r="X125" s="1643"/>
      <c r="Y125" s="1643"/>
      <c r="Z125" s="1642"/>
      <c r="AA125" s="1645"/>
      <c r="AB125" s="96"/>
      <c r="AC125" s="96"/>
      <c r="AD125" s="96"/>
      <c r="AE125" s="96"/>
      <c r="AF125" s="96"/>
      <c r="AG125" s="96"/>
      <c r="AH125" s="96"/>
      <c r="AI125" s="96"/>
      <c r="AJ125" s="96"/>
      <c r="AK125" s="96"/>
      <c r="AL125" s="250" t="str">
        <f t="shared" si="22"/>
        <v/>
      </c>
      <c r="AM125" s="637" t="str">
        <f t="shared" si="23"/>
        <v/>
      </c>
      <c r="AN125" s="250" t="str">
        <f t="shared" si="24"/>
        <v/>
      </c>
      <c r="AO125" s="250" t="str">
        <f t="shared" si="25"/>
        <v/>
      </c>
      <c r="AP125" s="250" t="str">
        <f t="shared" si="26"/>
        <v/>
      </c>
      <c r="AQ125" s="250" t="str">
        <f t="shared" si="27"/>
        <v/>
      </c>
      <c r="AR125" s="250" t="str">
        <f t="shared" si="28"/>
        <v/>
      </c>
      <c r="AS125" s="638" t="str">
        <f t="shared" si="29"/>
        <v/>
      </c>
      <c r="AT125" s="638" t="str">
        <f t="shared" si="30"/>
        <v/>
      </c>
      <c r="AU125" s="96" t="str">
        <f t="shared" si="31"/>
        <v>S/I</v>
      </c>
      <c r="AV125" s="96"/>
      <c r="AW125" s="639"/>
      <c r="AX125" s="96" t="str">
        <f t="shared" si="32"/>
        <v xml:space="preserve"> - </v>
      </c>
      <c r="AY125" s="640" t="str">
        <f t="shared" si="33"/>
        <v/>
      </c>
      <c r="AZ125" s="640">
        <f t="shared" si="34"/>
        <v>0</v>
      </c>
      <c r="BA125" s="250" t="str">
        <f t="shared" si="35"/>
        <v/>
      </c>
      <c r="BB125" s="250" t="str">
        <f t="shared" si="36"/>
        <v/>
      </c>
      <c r="BC125" s="250" t="str">
        <f t="shared" si="37"/>
        <v/>
      </c>
      <c r="BD125" s="250" t="str">
        <f t="shared" si="38"/>
        <v/>
      </c>
      <c r="BE125" s="250" t="str">
        <f t="shared" si="39"/>
        <v/>
      </c>
      <c r="BF125" s="638" t="str">
        <f t="shared" si="40"/>
        <v/>
      </c>
      <c r="BG125" s="638" t="str">
        <f t="shared" si="41"/>
        <v/>
      </c>
      <c r="BH125" s="99"/>
      <c r="BI125" s="250"/>
      <c r="BJ125" s="250"/>
      <c r="BK125" s="96"/>
    </row>
    <row r="126" spans="1:63" hidden="1">
      <c r="A126" s="96" t="str">
        <f t="shared" si="42"/>
        <v/>
      </c>
      <c r="B126" s="96">
        <f t="shared" si="43"/>
        <v>0</v>
      </c>
      <c r="C126" s="39"/>
      <c r="D126" s="40"/>
      <c r="E126" s="40"/>
      <c r="F126" s="41"/>
      <c r="G126" s="41"/>
      <c r="H126" s="41"/>
      <c r="I126" s="41"/>
      <c r="J126" s="41"/>
      <c r="K126" s="36"/>
      <c r="L126" s="1650"/>
      <c r="M126" s="1650"/>
      <c r="N126" s="1631"/>
      <c r="O126" s="1631"/>
      <c r="P126" s="1631"/>
      <c r="Q126" s="1631"/>
      <c r="R126" s="1631"/>
      <c r="S126" s="1643"/>
      <c r="T126" s="1643"/>
      <c r="U126" s="1644"/>
      <c r="V126" s="37"/>
      <c r="W126" s="1643"/>
      <c r="X126" s="1643"/>
      <c r="Y126" s="1643"/>
      <c r="Z126" s="1640"/>
      <c r="AA126" s="1645"/>
      <c r="AB126" s="96"/>
      <c r="AC126" s="96"/>
      <c r="AD126" s="96"/>
      <c r="AE126" s="96"/>
      <c r="AF126" s="96"/>
      <c r="AG126" s="96"/>
      <c r="AH126" s="96"/>
      <c r="AI126" s="96"/>
      <c r="AJ126" s="96"/>
      <c r="AK126" s="96"/>
      <c r="AL126" s="250" t="str">
        <f t="shared" si="22"/>
        <v/>
      </c>
      <c r="AM126" s="637" t="str">
        <f t="shared" si="23"/>
        <v/>
      </c>
      <c r="AN126" s="250" t="str">
        <f t="shared" si="24"/>
        <v/>
      </c>
      <c r="AO126" s="250" t="str">
        <f t="shared" si="25"/>
        <v/>
      </c>
      <c r="AP126" s="250" t="str">
        <f t="shared" si="26"/>
        <v/>
      </c>
      <c r="AQ126" s="250" t="str">
        <f t="shared" si="27"/>
        <v/>
      </c>
      <c r="AR126" s="250" t="str">
        <f t="shared" si="28"/>
        <v/>
      </c>
      <c r="AS126" s="638" t="str">
        <f t="shared" si="29"/>
        <v/>
      </c>
      <c r="AT126" s="638" t="str">
        <f t="shared" si="30"/>
        <v/>
      </c>
      <c r="AU126" s="96" t="str">
        <f t="shared" si="31"/>
        <v>S/I</v>
      </c>
      <c r="AV126" s="96"/>
      <c r="AW126" s="639"/>
      <c r="AX126" s="96" t="str">
        <f t="shared" si="32"/>
        <v xml:space="preserve"> - </v>
      </c>
      <c r="AY126" s="640" t="str">
        <f t="shared" si="33"/>
        <v/>
      </c>
      <c r="AZ126" s="640">
        <f t="shared" si="34"/>
        <v>0</v>
      </c>
      <c r="BA126" s="250" t="str">
        <f t="shared" si="35"/>
        <v/>
      </c>
      <c r="BB126" s="250" t="str">
        <f t="shared" si="36"/>
        <v/>
      </c>
      <c r="BC126" s="250" t="str">
        <f t="shared" si="37"/>
        <v/>
      </c>
      <c r="BD126" s="250" t="str">
        <f t="shared" si="38"/>
        <v/>
      </c>
      <c r="BE126" s="250" t="str">
        <f t="shared" si="39"/>
        <v/>
      </c>
      <c r="BF126" s="638" t="str">
        <f t="shared" si="40"/>
        <v/>
      </c>
      <c r="BG126" s="638" t="str">
        <f t="shared" si="41"/>
        <v/>
      </c>
      <c r="BH126" s="99"/>
      <c r="BI126" s="250"/>
      <c r="BJ126" s="250"/>
      <c r="BK126" s="96"/>
    </row>
    <row r="127" spans="1:63" ht="18" hidden="1" customHeight="1">
      <c r="A127" s="96" t="str">
        <f t="shared" si="42"/>
        <v/>
      </c>
      <c r="B127" s="96">
        <f t="shared" si="43"/>
        <v>0</v>
      </c>
      <c r="C127" s="39"/>
      <c r="D127" s="40"/>
      <c r="E127" s="40"/>
      <c r="F127" s="41"/>
      <c r="G127" s="41"/>
      <c r="H127" s="41"/>
      <c r="I127" s="41"/>
      <c r="J127" s="41"/>
      <c r="K127" s="36"/>
      <c r="L127" s="1650"/>
      <c r="M127" s="1650"/>
      <c r="N127" s="1631"/>
      <c r="O127" s="1631"/>
      <c r="P127" s="1631"/>
      <c r="Q127" s="1641"/>
      <c r="R127" s="1631"/>
      <c r="S127" s="1648"/>
      <c r="T127" s="1648"/>
      <c r="U127" s="1644"/>
      <c r="V127" s="42"/>
      <c r="W127" s="1648"/>
      <c r="X127" s="1648"/>
      <c r="Y127" s="1648"/>
      <c r="Z127" s="1640"/>
      <c r="AA127" s="1645"/>
      <c r="AB127" s="96"/>
      <c r="AC127" s="96"/>
      <c r="AD127" s="96"/>
      <c r="AE127" s="96"/>
      <c r="AF127" s="96"/>
      <c r="AG127" s="96"/>
      <c r="AH127" s="96"/>
      <c r="AI127" s="96"/>
      <c r="AJ127" s="96"/>
      <c r="AK127" s="96"/>
      <c r="AL127" s="250" t="str">
        <f t="shared" si="22"/>
        <v/>
      </c>
      <c r="AM127" s="637" t="str">
        <f t="shared" si="23"/>
        <v/>
      </c>
      <c r="AN127" s="250" t="str">
        <f t="shared" si="24"/>
        <v/>
      </c>
      <c r="AO127" s="250" t="str">
        <f t="shared" si="25"/>
        <v/>
      </c>
      <c r="AP127" s="250" t="str">
        <f t="shared" si="26"/>
        <v/>
      </c>
      <c r="AQ127" s="250" t="str">
        <f t="shared" si="27"/>
        <v/>
      </c>
      <c r="AR127" s="250" t="str">
        <f t="shared" si="28"/>
        <v/>
      </c>
      <c r="AS127" s="638" t="str">
        <f t="shared" si="29"/>
        <v/>
      </c>
      <c r="AT127" s="638" t="str">
        <f t="shared" si="30"/>
        <v/>
      </c>
      <c r="AU127" s="96" t="str">
        <f t="shared" si="31"/>
        <v>S/I</v>
      </c>
      <c r="AV127" s="96"/>
      <c r="AW127" s="639"/>
      <c r="AX127" s="96" t="str">
        <f t="shared" si="32"/>
        <v xml:space="preserve"> - </v>
      </c>
      <c r="AY127" s="640" t="str">
        <f t="shared" si="33"/>
        <v/>
      </c>
      <c r="AZ127" s="640">
        <f t="shared" si="34"/>
        <v>0</v>
      </c>
      <c r="BA127" s="250" t="str">
        <f t="shared" si="35"/>
        <v/>
      </c>
      <c r="BB127" s="250" t="str">
        <f t="shared" si="36"/>
        <v/>
      </c>
      <c r="BC127" s="250" t="str">
        <f t="shared" si="37"/>
        <v/>
      </c>
      <c r="BD127" s="250" t="str">
        <f t="shared" si="38"/>
        <v/>
      </c>
      <c r="BE127" s="250" t="str">
        <f t="shared" si="39"/>
        <v/>
      </c>
      <c r="BF127" s="638" t="str">
        <f t="shared" si="40"/>
        <v/>
      </c>
      <c r="BG127" s="638" t="str">
        <f t="shared" si="41"/>
        <v/>
      </c>
      <c r="BH127" s="99"/>
      <c r="BI127" s="250"/>
      <c r="BJ127" s="250"/>
      <c r="BK127" s="96"/>
    </row>
    <row r="128" spans="1:63" hidden="1">
      <c r="A128" s="96" t="str">
        <f t="shared" si="42"/>
        <v/>
      </c>
      <c r="B128" s="96">
        <f t="shared" si="43"/>
        <v>0</v>
      </c>
      <c r="C128" s="39"/>
      <c r="D128" s="40"/>
      <c r="E128" s="40"/>
      <c r="F128" s="41"/>
      <c r="G128" s="41"/>
      <c r="H128" s="41"/>
      <c r="I128" s="41"/>
      <c r="J128" s="41"/>
      <c r="K128" s="36"/>
      <c r="L128" s="1650"/>
      <c r="M128" s="1650"/>
      <c r="N128" s="1631"/>
      <c r="O128" s="1631"/>
      <c r="P128" s="1631"/>
      <c r="Q128" s="1631"/>
      <c r="R128" s="1631"/>
      <c r="S128" s="1643"/>
      <c r="T128" s="1643"/>
      <c r="U128" s="1644"/>
      <c r="V128" s="37"/>
      <c r="W128" s="1643"/>
      <c r="X128" s="1643"/>
      <c r="Y128" s="1643"/>
      <c r="Z128" s="1640"/>
      <c r="AA128" s="1645"/>
      <c r="AB128" s="96"/>
      <c r="AC128" s="96"/>
      <c r="AD128" s="96"/>
      <c r="AE128" s="96"/>
      <c r="AF128" s="96"/>
      <c r="AG128" s="96"/>
      <c r="AH128" s="96"/>
      <c r="AI128" s="96"/>
      <c r="AJ128" s="96"/>
      <c r="AK128" s="96"/>
      <c r="AL128" s="250" t="str">
        <f t="shared" si="22"/>
        <v/>
      </c>
      <c r="AM128" s="637" t="str">
        <f t="shared" si="23"/>
        <v/>
      </c>
      <c r="AN128" s="250" t="str">
        <f t="shared" si="24"/>
        <v/>
      </c>
      <c r="AO128" s="250" t="str">
        <f t="shared" si="25"/>
        <v/>
      </c>
      <c r="AP128" s="250" t="str">
        <f t="shared" si="26"/>
        <v/>
      </c>
      <c r="AQ128" s="250" t="str">
        <f t="shared" si="27"/>
        <v/>
      </c>
      <c r="AR128" s="250" t="str">
        <f t="shared" si="28"/>
        <v/>
      </c>
      <c r="AS128" s="638" t="str">
        <f t="shared" si="29"/>
        <v/>
      </c>
      <c r="AT128" s="638" t="str">
        <f t="shared" si="30"/>
        <v/>
      </c>
      <c r="AU128" s="96" t="str">
        <f t="shared" si="31"/>
        <v>S/I</v>
      </c>
      <c r="AV128" s="96"/>
      <c r="AW128" s="639"/>
      <c r="AX128" s="96" t="str">
        <f t="shared" si="32"/>
        <v xml:space="preserve"> - </v>
      </c>
      <c r="AY128" s="640" t="str">
        <f t="shared" si="33"/>
        <v/>
      </c>
      <c r="AZ128" s="640">
        <f t="shared" si="34"/>
        <v>0</v>
      </c>
      <c r="BA128" s="250" t="str">
        <f t="shared" si="35"/>
        <v/>
      </c>
      <c r="BB128" s="250" t="str">
        <f t="shared" si="36"/>
        <v/>
      </c>
      <c r="BC128" s="250" t="str">
        <f t="shared" si="37"/>
        <v/>
      </c>
      <c r="BD128" s="250" t="str">
        <f t="shared" si="38"/>
        <v/>
      </c>
      <c r="BE128" s="250" t="str">
        <f t="shared" si="39"/>
        <v/>
      </c>
      <c r="BF128" s="638" t="str">
        <f t="shared" si="40"/>
        <v/>
      </c>
      <c r="BG128" s="638" t="str">
        <f t="shared" si="41"/>
        <v/>
      </c>
      <c r="BH128" s="99"/>
      <c r="BI128" s="250"/>
      <c r="BJ128" s="250"/>
      <c r="BK128" s="96"/>
    </row>
    <row r="129" spans="1:63" hidden="1">
      <c r="A129" s="96" t="str">
        <f t="shared" si="42"/>
        <v/>
      </c>
      <c r="B129" s="96">
        <f t="shared" si="43"/>
        <v>0</v>
      </c>
      <c r="C129" s="39"/>
      <c r="D129" s="40"/>
      <c r="E129" s="40"/>
      <c r="F129" s="41"/>
      <c r="G129" s="41"/>
      <c r="H129" s="41"/>
      <c r="I129" s="41"/>
      <c r="J129" s="41"/>
      <c r="K129" s="36"/>
      <c r="L129" s="1650"/>
      <c r="M129" s="1650"/>
      <c r="N129" s="1631"/>
      <c r="O129" s="1631"/>
      <c r="P129" s="1631"/>
      <c r="Q129" s="1631"/>
      <c r="R129" s="1631"/>
      <c r="S129" s="1643"/>
      <c r="T129" s="1643"/>
      <c r="U129" s="1644"/>
      <c r="V129" s="37"/>
      <c r="W129" s="1643"/>
      <c r="X129" s="1643"/>
      <c r="Y129" s="1643"/>
      <c r="Z129" s="1640"/>
      <c r="AA129" s="1645"/>
      <c r="AB129" s="96"/>
      <c r="AC129" s="96"/>
      <c r="AD129" s="96"/>
      <c r="AE129" s="96"/>
      <c r="AF129" s="96"/>
      <c r="AG129" s="96"/>
      <c r="AH129" s="96"/>
      <c r="AI129" s="96"/>
      <c r="AJ129" s="96"/>
      <c r="AK129" s="96"/>
      <c r="AL129" s="250" t="str">
        <f t="shared" si="22"/>
        <v/>
      </c>
      <c r="AM129" s="637" t="str">
        <f t="shared" si="23"/>
        <v/>
      </c>
      <c r="AN129" s="250" t="str">
        <f t="shared" si="24"/>
        <v/>
      </c>
      <c r="AO129" s="250" t="str">
        <f t="shared" si="25"/>
        <v/>
      </c>
      <c r="AP129" s="250" t="str">
        <f t="shared" si="26"/>
        <v/>
      </c>
      <c r="AQ129" s="250" t="str">
        <f t="shared" si="27"/>
        <v/>
      </c>
      <c r="AR129" s="250" t="str">
        <f t="shared" si="28"/>
        <v/>
      </c>
      <c r="AS129" s="638" t="str">
        <f t="shared" si="29"/>
        <v/>
      </c>
      <c r="AT129" s="638" t="str">
        <f t="shared" si="30"/>
        <v/>
      </c>
      <c r="AU129" s="96" t="str">
        <f t="shared" si="31"/>
        <v>S/I</v>
      </c>
      <c r="AV129" s="96"/>
      <c r="AW129" s="639"/>
      <c r="AX129" s="96" t="str">
        <f t="shared" si="32"/>
        <v xml:space="preserve"> - </v>
      </c>
      <c r="AY129" s="640" t="str">
        <f t="shared" si="33"/>
        <v/>
      </c>
      <c r="AZ129" s="640">
        <f t="shared" si="34"/>
        <v>0</v>
      </c>
      <c r="BA129" s="250" t="str">
        <f t="shared" si="35"/>
        <v/>
      </c>
      <c r="BB129" s="250" t="str">
        <f t="shared" si="36"/>
        <v/>
      </c>
      <c r="BC129" s="250" t="str">
        <f t="shared" si="37"/>
        <v/>
      </c>
      <c r="BD129" s="250" t="str">
        <f t="shared" si="38"/>
        <v/>
      </c>
      <c r="BE129" s="250" t="str">
        <f t="shared" si="39"/>
        <v/>
      </c>
      <c r="BF129" s="638" t="str">
        <f t="shared" si="40"/>
        <v/>
      </c>
      <c r="BG129" s="638" t="str">
        <f t="shared" si="41"/>
        <v/>
      </c>
      <c r="BH129" s="99"/>
      <c r="BI129" s="250"/>
      <c r="BJ129" s="250"/>
      <c r="BK129" s="96"/>
    </row>
    <row r="130" spans="1:63" ht="18" hidden="1" customHeight="1">
      <c r="A130" s="96" t="str">
        <f t="shared" si="42"/>
        <v/>
      </c>
      <c r="B130" s="96">
        <f t="shared" si="43"/>
        <v>0</v>
      </c>
      <c r="C130" s="39"/>
      <c r="D130" s="40"/>
      <c r="E130" s="40"/>
      <c r="F130" s="41"/>
      <c r="G130" s="41"/>
      <c r="H130" s="41"/>
      <c r="I130" s="41"/>
      <c r="J130" s="41"/>
      <c r="K130" s="36"/>
      <c r="L130" s="1650"/>
      <c r="M130" s="1650"/>
      <c r="N130" s="1631"/>
      <c r="O130" s="1631"/>
      <c r="P130" s="1631"/>
      <c r="Q130" s="1641"/>
      <c r="R130" s="1631"/>
      <c r="S130" s="1648"/>
      <c r="T130" s="1651"/>
      <c r="U130" s="1652"/>
      <c r="V130" s="43"/>
      <c r="W130" s="1648"/>
      <c r="X130" s="1651"/>
      <c r="Y130" s="1651"/>
      <c r="Z130" s="1640"/>
      <c r="AA130" s="1645"/>
      <c r="AB130" s="96"/>
      <c r="AC130" s="96"/>
      <c r="AD130" s="96"/>
      <c r="AE130" s="96"/>
      <c r="AF130" s="96"/>
      <c r="AG130" s="96"/>
      <c r="AH130" s="96"/>
      <c r="AI130" s="96"/>
      <c r="AJ130" s="96"/>
      <c r="AK130" s="96"/>
      <c r="AL130" s="250" t="str">
        <f t="shared" si="22"/>
        <v/>
      </c>
      <c r="AM130" s="637" t="str">
        <f t="shared" si="23"/>
        <v/>
      </c>
      <c r="AN130" s="250" t="str">
        <f t="shared" si="24"/>
        <v/>
      </c>
      <c r="AO130" s="250" t="str">
        <f t="shared" si="25"/>
        <v/>
      </c>
      <c r="AP130" s="250" t="str">
        <f t="shared" si="26"/>
        <v/>
      </c>
      <c r="AQ130" s="250" t="str">
        <f t="shared" si="27"/>
        <v/>
      </c>
      <c r="AR130" s="250" t="str">
        <f t="shared" si="28"/>
        <v/>
      </c>
      <c r="AS130" s="638" t="str">
        <f t="shared" si="29"/>
        <v/>
      </c>
      <c r="AT130" s="638" t="str">
        <f t="shared" si="30"/>
        <v/>
      </c>
      <c r="AU130" s="96" t="str">
        <f t="shared" si="31"/>
        <v>S/I</v>
      </c>
      <c r="AV130" s="96"/>
      <c r="AW130" s="639"/>
      <c r="AX130" s="96" t="str">
        <f t="shared" si="32"/>
        <v xml:space="preserve"> - </v>
      </c>
      <c r="AY130" s="640" t="str">
        <f t="shared" si="33"/>
        <v/>
      </c>
      <c r="AZ130" s="640">
        <f t="shared" si="34"/>
        <v>0</v>
      </c>
      <c r="BA130" s="250" t="str">
        <f t="shared" si="35"/>
        <v/>
      </c>
      <c r="BB130" s="250" t="str">
        <f t="shared" si="36"/>
        <v/>
      </c>
      <c r="BC130" s="250" t="str">
        <f t="shared" si="37"/>
        <v/>
      </c>
      <c r="BD130" s="250" t="str">
        <f t="shared" si="38"/>
        <v/>
      </c>
      <c r="BE130" s="250" t="str">
        <f t="shared" si="39"/>
        <v/>
      </c>
      <c r="BF130" s="638" t="str">
        <f t="shared" si="40"/>
        <v/>
      </c>
      <c r="BG130" s="638" t="str">
        <f t="shared" si="41"/>
        <v/>
      </c>
      <c r="BH130" s="99"/>
      <c r="BI130" s="250"/>
      <c r="BJ130" s="250"/>
      <c r="BK130" s="96"/>
    </row>
    <row r="131" spans="1:63" hidden="1">
      <c r="A131" s="96" t="str">
        <f t="shared" si="42"/>
        <v/>
      </c>
      <c r="B131" s="96">
        <f t="shared" si="43"/>
        <v>0</v>
      </c>
      <c r="C131" s="39"/>
      <c r="D131" s="40"/>
      <c r="E131" s="40"/>
      <c r="F131" s="41"/>
      <c r="G131" s="41"/>
      <c r="H131" s="41"/>
      <c r="I131" s="41"/>
      <c r="J131" s="41"/>
      <c r="K131" s="36"/>
      <c r="L131" s="1650"/>
      <c r="M131" s="1650"/>
      <c r="N131" s="1631"/>
      <c r="O131" s="1631"/>
      <c r="P131" s="1631"/>
      <c r="Q131" s="1631"/>
      <c r="R131" s="1631"/>
      <c r="S131" s="1653"/>
      <c r="T131" s="1654"/>
      <c r="U131" s="1655"/>
      <c r="V131" s="37"/>
      <c r="W131" s="1653"/>
      <c r="X131" s="1654"/>
      <c r="Y131" s="1654"/>
      <c r="Z131" s="1640"/>
      <c r="AA131" s="1645"/>
      <c r="AB131" s="96"/>
      <c r="AC131" s="96"/>
      <c r="AD131" s="96"/>
      <c r="AE131" s="96"/>
      <c r="AF131" s="96"/>
      <c r="AG131" s="96"/>
      <c r="AH131" s="96"/>
      <c r="AI131" s="96"/>
      <c r="AJ131" s="96"/>
      <c r="AK131" s="96"/>
      <c r="AL131" s="250" t="str">
        <f t="shared" si="22"/>
        <v/>
      </c>
      <c r="AM131" s="637" t="str">
        <f t="shared" si="23"/>
        <v/>
      </c>
      <c r="AN131" s="250" t="str">
        <f t="shared" si="24"/>
        <v/>
      </c>
      <c r="AO131" s="250" t="str">
        <f t="shared" si="25"/>
        <v/>
      </c>
      <c r="AP131" s="250" t="str">
        <f t="shared" si="26"/>
        <v/>
      </c>
      <c r="AQ131" s="250" t="str">
        <f t="shared" si="27"/>
        <v/>
      </c>
      <c r="AR131" s="250" t="str">
        <f t="shared" si="28"/>
        <v/>
      </c>
      <c r="AS131" s="638" t="str">
        <f t="shared" si="29"/>
        <v/>
      </c>
      <c r="AT131" s="638" t="str">
        <f t="shared" si="30"/>
        <v/>
      </c>
      <c r="AU131" s="96" t="str">
        <f t="shared" si="31"/>
        <v>S/I</v>
      </c>
      <c r="AV131" s="96"/>
      <c r="AW131" s="639"/>
      <c r="AX131" s="96" t="str">
        <f t="shared" si="32"/>
        <v xml:space="preserve"> - </v>
      </c>
      <c r="AY131" s="640" t="str">
        <f t="shared" si="33"/>
        <v/>
      </c>
      <c r="AZ131" s="640">
        <f t="shared" si="34"/>
        <v>0</v>
      </c>
      <c r="BA131" s="250" t="str">
        <f t="shared" si="35"/>
        <v/>
      </c>
      <c r="BB131" s="250" t="str">
        <f t="shared" si="36"/>
        <v/>
      </c>
      <c r="BC131" s="250" t="str">
        <f t="shared" si="37"/>
        <v/>
      </c>
      <c r="BD131" s="250" t="str">
        <f t="shared" si="38"/>
        <v/>
      </c>
      <c r="BE131" s="250" t="str">
        <f t="shared" si="39"/>
        <v/>
      </c>
      <c r="BF131" s="638" t="str">
        <f t="shared" si="40"/>
        <v/>
      </c>
      <c r="BG131" s="638" t="str">
        <f t="shared" si="41"/>
        <v/>
      </c>
      <c r="BH131" s="99"/>
      <c r="BI131" s="250"/>
      <c r="BJ131" s="250"/>
      <c r="BK131" s="96"/>
    </row>
    <row r="132" spans="1:63" ht="18.75" hidden="1" customHeight="1">
      <c r="A132" s="96" t="str">
        <f t="shared" si="42"/>
        <v/>
      </c>
      <c r="B132" s="96">
        <f t="shared" si="43"/>
        <v>0</v>
      </c>
      <c r="C132" s="39"/>
      <c r="D132" s="40"/>
      <c r="E132" s="40"/>
      <c r="F132" s="41"/>
      <c r="G132" s="41"/>
      <c r="H132" s="41"/>
      <c r="I132" s="41"/>
      <c r="J132" s="41"/>
      <c r="K132" s="36"/>
      <c r="L132" s="1650"/>
      <c r="M132" s="1650"/>
      <c r="N132" s="1631"/>
      <c r="O132" s="1631"/>
      <c r="P132" s="1631"/>
      <c r="Q132" s="1641"/>
      <c r="R132" s="1631"/>
      <c r="S132" s="1656"/>
      <c r="T132" s="1657"/>
      <c r="U132" s="1655"/>
      <c r="V132" s="42"/>
      <c r="W132" s="1656"/>
      <c r="X132" s="1657"/>
      <c r="Y132" s="1657"/>
      <c r="Z132" s="1640"/>
      <c r="AA132" s="1645"/>
      <c r="AB132" s="96"/>
      <c r="AC132" s="96"/>
      <c r="AD132" s="96"/>
      <c r="AE132" s="96"/>
      <c r="AF132" s="96"/>
      <c r="AG132" s="96"/>
      <c r="AH132" s="96"/>
      <c r="AI132" s="96"/>
      <c r="AJ132" s="96"/>
      <c r="AK132" s="96"/>
      <c r="AL132" s="250" t="str">
        <f t="shared" si="22"/>
        <v/>
      </c>
      <c r="AM132" s="637" t="str">
        <f t="shared" si="23"/>
        <v/>
      </c>
      <c r="AN132" s="250" t="str">
        <f t="shared" si="24"/>
        <v/>
      </c>
      <c r="AO132" s="250" t="str">
        <f t="shared" si="25"/>
        <v/>
      </c>
      <c r="AP132" s="250" t="str">
        <f t="shared" si="26"/>
        <v/>
      </c>
      <c r="AQ132" s="250" t="str">
        <f t="shared" si="27"/>
        <v/>
      </c>
      <c r="AR132" s="250" t="str">
        <f t="shared" si="28"/>
        <v/>
      </c>
      <c r="AS132" s="638" t="str">
        <f t="shared" si="29"/>
        <v/>
      </c>
      <c r="AT132" s="638" t="str">
        <f t="shared" si="30"/>
        <v/>
      </c>
      <c r="AU132" s="96" t="str">
        <f t="shared" si="31"/>
        <v>S/I</v>
      </c>
      <c r="AV132" s="96"/>
      <c r="AW132" s="639"/>
      <c r="AX132" s="96" t="str">
        <f t="shared" si="32"/>
        <v xml:space="preserve"> - </v>
      </c>
      <c r="AY132" s="640" t="str">
        <f t="shared" si="33"/>
        <v/>
      </c>
      <c r="AZ132" s="640">
        <f t="shared" si="34"/>
        <v>0</v>
      </c>
      <c r="BA132" s="250" t="str">
        <f t="shared" si="35"/>
        <v/>
      </c>
      <c r="BB132" s="250" t="str">
        <f t="shared" si="36"/>
        <v/>
      </c>
      <c r="BC132" s="250" t="str">
        <f t="shared" si="37"/>
        <v/>
      </c>
      <c r="BD132" s="250" t="str">
        <f t="shared" si="38"/>
        <v/>
      </c>
      <c r="BE132" s="250" t="str">
        <f t="shared" si="39"/>
        <v/>
      </c>
      <c r="BF132" s="638" t="str">
        <f t="shared" si="40"/>
        <v/>
      </c>
      <c r="BG132" s="638" t="str">
        <f t="shared" si="41"/>
        <v/>
      </c>
      <c r="BH132" s="99"/>
      <c r="BI132" s="250"/>
      <c r="BJ132" s="250"/>
      <c r="BK132" s="96"/>
    </row>
    <row r="133" spans="1:63" ht="18.75" hidden="1" customHeight="1">
      <c r="A133" s="96" t="str">
        <f t="shared" si="42"/>
        <v/>
      </c>
      <c r="B133" s="96">
        <f t="shared" si="43"/>
        <v>0</v>
      </c>
      <c r="C133" s="39"/>
      <c r="D133" s="40"/>
      <c r="E133" s="40"/>
      <c r="F133" s="41"/>
      <c r="G133" s="41"/>
      <c r="H133" s="41"/>
      <c r="I133" s="41"/>
      <c r="J133" s="41"/>
      <c r="K133" s="36"/>
      <c r="L133" s="1650"/>
      <c r="M133" s="1650"/>
      <c r="N133" s="1631"/>
      <c r="O133" s="1631"/>
      <c r="P133" s="1631"/>
      <c r="Q133" s="1631"/>
      <c r="R133" s="1631"/>
      <c r="S133" s="1656"/>
      <c r="T133" s="1654"/>
      <c r="U133" s="1655"/>
      <c r="V133" s="42"/>
      <c r="W133" s="1648"/>
      <c r="X133" s="1648"/>
      <c r="Y133" s="1648"/>
      <c r="Z133" s="1640"/>
      <c r="AA133" s="1645"/>
      <c r="AB133" s="96"/>
      <c r="AC133" s="96"/>
      <c r="AD133" s="96"/>
      <c r="AE133" s="96"/>
      <c r="AF133" s="96"/>
      <c r="AG133" s="96"/>
      <c r="AH133" s="96"/>
      <c r="AI133" s="96"/>
      <c r="AJ133" s="96"/>
      <c r="AK133" s="96"/>
      <c r="AL133" s="250" t="str">
        <f t="shared" si="22"/>
        <v/>
      </c>
      <c r="AM133" s="637" t="str">
        <f t="shared" si="23"/>
        <v/>
      </c>
      <c r="AN133" s="250" t="str">
        <f t="shared" si="24"/>
        <v/>
      </c>
      <c r="AO133" s="250" t="str">
        <f t="shared" si="25"/>
        <v/>
      </c>
      <c r="AP133" s="250" t="str">
        <f t="shared" si="26"/>
        <v/>
      </c>
      <c r="AQ133" s="250" t="str">
        <f t="shared" si="27"/>
        <v/>
      </c>
      <c r="AR133" s="250" t="str">
        <f t="shared" si="28"/>
        <v/>
      </c>
      <c r="AS133" s="638" t="str">
        <f t="shared" si="29"/>
        <v/>
      </c>
      <c r="AT133" s="638" t="str">
        <f t="shared" si="30"/>
        <v/>
      </c>
      <c r="AU133" s="96" t="str">
        <f t="shared" si="31"/>
        <v>S/I</v>
      </c>
      <c r="AV133" s="96"/>
      <c r="AW133" s="639"/>
      <c r="AX133" s="96" t="str">
        <f t="shared" si="32"/>
        <v xml:space="preserve"> - </v>
      </c>
      <c r="AY133" s="640" t="str">
        <f t="shared" si="33"/>
        <v/>
      </c>
      <c r="AZ133" s="640">
        <f t="shared" si="34"/>
        <v>0</v>
      </c>
      <c r="BA133" s="250" t="str">
        <f t="shared" si="35"/>
        <v/>
      </c>
      <c r="BB133" s="250" t="str">
        <f t="shared" si="36"/>
        <v/>
      </c>
      <c r="BC133" s="250" t="str">
        <f t="shared" si="37"/>
        <v/>
      </c>
      <c r="BD133" s="250" t="str">
        <f t="shared" si="38"/>
        <v/>
      </c>
      <c r="BE133" s="250" t="str">
        <f t="shared" si="39"/>
        <v/>
      </c>
      <c r="BF133" s="638" t="str">
        <f t="shared" si="40"/>
        <v/>
      </c>
      <c r="BG133" s="638" t="str">
        <f t="shared" si="41"/>
        <v/>
      </c>
      <c r="BH133" s="99"/>
      <c r="BI133" s="250"/>
      <c r="BJ133" s="250"/>
      <c r="BK133" s="96"/>
    </row>
    <row r="134" spans="1:63" hidden="1">
      <c r="A134" s="96" t="str">
        <f t="shared" si="42"/>
        <v/>
      </c>
      <c r="B134" s="96">
        <f t="shared" si="43"/>
        <v>0</v>
      </c>
      <c r="C134" s="1658"/>
      <c r="D134" s="1658"/>
      <c r="E134" s="1659"/>
      <c r="F134" s="1660"/>
      <c r="G134" s="1658"/>
      <c r="H134" s="1658"/>
      <c r="I134" s="1658"/>
      <c r="J134" s="1658"/>
      <c r="K134" s="1658"/>
      <c r="L134" s="1661"/>
      <c r="M134" s="1662"/>
      <c r="N134" s="1663"/>
      <c r="O134" s="1663"/>
      <c r="P134" s="1663"/>
      <c r="Q134" s="1663"/>
      <c r="R134" s="1663"/>
      <c r="S134" s="1663"/>
      <c r="T134" s="1663"/>
      <c r="U134" s="1663"/>
      <c r="V134" s="1663"/>
      <c r="W134" s="1664"/>
      <c r="X134" s="1664"/>
      <c r="Y134" s="1664"/>
      <c r="Z134" s="1658"/>
      <c r="AA134" s="4"/>
      <c r="AB134" s="96"/>
      <c r="AC134" s="96"/>
      <c r="AD134" s="96"/>
      <c r="AE134" s="96"/>
      <c r="AF134" s="96"/>
      <c r="AG134" s="96"/>
      <c r="AH134" s="96"/>
      <c r="AI134" s="96"/>
      <c r="AJ134" s="96"/>
      <c r="AK134" s="96"/>
      <c r="AL134" s="250" t="str">
        <f t="shared" si="22"/>
        <v/>
      </c>
      <c r="AM134" s="637" t="str">
        <f t="shared" si="23"/>
        <v/>
      </c>
      <c r="AN134" s="250" t="str">
        <f t="shared" si="24"/>
        <v/>
      </c>
      <c r="AO134" s="250" t="str">
        <f t="shared" si="25"/>
        <v/>
      </c>
      <c r="AP134" s="250" t="str">
        <f t="shared" si="26"/>
        <v/>
      </c>
      <c r="AQ134" s="250" t="str">
        <f t="shared" si="27"/>
        <v/>
      </c>
      <c r="AR134" s="250" t="str">
        <f t="shared" si="28"/>
        <v/>
      </c>
      <c r="AS134" s="638" t="str">
        <f t="shared" si="29"/>
        <v/>
      </c>
      <c r="AT134" s="638" t="str">
        <f t="shared" si="30"/>
        <v/>
      </c>
      <c r="AU134" s="96" t="str">
        <f t="shared" si="31"/>
        <v>S/I</v>
      </c>
      <c r="AV134" s="96"/>
      <c r="AW134" s="639"/>
      <c r="AX134" s="96" t="str">
        <f t="shared" si="32"/>
        <v xml:space="preserve"> - </v>
      </c>
      <c r="AY134" s="640" t="str">
        <f t="shared" si="33"/>
        <v/>
      </c>
      <c r="AZ134" s="640">
        <f t="shared" si="34"/>
        <v>0</v>
      </c>
      <c r="BA134" s="250" t="str">
        <f t="shared" si="35"/>
        <v/>
      </c>
      <c r="BB134" s="250" t="str">
        <f t="shared" si="36"/>
        <v/>
      </c>
      <c r="BC134" s="250" t="str">
        <f t="shared" si="37"/>
        <v/>
      </c>
      <c r="BD134" s="250" t="str">
        <f t="shared" si="38"/>
        <v/>
      </c>
      <c r="BE134" s="250" t="str">
        <f t="shared" si="39"/>
        <v/>
      </c>
      <c r="BF134" s="638" t="str">
        <f t="shared" si="40"/>
        <v/>
      </c>
      <c r="BG134" s="638" t="str">
        <f t="shared" si="41"/>
        <v/>
      </c>
      <c r="BH134" s="99"/>
      <c r="BI134" s="250"/>
      <c r="BJ134" s="250"/>
      <c r="BK134" s="96"/>
    </row>
    <row r="135" spans="1:63" hidden="1">
      <c r="A135" s="96" t="str">
        <f t="shared" si="42"/>
        <v/>
      </c>
      <c r="B135" s="96">
        <f t="shared" si="43"/>
        <v>0</v>
      </c>
      <c r="C135" s="1658"/>
      <c r="D135" s="1658"/>
      <c r="E135" s="1659"/>
      <c r="F135" s="1660"/>
      <c r="G135" s="1658"/>
      <c r="H135" s="1658"/>
      <c r="I135" s="1658"/>
      <c r="J135" s="1658"/>
      <c r="K135" s="1658"/>
      <c r="L135" s="1661"/>
      <c r="M135" s="1662"/>
      <c r="N135" s="1663"/>
      <c r="O135" s="1663"/>
      <c r="P135" s="1663"/>
      <c r="Q135" s="1663"/>
      <c r="R135" s="1663"/>
      <c r="S135" s="1663"/>
      <c r="T135" s="1663"/>
      <c r="U135" s="1663"/>
      <c r="V135" s="1663"/>
      <c r="W135" s="1664"/>
      <c r="X135" s="1664"/>
      <c r="Y135" s="1664"/>
      <c r="Z135" s="1658"/>
      <c r="AA135" s="4"/>
      <c r="AB135" s="96"/>
      <c r="AC135" s="96"/>
      <c r="AD135" s="96"/>
      <c r="AE135" s="96"/>
      <c r="AF135" s="96"/>
      <c r="AG135" s="96"/>
      <c r="AH135" s="96"/>
      <c r="AI135" s="96"/>
      <c r="AJ135" s="96"/>
      <c r="AK135" s="96"/>
      <c r="AL135" s="250" t="str">
        <f t="shared" si="22"/>
        <v/>
      </c>
      <c r="AM135" s="637" t="str">
        <f t="shared" si="23"/>
        <v/>
      </c>
      <c r="AN135" s="250" t="str">
        <f t="shared" si="24"/>
        <v/>
      </c>
      <c r="AO135" s="250" t="str">
        <f t="shared" si="25"/>
        <v/>
      </c>
      <c r="AP135" s="250" t="str">
        <f t="shared" si="26"/>
        <v/>
      </c>
      <c r="AQ135" s="250" t="str">
        <f t="shared" si="27"/>
        <v/>
      </c>
      <c r="AR135" s="250" t="str">
        <f t="shared" si="28"/>
        <v/>
      </c>
      <c r="AS135" s="638" t="str">
        <f t="shared" si="29"/>
        <v/>
      </c>
      <c r="AT135" s="638" t="str">
        <f t="shared" si="30"/>
        <v/>
      </c>
      <c r="AU135" s="96" t="str">
        <f t="shared" si="31"/>
        <v>S/I</v>
      </c>
      <c r="AV135" s="96"/>
      <c r="AW135" s="639"/>
      <c r="AX135" s="96" t="str">
        <f t="shared" si="32"/>
        <v xml:space="preserve"> - </v>
      </c>
      <c r="AY135" s="640" t="str">
        <f t="shared" si="33"/>
        <v/>
      </c>
      <c r="AZ135" s="640">
        <f t="shared" si="34"/>
        <v>0</v>
      </c>
      <c r="BA135" s="250" t="str">
        <f t="shared" si="35"/>
        <v/>
      </c>
      <c r="BB135" s="250" t="str">
        <f t="shared" si="36"/>
        <v/>
      </c>
      <c r="BC135" s="250" t="str">
        <f t="shared" si="37"/>
        <v/>
      </c>
      <c r="BD135" s="250" t="str">
        <f t="shared" si="38"/>
        <v/>
      </c>
      <c r="BE135" s="250" t="str">
        <f t="shared" si="39"/>
        <v/>
      </c>
      <c r="BF135" s="638" t="str">
        <f t="shared" si="40"/>
        <v/>
      </c>
      <c r="BG135" s="638" t="str">
        <f t="shared" si="41"/>
        <v/>
      </c>
      <c r="BH135" s="99"/>
      <c r="BI135" s="250"/>
      <c r="BJ135" s="250"/>
      <c r="BK135" s="96"/>
    </row>
    <row r="136" spans="1:63" hidden="1">
      <c r="A136" s="96" t="str">
        <f t="shared" si="42"/>
        <v/>
      </c>
      <c r="B136" s="96">
        <f t="shared" si="43"/>
        <v>0</v>
      </c>
      <c r="C136" s="1658"/>
      <c r="D136" s="1658"/>
      <c r="E136" s="1659"/>
      <c r="F136" s="1660"/>
      <c r="G136" s="1658"/>
      <c r="H136" s="1658"/>
      <c r="I136" s="1658"/>
      <c r="J136" s="1658"/>
      <c r="K136" s="1658"/>
      <c r="L136" s="1661"/>
      <c r="M136" s="1662"/>
      <c r="N136" s="1663"/>
      <c r="O136" s="1663"/>
      <c r="P136" s="1663"/>
      <c r="Q136" s="1663"/>
      <c r="R136" s="1663"/>
      <c r="S136" s="1663"/>
      <c r="T136" s="1663"/>
      <c r="U136" s="1663"/>
      <c r="V136" s="1663"/>
      <c r="W136" s="1664"/>
      <c r="X136" s="1664"/>
      <c r="Y136" s="1664"/>
      <c r="Z136" s="1658"/>
      <c r="AA136" s="4"/>
      <c r="AB136" s="96"/>
      <c r="AC136" s="96"/>
      <c r="AD136" s="96"/>
      <c r="AE136" s="96"/>
      <c r="AF136" s="96"/>
      <c r="AG136" s="96"/>
      <c r="AH136" s="96"/>
      <c r="AI136" s="96"/>
      <c r="AJ136" s="96"/>
      <c r="AK136" s="96"/>
      <c r="AL136" s="250" t="str">
        <f t="shared" si="22"/>
        <v/>
      </c>
      <c r="AM136" s="637" t="str">
        <f t="shared" si="23"/>
        <v/>
      </c>
      <c r="AN136" s="250" t="str">
        <f t="shared" si="24"/>
        <v/>
      </c>
      <c r="AO136" s="250" t="str">
        <f t="shared" si="25"/>
        <v/>
      </c>
      <c r="AP136" s="250" t="str">
        <f t="shared" si="26"/>
        <v/>
      </c>
      <c r="AQ136" s="250" t="str">
        <f t="shared" si="27"/>
        <v/>
      </c>
      <c r="AR136" s="250" t="str">
        <f t="shared" si="28"/>
        <v/>
      </c>
      <c r="AS136" s="638" t="str">
        <f t="shared" si="29"/>
        <v/>
      </c>
      <c r="AT136" s="638" t="str">
        <f t="shared" si="30"/>
        <v/>
      </c>
      <c r="AU136" s="96" t="str">
        <f t="shared" si="31"/>
        <v>S/I</v>
      </c>
      <c r="AV136" s="96"/>
      <c r="AW136" s="639"/>
      <c r="AX136" s="96" t="str">
        <f t="shared" si="32"/>
        <v xml:space="preserve"> - </v>
      </c>
      <c r="AY136" s="640" t="str">
        <f t="shared" si="33"/>
        <v/>
      </c>
      <c r="AZ136" s="640">
        <f t="shared" si="34"/>
        <v>0</v>
      </c>
      <c r="BA136" s="250" t="str">
        <f t="shared" si="35"/>
        <v/>
      </c>
      <c r="BB136" s="250" t="str">
        <f t="shared" si="36"/>
        <v/>
      </c>
      <c r="BC136" s="250" t="str">
        <f t="shared" si="37"/>
        <v/>
      </c>
      <c r="BD136" s="250" t="str">
        <f t="shared" si="38"/>
        <v/>
      </c>
      <c r="BE136" s="250" t="str">
        <f t="shared" si="39"/>
        <v/>
      </c>
      <c r="BF136" s="638" t="str">
        <f t="shared" si="40"/>
        <v/>
      </c>
      <c r="BG136" s="638" t="str">
        <f t="shared" si="41"/>
        <v/>
      </c>
      <c r="BH136" s="99"/>
      <c r="BI136" s="250"/>
      <c r="BJ136" s="250"/>
      <c r="BK136" s="96"/>
    </row>
    <row r="137" spans="1:63" hidden="1">
      <c r="A137" s="96" t="str">
        <f t="shared" si="42"/>
        <v/>
      </c>
      <c r="B137" s="96">
        <f t="shared" si="43"/>
        <v>0</v>
      </c>
      <c r="C137" s="1658"/>
      <c r="D137" s="1658"/>
      <c r="E137" s="1659"/>
      <c r="F137" s="1660"/>
      <c r="G137" s="1658"/>
      <c r="H137" s="1658"/>
      <c r="I137" s="1658"/>
      <c r="J137" s="1658"/>
      <c r="K137" s="1658"/>
      <c r="L137" s="1661"/>
      <c r="M137" s="1662"/>
      <c r="N137" s="1663"/>
      <c r="O137" s="1663"/>
      <c r="P137" s="1663"/>
      <c r="Q137" s="1663"/>
      <c r="R137" s="1663"/>
      <c r="S137" s="1663"/>
      <c r="T137" s="1663"/>
      <c r="U137" s="1663"/>
      <c r="V137" s="1663"/>
      <c r="W137" s="1664"/>
      <c r="X137" s="1664"/>
      <c r="Y137" s="1664"/>
      <c r="Z137" s="1658"/>
      <c r="AA137" s="4"/>
      <c r="AB137" s="96"/>
      <c r="AC137" s="96"/>
      <c r="AD137" s="96"/>
      <c r="AE137" s="96"/>
      <c r="AF137" s="96"/>
      <c r="AG137" s="96"/>
      <c r="AH137" s="96"/>
      <c r="AI137" s="96"/>
      <c r="AJ137" s="96"/>
      <c r="AK137" s="96"/>
      <c r="AL137" s="250" t="str">
        <f t="shared" si="22"/>
        <v/>
      </c>
      <c r="AM137" s="637" t="str">
        <f t="shared" si="23"/>
        <v/>
      </c>
      <c r="AN137" s="250" t="str">
        <f t="shared" si="24"/>
        <v/>
      </c>
      <c r="AO137" s="250" t="str">
        <f t="shared" si="25"/>
        <v/>
      </c>
      <c r="AP137" s="250" t="str">
        <f t="shared" si="26"/>
        <v/>
      </c>
      <c r="AQ137" s="250" t="str">
        <f t="shared" si="27"/>
        <v/>
      </c>
      <c r="AR137" s="250" t="str">
        <f t="shared" si="28"/>
        <v/>
      </c>
      <c r="AS137" s="638" t="str">
        <f t="shared" si="29"/>
        <v/>
      </c>
      <c r="AT137" s="638" t="str">
        <f t="shared" si="30"/>
        <v/>
      </c>
      <c r="AU137" s="96" t="str">
        <f t="shared" si="31"/>
        <v>S/I</v>
      </c>
      <c r="AV137" s="96"/>
      <c r="AW137" s="639"/>
      <c r="AX137" s="96" t="str">
        <f t="shared" si="32"/>
        <v xml:space="preserve"> - </v>
      </c>
      <c r="AY137" s="640" t="str">
        <f t="shared" si="33"/>
        <v/>
      </c>
      <c r="AZ137" s="640">
        <f t="shared" si="34"/>
        <v>0</v>
      </c>
      <c r="BA137" s="250" t="str">
        <f t="shared" si="35"/>
        <v/>
      </c>
      <c r="BB137" s="250" t="str">
        <f t="shared" si="36"/>
        <v/>
      </c>
      <c r="BC137" s="250" t="str">
        <f t="shared" si="37"/>
        <v/>
      </c>
      <c r="BD137" s="250" t="str">
        <f t="shared" si="38"/>
        <v/>
      </c>
      <c r="BE137" s="250" t="str">
        <f t="shared" si="39"/>
        <v/>
      </c>
      <c r="BF137" s="638" t="str">
        <f t="shared" si="40"/>
        <v/>
      </c>
      <c r="BG137" s="638" t="str">
        <f t="shared" si="41"/>
        <v/>
      </c>
      <c r="BH137" s="99"/>
      <c r="BI137" s="250"/>
      <c r="BJ137" s="250"/>
      <c r="BK137" s="96"/>
    </row>
    <row r="138" spans="1:63" hidden="1">
      <c r="A138" s="96" t="str">
        <f t="shared" si="42"/>
        <v/>
      </c>
      <c r="B138" s="96">
        <f t="shared" si="43"/>
        <v>0</v>
      </c>
      <c r="C138" s="1658"/>
      <c r="D138" s="1658"/>
      <c r="E138" s="1659"/>
      <c r="F138" s="1660"/>
      <c r="G138" s="1658"/>
      <c r="H138" s="1658"/>
      <c r="I138" s="1658"/>
      <c r="J138" s="1658"/>
      <c r="K138" s="1658"/>
      <c r="L138" s="1661"/>
      <c r="M138" s="1662"/>
      <c r="N138" s="1663"/>
      <c r="O138" s="1663"/>
      <c r="P138" s="1663"/>
      <c r="Q138" s="1663"/>
      <c r="R138" s="1663"/>
      <c r="S138" s="1663"/>
      <c r="T138" s="1663"/>
      <c r="U138" s="1663"/>
      <c r="V138" s="1663"/>
      <c r="W138" s="1664"/>
      <c r="X138" s="1664"/>
      <c r="Y138" s="1664"/>
      <c r="Z138" s="1658"/>
      <c r="AA138" s="4"/>
      <c r="AB138" s="96"/>
      <c r="AC138" s="96"/>
      <c r="AD138" s="96"/>
      <c r="AE138" s="96"/>
      <c r="AF138" s="96"/>
      <c r="AG138" s="96"/>
      <c r="AH138" s="96"/>
      <c r="AI138" s="96"/>
      <c r="AJ138" s="96"/>
      <c r="AK138" s="96"/>
      <c r="AL138" s="250" t="str">
        <f t="shared" si="22"/>
        <v/>
      </c>
      <c r="AM138" s="637" t="str">
        <f t="shared" si="23"/>
        <v/>
      </c>
      <c r="AN138" s="250" t="str">
        <f t="shared" si="24"/>
        <v/>
      </c>
      <c r="AO138" s="250" t="str">
        <f t="shared" si="25"/>
        <v/>
      </c>
      <c r="AP138" s="250" t="str">
        <f t="shared" si="26"/>
        <v/>
      </c>
      <c r="AQ138" s="250" t="str">
        <f t="shared" si="27"/>
        <v/>
      </c>
      <c r="AR138" s="250" t="str">
        <f t="shared" si="28"/>
        <v/>
      </c>
      <c r="AS138" s="638" t="str">
        <f t="shared" si="29"/>
        <v/>
      </c>
      <c r="AT138" s="638" t="str">
        <f t="shared" si="30"/>
        <v/>
      </c>
      <c r="AU138" s="96" t="str">
        <f t="shared" si="31"/>
        <v>S/I</v>
      </c>
      <c r="AV138" s="96"/>
      <c r="AW138" s="639"/>
      <c r="AX138" s="96" t="str">
        <f t="shared" si="32"/>
        <v xml:space="preserve"> - </v>
      </c>
      <c r="AY138" s="640" t="str">
        <f t="shared" si="33"/>
        <v/>
      </c>
      <c r="AZ138" s="640">
        <f t="shared" si="34"/>
        <v>0</v>
      </c>
      <c r="BA138" s="250" t="str">
        <f t="shared" si="35"/>
        <v/>
      </c>
      <c r="BB138" s="250" t="str">
        <f t="shared" si="36"/>
        <v/>
      </c>
      <c r="BC138" s="250" t="str">
        <f t="shared" si="37"/>
        <v/>
      </c>
      <c r="BD138" s="250" t="str">
        <f t="shared" si="38"/>
        <v/>
      </c>
      <c r="BE138" s="250" t="str">
        <f t="shared" si="39"/>
        <v/>
      </c>
      <c r="BF138" s="638" t="str">
        <f t="shared" si="40"/>
        <v/>
      </c>
      <c r="BG138" s="638" t="str">
        <f t="shared" si="41"/>
        <v/>
      </c>
      <c r="BH138" s="99"/>
      <c r="BI138" s="250"/>
      <c r="BJ138" s="250"/>
      <c r="BK138" s="96"/>
    </row>
    <row r="139" spans="1:63" hidden="1">
      <c r="A139" s="96" t="str">
        <f t="shared" si="42"/>
        <v/>
      </c>
      <c r="B139" s="96">
        <f t="shared" si="43"/>
        <v>0</v>
      </c>
      <c r="C139" s="1658"/>
      <c r="D139" s="1658"/>
      <c r="E139" s="1659"/>
      <c r="F139" s="1660"/>
      <c r="G139" s="1658"/>
      <c r="H139" s="1658"/>
      <c r="I139" s="1658"/>
      <c r="J139" s="1658"/>
      <c r="K139" s="1658"/>
      <c r="L139" s="1661"/>
      <c r="M139" s="1662"/>
      <c r="N139" s="1663"/>
      <c r="O139" s="1663"/>
      <c r="P139" s="1663"/>
      <c r="Q139" s="1663"/>
      <c r="R139" s="1663"/>
      <c r="S139" s="1663"/>
      <c r="T139" s="1663"/>
      <c r="U139" s="1663"/>
      <c r="V139" s="1663"/>
      <c r="W139" s="1664"/>
      <c r="X139" s="1664"/>
      <c r="Y139" s="1664"/>
      <c r="Z139" s="1658"/>
      <c r="AA139" s="4"/>
      <c r="AB139" s="96"/>
      <c r="AC139" s="96"/>
      <c r="AD139" s="96"/>
      <c r="AE139" s="96"/>
      <c r="AF139" s="96"/>
      <c r="AG139" s="96"/>
      <c r="AH139" s="96"/>
      <c r="AI139" s="96"/>
      <c r="AJ139" s="96"/>
      <c r="AK139" s="96"/>
      <c r="AL139" s="250" t="str">
        <f t="shared" si="22"/>
        <v/>
      </c>
      <c r="AM139" s="637" t="str">
        <f t="shared" si="23"/>
        <v/>
      </c>
      <c r="AN139" s="250" t="str">
        <f t="shared" si="24"/>
        <v/>
      </c>
      <c r="AO139" s="250" t="str">
        <f t="shared" si="25"/>
        <v/>
      </c>
      <c r="AP139" s="250" t="str">
        <f t="shared" si="26"/>
        <v/>
      </c>
      <c r="AQ139" s="250" t="str">
        <f t="shared" si="27"/>
        <v/>
      </c>
      <c r="AR139" s="250" t="str">
        <f t="shared" si="28"/>
        <v/>
      </c>
      <c r="AS139" s="638" t="str">
        <f t="shared" si="29"/>
        <v/>
      </c>
      <c r="AT139" s="638" t="str">
        <f t="shared" si="30"/>
        <v/>
      </c>
      <c r="AU139" s="96" t="str">
        <f t="shared" si="31"/>
        <v>S/I</v>
      </c>
      <c r="AV139" s="96"/>
      <c r="AW139" s="639"/>
      <c r="AX139" s="96" t="str">
        <f t="shared" si="32"/>
        <v xml:space="preserve"> - </v>
      </c>
      <c r="AY139" s="640" t="str">
        <f t="shared" si="33"/>
        <v/>
      </c>
      <c r="AZ139" s="640">
        <f t="shared" si="34"/>
        <v>0</v>
      </c>
      <c r="BA139" s="250" t="str">
        <f t="shared" si="35"/>
        <v/>
      </c>
      <c r="BB139" s="250" t="str">
        <f t="shared" si="36"/>
        <v/>
      </c>
      <c r="BC139" s="250" t="str">
        <f t="shared" si="37"/>
        <v/>
      </c>
      <c r="BD139" s="250" t="str">
        <f t="shared" si="38"/>
        <v/>
      </c>
      <c r="BE139" s="250" t="str">
        <f t="shared" si="39"/>
        <v/>
      </c>
      <c r="BF139" s="638" t="str">
        <f t="shared" si="40"/>
        <v/>
      </c>
      <c r="BG139" s="638" t="str">
        <f t="shared" si="41"/>
        <v/>
      </c>
      <c r="BH139" s="99"/>
      <c r="BI139" s="250"/>
      <c r="BJ139" s="250"/>
      <c r="BK139" s="96"/>
    </row>
    <row r="140" spans="1:63" hidden="1">
      <c r="A140" s="96" t="str">
        <f t="shared" si="42"/>
        <v/>
      </c>
      <c r="B140" s="96">
        <f t="shared" si="43"/>
        <v>0</v>
      </c>
      <c r="C140" s="1658"/>
      <c r="D140" s="1658"/>
      <c r="E140" s="1659"/>
      <c r="F140" s="1660"/>
      <c r="G140" s="1658"/>
      <c r="H140" s="1658"/>
      <c r="I140" s="1658"/>
      <c r="J140" s="1658"/>
      <c r="K140" s="1658"/>
      <c r="L140" s="1661"/>
      <c r="M140" s="1662"/>
      <c r="N140" s="1663"/>
      <c r="O140" s="1663"/>
      <c r="P140" s="1663"/>
      <c r="Q140" s="1663"/>
      <c r="R140" s="1663"/>
      <c r="S140" s="1663"/>
      <c r="T140" s="1663"/>
      <c r="U140" s="1663"/>
      <c r="V140" s="1663"/>
      <c r="W140" s="1664"/>
      <c r="X140" s="1664"/>
      <c r="Y140" s="1664"/>
      <c r="Z140" s="1658"/>
      <c r="AA140" s="4"/>
      <c r="AB140" s="96"/>
      <c r="AC140" s="96"/>
      <c r="AD140" s="96"/>
      <c r="AE140" s="96"/>
      <c r="AF140" s="96"/>
      <c r="AG140" s="96"/>
      <c r="AH140" s="96"/>
      <c r="AI140" s="96"/>
      <c r="AJ140" s="96"/>
      <c r="AK140" s="96"/>
      <c r="AL140" s="250" t="str">
        <f t="shared" si="22"/>
        <v/>
      </c>
      <c r="AM140" s="637" t="str">
        <f t="shared" si="23"/>
        <v/>
      </c>
      <c r="AN140" s="250" t="str">
        <f t="shared" si="24"/>
        <v/>
      </c>
      <c r="AO140" s="250" t="str">
        <f t="shared" si="25"/>
        <v/>
      </c>
      <c r="AP140" s="250" t="str">
        <f t="shared" si="26"/>
        <v/>
      </c>
      <c r="AQ140" s="250" t="str">
        <f t="shared" si="27"/>
        <v/>
      </c>
      <c r="AR140" s="250" t="str">
        <f t="shared" si="28"/>
        <v/>
      </c>
      <c r="AS140" s="638" t="str">
        <f t="shared" si="29"/>
        <v/>
      </c>
      <c r="AT140" s="638" t="str">
        <f t="shared" si="30"/>
        <v/>
      </c>
      <c r="AU140" s="96" t="str">
        <f t="shared" si="31"/>
        <v>S/I</v>
      </c>
      <c r="AV140" s="96"/>
      <c r="AW140" s="639"/>
      <c r="AX140" s="96" t="str">
        <f t="shared" si="32"/>
        <v xml:space="preserve"> - </v>
      </c>
      <c r="AY140" s="640" t="str">
        <f t="shared" si="33"/>
        <v/>
      </c>
      <c r="AZ140" s="640">
        <f t="shared" si="34"/>
        <v>0</v>
      </c>
      <c r="BA140" s="250" t="str">
        <f t="shared" si="35"/>
        <v/>
      </c>
      <c r="BB140" s="250" t="str">
        <f t="shared" si="36"/>
        <v/>
      </c>
      <c r="BC140" s="250" t="str">
        <f t="shared" si="37"/>
        <v/>
      </c>
      <c r="BD140" s="250" t="str">
        <f t="shared" si="38"/>
        <v/>
      </c>
      <c r="BE140" s="250" t="str">
        <f t="shared" si="39"/>
        <v/>
      </c>
      <c r="BF140" s="638" t="str">
        <f t="shared" si="40"/>
        <v/>
      </c>
      <c r="BG140" s="638" t="str">
        <f t="shared" si="41"/>
        <v/>
      </c>
      <c r="BH140" s="99"/>
      <c r="BI140" s="250"/>
      <c r="BJ140" s="250"/>
      <c r="BK140" s="96"/>
    </row>
    <row r="141" spans="1:63" hidden="1">
      <c r="A141" s="96" t="str">
        <f t="shared" si="42"/>
        <v/>
      </c>
      <c r="B141" s="96">
        <f t="shared" si="43"/>
        <v>0</v>
      </c>
      <c r="C141" s="1658"/>
      <c r="D141" s="1658"/>
      <c r="E141" s="1659"/>
      <c r="F141" s="1660"/>
      <c r="G141" s="1658"/>
      <c r="H141" s="1658"/>
      <c r="I141" s="1658"/>
      <c r="J141" s="1658"/>
      <c r="K141" s="1658"/>
      <c r="L141" s="1661"/>
      <c r="M141" s="1662"/>
      <c r="N141" s="1663"/>
      <c r="O141" s="1663"/>
      <c r="P141" s="1663"/>
      <c r="Q141" s="1663"/>
      <c r="R141" s="1663"/>
      <c r="S141" s="1663"/>
      <c r="T141" s="1663"/>
      <c r="U141" s="1663"/>
      <c r="V141" s="1663"/>
      <c r="W141" s="1664"/>
      <c r="X141" s="1664"/>
      <c r="Y141" s="1664"/>
      <c r="Z141" s="1658"/>
      <c r="AA141" s="4"/>
      <c r="AB141" s="96"/>
      <c r="AC141" s="96"/>
      <c r="AD141" s="96"/>
      <c r="AE141" s="96"/>
      <c r="AF141" s="96"/>
      <c r="AG141" s="96"/>
      <c r="AH141" s="96"/>
      <c r="AI141" s="96"/>
      <c r="AJ141" s="96"/>
      <c r="AK141" s="96"/>
      <c r="AL141" s="250" t="str">
        <f t="shared" si="22"/>
        <v/>
      </c>
      <c r="AM141" s="637" t="str">
        <f t="shared" si="23"/>
        <v/>
      </c>
      <c r="AN141" s="250" t="str">
        <f t="shared" si="24"/>
        <v/>
      </c>
      <c r="AO141" s="250" t="str">
        <f t="shared" si="25"/>
        <v/>
      </c>
      <c r="AP141" s="250" t="str">
        <f t="shared" si="26"/>
        <v/>
      </c>
      <c r="AQ141" s="250" t="str">
        <f t="shared" si="27"/>
        <v/>
      </c>
      <c r="AR141" s="250" t="str">
        <f t="shared" si="28"/>
        <v/>
      </c>
      <c r="AS141" s="638" t="str">
        <f t="shared" si="29"/>
        <v/>
      </c>
      <c r="AT141" s="638" t="str">
        <f t="shared" si="30"/>
        <v/>
      </c>
      <c r="AU141" s="96" t="str">
        <f t="shared" si="31"/>
        <v>S/I</v>
      </c>
      <c r="AV141" s="96"/>
      <c r="AW141" s="639"/>
      <c r="AX141" s="96" t="str">
        <f t="shared" si="32"/>
        <v xml:space="preserve"> - </v>
      </c>
      <c r="AY141" s="640" t="str">
        <f t="shared" si="33"/>
        <v/>
      </c>
      <c r="AZ141" s="640">
        <f t="shared" si="34"/>
        <v>0</v>
      </c>
      <c r="BA141" s="250" t="str">
        <f t="shared" si="35"/>
        <v/>
      </c>
      <c r="BB141" s="250" t="str">
        <f t="shared" si="36"/>
        <v/>
      </c>
      <c r="BC141" s="250" t="str">
        <f t="shared" si="37"/>
        <v/>
      </c>
      <c r="BD141" s="250" t="str">
        <f t="shared" si="38"/>
        <v/>
      </c>
      <c r="BE141" s="250" t="str">
        <f t="shared" si="39"/>
        <v/>
      </c>
      <c r="BF141" s="638" t="str">
        <f t="shared" si="40"/>
        <v/>
      </c>
      <c r="BG141" s="638" t="str">
        <f t="shared" si="41"/>
        <v/>
      </c>
      <c r="BH141" s="99"/>
      <c r="BI141" s="250"/>
      <c r="BJ141" s="250"/>
      <c r="BK141" s="96"/>
    </row>
    <row r="142" spans="1:63" hidden="1">
      <c r="A142" s="96" t="str">
        <f t="shared" si="42"/>
        <v/>
      </c>
      <c r="B142" s="96">
        <f t="shared" si="43"/>
        <v>0</v>
      </c>
      <c r="C142" s="1658"/>
      <c r="D142" s="1658"/>
      <c r="E142" s="1659"/>
      <c r="F142" s="1660"/>
      <c r="G142" s="1658"/>
      <c r="H142" s="1658"/>
      <c r="I142" s="1658"/>
      <c r="J142" s="1658"/>
      <c r="K142" s="1658"/>
      <c r="L142" s="1661"/>
      <c r="M142" s="1662"/>
      <c r="N142" s="1663"/>
      <c r="O142" s="1663"/>
      <c r="P142" s="1663"/>
      <c r="Q142" s="1663"/>
      <c r="R142" s="1663"/>
      <c r="S142" s="1663"/>
      <c r="T142" s="1663"/>
      <c r="U142" s="1663"/>
      <c r="V142" s="1663"/>
      <c r="W142" s="1664"/>
      <c r="X142" s="1664"/>
      <c r="Y142" s="1664"/>
      <c r="Z142" s="1658"/>
      <c r="AA142" s="4"/>
      <c r="AB142" s="96"/>
      <c r="AC142" s="96"/>
      <c r="AD142" s="96"/>
      <c r="AE142" s="96"/>
      <c r="AF142" s="96"/>
      <c r="AG142" s="96"/>
      <c r="AH142" s="96"/>
      <c r="AI142" s="96"/>
      <c r="AJ142" s="96"/>
      <c r="AK142" s="96"/>
      <c r="AL142" s="250" t="str">
        <f t="shared" si="22"/>
        <v/>
      </c>
      <c r="AM142" s="637" t="str">
        <f t="shared" si="23"/>
        <v/>
      </c>
      <c r="AN142" s="250" t="str">
        <f t="shared" si="24"/>
        <v/>
      </c>
      <c r="AO142" s="250" t="str">
        <f t="shared" si="25"/>
        <v/>
      </c>
      <c r="AP142" s="250" t="str">
        <f t="shared" si="26"/>
        <v/>
      </c>
      <c r="AQ142" s="250" t="str">
        <f t="shared" si="27"/>
        <v/>
      </c>
      <c r="AR142" s="250" t="str">
        <f t="shared" si="28"/>
        <v/>
      </c>
      <c r="AS142" s="638" t="str">
        <f t="shared" si="29"/>
        <v/>
      </c>
      <c r="AT142" s="638" t="str">
        <f t="shared" si="30"/>
        <v/>
      </c>
      <c r="AU142" s="96" t="str">
        <f t="shared" si="31"/>
        <v>S/I</v>
      </c>
      <c r="AV142" s="96"/>
      <c r="AW142" s="639"/>
      <c r="AX142" s="96" t="str">
        <f t="shared" si="32"/>
        <v xml:space="preserve"> - </v>
      </c>
      <c r="AY142" s="640" t="str">
        <f t="shared" si="33"/>
        <v/>
      </c>
      <c r="AZ142" s="640">
        <f t="shared" si="34"/>
        <v>0</v>
      </c>
      <c r="BA142" s="250" t="str">
        <f t="shared" si="35"/>
        <v/>
      </c>
      <c r="BB142" s="250" t="str">
        <f t="shared" si="36"/>
        <v/>
      </c>
      <c r="BC142" s="250" t="str">
        <f t="shared" si="37"/>
        <v/>
      </c>
      <c r="BD142" s="250" t="str">
        <f t="shared" si="38"/>
        <v/>
      </c>
      <c r="BE142" s="250" t="str">
        <f t="shared" si="39"/>
        <v/>
      </c>
      <c r="BF142" s="638" t="str">
        <f t="shared" si="40"/>
        <v/>
      </c>
      <c r="BG142" s="638" t="str">
        <f t="shared" si="41"/>
        <v/>
      </c>
      <c r="BH142" s="99"/>
      <c r="BI142" s="250"/>
      <c r="BJ142" s="250"/>
      <c r="BK142" s="96"/>
    </row>
    <row r="143" spans="1:63" hidden="1">
      <c r="A143" s="96" t="str">
        <f t="shared" si="42"/>
        <v/>
      </c>
      <c r="B143" s="96">
        <f t="shared" si="43"/>
        <v>0</v>
      </c>
      <c r="C143" s="1658"/>
      <c r="D143" s="1658"/>
      <c r="E143" s="1659"/>
      <c r="F143" s="1660"/>
      <c r="G143" s="1658"/>
      <c r="H143" s="1658"/>
      <c r="I143" s="1658"/>
      <c r="J143" s="1658"/>
      <c r="K143" s="1658"/>
      <c r="L143" s="1661"/>
      <c r="M143" s="1662"/>
      <c r="N143" s="1663"/>
      <c r="O143" s="1663"/>
      <c r="P143" s="1663"/>
      <c r="Q143" s="1663"/>
      <c r="R143" s="1663"/>
      <c r="S143" s="1663"/>
      <c r="T143" s="1663"/>
      <c r="U143" s="1663"/>
      <c r="V143" s="1663"/>
      <c r="W143" s="1664"/>
      <c r="X143" s="1664"/>
      <c r="Y143" s="1664"/>
      <c r="Z143" s="1658"/>
      <c r="AA143" s="4"/>
      <c r="AB143" s="96"/>
      <c r="AC143" s="96"/>
      <c r="AD143" s="96"/>
      <c r="AE143" s="96"/>
      <c r="AF143" s="96"/>
      <c r="AG143" s="96"/>
      <c r="AH143" s="96"/>
      <c r="AI143" s="96"/>
      <c r="AJ143" s="96"/>
      <c r="AK143" s="96"/>
      <c r="AL143" s="250" t="str">
        <f t="shared" si="22"/>
        <v/>
      </c>
      <c r="AM143" s="637" t="str">
        <f t="shared" si="23"/>
        <v/>
      </c>
      <c r="AN143" s="250" t="str">
        <f t="shared" si="24"/>
        <v/>
      </c>
      <c r="AO143" s="250" t="str">
        <f t="shared" si="25"/>
        <v/>
      </c>
      <c r="AP143" s="250" t="str">
        <f t="shared" si="26"/>
        <v/>
      </c>
      <c r="AQ143" s="250" t="str">
        <f t="shared" si="27"/>
        <v/>
      </c>
      <c r="AR143" s="250" t="str">
        <f t="shared" si="28"/>
        <v/>
      </c>
      <c r="AS143" s="638" t="str">
        <f t="shared" si="29"/>
        <v/>
      </c>
      <c r="AT143" s="638" t="str">
        <f t="shared" si="30"/>
        <v/>
      </c>
      <c r="AU143" s="96" t="str">
        <f t="shared" si="31"/>
        <v>S/I</v>
      </c>
      <c r="AV143" s="96"/>
      <c r="AW143" s="639"/>
      <c r="AX143" s="96" t="str">
        <f t="shared" si="32"/>
        <v xml:space="preserve"> - </v>
      </c>
      <c r="AY143" s="640" t="str">
        <f t="shared" si="33"/>
        <v/>
      </c>
      <c r="AZ143" s="640">
        <f t="shared" si="34"/>
        <v>0</v>
      </c>
      <c r="BA143" s="250" t="str">
        <f t="shared" si="35"/>
        <v/>
      </c>
      <c r="BB143" s="250" t="str">
        <f t="shared" si="36"/>
        <v/>
      </c>
      <c r="BC143" s="250" t="str">
        <f t="shared" si="37"/>
        <v/>
      </c>
      <c r="BD143" s="250" t="str">
        <f t="shared" si="38"/>
        <v/>
      </c>
      <c r="BE143" s="250" t="str">
        <f t="shared" si="39"/>
        <v/>
      </c>
      <c r="BF143" s="638" t="str">
        <f t="shared" si="40"/>
        <v/>
      </c>
      <c r="BG143" s="638" t="str">
        <f t="shared" si="41"/>
        <v/>
      </c>
      <c r="BH143" s="99"/>
      <c r="BI143" s="250"/>
      <c r="BJ143" s="250"/>
      <c r="BK143" s="96"/>
    </row>
    <row r="144" spans="1:63" hidden="1">
      <c r="A144" s="96" t="str">
        <f t="shared" si="42"/>
        <v/>
      </c>
      <c r="B144" s="96">
        <f t="shared" si="43"/>
        <v>0</v>
      </c>
      <c r="C144" s="1658"/>
      <c r="D144" s="1658"/>
      <c r="E144" s="1659"/>
      <c r="F144" s="1660"/>
      <c r="G144" s="1658"/>
      <c r="H144" s="1658"/>
      <c r="I144" s="1658"/>
      <c r="J144" s="1658"/>
      <c r="K144" s="1658"/>
      <c r="L144" s="1661"/>
      <c r="M144" s="1662"/>
      <c r="N144" s="1663"/>
      <c r="O144" s="1663"/>
      <c r="P144" s="1663"/>
      <c r="Q144" s="1663"/>
      <c r="R144" s="1663"/>
      <c r="S144" s="1663"/>
      <c r="T144" s="1663"/>
      <c r="U144" s="1663"/>
      <c r="V144" s="1663"/>
      <c r="W144" s="1664"/>
      <c r="X144" s="1664"/>
      <c r="Y144" s="1664"/>
      <c r="Z144" s="1658"/>
      <c r="AA144" s="4"/>
      <c r="AB144" s="96"/>
      <c r="AC144" s="96"/>
      <c r="AD144" s="96"/>
      <c r="AE144" s="96"/>
      <c r="AF144" s="96"/>
      <c r="AG144" s="96"/>
      <c r="AH144" s="96"/>
      <c r="AI144" s="96"/>
      <c r="AJ144" s="96"/>
      <c r="AK144" s="96"/>
      <c r="AL144" s="250" t="str">
        <f t="shared" ref="AL144:AL207" si="44">+CONCATENATE($G144,K144)</f>
        <v/>
      </c>
      <c r="AM144" s="637" t="str">
        <f t="shared" ref="AM144:AM207" si="45">+IF(COUNTIF(N144:T144,"x")&gt;0,1,"")</f>
        <v/>
      </c>
      <c r="AN144" s="250" t="str">
        <f t="shared" ref="AN144:AN207" si="46">+CONCATENATE($G144,N144)</f>
        <v/>
      </c>
      <c r="AO144" s="250" t="str">
        <f t="shared" ref="AO144:AO207" si="47">+CONCATENATE($G144,O144)</f>
        <v/>
      </c>
      <c r="AP144" s="250" t="str">
        <f t="shared" ref="AP144:AP207" si="48">+CONCATENATE($G144,P144)</f>
        <v/>
      </c>
      <c r="AQ144" s="250" t="str">
        <f t="shared" ref="AQ144:AQ207" si="49">+CONCATENATE($G144,Q144)</f>
        <v/>
      </c>
      <c r="AR144" s="250" t="str">
        <f t="shared" ref="AR144:AR207" si="50">+CONCATENATE($G144,R144)</f>
        <v/>
      </c>
      <c r="AS144" s="638" t="str">
        <f t="shared" ref="AS144:AS207" si="51">+CONCATENATE($G144,S144)</f>
        <v/>
      </c>
      <c r="AT144" s="638" t="str">
        <f t="shared" ref="AT144:AT207" si="52">+CONCATENATE($G144,T144)</f>
        <v/>
      </c>
      <c r="AU144" s="96" t="str">
        <f t="shared" ref="AU144:AU207" si="53">+IF($AL144="","S/I","")</f>
        <v>S/I</v>
      </c>
      <c r="AV144" s="96"/>
      <c r="AW144" s="639"/>
      <c r="AX144" s="96" t="str">
        <f t="shared" ref="AX144:AX207" si="54">+CONCATENATE(I144," - ",J144)</f>
        <v xml:space="preserve"> - </v>
      </c>
      <c r="AY144" s="640" t="str">
        <f t="shared" ref="AY144:AY207" si="55">IF(ISNUMBER($I144),CONCATENATE(I144,"-",$K144),"")</f>
        <v/>
      </c>
      <c r="AZ144" s="640">
        <f t="shared" ref="AZ144:AZ207" si="56">IF(ISNUMBER($H144),CONCATENATE($H144,"-",$K144),$K144)</f>
        <v>0</v>
      </c>
      <c r="BA144" s="250" t="str">
        <f t="shared" ref="BA144:BA207" si="57">+CONCATENATE($K144,N144)</f>
        <v/>
      </c>
      <c r="BB144" s="250" t="str">
        <f t="shared" ref="BB144:BB207" si="58">+CONCATENATE($K144,O144)</f>
        <v/>
      </c>
      <c r="BC144" s="250" t="str">
        <f t="shared" ref="BC144:BC207" si="59">+CONCATENATE($K144,P144)</f>
        <v/>
      </c>
      <c r="BD144" s="250" t="str">
        <f t="shared" ref="BD144:BD207" si="60">+CONCATENATE($K144,Q144)</f>
        <v/>
      </c>
      <c r="BE144" s="250" t="str">
        <f t="shared" ref="BE144:BE207" si="61">+CONCATENATE($K144,R144)</f>
        <v/>
      </c>
      <c r="BF144" s="638" t="str">
        <f t="shared" ref="BF144:BF207" si="62">+CONCATENATE($K144,S144)</f>
        <v/>
      </c>
      <c r="BG144" s="638" t="str">
        <f t="shared" ref="BG144:BG207" si="63">+CONCATENATE($K144,T144)</f>
        <v/>
      </c>
      <c r="BH144" s="99"/>
      <c r="BI144" s="250"/>
      <c r="BJ144" s="250"/>
      <c r="BK144" s="96"/>
    </row>
    <row r="145" spans="1:63" hidden="1">
      <c r="A145" s="96" t="str">
        <f t="shared" si="42"/>
        <v/>
      </c>
      <c r="B145" s="96">
        <f t="shared" si="43"/>
        <v>0</v>
      </c>
      <c r="C145" s="1658"/>
      <c r="D145" s="1658"/>
      <c r="E145" s="1659"/>
      <c r="F145" s="1660"/>
      <c r="G145" s="1658"/>
      <c r="H145" s="1658"/>
      <c r="I145" s="1658"/>
      <c r="J145" s="1658"/>
      <c r="K145" s="1658"/>
      <c r="L145" s="1661"/>
      <c r="M145" s="1662"/>
      <c r="N145" s="1663"/>
      <c r="O145" s="1663"/>
      <c r="P145" s="1663"/>
      <c r="Q145" s="1663"/>
      <c r="R145" s="1663"/>
      <c r="S145" s="1663"/>
      <c r="T145" s="1663"/>
      <c r="U145" s="1663"/>
      <c r="V145" s="1663"/>
      <c r="W145" s="1664"/>
      <c r="X145" s="1664"/>
      <c r="Y145" s="1664"/>
      <c r="Z145" s="1658"/>
      <c r="AA145" s="4"/>
      <c r="AB145" s="96"/>
      <c r="AC145" s="96"/>
      <c r="AD145" s="96"/>
      <c r="AE145" s="96"/>
      <c r="AF145" s="96"/>
      <c r="AG145" s="96"/>
      <c r="AH145" s="96"/>
      <c r="AI145" s="96"/>
      <c r="AJ145" s="96"/>
      <c r="AK145" s="96"/>
      <c r="AL145" s="250" t="str">
        <f t="shared" si="44"/>
        <v/>
      </c>
      <c r="AM145" s="637" t="str">
        <f t="shared" si="45"/>
        <v/>
      </c>
      <c r="AN145" s="250" t="str">
        <f t="shared" si="46"/>
        <v/>
      </c>
      <c r="AO145" s="250" t="str">
        <f t="shared" si="47"/>
        <v/>
      </c>
      <c r="AP145" s="250" t="str">
        <f t="shared" si="48"/>
        <v/>
      </c>
      <c r="AQ145" s="250" t="str">
        <f t="shared" si="49"/>
        <v/>
      </c>
      <c r="AR145" s="250" t="str">
        <f t="shared" si="50"/>
        <v/>
      </c>
      <c r="AS145" s="638" t="str">
        <f t="shared" si="51"/>
        <v/>
      </c>
      <c r="AT145" s="638" t="str">
        <f t="shared" si="52"/>
        <v/>
      </c>
      <c r="AU145" s="96" t="str">
        <f t="shared" si="53"/>
        <v>S/I</v>
      </c>
      <c r="AV145" s="96"/>
      <c r="AW145" s="639"/>
      <c r="AX145" s="96" t="str">
        <f t="shared" si="54"/>
        <v xml:space="preserve"> - </v>
      </c>
      <c r="AY145" s="640" t="str">
        <f t="shared" si="55"/>
        <v/>
      </c>
      <c r="AZ145" s="640">
        <f t="shared" si="56"/>
        <v>0</v>
      </c>
      <c r="BA145" s="250" t="str">
        <f t="shared" si="57"/>
        <v/>
      </c>
      <c r="BB145" s="250" t="str">
        <f t="shared" si="58"/>
        <v/>
      </c>
      <c r="BC145" s="250" t="str">
        <f t="shared" si="59"/>
        <v/>
      </c>
      <c r="BD145" s="250" t="str">
        <f t="shared" si="60"/>
        <v/>
      </c>
      <c r="BE145" s="250" t="str">
        <f t="shared" si="61"/>
        <v/>
      </c>
      <c r="BF145" s="638" t="str">
        <f t="shared" si="62"/>
        <v/>
      </c>
      <c r="BG145" s="638" t="str">
        <f t="shared" si="63"/>
        <v/>
      </c>
      <c r="BH145" s="99"/>
      <c r="BI145" s="250"/>
      <c r="BJ145" s="250"/>
      <c r="BK145" s="96"/>
    </row>
    <row r="146" spans="1:63" hidden="1">
      <c r="A146" s="96" t="str">
        <f t="shared" si="42"/>
        <v/>
      </c>
      <c r="B146" s="96">
        <f t="shared" si="43"/>
        <v>0</v>
      </c>
      <c r="C146" s="1658"/>
      <c r="D146" s="1658"/>
      <c r="E146" s="1659"/>
      <c r="F146" s="1660"/>
      <c r="G146" s="1658"/>
      <c r="H146" s="1658"/>
      <c r="I146" s="1658"/>
      <c r="J146" s="1658"/>
      <c r="K146" s="1658"/>
      <c r="L146" s="1661"/>
      <c r="M146" s="1662"/>
      <c r="N146" s="1663"/>
      <c r="O146" s="1663"/>
      <c r="P146" s="1663"/>
      <c r="Q146" s="1663"/>
      <c r="R146" s="1663"/>
      <c r="S146" s="1663"/>
      <c r="T146" s="1663"/>
      <c r="U146" s="1663"/>
      <c r="V146" s="1663"/>
      <c r="W146" s="1664"/>
      <c r="X146" s="1664"/>
      <c r="Y146" s="1664"/>
      <c r="Z146" s="1658"/>
      <c r="AA146" s="4"/>
      <c r="AB146" s="96"/>
      <c r="AC146" s="96"/>
      <c r="AD146" s="96"/>
      <c r="AE146" s="96"/>
      <c r="AF146" s="96"/>
      <c r="AG146" s="96"/>
      <c r="AH146" s="96"/>
      <c r="AI146" s="96"/>
      <c r="AJ146" s="96"/>
      <c r="AK146" s="96"/>
      <c r="AL146" s="250" t="str">
        <f t="shared" si="44"/>
        <v/>
      </c>
      <c r="AM146" s="637" t="str">
        <f t="shared" si="45"/>
        <v/>
      </c>
      <c r="AN146" s="250" t="str">
        <f t="shared" si="46"/>
        <v/>
      </c>
      <c r="AO146" s="250" t="str">
        <f t="shared" si="47"/>
        <v/>
      </c>
      <c r="AP146" s="250" t="str">
        <f t="shared" si="48"/>
        <v/>
      </c>
      <c r="AQ146" s="250" t="str">
        <f t="shared" si="49"/>
        <v/>
      </c>
      <c r="AR146" s="250" t="str">
        <f t="shared" si="50"/>
        <v/>
      </c>
      <c r="AS146" s="638" t="str">
        <f t="shared" si="51"/>
        <v/>
      </c>
      <c r="AT146" s="638" t="str">
        <f t="shared" si="52"/>
        <v/>
      </c>
      <c r="AU146" s="96" t="str">
        <f t="shared" si="53"/>
        <v>S/I</v>
      </c>
      <c r="AV146" s="96"/>
      <c r="AW146" s="639"/>
      <c r="AX146" s="96" t="str">
        <f t="shared" si="54"/>
        <v xml:space="preserve"> - </v>
      </c>
      <c r="AY146" s="640" t="str">
        <f t="shared" si="55"/>
        <v/>
      </c>
      <c r="AZ146" s="640">
        <f t="shared" si="56"/>
        <v>0</v>
      </c>
      <c r="BA146" s="250" t="str">
        <f t="shared" si="57"/>
        <v/>
      </c>
      <c r="BB146" s="250" t="str">
        <f t="shared" si="58"/>
        <v/>
      </c>
      <c r="BC146" s="250" t="str">
        <f t="shared" si="59"/>
        <v/>
      </c>
      <c r="BD146" s="250" t="str">
        <f t="shared" si="60"/>
        <v/>
      </c>
      <c r="BE146" s="250" t="str">
        <f t="shared" si="61"/>
        <v/>
      </c>
      <c r="BF146" s="638" t="str">
        <f t="shared" si="62"/>
        <v/>
      </c>
      <c r="BG146" s="638" t="str">
        <f t="shared" si="63"/>
        <v/>
      </c>
      <c r="BH146" s="99"/>
      <c r="BI146" s="250"/>
      <c r="BJ146" s="250"/>
      <c r="BK146" s="96"/>
    </row>
    <row r="147" spans="1:63" hidden="1">
      <c r="A147" s="96" t="str">
        <f t="shared" si="42"/>
        <v/>
      </c>
      <c r="B147" s="96">
        <f t="shared" si="43"/>
        <v>0</v>
      </c>
      <c r="C147" s="1658"/>
      <c r="D147" s="1658"/>
      <c r="E147" s="1659"/>
      <c r="F147" s="1660"/>
      <c r="G147" s="1658"/>
      <c r="H147" s="1658"/>
      <c r="I147" s="1658"/>
      <c r="J147" s="1658"/>
      <c r="K147" s="1658"/>
      <c r="L147" s="1661"/>
      <c r="M147" s="1662"/>
      <c r="N147" s="1663"/>
      <c r="O147" s="1663"/>
      <c r="P147" s="1663"/>
      <c r="Q147" s="1663"/>
      <c r="R147" s="1663"/>
      <c r="S147" s="1663"/>
      <c r="T147" s="1663"/>
      <c r="U147" s="1663"/>
      <c r="V147" s="1663"/>
      <c r="W147" s="1664"/>
      <c r="X147" s="1664"/>
      <c r="Y147" s="1664"/>
      <c r="Z147" s="1658"/>
      <c r="AA147" s="4"/>
      <c r="AB147" s="96"/>
      <c r="AC147" s="96"/>
      <c r="AD147" s="96"/>
      <c r="AE147" s="96"/>
      <c r="AF147" s="96"/>
      <c r="AG147" s="96"/>
      <c r="AH147" s="96"/>
      <c r="AI147" s="96"/>
      <c r="AJ147" s="96"/>
      <c r="AK147" s="96"/>
      <c r="AL147" s="250" t="str">
        <f t="shared" si="44"/>
        <v/>
      </c>
      <c r="AM147" s="637" t="str">
        <f t="shared" si="45"/>
        <v/>
      </c>
      <c r="AN147" s="250" t="str">
        <f t="shared" si="46"/>
        <v/>
      </c>
      <c r="AO147" s="250" t="str">
        <f t="shared" si="47"/>
        <v/>
      </c>
      <c r="AP147" s="250" t="str">
        <f t="shared" si="48"/>
        <v/>
      </c>
      <c r="AQ147" s="250" t="str">
        <f t="shared" si="49"/>
        <v/>
      </c>
      <c r="AR147" s="250" t="str">
        <f t="shared" si="50"/>
        <v/>
      </c>
      <c r="AS147" s="638" t="str">
        <f t="shared" si="51"/>
        <v/>
      </c>
      <c r="AT147" s="638" t="str">
        <f t="shared" si="52"/>
        <v/>
      </c>
      <c r="AU147" s="96" t="str">
        <f t="shared" si="53"/>
        <v>S/I</v>
      </c>
      <c r="AV147" s="96"/>
      <c r="AW147" s="639"/>
      <c r="AX147" s="96" t="str">
        <f t="shared" si="54"/>
        <v xml:space="preserve"> - </v>
      </c>
      <c r="AY147" s="640" t="str">
        <f t="shared" si="55"/>
        <v/>
      </c>
      <c r="AZ147" s="640">
        <f t="shared" si="56"/>
        <v>0</v>
      </c>
      <c r="BA147" s="250" t="str">
        <f t="shared" si="57"/>
        <v/>
      </c>
      <c r="BB147" s="250" t="str">
        <f t="shared" si="58"/>
        <v/>
      </c>
      <c r="BC147" s="250" t="str">
        <f t="shared" si="59"/>
        <v/>
      </c>
      <c r="BD147" s="250" t="str">
        <f t="shared" si="60"/>
        <v/>
      </c>
      <c r="BE147" s="250" t="str">
        <f t="shared" si="61"/>
        <v/>
      </c>
      <c r="BF147" s="638" t="str">
        <f t="shared" si="62"/>
        <v/>
      </c>
      <c r="BG147" s="638" t="str">
        <f t="shared" si="63"/>
        <v/>
      </c>
      <c r="BH147" s="99"/>
      <c r="BI147" s="250"/>
      <c r="BJ147" s="250"/>
      <c r="BK147" s="96"/>
    </row>
    <row r="148" spans="1:63" hidden="1">
      <c r="A148" s="96" t="str">
        <f t="shared" si="42"/>
        <v/>
      </c>
      <c r="B148" s="96">
        <f t="shared" si="43"/>
        <v>0</v>
      </c>
      <c r="C148" s="1658"/>
      <c r="D148" s="1658"/>
      <c r="E148" s="1659"/>
      <c r="F148" s="1660"/>
      <c r="G148" s="1658"/>
      <c r="H148" s="1658"/>
      <c r="I148" s="1658"/>
      <c r="J148" s="1658"/>
      <c r="K148" s="1658"/>
      <c r="L148" s="1661"/>
      <c r="M148" s="1662"/>
      <c r="N148" s="1663"/>
      <c r="O148" s="1663"/>
      <c r="P148" s="1663"/>
      <c r="Q148" s="1663"/>
      <c r="R148" s="1663"/>
      <c r="S148" s="1663"/>
      <c r="T148" s="1663"/>
      <c r="U148" s="1663"/>
      <c r="V148" s="1663"/>
      <c r="W148" s="1664"/>
      <c r="X148" s="1664"/>
      <c r="Y148" s="1664"/>
      <c r="Z148" s="1658"/>
      <c r="AA148" s="4"/>
      <c r="AB148" s="96"/>
      <c r="AC148" s="96"/>
      <c r="AD148" s="96"/>
      <c r="AE148" s="96"/>
      <c r="AF148" s="96"/>
      <c r="AG148" s="96"/>
      <c r="AH148" s="96"/>
      <c r="AI148" s="96"/>
      <c r="AJ148" s="96"/>
      <c r="AK148" s="96"/>
      <c r="AL148" s="250" t="str">
        <f t="shared" si="44"/>
        <v/>
      </c>
      <c r="AM148" s="637" t="str">
        <f t="shared" si="45"/>
        <v/>
      </c>
      <c r="AN148" s="250" t="str">
        <f t="shared" si="46"/>
        <v/>
      </c>
      <c r="AO148" s="250" t="str">
        <f t="shared" si="47"/>
        <v/>
      </c>
      <c r="AP148" s="250" t="str">
        <f t="shared" si="48"/>
        <v/>
      </c>
      <c r="AQ148" s="250" t="str">
        <f t="shared" si="49"/>
        <v/>
      </c>
      <c r="AR148" s="250" t="str">
        <f t="shared" si="50"/>
        <v/>
      </c>
      <c r="AS148" s="638" t="str">
        <f t="shared" si="51"/>
        <v/>
      </c>
      <c r="AT148" s="638" t="str">
        <f t="shared" si="52"/>
        <v/>
      </c>
      <c r="AU148" s="96" t="str">
        <f t="shared" si="53"/>
        <v>S/I</v>
      </c>
      <c r="AV148" s="96"/>
      <c r="AW148" s="639"/>
      <c r="AX148" s="96" t="str">
        <f t="shared" si="54"/>
        <v xml:space="preserve"> - </v>
      </c>
      <c r="AY148" s="640" t="str">
        <f t="shared" si="55"/>
        <v/>
      </c>
      <c r="AZ148" s="640">
        <f t="shared" si="56"/>
        <v>0</v>
      </c>
      <c r="BA148" s="250" t="str">
        <f t="shared" si="57"/>
        <v/>
      </c>
      <c r="BB148" s="250" t="str">
        <f t="shared" si="58"/>
        <v/>
      </c>
      <c r="BC148" s="250" t="str">
        <f t="shared" si="59"/>
        <v/>
      </c>
      <c r="BD148" s="250" t="str">
        <f t="shared" si="60"/>
        <v/>
      </c>
      <c r="BE148" s="250" t="str">
        <f t="shared" si="61"/>
        <v/>
      </c>
      <c r="BF148" s="638" t="str">
        <f t="shared" si="62"/>
        <v/>
      </c>
      <c r="BG148" s="638" t="str">
        <f t="shared" si="63"/>
        <v/>
      </c>
      <c r="BH148" s="99"/>
      <c r="BI148" s="250"/>
      <c r="BJ148" s="250"/>
      <c r="BK148" s="96"/>
    </row>
    <row r="149" spans="1:63" hidden="1">
      <c r="A149" s="96" t="str">
        <f t="shared" si="42"/>
        <v/>
      </c>
      <c r="B149" s="96">
        <f t="shared" si="43"/>
        <v>0</v>
      </c>
      <c r="C149" s="1658"/>
      <c r="D149" s="1658"/>
      <c r="E149" s="1659"/>
      <c r="F149" s="1660"/>
      <c r="G149" s="1658"/>
      <c r="H149" s="1658"/>
      <c r="I149" s="1658"/>
      <c r="J149" s="1658"/>
      <c r="K149" s="1658"/>
      <c r="L149" s="1661"/>
      <c r="M149" s="1662"/>
      <c r="N149" s="1663"/>
      <c r="O149" s="1663"/>
      <c r="P149" s="1663"/>
      <c r="Q149" s="1663"/>
      <c r="R149" s="1663"/>
      <c r="S149" s="1663"/>
      <c r="T149" s="1663"/>
      <c r="U149" s="1663"/>
      <c r="V149" s="1663"/>
      <c r="W149" s="1664"/>
      <c r="X149" s="1664"/>
      <c r="Y149" s="1664"/>
      <c r="Z149" s="1658"/>
      <c r="AA149" s="4"/>
      <c r="AB149" s="96"/>
      <c r="AC149" s="96"/>
      <c r="AD149" s="96"/>
      <c r="AE149" s="96"/>
      <c r="AF149" s="96"/>
      <c r="AG149" s="96"/>
      <c r="AH149" s="96"/>
      <c r="AI149" s="96"/>
      <c r="AJ149" s="96"/>
      <c r="AK149" s="96"/>
      <c r="AL149" s="250" t="str">
        <f t="shared" si="44"/>
        <v/>
      </c>
      <c r="AM149" s="637" t="str">
        <f t="shared" si="45"/>
        <v/>
      </c>
      <c r="AN149" s="250" t="str">
        <f t="shared" si="46"/>
        <v/>
      </c>
      <c r="AO149" s="250" t="str">
        <f t="shared" si="47"/>
        <v/>
      </c>
      <c r="AP149" s="250" t="str">
        <f t="shared" si="48"/>
        <v/>
      </c>
      <c r="AQ149" s="250" t="str">
        <f t="shared" si="49"/>
        <v/>
      </c>
      <c r="AR149" s="250" t="str">
        <f t="shared" si="50"/>
        <v/>
      </c>
      <c r="AS149" s="638" t="str">
        <f t="shared" si="51"/>
        <v/>
      </c>
      <c r="AT149" s="638" t="str">
        <f t="shared" si="52"/>
        <v/>
      </c>
      <c r="AU149" s="96" t="str">
        <f t="shared" si="53"/>
        <v>S/I</v>
      </c>
      <c r="AV149" s="96"/>
      <c r="AW149" s="639"/>
      <c r="AX149" s="96" t="str">
        <f t="shared" si="54"/>
        <v xml:space="preserve"> - </v>
      </c>
      <c r="AY149" s="640" t="str">
        <f t="shared" si="55"/>
        <v/>
      </c>
      <c r="AZ149" s="640">
        <f t="shared" si="56"/>
        <v>0</v>
      </c>
      <c r="BA149" s="250" t="str">
        <f t="shared" si="57"/>
        <v/>
      </c>
      <c r="BB149" s="250" t="str">
        <f t="shared" si="58"/>
        <v/>
      </c>
      <c r="BC149" s="250" t="str">
        <f t="shared" si="59"/>
        <v/>
      </c>
      <c r="BD149" s="250" t="str">
        <f t="shared" si="60"/>
        <v/>
      </c>
      <c r="BE149" s="250" t="str">
        <f t="shared" si="61"/>
        <v/>
      </c>
      <c r="BF149" s="638" t="str">
        <f t="shared" si="62"/>
        <v/>
      </c>
      <c r="BG149" s="638" t="str">
        <f t="shared" si="63"/>
        <v/>
      </c>
      <c r="BH149" s="99"/>
      <c r="BI149" s="250"/>
      <c r="BJ149" s="250"/>
      <c r="BK149" s="96"/>
    </row>
    <row r="150" spans="1:63" hidden="1">
      <c r="A150" s="96" t="str">
        <f t="shared" si="42"/>
        <v/>
      </c>
      <c r="B150" s="96">
        <f t="shared" si="43"/>
        <v>0</v>
      </c>
      <c r="C150" s="1658"/>
      <c r="D150" s="1658"/>
      <c r="E150" s="1659"/>
      <c r="F150" s="1660"/>
      <c r="G150" s="1658"/>
      <c r="H150" s="1658"/>
      <c r="I150" s="1658"/>
      <c r="J150" s="1658"/>
      <c r="K150" s="1658"/>
      <c r="L150" s="1661"/>
      <c r="M150" s="1662"/>
      <c r="N150" s="1663"/>
      <c r="O150" s="1663"/>
      <c r="P150" s="1663"/>
      <c r="Q150" s="1663"/>
      <c r="R150" s="1663"/>
      <c r="S150" s="1663"/>
      <c r="T150" s="1663"/>
      <c r="U150" s="1663"/>
      <c r="V150" s="1663"/>
      <c r="W150" s="1664"/>
      <c r="X150" s="1664"/>
      <c r="Y150" s="1664"/>
      <c r="Z150" s="1658"/>
      <c r="AA150" s="4"/>
      <c r="AB150" s="96"/>
      <c r="AC150" s="96"/>
      <c r="AD150" s="96"/>
      <c r="AE150" s="96"/>
      <c r="AF150" s="96"/>
      <c r="AG150" s="96"/>
      <c r="AH150" s="96"/>
      <c r="AI150" s="96"/>
      <c r="AJ150" s="96"/>
      <c r="AK150" s="96"/>
      <c r="AL150" s="250" t="str">
        <f t="shared" si="44"/>
        <v/>
      </c>
      <c r="AM150" s="637" t="str">
        <f t="shared" si="45"/>
        <v/>
      </c>
      <c r="AN150" s="250" t="str">
        <f t="shared" si="46"/>
        <v/>
      </c>
      <c r="AO150" s="250" t="str">
        <f t="shared" si="47"/>
        <v/>
      </c>
      <c r="AP150" s="250" t="str">
        <f t="shared" si="48"/>
        <v/>
      </c>
      <c r="AQ150" s="250" t="str">
        <f t="shared" si="49"/>
        <v/>
      </c>
      <c r="AR150" s="250" t="str">
        <f t="shared" si="50"/>
        <v/>
      </c>
      <c r="AS150" s="638" t="str">
        <f t="shared" si="51"/>
        <v/>
      </c>
      <c r="AT150" s="638" t="str">
        <f t="shared" si="52"/>
        <v/>
      </c>
      <c r="AU150" s="96" t="str">
        <f t="shared" si="53"/>
        <v>S/I</v>
      </c>
      <c r="AV150" s="96"/>
      <c r="AW150" s="639"/>
      <c r="AX150" s="96" t="str">
        <f t="shared" si="54"/>
        <v xml:space="preserve"> - </v>
      </c>
      <c r="AY150" s="640" t="str">
        <f t="shared" si="55"/>
        <v/>
      </c>
      <c r="AZ150" s="640">
        <f t="shared" si="56"/>
        <v>0</v>
      </c>
      <c r="BA150" s="250" t="str">
        <f t="shared" si="57"/>
        <v/>
      </c>
      <c r="BB150" s="250" t="str">
        <f t="shared" si="58"/>
        <v/>
      </c>
      <c r="BC150" s="250" t="str">
        <f t="shared" si="59"/>
        <v/>
      </c>
      <c r="BD150" s="250" t="str">
        <f t="shared" si="60"/>
        <v/>
      </c>
      <c r="BE150" s="250" t="str">
        <f t="shared" si="61"/>
        <v/>
      </c>
      <c r="BF150" s="638" t="str">
        <f t="shared" si="62"/>
        <v/>
      </c>
      <c r="BG150" s="638" t="str">
        <f t="shared" si="63"/>
        <v/>
      </c>
      <c r="BH150" s="99"/>
      <c r="BI150" s="250"/>
      <c r="BJ150" s="250"/>
      <c r="BK150" s="96"/>
    </row>
    <row r="151" spans="1:63" hidden="1">
      <c r="A151" s="96" t="str">
        <f t="shared" si="42"/>
        <v/>
      </c>
      <c r="B151" s="96">
        <f t="shared" si="43"/>
        <v>0</v>
      </c>
      <c r="C151" s="1658"/>
      <c r="D151" s="1658"/>
      <c r="E151" s="1659"/>
      <c r="F151" s="1660"/>
      <c r="G151" s="1658"/>
      <c r="H151" s="1658"/>
      <c r="I151" s="1658"/>
      <c r="J151" s="1658"/>
      <c r="K151" s="1658"/>
      <c r="L151" s="1661"/>
      <c r="M151" s="1662"/>
      <c r="N151" s="1663"/>
      <c r="O151" s="1663"/>
      <c r="P151" s="1663"/>
      <c r="Q151" s="1663"/>
      <c r="R151" s="1663"/>
      <c r="S151" s="1663"/>
      <c r="T151" s="1663"/>
      <c r="U151" s="1663"/>
      <c r="V151" s="1663"/>
      <c r="W151" s="1664"/>
      <c r="X151" s="1664"/>
      <c r="Y151" s="1664"/>
      <c r="Z151" s="1658"/>
      <c r="AA151" s="4"/>
      <c r="AB151" s="96"/>
      <c r="AC151" s="96"/>
      <c r="AD151" s="96"/>
      <c r="AE151" s="96"/>
      <c r="AF151" s="96"/>
      <c r="AG151" s="96"/>
      <c r="AH151" s="96"/>
      <c r="AI151" s="96"/>
      <c r="AJ151" s="96"/>
      <c r="AK151" s="96"/>
      <c r="AL151" s="250" t="str">
        <f t="shared" si="44"/>
        <v/>
      </c>
      <c r="AM151" s="637" t="str">
        <f t="shared" si="45"/>
        <v/>
      </c>
      <c r="AN151" s="250" t="str">
        <f t="shared" si="46"/>
        <v/>
      </c>
      <c r="AO151" s="250" t="str">
        <f t="shared" si="47"/>
        <v/>
      </c>
      <c r="AP151" s="250" t="str">
        <f t="shared" si="48"/>
        <v/>
      </c>
      <c r="AQ151" s="250" t="str">
        <f t="shared" si="49"/>
        <v/>
      </c>
      <c r="AR151" s="250" t="str">
        <f t="shared" si="50"/>
        <v/>
      </c>
      <c r="AS151" s="638" t="str">
        <f t="shared" si="51"/>
        <v/>
      </c>
      <c r="AT151" s="638" t="str">
        <f t="shared" si="52"/>
        <v/>
      </c>
      <c r="AU151" s="96" t="str">
        <f t="shared" si="53"/>
        <v>S/I</v>
      </c>
      <c r="AV151" s="96"/>
      <c r="AW151" s="639"/>
      <c r="AX151" s="96" t="str">
        <f t="shared" si="54"/>
        <v xml:space="preserve"> - </v>
      </c>
      <c r="AY151" s="640" t="str">
        <f t="shared" si="55"/>
        <v/>
      </c>
      <c r="AZ151" s="640">
        <f t="shared" si="56"/>
        <v>0</v>
      </c>
      <c r="BA151" s="250" t="str">
        <f t="shared" si="57"/>
        <v/>
      </c>
      <c r="BB151" s="250" t="str">
        <f t="shared" si="58"/>
        <v/>
      </c>
      <c r="BC151" s="250" t="str">
        <f t="shared" si="59"/>
        <v/>
      </c>
      <c r="BD151" s="250" t="str">
        <f t="shared" si="60"/>
        <v/>
      </c>
      <c r="BE151" s="250" t="str">
        <f t="shared" si="61"/>
        <v/>
      </c>
      <c r="BF151" s="638" t="str">
        <f t="shared" si="62"/>
        <v/>
      </c>
      <c r="BG151" s="638" t="str">
        <f t="shared" si="63"/>
        <v/>
      </c>
      <c r="BH151" s="99"/>
      <c r="BI151" s="250"/>
      <c r="BJ151" s="250"/>
      <c r="BK151" s="96"/>
    </row>
    <row r="152" spans="1:63" hidden="1">
      <c r="A152" s="96" t="str">
        <f t="shared" si="42"/>
        <v/>
      </c>
      <c r="B152" s="96">
        <f t="shared" si="43"/>
        <v>0</v>
      </c>
      <c r="C152" s="1658"/>
      <c r="D152" s="1658"/>
      <c r="E152" s="1659"/>
      <c r="F152" s="1660"/>
      <c r="G152" s="1658"/>
      <c r="H152" s="1658"/>
      <c r="I152" s="1658"/>
      <c r="J152" s="1658"/>
      <c r="K152" s="1658"/>
      <c r="L152" s="1661"/>
      <c r="M152" s="1662"/>
      <c r="N152" s="1663"/>
      <c r="O152" s="1663"/>
      <c r="P152" s="1663"/>
      <c r="Q152" s="1663"/>
      <c r="R152" s="1663"/>
      <c r="S152" s="1663"/>
      <c r="T152" s="1663"/>
      <c r="U152" s="1663"/>
      <c r="V152" s="1663"/>
      <c r="W152" s="1664"/>
      <c r="X152" s="1664"/>
      <c r="Y152" s="1664"/>
      <c r="Z152" s="1658"/>
      <c r="AA152" s="4"/>
      <c r="AB152" s="96"/>
      <c r="AC152" s="96"/>
      <c r="AD152" s="96"/>
      <c r="AE152" s="96"/>
      <c r="AF152" s="96"/>
      <c r="AG152" s="96"/>
      <c r="AH152" s="96"/>
      <c r="AI152" s="96"/>
      <c r="AJ152" s="96"/>
      <c r="AK152" s="96"/>
      <c r="AL152" s="250" t="str">
        <f t="shared" si="44"/>
        <v/>
      </c>
      <c r="AM152" s="637" t="str">
        <f t="shared" si="45"/>
        <v/>
      </c>
      <c r="AN152" s="250" t="str">
        <f t="shared" si="46"/>
        <v/>
      </c>
      <c r="AO152" s="250" t="str">
        <f t="shared" si="47"/>
        <v/>
      </c>
      <c r="AP152" s="250" t="str">
        <f t="shared" si="48"/>
        <v/>
      </c>
      <c r="AQ152" s="250" t="str">
        <f t="shared" si="49"/>
        <v/>
      </c>
      <c r="AR152" s="250" t="str">
        <f t="shared" si="50"/>
        <v/>
      </c>
      <c r="AS152" s="638" t="str">
        <f t="shared" si="51"/>
        <v/>
      </c>
      <c r="AT152" s="638" t="str">
        <f t="shared" si="52"/>
        <v/>
      </c>
      <c r="AU152" s="96" t="str">
        <f t="shared" si="53"/>
        <v>S/I</v>
      </c>
      <c r="AV152" s="96"/>
      <c r="AW152" s="639"/>
      <c r="AX152" s="96" t="str">
        <f t="shared" si="54"/>
        <v xml:space="preserve"> - </v>
      </c>
      <c r="AY152" s="640" t="str">
        <f t="shared" si="55"/>
        <v/>
      </c>
      <c r="AZ152" s="640">
        <f t="shared" si="56"/>
        <v>0</v>
      </c>
      <c r="BA152" s="250" t="str">
        <f t="shared" si="57"/>
        <v/>
      </c>
      <c r="BB152" s="250" t="str">
        <f t="shared" si="58"/>
        <v/>
      </c>
      <c r="BC152" s="250" t="str">
        <f t="shared" si="59"/>
        <v/>
      </c>
      <c r="BD152" s="250" t="str">
        <f t="shared" si="60"/>
        <v/>
      </c>
      <c r="BE152" s="250" t="str">
        <f t="shared" si="61"/>
        <v/>
      </c>
      <c r="BF152" s="638" t="str">
        <f t="shared" si="62"/>
        <v/>
      </c>
      <c r="BG152" s="638" t="str">
        <f t="shared" si="63"/>
        <v/>
      </c>
      <c r="BH152" s="99"/>
      <c r="BI152" s="250"/>
      <c r="BJ152" s="250"/>
      <c r="BK152" s="96"/>
    </row>
    <row r="153" spans="1:63" hidden="1">
      <c r="A153" s="96" t="str">
        <f t="shared" si="42"/>
        <v/>
      </c>
      <c r="B153" s="96">
        <f t="shared" si="43"/>
        <v>0</v>
      </c>
      <c r="C153" s="1658"/>
      <c r="D153" s="1658"/>
      <c r="E153" s="1659"/>
      <c r="F153" s="1660"/>
      <c r="G153" s="1658"/>
      <c r="H153" s="1658"/>
      <c r="I153" s="1658"/>
      <c r="J153" s="1658"/>
      <c r="K153" s="1658"/>
      <c r="L153" s="1661"/>
      <c r="M153" s="1662"/>
      <c r="N153" s="1663"/>
      <c r="O153" s="1663"/>
      <c r="P153" s="1663"/>
      <c r="Q153" s="1663"/>
      <c r="R153" s="1663"/>
      <c r="S153" s="1663"/>
      <c r="T153" s="1663"/>
      <c r="U153" s="1663"/>
      <c r="V153" s="1663"/>
      <c r="W153" s="1664"/>
      <c r="X153" s="1664"/>
      <c r="Y153" s="1664"/>
      <c r="Z153" s="1658"/>
      <c r="AA153" s="4"/>
      <c r="AB153" s="96"/>
      <c r="AC153" s="96"/>
      <c r="AD153" s="96"/>
      <c r="AE153" s="96"/>
      <c r="AF153" s="96"/>
      <c r="AG153" s="96"/>
      <c r="AH153" s="96"/>
      <c r="AI153" s="96"/>
      <c r="AJ153" s="96"/>
      <c r="AK153" s="96"/>
      <c r="AL153" s="250" t="str">
        <f t="shared" si="44"/>
        <v/>
      </c>
      <c r="AM153" s="637" t="str">
        <f t="shared" si="45"/>
        <v/>
      </c>
      <c r="AN153" s="250" t="str">
        <f t="shared" si="46"/>
        <v/>
      </c>
      <c r="AO153" s="250" t="str">
        <f t="shared" si="47"/>
        <v/>
      </c>
      <c r="AP153" s="250" t="str">
        <f t="shared" si="48"/>
        <v/>
      </c>
      <c r="AQ153" s="250" t="str">
        <f t="shared" si="49"/>
        <v/>
      </c>
      <c r="AR153" s="250" t="str">
        <f t="shared" si="50"/>
        <v/>
      </c>
      <c r="AS153" s="638" t="str">
        <f t="shared" si="51"/>
        <v/>
      </c>
      <c r="AT153" s="638" t="str">
        <f t="shared" si="52"/>
        <v/>
      </c>
      <c r="AU153" s="96" t="str">
        <f t="shared" si="53"/>
        <v>S/I</v>
      </c>
      <c r="AV153" s="96"/>
      <c r="AW153" s="639"/>
      <c r="AX153" s="96" t="str">
        <f t="shared" si="54"/>
        <v xml:space="preserve"> - </v>
      </c>
      <c r="AY153" s="640" t="str">
        <f t="shared" si="55"/>
        <v/>
      </c>
      <c r="AZ153" s="640">
        <f t="shared" si="56"/>
        <v>0</v>
      </c>
      <c r="BA153" s="250" t="str">
        <f t="shared" si="57"/>
        <v/>
      </c>
      <c r="BB153" s="250" t="str">
        <f t="shared" si="58"/>
        <v/>
      </c>
      <c r="BC153" s="250" t="str">
        <f t="shared" si="59"/>
        <v/>
      </c>
      <c r="BD153" s="250" t="str">
        <f t="shared" si="60"/>
        <v/>
      </c>
      <c r="BE153" s="250" t="str">
        <f t="shared" si="61"/>
        <v/>
      </c>
      <c r="BF153" s="638" t="str">
        <f t="shared" si="62"/>
        <v/>
      </c>
      <c r="BG153" s="638" t="str">
        <f t="shared" si="63"/>
        <v/>
      </c>
      <c r="BH153" s="99"/>
      <c r="BI153" s="250"/>
      <c r="BJ153" s="250"/>
      <c r="BK153" s="96"/>
    </row>
    <row r="154" spans="1:63" hidden="1">
      <c r="A154" s="96" t="str">
        <f t="shared" si="42"/>
        <v/>
      </c>
      <c r="B154" s="96">
        <f t="shared" si="43"/>
        <v>0</v>
      </c>
      <c r="C154" s="1658"/>
      <c r="D154" s="1658"/>
      <c r="E154" s="1659"/>
      <c r="F154" s="1660"/>
      <c r="G154" s="1658"/>
      <c r="H154" s="1658"/>
      <c r="I154" s="1658"/>
      <c r="J154" s="1658"/>
      <c r="K154" s="1658"/>
      <c r="L154" s="1661"/>
      <c r="M154" s="1662"/>
      <c r="N154" s="1663"/>
      <c r="O154" s="1663"/>
      <c r="P154" s="1663"/>
      <c r="Q154" s="1663"/>
      <c r="R154" s="1663"/>
      <c r="S154" s="1663"/>
      <c r="T154" s="1663"/>
      <c r="U154" s="1663"/>
      <c r="V154" s="1663"/>
      <c r="W154" s="1664"/>
      <c r="X154" s="1664"/>
      <c r="Y154" s="1664"/>
      <c r="Z154" s="1658"/>
      <c r="AA154" s="4"/>
      <c r="AB154" s="96"/>
      <c r="AC154" s="96"/>
      <c r="AD154" s="96"/>
      <c r="AE154" s="96"/>
      <c r="AF154" s="96"/>
      <c r="AG154" s="96"/>
      <c r="AH154" s="96"/>
      <c r="AI154" s="96"/>
      <c r="AJ154" s="96"/>
      <c r="AK154" s="96"/>
      <c r="AL154" s="250" t="str">
        <f t="shared" si="44"/>
        <v/>
      </c>
      <c r="AM154" s="637" t="str">
        <f t="shared" si="45"/>
        <v/>
      </c>
      <c r="AN154" s="250" t="str">
        <f t="shared" si="46"/>
        <v/>
      </c>
      <c r="AO154" s="250" t="str">
        <f t="shared" si="47"/>
        <v/>
      </c>
      <c r="AP154" s="250" t="str">
        <f t="shared" si="48"/>
        <v/>
      </c>
      <c r="AQ154" s="250" t="str">
        <f t="shared" si="49"/>
        <v/>
      </c>
      <c r="AR154" s="250" t="str">
        <f t="shared" si="50"/>
        <v/>
      </c>
      <c r="AS154" s="638" t="str">
        <f t="shared" si="51"/>
        <v/>
      </c>
      <c r="AT154" s="638" t="str">
        <f t="shared" si="52"/>
        <v/>
      </c>
      <c r="AU154" s="96" t="str">
        <f t="shared" si="53"/>
        <v>S/I</v>
      </c>
      <c r="AV154" s="96"/>
      <c r="AW154" s="639"/>
      <c r="AX154" s="96" t="str">
        <f t="shared" si="54"/>
        <v xml:space="preserve"> - </v>
      </c>
      <c r="AY154" s="640" t="str">
        <f t="shared" si="55"/>
        <v/>
      </c>
      <c r="AZ154" s="640">
        <f t="shared" si="56"/>
        <v>0</v>
      </c>
      <c r="BA154" s="250" t="str">
        <f t="shared" si="57"/>
        <v/>
      </c>
      <c r="BB154" s="250" t="str">
        <f t="shared" si="58"/>
        <v/>
      </c>
      <c r="BC154" s="250" t="str">
        <f t="shared" si="59"/>
        <v/>
      </c>
      <c r="BD154" s="250" t="str">
        <f t="shared" si="60"/>
        <v/>
      </c>
      <c r="BE154" s="250" t="str">
        <f t="shared" si="61"/>
        <v/>
      </c>
      <c r="BF154" s="638" t="str">
        <f t="shared" si="62"/>
        <v/>
      </c>
      <c r="BG154" s="638" t="str">
        <f t="shared" si="63"/>
        <v/>
      </c>
      <c r="BH154" s="99"/>
      <c r="BI154" s="250"/>
      <c r="BJ154" s="250"/>
      <c r="BK154" s="96"/>
    </row>
    <row r="155" spans="1:63" hidden="1">
      <c r="A155" s="96" t="str">
        <f t="shared" si="42"/>
        <v/>
      </c>
      <c r="B155" s="96">
        <f t="shared" si="43"/>
        <v>0</v>
      </c>
      <c r="C155" s="1658"/>
      <c r="D155" s="1658"/>
      <c r="E155" s="1659"/>
      <c r="F155" s="1660"/>
      <c r="G155" s="1658"/>
      <c r="H155" s="1658"/>
      <c r="I155" s="1658"/>
      <c r="J155" s="1658"/>
      <c r="K155" s="1658"/>
      <c r="L155" s="1661"/>
      <c r="M155" s="1662"/>
      <c r="N155" s="1663"/>
      <c r="O155" s="1663"/>
      <c r="P155" s="1663"/>
      <c r="Q155" s="1663"/>
      <c r="R155" s="1663"/>
      <c r="S155" s="1663"/>
      <c r="T155" s="1663"/>
      <c r="U155" s="1663"/>
      <c r="V155" s="1663"/>
      <c r="W155" s="1664"/>
      <c r="X155" s="1664"/>
      <c r="Y155" s="1664"/>
      <c r="Z155" s="1658"/>
      <c r="AA155" s="4"/>
      <c r="AB155" s="96"/>
      <c r="AC155" s="96"/>
      <c r="AD155" s="96"/>
      <c r="AE155" s="96"/>
      <c r="AF155" s="96"/>
      <c r="AG155" s="96"/>
      <c r="AH155" s="96"/>
      <c r="AI155" s="96"/>
      <c r="AJ155" s="96"/>
      <c r="AK155" s="96"/>
      <c r="AL155" s="250" t="str">
        <f t="shared" si="44"/>
        <v/>
      </c>
      <c r="AM155" s="637" t="str">
        <f t="shared" si="45"/>
        <v/>
      </c>
      <c r="AN155" s="250" t="str">
        <f t="shared" si="46"/>
        <v/>
      </c>
      <c r="AO155" s="250" t="str">
        <f t="shared" si="47"/>
        <v/>
      </c>
      <c r="AP155" s="250" t="str">
        <f t="shared" si="48"/>
        <v/>
      </c>
      <c r="AQ155" s="250" t="str">
        <f t="shared" si="49"/>
        <v/>
      </c>
      <c r="AR155" s="250" t="str">
        <f t="shared" si="50"/>
        <v/>
      </c>
      <c r="AS155" s="638" t="str">
        <f t="shared" si="51"/>
        <v/>
      </c>
      <c r="AT155" s="638" t="str">
        <f t="shared" si="52"/>
        <v/>
      </c>
      <c r="AU155" s="96" t="str">
        <f t="shared" si="53"/>
        <v>S/I</v>
      </c>
      <c r="AV155" s="96"/>
      <c r="AW155" s="639"/>
      <c r="AX155" s="96" t="str">
        <f t="shared" si="54"/>
        <v xml:space="preserve"> - </v>
      </c>
      <c r="AY155" s="640" t="str">
        <f t="shared" si="55"/>
        <v/>
      </c>
      <c r="AZ155" s="640">
        <f t="shared" si="56"/>
        <v>0</v>
      </c>
      <c r="BA155" s="250" t="str">
        <f t="shared" si="57"/>
        <v/>
      </c>
      <c r="BB155" s="250" t="str">
        <f t="shared" si="58"/>
        <v/>
      </c>
      <c r="BC155" s="250" t="str">
        <f t="shared" si="59"/>
        <v/>
      </c>
      <c r="BD155" s="250" t="str">
        <f t="shared" si="60"/>
        <v/>
      </c>
      <c r="BE155" s="250" t="str">
        <f t="shared" si="61"/>
        <v/>
      </c>
      <c r="BF155" s="638" t="str">
        <f t="shared" si="62"/>
        <v/>
      </c>
      <c r="BG155" s="638" t="str">
        <f t="shared" si="63"/>
        <v/>
      </c>
      <c r="BH155" s="99"/>
      <c r="BI155" s="250"/>
      <c r="BJ155" s="250"/>
      <c r="BK155" s="96"/>
    </row>
    <row r="156" spans="1:63" hidden="1">
      <c r="A156" s="96" t="str">
        <f t="shared" ref="A156:A219" si="64">+$K$3</f>
        <v/>
      </c>
      <c r="B156" s="96">
        <f t="shared" ref="B156:B219" si="65">+$E$3</f>
        <v>0</v>
      </c>
      <c r="C156" s="1658"/>
      <c r="D156" s="1658"/>
      <c r="E156" s="1659"/>
      <c r="F156" s="1660"/>
      <c r="G156" s="1658"/>
      <c r="H156" s="1658"/>
      <c r="I156" s="1658"/>
      <c r="J156" s="1658"/>
      <c r="K156" s="1658"/>
      <c r="L156" s="1661"/>
      <c r="M156" s="1662"/>
      <c r="N156" s="1663"/>
      <c r="O156" s="1663"/>
      <c r="P156" s="1663"/>
      <c r="Q156" s="1663"/>
      <c r="R156" s="1663"/>
      <c r="S156" s="1663"/>
      <c r="T156" s="1663"/>
      <c r="U156" s="1663"/>
      <c r="V156" s="1663"/>
      <c r="W156" s="1664"/>
      <c r="X156" s="1664"/>
      <c r="Y156" s="1664"/>
      <c r="Z156" s="1658"/>
      <c r="AA156" s="4"/>
      <c r="AB156" s="96"/>
      <c r="AC156" s="96"/>
      <c r="AD156" s="96"/>
      <c r="AE156" s="96"/>
      <c r="AF156" s="96"/>
      <c r="AG156" s="96"/>
      <c r="AH156" s="96"/>
      <c r="AI156" s="96"/>
      <c r="AJ156" s="96"/>
      <c r="AK156" s="96"/>
      <c r="AL156" s="250" t="str">
        <f t="shared" si="44"/>
        <v/>
      </c>
      <c r="AM156" s="637" t="str">
        <f t="shared" si="45"/>
        <v/>
      </c>
      <c r="AN156" s="250" t="str">
        <f t="shared" si="46"/>
        <v/>
      </c>
      <c r="AO156" s="250" t="str">
        <f t="shared" si="47"/>
        <v/>
      </c>
      <c r="AP156" s="250" t="str">
        <f t="shared" si="48"/>
        <v/>
      </c>
      <c r="AQ156" s="250" t="str">
        <f t="shared" si="49"/>
        <v/>
      </c>
      <c r="AR156" s="250" t="str">
        <f t="shared" si="50"/>
        <v/>
      </c>
      <c r="AS156" s="638" t="str">
        <f t="shared" si="51"/>
        <v/>
      </c>
      <c r="AT156" s="638" t="str">
        <f t="shared" si="52"/>
        <v/>
      </c>
      <c r="AU156" s="96" t="str">
        <f t="shared" si="53"/>
        <v>S/I</v>
      </c>
      <c r="AV156" s="96"/>
      <c r="AW156" s="639"/>
      <c r="AX156" s="96" t="str">
        <f t="shared" si="54"/>
        <v xml:space="preserve"> - </v>
      </c>
      <c r="AY156" s="640" t="str">
        <f t="shared" si="55"/>
        <v/>
      </c>
      <c r="AZ156" s="640">
        <f t="shared" si="56"/>
        <v>0</v>
      </c>
      <c r="BA156" s="250" t="str">
        <f t="shared" si="57"/>
        <v/>
      </c>
      <c r="BB156" s="250" t="str">
        <f t="shared" si="58"/>
        <v/>
      </c>
      <c r="BC156" s="250" t="str">
        <f t="shared" si="59"/>
        <v/>
      </c>
      <c r="BD156" s="250" t="str">
        <f t="shared" si="60"/>
        <v/>
      </c>
      <c r="BE156" s="250" t="str">
        <f t="shared" si="61"/>
        <v/>
      </c>
      <c r="BF156" s="638" t="str">
        <f t="shared" si="62"/>
        <v/>
      </c>
      <c r="BG156" s="638" t="str">
        <f t="shared" si="63"/>
        <v/>
      </c>
      <c r="BH156" s="99"/>
      <c r="BI156" s="250"/>
      <c r="BJ156" s="250"/>
      <c r="BK156" s="96"/>
    </row>
    <row r="157" spans="1:63" hidden="1">
      <c r="A157" s="96" t="str">
        <f t="shared" si="64"/>
        <v/>
      </c>
      <c r="B157" s="96">
        <f t="shared" si="65"/>
        <v>0</v>
      </c>
      <c r="C157" s="1658"/>
      <c r="D157" s="1658"/>
      <c r="E157" s="1659"/>
      <c r="F157" s="1660"/>
      <c r="G157" s="1658"/>
      <c r="H157" s="1658"/>
      <c r="I157" s="1658"/>
      <c r="J157" s="1658"/>
      <c r="K157" s="1658"/>
      <c r="L157" s="1661"/>
      <c r="M157" s="1662"/>
      <c r="N157" s="1663"/>
      <c r="O157" s="1663"/>
      <c r="P157" s="1663"/>
      <c r="Q157" s="1663"/>
      <c r="R157" s="1663"/>
      <c r="S157" s="1663"/>
      <c r="T157" s="1663"/>
      <c r="U157" s="1663"/>
      <c r="V157" s="1663"/>
      <c r="W157" s="1664"/>
      <c r="X157" s="1664"/>
      <c r="Y157" s="1664"/>
      <c r="Z157" s="1658"/>
      <c r="AA157" s="4"/>
      <c r="AB157" s="96"/>
      <c r="AC157" s="96"/>
      <c r="AD157" s="96"/>
      <c r="AE157" s="96"/>
      <c r="AF157" s="96"/>
      <c r="AG157" s="96"/>
      <c r="AH157" s="96"/>
      <c r="AI157" s="96"/>
      <c r="AJ157" s="96"/>
      <c r="AK157" s="96"/>
      <c r="AL157" s="250" t="str">
        <f t="shared" si="44"/>
        <v/>
      </c>
      <c r="AM157" s="637" t="str">
        <f t="shared" si="45"/>
        <v/>
      </c>
      <c r="AN157" s="250" t="str">
        <f t="shared" si="46"/>
        <v/>
      </c>
      <c r="AO157" s="250" t="str">
        <f t="shared" si="47"/>
        <v/>
      </c>
      <c r="AP157" s="250" t="str">
        <f t="shared" si="48"/>
        <v/>
      </c>
      <c r="AQ157" s="250" t="str">
        <f t="shared" si="49"/>
        <v/>
      </c>
      <c r="AR157" s="250" t="str">
        <f t="shared" si="50"/>
        <v/>
      </c>
      <c r="AS157" s="638" t="str">
        <f t="shared" si="51"/>
        <v/>
      </c>
      <c r="AT157" s="638" t="str">
        <f t="shared" si="52"/>
        <v/>
      </c>
      <c r="AU157" s="96" t="str">
        <f t="shared" si="53"/>
        <v>S/I</v>
      </c>
      <c r="AV157" s="96"/>
      <c r="AW157" s="639"/>
      <c r="AX157" s="96" t="str">
        <f t="shared" si="54"/>
        <v xml:space="preserve"> - </v>
      </c>
      <c r="AY157" s="640" t="str">
        <f t="shared" si="55"/>
        <v/>
      </c>
      <c r="AZ157" s="640">
        <f t="shared" si="56"/>
        <v>0</v>
      </c>
      <c r="BA157" s="250" t="str">
        <f t="shared" si="57"/>
        <v/>
      </c>
      <c r="BB157" s="250" t="str">
        <f t="shared" si="58"/>
        <v/>
      </c>
      <c r="BC157" s="250" t="str">
        <f t="shared" si="59"/>
        <v/>
      </c>
      <c r="BD157" s="250" t="str">
        <f t="shared" si="60"/>
        <v/>
      </c>
      <c r="BE157" s="250" t="str">
        <f t="shared" si="61"/>
        <v/>
      </c>
      <c r="BF157" s="638" t="str">
        <f t="shared" si="62"/>
        <v/>
      </c>
      <c r="BG157" s="638" t="str">
        <f t="shared" si="63"/>
        <v/>
      </c>
      <c r="BH157" s="99"/>
      <c r="BI157" s="250"/>
      <c r="BJ157" s="250"/>
      <c r="BK157" s="96"/>
    </row>
    <row r="158" spans="1:63" hidden="1">
      <c r="A158" s="96" t="str">
        <f t="shared" si="64"/>
        <v/>
      </c>
      <c r="B158" s="96">
        <f t="shared" si="65"/>
        <v>0</v>
      </c>
      <c r="C158" s="1658"/>
      <c r="D158" s="1658"/>
      <c r="E158" s="1659"/>
      <c r="F158" s="1660"/>
      <c r="G158" s="1658"/>
      <c r="H158" s="1658"/>
      <c r="I158" s="1658"/>
      <c r="J158" s="1658"/>
      <c r="K158" s="1658"/>
      <c r="L158" s="1661"/>
      <c r="M158" s="1662"/>
      <c r="N158" s="1663"/>
      <c r="O158" s="1663"/>
      <c r="P158" s="1663"/>
      <c r="Q158" s="1663"/>
      <c r="R158" s="1663"/>
      <c r="S158" s="1663"/>
      <c r="T158" s="1663"/>
      <c r="U158" s="1663"/>
      <c r="V158" s="1663"/>
      <c r="W158" s="1664"/>
      <c r="X158" s="1664"/>
      <c r="Y158" s="1664"/>
      <c r="Z158" s="1658"/>
      <c r="AA158" s="4"/>
      <c r="AB158" s="96"/>
      <c r="AC158" s="96"/>
      <c r="AD158" s="96"/>
      <c r="AE158" s="96"/>
      <c r="AF158" s="96"/>
      <c r="AG158" s="96"/>
      <c r="AH158" s="96"/>
      <c r="AI158" s="96"/>
      <c r="AJ158" s="96"/>
      <c r="AK158" s="96"/>
      <c r="AL158" s="250" t="str">
        <f t="shared" si="44"/>
        <v/>
      </c>
      <c r="AM158" s="637" t="str">
        <f t="shared" si="45"/>
        <v/>
      </c>
      <c r="AN158" s="250" t="str">
        <f t="shared" si="46"/>
        <v/>
      </c>
      <c r="AO158" s="250" t="str">
        <f t="shared" si="47"/>
        <v/>
      </c>
      <c r="AP158" s="250" t="str">
        <f t="shared" si="48"/>
        <v/>
      </c>
      <c r="AQ158" s="250" t="str">
        <f t="shared" si="49"/>
        <v/>
      </c>
      <c r="AR158" s="250" t="str">
        <f t="shared" si="50"/>
        <v/>
      </c>
      <c r="AS158" s="638" t="str">
        <f t="shared" si="51"/>
        <v/>
      </c>
      <c r="AT158" s="638" t="str">
        <f t="shared" si="52"/>
        <v/>
      </c>
      <c r="AU158" s="96" t="str">
        <f t="shared" si="53"/>
        <v>S/I</v>
      </c>
      <c r="AV158" s="96"/>
      <c r="AW158" s="639"/>
      <c r="AX158" s="96" t="str">
        <f t="shared" si="54"/>
        <v xml:space="preserve"> - </v>
      </c>
      <c r="AY158" s="640" t="str">
        <f t="shared" si="55"/>
        <v/>
      </c>
      <c r="AZ158" s="640">
        <f t="shared" si="56"/>
        <v>0</v>
      </c>
      <c r="BA158" s="250" t="str">
        <f t="shared" si="57"/>
        <v/>
      </c>
      <c r="BB158" s="250" t="str">
        <f t="shared" si="58"/>
        <v/>
      </c>
      <c r="BC158" s="250" t="str">
        <f t="shared" si="59"/>
        <v/>
      </c>
      <c r="BD158" s="250" t="str">
        <f t="shared" si="60"/>
        <v/>
      </c>
      <c r="BE158" s="250" t="str">
        <f t="shared" si="61"/>
        <v/>
      </c>
      <c r="BF158" s="638" t="str">
        <f t="shared" si="62"/>
        <v/>
      </c>
      <c r="BG158" s="638" t="str">
        <f t="shared" si="63"/>
        <v/>
      </c>
      <c r="BH158" s="99"/>
      <c r="BI158" s="250"/>
      <c r="BJ158" s="250"/>
      <c r="BK158" s="96"/>
    </row>
    <row r="159" spans="1:63" hidden="1">
      <c r="A159" s="96" t="str">
        <f t="shared" si="64"/>
        <v/>
      </c>
      <c r="B159" s="96">
        <f t="shared" si="65"/>
        <v>0</v>
      </c>
      <c r="C159" s="1658"/>
      <c r="D159" s="1658"/>
      <c r="E159" s="1659"/>
      <c r="F159" s="1660"/>
      <c r="G159" s="1658"/>
      <c r="H159" s="1658"/>
      <c r="I159" s="1658"/>
      <c r="J159" s="1658"/>
      <c r="K159" s="1658"/>
      <c r="L159" s="1661"/>
      <c r="M159" s="1662"/>
      <c r="N159" s="1663"/>
      <c r="O159" s="1663"/>
      <c r="P159" s="1663"/>
      <c r="Q159" s="1663"/>
      <c r="R159" s="1663"/>
      <c r="S159" s="1663"/>
      <c r="T159" s="1663"/>
      <c r="U159" s="1663"/>
      <c r="V159" s="1663"/>
      <c r="W159" s="1664"/>
      <c r="X159" s="1664"/>
      <c r="Y159" s="1664"/>
      <c r="Z159" s="1658"/>
      <c r="AA159" s="4"/>
      <c r="AB159" s="96"/>
      <c r="AC159" s="96"/>
      <c r="AD159" s="96"/>
      <c r="AE159" s="96"/>
      <c r="AF159" s="96"/>
      <c r="AG159" s="96"/>
      <c r="AH159" s="96"/>
      <c r="AI159" s="96"/>
      <c r="AJ159" s="96"/>
      <c r="AK159" s="96"/>
      <c r="AL159" s="250" t="str">
        <f t="shared" si="44"/>
        <v/>
      </c>
      <c r="AM159" s="637" t="str">
        <f t="shared" si="45"/>
        <v/>
      </c>
      <c r="AN159" s="250" t="str">
        <f t="shared" si="46"/>
        <v/>
      </c>
      <c r="AO159" s="250" t="str">
        <f t="shared" si="47"/>
        <v/>
      </c>
      <c r="AP159" s="250" t="str">
        <f t="shared" si="48"/>
        <v/>
      </c>
      <c r="AQ159" s="250" t="str">
        <f t="shared" si="49"/>
        <v/>
      </c>
      <c r="AR159" s="250" t="str">
        <f t="shared" si="50"/>
        <v/>
      </c>
      <c r="AS159" s="638" t="str">
        <f t="shared" si="51"/>
        <v/>
      </c>
      <c r="AT159" s="638" t="str">
        <f t="shared" si="52"/>
        <v/>
      </c>
      <c r="AU159" s="96" t="str">
        <f t="shared" si="53"/>
        <v>S/I</v>
      </c>
      <c r="AV159" s="96"/>
      <c r="AW159" s="639"/>
      <c r="AX159" s="96" t="str">
        <f t="shared" si="54"/>
        <v xml:space="preserve"> - </v>
      </c>
      <c r="AY159" s="640" t="str">
        <f t="shared" si="55"/>
        <v/>
      </c>
      <c r="AZ159" s="640">
        <f t="shared" si="56"/>
        <v>0</v>
      </c>
      <c r="BA159" s="250" t="str">
        <f t="shared" si="57"/>
        <v/>
      </c>
      <c r="BB159" s="250" t="str">
        <f t="shared" si="58"/>
        <v/>
      </c>
      <c r="BC159" s="250" t="str">
        <f t="shared" si="59"/>
        <v/>
      </c>
      <c r="BD159" s="250" t="str">
        <f t="shared" si="60"/>
        <v/>
      </c>
      <c r="BE159" s="250" t="str">
        <f t="shared" si="61"/>
        <v/>
      </c>
      <c r="BF159" s="638" t="str">
        <f t="shared" si="62"/>
        <v/>
      </c>
      <c r="BG159" s="638" t="str">
        <f t="shared" si="63"/>
        <v/>
      </c>
      <c r="BH159" s="99"/>
      <c r="BI159" s="250"/>
      <c r="BJ159" s="250"/>
      <c r="BK159" s="96"/>
    </row>
    <row r="160" spans="1:63" hidden="1">
      <c r="A160" s="96" t="str">
        <f t="shared" si="64"/>
        <v/>
      </c>
      <c r="B160" s="96">
        <f t="shared" si="65"/>
        <v>0</v>
      </c>
      <c r="C160" s="1658"/>
      <c r="D160" s="1658"/>
      <c r="E160" s="1659"/>
      <c r="F160" s="1660"/>
      <c r="G160" s="1658"/>
      <c r="H160" s="1658"/>
      <c r="I160" s="1658"/>
      <c r="J160" s="1658"/>
      <c r="K160" s="1658"/>
      <c r="L160" s="1661"/>
      <c r="M160" s="1662"/>
      <c r="N160" s="1663"/>
      <c r="O160" s="1663"/>
      <c r="P160" s="1663"/>
      <c r="Q160" s="1663"/>
      <c r="R160" s="1663"/>
      <c r="S160" s="1663"/>
      <c r="T160" s="1663"/>
      <c r="U160" s="1663"/>
      <c r="V160" s="1663"/>
      <c r="W160" s="1664"/>
      <c r="X160" s="1664"/>
      <c r="Y160" s="1664"/>
      <c r="Z160" s="1658"/>
      <c r="AA160" s="4"/>
      <c r="AB160" s="96"/>
      <c r="AC160" s="96"/>
      <c r="AD160" s="96"/>
      <c r="AE160" s="96"/>
      <c r="AF160" s="96"/>
      <c r="AG160" s="96"/>
      <c r="AH160" s="96"/>
      <c r="AI160" s="96"/>
      <c r="AJ160" s="96"/>
      <c r="AK160" s="96"/>
      <c r="AL160" s="250" t="str">
        <f t="shared" si="44"/>
        <v/>
      </c>
      <c r="AM160" s="637" t="str">
        <f t="shared" si="45"/>
        <v/>
      </c>
      <c r="AN160" s="250" t="str">
        <f t="shared" si="46"/>
        <v/>
      </c>
      <c r="AO160" s="250" t="str">
        <f t="shared" si="47"/>
        <v/>
      </c>
      <c r="AP160" s="250" t="str">
        <f t="shared" si="48"/>
        <v/>
      </c>
      <c r="AQ160" s="250" t="str">
        <f t="shared" si="49"/>
        <v/>
      </c>
      <c r="AR160" s="250" t="str">
        <f t="shared" si="50"/>
        <v/>
      </c>
      <c r="AS160" s="638" t="str">
        <f t="shared" si="51"/>
        <v/>
      </c>
      <c r="AT160" s="638" t="str">
        <f t="shared" si="52"/>
        <v/>
      </c>
      <c r="AU160" s="96" t="str">
        <f t="shared" si="53"/>
        <v>S/I</v>
      </c>
      <c r="AV160" s="96"/>
      <c r="AW160" s="639"/>
      <c r="AX160" s="96" t="str">
        <f t="shared" si="54"/>
        <v xml:space="preserve"> - </v>
      </c>
      <c r="AY160" s="640" t="str">
        <f t="shared" si="55"/>
        <v/>
      </c>
      <c r="AZ160" s="640">
        <f t="shared" si="56"/>
        <v>0</v>
      </c>
      <c r="BA160" s="250" t="str">
        <f t="shared" si="57"/>
        <v/>
      </c>
      <c r="BB160" s="250" t="str">
        <f t="shared" si="58"/>
        <v/>
      </c>
      <c r="BC160" s="250" t="str">
        <f t="shared" si="59"/>
        <v/>
      </c>
      <c r="BD160" s="250" t="str">
        <f t="shared" si="60"/>
        <v/>
      </c>
      <c r="BE160" s="250" t="str">
        <f t="shared" si="61"/>
        <v/>
      </c>
      <c r="BF160" s="638" t="str">
        <f t="shared" si="62"/>
        <v/>
      </c>
      <c r="BG160" s="638" t="str">
        <f t="shared" si="63"/>
        <v/>
      </c>
      <c r="BH160" s="99"/>
      <c r="BI160" s="250"/>
      <c r="BJ160" s="250"/>
      <c r="BK160" s="96"/>
    </row>
    <row r="161" spans="1:63" hidden="1">
      <c r="A161" s="96" t="str">
        <f t="shared" si="64"/>
        <v/>
      </c>
      <c r="B161" s="96">
        <f t="shared" si="65"/>
        <v>0</v>
      </c>
      <c r="C161" s="1658"/>
      <c r="D161" s="1658"/>
      <c r="E161" s="1659"/>
      <c r="F161" s="1660"/>
      <c r="G161" s="1658"/>
      <c r="H161" s="1658"/>
      <c r="I161" s="1658"/>
      <c r="J161" s="1658"/>
      <c r="K161" s="1658"/>
      <c r="L161" s="1661"/>
      <c r="M161" s="1662"/>
      <c r="N161" s="1663"/>
      <c r="O161" s="1663"/>
      <c r="P161" s="1663"/>
      <c r="Q161" s="1663"/>
      <c r="R161" s="1663"/>
      <c r="S161" s="1663"/>
      <c r="T161" s="1663"/>
      <c r="U161" s="1663"/>
      <c r="V161" s="1663"/>
      <c r="W161" s="1664"/>
      <c r="X161" s="1664"/>
      <c r="Y161" s="1664"/>
      <c r="Z161" s="1658"/>
      <c r="AA161" s="4"/>
      <c r="AB161" s="96"/>
      <c r="AC161" s="96"/>
      <c r="AD161" s="96"/>
      <c r="AE161" s="96"/>
      <c r="AF161" s="96"/>
      <c r="AG161" s="96"/>
      <c r="AH161" s="96"/>
      <c r="AI161" s="96"/>
      <c r="AJ161" s="96"/>
      <c r="AK161" s="96"/>
      <c r="AL161" s="250" t="str">
        <f t="shared" si="44"/>
        <v/>
      </c>
      <c r="AM161" s="637" t="str">
        <f t="shared" si="45"/>
        <v/>
      </c>
      <c r="AN161" s="250" t="str">
        <f t="shared" si="46"/>
        <v/>
      </c>
      <c r="AO161" s="250" t="str">
        <f t="shared" si="47"/>
        <v/>
      </c>
      <c r="AP161" s="250" t="str">
        <f t="shared" si="48"/>
        <v/>
      </c>
      <c r="AQ161" s="250" t="str">
        <f t="shared" si="49"/>
        <v/>
      </c>
      <c r="AR161" s="250" t="str">
        <f t="shared" si="50"/>
        <v/>
      </c>
      <c r="AS161" s="638" t="str">
        <f t="shared" si="51"/>
        <v/>
      </c>
      <c r="AT161" s="638" t="str">
        <f t="shared" si="52"/>
        <v/>
      </c>
      <c r="AU161" s="96" t="str">
        <f t="shared" si="53"/>
        <v>S/I</v>
      </c>
      <c r="AV161" s="96"/>
      <c r="AW161" s="639"/>
      <c r="AX161" s="96" t="str">
        <f t="shared" si="54"/>
        <v xml:space="preserve"> - </v>
      </c>
      <c r="AY161" s="640" t="str">
        <f t="shared" si="55"/>
        <v/>
      </c>
      <c r="AZ161" s="640">
        <f t="shared" si="56"/>
        <v>0</v>
      </c>
      <c r="BA161" s="250" t="str">
        <f t="shared" si="57"/>
        <v/>
      </c>
      <c r="BB161" s="250" t="str">
        <f t="shared" si="58"/>
        <v/>
      </c>
      <c r="BC161" s="250" t="str">
        <f t="shared" si="59"/>
        <v/>
      </c>
      <c r="BD161" s="250" t="str">
        <f t="shared" si="60"/>
        <v/>
      </c>
      <c r="BE161" s="250" t="str">
        <f t="shared" si="61"/>
        <v/>
      </c>
      <c r="BF161" s="638" t="str">
        <f t="shared" si="62"/>
        <v/>
      </c>
      <c r="BG161" s="638" t="str">
        <f t="shared" si="63"/>
        <v/>
      </c>
      <c r="BH161" s="99"/>
      <c r="BI161" s="250"/>
      <c r="BJ161" s="250"/>
      <c r="BK161" s="96"/>
    </row>
    <row r="162" spans="1:63" hidden="1">
      <c r="A162" s="96" t="str">
        <f t="shared" si="64"/>
        <v/>
      </c>
      <c r="B162" s="96">
        <f t="shared" si="65"/>
        <v>0</v>
      </c>
      <c r="C162" s="1658"/>
      <c r="D162" s="1658"/>
      <c r="E162" s="1659"/>
      <c r="F162" s="1660"/>
      <c r="G162" s="1658"/>
      <c r="H162" s="1658"/>
      <c r="I162" s="1658"/>
      <c r="J162" s="1658"/>
      <c r="K162" s="1658"/>
      <c r="L162" s="1661"/>
      <c r="M162" s="1662"/>
      <c r="N162" s="1663"/>
      <c r="O162" s="1663"/>
      <c r="P162" s="1663"/>
      <c r="Q162" s="1663"/>
      <c r="R162" s="1663"/>
      <c r="S162" s="1663"/>
      <c r="T162" s="1663"/>
      <c r="U162" s="1663"/>
      <c r="V162" s="1663"/>
      <c r="W162" s="1664"/>
      <c r="X162" s="1664"/>
      <c r="Y162" s="1664"/>
      <c r="Z162" s="1658"/>
      <c r="AA162" s="4"/>
      <c r="AB162" s="96"/>
      <c r="AC162" s="96"/>
      <c r="AD162" s="96"/>
      <c r="AE162" s="96"/>
      <c r="AF162" s="96"/>
      <c r="AG162" s="96"/>
      <c r="AH162" s="96"/>
      <c r="AI162" s="96"/>
      <c r="AJ162" s="96"/>
      <c r="AK162" s="96"/>
      <c r="AL162" s="250" t="str">
        <f t="shared" si="44"/>
        <v/>
      </c>
      <c r="AM162" s="637" t="str">
        <f t="shared" si="45"/>
        <v/>
      </c>
      <c r="AN162" s="250" t="str">
        <f t="shared" si="46"/>
        <v/>
      </c>
      <c r="AO162" s="250" t="str">
        <f t="shared" si="47"/>
        <v/>
      </c>
      <c r="AP162" s="250" t="str">
        <f t="shared" si="48"/>
        <v/>
      </c>
      <c r="AQ162" s="250" t="str">
        <f t="shared" si="49"/>
        <v/>
      </c>
      <c r="AR162" s="250" t="str">
        <f t="shared" si="50"/>
        <v/>
      </c>
      <c r="AS162" s="638" t="str">
        <f t="shared" si="51"/>
        <v/>
      </c>
      <c r="AT162" s="638" t="str">
        <f t="shared" si="52"/>
        <v/>
      </c>
      <c r="AU162" s="96" t="str">
        <f t="shared" si="53"/>
        <v>S/I</v>
      </c>
      <c r="AV162" s="96"/>
      <c r="AW162" s="639"/>
      <c r="AX162" s="96" t="str">
        <f t="shared" si="54"/>
        <v xml:space="preserve"> - </v>
      </c>
      <c r="AY162" s="640" t="str">
        <f t="shared" si="55"/>
        <v/>
      </c>
      <c r="AZ162" s="640">
        <f t="shared" si="56"/>
        <v>0</v>
      </c>
      <c r="BA162" s="250" t="str">
        <f t="shared" si="57"/>
        <v/>
      </c>
      <c r="BB162" s="250" t="str">
        <f t="shared" si="58"/>
        <v/>
      </c>
      <c r="BC162" s="250" t="str">
        <f t="shared" si="59"/>
        <v/>
      </c>
      <c r="BD162" s="250" t="str">
        <f t="shared" si="60"/>
        <v/>
      </c>
      <c r="BE162" s="250" t="str">
        <f t="shared" si="61"/>
        <v/>
      </c>
      <c r="BF162" s="638" t="str">
        <f t="shared" si="62"/>
        <v/>
      </c>
      <c r="BG162" s="638" t="str">
        <f t="shared" si="63"/>
        <v/>
      </c>
      <c r="BH162" s="99"/>
      <c r="BI162" s="250"/>
      <c r="BJ162" s="250"/>
      <c r="BK162" s="96"/>
    </row>
    <row r="163" spans="1:63" hidden="1">
      <c r="A163" s="96" t="str">
        <f t="shared" si="64"/>
        <v/>
      </c>
      <c r="B163" s="96">
        <f t="shared" si="65"/>
        <v>0</v>
      </c>
      <c r="C163" s="1658"/>
      <c r="D163" s="1658"/>
      <c r="E163" s="1659"/>
      <c r="F163" s="1660"/>
      <c r="G163" s="1658"/>
      <c r="H163" s="1658"/>
      <c r="I163" s="1658"/>
      <c r="J163" s="1658"/>
      <c r="K163" s="1658"/>
      <c r="L163" s="1661"/>
      <c r="M163" s="1662"/>
      <c r="N163" s="1663"/>
      <c r="O163" s="1663"/>
      <c r="P163" s="1663"/>
      <c r="Q163" s="1663"/>
      <c r="R163" s="1663"/>
      <c r="S163" s="1663"/>
      <c r="T163" s="1663"/>
      <c r="U163" s="1663"/>
      <c r="V163" s="1663"/>
      <c r="W163" s="1664"/>
      <c r="X163" s="1664"/>
      <c r="Y163" s="1664"/>
      <c r="Z163" s="1658"/>
      <c r="AA163" s="4"/>
      <c r="AB163" s="96"/>
      <c r="AC163" s="96"/>
      <c r="AD163" s="96"/>
      <c r="AE163" s="96"/>
      <c r="AF163" s="96"/>
      <c r="AG163" s="96"/>
      <c r="AH163" s="96"/>
      <c r="AI163" s="96"/>
      <c r="AJ163" s="96"/>
      <c r="AK163" s="96"/>
      <c r="AL163" s="250" t="str">
        <f t="shared" si="44"/>
        <v/>
      </c>
      <c r="AM163" s="637" t="str">
        <f t="shared" si="45"/>
        <v/>
      </c>
      <c r="AN163" s="250" t="str">
        <f t="shared" si="46"/>
        <v/>
      </c>
      <c r="AO163" s="250" t="str">
        <f t="shared" si="47"/>
        <v/>
      </c>
      <c r="AP163" s="250" t="str">
        <f t="shared" si="48"/>
        <v/>
      </c>
      <c r="AQ163" s="250" t="str">
        <f t="shared" si="49"/>
        <v/>
      </c>
      <c r="AR163" s="250" t="str">
        <f t="shared" si="50"/>
        <v/>
      </c>
      <c r="AS163" s="638" t="str">
        <f t="shared" si="51"/>
        <v/>
      </c>
      <c r="AT163" s="638" t="str">
        <f t="shared" si="52"/>
        <v/>
      </c>
      <c r="AU163" s="96" t="str">
        <f t="shared" si="53"/>
        <v>S/I</v>
      </c>
      <c r="AV163" s="96"/>
      <c r="AW163" s="639"/>
      <c r="AX163" s="96" t="str">
        <f t="shared" si="54"/>
        <v xml:space="preserve"> - </v>
      </c>
      <c r="AY163" s="640" t="str">
        <f t="shared" si="55"/>
        <v/>
      </c>
      <c r="AZ163" s="640">
        <f t="shared" si="56"/>
        <v>0</v>
      </c>
      <c r="BA163" s="250" t="str">
        <f t="shared" si="57"/>
        <v/>
      </c>
      <c r="BB163" s="250" t="str">
        <f t="shared" si="58"/>
        <v/>
      </c>
      <c r="BC163" s="250" t="str">
        <f t="shared" si="59"/>
        <v/>
      </c>
      <c r="BD163" s="250" t="str">
        <f t="shared" si="60"/>
        <v/>
      </c>
      <c r="BE163" s="250" t="str">
        <f t="shared" si="61"/>
        <v/>
      </c>
      <c r="BF163" s="638" t="str">
        <f t="shared" si="62"/>
        <v/>
      </c>
      <c r="BG163" s="638" t="str">
        <f t="shared" si="63"/>
        <v/>
      </c>
      <c r="BH163" s="99"/>
      <c r="BI163" s="250"/>
      <c r="BJ163" s="250"/>
      <c r="BK163" s="96"/>
    </row>
    <row r="164" spans="1:63" hidden="1">
      <c r="A164" s="96" t="str">
        <f t="shared" si="64"/>
        <v/>
      </c>
      <c r="B164" s="96">
        <f t="shared" si="65"/>
        <v>0</v>
      </c>
      <c r="C164" s="1658"/>
      <c r="D164" s="1658"/>
      <c r="E164" s="1659"/>
      <c r="F164" s="1660"/>
      <c r="G164" s="1658"/>
      <c r="H164" s="1658"/>
      <c r="I164" s="1658"/>
      <c r="J164" s="1658"/>
      <c r="K164" s="1658"/>
      <c r="L164" s="1661"/>
      <c r="M164" s="1662"/>
      <c r="N164" s="1663"/>
      <c r="O164" s="1663"/>
      <c r="P164" s="1663"/>
      <c r="Q164" s="1663"/>
      <c r="R164" s="1663"/>
      <c r="S164" s="1663"/>
      <c r="T164" s="1663"/>
      <c r="U164" s="1663"/>
      <c r="V164" s="1663"/>
      <c r="W164" s="1664"/>
      <c r="X164" s="1664"/>
      <c r="Y164" s="1664"/>
      <c r="Z164" s="1658"/>
      <c r="AA164" s="4"/>
      <c r="AB164" s="96"/>
      <c r="AC164" s="96"/>
      <c r="AD164" s="96"/>
      <c r="AE164" s="96"/>
      <c r="AF164" s="96"/>
      <c r="AG164" s="96"/>
      <c r="AH164" s="96"/>
      <c r="AI164" s="96"/>
      <c r="AJ164" s="96"/>
      <c r="AK164" s="96"/>
      <c r="AL164" s="250" t="str">
        <f t="shared" si="44"/>
        <v/>
      </c>
      <c r="AM164" s="637" t="str">
        <f t="shared" si="45"/>
        <v/>
      </c>
      <c r="AN164" s="250" t="str">
        <f t="shared" si="46"/>
        <v/>
      </c>
      <c r="AO164" s="250" t="str">
        <f t="shared" si="47"/>
        <v/>
      </c>
      <c r="AP164" s="250" t="str">
        <f t="shared" si="48"/>
        <v/>
      </c>
      <c r="AQ164" s="250" t="str">
        <f t="shared" si="49"/>
        <v/>
      </c>
      <c r="AR164" s="250" t="str">
        <f t="shared" si="50"/>
        <v/>
      </c>
      <c r="AS164" s="638" t="str">
        <f t="shared" si="51"/>
        <v/>
      </c>
      <c r="AT164" s="638" t="str">
        <f t="shared" si="52"/>
        <v/>
      </c>
      <c r="AU164" s="96" t="str">
        <f t="shared" si="53"/>
        <v>S/I</v>
      </c>
      <c r="AV164" s="96"/>
      <c r="AW164" s="639"/>
      <c r="AX164" s="96" t="str">
        <f t="shared" si="54"/>
        <v xml:space="preserve"> - </v>
      </c>
      <c r="AY164" s="640" t="str">
        <f t="shared" si="55"/>
        <v/>
      </c>
      <c r="AZ164" s="640">
        <f t="shared" si="56"/>
        <v>0</v>
      </c>
      <c r="BA164" s="250" t="str">
        <f t="shared" si="57"/>
        <v/>
      </c>
      <c r="BB164" s="250" t="str">
        <f t="shared" si="58"/>
        <v/>
      </c>
      <c r="BC164" s="250" t="str">
        <f t="shared" si="59"/>
        <v/>
      </c>
      <c r="BD164" s="250" t="str">
        <f t="shared" si="60"/>
        <v/>
      </c>
      <c r="BE164" s="250" t="str">
        <f t="shared" si="61"/>
        <v/>
      </c>
      <c r="BF164" s="638" t="str">
        <f t="shared" si="62"/>
        <v/>
      </c>
      <c r="BG164" s="638" t="str">
        <f t="shared" si="63"/>
        <v/>
      </c>
      <c r="BH164" s="99"/>
      <c r="BI164" s="250"/>
      <c r="BJ164" s="250"/>
      <c r="BK164" s="96"/>
    </row>
    <row r="165" spans="1:63" hidden="1">
      <c r="A165" s="96" t="str">
        <f t="shared" si="64"/>
        <v/>
      </c>
      <c r="B165" s="96">
        <f t="shared" si="65"/>
        <v>0</v>
      </c>
      <c r="C165" s="1658"/>
      <c r="D165" s="1658"/>
      <c r="E165" s="1659"/>
      <c r="F165" s="1660"/>
      <c r="G165" s="1658"/>
      <c r="H165" s="1658"/>
      <c r="I165" s="1658"/>
      <c r="J165" s="1658"/>
      <c r="K165" s="1658"/>
      <c r="L165" s="1661"/>
      <c r="M165" s="1662"/>
      <c r="N165" s="1663"/>
      <c r="O165" s="1663"/>
      <c r="P165" s="1663"/>
      <c r="Q165" s="1663"/>
      <c r="R165" s="1663"/>
      <c r="S165" s="1663"/>
      <c r="T165" s="1663"/>
      <c r="U165" s="1663"/>
      <c r="V165" s="1663"/>
      <c r="W165" s="1664"/>
      <c r="X165" s="1664"/>
      <c r="Y165" s="1664"/>
      <c r="Z165" s="1658"/>
      <c r="AA165" s="4"/>
      <c r="AB165" s="96"/>
      <c r="AC165" s="96"/>
      <c r="AD165" s="96"/>
      <c r="AE165" s="96"/>
      <c r="AF165" s="96"/>
      <c r="AG165" s="96"/>
      <c r="AH165" s="96"/>
      <c r="AI165" s="96"/>
      <c r="AJ165" s="96"/>
      <c r="AK165" s="96"/>
      <c r="AL165" s="250" t="str">
        <f t="shared" si="44"/>
        <v/>
      </c>
      <c r="AM165" s="637" t="str">
        <f t="shared" si="45"/>
        <v/>
      </c>
      <c r="AN165" s="250" t="str">
        <f t="shared" si="46"/>
        <v/>
      </c>
      <c r="AO165" s="250" t="str">
        <f t="shared" si="47"/>
        <v/>
      </c>
      <c r="AP165" s="250" t="str">
        <f t="shared" si="48"/>
        <v/>
      </c>
      <c r="AQ165" s="250" t="str">
        <f t="shared" si="49"/>
        <v/>
      </c>
      <c r="AR165" s="250" t="str">
        <f t="shared" si="50"/>
        <v/>
      </c>
      <c r="AS165" s="638" t="str">
        <f t="shared" si="51"/>
        <v/>
      </c>
      <c r="AT165" s="638" t="str">
        <f t="shared" si="52"/>
        <v/>
      </c>
      <c r="AU165" s="96" t="str">
        <f t="shared" si="53"/>
        <v>S/I</v>
      </c>
      <c r="AV165" s="96"/>
      <c r="AW165" s="639"/>
      <c r="AX165" s="96" t="str">
        <f t="shared" si="54"/>
        <v xml:space="preserve"> - </v>
      </c>
      <c r="AY165" s="640" t="str">
        <f t="shared" si="55"/>
        <v/>
      </c>
      <c r="AZ165" s="640">
        <f t="shared" si="56"/>
        <v>0</v>
      </c>
      <c r="BA165" s="250" t="str">
        <f t="shared" si="57"/>
        <v/>
      </c>
      <c r="BB165" s="250" t="str">
        <f t="shared" si="58"/>
        <v/>
      </c>
      <c r="BC165" s="250" t="str">
        <f t="shared" si="59"/>
        <v/>
      </c>
      <c r="BD165" s="250" t="str">
        <f t="shared" si="60"/>
        <v/>
      </c>
      <c r="BE165" s="250" t="str">
        <f t="shared" si="61"/>
        <v/>
      </c>
      <c r="BF165" s="638" t="str">
        <f t="shared" si="62"/>
        <v/>
      </c>
      <c r="BG165" s="638" t="str">
        <f t="shared" si="63"/>
        <v/>
      </c>
      <c r="BH165" s="99"/>
      <c r="BI165" s="250"/>
      <c r="BJ165" s="250"/>
      <c r="BK165" s="96"/>
    </row>
    <row r="166" spans="1:63" hidden="1">
      <c r="A166" s="96" t="str">
        <f t="shared" si="64"/>
        <v/>
      </c>
      <c r="B166" s="96">
        <f t="shared" si="65"/>
        <v>0</v>
      </c>
      <c r="C166" s="1658"/>
      <c r="D166" s="1658"/>
      <c r="E166" s="1659"/>
      <c r="F166" s="1660"/>
      <c r="G166" s="1658"/>
      <c r="H166" s="1658"/>
      <c r="I166" s="1658"/>
      <c r="J166" s="1658"/>
      <c r="K166" s="1658"/>
      <c r="L166" s="1661"/>
      <c r="M166" s="1662"/>
      <c r="N166" s="1663"/>
      <c r="O166" s="1663"/>
      <c r="P166" s="1663"/>
      <c r="Q166" s="1663"/>
      <c r="R166" s="1663"/>
      <c r="S166" s="1663"/>
      <c r="T166" s="1663"/>
      <c r="U166" s="1663"/>
      <c r="V166" s="1663"/>
      <c r="W166" s="1664"/>
      <c r="X166" s="1664"/>
      <c r="Y166" s="1664"/>
      <c r="Z166" s="1658"/>
      <c r="AA166" s="4"/>
      <c r="AB166" s="96"/>
      <c r="AC166" s="96"/>
      <c r="AD166" s="96"/>
      <c r="AE166" s="96"/>
      <c r="AF166" s="96"/>
      <c r="AG166" s="96"/>
      <c r="AH166" s="96"/>
      <c r="AI166" s="96"/>
      <c r="AJ166" s="96"/>
      <c r="AK166" s="96"/>
      <c r="AL166" s="250" t="str">
        <f t="shared" si="44"/>
        <v/>
      </c>
      <c r="AM166" s="637" t="str">
        <f t="shared" si="45"/>
        <v/>
      </c>
      <c r="AN166" s="250" t="str">
        <f t="shared" si="46"/>
        <v/>
      </c>
      <c r="AO166" s="250" t="str">
        <f t="shared" si="47"/>
        <v/>
      </c>
      <c r="AP166" s="250" t="str">
        <f t="shared" si="48"/>
        <v/>
      </c>
      <c r="AQ166" s="250" t="str">
        <f t="shared" si="49"/>
        <v/>
      </c>
      <c r="AR166" s="250" t="str">
        <f t="shared" si="50"/>
        <v/>
      </c>
      <c r="AS166" s="638" t="str">
        <f t="shared" si="51"/>
        <v/>
      </c>
      <c r="AT166" s="638" t="str">
        <f t="shared" si="52"/>
        <v/>
      </c>
      <c r="AU166" s="96" t="str">
        <f t="shared" si="53"/>
        <v>S/I</v>
      </c>
      <c r="AV166" s="96"/>
      <c r="AW166" s="639"/>
      <c r="AX166" s="96" t="str">
        <f t="shared" si="54"/>
        <v xml:space="preserve"> - </v>
      </c>
      <c r="AY166" s="640" t="str">
        <f t="shared" si="55"/>
        <v/>
      </c>
      <c r="AZ166" s="640">
        <f t="shared" si="56"/>
        <v>0</v>
      </c>
      <c r="BA166" s="250" t="str">
        <f t="shared" si="57"/>
        <v/>
      </c>
      <c r="BB166" s="250" t="str">
        <f t="shared" si="58"/>
        <v/>
      </c>
      <c r="BC166" s="250" t="str">
        <f t="shared" si="59"/>
        <v/>
      </c>
      <c r="BD166" s="250" t="str">
        <f t="shared" si="60"/>
        <v/>
      </c>
      <c r="BE166" s="250" t="str">
        <f t="shared" si="61"/>
        <v/>
      </c>
      <c r="BF166" s="638" t="str">
        <f t="shared" si="62"/>
        <v/>
      </c>
      <c r="BG166" s="638" t="str">
        <f t="shared" si="63"/>
        <v/>
      </c>
      <c r="BH166" s="99"/>
      <c r="BI166" s="250"/>
      <c r="BJ166" s="250"/>
      <c r="BK166" s="96"/>
    </row>
    <row r="167" spans="1:63" hidden="1">
      <c r="A167" s="96" t="str">
        <f t="shared" si="64"/>
        <v/>
      </c>
      <c r="B167" s="96">
        <f t="shared" si="65"/>
        <v>0</v>
      </c>
      <c r="C167" s="1658"/>
      <c r="D167" s="1658"/>
      <c r="E167" s="1659"/>
      <c r="F167" s="1660"/>
      <c r="G167" s="1658"/>
      <c r="H167" s="1658"/>
      <c r="I167" s="1658"/>
      <c r="J167" s="1658"/>
      <c r="K167" s="1658"/>
      <c r="L167" s="1661"/>
      <c r="M167" s="1662"/>
      <c r="N167" s="1663"/>
      <c r="O167" s="1663"/>
      <c r="P167" s="1663"/>
      <c r="Q167" s="1663"/>
      <c r="R167" s="1663"/>
      <c r="S167" s="1663"/>
      <c r="T167" s="1663"/>
      <c r="U167" s="1663"/>
      <c r="V167" s="1663"/>
      <c r="W167" s="1664"/>
      <c r="X167" s="1664"/>
      <c r="Y167" s="1664"/>
      <c r="Z167" s="1658"/>
      <c r="AA167" s="4"/>
      <c r="AB167" s="96"/>
      <c r="AC167" s="96"/>
      <c r="AD167" s="96"/>
      <c r="AE167" s="96"/>
      <c r="AF167" s="96"/>
      <c r="AG167" s="96"/>
      <c r="AH167" s="96"/>
      <c r="AI167" s="96"/>
      <c r="AJ167" s="96"/>
      <c r="AK167" s="96"/>
      <c r="AL167" s="250" t="str">
        <f t="shared" si="44"/>
        <v/>
      </c>
      <c r="AM167" s="637" t="str">
        <f t="shared" si="45"/>
        <v/>
      </c>
      <c r="AN167" s="250" t="str">
        <f t="shared" si="46"/>
        <v/>
      </c>
      <c r="AO167" s="250" t="str">
        <f t="shared" si="47"/>
        <v/>
      </c>
      <c r="AP167" s="250" t="str">
        <f t="shared" si="48"/>
        <v/>
      </c>
      <c r="AQ167" s="250" t="str">
        <f t="shared" si="49"/>
        <v/>
      </c>
      <c r="AR167" s="250" t="str">
        <f t="shared" si="50"/>
        <v/>
      </c>
      <c r="AS167" s="638" t="str">
        <f t="shared" si="51"/>
        <v/>
      </c>
      <c r="AT167" s="638" t="str">
        <f t="shared" si="52"/>
        <v/>
      </c>
      <c r="AU167" s="96" t="str">
        <f t="shared" si="53"/>
        <v>S/I</v>
      </c>
      <c r="AV167" s="96"/>
      <c r="AW167" s="639"/>
      <c r="AX167" s="96" t="str">
        <f t="shared" si="54"/>
        <v xml:space="preserve"> - </v>
      </c>
      <c r="AY167" s="640" t="str">
        <f t="shared" si="55"/>
        <v/>
      </c>
      <c r="AZ167" s="640">
        <f t="shared" si="56"/>
        <v>0</v>
      </c>
      <c r="BA167" s="250" t="str">
        <f t="shared" si="57"/>
        <v/>
      </c>
      <c r="BB167" s="250" t="str">
        <f t="shared" si="58"/>
        <v/>
      </c>
      <c r="BC167" s="250" t="str">
        <f t="shared" si="59"/>
        <v/>
      </c>
      <c r="BD167" s="250" t="str">
        <f t="shared" si="60"/>
        <v/>
      </c>
      <c r="BE167" s="250" t="str">
        <f t="shared" si="61"/>
        <v/>
      </c>
      <c r="BF167" s="638" t="str">
        <f t="shared" si="62"/>
        <v/>
      </c>
      <c r="BG167" s="638" t="str">
        <f t="shared" si="63"/>
        <v/>
      </c>
      <c r="BH167" s="250"/>
      <c r="BI167" s="250"/>
      <c r="BJ167" s="250"/>
      <c r="BK167" s="96"/>
    </row>
    <row r="168" spans="1:63" hidden="1">
      <c r="A168" s="96" t="str">
        <f t="shared" si="64"/>
        <v/>
      </c>
      <c r="B168" s="96">
        <f t="shared" si="65"/>
        <v>0</v>
      </c>
      <c r="C168" s="1658"/>
      <c r="D168" s="1658"/>
      <c r="E168" s="1659"/>
      <c r="F168" s="1660"/>
      <c r="G168" s="1658"/>
      <c r="H168" s="1658"/>
      <c r="I168" s="1658"/>
      <c r="J168" s="1658"/>
      <c r="K168" s="1658"/>
      <c r="L168" s="1661"/>
      <c r="M168" s="1662"/>
      <c r="N168" s="1663"/>
      <c r="O168" s="1663"/>
      <c r="P168" s="1663"/>
      <c r="Q168" s="1663"/>
      <c r="R168" s="1663"/>
      <c r="S168" s="1663"/>
      <c r="T168" s="1663"/>
      <c r="U168" s="1663"/>
      <c r="V168" s="1663"/>
      <c r="W168" s="1664"/>
      <c r="X168" s="1664"/>
      <c r="Y168" s="1664"/>
      <c r="Z168" s="1658"/>
      <c r="AA168" s="4"/>
      <c r="AB168" s="96"/>
      <c r="AC168" s="96"/>
      <c r="AD168" s="96"/>
      <c r="AE168" s="96"/>
      <c r="AF168" s="96"/>
      <c r="AG168" s="96"/>
      <c r="AH168" s="96"/>
      <c r="AI168" s="96"/>
      <c r="AJ168" s="96"/>
      <c r="AK168" s="96"/>
      <c r="AL168" s="250" t="str">
        <f t="shared" si="44"/>
        <v/>
      </c>
      <c r="AM168" s="637" t="str">
        <f t="shared" si="45"/>
        <v/>
      </c>
      <c r="AN168" s="250" t="str">
        <f t="shared" si="46"/>
        <v/>
      </c>
      <c r="AO168" s="250" t="str">
        <f t="shared" si="47"/>
        <v/>
      </c>
      <c r="AP168" s="250" t="str">
        <f t="shared" si="48"/>
        <v/>
      </c>
      <c r="AQ168" s="250" t="str">
        <f t="shared" si="49"/>
        <v/>
      </c>
      <c r="AR168" s="250" t="str">
        <f t="shared" si="50"/>
        <v/>
      </c>
      <c r="AS168" s="638" t="str">
        <f t="shared" si="51"/>
        <v/>
      </c>
      <c r="AT168" s="638" t="str">
        <f t="shared" si="52"/>
        <v/>
      </c>
      <c r="AU168" s="96" t="str">
        <f t="shared" si="53"/>
        <v>S/I</v>
      </c>
      <c r="AV168" s="96"/>
      <c r="AW168" s="639"/>
      <c r="AX168" s="96" t="str">
        <f t="shared" si="54"/>
        <v xml:space="preserve"> - </v>
      </c>
      <c r="AY168" s="640" t="str">
        <f t="shared" si="55"/>
        <v/>
      </c>
      <c r="AZ168" s="640">
        <f t="shared" si="56"/>
        <v>0</v>
      </c>
      <c r="BA168" s="250" t="str">
        <f t="shared" si="57"/>
        <v/>
      </c>
      <c r="BB168" s="250" t="str">
        <f t="shared" si="58"/>
        <v/>
      </c>
      <c r="BC168" s="250" t="str">
        <f t="shared" si="59"/>
        <v/>
      </c>
      <c r="BD168" s="250" t="str">
        <f t="shared" si="60"/>
        <v/>
      </c>
      <c r="BE168" s="250" t="str">
        <f t="shared" si="61"/>
        <v/>
      </c>
      <c r="BF168" s="638" t="str">
        <f t="shared" si="62"/>
        <v/>
      </c>
      <c r="BG168" s="638" t="str">
        <f t="shared" si="63"/>
        <v/>
      </c>
      <c r="BH168" s="250"/>
      <c r="BI168" s="250">
        <f>SUM(BI16:BI166)</f>
        <v>4129</v>
      </c>
      <c r="BJ168" s="250">
        <f>SUM(BJ16:BJ166)</f>
        <v>3996</v>
      </c>
      <c r="BK168" s="250">
        <f>SUM(BK16:BK166)</f>
        <v>1274</v>
      </c>
    </row>
    <row r="169" spans="1:63" hidden="1">
      <c r="A169" s="96" t="str">
        <f t="shared" si="64"/>
        <v/>
      </c>
      <c r="B169" s="96">
        <f t="shared" si="65"/>
        <v>0</v>
      </c>
      <c r="C169" s="1658"/>
      <c r="D169" s="1658"/>
      <c r="E169" s="1659"/>
      <c r="F169" s="1660"/>
      <c r="G169" s="1658"/>
      <c r="H169" s="1658"/>
      <c r="I169" s="1658"/>
      <c r="J169" s="1658"/>
      <c r="K169" s="1658"/>
      <c r="L169" s="1661"/>
      <c r="M169" s="1662"/>
      <c r="N169" s="1663"/>
      <c r="O169" s="1663"/>
      <c r="P169" s="1663"/>
      <c r="Q169" s="1663"/>
      <c r="R169" s="1663"/>
      <c r="S169" s="1663"/>
      <c r="T169" s="1663"/>
      <c r="U169" s="1663"/>
      <c r="V169" s="1663"/>
      <c r="W169" s="1664"/>
      <c r="X169" s="1664"/>
      <c r="Y169" s="1664"/>
      <c r="Z169" s="1658"/>
      <c r="AA169" s="4"/>
      <c r="AB169" s="96"/>
      <c r="AC169" s="96"/>
      <c r="AD169" s="96"/>
      <c r="AE169" s="96"/>
      <c r="AF169" s="96"/>
      <c r="AG169" s="96"/>
      <c r="AH169" s="96"/>
      <c r="AI169" s="96"/>
      <c r="AJ169" s="96"/>
      <c r="AK169" s="96"/>
      <c r="AL169" s="250" t="str">
        <f t="shared" si="44"/>
        <v/>
      </c>
      <c r="AM169" s="637" t="str">
        <f t="shared" si="45"/>
        <v/>
      </c>
      <c r="AN169" s="250" t="str">
        <f t="shared" si="46"/>
        <v/>
      </c>
      <c r="AO169" s="250" t="str">
        <f t="shared" si="47"/>
        <v/>
      </c>
      <c r="AP169" s="250" t="str">
        <f t="shared" si="48"/>
        <v/>
      </c>
      <c r="AQ169" s="250" t="str">
        <f t="shared" si="49"/>
        <v/>
      </c>
      <c r="AR169" s="250" t="str">
        <f t="shared" si="50"/>
        <v/>
      </c>
      <c r="AS169" s="638" t="str">
        <f t="shared" si="51"/>
        <v/>
      </c>
      <c r="AT169" s="638" t="str">
        <f t="shared" si="52"/>
        <v/>
      </c>
      <c r="AU169" s="96" t="str">
        <f t="shared" si="53"/>
        <v>S/I</v>
      </c>
      <c r="AV169" s="96"/>
      <c r="AW169" s="639"/>
      <c r="AX169" s="96" t="str">
        <f t="shared" si="54"/>
        <v xml:space="preserve"> - </v>
      </c>
      <c r="AY169" s="640" t="str">
        <f t="shared" si="55"/>
        <v/>
      </c>
      <c r="AZ169" s="640">
        <f t="shared" si="56"/>
        <v>0</v>
      </c>
      <c r="BA169" s="250" t="str">
        <f t="shared" si="57"/>
        <v/>
      </c>
      <c r="BB169" s="250" t="str">
        <f t="shared" si="58"/>
        <v/>
      </c>
      <c r="BC169" s="250" t="str">
        <f t="shared" si="59"/>
        <v/>
      </c>
      <c r="BD169" s="250" t="str">
        <f t="shared" si="60"/>
        <v/>
      </c>
      <c r="BE169" s="250" t="str">
        <f t="shared" si="61"/>
        <v/>
      </c>
      <c r="BF169" s="638" t="str">
        <f t="shared" si="62"/>
        <v/>
      </c>
      <c r="BG169" s="638" t="str">
        <f t="shared" si="63"/>
        <v/>
      </c>
      <c r="BH169" s="96"/>
      <c r="BI169" s="96"/>
      <c r="BJ169" s="96"/>
      <c r="BK169" s="96"/>
    </row>
    <row r="170" spans="1:63" hidden="1">
      <c r="A170" s="96" t="str">
        <f t="shared" si="64"/>
        <v/>
      </c>
      <c r="B170" s="96">
        <f t="shared" si="65"/>
        <v>0</v>
      </c>
      <c r="C170" s="1658"/>
      <c r="D170" s="1658"/>
      <c r="E170" s="1659"/>
      <c r="F170" s="1660"/>
      <c r="G170" s="1658"/>
      <c r="H170" s="1658"/>
      <c r="I170" s="1658"/>
      <c r="J170" s="1658"/>
      <c r="K170" s="1658"/>
      <c r="L170" s="1661"/>
      <c r="M170" s="1662"/>
      <c r="N170" s="1663"/>
      <c r="O170" s="1663"/>
      <c r="P170" s="1663"/>
      <c r="Q170" s="1663"/>
      <c r="R170" s="1663"/>
      <c r="S170" s="1663"/>
      <c r="T170" s="1663"/>
      <c r="U170" s="1663"/>
      <c r="V170" s="1663"/>
      <c r="W170" s="1664"/>
      <c r="X170" s="1664"/>
      <c r="Y170" s="1664"/>
      <c r="Z170" s="1658"/>
      <c r="AA170" s="4"/>
      <c r="AB170" s="96"/>
      <c r="AC170" s="96"/>
      <c r="AD170" s="96"/>
      <c r="AE170" s="96"/>
      <c r="AF170" s="96"/>
      <c r="AG170" s="96"/>
      <c r="AH170" s="96"/>
      <c r="AI170" s="96"/>
      <c r="AJ170" s="96"/>
      <c r="AK170" s="96"/>
      <c r="AL170" s="250" t="str">
        <f t="shared" si="44"/>
        <v/>
      </c>
      <c r="AM170" s="637" t="str">
        <f t="shared" si="45"/>
        <v/>
      </c>
      <c r="AN170" s="250" t="str">
        <f t="shared" si="46"/>
        <v/>
      </c>
      <c r="AO170" s="250" t="str">
        <f t="shared" si="47"/>
        <v/>
      </c>
      <c r="AP170" s="250" t="str">
        <f t="shared" si="48"/>
        <v/>
      </c>
      <c r="AQ170" s="250" t="str">
        <f t="shared" si="49"/>
        <v/>
      </c>
      <c r="AR170" s="250" t="str">
        <f t="shared" si="50"/>
        <v/>
      </c>
      <c r="AS170" s="638" t="str">
        <f t="shared" si="51"/>
        <v/>
      </c>
      <c r="AT170" s="638" t="str">
        <f t="shared" si="52"/>
        <v/>
      </c>
      <c r="AU170" s="96" t="str">
        <f t="shared" si="53"/>
        <v>S/I</v>
      </c>
      <c r="AV170" s="96"/>
      <c r="AW170" s="639"/>
      <c r="AX170" s="96" t="str">
        <f t="shared" si="54"/>
        <v xml:space="preserve"> - </v>
      </c>
      <c r="AY170" s="640" t="str">
        <f t="shared" si="55"/>
        <v/>
      </c>
      <c r="AZ170" s="640">
        <f t="shared" si="56"/>
        <v>0</v>
      </c>
      <c r="BA170" s="250" t="str">
        <f t="shared" si="57"/>
        <v/>
      </c>
      <c r="BB170" s="250" t="str">
        <f t="shared" si="58"/>
        <v/>
      </c>
      <c r="BC170" s="250" t="str">
        <f t="shared" si="59"/>
        <v/>
      </c>
      <c r="BD170" s="250" t="str">
        <f t="shared" si="60"/>
        <v/>
      </c>
      <c r="BE170" s="250" t="str">
        <f t="shared" si="61"/>
        <v/>
      </c>
      <c r="BF170" s="638" t="str">
        <f t="shared" si="62"/>
        <v/>
      </c>
      <c r="BG170" s="638" t="str">
        <f t="shared" si="63"/>
        <v/>
      </c>
      <c r="BH170" s="96"/>
      <c r="BI170" s="96"/>
      <c r="BJ170" s="96"/>
      <c r="BK170" s="96"/>
    </row>
    <row r="171" spans="1:63" hidden="1">
      <c r="A171" s="96" t="str">
        <f t="shared" si="64"/>
        <v/>
      </c>
      <c r="B171" s="96">
        <f t="shared" si="65"/>
        <v>0</v>
      </c>
      <c r="C171" s="1658"/>
      <c r="D171" s="1658"/>
      <c r="E171" s="1659"/>
      <c r="F171" s="1660"/>
      <c r="G171" s="1658"/>
      <c r="H171" s="1658"/>
      <c r="I171" s="1658"/>
      <c r="J171" s="1658"/>
      <c r="K171" s="1658"/>
      <c r="L171" s="1661"/>
      <c r="M171" s="1662"/>
      <c r="N171" s="1663"/>
      <c r="O171" s="1663"/>
      <c r="P171" s="1663"/>
      <c r="Q171" s="1663"/>
      <c r="R171" s="1663"/>
      <c r="S171" s="1663"/>
      <c r="T171" s="1663"/>
      <c r="U171" s="1663"/>
      <c r="V171" s="1663"/>
      <c r="W171" s="1664"/>
      <c r="X171" s="1664"/>
      <c r="Y171" s="1664"/>
      <c r="Z171" s="1658"/>
      <c r="AA171" s="4"/>
      <c r="AB171" s="96"/>
      <c r="AC171" s="96"/>
      <c r="AD171" s="96"/>
      <c r="AE171" s="96"/>
      <c r="AF171" s="96"/>
      <c r="AG171" s="96"/>
      <c r="AH171" s="96"/>
      <c r="AI171" s="96"/>
      <c r="AJ171" s="96"/>
      <c r="AK171" s="96"/>
      <c r="AL171" s="250" t="str">
        <f t="shared" si="44"/>
        <v/>
      </c>
      <c r="AM171" s="637" t="str">
        <f t="shared" si="45"/>
        <v/>
      </c>
      <c r="AN171" s="250" t="str">
        <f t="shared" si="46"/>
        <v/>
      </c>
      <c r="AO171" s="250" t="str">
        <f t="shared" si="47"/>
        <v/>
      </c>
      <c r="AP171" s="250" t="str">
        <f t="shared" si="48"/>
        <v/>
      </c>
      <c r="AQ171" s="250" t="str">
        <f t="shared" si="49"/>
        <v/>
      </c>
      <c r="AR171" s="250" t="str">
        <f t="shared" si="50"/>
        <v/>
      </c>
      <c r="AS171" s="638" t="str">
        <f t="shared" si="51"/>
        <v/>
      </c>
      <c r="AT171" s="638" t="str">
        <f t="shared" si="52"/>
        <v/>
      </c>
      <c r="AU171" s="96" t="str">
        <f t="shared" si="53"/>
        <v>S/I</v>
      </c>
      <c r="AV171" s="96"/>
      <c r="AW171" s="639"/>
      <c r="AX171" s="96" t="str">
        <f t="shared" si="54"/>
        <v xml:space="preserve"> - </v>
      </c>
      <c r="AY171" s="640" t="str">
        <f t="shared" si="55"/>
        <v/>
      </c>
      <c r="AZ171" s="640">
        <f t="shared" si="56"/>
        <v>0</v>
      </c>
      <c r="BA171" s="250" t="str">
        <f t="shared" si="57"/>
        <v/>
      </c>
      <c r="BB171" s="250" t="str">
        <f t="shared" si="58"/>
        <v/>
      </c>
      <c r="BC171" s="250" t="str">
        <f t="shared" si="59"/>
        <v/>
      </c>
      <c r="BD171" s="250" t="str">
        <f t="shared" si="60"/>
        <v/>
      </c>
      <c r="BE171" s="250" t="str">
        <f t="shared" si="61"/>
        <v/>
      </c>
      <c r="BF171" s="638" t="str">
        <f t="shared" si="62"/>
        <v/>
      </c>
      <c r="BG171" s="638" t="str">
        <f t="shared" si="63"/>
        <v/>
      </c>
      <c r="BH171" s="96"/>
      <c r="BI171" s="96"/>
      <c r="BJ171" s="96"/>
      <c r="BK171" s="96"/>
    </row>
    <row r="172" spans="1:63" hidden="1">
      <c r="A172" s="96" t="str">
        <f t="shared" si="64"/>
        <v/>
      </c>
      <c r="B172" s="96">
        <f t="shared" si="65"/>
        <v>0</v>
      </c>
      <c r="C172" s="1658"/>
      <c r="D172" s="1658"/>
      <c r="E172" s="1659"/>
      <c r="F172" s="1660"/>
      <c r="G172" s="1658"/>
      <c r="H172" s="1658"/>
      <c r="I172" s="1658"/>
      <c r="J172" s="1658"/>
      <c r="K172" s="1658"/>
      <c r="L172" s="1661"/>
      <c r="M172" s="1662"/>
      <c r="N172" s="1663"/>
      <c r="O172" s="1663"/>
      <c r="P172" s="1663"/>
      <c r="Q172" s="1663"/>
      <c r="R172" s="1663"/>
      <c r="S172" s="1663"/>
      <c r="T172" s="1663"/>
      <c r="U172" s="1663"/>
      <c r="V172" s="1663"/>
      <c r="W172" s="1664"/>
      <c r="X172" s="1664"/>
      <c r="Y172" s="1664"/>
      <c r="Z172" s="1658"/>
      <c r="AA172" s="4"/>
      <c r="AB172" s="96"/>
      <c r="AC172" s="96"/>
      <c r="AD172" s="96"/>
      <c r="AE172" s="96"/>
      <c r="AF172" s="96"/>
      <c r="AG172" s="96"/>
      <c r="AH172" s="96"/>
      <c r="AI172" s="96"/>
      <c r="AJ172" s="96"/>
      <c r="AK172" s="96"/>
      <c r="AL172" s="250" t="str">
        <f t="shared" si="44"/>
        <v/>
      </c>
      <c r="AM172" s="637" t="str">
        <f t="shared" si="45"/>
        <v/>
      </c>
      <c r="AN172" s="250" t="str">
        <f t="shared" si="46"/>
        <v/>
      </c>
      <c r="AO172" s="250" t="str">
        <f t="shared" si="47"/>
        <v/>
      </c>
      <c r="AP172" s="250" t="str">
        <f t="shared" si="48"/>
        <v/>
      </c>
      <c r="AQ172" s="250" t="str">
        <f t="shared" si="49"/>
        <v/>
      </c>
      <c r="AR172" s="250" t="str">
        <f t="shared" si="50"/>
        <v/>
      </c>
      <c r="AS172" s="638" t="str">
        <f t="shared" si="51"/>
        <v/>
      </c>
      <c r="AT172" s="638" t="str">
        <f t="shared" si="52"/>
        <v/>
      </c>
      <c r="AU172" s="96" t="str">
        <f t="shared" si="53"/>
        <v>S/I</v>
      </c>
      <c r="AV172" s="96"/>
      <c r="AW172" s="639"/>
      <c r="AX172" s="96" t="str">
        <f t="shared" si="54"/>
        <v xml:space="preserve"> - </v>
      </c>
      <c r="AY172" s="640" t="str">
        <f t="shared" si="55"/>
        <v/>
      </c>
      <c r="AZ172" s="640">
        <f t="shared" si="56"/>
        <v>0</v>
      </c>
      <c r="BA172" s="250" t="str">
        <f t="shared" si="57"/>
        <v/>
      </c>
      <c r="BB172" s="250" t="str">
        <f t="shared" si="58"/>
        <v/>
      </c>
      <c r="BC172" s="250" t="str">
        <f t="shared" si="59"/>
        <v/>
      </c>
      <c r="BD172" s="250" t="str">
        <f t="shared" si="60"/>
        <v/>
      </c>
      <c r="BE172" s="250" t="str">
        <f t="shared" si="61"/>
        <v/>
      </c>
      <c r="BF172" s="638" t="str">
        <f t="shared" si="62"/>
        <v/>
      </c>
      <c r="BG172" s="638" t="str">
        <f t="shared" si="63"/>
        <v/>
      </c>
      <c r="BH172" s="96"/>
      <c r="BI172" s="96"/>
      <c r="BJ172" s="96"/>
      <c r="BK172" s="96"/>
    </row>
    <row r="173" spans="1:63" hidden="1">
      <c r="A173" s="96" t="str">
        <f t="shared" si="64"/>
        <v/>
      </c>
      <c r="B173" s="96">
        <f t="shared" si="65"/>
        <v>0</v>
      </c>
      <c r="C173" s="1658"/>
      <c r="D173" s="1658"/>
      <c r="E173" s="1659"/>
      <c r="F173" s="1660"/>
      <c r="G173" s="1658"/>
      <c r="H173" s="1658"/>
      <c r="I173" s="1658"/>
      <c r="J173" s="1658"/>
      <c r="K173" s="1658"/>
      <c r="L173" s="1661"/>
      <c r="M173" s="1662"/>
      <c r="N173" s="1663"/>
      <c r="O173" s="1663"/>
      <c r="P173" s="1663"/>
      <c r="Q173" s="1663"/>
      <c r="R173" s="1663"/>
      <c r="S173" s="1663"/>
      <c r="T173" s="1663"/>
      <c r="U173" s="1663"/>
      <c r="V173" s="1663"/>
      <c r="W173" s="1664"/>
      <c r="X173" s="1664"/>
      <c r="Y173" s="1664"/>
      <c r="Z173" s="1658"/>
      <c r="AA173" s="4"/>
      <c r="AB173" s="96"/>
      <c r="AC173" s="96"/>
      <c r="AD173" s="96"/>
      <c r="AE173" s="96"/>
      <c r="AF173" s="96"/>
      <c r="AG173" s="96"/>
      <c r="AH173" s="96"/>
      <c r="AI173" s="96"/>
      <c r="AJ173" s="96"/>
      <c r="AK173" s="96"/>
      <c r="AL173" s="250" t="str">
        <f t="shared" si="44"/>
        <v/>
      </c>
      <c r="AM173" s="637" t="str">
        <f t="shared" si="45"/>
        <v/>
      </c>
      <c r="AN173" s="250" t="str">
        <f t="shared" si="46"/>
        <v/>
      </c>
      <c r="AO173" s="250" t="str">
        <f t="shared" si="47"/>
        <v/>
      </c>
      <c r="AP173" s="250" t="str">
        <f t="shared" si="48"/>
        <v/>
      </c>
      <c r="AQ173" s="250" t="str">
        <f t="shared" si="49"/>
        <v/>
      </c>
      <c r="AR173" s="250" t="str">
        <f t="shared" si="50"/>
        <v/>
      </c>
      <c r="AS173" s="638" t="str">
        <f t="shared" si="51"/>
        <v/>
      </c>
      <c r="AT173" s="638" t="str">
        <f t="shared" si="52"/>
        <v/>
      </c>
      <c r="AU173" s="96" t="str">
        <f t="shared" si="53"/>
        <v>S/I</v>
      </c>
      <c r="AV173" s="96"/>
      <c r="AW173" s="639"/>
      <c r="AX173" s="96" t="str">
        <f t="shared" si="54"/>
        <v xml:space="preserve"> - </v>
      </c>
      <c r="AY173" s="640" t="str">
        <f t="shared" si="55"/>
        <v/>
      </c>
      <c r="AZ173" s="640">
        <f t="shared" si="56"/>
        <v>0</v>
      </c>
      <c r="BA173" s="250" t="str">
        <f t="shared" si="57"/>
        <v/>
      </c>
      <c r="BB173" s="250" t="str">
        <f t="shared" si="58"/>
        <v/>
      </c>
      <c r="BC173" s="250" t="str">
        <f t="shared" si="59"/>
        <v/>
      </c>
      <c r="BD173" s="250" t="str">
        <f t="shared" si="60"/>
        <v/>
      </c>
      <c r="BE173" s="250" t="str">
        <f t="shared" si="61"/>
        <v/>
      </c>
      <c r="BF173" s="638" t="str">
        <f t="shared" si="62"/>
        <v/>
      </c>
      <c r="BG173" s="638" t="str">
        <f t="shared" si="63"/>
        <v/>
      </c>
      <c r="BH173" s="96"/>
      <c r="BI173" s="96"/>
      <c r="BJ173" s="96"/>
      <c r="BK173" s="96"/>
    </row>
    <row r="174" spans="1:63" hidden="1">
      <c r="A174" s="96" t="str">
        <f t="shared" si="64"/>
        <v/>
      </c>
      <c r="B174" s="96">
        <f t="shared" si="65"/>
        <v>0</v>
      </c>
      <c r="C174" s="1658"/>
      <c r="D174" s="1658"/>
      <c r="E174" s="1659"/>
      <c r="F174" s="1660"/>
      <c r="G174" s="1658"/>
      <c r="H174" s="1658"/>
      <c r="I174" s="1658"/>
      <c r="J174" s="1658"/>
      <c r="K174" s="1658"/>
      <c r="L174" s="1661"/>
      <c r="M174" s="1662"/>
      <c r="N174" s="1663"/>
      <c r="O174" s="1663"/>
      <c r="P174" s="1663"/>
      <c r="Q174" s="1663"/>
      <c r="R174" s="1663"/>
      <c r="S174" s="1663"/>
      <c r="T174" s="1663"/>
      <c r="U174" s="1663"/>
      <c r="V174" s="1663"/>
      <c r="W174" s="1664"/>
      <c r="X174" s="1664"/>
      <c r="Y174" s="1664"/>
      <c r="Z174" s="1658"/>
      <c r="AA174" s="4"/>
      <c r="AB174" s="96"/>
      <c r="AC174" s="96"/>
      <c r="AD174" s="96"/>
      <c r="AE174" s="96"/>
      <c r="AF174" s="96"/>
      <c r="AG174" s="96"/>
      <c r="AH174" s="96"/>
      <c r="AI174" s="96"/>
      <c r="AJ174" s="96"/>
      <c r="AK174" s="96"/>
      <c r="AL174" s="250" t="str">
        <f t="shared" si="44"/>
        <v/>
      </c>
      <c r="AM174" s="637" t="str">
        <f t="shared" si="45"/>
        <v/>
      </c>
      <c r="AN174" s="250" t="str">
        <f t="shared" si="46"/>
        <v/>
      </c>
      <c r="AO174" s="250" t="str">
        <f t="shared" si="47"/>
        <v/>
      </c>
      <c r="AP174" s="250" t="str">
        <f t="shared" si="48"/>
        <v/>
      </c>
      <c r="AQ174" s="250" t="str">
        <f t="shared" si="49"/>
        <v/>
      </c>
      <c r="AR174" s="250" t="str">
        <f t="shared" si="50"/>
        <v/>
      </c>
      <c r="AS174" s="638" t="str">
        <f t="shared" si="51"/>
        <v/>
      </c>
      <c r="AT174" s="638" t="str">
        <f t="shared" si="52"/>
        <v/>
      </c>
      <c r="AU174" s="96" t="str">
        <f t="shared" si="53"/>
        <v>S/I</v>
      </c>
      <c r="AV174" s="96"/>
      <c r="AW174" s="639"/>
      <c r="AX174" s="96" t="str">
        <f t="shared" si="54"/>
        <v xml:space="preserve"> - </v>
      </c>
      <c r="AY174" s="640" t="str">
        <f t="shared" si="55"/>
        <v/>
      </c>
      <c r="AZ174" s="640">
        <f t="shared" si="56"/>
        <v>0</v>
      </c>
      <c r="BA174" s="250" t="str">
        <f t="shared" si="57"/>
        <v/>
      </c>
      <c r="BB174" s="250" t="str">
        <f t="shared" si="58"/>
        <v/>
      </c>
      <c r="BC174" s="250" t="str">
        <f t="shared" si="59"/>
        <v/>
      </c>
      <c r="BD174" s="250" t="str">
        <f t="shared" si="60"/>
        <v/>
      </c>
      <c r="BE174" s="250" t="str">
        <f t="shared" si="61"/>
        <v/>
      </c>
      <c r="BF174" s="638" t="str">
        <f t="shared" si="62"/>
        <v/>
      </c>
      <c r="BG174" s="638" t="str">
        <f t="shared" si="63"/>
        <v/>
      </c>
      <c r="BH174" s="96"/>
      <c r="BI174" s="96"/>
      <c r="BJ174" s="96"/>
      <c r="BK174" s="96"/>
    </row>
    <row r="175" spans="1:63" hidden="1">
      <c r="A175" s="96" t="str">
        <f t="shared" si="64"/>
        <v/>
      </c>
      <c r="B175" s="96">
        <f t="shared" si="65"/>
        <v>0</v>
      </c>
      <c r="C175" s="1658"/>
      <c r="D175" s="1658"/>
      <c r="E175" s="1659"/>
      <c r="F175" s="1660"/>
      <c r="G175" s="1658"/>
      <c r="H175" s="1658"/>
      <c r="I175" s="1658"/>
      <c r="J175" s="1658"/>
      <c r="K175" s="1658"/>
      <c r="L175" s="1661"/>
      <c r="M175" s="1662"/>
      <c r="N175" s="1663"/>
      <c r="O175" s="1663"/>
      <c r="P175" s="1663"/>
      <c r="Q175" s="1663"/>
      <c r="R175" s="1663"/>
      <c r="S175" s="1663"/>
      <c r="T175" s="1663"/>
      <c r="U175" s="1663"/>
      <c r="V175" s="1663"/>
      <c r="W175" s="1664"/>
      <c r="X175" s="1664"/>
      <c r="Y175" s="1664"/>
      <c r="Z175" s="1658"/>
      <c r="AA175" s="4"/>
      <c r="AB175" s="96"/>
      <c r="AC175" s="96"/>
      <c r="AD175" s="96"/>
      <c r="AE175" s="96"/>
      <c r="AF175" s="96"/>
      <c r="AG175" s="96"/>
      <c r="AH175" s="96"/>
      <c r="AI175" s="96"/>
      <c r="AJ175" s="96"/>
      <c r="AK175" s="96"/>
      <c r="AL175" s="250" t="str">
        <f t="shared" si="44"/>
        <v/>
      </c>
      <c r="AM175" s="637" t="str">
        <f t="shared" si="45"/>
        <v/>
      </c>
      <c r="AN175" s="250" t="str">
        <f t="shared" si="46"/>
        <v/>
      </c>
      <c r="AO175" s="250" t="str">
        <f t="shared" si="47"/>
        <v/>
      </c>
      <c r="AP175" s="250" t="str">
        <f t="shared" si="48"/>
        <v/>
      </c>
      <c r="AQ175" s="250" t="str">
        <f t="shared" si="49"/>
        <v/>
      </c>
      <c r="AR175" s="250" t="str">
        <f t="shared" si="50"/>
        <v/>
      </c>
      <c r="AS175" s="638" t="str">
        <f t="shared" si="51"/>
        <v/>
      </c>
      <c r="AT175" s="638" t="str">
        <f t="shared" si="52"/>
        <v/>
      </c>
      <c r="AU175" s="96" t="str">
        <f t="shared" si="53"/>
        <v>S/I</v>
      </c>
      <c r="AV175" s="96"/>
      <c r="AW175" s="639"/>
      <c r="AX175" s="96" t="str">
        <f t="shared" si="54"/>
        <v xml:space="preserve"> - </v>
      </c>
      <c r="AY175" s="640" t="str">
        <f t="shared" si="55"/>
        <v/>
      </c>
      <c r="AZ175" s="640">
        <f t="shared" si="56"/>
        <v>0</v>
      </c>
      <c r="BA175" s="250" t="str">
        <f t="shared" si="57"/>
        <v/>
      </c>
      <c r="BB175" s="250" t="str">
        <f t="shared" si="58"/>
        <v/>
      </c>
      <c r="BC175" s="250" t="str">
        <f t="shared" si="59"/>
        <v/>
      </c>
      <c r="BD175" s="250" t="str">
        <f t="shared" si="60"/>
        <v/>
      </c>
      <c r="BE175" s="250" t="str">
        <f t="shared" si="61"/>
        <v/>
      </c>
      <c r="BF175" s="638" t="str">
        <f t="shared" si="62"/>
        <v/>
      </c>
      <c r="BG175" s="638" t="str">
        <f t="shared" si="63"/>
        <v/>
      </c>
      <c r="BH175" s="96"/>
      <c r="BI175" s="96"/>
      <c r="BJ175" s="96"/>
      <c r="BK175" s="96"/>
    </row>
    <row r="176" spans="1:63" hidden="1">
      <c r="A176" s="96" t="str">
        <f t="shared" si="64"/>
        <v/>
      </c>
      <c r="B176" s="96">
        <f t="shared" si="65"/>
        <v>0</v>
      </c>
      <c r="C176" s="1658"/>
      <c r="D176" s="1658"/>
      <c r="E176" s="1659"/>
      <c r="F176" s="1660"/>
      <c r="G176" s="1658"/>
      <c r="H176" s="1658"/>
      <c r="I176" s="1658"/>
      <c r="J176" s="1658"/>
      <c r="K176" s="1658"/>
      <c r="L176" s="1661"/>
      <c r="M176" s="1662"/>
      <c r="N176" s="1663"/>
      <c r="O176" s="1663"/>
      <c r="P176" s="1663"/>
      <c r="Q176" s="1663"/>
      <c r="R176" s="1663"/>
      <c r="S176" s="1663"/>
      <c r="T176" s="1663"/>
      <c r="U176" s="1663"/>
      <c r="V176" s="1663"/>
      <c r="W176" s="1664"/>
      <c r="X176" s="1664"/>
      <c r="Y176" s="1664"/>
      <c r="Z176" s="1658"/>
      <c r="AA176" s="4"/>
      <c r="AB176" s="96"/>
      <c r="AC176" s="96"/>
      <c r="AD176" s="96"/>
      <c r="AE176" s="96"/>
      <c r="AF176" s="96"/>
      <c r="AG176" s="96"/>
      <c r="AH176" s="96"/>
      <c r="AI176" s="96"/>
      <c r="AJ176" s="96"/>
      <c r="AK176" s="96"/>
      <c r="AL176" s="250" t="str">
        <f t="shared" si="44"/>
        <v/>
      </c>
      <c r="AM176" s="637" t="str">
        <f t="shared" si="45"/>
        <v/>
      </c>
      <c r="AN176" s="250" t="str">
        <f t="shared" si="46"/>
        <v/>
      </c>
      <c r="AO176" s="250" t="str">
        <f t="shared" si="47"/>
        <v/>
      </c>
      <c r="AP176" s="250" t="str">
        <f t="shared" si="48"/>
        <v/>
      </c>
      <c r="AQ176" s="250" t="str">
        <f t="shared" si="49"/>
        <v/>
      </c>
      <c r="AR176" s="250" t="str">
        <f t="shared" si="50"/>
        <v/>
      </c>
      <c r="AS176" s="638" t="str">
        <f t="shared" si="51"/>
        <v/>
      </c>
      <c r="AT176" s="638" t="str">
        <f t="shared" si="52"/>
        <v/>
      </c>
      <c r="AU176" s="96" t="str">
        <f t="shared" si="53"/>
        <v>S/I</v>
      </c>
      <c r="AV176" s="96"/>
      <c r="AW176" s="639"/>
      <c r="AX176" s="96" t="str">
        <f t="shared" si="54"/>
        <v xml:space="preserve"> - </v>
      </c>
      <c r="AY176" s="640" t="str">
        <f t="shared" si="55"/>
        <v/>
      </c>
      <c r="AZ176" s="640">
        <f t="shared" si="56"/>
        <v>0</v>
      </c>
      <c r="BA176" s="250" t="str">
        <f t="shared" si="57"/>
        <v/>
      </c>
      <c r="BB176" s="250" t="str">
        <f t="shared" si="58"/>
        <v/>
      </c>
      <c r="BC176" s="250" t="str">
        <f t="shared" si="59"/>
        <v/>
      </c>
      <c r="BD176" s="250" t="str">
        <f t="shared" si="60"/>
        <v/>
      </c>
      <c r="BE176" s="250" t="str">
        <f t="shared" si="61"/>
        <v/>
      </c>
      <c r="BF176" s="638" t="str">
        <f t="shared" si="62"/>
        <v/>
      </c>
      <c r="BG176" s="638" t="str">
        <f t="shared" si="63"/>
        <v/>
      </c>
      <c r="BH176" s="96"/>
      <c r="BI176" s="96"/>
      <c r="BJ176" s="96"/>
      <c r="BK176" s="96"/>
    </row>
    <row r="177" spans="1:63" hidden="1">
      <c r="A177" s="96" t="str">
        <f t="shared" si="64"/>
        <v/>
      </c>
      <c r="B177" s="96">
        <f t="shared" si="65"/>
        <v>0</v>
      </c>
      <c r="C177" s="1658"/>
      <c r="D177" s="1658"/>
      <c r="E177" s="1659"/>
      <c r="F177" s="1660"/>
      <c r="G177" s="1658"/>
      <c r="H177" s="1658"/>
      <c r="I177" s="1658"/>
      <c r="J177" s="1658"/>
      <c r="K177" s="1658"/>
      <c r="L177" s="1661"/>
      <c r="M177" s="1662"/>
      <c r="N177" s="1663"/>
      <c r="O177" s="1663"/>
      <c r="P177" s="1663"/>
      <c r="Q177" s="1663"/>
      <c r="R177" s="1663"/>
      <c r="S177" s="1663"/>
      <c r="T177" s="1663"/>
      <c r="U177" s="1663"/>
      <c r="V177" s="1663"/>
      <c r="W177" s="1664"/>
      <c r="X177" s="1664"/>
      <c r="Y177" s="1664"/>
      <c r="Z177" s="1658"/>
      <c r="AA177" s="4"/>
      <c r="AB177" s="96"/>
      <c r="AC177" s="96"/>
      <c r="AD177" s="96"/>
      <c r="AE177" s="96"/>
      <c r="AF177" s="96"/>
      <c r="AG177" s="96"/>
      <c r="AH177" s="96"/>
      <c r="AI177" s="96"/>
      <c r="AJ177" s="96"/>
      <c r="AK177" s="96"/>
      <c r="AL177" s="250" t="str">
        <f t="shared" si="44"/>
        <v/>
      </c>
      <c r="AM177" s="637" t="str">
        <f t="shared" si="45"/>
        <v/>
      </c>
      <c r="AN177" s="250" t="str">
        <f t="shared" si="46"/>
        <v/>
      </c>
      <c r="AO177" s="250" t="str">
        <f t="shared" si="47"/>
        <v/>
      </c>
      <c r="AP177" s="250" t="str">
        <f t="shared" si="48"/>
        <v/>
      </c>
      <c r="AQ177" s="250" t="str">
        <f t="shared" si="49"/>
        <v/>
      </c>
      <c r="AR177" s="250" t="str">
        <f t="shared" si="50"/>
        <v/>
      </c>
      <c r="AS177" s="638" t="str">
        <f t="shared" si="51"/>
        <v/>
      </c>
      <c r="AT177" s="638" t="str">
        <f t="shared" si="52"/>
        <v/>
      </c>
      <c r="AU177" s="96" t="str">
        <f t="shared" si="53"/>
        <v>S/I</v>
      </c>
      <c r="AV177" s="96"/>
      <c r="AW177" s="639"/>
      <c r="AX177" s="96" t="str">
        <f t="shared" si="54"/>
        <v xml:space="preserve"> - </v>
      </c>
      <c r="AY177" s="640" t="str">
        <f t="shared" si="55"/>
        <v/>
      </c>
      <c r="AZ177" s="640">
        <f t="shared" si="56"/>
        <v>0</v>
      </c>
      <c r="BA177" s="250" t="str">
        <f t="shared" si="57"/>
        <v/>
      </c>
      <c r="BB177" s="250" t="str">
        <f t="shared" si="58"/>
        <v/>
      </c>
      <c r="BC177" s="250" t="str">
        <f t="shared" si="59"/>
        <v/>
      </c>
      <c r="BD177" s="250" t="str">
        <f t="shared" si="60"/>
        <v/>
      </c>
      <c r="BE177" s="250" t="str">
        <f t="shared" si="61"/>
        <v/>
      </c>
      <c r="BF177" s="638" t="str">
        <f t="shared" si="62"/>
        <v/>
      </c>
      <c r="BG177" s="638" t="str">
        <f t="shared" si="63"/>
        <v/>
      </c>
      <c r="BH177" s="96"/>
      <c r="BI177" s="96"/>
      <c r="BJ177" s="96"/>
      <c r="BK177" s="96"/>
    </row>
    <row r="178" spans="1:63" hidden="1">
      <c r="A178" s="96" t="str">
        <f t="shared" si="64"/>
        <v/>
      </c>
      <c r="B178" s="96">
        <f t="shared" si="65"/>
        <v>0</v>
      </c>
      <c r="C178" s="1658"/>
      <c r="D178" s="1658"/>
      <c r="E178" s="1659"/>
      <c r="F178" s="1660"/>
      <c r="G178" s="1658"/>
      <c r="H178" s="1658"/>
      <c r="I178" s="1658"/>
      <c r="J178" s="1658"/>
      <c r="K178" s="1658"/>
      <c r="L178" s="1661"/>
      <c r="M178" s="1662"/>
      <c r="N178" s="1663"/>
      <c r="O178" s="1663"/>
      <c r="P178" s="1663"/>
      <c r="Q178" s="1663"/>
      <c r="R178" s="1663"/>
      <c r="S178" s="1663"/>
      <c r="T178" s="1663"/>
      <c r="U178" s="1663"/>
      <c r="V178" s="1663"/>
      <c r="W178" s="1664"/>
      <c r="X178" s="1664"/>
      <c r="Y178" s="1664"/>
      <c r="Z178" s="1658"/>
      <c r="AA178" s="4"/>
      <c r="AB178" s="96"/>
      <c r="AC178" s="96"/>
      <c r="AD178" s="96"/>
      <c r="AE178" s="96"/>
      <c r="AF178" s="96"/>
      <c r="AG178" s="96"/>
      <c r="AH178" s="96"/>
      <c r="AI178" s="96"/>
      <c r="AJ178" s="96"/>
      <c r="AK178" s="96"/>
      <c r="AL178" s="250" t="str">
        <f t="shared" si="44"/>
        <v/>
      </c>
      <c r="AM178" s="637" t="str">
        <f t="shared" si="45"/>
        <v/>
      </c>
      <c r="AN178" s="250" t="str">
        <f t="shared" si="46"/>
        <v/>
      </c>
      <c r="AO178" s="250" t="str">
        <f t="shared" si="47"/>
        <v/>
      </c>
      <c r="AP178" s="250" t="str">
        <f t="shared" si="48"/>
        <v/>
      </c>
      <c r="AQ178" s="250" t="str">
        <f t="shared" si="49"/>
        <v/>
      </c>
      <c r="AR178" s="250" t="str">
        <f t="shared" si="50"/>
        <v/>
      </c>
      <c r="AS178" s="638" t="str">
        <f t="shared" si="51"/>
        <v/>
      </c>
      <c r="AT178" s="638" t="str">
        <f t="shared" si="52"/>
        <v/>
      </c>
      <c r="AU178" s="96" t="str">
        <f t="shared" si="53"/>
        <v>S/I</v>
      </c>
      <c r="AV178" s="96"/>
      <c r="AW178" s="639"/>
      <c r="AX178" s="96" t="str">
        <f t="shared" si="54"/>
        <v xml:space="preserve"> - </v>
      </c>
      <c r="AY178" s="640" t="str">
        <f t="shared" si="55"/>
        <v/>
      </c>
      <c r="AZ178" s="640">
        <f t="shared" si="56"/>
        <v>0</v>
      </c>
      <c r="BA178" s="250" t="str">
        <f t="shared" si="57"/>
        <v/>
      </c>
      <c r="BB178" s="250" t="str">
        <f t="shared" si="58"/>
        <v/>
      </c>
      <c r="BC178" s="250" t="str">
        <f t="shared" si="59"/>
        <v/>
      </c>
      <c r="BD178" s="250" t="str">
        <f t="shared" si="60"/>
        <v/>
      </c>
      <c r="BE178" s="250" t="str">
        <f t="shared" si="61"/>
        <v/>
      </c>
      <c r="BF178" s="638" t="str">
        <f t="shared" si="62"/>
        <v/>
      </c>
      <c r="BG178" s="638" t="str">
        <f t="shared" si="63"/>
        <v/>
      </c>
      <c r="BH178" s="96"/>
      <c r="BI178" s="96"/>
      <c r="BJ178" s="96"/>
      <c r="BK178" s="96"/>
    </row>
    <row r="179" spans="1:63" hidden="1">
      <c r="A179" s="96" t="str">
        <f t="shared" si="64"/>
        <v/>
      </c>
      <c r="B179" s="96">
        <f t="shared" si="65"/>
        <v>0</v>
      </c>
      <c r="C179" s="1658"/>
      <c r="D179" s="1658"/>
      <c r="E179" s="1659"/>
      <c r="F179" s="1660"/>
      <c r="G179" s="1658"/>
      <c r="H179" s="1658"/>
      <c r="I179" s="1658"/>
      <c r="J179" s="1658"/>
      <c r="K179" s="1658"/>
      <c r="L179" s="1661"/>
      <c r="M179" s="1662"/>
      <c r="N179" s="1663"/>
      <c r="O179" s="1663"/>
      <c r="P179" s="1663"/>
      <c r="Q179" s="1663"/>
      <c r="R179" s="1663"/>
      <c r="S179" s="1663"/>
      <c r="T179" s="1663"/>
      <c r="U179" s="1663"/>
      <c r="V179" s="1663"/>
      <c r="W179" s="1664"/>
      <c r="X179" s="1664"/>
      <c r="Y179" s="1664"/>
      <c r="Z179" s="1658"/>
      <c r="AA179" s="4"/>
      <c r="AB179" s="96"/>
      <c r="AC179" s="96"/>
      <c r="AD179" s="96"/>
      <c r="AE179" s="96"/>
      <c r="AF179" s="96"/>
      <c r="AG179" s="96"/>
      <c r="AH179" s="96"/>
      <c r="AI179" s="96"/>
      <c r="AJ179" s="96"/>
      <c r="AK179" s="96"/>
      <c r="AL179" s="250" t="str">
        <f t="shared" si="44"/>
        <v/>
      </c>
      <c r="AM179" s="637" t="str">
        <f t="shared" si="45"/>
        <v/>
      </c>
      <c r="AN179" s="250" t="str">
        <f t="shared" si="46"/>
        <v/>
      </c>
      <c r="AO179" s="250" t="str">
        <f t="shared" si="47"/>
        <v/>
      </c>
      <c r="AP179" s="250" t="str">
        <f t="shared" si="48"/>
        <v/>
      </c>
      <c r="AQ179" s="250" t="str">
        <f t="shared" si="49"/>
        <v/>
      </c>
      <c r="AR179" s="250" t="str">
        <f t="shared" si="50"/>
        <v/>
      </c>
      <c r="AS179" s="638" t="str">
        <f t="shared" si="51"/>
        <v/>
      </c>
      <c r="AT179" s="638" t="str">
        <f t="shared" si="52"/>
        <v/>
      </c>
      <c r="AU179" s="96" t="str">
        <f t="shared" si="53"/>
        <v>S/I</v>
      </c>
      <c r="AV179" s="96"/>
      <c r="AW179" s="639"/>
      <c r="AX179" s="96" t="str">
        <f t="shared" si="54"/>
        <v xml:space="preserve"> - </v>
      </c>
      <c r="AY179" s="640" t="str">
        <f t="shared" si="55"/>
        <v/>
      </c>
      <c r="AZ179" s="640">
        <f t="shared" si="56"/>
        <v>0</v>
      </c>
      <c r="BA179" s="250" t="str">
        <f t="shared" si="57"/>
        <v/>
      </c>
      <c r="BB179" s="250" t="str">
        <f t="shared" si="58"/>
        <v/>
      </c>
      <c r="BC179" s="250" t="str">
        <f t="shared" si="59"/>
        <v/>
      </c>
      <c r="BD179" s="250" t="str">
        <f t="shared" si="60"/>
        <v/>
      </c>
      <c r="BE179" s="250" t="str">
        <f t="shared" si="61"/>
        <v/>
      </c>
      <c r="BF179" s="638" t="str">
        <f t="shared" si="62"/>
        <v/>
      </c>
      <c r="BG179" s="638" t="str">
        <f t="shared" si="63"/>
        <v/>
      </c>
      <c r="BH179" s="96"/>
      <c r="BI179" s="96"/>
      <c r="BJ179" s="96"/>
      <c r="BK179" s="96"/>
    </row>
    <row r="180" spans="1:63" hidden="1">
      <c r="A180" s="96" t="str">
        <f t="shared" si="64"/>
        <v/>
      </c>
      <c r="B180" s="96">
        <f t="shared" si="65"/>
        <v>0</v>
      </c>
      <c r="C180" s="1658"/>
      <c r="D180" s="1658"/>
      <c r="E180" s="1659"/>
      <c r="F180" s="1660"/>
      <c r="G180" s="1658"/>
      <c r="H180" s="1658"/>
      <c r="I180" s="1658"/>
      <c r="J180" s="1658"/>
      <c r="K180" s="1658"/>
      <c r="L180" s="1661"/>
      <c r="M180" s="1662"/>
      <c r="N180" s="1663"/>
      <c r="O180" s="1663"/>
      <c r="P180" s="1663"/>
      <c r="Q180" s="1663"/>
      <c r="R180" s="1663"/>
      <c r="S180" s="1663"/>
      <c r="T180" s="1663"/>
      <c r="U180" s="1663"/>
      <c r="V180" s="1663"/>
      <c r="W180" s="1664"/>
      <c r="X180" s="1664"/>
      <c r="Y180" s="1664"/>
      <c r="Z180" s="1658"/>
      <c r="AA180" s="4"/>
      <c r="AB180" s="96"/>
      <c r="AC180" s="96"/>
      <c r="AD180" s="96"/>
      <c r="AE180" s="96"/>
      <c r="AF180" s="96"/>
      <c r="AG180" s="96"/>
      <c r="AH180" s="96"/>
      <c r="AI180" s="96"/>
      <c r="AJ180" s="96"/>
      <c r="AK180" s="96"/>
      <c r="AL180" s="250" t="str">
        <f t="shared" si="44"/>
        <v/>
      </c>
      <c r="AM180" s="637" t="str">
        <f t="shared" si="45"/>
        <v/>
      </c>
      <c r="AN180" s="250" t="str">
        <f t="shared" si="46"/>
        <v/>
      </c>
      <c r="AO180" s="250" t="str">
        <f t="shared" si="47"/>
        <v/>
      </c>
      <c r="AP180" s="250" t="str">
        <f t="shared" si="48"/>
        <v/>
      </c>
      <c r="AQ180" s="250" t="str">
        <f t="shared" si="49"/>
        <v/>
      </c>
      <c r="AR180" s="250" t="str">
        <f t="shared" si="50"/>
        <v/>
      </c>
      <c r="AS180" s="638" t="str">
        <f t="shared" si="51"/>
        <v/>
      </c>
      <c r="AT180" s="638" t="str">
        <f t="shared" si="52"/>
        <v/>
      </c>
      <c r="AU180" s="96" t="str">
        <f t="shared" si="53"/>
        <v>S/I</v>
      </c>
      <c r="AV180" s="96"/>
      <c r="AW180" s="639"/>
      <c r="AX180" s="96" t="str">
        <f t="shared" si="54"/>
        <v xml:space="preserve"> - </v>
      </c>
      <c r="AY180" s="640" t="str">
        <f t="shared" si="55"/>
        <v/>
      </c>
      <c r="AZ180" s="640">
        <f t="shared" si="56"/>
        <v>0</v>
      </c>
      <c r="BA180" s="250" t="str">
        <f t="shared" si="57"/>
        <v/>
      </c>
      <c r="BB180" s="250" t="str">
        <f t="shared" si="58"/>
        <v/>
      </c>
      <c r="BC180" s="250" t="str">
        <f t="shared" si="59"/>
        <v/>
      </c>
      <c r="BD180" s="250" t="str">
        <f t="shared" si="60"/>
        <v/>
      </c>
      <c r="BE180" s="250" t="str">
        <f t="shared" si="61"/>
        <v/>
      </c>
      <c r="BF180" s="638" t="str">
        <f t="shared" si="62"/>
        <v/>
      </c>
      <c r="BG180" s="638" t="str">
        <f t="shared" si="63"/>
        <v/>
      </c>
      <c r="BH180" s="96"/>
      <c r="BI180" s="96"/>
      <c r="BJ180" s="96"/>
      <c r="BK180" s="96"/>
    </row>
    <row r="181" spans="1:63" hidden="1">
      <c r="A181" s="96" t="str">
        <f t="shared" si="64"/>
        <v/>
      </c>
      <c r="B181" s="96">
        <f t="shared" si="65"/>
        <v>0</v>
      </c>
      <c r="C181" s="1658"/>
      <c r="D181" s="1658"/>
      <c r="E181" s="1659"/>
      <c r="F181" s="1660"/>
      <c r="G181" s="1658"/>
      <c r="H181" s="1658"/>
      <c r="I181" s="1658"/>
      <c r="J181" s="1658"/>
      <c r="K181" s="1658"/>
      <c r="L181" s="1661"/>
      <c r="M181" s="1662"/>
      <c r="N181" s="1663"/>
      <c r="O181" s="1663"/>
      <c r="P181" s="1663"/>
      <c r="Q181" s="1663"/>
      <c r="R181" s="1663"/>
      <c r="S181" s="1663"/>
      <c r="T181" s="1663"/>
      <c r="U181" s="1663"/>
      <c r="V181" s="1663"/>
      <c r="W181" s="1664"/>
      <c r="X181" s="1664"/>
      <c r="Y181" s="1664"/>
      <c r="Z181" s="1658"/>
      <c r="AA181" s="4"/>
      <c r="AB181" s="96"/>
      <c r="AC181" s="96"/>
      <c r="AD181" s="96"/>
      <c r="AE181" s="96"/>
      <c r="AF181" s="96"/>
      <c r="AG181" s="96"/>
      <c r="AH181" s="96"/>
      <c r="AI181" s="96"/>
      <c r="AJ181" s="96"/>
      <c r="AK181" s="96"/>
      <c r="AL181" s="250" t="str">
        <f t="shared" si="44"/>
        <v/>
      </c>
      <c r="AM181" s="637" t="str">
        <f t="shared" si="45"/>
        <v/>
      </c>
      <c r="AN181" s="250" t="str">
        <f t="shared" si="46"/>
        <v/>
      </c>
      <c r="AO181" s="250" t="str">
        <f t="shared" si="47"/>
        <v/>
      </c>
      <c r="AP181" s="250" t="str">
        <f t="shared" si="48"/>
        <v/>
      </c>
      <c r="AQ181" s="250" t="str">
        <f t="shared" si="49"/>
        <v/>
      </c>
      <c r="AR181" s="250" t="str">
        <f t="shared" si="50"/>
        <v/>
      </c>
      <c r="AS181" s="638" t="str">
        <f t="shared" si="51"/>
        <v/>
      </c>
      <c r="AT181" s="638" t="str">
        <f t="shared" si="52"/>
        <v/>
      </c>
      <c r="AU181" s="96" t="str">
        <f t="shared" si="53"/>
        <v>S/I</v>
      </c>
      <c r="AV181" s="96"/>
      <c r="AW181" s="639"/>
      <c r="AX181" s="96" t="str">
        <f t="shared" si="54"/>
        <v xml:space="preserve"> - </v>
      </c>
      <c r="AY181" s="640" t="str">
        <f t="shared" si="55"/>
        <v/>
      </c>
      <c r="AZ181" s="640">
        <f t="shared" si="56"/>
        <v>0</v>
      </c>
      <c r="BA181" s="250" t="str">
        <f t="shared" si="57"/>
        <v/>
      </c>
      <c r="BB181" s="250" t="str">
        <f t="shared" si="58"/>
        <v/>
      </c>
      <c r="BC181" s="250" t="str">
        <f t="shared" si="59"/>
        <v/>
      </c>
      <c r="BD181" s="250" t="str">
        <f t="shared" si="60"/>
        <v/>
      </c>
      <c r="BE181" s="250" t="str">
        <f t="shared" si="61"/>
        <v/>
      </c>
      <c r="BF181" s="638" t="str">
        <f t="shared" si="62"/>
        <v/>
      </c>
      <c r="BG181" s="638" t="str">
        <f t="shared" si="63"/>
        <v/>
      </c>
      <c r="BH181" s="96"/>
      <c r="BI181" s="96"/>
      <c r="BJ181" s="96"/>
      <c r="BK181" s="96"/>
    </row>
    <row r="182" spans="1:63" hidden="1">
      <c r="A182" s="96" t="str">
        <f t="shared" si="64"/>
        <v/>
      </c>
      <c r="B182" s="96">
        <f t="shared" si="65"/>
        <v>0</v>
      </c>
      <c r="C182" s="1658"/>
      <c r="D182" s="1658"/>
      <c r="E182" s="1659"/>
      <c r="F182" s="1660"/>
      <c r="G182" s="1658"/>
      <c r="H182" s="1658"/>
      <c r="I182" s="1658"/>
      <c r="J182" s="1658"/>
      <c r="K182" s="1658"/>
      <c r="L182" s="1661"/>
      <c r="M182" s="1662"/>
      <c r="N182" s="1663"/>
      <c r="O182" s="1663"/>
      <c r="P182" s="1663"/>
      <c r="Q182" s="1663"/>
      <c r="R182" s="1663"/>
      <c r="S182" s="1663"/>
      <c r="T182" s="1663"/>
      <c r="U182" s="1663"/>
      <c r="V182" s="1663"/>
      <c r="W182" s="1664"/>
      <c r="X182" s="1664"/>
      <c r="Y182" s="1664"/>
      <c r="Z182" s="1658"/>
      <c r="AA182" s="4"/>
      <c r="AB182" s="96"/>
      <c r="AC182" s="96"/>
      <c r="AD182" s="96"/>
      <c r="AE182" s="96"/>
      <c r="AF182" s="96"/>
      <c r="AG182" s="96"/>
      <c r="AH182" s="96"/>
      <c r="AI182" s="96"/>
      <c r="AJ182" s="96"/>
      <c r="AK182" s="96"/>
      <c r="AL182" s="250" t="str">
        <f t="shared" si="44"/>
        <v/>
      </c>
      <c r="AM182" s="637" t="str">
        <f t="shared" si="45"/>
        <v/>
      </c>
      <c r="AN182" s="250" t="str">
        <f t="shared" si="46"/>
        <v/>
      </c>
      <c r="AO182" s="250" t="str">
        <f t="shared" si="47"/>
        <v/>
      </c>
      <c r="AP182" s="250" t="str">
        <f t="shared" si="48"/>
        <v/>
      </c>
      <c r="AQ182" s="250" t="str">
        <f t="shared" si="49"/>
        <v/>
      </c>
      <c r="AR182" s="250" t="str">
        <f t="shared" si="50"/>
        <v/>
      </c>
      <c r="AS182" s="638" t="str">
        <f t="shared" si="51"/>
        <v/>
      </c>
      <c r="AT182" s="638" t="str">
        <f t="shared" si="52"/>
        <v/>
      </c>
      <c r="AU182" s="96" t="str">
        <f t="shared" si="53"/>
        <v>S/I</v>
      </c>
      <c r="AV182" s="96"/>
      <c r="AW182" s="639"/>
      <c r="AX182" s="96" t="str">
        <f t="shared" si="54"/>
        <v xml:space="preserve"> - </v>
      </c>
      <c r="AY182" s="640" t="str">
        <f t="shared" si="55"/>
        <v/>
      </c>
      <c r="AZ182" s="640">
        <f t="shared" si="56"/>
        <v>0</v>
      </c>
      <c r="BA182" s="250" t="str">
        <f t="shared" si="57"/>
        <v/>
      </c>
      <c r="BB182" s="250" t="str">
        <f t="shared" si="58"/>
        <v/>
      </c>
      <c r="BC182" s="250" t="str">
        <f t="shared" si="59"/>
        <v/>
      </c>
      <c r="BD182" s="250" t="str">
        <f t="shared" si="60"/>
        <v/>
      </c>
      <c r="BE182" s="250" t="str">
        <f t="shared" si="61"/>
        <v/>
      </c>
      <c r="BF182" s="638" t="str">
        <f t="shared" si="62"/>
        <v/>
      </c>
      <c r="BG182" s="638" t="str">
        <f t="shared" si="63"/>
        <v/>
      </c>
      <c r="BH182" s="96"/>
      <c r="BI182" s="96"/>
      <c r="BJ182" s="96"/>
      <c r="BK182" s="96"/>
    </row>
    <row r="183" spans="1:63" hidden="1">
      <c r="A183" s="96" t="str">
        <f t="shared" si="64"/>
        <v/>
      </c>
      <c r="B183" s="96">
        <f t="shared" si="65"/>
        <v>0</v>
      </c>
      <c r="C183" s="1658"/>
      <c r="D183" s="1658"/>
      <c r="E183" s="1659"/>
      <c r="F183" s="1660"/>
      <c r="G183" s="1658"/>
      <c r="H183" s="1658"/>
      <c r="I183" s="1658"/>
      <c r="J183" s="1658"/>
      <c r="K183" s="1658"/>
      <c r="L183" s="1661"/>
      <c r="M183" s="1662"/>
      <c r="N183" s="1663"/>
      <c r="O183" s="1663"/>
      <c r="P183" s="1663"/>
      <c r="Q183" s="1663"/>
      <c r="R183" s="1663"/>
      <c r="S183" s="1663"/>
      <c r="T183" s="1663"/>
      <c r="U183" s="1663"/>
      <c r="V183" s="1663"/>
      <c r="W183" s="1664"/>
      <c r="X183" s="1664"/>
      <c r="Y183" s="1664"/>
      <c r="Z183" s="1658"/>
      <c r="AA183" s="4"/>
      <c r="AB183" s="96"/>
      <c r="AC183" s="96"/>
      <c r="AD183" s="96"/>
      <c r="AE183" s="96"/>
      <c r="AF183" s="96"/>
      <c r="AG183" s="96"/>
      <c r="AH183" s="96"/>
      <c r="AI183" s="96"/>
      <c r="AJ183" s="96"/>
      <c r="AK183" s="96"/>
      <c r="AL183" s="250" t="str">
        <f t="shared" si="44"/>
        <v/>
      </c>
      <c r="AM183" s="637" t="str">
        <f t="shared" si="45"/>
        <v/>
      </c>
      <c r="AN183" s="250" t="str">
        <f t="shared" si="46"/>
        <v/>
      </c>
      <c r="AO183" s="250" t="str">
        <f t="shared" si="47"/>
        <v/>
      </c>
      <c r="AP183" s="250" t="str">
        <f t="shared" si="48"/>
        <v/>
      </c>
      <c r="AQ183" s="250" t="str">
        <f t="shared" si="49"/>
        <v/>
      </c>
      <c r="AR183" s="250" t="str">
        <f t="shared" si="50"/>
        <v/>
      </c>
      <c r="AS183" s="638" t="str">
        <f t="shared" si="51"/>
        <v/>
      </c>
      <c r="AT183" s="638" t="str">
        <f t="shared" si="52"/>
        <v/>
      </c>
      <c r="AU183" s="96" t="str">
        <f t="shared" si="53"/>
        <v>S/I</v>
      </c>
      <c r="AV183" s="96"/>
      <c r="AW183" s="639"/>
      <c r="AX183" s="96" t="str">
        <f t="shared" si="54"/>
        <v xml:space="preserve"> - </v>
      </c>
      <c r="AY183" s="640" t="str">
        <f t="shared" si="55"/>
        <v/>
      </c>
      <c r="AZ183" s="640">
        <f t="shared" si="56"/>
        <v>0</v>
      </c>
      <c r="BA183" s="250" t="str">
        <f t="shared" si="57"/>
        <v/>
      </c>
      <c r="BB183" s="250" t="str">
        <f t="shared" si="58"/>
        <v/>
      </c>
      <c r="BC183" s="250" t="str">
        <f t="shared" si="59"/>
        <v/>
      </c>
      <c r="BD183" s="250" t="str">
        <f t="shared" si="60"/>
        <v/>
      </c>
      <c r="BE183" s="250" t="str">
        <f t="shared" si="61"/>
        <v/>
      </c>
      <c r="BF183" s="638" t="str">
        <f t="shared" si="62"/>
        <v/>
      </c>
      <c r="BG183" s="638" t="str">
        <f t="shared" si="63"/>
        <v/>
      </c>
      <c r="BH183" s="96"/>
      <c r="BI183" s="96"/>
      <c r="BJ183" s="96"/>
      <c r="BK183" s="96"/>
    </row>
    <row r="184" spans="1:63" hidden="1">
      <c r="A184" s="96" t="str">
        <f t="shared" si="64"/>
        <v/>
      </c>
      <c r="B184" s="96">
        <f t="shared" si="65"/>
        <v>0</v>
      </c>
      <c r="C184" s="1658"/>
      <c r="D184" s="1658"/>
      <c r="E184" s="1659"/>
      <c r="F184" s="1660"/>
      <c r="G184" s="1658"/>
      <c r="H184" s="1658"/>
      <c r="I184" s="1658"/>
      <c r="J184" s="1658"/>
      <c r="K184" s="1658"/>
      <c r="L184" s="1661"/>
      <c r="M184" s="1662"/>
      <c r="N184" s="1663"/>
      <c r="O184" s="1663"/>
      <c r="P184" s="1663"/>
      <c r="Q184" s="1663"/>
      <c r="R184" s="1663"/>
      <c r="S184" s="1663"/>
      <c r="T184" s="1663"/>
      <c r="U184" s="1663"/>
      <c r="V184" s="1663"/>
      <c r="W184" s="1664"/>
      <c r="X184" s="1664"/>
      <c r="Y184" s="1664"/>
      <c r="Z184" s="1658"/>
      <c r="AA184" s="4"/>
      <c r="AB184" s="96"/>
      <c r="AC184" s="96"/>
      <c r="AD184" s="96"/>
      <c r="AE184" s="96"/>
      <c r="AF184" s="96"/>
      <c r="AG184" s="96"/>
      <c r="AH184" s="96"/>
      <c r="AI184" s="96"/>
      <c r="AJ184" s="96"/>
      <c r="AK184" s="96"/>
      <c r="AL184" s="250" t="str">
        <f t="shared" si="44"/>
        <v/>
      </c>
      <c r="AM184" s="637" t="str">
        <f t="shared" si="45"/>
        <v/>
      </c>
      <c r="AN184" s="250" t="str">
        <f t="shared" si="46"/>
        <v/>
      </c>
      <c r="AO184" s="250" t="str">
        <f t="shared" si="47"/>
        <v/>
      </c>
      <c r="AP184" s="250" t="str">
        <f t="shared" si="48"/>
        <v/>
      </c>
      <c r="AQ184" s="250" t="str">
        <f t="shared" si="49"/>
        <v/>
      </c>
      <c r="AR184" s="250" t="str">
        <f t="shared" si="50"/>
        <v/>
      </c>
      <c r="AS184" s="638" t="str">
        <f t="shared" si="51"/>
        <v/>
      </c>
      <c r="AT184" s="638" t="str">
        <f t="shared" si="52"/>
        <v/>
      </c>
      <c r="AU184" s="96" t="str">
        <f t="shared" si="53"/>
        <v>S/I</v>
      </c>
      <c r="AV184" s="96"/>
      <c r="AW184" s="639"/>
      <c r="AX184" s="96" t="str">
        <f t="shared" si="54"/>
        <v xml:space="preserve"> - </v>
      </c>
      <c r="AY184" s="640" t="str">
        <f t="shared" si="55"/>
        <v/>
      </c>
      <c r="AZ184" s="640">
        <f t="shared" si="56"/>
        <v>0</v>
      </c>
      <c r="BA184" s="250" t="str">
        <f t="shared" si="57"/>
        <v/>
      </c>
      <c r="BB184" s="250" t="str">
        <f t="shared" si="58"/>
        <v/>
      </c>
      <c r="BC184" s="250" t="str">
        <f t="shared" si="59"/>
        <v/>
      </c>
      <c r="BD184" s="250" t="str">
        <f t="shared" si="60"/>
        <v/>
      </c>
      <c r="BE184" s="250" t="str">
        <f t="shared" si="61"/>
        <v/>
      </c>
      <c r="BF184" s="638" t="str">
        <f t="shared" si="62"/>
        <v/>
      </c>
      <c r="BG184" s="638" t="str">
        <f t="shared" si="63"/>
        <v/>
      </c>
      <c r="BH184" s="96"/>
      <c r="BI184" s="96"/>
      <c r="BJ184" s="96"/>
      <c r="BK184" s="96"/>
    </row>
    <row r="185" spans="1:63" hidden="1">
      <c r="A185" s="96" t="str">
        <f t="shared" si="64"/>
        <v/>
      </c>
      <c r="B185" s="96">
        <f t="shared" si="65"/>
        <v>0</v>
      </c>
      <c r="C185" s="1658"/>
      <c r="D185" s="1658"/>
      <c r="E185" s="1659"/>
      <c r="F185" s="1660"/>
      <c r="G185" s="1658"/>
      <c r="H185" s="1658"/>
      <c r="I185" s="1658"/>
      <c r="J185" s="1658"/>
      <c r="K185" s="1658"/>
      <c r="L185" s="1661"/>
      <c r="M185" s="1662"/>
      <c r="N185" s="1663"/>
      <c r="O185" s="1663"/>
      <c r="P185" s="1663"/>
      <c r="Q185" s="1663"/>
      <c r="R185" s="1663"/>
      <c r="S185" s="1663"/>
      <c r="T185" s="1663"/>
      <c r="U185" s="1663"/>
      <c r="V185" s="1663"/>
      <c r="W185" s="1664"/>
      <c r="X185" s="1664"/>
      <c r="Y185" s="1664"/>
      <c r="Z185" s="1658"/>
      <c r="AA185" s="4"/>
      <c r="AB185" s="96"/>
      <c r="AC185" s="96"/>
      <c r="AD185" s="96"/>
      <c r="AE185" s="96"/>
      <c r="AF185" s="96"/>
      <c r="AG185" s="96"/>
      <c r="AH185" s="96"/>
      <c r="AI185" s="96"/>
      <c r="AJ185" s="96"/>
      <c r="AK185" s="96"/>
      <c r="AL185" s="250" t="str">
        <f t="shared" si="44"/>
        <v/>
      </c>
      <c r="AM185" s="637" t="str">
        <f t="shared" si="45"/>
        <v/>
      </c>
      <c r="AN185" s="250" t="str">
        <f t="shared" si="46"/>
        <v/>
      </c>
      <c r="AO185" s="250" t="str">
        <f t="shared" si="47"/>
        <v/>
      </c>
      <c r="AP185" s="250" t="str">
        <f t="shared" si="48"/>
        <v/>
      </c>
      <c r="AQ185" s="250" t="str">
        <f t="shared" si="49"/>
        <v/>
      </c>
      <c r="AR185" s="250" t="str">
        <f t="shared" si="50"/>
        <v/>
      </c>
      <c r="AS185" s="638" t="str">
        <f t="shared" si="51"/>
        <v/>
      </c>
      <c r="AT185" s="638" t="str">
        <f t="shared" si="52"/>
        <v/>
      </c>
      <c r="AU185" s="96" t="str">
        <f t="shared" si="53"/>
        <v>S/I</v>
      </c>
      <c r="AV185" s="96"/>
      <c r="AW185" s="639"/>
      <c r="AX185" s="96" t="str">
        <f t="shared" si="54"/>
        <v xml:space="preserve"> - </v>
      </c>
      <c r="AY185" s="640" t="str">
        <f t="shared" si="55"/>
        <v/>
      </c>
      <c r="AZ185" s="640">
        <f t="shared" si="56"/>
        <v>0</v>
      </c>
      <c r="BA185" s="250" t="str">
        <f t="shared" si="57"/>
        <v/>
      </c>
      <c r="BB185" s="250" t="str">
        <f t="shared" si="58"/>
        <v/>
      </c>
      <c r="BC185" s="250" t="str">
        <f t="shared" si="59"/>
        <v/>
      </c>
      <c r="BD185" s="250" t="str">
        <f t="shared" si="60"/>
        <v/>
      </c>
      <c r="BE185" s="250" t="str">
        <f t="shared" si="61"/>
        <v/>
      </c>
      <c r="BF185" s="638" t="str">
        <f t="shared" si="62"/>
        <v/>
      </c>
      <c r="BG185" s="638" t="str">
        <f t="shared" si="63"/>
        <v/>
      </c>
      <c r="BH185" s="96"/>
      <c r="BI185" s="96"/>
      <c r="BJ185" s="96"/>
      <c r="BK185" s="96"/>
    </row>
    <row r="186" spans="1:63" hidden="1">
      <c r="A186" s="96" t="str">
        <f t="shared" si="64"/>
        <v/>
      </c>
      <c r="B186" s="96">
        <f t="shared" si="65"/>
        <v>0</v>
      </c>
      <c r="C186" s="1658"/>
      <c r="D186" s="1658"/>
      <c r="E186" s="1659"/>
      <c r="F186" s="1660"/>
      <c r="G186" s="1658"/>
      <c r="H186" s="1658"/>
      <c r="I186" s="1658"/>
      <c r="J186" s="1658"/>
      <c r="K186" s="1658"/>
      <c r="L186" s="1661"/>
      <c r="M186" s="1662"/>
      <c r="N186" s="1663"/>
      <c r="O186" s="1663"/>
      <c r="P186" s="1663"/>
      <c r="Q186" s="1663"/>
      <c r="R186" s="1663"/>
      <c r="S186" s="1663"/>
      <c r="T186" s="1663"/>
      <c r="U186" s="1663"/>
      <c r="V186" s="1663"/>
      <c r="W186" s="1664"/>
      <c r="X186" s="1664"/>
      <c r="Y186" s="1664"/>
      <c r="Z186" s="1658"/>
      <c r="AA186" s="4"/>
      <c r="AB186" s="96"/>
      <c r="AC186" s="96"/>
      <c r="AD186" s="96"/>
      <c r="AE186" s="96"/>
      <c r="AF186" s="96"/>
      <c r="AG186" s="96"/>
      <c r="AH186" s="96"/>
      <c r="AI186" s="96"/>
      <c r="AJ186" s="96"/>
      <c r="AK186" s="96"/>
      <c r="AL186" s="250" t="str">
        <f t="shared" si="44"/>
        <v/>
      </c>
      <c r="AM186" s="637" t="str">
        <f t="shared" si="45"/>
        <v/>
      </c>
      <c r="AN186" s="250" t="str">
        <f t="shared" si="46"/>
        <v/>
      </c>
      <c r="AO186" s="250" t="str">
        <f t="shared" si="47"/>
        <v/>
      </c>
      <c r="AP186" s="250" t="str">
        <f t="shared" si="48"/>
        <v/>
      </c>
      <c r="AQ186" s="250" t="str">
        <f t="shared" si="49"/>
        <v/>
      </c>
      <c r="AR186" s="250" t="str">
        <f t="shared" si="50"/>
        <v/>
      </c>
      <c r="AS186" s="638" t="str">
        <f t="shared" si="51"/>
        <v/>
      </c>
      <c r="AT186" s="638" t="str">
        <f t="shared" si="52"/>
        <v/>
      </c>
      <c r="AU186" s="96" t="str">
        <f t="shared" si="53"/>
        <v>S/I</v>
      </c>
      <c r="AV186" s="96"/>
      <c r="AW186" s="639"/>
      <c r="AX186" s="96" t="str">
        <f t="shared" si="54"/>
        <v xml:space="preserve"> - </v>
      </c>
      <c r="AY186" s="640" t="str">
        <f t="shared" si="55"/>
        <v/>
      </c>
      <c r="AZ186" s="640">
        <f t="shared" si="56"/>
        <v>0</v>
      </c>
      <c r="BA186" s="250" t="str">
        <f t="shared" si="57"/>
        <v/>
      </c>
      <c r="BB186" s="250" t="str">
        <f t="shared" si="58"/>
        <v/>
      </c>
      <c r="BC186" s="250" t="str">
        <f t="shared" si="59"/>
        <v/>
      </c>
      <c r="BD186" s="250" t="str">
        <f t="shared" si="60"/>
        <v/>
      </c>
      <c r="BE186" s="250" t="str">
        <f t="shared" si="61"/>
        <v/>
      </c>
      <c r="BF186" s="638" t="str">
        <f t="shared" si="62"/>
        <v/>
      </c>
      <c r="BG186" s="638" t="str">
        <f t="shared" si="63"/>
        <v/>
      </c>
      <c r="BH186" s="96"/>
      <c r="BI186" s="96"/>
      <c r="BJ186" s="96"/>
      <c r="BK186" s="96"/>
    </row>
    <row r="187" spans="1:63" hidden="1">
      <c r="A187" s="96" t="str">
        <f t="shared" si="64"/>
        <v/>
      </c>
      <c r="B187" s="96">
        <f t="shared" si="65"/>
        <v>0</v>
      </c>
      <c r="C187" s="1658"/>
      <c r="D187" s="1658"/>
      <c r="E187" s="1659"/>
      <c r="F187" s="1660"/>
      <c r="G187" s="1658"/>
      <c r="H187" s="1658"/>
      <c r="I187" s="1658"/>
      <c r="J187" s="1658"/>
      <c r="K187" s="1658"/>
      <c r="L187" s="1661"/>
      <c r="M187" s="1662"/>
      <c r="N187" s="1663"/>
      <c r="O187" s="1663"/>
      <c r="P187" s="1663"/>
      <c r="Q187" s="1663"/>
      <c r="R187" s="1663"/>
      <c r="S187" s="1663"/>
      <c r="T187" s="1663"/>
      <c r="U187" s="1663"/>
      <c r="V187" s="1663"/>
      <c r="W187" s="1664"/>
      <c r="X187" s="1664"/>
      <c r="Y187" s="1664"/>
      <c r="Z187" s="1658"/>
      <c r="AA187" s="4"/>
      <c r="AB187" s="96"/>
      <c r="AC187" s="96"/>
      <c r="AD187" s="96"/>
      <c r="AE187" s="96"/>
      <c r="AF187" s="96"/>
      <c r="AG187" s="96"/>
      <c r="AH187" s="96"/>
      <c r="AI187" s="96"/>
      <c r="AJ187" s="96"/>
      <c r="AK187" s="96"/>
      <c r="AL187" s="250" t="str">
        <f t="shared" si="44"/>
        <v/>
      </c>
      <c r="AM187" s="637" t="str">
        <f t="shared" si="45"/>
        <v/>
      </c>
      <c r="AN187" s="250" t="str">
        <f t="shared" si="46"/>
        <v/>
      </c>
      <c r="AO187" s="250" t="str">
        <f t="shared" si="47"/>
        <v/>
      </c>
      <c r="AP187" s="250" t="str">
        <f t="shared" si="48"/>
        <v/>
      </c>
      <c r="AQ187" s="250" t="str">
        <f t="shared" si="49"/>
        <v/>
      </c>
      <c r="AR187" s="250" t="str">
        <f t="shared" si="50"/>
        <v/>
      </c>
      <c r="AS187" s="638" t="str">
        <f t="shared" si="51"/>
        <v/>
      </c>
      <c r="AT187" s="638" t="str">
        <f t="shared" si="52"/>
        <v/>
      </c>
      <c r="AU187" s="96" t="str">
        <f t="shared" si="53"/>
        <v>S/I</v>
      </c>
      <c r="AV187" s="96"/>
      <c r="AW187" s="639"/>
      <c r="AX187" s="96" t="str">
        <f t="shared" si="54"/>
        <v xml:space="preserve"> - </v>
      </c>
      <c r="AY187" s="640" t="str">
        <f t="shared" si="55"/>
        <v/>
      </c>
      <c r="AZ187" s="640">
        <f t="shared" si="56"/>
        <v>0</v>
      </c>
      <c r="BA187" s="250" t="str">
        <f t="shared" si="57"/>
        <v/>
      </c>
      <c r="BB187" s="250" t="str">
        <f t="shared" si="58"/>
        <v/>
      </c>
      <c r="BC187" s="250" t="str">
        <f t="shared" si="59"/>
        <v/>
      </c>
      <c r="BD187" s="250" t="str">
        <f t="shared" si="60"/>
        <v/>
      </c>
      <c r="BE187" s="250" t="str">
        <f t="shared" si="61"/>
        <v/>
      </c>
      <c r="BF187" s="638" t="str">
        <f t="shared" si="62"/>
        <v/>
      </c>
      <c r="BG187" s="638" t="str">
        <f t="shared" si="63"/>
        <v/>
      </c>
      <c r="BH187" s="96"/>
      <c r="BI187" s="96"/>
      <c r="BJ187" s="96"/>
      <c r="BK187" s="96"/>
    </row>
    <row r="188" spans="1:63" hidden="1">
      <c r="A188" s="96" t="str">
        <f t="shared" si="64"/>
        <v/>
      </c>
      <c r="B188" s="96">
        <f t="shared" si="65"/>
        <v>0</v>
      </c>
      <c r="C188" s="1658"/>
      <c r="D188" s="1658"/>
      <c r="E188" s="1659"/>
      <c r="F188" s="1660"/>
      <c r="G188" s="1658"/>
      <c r="H188" s="1658"/>
      <c r="I188" s="1658"/>
      <c r="J188" s="1658"/>
      <c r="K188" s="1658"/>
      <c r="L188" s="1661"/>
      <c r="M188" s="1662"/>
      <c r="N188" s="1663"/>
      <c r="O188" s="1663"/>
      <c r="P188" s="1663"/>
      <c r="Q188" s="1663"/>
      <c r="R188" s="1663"/>
      <c r="S188" s="1663"/>
      <c r="T188" s="1663"/>
      <c r="U188" s="1663"/>
      <c r="V188" s="1663"/>
      <c r="W188" s="1664"/>
      <c r="X188" s="1664"/>
      <c r="Y188" s="1664"/>
      <c r="Z188" s="1658"/>
      <c r="AA188" s="4"/>
      <c r="AB188" s="96"/>
      <c r="AC188" s="96"/>
      <c r="AD188" s="96"/>
      <c r="AE188" s="96"/>
      <c r="AF188" s="96"/>
      <c r="AG188" s="96"/>
      <c r="AH188" s="96"/>
      <c r="AI188" s="96"/>
      <c r="AJ188" s="96"/>
      <c r="AK188" s="96"/>
      <c r="AL188" s="250" t="str">
        <f t="shared" si="44"/>
        <v/>
      </c>
      <c r="AM188" s="637" t="str">
        <f t="shared" si="45"/>
        <v/>
      </c>
      <c r="AN188" s="250" t="str">
        <f t="shared" si="46"/>
        <v/>
      </c>
      <c r="AO188" s="250" t="str">
        <f t="shared" si="47"/>
        <v/>
      </c>
      <c r="AP188" s="250" t="str">
        <f t="shared" si="48"/>
        <v/>
      </c>
      <c r="AQ188" s="250" t="str">
        <f t="shared" si="49"/>
        <v/>
      </c>
      <c r="AR188" s="250" t="str">
        <f t="shared" si="50"/>
        <v/>
      </c>
      <c r="AS188" s="638" t="str">
        <f t="shared" si="51"/>
        <v/>
      </c>
      <c r="AT188" s="638" t="str">
        <f t="shared" si="52"/>
        <v/>
      </c>
      <c r="AU188" s="96" t="str">
        <f t="shared" si="53"/>
        <v>S/I</v>
      </c>
      <c r="AV188" s="96"/>
      <c r="AW188" s="639"/>
      <c r="AX188" s="96" t="str">
        <f t="shared" si="54"/>
        <v xml:space="preserve"> - </v>
      </c>
      <c r="AY188" s="640" t="str">
        <f t="shared" si="55"/>
        <v/>
      </c>
      <c r="AZ188" s="640">
        <f t="shared" si="56"/>
        <v>0</v>
      </c>
      <c r="BA188" s="250" t="str">
        <f t="shared" si="57"/>
        <v/>
      </c>
      <c r="BB188" s="250" t="str">
        <f t="shared" si="58"/>
        <v/>
      </c>
      <c r="BC188" s="250" t="str">
        <f t="shared" si="59"/>
        <v/>
      </c>
      <c r="BD188" s="250" t="str">
        <f t="shared" si="60"/>
        <v/>
      </c>
      <c r="BE188" s="250" t="str">
        <f t="shared" si="61"/>
        <v/>
      </c>
      <c r="BF188" s="638" t="str">
        <f t="shared" si="62"/>
        <v/>
      </c>
      <c r="BG188" s="638" t="str">
        <f t="shared" si="63"/>
        <v/>
      </c>
      <c r="BH188" s="96"/>
      <c r="BI188" s="96"/>
      <c r="BJ188" s="96"/>
      <c r="BK188" s="96"/>
    </row>
    <row r="189" spans="1:63" hidden="1">
      <c r="A189" s="96" t="str">
        <f t="shared" si="64"/>
        <v/>
      </c>
      <c r="B189" s="96">
        <f t="shared" si="65"/>
        <v>0</v>
      </c>
      <c r="C189" s="1658"/>
      <c r="D189" s="1658"/>
      <c r="E189" s="1659"/>
      <c r="F189" s="1660"/>
      <c r="G189" s="1658"/>
      <c r="H189" s="1658"/>
      <c r="I189" s="1658"/>
      <c r="J189" s="1658"/>
      <c r="K189" s="1658"/>
      <c r="L189" s="1661"/>
      <c r="M189" s="1662"/>
      <c r="N189" s="1663"/>
      <c r="O189" s="1663"/>
      <c r="P189" s="1663"/>
      <c r="Q189" s="1663"/>
      <c r="R189" s="1663"/>
      <c r="S189" s="1663"/>
      <c r="T189" s="1663"/>
      <c r="U189" s="1663"/>
      <c r="V189" s="1663"/>
      <c r="W189" s="1664"/>
      <c r="X189" s="1664"/>
      <c r="Y189" s="1664"/>
      <c r="Z189" s="1658"/>
      <c r="AA189" s="4"/>
      <c r="AB189" s="96"/>
      <c r="AC189" s="96"/>
      <c r="AD189" s="96"/>
      <c r="AE189" s="96"/>
      <c r="AF189" s="96"/>
      <c r="AG189" s="96"/>
      <c r="AH189" s="96"/>
      <c r="AI189" s="96"/>
      <c r="AJ189" s="96"/>
      <c r="AK189" s="96"/>
      <c r="AL189" s="250" t="str">
        <f t="shared" si="44"/>
        <v/>
      </c>
      <c r="AM189" s="637" t="str">
        <f t="shared" si="45"/>
        <v/>
      </c>
      <c r="AN189" s="250" t="str">
        <f t="shared" si="46"/>
        <v/>
      </c>
      <c r="AO189" s="250" t="str">
        <f t="shared" si="47"/>
        <v/>
      </c>
      <c r="AP189" s="250" t="str">
        <f t="shared" si="48"/>
        <v/>
      </c>
      <c r="AQ189" s="250" t="str">
        <f t="shared" si="49"/>
        <v/>
      </c>
      <c r="AR189" s="250" t="str">
        <f t="shared" si="50"/>
        <v/>
      </c>
      <c r="AS189" s="638" t="str">
        <f t="shared" si="51"/>
        <v/>
      </c>
      <c r="AT189" s="638" t="str">
        <f t="shared" si="52"/>
        <v/>
      </c>
      <c r="AU189" s="96" t="str">
        <f t="shared" si="53"/>
        <v>S/I</v>
      </c>
      <c r="AV189" s="96"/>
      <c r="AW189" s="639"/>
      <c r="AX189" s="96" t="str">
        <f t="shared" si="54"/>
        <v xml:space="preserve"> - </v>
      </c>
      <c r="AY189" s="640" t="str">
        <f t="shared" si="55"/>
        <v/>
      </c>
      <c r="AZ189" s="640">
        <f t="shared" si="56"/>
        <v>0</v>
      </c>
      <c r="BA189" s="250" t="str">
        <f t="shared" si="57"/>
        <v/>
      </c>
      <c r="BB189" s="250" t="str">
        <f t="shared" si="58"/>
        <v/>
      </c>
      <c r="BC189" s="250" t="str">
        <f t="shared" si="59"/>
        <v/>
      </c>
      <c r="BD189" s="250" t="str">
        <f t="shared" si="60"/>
        <v/>
      </c>
      <c r="BE189" s="250" t="str">
        <f t="shared" si="61"/>
        <v/>
      </c>
      <c r="BF189" s="638" t="str">
        <f t="shared" si="62"/>
        <v/>
      </c>
      <c r="BG189" s="638" t="str">
        <f t="shared" si="63"/>
        <v/>
      </c>
      <c r="BH189" s="96"/>
      <c r="BI189" s="96"/>
      <c r="BJ189" s="96"/>
      <c r="BK189" s="96"/>
    </row>
    <row r="190" spans="1:63" hidden="1">
      <c r="A190" s="96" t="str">
        <f t="shared" si="64"/>
        <v/>
      </c>
      <c r="B190" s="96">
        <f t="shared" si="65"/>
        <v>0</v>
      </c>
      <c r="C190" s="1658"/>
      <c r="D190" s="1658"/>
      <c r="E190" s="1659"/>
      <c r="F190" s="1660"/>
      <c r="G190" s="1658"/>
      <c r="H190" s="1658"/>
      <c r="I190" s="1658"/>
      <c r="J190" s="1658"/>
      <c r="K190" s="1658"/>
      <c r="L190" s="1661"/>
      <c r="M190" s="1662"/>
      <c r="N190" s="1663"/>
      <c r="O190" s="1663"/>
      <c r="P190" s="1663"/>
      <c r="Q190" s="1663"/>
      <c r="R190" s="1663"/>
      <c r="S190" s="1663"/>
      <c r="T190" s="1663"/>
      <c r="U190" s="1663"/>
      <c r="V190" s="1663"/>
      <c r="W190" s="1664"/>
      <c r="X190" s="1664"/>
      <c r="Y190" s="1664"/>
      <c r="Z190" s="1658"/>
      <c r="AA190" s="4"/>
      <c r="AB190" s="96"/>
      <c r="AC190" s="96"/>
      <c r="AD190" s="96"/>
      <c r="AE190" s="96"/>
      <c r="AF190" s="96"/>
      <c r="AG190" s="96"/>
      <c r="AH190" s="96"/>
      <c r="AI190" s="96"/>
      <c r="AJ190" s="96"/>
      <c r="AK190" s="96"/>
      <c r="AL190" s="250" t="str">
        <f t="shared" si="44"/>
        <v/>
      </c>
      <c r="AM190" s="637" t="str">
        <f t="shared" si="45"/>
        <v/>
      </c>
      <c r="AN190" s="250" t="str">
        <f t="shared" si="46"/>
        <v/>
      </c>
      <c r="AO190" s="250" t="str">
        <f t="shared" si="47"/>
        <v/>
      </c>
      <c r="AP190" s="250" t="str">
        <f t="shared" si="48"/>
        <v/>
      </c>
      <c r="AQ190" s="250" t="str">
        <f t="shared" si="49"/>
        <v/>
      </c>
      <c r="AR190" s="250" t="str">
        <f t="shared" si="50"/>
        <v/>
      </c>
      <c r="AS190" s="638" t="str">
        <f t="shared" si="51"/>
        <v/>
      </c>
      <c r="AT190" s="638" t="str">
        <f t="shared" si="52"/>
        <v/>
      </c>
      <c r="AU190" s="96" t="str">
        <f t="shared" si="53"/>
        <v>S/I</v>
      </c>
      <c r="AV190" s="96"/>
      <c r="AW190" s="639"/>
      <c r="AX190" s="96" t="str">
        <f t="shared" si="54"/>
        <v xml:space="preserve"> - </v>
      </c>
      <c r="AY190" s="640" t="str">
        <f t="shared" si="55"/>
        <v/>
      </c>
      <c r="AZ190" s="640">
        <f t="shared" si="56"/>
        <v>0</v>
      </c>
      <c r="BA190" s="250" t="str">
        <f t="shared" si="57"/>
        <v/>
      </c>
      <c r="BB190" s="250" t="str">
        <f t="shared" si="58"/>
        <v/>
      </c>
      <c r="BC190" s="250" t="str">
        <f t="shared" si="59"/>
        <v/>
      </c>
      <c r="BD190" s="250" t="str">
        <f t="shared" si="60"/>
        <v/>
      </c>
      <c r="BE190" s="250" t="str">
        <f t="shared" si="61"/>
        <v/>
      </c>
      <c r="BF190" s="638" t="str">
        <f t="shared" si="62"/>
        <v/>
      </c>
      <c r="BG190" s="638" t="str">
        <f t="shared" si="63"/>
        <v/>
      </c>
      <c r="BH190" s="96"/>
      <c r="BI190" s="96"/>
      <c r="BJ190" s="96"/>
      <c r="BK190" s="96"/>
    </row>
    <row r="191" spans="1:63" hidden="1">
      <c r="A191" s="96" t="str">
        <f t="shared" si="64"/>
        <v/>
      </c>
      <c r="B191" s="96">
        <f t="shared" si="65"/>
        <v>0</v>
      </c>
      <c r="C191" s="1658"/>
      <c r="D191" s="1658"/>
      <c r="E191" s="1659"/>
      <c r="F191" s="1660"/>
      <c r="G191" s="1658"/>
      <c r="H191" s="1658"/>
      <c r="I191" s="1658"/>
      <c r="J191" s="1658"/>
      <c r="K191" s="1658"/>
      <c r="L191" s="1661"/>
      <c r="M191" s="1662"/>
      <c r="N191" s="1663"/>
      <c r="O191" s="1663"/>
      <c r="P191" s="1663"/>
      <c r="Q191" s="1663"/>
      <c r="R191" s="1663"/>
      <c r="S191" s="1663"/>
      <c r="T191" s="1663"/>
      <c r="U191" s="1663"/>
      <c r="V191" s="1663"/>
      <c r="W191" s="1664"/>
      <c r="X191" s="1664"/>
      <c r="Y191" s="1664"/>
      <c r="Z191" s="1658"/>
      <c r="AA191" s="4"/>
      <c r="AB191" s="96"/>
      <c r="AC191" s="96"/>
      <c r="AD191" s="96"/>
      <c r="AE191" s="96"/>
      <c r="AF191" s="96"/>
      <c r="AG191" s="96"/>
      <c r="AH191" s="96"/>
      <c r="AI191" s="96"/>
      <c r="AJ191" s="96"/>
      <c r="AK191" s="96"/>
      <c r="AL191" s="250" t="str">
        <f t="shared" si="44"/>
        <v/>
      </c>
      <c r="AM191" s="637" t="str">
        <f t="shared" si="45"/>
        <v/>
      </c>
      <c r="AN191" s="250" t="str">
        <f t="shared" si="46"/>
        <v/>
      </c>
      <c r="AO191" s="250" t="str">
        <f t="shared" si="47"/>
        <v/>
      </c>
      <c r="AP191" s="250" t="str">
        <f t="shared" si="48"/>
        <v/>
      </c>
      <c r="AQ191" s="250" t="str">
        <f t="shared" si="49"/>
        <v/>
      </c>
      <c r="AR191" s="250" t="str">
        <f t="shared" si="50"/>
        <v/>
      </c>
      <c r="AS191" s="638" t="str">
        <f t="shared" si="51"/>
        <v/>
      </c>
      <c r="AT191" s="638" t="str">
        <f t="shared" si="52"/>
        <v/>
      </c>
      <c r="AU191" s="96" t="str">
        <f t="shared" si="53"/>
        <v>S/I</v>
      </c>
      <c r="AV191" s="96"/>
      <c r="AW191" s="639"/>
      <c r="AX191" s="96" t="str">
        <f t="shared" si="54"/>
        <v xml:space="preserve"> - </v>
      </c>
      <c r="AY191" s="640" t="str">
        <f t="shared" si="55"/>
        <v/>
      </c>
      <c r="AZ191" s="640">
        <f t="shared" si="56"/>
        <v>0</v>
      </c>
      <c r="BA191" s="250" t="str">
        <f t="shared" si="57"/>
        <v/>
      </c>
      <c r="BB191" s="250" t="str">
        <f t="shared" si="58"/>
        <v/>
      </c>
      <c r="BC191" s="250" t="str">
        <f t="shared" si="59"/>
        <v/>
      </c>
      <c r="BD191" s="250" t="str">
        <f t="shared" si="60"/>
        <v/>
      </c>
      <c r="BE191" s="250" t="str">
        <f t="shared" si="61"/>
        <v/>
      </c>
      <c r="BF191" s="638" t="str">
        <f t="shared" si="62"/>
        <v/>
      </c>
      <c r="BG191" s="638" t="str">
        <f t="shared" si="63"/>
        <v/>
      </c>
      <c r="BH191" s="96"/>
      <c r="BI191" s="96"/>
      <c r="BJ191" s="96"/>
      <c r="BK191" s="96"/>
    </row>
    <row r="192" spans="1:63" hidden="1">
      <c r="A192" s="96" t="str">
        <f t="shared" si="64"/>
        <v/>
      </c>
      <c r="B192" s="96">
        <f t="shared" si="65"/>
        <v>0</v>
      </c>
      <c r="C192" s="1658"/>
      <c r="D192" s="1658"/>
      <c r="E192" s="1659"/>
      <c r="F192" s="1660"/>
      <c r="G192" s="1658"/>
      <c r="H192" s="1658"/>
      <c r="I192" s="1658"/>
      <c r="J192" s="1658"/>
      <c r="K192" s="1658"/>
      <c r="L192" s="1661"/>
      <c r="M192" s="1662"/>
      <c r="N192" s="1663"/>
      <c r="O192" s="1663"/>
      <c r="P192" s="1663"/>
      <c r="Q192" s="1663"/>
      <c r="R192" s="1663"/>
      <c r="S192" s="1663"/>
      <c r="T192" s="1663"/>
      <c r="U192" s="1663"/>
      <c r="V192" s="1663"/>
      <c r="W192" s="1664"/>
      <c r="X192" s="1664"/>
      <c r="Y192" s="1664"/>
      <c r="Z192" s="1658"/>
      <c r="AA192" s="4"/>
      <c r="AB192" s="96"/>
      <c r="AC192" s="96"/>
      <c r="AD192" s="96"/>
      <c r="AE192" s="96"/>
      <c r="AF192" s="96"/>
      <c r="AG192" s="96"/>
      <c r="AH192" s="96"/>
      <c r="AI192" s="96"/>
      <c r="AJ192" s="96"/>
      <c r="AK192" s="96"/>
      <c r="AL192" s="250" t="str">
        <f t="shared" si="44"/>
        <v/>
      </c>
      <c r="AM192" s="637" t="str">
        <f t="shared" si="45"/>
        <v/>
      </c>
      <c r="AN192" s="250" t="str">
        <f t="shared" si="46"/>
        <v/>
      </c>
      <c r="AO192" s="250" t="str">
        <f t="shared" si="47"/>
        <v/>
      </c>
      <c r="AP192" s="250" t="str">
        <f t="shared" si="48"/>
        <v/>
      </c>
      <c r="AQ192" s="250" t="str">
        <f t="shared" si="49"/>
        <v/>
      </c>
      <c r="AR192" s="250" t="str">
        <f t="shared" si="50"/>
        <v/>
      </c>
      <c r="AS192" s="638" t="str">
        <f t="shared" si="51"/>
        <v/>
      </c>
      <c r="AT192" s="638" t="str">
        <f t="shared" si="52"/>
        <v/>
      </c>
      <c r="AU192" s="96" t="str">
        <f t="shared" si="53"/>
        <v>S/I</v>
      </c>
      <c r="AV192" s="96"/>
      <c r="AW192" s="639"/>
      <c r="AX192" s="96" t="str">
        <f t="shared" si="54"/>
        <v xml:space="preserve"> - </v>
      </c>
      <c r="AY192" s="640" t="str">
        <f t="shared" si="55"/>
        <v/>
      </c>
      <c r="AZ192" s="640">
        <f t="shared" si="56"/>
        <v>0</v>
      </c>
      <c r="BA192" s="250" t="str">
        <f t="shared" si="57"/>
        <v/>
      </c>
      <c r="BB192" s="250" t="str">
        <f t="shared" si="58"/>
        <v/>
      </c>
      <c r="BC192" s="250" t="str">
        <f t="shared" si="59"/>
        <v/>
      </c>
      <c r="BD192" s="250" t="str">
        <f t="shared" si="60"/>
        <v/>
      </c>
      <c r="BE192" s="250" t="str">
        <f t="shared" si="61"/>
        <v/>
      </c>
      <c r="BF192" s="638" t="str">
        <f t="shared" si="62"/>
        <v/>
      </c>
      <c r="BG192" s="638" t="str">
        <f t="shared" si="63"/>
        <v/>
      </c>
      <c r="BH192" s="96"/>
      <c r="BI192" s="96"/>
      <c r="BJ192" s="96"/>
      <c r="BK192" s="96"/>
    </row>
    <row r="193" spans="1:63" hidden="1">
      <c r="A193" s="96" t="str">
        <f t="shared" si="64"/>
        <v/>
      </c>
      <c r="B193" s="96">
        <f t="shared" si="65"/>
        <v>0</v>
      </c>
      <c r="C193" s="1658"/>
      <c r="D193" s="1658"/>
      <c r="E193" s="1659"/>
      <c r="F193" s="1660"/>
      <c r="G193" s="1658"/>
      <c r="H193" s="1658"/>
      <c r="I193" s="1658"/>
      <c r="J193" s="1658"/>
      <c r="K193" s="1658"/>
      <c r="L193" s="1661"/>
      <c r="M193" s="1662"/>
      <c r="N193" s="1663"/>
      <c r="O193" s="1663"/>
      <c r="P193" s="1663"/>
      <c r="Q193" s="1663"/>
      <c r="R193" s="1663"/>
      <c r="S193" s="1663"/>
      <c r="T193" s="1663"/>
      <c r="U193" s="1663"/>
      <c r="V193" s="1663"/>
      <c r="W193" s="1664"/>
      <c r="X193" s="1664"/>
      <c r="Y193" s="1664"/>
      <c r="Z193" s="1658"/>
      <c r="AA193" s="4"/>
      <c r="AB193" s="96"/>
      <c r="AC193" s="96"/>
      <c r="AD193" s="96"/>
      <c r="AE193" s="96"/>
      <c r="AF193" s="96"/>
      <c r="AG193" s="96"/>
      <c r="AH193" s="96"/>
      <c r="AI193" s="96"/>
      <c r="AJ193" s="96"/>
      <c r="AK193" s="96"/>
      <c r="AL193" s="250" t="str">
        <f t="shared" si="44"/>
        <v/>
      </c>
      <c r="AM193" s="637" t="str">
        <f t="shared" si="45"/>
        <v/>
      </c>
      <c r="AN193" s="250" t="str">
        <f t="shared" si="46"/>
        <v/>
      </c>
      <c r="AO193" s="250" t="str">
        <f t="shared" si="47"/>
        <v/>
      </c>
      <c r="AP193" s="250" t="str">
        <f t="shared" si="48"/>
        <v/>
      </c>
      <c r="AQ193" s="250" t="str">
        <f t="shared" si="49"/>
        <v/>
      </c>
      <c r="AR193" s="250" t="str">
        <f t="shared" si="50"/>
        <v/>
      </c>
      <c r="AS193" s="638" t="str">
        <f t="shared" si="51"/>
        <v/>
      </c>
      <c r="AT193" s="638" t="str">
        <f t="shared" si="52"/>
        <v/>
      </c>
      <c r="AU193" s="96" t="str">
        <f t="shared" si="53"/>
        <v>S/I</v>
      </c>
      <c r="AV193" s="96"/>
      <c r="AW193" s="639"/>
      <c r="AX193" s="96" t="str">
        <f t="shared" si="54"/>
        <v xml:space="preserve"> - </v>
      </c>
      <c r="AY193" s="640" t="str">
        <f t="shared" si="55"/>
        <v/>
      </c>
      <c r="AZ193" s="640">
        <f t="shared" si="56"/>
        <v>0</v>
      </c>
      <c r="BA193" s="250" t="str">
        <f t="shared" si="57"/>
        <v/>
      </c>
      <c r="BB193" s="250" t="str">
        <f t="shared" si="58"/>
        <v/>
      </c>
      <c r="BC193" s="250" t="str">
        <f t="shared" si="59"/>
        <v/>
      </c>
      <c r="BD193" s="250" t="str">
        <f t="shared" si="60"/>
        <v/>
      </c>
      <c r="BE193" s="250" t="str">
        <f t="shared" si="61"/>
        <v/>
      </c>
      <c r="BF193" s="638" t="str">
        <f t="shared" si="62"/>
        <v/>
      </c>
      <c r="BG193" s="638" t="str">
        <f t="shared" si="63"/>
        <v/>
      </c>
      <c r="BH193" s="96"/>
      <c r="BI193" s="96"/>
      <c r="BJ193" s="96"/>
      <c r="BK193" s="96"/>
    </row>
    <row r="194" spans="1:63" hidden="1">
      <c r="A194" s="96" t="str">
        <f t="shared" si="64"/>
        <v/>
      </c>
      <c r="B194" s="96">
        <f t="shared" si="65"/>
        <v>0</v>
      </c>
      <c r="C194" s="1658"/>
      <c r="D194" s="1658"/>
      <c r="E194" s="1659"/>
      <c r="F194" s="1660"/>
      <c r="G194" s="1658"/>
      <c r="H194" s="1658"/>
      <c r="I194" s="1658"/>
      <c r="J194" s="1658"/>
      <c r="K194" s="1658"/>
      <c r="L194" s="1661"/>
      <c r="M194" s="1662"/>
      <c r="N194" s="1663"/>
      <c r="O194" s="1663"/>
      <c r="P194" s="1663"/>
      <c r="Q194" s="1663"/>
      <c r="R194" s="1663"/>
      <c r="S194" s="1663"/>
      <c r="T194" s="1663"/>
      <c r="U194" s="1663"/>
      <c r="V194" s="1663"/>
      <c r="W194" s="1664"/>
      <c r="X194" s="1664"/>
      <c r="Y194" s="1664"/>
      <c r="Z194" s="1658"/>
      <c r="AA194" s="4"/>
      <c r="AB194" s="96"/>
      <c r="AC194" s="96"/>
      <c r="AD194" s="96"/>
      <c r="AE194" s="96"/>
      <c r="AF194" s="96"/>
      <c r="AG194" s="96"/>
      <c r="AH194" s="96"/>
      <c r="AI194" s="96"/>
      <c r="AJ194" s="96"/>
      <c r="AK194" s="96"/>
      <c r="AL194" s="250" t="str">
        <f t="shared" si="44"/>
        <v/>
      </c>
      <c r="AM194" s="637" t="str">
        <f t="shared" si="45"/>
        <v/>
      </c>
      <c r="AN194" s="250" t="str">
        <f t="shared" si="46"/>
        <v/>
      </c>
      <c r="AO194" s="250" t="str">
        <f t="shared" si="47"/>
        <v/>
      </c>
      <c r="AP194" s="250" t="str">
        <f t="shared" si="48"/>
        <v/>
      </c>
      <c r="AQ194" s="250" t="str">
        <f t="shared" si="49"/>
        <v/>
      </c>
      <c r="AR194" s="250" t="str">
        <f t="shared" si="50"/>
        <v/>
      </c>
      <c r="AS194" s="638" t="str">
        <f t="shared" si="51"/>
        <v/>
      </c>
      <c r="AT194" s="638" t="str">
        <f t="shared" si="52"/>
        <v/>
      </c>
      <c r="AU194" s="96" t="str">
        <f t="shared" si="53"/>
        <v>S/I</v>
      </c>
      <c r="AV194" s="96"/>
      <c r="AW194" s="639"/>
      <c r="AX194" s="96" t="str">
        <f t="shared" si="54"/>
        <v xml:space="preserve"> - </v>
      </c>
      <c r="AY194" s="640" t="str">
        <f t="shared" si="55"/>
        <v/>
      </c>
      <c r="AZ194" s="640">
        <f t="shared" si="56"/>
        <v>0</v>
      </c>
      <c r="BA194" s="250" t="str">
        <f t="shared" si="57"/>
        <v/>
      </c>
      <c r="BB194" s="250" t="str">
        <f t="shared" si="58"/>
        <v/>
      </c>
      <c r="BC194" s="250" t="str">
        <f t="shared" si="59"/>
        <v/>
      </c>
      <c r="BD194" s="250" t="str">
        <f t="shared" si="60"/>
        <v/>
      </c>
      <c r="BE194" s="250" t="str">
        <f t="shared" si="61"/>
        <v/>
      </c>
      <c r="BF194" s="638" t="str">
        <f t="shared" si="62"/>
        <v/>
      </c>
      <c r="BG194" s="638" t="str">
        <f t="shared" si="63"/>
        <v/>
      </c>
      <c r="BH194" s="96"/>
      <c r="BI194" s="96"/>
      <c r="BJ194" s="96"/>
      <c r="BK194" s="96"/>
    </row>
    <row r="195" spans="1:63" hidden="1">
      <c r="A195" s="96" t="str">
        <f t="shared" si="64"/>
        <v/>
      </c>
      <c r="B195" s="96">
        <f t="shared" si="65"/>
        <v>0</v>
      </c>
      <c r="C195" s="1658"/>
      <c r="D195" s="1658"/>
      <c r="E195" s="1659"/>
      <c r="F195" s="1660"/>
      <c r="G195" s="1658"/>
      <c r="H195" s="1658"/>
      <c r="I195" s="1658"/>
      <c r="J195" s="1658"/>
      <c r="K195" s="1658"/>
      <c r="L195" s="1661"/>
      <c r="M195" s="1662"/>
      <c r="N195" s="1663"/>
      <c r="O195" s="1663"/>
      <c r="P195" s="1663"/>
      <c r="Q195" s="1663"/>
      <c r="R195" s="1663"/>
      <c r="S195" s="1663"/>
      <c r="T195" s="1663"/>
      <c r="U195" s="1663"/>
      <c r="V195" s="1663"/>
      <c r="W195" s="1664"/>
      <c r="X195" s="1664"/>
      <c r="Y195" s="1664"/>
      <c r="Z195" s="1658"/>
      <c r="AA195" s="4"/>
      <c r="AB195" s="96"/>
      <c r="AC195" s="96"/>
      <c r="AD195" s="96"/>
      <c r="AE195" s="96"/>
      <c r="AF195" s="96"/>
      <c r="AG195" s="96"/>
      <c r="AH195" s="96"/>
      <c r="AI195" s="96"/>
      <c r="AJ195" s="96"/>
      <c r="AK195" s="96"/>
      <c r="AL195" s="250" t="str">
        <f t="shared" si="44"/>
        <v/>
      </c>
      <c r="AM195" s="637" t="str">
        <f t="shared" si="45"/>
        <v/>
      </c>
      <c r="AN195" s="250" t="str">
        <f t="shared" si="46"/>
        <v/>
      </c>
      <c r="AO195" s="250" t="str">
        <f t="shared" si="47"/>
        <v/>
      </c>
      <c r="AP195" s="250" t="str">
        <f t="shared" si="48"/>
        <v/>
      </c>
      <c r="AQ195" s="250" t="str">
        <f t="shared" si="49"/>
        <v/>
      </c>
      <c r="AR195" s="250" t="str">
        <f t="shared" si="50"/>
        <v/>
      </c>
      <c r="AS195" s="638" t="str">
        <f t="shared" si="51"/>
        <v/>
      </c>
      <c r="AT195" s="638" t="str">
        <f t="shared" si="52"/>
        <v/>
      </c>
      <c r="AU195" s="96" t="str">
        <f t="shared" si="53"/>
        <v>S/I</v>
      </c>
      <c r="AV195" s="96"/>
      <c r="AW195" s="639"/>
      <c r="AX195" s="96" t="str">
        <f t="shared" si="54"/>
        <v xml:space="preserve"> - </v>
      </c>
      <c r="AY195" s="640" t="str">
        <f t="shared" si="55"/>
        <v/>
      </c>
      <c r="AZ195" s="640">
        <f t="shared" si="56"/>
        <v>0</v>
      </c>
      <c r="BA195" s="250" t="str">
        <f t="shared" si="57"/>
        <v/>
      </c>
      <c r="BB195" s="250" t="str">
        <f t="shared" si="58"/>
        <v/>
      </c>
      <c r="BC195" s="250" t="str">
        <f t="shared" si="59"/>
        <v/>
      </c>
      <c r="BD195" s="250" t="str">
        <f t="shared" si="60"/>
        <v/>
      </c>
      <c r="BE195" s="250" t="str">
        <f t="shared" si="61"/>
        <v/>
      </c>
      <c r="BF195" s="638" t="str">
        <f t="shared" si="62"/>
        <v/>
      </c>
      <c r="BG195" s="638" t="str">
        <f t="shared" si="63"/>
        <v/>
      </c>
      <c r="BH195" s="96"/>
      <c r="BI195" s="96"/>
      <c r="BJ195" s="96"/>
      <c r="BK195" s="96"/>
    </row>
    <row r="196" spans="1:63" hidden="1">
      <c r="A196" s="96" t="str">
        <f t="shared" si="64"/>
        <v/>
      </c>
      <c r="B196" s="96">
        <f t="shared" si="65"/>
        <v>0</v>
      </c>
      <c r="C196" s="1658"/>
      <c r="D196" s="1658"/>
      <c r="E196" s="1659"/>
      <c r="F196" s="1660"/>
      <c r="G196" s="1658"/>
      <c r="H196" s="1658"/>
      <c r="I196" s="1658"/>
      <c r="J196" s="1658"/>
      <c r="K196" s="1658"/>
      <c r="L196" s="1661"/>
      <c r="M196" s="1662"/>
      <c r="N196" s="1663"/>
      <c r="O196" s="1663"/>
      <c r="P196" s="1663"/>
      <c r="Q196" s="1663"/>
      <c r="R196" s="1663"/>
      <c r="S196" s="1663"/>
      <c r="T196" s="1663"/>
      <c r="U196" s="1663"/>
      <c r="V196" s="1663"/>
      <c r="W196" s="1664"/>
      <c r="X196" s="1664"/>
      <c r="Y196" s="1664"/>
      <c r="Z196" s="1658"/>
      <c r="AA196" s="4"/>
      <c r="AB196" s="96"/>
      <c r="AC196" s="96"/>
      <c r="AD196" s="96"/>
      <c r="AE196" s="96"/>
      <c r="AF196" s="96"/>
      <c r="AG196" s="96"/>
      <c r="AH196" s="96"/>
      <c r="AI196" s="96"/>
      <c r="AJ196" s="96"/>
      <c r="AK196" s="96"/>
      <c r="AL196" s="250" t="str">
        <f t="shared" si="44"/>
        <v/>
      </c>
      <c r="AM196" s="637" t="str">
        <f t="shared" si="45"/>
        <v/>
      </c>
      <c r="AN196" s="250" t="str">
        <f t="shared" si="46"/>
        <v/>
      </c>
      <c r="AO196" s="250" t="str">
        <f t="shared" si="47"/>
        <v/>
      </c>
      <c r="AP196" s="250" t="str">
        <f t="shared" si="48"/>
        <v/>
      </c>
      <c r="AQ196" s="250" t="str">
        <f t="shared" si="49"/>
        <v/>
      </c>
      <c r="AR196" s="250" t="str">
        <f t="shared" si="50"/>
        <v/>
      </c>
      <c r="AS196" s="638" t="str">
        <f t="shared" si="51"/>
        <v/>
      </c>
      <c r="AT196" s="638" t="str">
        <f t="shared" si="52"/>
        <v/>
      </c>
      <c r="AU196" s="96" t="str">
        <f t="shared" si="53"/>
        <v>S/I</v>
      </c>
      <c r="AV196" s="96"/>
      <c r="AW196" s="639"/>
      <c r="AX196" s="96" t="str">
        <f t="shared" si="54"/>
        <v xml:space="preserve"> - </v>
      </c>
      <c r="AY196" s="640" t="str">
        <f t="shared" si="55"/>
        <v/>
      </c>
      <c r="AZ196" s="640">
        <f t="shared" si="56"/>
        <v>0</v>
      </c>
      <c r="BA196" s="250" t="str">
        <f t="shared" si="57"/>
        <v/>
      </c>
      <c r="BB196" s="250" t="str">
        <f t="shared" si="58"/>
        <v/>
      </c>
      <c r="BC196" s="250" t="str">
        <f t="shared" si="59"/>
        <v/>
      </c>
      <c r="BD196" s="250" t="str">
        <f t="shared" si="60"/>
        <v/>
      </c>
      <c r="BE196" s="250" t="str">
        <f t="shared" si="61"/>
        <v/>
      </c>
      <c r="BF196" s="638" t="str">
        <f t="shared" si="62"/>
        <v/>
      </c>
      <c r="BG196" s="638" t="str">
        <f t="shared" si="63"/>
        <v/>
      </c>
      <c r="BH196" s="96"/>
      <c r="BI196" s="96"/>
      <c r="BJ196" s="96"/>
      <c r="BK196" s="96"/>
    </row>
    <row r="197" spans="1:63" hidden="1">
      <c r="A197" s="96" t="str">
        <f t="shared" si="64"/>
        <v/>
      </c>
      <c r="B197" s="96">
        <f t="shared" si="65"/>
        <v>0</v>
      </c>
      <c r="C197" s="1658"/>
      <c r="D197" s="1658"/>
      <c r="E197" s="1659"/>
      <c r="F197" s="1660"/>
      <c r="G197" s="1658"/>
      <c r="H197" s="1658"/>
      <c r="I197" s="1658"/>
      <c r="J197" s="1658"/>
      <c r="K197" s="1658"/>
      <c r="L197" s="1661"/>
      <c r="M197" s="1662"/>
      <c r="N197" s="1663"/>
      <c r="O197" s="1663"/>
      <c r="P197" s="1663"/>
      <c r="Q197" s="1663"/>
      <c r="R197" s="1663"/>
      <c r="S197" s="1663"/>
      <c r="T197" s="1663"/>
      <c r="U197" s="1663"/>
      <c r="V197" s="1663"/>
      <c r="W197" s="1664"/>
      <c r="X197" s="1664"/>
      <c r="Y197" s="1664"/>
      <c r="Z197" s="1658"/>
      <c r="AA197" s="4"/>
      <c r="AB197" s="96"/>
      <c r="AC197" s="96"/>
      <c r="AD197" s="96"/>
      <c r="AE197" s="96"/>
      <c r="AF197" s="96"/>
      <c r="AG197" s="96"/>
      <c r="AH197" s="96"/>
      <c r="AI197" s="96"/>
      <c r="AJ197" s="96"/>
      <c r="AK197" s="96"/>
      <c r="AL197" s="250" t="str">
        <f t="shared" si="44"/>
        <v/>
      </c>
      <c r="AM197" s="637" t="str">
        <f t="shared" si="45"/>
        <v/>
      </c>
      <c r="AN197" s="250" t="str">
        <f t="shared" si="46"/>
        <v/>
      </c>
      <c r="AO197" s="250" t="str">
        <f t="shared" si="47"/>
        <v/>
      </c>
      <c r="AP197" s="250" t="str">
        <f t="shared" si="48"/>
        <v/>
      </c>
      <c r="AQ197" s="250" t="str">
        <f t="shared" si="49"/>
        <v/>
      </c>
      <c r="AR197" s="250" t="str">
        <f t="shared" si="50"/>
        <v/>
      </c>
      <c r="AS197" s="638" t="str">
        <f t="shared" si="51"/>
        <v/>
      </c>
      <c r="AT197" s="638" t="str">
        <f t="shared" si="52"/>
        <v/>
      </c>
      <c r="AU197" s="96" t="str">
        <f t="shared" si="53"/>
        <v>S/I</v>
      </c>
      <c r="AV197" s="96"/>
      <c r="AW197" s="639"/>
      <c r="AX197" s="96" t="str">
        <f t="shared" si="54"/>
        <v xml:space="preserve"> - </v>
      </c>
      <c r="AY197" s="640" t="str">
        <f t="shared" si="55"/>
        <v/>
      </c>
      <c r="AZ197" s="640">
        <f t="shared" si="56"/>
        <v>0</v>
      </c>
      <c r="BA197" s="250" t="str">
        <f t="shared" si="57"/>
        <v/>
      </c>
      <c r="BB197" s="250" t="str">
        <f t="shared" si="58"/>
        <v/>
      </c>
      <c r="BC197" s="250" t="str">
        <f t="shared" si="59"/>
        <v/>
      </c>
      <c r="BD197" s="250" t="str">
        <f t="shared" si="60"/>
        <v/>
      </c>
      <c r="BE197" s="250" t="str">
        <f t="shared" si="61"/>
        <v/>
      </c>
      <c r="BF197" s="638" t="str">
        <f t="shared" si="62"/>
        <v/>
      </c>
      <c r="BG197" s="638" t="str">
        <f t="shared" si="63"/>
        <v/>
      </c>
      <c r="BH197" s="96"/>
      <c r="BI197" s="96"/>
      <c r="BJ197" s="96"/>
      <c r="BK197" s="96"/>
    </row>
    <row r="198" spans="1:63" hidden="1">
      <c r="A198" s="96" t="str">
        <f t="shared" si="64"/>
        <v/>
      </c>
      <c r="B198" s="96">
        <f t="shared" si="65"/>
        <v>0</v>
      </c>
      <c r="C198" s="1658"/>
      <c r="D198" s="1658"/>
      <c r="E198" s="1659"/>
      <c r="F198" s="1660"/>
      <c r="G198" s="1658"/>
      <c r="H198" s="1658"/>
      <c r="I198" s="1658"/>
      <c r="J198" s="1658"/>
      <c r="K198" s="1658"/>
      <c r="L198" s="1661"/>
      <c r="M198" s="1662"/>
      <c r="N198" s="1663"/>
      <c r="O198" s="1663"/>
      <c r="P198" s="1663"/>
      <c r="Q198" s="1663"/>
      <c r="R198" s="1663"/>
      <c r="S198" s="1663"/>
      <c r="T198" s="1663"/>
      <c r="U198" s="1663"/>
      <c r="V198" s="1663"/>
      <c r="W198" s="1664"/>
      <c r="X198" s="1664"/>
      <c r="Y198" s="1664"/>
      <c r="Z198" s="1658"/>
      <c r="AA198" s="4"/>
      <c r="AB198" s="96"/>
      <c r="AC198" s="96"/>
      <c r="AD198" s="96"/>
      <c r="AE198" s="96"/>
      <c r="AF198" s="96"/>
      <c r="AG198" s="96"/>
      <c r="AH198" s="96"/>
      <c r="AI198" s="96"/>
      <c r="AJ198" s="96"/>
      <c r="AK198" s="96"/>
      <c r="AL198" s="250" t="str">
        <f t="shared" si="44"/>
        <v/>
      </c>
      <c r="AM198" s="637" t="str">
        <f t="shared" si="45"/>
        <v/>
      </c>
      <c r="AN198" s="250" t="str">
        <f t="shared" si="46"/>
        <v/>
      </c>
      <c r="AO198" s="250" t="str">
        <f t="shared" si="47"/>
        <v/>
      </c>
      <c r="AP198" s="250" t="str">
        <f t="shared" si="48"/>
        <v/>
      </c>
      <c r="AQ198" s="250" t="str">
        <f t="shared" si="49"/>
        <v/>
      </c>
      <c r="AR198" s="250" t="str">
        <f t="shared" si="50"/>
        <v/>
      </c>
      <c r="AS198" s="638" t="str">
        <f t="shared" si="51"/>
        <v/>
      </c>
      <c r="AT198" s="638" t="str">
        <f t="shared" si="52"/>
        <v/>
      </c>
      <c r="AU198" s="96" t="str">
        <f t="shared" si="53"/>
        <v>S/I</v>
      </c>
      <c r="AV198" s="96"/>
      <c r="AW198" s="639"/>
      <c r="AX198" s="96" t="str">
        <f t="shared" si="54"/>
        <v xml:space="preserve"> - </v>
      </c>
      <c r="AY198" s="640" t="str">
        <f t="shared" si="55"/>
        <v/>
      </c>
      <c r="AZ198" s="640">
        <f t="shared" si="56"/>
        <v>0</v>
      </c>
      <c r="BA198" s="250" t="str">
        <f t="shared" si="57"/>
        <v/>
      </c>
      <c r="BB198" s="250" t="str">
        <f t="shared" si="58"/>
        <v/>
      </c>
      <c r="BC198" s="250" t="str">
        <f t="shared" si="59"/>
        <v/>
      </c>
      <c r="BD198" s="250" t="str">
        <f t="shared" si="60"/>
        <v/>
      </c>
      <c r="BE198" s="250" t="str">
        <f t="shared" si="61"/>
        <v/>
      </c>
      <c r="BF198" s="638" t="str">
        <f t="shared" si="62"/>
        <v/>
      </c>
      <c r="BG198" s="638" t="str">
        <f t="shared" si="63"/>
        <v/>
      </c>
      <c r="BH198" s="96"/>
      <c r="BI198" s="96"/>
      <c r="BJ198" s="96"/>
      <c r="BK198" s="96"/>
    </row>
    <row r="199" spans="1:63" hidden="1">
      <c r="A199" s="96" t="str">
        <f t="shared" si="64"/>
        <v/>
      </c>
      <c r="B199" s="96">
        <f t="shared" si="65"/>
        <v>0</v>
      </c>
      <c r="C199" s="1658"/>
      <c r="D199" s="1658"/>
      <c r="E199" s="1659"/>
      <c r="F199" s="1660"/>
      <c r="G199" s="1658"/>
      <c r="H199" s="1658"/>
      <c r="I199" s="1658"/>
      <c r="J199" s="1658"/>
      <c r="K199" s="1658"/>
      <c r="L199" s="1661"/>
      <c r="M199" s="1662"/>
      <c r="N199" s="1663"/>
      <c r="O199" s="1663"/>
      <c r="P199" s="1663"/>
      <c r="Q199" s="1663"/>
      <c r="R199" s="1663"/>
      <c r="S199" s="1663"/>
      <c r="T199" s="1663"/>
      <c r="U199" s="1663"/>
      <c r="V199" s="1663"/>
      <c r="W199" s="1664"/>
      <c r="X199" s="1664"/>
      <c r="Y199" s="1664"/>
      <c r="Z199" s="1658"/>
      <c r="AA199" s="4"/>
      <c r="AB199" s="96"/>
      <c r="AC199" s="96"/>
      <c r="AD199" s="96"/>
      <c r="AE199" s="96"/>
      <c r="AF199" s="96"/>
      <c r="AG199" s="96"/>
      <c r="AH199" s="96"/>
      <c r="AI199" s="96"/>
      <c r="AJ199" s="96"/>
      <c r="AK199" s="96"/>
      <c r="AL199" s="250" t="str">
        <f t="shared" si="44"/>
        <v/>
      </c>
      <c r="AM199" s="637" t="str">
        <f t="shared" si="45"/>
        <v/>
      </c>
      <c r="AN199" s="250" t="str">
        <f t="shared" si="46"/>
        <v/>
      </c>
      <c r="AO199" s="250" t="str">
        <f t="shared" si="47"/>
        <v/>
      </c>
      <c r="AP199" s="250" t="str">
        <f t="shared" si="48"/>
        <v/>
      </c>
      <c r="AQ199" s="250" t="str">
        <f t="shared" si="49"/>
        <v/>
      </c>
      <c r="AR199" s="250" t="str">
        <f t="shared" si="50"/>
        <v/>
      </c>
      <c r="AS199" s="638" t="str">
        <f t="shared" si="51"/>
        <v/>
      </c>
      <c r="AT199" s="638" t="str">
        <f t="shared" si="52"/>
        <v/>
      </c>
      <c r="AU199" s="96" t="str">
        <f t="shared" si="53"/>
        <v>S/I</v>
      </c>
      <c r="AV199" s="96"/>
      <c r="AW199" s="639"/>
      <c r="AX199" s="96" t="str">
        <f t="shared" si="54"/>
        <v xml:space="preserve"> - </v>
      </c>
      <c r="AY199" s="640" t="str">
        <f t="shared" si="55"/>
        <v/>
      </c>
      <c r="AZ199" s="640">
        <f t="shared" si="56"/>
        <v>0</v>
      </c>
      <c r="BA199" s="250" t="str">
        <f t="shared" si="57"/>
        <v/>
      </c>
      <c r="BB199" s="250" t="str">
        <f t="shared" si="58"/>
        <v/>
      </c>
      <c r="BC199" s="250" t="str">
        <f t="shared" si="59"/>
        <v/>
      </c>
      <c r="BD199" s="250" t="str">
        <f t="shared" si="60"/>
        <v/>
      </c>
      <c r="BE199" s="250" t="str">
        <f t="shared" si="61"/>
        <v/>
      </c>
      <c r="BF199" s="638" t="str">
        <f t="shared" si="62"/>
        <v/>
      </c>
      <c r="BG199" s="638" t="str">
        <f t="shared" si="63"/>
        <v/>
      </c>
      <c r="BH199" s="96"/>
      <c r="BI199" s="96"/>
      <c r="BJ199" s="96"/>
      <c r="BK199" s="96"/>
    </row>
    <row r="200" spans="1:63" hidden="1">
      <c r="A200" s="96" t="str">
        <f t="shared" si="64"/>
        <v/>
      </c>
      <c r="B200" s="96">
        <f t="shared" si="65"/>
        <v>0</v>
      </c>
      <c r="C200" s="1658"/>
      <c r="D200" s="1658"/>
      <c r="E200" s="1659"/>
      <c r="F200" s="1660"/>
      <c r="G200" s="1658"/>
      <c r="H200" s="1658"/>
      <c r="I200" s="1658"/>
      <c r="J200" s="1658"/>
      <c r="K200" s="1658"/>
      <c r="L200" s="1661"/>
      <c r="M200" s="1662"/>
      <c r="N200" s="1663"/>
      <c r="O200" s="1663"/>
      <c r="P200" s="1663"/>
      <c r="Q200" s="1663"/>
      <c r="R200" s="1663"/>
      <c r="S200" s="1663"/>
      <c r="T200" s="1663"/>
      <c r="U200" s="1663"/>
      <c r="V200" s="1663"/>
      <c r="W200" s="1664"/>
      <c r="X200" s="1664"/>
      <c r="Y200" s="1664"/>
      <c r="Z200" s="1658"/>
      <c r="AA200" s="4"/>
      <c r="AB200" s="96"/>
      <c r="AC200" s="96"/>
      <c r="AD200" s="96"/>
      <c r="AE200" s="96"/>
      <c r="AF200" s="96"/>
      <c r="AG200" s="96"/>
      <c r="AH200" s="96"/>
      <c r="AI200" s="96"/>
      <c r="AJ200" s="96"/>
      <c r="AK200" s="96"/>
      <c r="AL200" s="250" t="str">
        <f t="shared" si="44"/>
        <v/>
      </c>
      <c r="AM200" s="637" t="str">
        <f t="shared" si="45"/>
        <v/>
      </c>
      <c r="AN200" s="250" t="str">
        <f t="shared" si="46"/>
        <v/>
      </c>
      <c r="AO200" s="250" t="str">
        <f t="shared" si="47"/>
        <v/>
      </c>
      <c r="AP200" s="250" t="str">
        <f t="shared" si="48"/>
        <v/>
      </c>
      <c r="AQ200" s="250" t="str">
        <f t="shared" si="49"/>
        <v/>
      </c>
      <c r="AR200" s="250" t="str">
        <f t="shared" si="50"/>
        <v/>
      </c>
      <c r="AS200" s="638" t="str">
        <f t="shared" si="51"/>
        <v/>
      </c>
      <c r="AT200" s="638" t="str">
        <f t="shared" si="52"/>
        <v/>
      </c>
      <c r="AU200" s="96" t="str">
        <f t="shared" si="53"/>
        <v>S/I</v>
      </c>
      <c r="AV200" s="96"/>
      <c r="AW200" s="639"/>
      <c r="AX200" s="96" t="str">
        <f t="shared" si="54"/>
        <v xml:space="preserve"> - </v>
      </c>
      <c r="AY200" s="640" t="str">
        <f t="shared" si="55"/>
        <v/>
      </c>
      <c r="AZ200" s="640">
        <f t="shared" si="56"/>
        <v>0</v>
      </c>
      <c r="BA200" s="250" t="str">
        <f t="shared" si="57"/>
        <v/>
      </c>
      <c r="BB200" s="250" t="str">
        <f t="shared" si="58"/>
        <v/>
      </c>
      <c r="BC200" s="250" t="str">
        <f t="shared" si="59"/>
        <v/>
      </c>
      <c r="BD200" s="250" t="str">
        <f t="shared" si="60"/>
        <v/>
      </c>
      <c r="BE200" s="250" t="str">
        <f t="shared" si="61"/>
        <v/>
      </c>
      <c r="BF200" s="638" t="str">
        <f t="shared" si="62"/>
        <v/>
      </c>
      <c r="BG200" s="638" t="str">
        <f t="shared" si="63"/>
        <v/>
      </c>
      <c r="BH200" s="96"/>
      <c r="BI200" s="96"/>
      <c r="BJ200" s="96"/>
      <c r="BK200" s="96"/>
    </row>
    <row r="201" spans="1:63" hidden="1">
      <c r="A201" s="96" t="str">
        <f t="shared" si="64"/>
        <v/>
      </c>
      <c r="B201" s="96">
        <f t="shared" si="65"/>
        <v>0</v>
      </c>
      <c r="C201" s="1658"/>
      <c r="D201" s="1658"/>
      <c r="E201" s="1659"/>
      <c r="F201" s="1660"/>
      <c r="G201" s="1658"/>
      <c r="H201" s="1658"/>
      <c r="I201" s="1658"/>
      <c r="J201" s="1658"/>
      <c r="K201" s="1658"/>
      <c r="L201" s="1661"/>
      <c r="M201" s="1662"/>
      <c r="N201" s="1663"/>
      <c r="O201" s="1663"/>
      <c r="P201" s="1663"/>
      <c r="Q201" s="1663"/>
      <c r="R201" s="1663"/>
      <c r="S201" s="1663"/>
      <c r="T201" s="1663"/>
      <c r="U201" s="1663"/>
      <c r="V201" s="1663"/>
      <c r="W201" s="1664"/>
      <c r="X201" s="1664"/>
      <c r="Y201" s="1664"/>
      <c r="Z201" s="1658"/>
      <c r="AA201" s="4"/>
      <c r="AB201" s="96"/>
      <c r="AC201" s="96"/>
      <c r="AD201" s="96"/>
      <c r="AE201" s="96"/>
      <c r="AF201" s="96"/>
      <c r="AG201" s="96"/>
      <c r="AH201" s="96"/>
      <c r="AI201" s="96"/>
      <c r="AJ201" s="96"/>
      <c r="AK201" s="96"/>
      <c r="AL201" s="250" t="str">
        <f t="shared" si="44"/>
        <v/>
      </c>
      <c r="AM201" s="637" t="str">
        <f t="shared" si="45"/>
        <v/>
      </c>
      <c r="AN201" s="250" t="str">
        <f t="shared" si="46"/>
        <v/>
      </c>
      <c r="AO201" s="250" t="str">
        <f t="shared" si="47"/>
        <v/>
      </c>
      <c r="AP201" s="250" t="str">
        <f t="shared" si="48"/>
        <v/>
      </c>
      <c r="AQ201" s="250" t="str">
        <f t="shared" si="49"/>
        <v/>
      </c>
      <c r="AR201" s="250" t="str">
        <f t="shared" si="50"/>
        <v/>
      </c>
      <c r="AS201" s="638" t="str">
        <f t="shared" si="51"/>
        <v/>
      </c>
      <c r="AT201" s="638" t="str">
        <f t="shared" si="52"/>
        <v/>
      </c>
      <c r="AU201" s="96" t="str">
        <f t="shared" si="53"/>
        <v>S/I</v>
      </c>
      <c r="AV201" s="96"/>
      <c r="AW201" s="639"/>
      <c r="AX201" s="96" t="str">
        <f t="shared" si="54"/>
        <v xml:space="preserve"> - </v>
      </c>
      <c r="AY201" s="640" t="str">
        <f t="shared" si="55"/>
        <v/>
      </c>
      <c r="AZ201" s="640">
        <f t="shared" si="56"/>
        <v>0</v>
      </c>
      <c r="BA201" s="250" t="str">
        <f t="shared" si="57"/>
        <v/>
      </c>
      <c r="BB201" s="250" t="str">
        <f t="shared" si="58"/>
        <v/>
      </c>
      <c r="BC201" s="250" t="str">
        <f t="shared" si="59"/>
        <v/>
      </c>
      <c r="BD201" s="250" t="str">
        <f t="shared" si="60"/>
        <v/>
      </c>
      <c r="BE201" s="250" t="str">
        <f t="shared" si="61"/>
        <v/>
      </c>
      <c r="BF201" s="638" t="str">
        <f t="shared" si="62"/>
        <v/>
      </c>
      <c r="BG201" s="638" t="str">
        <f t="shared" si="63"/>
        <v/>
      </c>
      <c r="BH201" s="96"/>
      <c r="BI201" s="96"/>
      <c r="BJ201" s="96"/>
      <c r="BK201" s="96"/>
    </row>
    <row r="202" spans="1:63" hidden="1">
      <c r="A202" s="96" t="str">
        <f t="shared" si="64"/>
        <v/>
      </c>
      <c r="B202" s="96">
        <f t="shared" si="65"/>
        <v>0</v>
      </c>
      <c r="C202" s="1658"/>
      <c r="D202" s="1658"/>
      <c r="E202" s="1659"/>
      <c r="F202" s="1660"/>
      <c r="G202" s="1658"/>
      <c r="H202" s="1658"/>
      <c r="I202" s="1658"/>
      <c r="J202" s="1658"/>
      <c r="K202" s="1658"/>
      <c r="L202" s="1661"/>
      <c r="M202" s="1662"/>
      <c r="N202" s="1663"/>
      <c r="O202" s="1663"/>
      <c r="P202" s="1663"/>
      <c r="Q202" s="1663"/>
      <c r="R202" s="1663"/>
      <c r="S202" s="1663"/>
      <c r="T202" s="1663"/>
      <c r="U202" s="1663"/>
      <c r="V202" s="1663"/>
      <c r="W202" s="1664"/>
      <c r="X202" s="1664"/>
      <c r="Y202" s="1664"/>
      <c r="Z202" s="1658"/>
      <c r="AA202" s="4"/>
      <c r="AB202" s="96"/>
      <c r="AC202" s="96"/>
      <c r="AD202" s="96"/>
      <c r="AE202" s="96"/>
      <c r="AF202" s="96"/>
      <c r="AG202" s="96"/>
      <c r="AH202" s="96"/>
      <c r="AI202" s="96"/>
      <c r="AJ202" s="96"/>
      <c r="AK202" s="96"/>
      <c r="AL202" s="250" t="str">
        <f t="shared" si="44"/>
        <v/>
      </c>
      <c r="AM202" s="637" t="str">
        <f t="shared" si="45"/>
        <v/>
      </c>
      <c r="AN202" s="250" t="str">
        <f t="shared" si="46"/>
        <v/>
      </c>
      <c r="AO202" s="250" t="str">
        <f t="shared" si="47"/>
        <v/>
      </c>
      <c r="AP202" s="250" t="str">
        <f t="shared" si="48"/>
        <v/>
      </c>
      <c r="AQ202" s="250" t="str">
        <f t="shared" si="49"/>
        <v/>
      </c>
      <c r="AR202" s="250" t="str">
        <f t="shared" si="50"/>
        <v/>
      </c>
      <c r="AS202" s="638" t="str">
        <f t="shared" si="51"/>
        <v/>
      </c>
      <c r="AT202" s="638" t="str">
        <f t="shared" si="52"/>
        <v/>
      </c>
      <c r="AU202" s="96" t="str">
        <f t="shared" si="53"/>
        <v>S/I</v>
      </c>
      <c r="AV202" s="96"/>
      <c r="AW202" s="639"/>
      <c r="AX202" s="96" t="str">
        <f t="shared" si="54"/>
        <v xml:space="preserve"> - </v>
      </c>
      <c r="AY202" s="640" t="str">
        <f t="shared" si="55"/>
        <v/>
      </c>
      <c r="AZ202" s="640">
        <f t="shared" si="56"/>
        <v>0</v>
      </c>
      <c r="BA202" s="250" t="str">
        <f t="shared" si="57"/>
        <v/>
      </c>
      <c r="BB202" s="250" t="str">
        <f t="shared" si="58"/>
        <v/>
      </c>
      <c r="BC202" s="250" t="str">
        <f t="shared" si="59"/>
        <v/>
      </c>
      <c r="BD202" s="250" t="str">
        <f t="shared" si="60"/>
        <v/>
      </c>
      <c r="BE202" s="250" t="str">
        <f t="shared" si="61"/>
        <v/>
      </c>
      <c r="BF202" s="638" t="str">
        <f t="shared" si="62"/>
        <v/>
      </c>
      <c r="BG202" s="638" t="str">
        <f t="shared" si="63"/>
        <v/>
      </c>
      <c r="BH202" s="96"/>
      <c r="BI202" s="96"/>
      <c r="BJ202" s="96"/>
      <c r="BK202" s="96"/>
    </row>
    <row r="203" spans="1:63" hidden="1">
      <c r="A203" s="96" t="str">
        <f t="shared" si="64"/>
        <v/>
      </c>
      <c r="B203" s="96">
        <f t="shared" si="65"/>
        <v>0</v>
      </c>
      <c r="C203" s="1658"/>
      <c r="D203" s="1658"/>
      <c r="E203" s="1659"/>
      <c r="F203" s="1660"/>
      <c r="G203" s="1658"/>
      <c r="H203" s="1658"/>
      <c r="I203" s="1658"/>
      <c r="J203" s="1658"/>
      <c r="K203" s="1658"/>
      <c r="L203" s="1661"/>
      <c r="M203" s="1662"/>
      <c r="N203" s="1663"/>
      <c r="O203" s="1663"/>
      <c r="P203" s="1663"/>
      <c r="Q203" s="1663"/>
      <c r="R203" s="1663"/>
      <c r="S203" s="1663"/>
      <c r="T203" s="1663"/>
      <c r="U203" s="1663"/>
      <c r="V203" s="1663"/>
      <c r="W203" s="1664"/>
      <c r="X203" s="1664"/>
      <c r="Y203" s="1664"/>
      <c r="Z203" s="1658"/>
      <c r="AA203" s="4"/>
      <c r="AB203" s="96"/>
      <c r="AC203" s="96"/>
      <c r="AD203" s="96"/>
      <c r="AE203" s="96"/>
      <c r="AF203" s="96"/>
      <c r="AG203" s="96"/>
      <c r="AH203" s="96"/>
      <c r="AI203" s="96"/>
      <c r="AJ203" s="96"/>
      <c r="AK203" s="96"/>
      <c r="AL203" s="250" t="str">
        <f t="shared" si="44"/>
        <v/>
      </c>
      <c r="AM203" s="637" t="str">
        <f t="shared" si="45"/>
        <v/>
      </c>
      <c r="AN203" s="250" t="str">
        <f t="shared" si="46"/>
        <v/>
      </c>
      <c r="AO203" s="250" t="str">
        <f t="shared" si="47"/>
        <v/>
      </c>
      <c r="AP203" s="250" t="str">
        <f t="shared" si="48"/>
        <v/>
      </c>
      <c r="AQ203" s="250" t="str">
        <f t="shared" si="49"/>
        <v/>
      </c>
      <c r="AR203" s="250" t="str">
        <f t="shared" si="50"/>
        <v/>
      </c>
      <c r="AS203" s="638" t="str">
        <f t="shared" si="51"/>
        <v/>
      </c>
      <c r="AT203" s="638" t="str">
        <f t="shared" si="52"/>
        <v/>
      </c>
      <c r="AU203" s="96" t="str">
        <f t="shared" si="53"/>
        <v>S/I</v>
      </c>
      <c r="AV203" s="96"/>
      <c r="AW203" s="639"/>
      <c r="AX203" s="96" t="str">
        <f t="shared" si="54"/>
        <v xml:space="preserve"> - </v>
      </c>
      <c r="AY203" s="640" t="str">
        <f t="shared" si="55"/>
        <v/>
      </c>
      <c r="AZ203" s="640">
        <f t="shared" si="56"/>
        <v>0</v>
      </c>
      <c r="BA203" s="250" t="str">
        <f t="shared" si="57"/>
        <v/>
      </c>
      <c r="BB203" s="250" t="str">
        <f t="shared" si="58"/>
        <v/>
      </c>
      <c r="BC203" s="250" t="str">
        <f t="shared" si="59"/>
        <v/>
      </c>
      <c r="BD203" s="250" t="str">
        <f t="shared" si="60"/>
        <v/>
      </c>
      <c r="BE203" s="250" t="str">
        <f t="shared" si="61"/>
        <v/>
      </c>
      <c r="BF203" s="638" t="str">
        <f t="shared" si="62"/>
        <v/>
      </c>
      <c r="BG203" s="638" t="str">
        <f t="shared" si="63"/>
        <v/>
      </c>
      <c r="BH203" s="96"/>
      <c r="BI203" s="96"/>
      <c r="BJ203" s="96"/>
      <c r="BK203" s="96"/>
    </row>
    <row r="204" spans="1:63" hidden="1">
      <c r="A204" s="96" t="str">
        <f t="shared" si="64"/>
        <v/>
      </c>
      <c r="B204" s="96">
        <f t="shared" si="65"/>
        <v>0</v>
      </c>
      <c r="C204" s="1658"/>
      <c r="D204" s="1658"/>
      <c r="E204" s="1659"/>
      <c r="F204" s="1660"/>
      <c r="G204" s="1658"/>
      <c r="H204" s="1658"/>
      <c r="I204" s="1658"/>
      <c r="J204" s="1658"/>
      <c r="K204" s="1658"/>
      <c r="L204" s="1661"/>
      <c r="M204" s="1662"/>
      <c r="N204" s="1663"/>
      <c r="O204" s="1663"/>
      <c r="P204" s="1663"/>
      <c r="Q204" s="1663"/>
      <c r="R204" s="1663"/>
      <c r="S204" s="1663"/>
      <c r="T204" s="1663"/>
      <c r="U204" s="1663"/>
      <c r="V204" s="1663"/>
      <c r="W204" s="1664"/>
      <c r="X204" s="1664"/>
      <c r="Y204" s="1664"/>
      <c r="Z204" s="1658"/>
      <c r="AA204" s="4"/>
      <c r="AB204" s="96"/>
      <c r="AC204" s="96"/>
      <c r="AD204" s="96"/>
      <c r="AE204" s="96"/>
      <c r="AF204" s="96"/>
      <c r="AG204" s="96"/>
      <c r="AH204" s="96"/>
      <c r="AI204" s="96"/>
      <c r="AJ204" s="96"/>
      <c r="AK204" s="96"/>
      <c r="AL204" s="250" t="str">
        <f t="shared" si="44"/>
        <v/>
      </c>
      <c r="AM204" s="637" t="str">
        <f t="shared" si="45"/>
        <v/>
      </c>
      <c r="AN204" s="250" t="str">
        <f t="shared" si="46"/>
        <v/>
      </c>
      <c r="AO204" s="250" t="str">
        <f t="shared" si="47"/>
        <v/>
      </c>
      <c r="AP204" s="250" t="str">
        <f t="shared" si="48"/>
        <v/>
      </c>
      <c r="AQ204" s="250" t="str">
        <f t="shared" si="49"/>
        <v/>
      </c>
      <c r="AR204" s="250" t="str">
        <f t="shared" si="50"/>
        <v/>
      </c>
      <c r="AS204" s="638" t="str">
        <f t="shared" si="51"/>
        <v/>
      </c>
      <c r="AT204" s="638" t="str">
        <f t="shared" si="52"/>
        <v/>
      </c>
      <c r="AU204" s="96" t="str">
        <f t="shared" si="53"/>
        <v>S/I</v>
      </c>
      <c r="AV204" s="96"/>
      <c r="AW204" s="639"/>
      <c r="AX204" s="96" t="str">
        <f t="shared" si="54"/>
        <v xml:space="preserve"> - </v>
      </c>
      <c r="AY204" s="640" t="str">
        <f t="shared" si="55"/>
        <v/>
      </c>
      <c r="AZ204" s="640">
        <f t="shared" si="56"/>
        <v>0</v>
      </c>
      <c r="BA204" s="250" t="str">
        <f t="shared" si="57"/>
        <v/>
      </c>
      <c r="BB204" s="250" t="str">
        <f t="shared" si="58"/>
        <v/>
      </c>
      <c r="BC204" s="250" t="str">
        <f t="shared" si="59"/>
        <v/>
      </c>
      <c r="BD204" s="250" t="str">
        <f t="shared" si="60"/>
        <v/>
      </c>
      <c r="BE204" s="250" t="str">
        <f t="shared" si="61"/>
        <v/>
      </c>
      <c r="BF204" s="638" t="str">
        <f t="shared" si="62"/>
        <v/>
      </c>
      <c r="BG204" s="638" t="str">
        <f t="shared" si="63"/>
        <v/>
      </c>
      <c r="BH204" s="96"/>
      <c r="BI204" s="96"/>
      <c r="BJ204" s="96"/>
      <c r="BK204" s="96"/>
    </row>
    <row r="205" spans="1:63" hidden="1">
      <c r="A205" s="96" t="str">
        <f t="shared" si="64"/>
        <v/>
      </c>
      <c r="B205" s="96">
        <f t="shared" si="65"/>
        <v>0</v>
      </c>
      <c r="C205" s="1658"/>
      <c r="D205" s="1658"/>
      <c r="E205" s="1659"/>
      <c r="F205" s="1660"/>
      <c r="G205" s="1658"/>
      <c r="H205" s="1658"/>
      <c r="I205" s="1658"/>
      <c r="J205" s="1658"/>
      <c r="K205" s="1658"/>
      <c r="L205" s="1661"/>
      <c r="M205" s="1662"/>
      <c r="N205" s="1663"/>
      <c r="O205" s="1663"/>
      <c r="P205" s="1663"/>
      <c r="Q205" s="1663"/>
      <c r="R205" s="1663"/>
      <c r="S205" s="1663"/>
      <c r="T205" s="1663"/>
      <c r="U205" s="1663"/>
      <c r="V205" s="1663"/>
      <c r="W205" s="1664"/>
      <c r="X205" s="1664"/>
      <c r="Y205" s="1664"/>
      <c r="Z205" s="1658"/>
      <c r="AA205" s="4"/>
      <c r="AB205" s="96"/>
      <c r="AC205" s="96"/>
      <c r="AD205" s="96"/>
      <c r="AE205" s="96"/>
      <c r="AF205" s="96"/>
      <c r="AG205" s="96"/>
      <c r="AH205" s="96"/>
      <c r="AI205" s="96"/>
      <c r="AJ205" s="96"/>
      <c r="AK205" s="96"/>
      <c r="AL205" s="250" t="str">
        <f t="shared" si="44"/>
        <v/>
      </c>
      <c r="AM205" s="637" t="str">
        <f t="shared" si="45"/>
        <v/>
      </c>
      <c r="AN205" s="250" t="str">
        <f t="shared" si="46"/>
        <v/>
      </c>
      <c r="AO205" s="250" t="str">
        <f t="shared" si="47"/>
        <v/>
      </c>
      <c r="AP205" s="250" t="str">
        <f t="shared" si="48"/>
        <v/>
      </c>
      <c r="AQ205" s="250" t="str">
        <f t="shared" si="49"/>
        <v/>
      </c>
      <c r="AR205" s="250" t="str">
        <f t="shared" si="50"/>
        <v/>
      </c>
      <c r="AS205" s="638" t="str">
        <f t="shared" si="51"/>
        <v/>
      </c>
      <c r="AT205" s="638" t="str">
        <f t="shared" si="52"/>
        <v/>
      </c>
      <c r="AU205" s="96" t="str">
        <f t="shared" si="53"/>
        <v>S/I</v>
      </c>
      <c r="AV205" s="96"/>
      <c r="AW205" s="639"/>
      <c r="AX205" s="96" t="str">
        <f t="shared" si="54"/>
        <v xml:space="preserve"> - </v>
      </c>
      <c r="AY205" s="640" t="str">
        <f t="shared" si="55"/>
        <v/>
      </c>
      <c r="AZ205" s="640">
        <f t="shared" si="56"/>
        <v>0</v>
      </c>
      <c r="BA205" s="250" t="str">
        <f t="shared" si="57"/>
        <v/>
      </c>
      <c r="BB205" s="250" t="str">
        <f t="shared" si="58"/>
        <v/>
      </c>
      <c r="BC205" s="250" t="str">
        <f t="shared" si="59"/>
        <v/>
      </c>
      <c r="BD205" s="250" t="str">
        <f t="shared" si="60"/>
        <v/>
      </c>
      <c r="BE205" s="250" t="str">
        <f t="shared" si="61"/>
        <v/>
      </c>
      <c r="BF205" s="638" t="str">
        <f t="shared" si="62"/>
        <v/>
      </c>
      <c r="BG205" s="638" t="str">
        <f t="shared" si="63"/>
        <v/>
      </c>
      <c r="BH205" s="96"/>
      <c r="BI205" s="96"/>
      <c r="BJ205" s="96"/>
      <c r="BK205" s="96"/>
    </row>
    <row r="206" spans="1:63" hidden="1">
      <c r="A206" s="96" t="str">
        <f t="shared" si="64"/>
        <v/>
      </c>
      <c r="B206" s="96">
        <f t="shared" si="65"/>
        <v>0</v>
      </c>
      <c r="C206" s="1658"/>
      <c r="D206" s="1658"/>
      <c r="E206" s="1659"/>
      <c r="F206" s="1660"/>
      <c r="G206" s="1658"/>
      <c r="H206" s="1658"/>
      <c r="I206" s="1658"/>
      <c r="J206" s="1658"/>
      <c r="K206" s="1658"/>
      <c r="L206" s="1661"/>
      <c r="M206" s="1662"/>
      <c r="N206" s="1663"/>
      <c r="O206" s="1663"/>
      <c r="P206" s="1663"/>
      <c r="Q206" s="1663"/>
      <c r="R206" s="1663"/>
      <c r="S206" s="1663"/>
      <c r="T206" s="1663"/>
      <c r="U206" s="1663"/>
      <c r="V206" s="1663"/>
      <c r="W206" s="1664"/>
      <c r="X206" s="1664"/>
      <c r="Y206" s="1664"/>
      <c r="Z206" s="1658"/>
      <c r="AA206" s="4"/>
      <c r="AB206" s="96"/>
      <c r="AC206" s="96"/>
      <c r="AD206" s="96"/>
      <c r="AE206" s="96"/>
      <c r="AF206" s="96"/>
      <c r="AG206" s="96"/>
      <c r="AH206" s="96"/>
      <c r="AI206" s="96"/>
      <c r="AJ206" s="96"/>
      <c r="AK206" s="96"/>
      <c r="AL206" s="250" t="str">
        <f t="shared" si="44"/>
        <v/>
      </c>
      <c r="AM206" s="637" t="str">
        <f t="shared" si="45"/>
        <v/>
      </c>
      <c r="AN206" s="250" t="str">
        <f t="shared" si="46"/>
        <v/>
      </c>
      <c r="AO206" s="250" t="str">
        <f t="shared" si="47"/>
        <v/>
      </c>
      <c r="AP206" s="250" t="str">
        <f t="shared" si="48"/>
        <v/>
      </c>
      <c r="AQ206" s="250" t="str">
        <f t="shared" si="49"/>
        <v/>
      </c>
      <c r="AR206" s="250" t="str">
        <f t="shared" si="50"/>
        <v/>
      </c>
      <c r="AS206" s="638" t="str">
        <f t="shared" si="51"/>
        <v/>
      </c>
      <c r="AT206" s="638" t="str">
        <f t="shared" si="52"/>
        <v/>
      </c>
      <c r="AU206" s="96" t="str">
        <f t="shared" si="53"/>
        <v>S/I</v>
      </c>
      <c r="AV206" s="96"/>
      <c r="AW206" s="639"/>
      <c r="AX206" s="96" t="str">
        <f t="shared" si="54"/>
        <v xml:space="preserve"> - </v>
      </c>
      <c r="AY206" s="640" t="str">
        <f t="shared" si="55"/>
        <v/>
      </c>
      <c r="AZ206" s="640">
        <f t="shared" si="56"/>
        <v>0</v>
      </c>
      <c r="BA206" s="250" t="str">
        <f t="shared" si="57"/>
        <v/>
      </c>
      <c r="BB206" s="250" t="str">
        <f t="shared" si="58"/>
        <v/>
      </c>
      <c r="BC206" s="250" t="str">
        <f t="shared" si="59"/>
        <v/>
      </c>
      <c r="BD206" s="250" t="str">
        <f t="shared" si="60"/>
        <v/>
      </c>
      <c r="BE206" s="250" t="str">
        <f t="shared" si="61"/>
        <v/>
      </c>
      <c r="BF206" s="638" t="str">
        <f t="shared" si="62"/>
        <v/>
      </c>
      <c r="BG206" s="638" t="str">
        <f t="shared" si="63"/>
        <v/>
      </c>
      <c r="BH206" s="96"/>
      <c r="BI206" s="96"/>
      <c r="BJ206" s="96"/>
      <c r="BK206" s="96"/>
    </row>
    <row r="207" spans="1:63" hidden="1">
      <c r="A207" s="96" t="str">
        <f t="shared" si="64"/>
        <v/>
      </c>
      <c r="B207" s="96">
        <f t="shared" si="65"/>
        <v>0</v>
      </c>
      <c r="C207" s="1658"/>
      <c r="D207" s="1658"/>
      <c r="E207" s="1659"/>
      <c r="F207" s="1660"/>
      <c r="G207" s="1658"/>
      <c r="H207" s="1658"/>
      <c r="I207" s="1658"/>
      <c r="J207" s="1658"/>
      <c r="K207" s="1658"/>
      <c r="L207" s="1661"/>
      <c r="M207" s="1662"/>
      <c r="N207" s="1663"/>
      <c r="O207" s="1663"/>
      <c r="P207" s="1663"/>
      <c r="Q207" s="1663"/>
      <c r="R207" s="1663"/>
      <c r="S207" s="1663"/>
      <c r="T207" s="1663"/>
      <c r="U207" s="1663"/>
      <c r="V207" s="1663"/>
      <c r="W207" s="1664"/>
      <c r="X207" s="1664"/>
      <c r="Y207" s="1664"/>
      <c r="Z207" s="1658"/>
      <c r="AA207" s="4"/>
      <c r="AB207" s="96"/>
      <c r="AC207" s="96"/>
      <c r="AD207" s="96"/>
      <c r="AE207" s="96"/>
      <c r="AF207" s="96"/>
      <c r="AG207" s="96"/>
      <c r="AH207" s="96"/>
      <c r="AI207" s="96"/>
      <c r="AJ207" s="96"/>
      <c r="AK207" s="96"/>
      <c r="AL207" s="250" t="str">
        <f t="shared" si="44"/>
        <v/>
      </c>
      <c r="AM207" s="637" t="str">
        <f t="shared" si="45"/>
        <v/>
      </c>
      <c r="AN207" s="250" t="str">
        <f t="shared" si="46"/>
        <v/>
      </c>
      <c r="AO207" s="250" t="str">
        <f t="shared" si="47"/>
        <v/>
      </c>
      <c r="AP207" s="250" t="str">
        <f t="shared" si="48"/>
        <v/>
      </c>
      <c r="AQ207" s="250" t="str">
        <f t="shared" si="49"/>
        <v/>
      </c>
      <c r="AR207" s="250" t="str">
        <f t="shared" si="50"/>
        <v/>
      </c>
      <c r="AS207" s="638" t="str">
        <f t="shared" si="51"/>
        <v/>
      </c>
      <c r="AT207" s="638" t="str">
        <f t="shared" si="52"/>
        <v/>
      </c>
      <c r="AU207" s="96" t="str">
        <f t="shared" si="53"/>
        <v>S/I</v>
      </c>
      <c r="AV207" s="96"/>
      <c r="AW207" s="639"/>
      <c r="AX207" s="96" t="str">
        <f t="shared" si="54"/>
        <v xml:space="preserve"> - </v>
      </c>
      <c r="AY207" s="640" t="str">
        <f t="shared" si="55"/>
        <v/>
      </c>
      <c r="AZ207" s="640">
        <f t="shared" si="56"/>
        <v>0</v>
      </c>
      <c r="BA207" s="250" t="str">
        <f t="shared" si="57"/>
        <v/>
      </c>
      <c r="BB207" s="250" t="str">
        <f t="shared" si="58"/>
        <v/>
      </c>
      <c r="BC207" s="250" t="str">
        <f t="shared" si="59"/>
        <v/>
      </c>
      <c r="BD207" s="250" t="str">
        <f t="shared" si="60"/>
        <v/>
      </c>
      <c r="BE207" s="250" t="str">
        <f t="shared" si="61"/>
        <v/>
      </c>
      <c r="BF207" s="638" t="str">
        <f t="shared" si="62"/>
        <v/>
      </c>
      <c r="BG207" s="638" t="str">
        <f t="shared" si="63"/>
        <v/>
      </c>
      <c r="BH207" s="96"/>
      <c r="BI207" s="96"/>
      <c r="BJ207" s="96"/>
      <c r="BK207" s="96"/>
    </row>
    <row r="208" spans="1:63" hidden="1">
      <c r="A208" s="96" t="str">
        <f t="shared" si="64"/>
        <v/>
      </c>
      <c r="B208" s="96">
        <f t="shared" si="65"/>
        <v>0</v>
      </c>
      <c r="C208" s="1658"/>
      <c r="D208" s="1658"/>
      <c r="E208" s="1659"/>
      <c r="F208" s="1660"/>
      <c r="G208" s="1658"/>
      <c r="H208" s="1658"/>
      <c r="I208" s="1658"/>
      <c r="J208" s="1658"/>
      <c r="K208" s="1658"/>
      <c r="L208" s="1661"/>
      <c r="M208" s="1662"/>
      <c r="N208" s="1663"/>
      <c r="O208" s="1663"/>
      <c r="P208" s="1663"/>
      <c r="Q208" s="1663"/>
      <c r="R208" s="1663"/>
      <c r="S208" s="1663"/>
      <c r="T208" s="1663"/>
      <c r="U208" s="1663"/>
      <c r="V208" s="1663"/>
      <c r="W208" s="1664"/>
      <c r="X208" s="1664"/>
      <c r="Y208" s="1664"/>
      <c r="Z208" s="1658"/>
      <c r="AA208" s="4"/>
      <c r="AB208" s="96"/>
      <c r="AC208" s="96"/>
      <c r="AD208" s="96"/>
      <c r="AE208" s="96"/>
      <c r="AF208" s="96"/>
      <c r="AG208" s="96"/>
      <c r="AH208" s="96"/>
      <c r="AI208" s="96"/>
      <c r="AJ208" s="96"/>
      <c r="AK208" s="96"/>
      <c r="AL208" s="250" t="str">
        <f t="shared" ref="AL208:AL271" si="66">+CONCATENATE($G208,K208)</f>
        <v/>
      </c>
      <c r="AM208" s="637" t="str">
        <f t="shared" ref="AM208:AM271" si="67">+IF(COUNTIF(N208:T208,"x")&gt;0,1,"")</f>
        <v/>
      </c>
      <c r="AN208" s="250" t="str">
        <f t="shared" ref="AN208:AN271" si="68">+CONCATENATE($G208,N208)</f>
        <v/>
      </c>
      <c r="AO208" s="250" t="str">
        <f t="shared" ref="AO208:AO271" si="69">+CONCATENATE($G208,O208)</f>
        <v/>
      </c>
      <c r="AP208" s="250" t="str">
        <f t="shared" ref="AP208:AP271" si="70">+CONCATENATE($G208,P208)</f>
        <v/>
      </c>
      <c r="AQ208" s="250" t="str">
        <f t="shared" ref="AQ208:AQ271" si="71">+CONCATENATE($G208,Q208)</f>
        <v/>
      </c>
      <c r="AR208" s="250" t="str">
        <f t="shared" ref="AR208:AR271" si="72">+CONCATENATE($G208,R208)</f>
        <v/>
      </c>
      <c r="AS208" s="638" t="str">
        <f t="shared" ref="AS208:AS271" si="73">+CONCATENATE($G208,S208)</f>
        <v/>
      </c>
      <c r="AT208" s="638" t="str">
        <f t="shared" ref="AT208:AT271" si="74">+CONCATENATE($G208,T208)</f>
        <v/>
      </c>
      <c r="AU208" s="96" t="str">
        <f t="shared" ref="AU208:AU271" si="75">+IF($AL208="","S/I","")</f>
        <v>S/I</v>
      </c>
      <c r="AV208" s="96"/>
      <c r="AW208" s="639"/>
      <c r="AX208" s="96" t="str">
        <f t="shared" ref="AX208:AX271" si="76">+CONCATENATE(I208," - ",J208)</f>
        <v xml:space="preserve"> - </v>
      </c>
      <c r="AY208" s="640" t="str">
        <f t="shared" ref="AY208:AY271" si="77">IF(ISNUMBER($I208),CONCATENATE(I208,"-",$K208),"")</f>
        <v/>
      </c>
      <c r="AZ208" s="640">
        <f t="shared" ref="AZ208:AZ271" si="78">IF(ISNUMBER($H208),CONCATENATE($H208,"-",$K208),$K208)</f>
        <v>0</v>
      </c>
      <c r="BA208" s="250" t="str">
        <f t="shared" ref="BA208:BA271" si="79">+CONCATENATE($K208,N208)</f>
        <v/>
      </c>
      <c r="BB208" s="250" t="str">
        <f t="shared" ref="BB208:BB271" si="80">+CONCATENATE($K208,O208)</f>
        <v/>
      </c>
      <c r="BC208" s="250" t="str">
        <f t="shared" ref="BC208:BC271" si="81">+CONCATENATE($K208,P208)</f>
        <v/>
      </c>
      <c r="BD208" s="250" t="str">
        <f t="shared" ref="BD208:BD271" si="82">+CONCATENATE($K208,Q208)</f>
        <v/>
      </c>
      <c r="BE208" s="250" t="str">
        <f t="shared" ref="BE208:BE271" si="83">+CONCATENATE($K208,R208)</f>
        <v/>
      </c>
      <c r="BF208" s="638" t="str">
        <f t="shared" ref="BF208:BF271" si="84">+CONCATENATE($K208,S208)</f>
        <v/>
      </c>
      <c r="BG208" s="638" t="str">
        <f t="shared" ref="BG208:BG271" si="85">+CONCATENATE($K208,T208)</f>
        <v/>
      </c>
      <c r="BH208" s="96"/>
      <c r="BI208" s="96"/>
      <c r="BJ208" s="96"/>
      <c r="BK208" s="96"/>
    </row>
    <row r="209" spans="1:63" hidden="1">
      <c r="A209" s="96" t="str">
        <f t="shared" si="64"/>
        <v/>
      </c>
      <c r="B209" s="96">
        <f t="shared" si="65"/>
        <v>0</v>
      </c>
      <c r="C209" s="1658"/>
      <c r="D209" s="1658"/>
      <c r="E209" s="1659"/>
      <c r="F209" s="1660"/>
      <c r="G209" s="1658"/>
      <c r="H209" s="1658"/>
      <c r="I209" s="1658"/>
      <c r="J209" s="1658"/>
      <c r="K209" s="1658"/>
      <c r="L209" s="1661"/>
      <c r="M209" s="1662"/>
      <c r="N209" s="1663"/>
      <c r="O209" s="1663"/>
      <c r="P209" s="1663"/>
      <c r="Q209" s="1663"/>
      <c r="R209" s="1663"/>
      <c r="S209" s="1663"/>
      <c r="T209" s="1663"/>
      <c r="U209" s="1663"/>
      <c r="V209" s="1663"/>
      <c r="W209" s="1664"/>
      <c r="X209" s="1664"/>
      <c r="Y209" s="1664"/>
      <c r="Z209" s="1658"/>
      <c r="AA209" s="4"/>
      <c r="AB209" s="96"/>
      <c r="AC209" s="96"/>
      <c r="AD209" s="96"/>
      <c r="AE209" s="96"/>
      <c r="AF209" s="96"/>
      <c r="AG209" s="96"/>
      <c r="AH209" s="96"/>
      <c r="AI209" s="96"/>
      <c r="AJ209" s="96"/>
      <c r="AK209" s="96"/>
      <c r="AL209" s="250" t="str">
        <f t="shared" si="66"/>
        <v/>
      </c>
      <c r="AM209" s="637" t="str">
        <f t="shared" si="67"/>
        <v/>
      </c>
      <c r="AN209" s="250" t="str">
        <f t="shared" si="68"/>
        <v/>
      </c>
      <c r="AO209" s="250" t="str">
        <f t="shared" si="69"/>
        <v/>
      </c>
      <c r="AP209" s="250" t="str">
        <f t="shared" si="70"/>
        <v/>
      </c>
      <c r="AQ209" s="250" t="str">
        <f t="shared" si="71"/>
        <v/>
      </c>
      <c r="AR209" s="250" t="str">
        <f t="shared" si="72"/>
        <v/>
      </c>
      <c r="AS209" s="638" t="str">
        <f t="shared" si="73"/>
        <v/>
      </c>
      <c r="AT209" s="638" t="str">
        <f t="shared" si="74"/>
        <v/>
      </c>
      <c r="AU209" s="96" t="str">
        <f t="shared" si="75"/>
        <v>S/I</v>
      </c>
      <c r="AV209" s="96"/>
      <c r="AW209" s="639"/>
      <c r="AX209" s="96" t="str">
        <f t="shared" si="76"/>
        <v xml:space="preserve"> - </v>
      </c>
      <c r="AY209" s="640" t="str">
        <f t="shared" si="77"/>
        <v/>
      </c>
      <c r="AZ209" s="640">
        <f t="shared" si="78"/>
        <v>0</v>
      </c>
      <c r="BA209" s="250" t="str">
        <f t="shared" si="79"/>
        <v/>
      </c>
      <c r="BB209" s="250" t="str">
        <f t="shared" si="80"/>
        <v/>
      </c>
      <c r="BC209" s="250" t="str">
        <f t="shared" si="81"/>
        <v/>
      </c>
      <c r="BD209" s="250" t="str">
        <f t="shared" si="82"/>
        <v/>
      </c>
      <c r="BE209" s="250" t="str">
        <f t="shared" si="83"/>
        <v/>
      </c>
      <c r="BF209" s="638" t="str">
        <f t="shared" si="84"/>
        <v/>
      </c>
      <c r="BG209" s="638" t="str">
        <f t="shared" si="85"/>
        <v/>
      </c>
      <c r="BH209" s="96"/>
      <c r="BI209" s="96"/>
      <c r="BJ209" s="96"/>
      <c r="BK209" s="96"/>
    </row>
    <row r="210" spans="1:63" hidden="1">
      <c r="A210" s="96" t="str">
        <f t="shared" si="64"/>
        <v/>
      </c>
      <c r="B210" s="96">
        <f t="shared" si="65"/>
        <v>0</v>
      </c>
      <c r="C210" s="1658"/>
      <c r="D210" s="1658"/>
      <c r="E210" s="1659"/>
      <c r="F210" s="1660"/>
      <c r="G210" s="1658"/>
      <c r="H210" s="1658"/>
      <c r="I210" s="1658"/>
      <c r="J210" s="1658"/>
      <c r="K210" s="1658"/>
      <c r="L210" s="1661"/>
      <c r="M210" s="1662"/>
      <c r="N210" s="1663"/>
      <c r="O210" s="1663"/>
      <c r="P210" s="1663"/>
      <c r="Q210" s="1663"/>
      <c r="R210" s="1663"/>
      <c r="S210" s="1663"/>
      <c r="T210" s="1663"/>
      <c r="U210" s="1663"/>
      <c r="V210" s="1663"/>
      <c r="W210" s="1664"/>
      <c r="X210" s="1664"/>
      <c r="Y210" s="1664"/>
      <c r="Z210" s="1658"/>
      <c r="AA210" s="4"/>
      <c r="AB210" s="96"/>
      <c r="AC210" s="96"/>
      <c r="AD210" s="96"/>
      <c r="AE210" s="96"/>
      <c r="AF210" s="96"/>
      <c r="AG210" s="96"/>
      <c r="AH210" s="96"/>
      <c r="AI210" s="96"/>
      <c r="AJ210" s="96"/>
      <c r="AK210" s="96"/>
      <c r="AL210" s="250" t="str">
        <f t="shared" si="66"/>
        <v/>
      </c>
      <c r="AM210" s="637" t="str">
        <f t="shared" si="67"/>
        <v/>
      </c>
      <c r="AN210" s="250" t="str">
        <f t="shared" si="68"/>
        <v/>
      </c>
      <c r="AO210" s="250" t="str">
        <f t="shared" si="69"/>
        <v/>
      </c>
      <c r="AP210" s="250" t="str">
        <f t="shared" si="70"/>
        <v/>
      </c>
      <c r="AQ210" s="250" t="str">
        <f t="shared" si="71"/>
        <v/>
      </c>
      <c r="AR210" s="250" t="str">
        <f t="shared" si="72"/>
        <v/>
      </c>
      <c r="AS210" s="638" t="str">
        <f t="shared" si="73"/>
        <v/>
      </c>
      <c r="AT210" s="638" t="str">
        <f t="shared" si="74"/>
        <v/>
      </c>
      <c r="AU210" s="96" t="str">
        <f t="shared" si="75"/>
        <v>S/I</v>
      </c>
      <c r="AV210" s="96"/>
      <c r="AW210" s="639"/>
      <c r="AX210" s="96" t="str">
        <f t="shared" si="76"/>
        <v xml:space="preserve"> - </v>
      </c>
      <c r="AY210" s="640" t="str">
        <f t="shared" si="77"/>
        <v/>
      </c>
      <c r="AZ210" s="640">
        <f t="shared" si="78"/>
        <v>0</v>
      </c>
      <c r="BA210" s="250" t="str">
        <f t="shared" si="79"/>
        <v/>
      </c>
      <c r="BB210" s="250" t="str">
        <f t="shared" si="80"/>
        <v/>
      </c>
      <c r="BC210" s="250" t="str">
        <f t="shared" si="81"/>
        <v/>
      </c>
      <c r="BD210" s="250" t="str">
        <f t="shared" si="82"/>
        <v/>
      </c>
      <c r="BE210" s="250" t="str">
        <f t="shared" si="83"/>
        <v/>
      </c>
      <c r="BF210" s="638" t="str">
        <f t="shared" si="84"/>
        <v/>
      </c>
      <c r="BG210" s="638" t="str">
        <f t="shared" si="85"/>
        <v/>
      </c>
      <c r="BH210" s="96"/>
      <c r="BI210" s="96"/>
      <c r="BJ210" s="96"/>
      <c r="BK210" s="96"/>
    </row>
    <row r="211" spans="1:63" hidden="1">
      <c r="A211" s="96" t="str">
        <f t="shared" si="64"/>
        <v/>
      </c>
      <c r="B211" s="96">
        <f t="shared" si="65"/>
        <v>0</v>
      </c>
      <c r="C211" s="1658"/>
      <c r="D211" s="1658"/>
      <c r="E211" s="1659"/>
      <c r="F211" s="1660"/>
      <c r="G211" s="1658"/>
      <c r="H211" s="1658"/>
      <c r="I211" s="1658"/>
      <c r="J211" s="1658"/>
      <c r="K211" s="1658"/>
      <c r="L211" s="1661"/>
      <c r="M211" s="1662"/>
      <c r="N211" s="1663"/>
      <c r="O211" s="1663"/>
      <c r="P211" s="1663"/>
      <c r="Q211" s="1663"/>
      <c r="R211" s="1663"/>
      <c r="S211" s="1663"/>
      <c r="T211" s="1663"/>
      <c r="U211" s="1663"/>
      <c r="V211" s="1663"/>
      <c r="W211" s="1664"/>
      <c r="X211" s="1664"/>
      <c r="Y211" s="1664"/>
      <c r="Z211" s="1658"/>
      <c r="AA211" s="4"/>
      <c r="AB211" s="96"/>
      <c r="AC211" s="96"/>
      <c r="AD211" s="96"/>
      <c r="AE211" s="96"/>
      <c r="AF211" s="96"/>
      <c r="AG211" s="96"/>
      <c r="AH211" s="96"/>
      <c r="AI211" s="96"/>
      <c r="AJ211" s="96"/>
      <c r="AK211" s="96"/>
      <c r="AL211" s="250" t="str">
        <f t="shared" si="66"/>
        <v/>
      </c>
      <c r="AM211" s="637" t="str">
        <f t="shared" si="67"/>
        <v/>
      </c>
      <c r="AN211" s="250" t="str">
        <f t="shared" si="68"/>
        <v/>
      </c>
      <c r="AO211" s="250" t="str">
        <f t="shared" si="69"/>
        <v/>
      </c>
      <c r="AP211" s="250" t="str">
        <f t="shared" si="70"/>
        <v/>
      </c>
      <c r="AQ211" s="250" t="str">
        <f t="shared" si="71"/>
        <v/>
      </c>
      <c r="AR211" s="250" t="str">
        <f t="shared" si="72"/>
        <v/>
      </c>
      <c r="AS211" s="638" t="str">
        <f t="shared" si="73"/>
        <v/>
      </c>
      <c r="AT211" s="638" t="str">
        <f t="shared" si="74"/>
        <v/>
      </c>
      <c r="AU211" s="96" t="str">
        <f t="shared" si="75"/>
        <v>S/I</v>
      </c>
      <c r="AV211" s="96"/>
      <c r="AW211" s="639"/>
      <c r="AX211" s="96" t="str">
        <f t="shared" si="76"/>
        <v xml:space="preserve"> - </v>
      </c>
      <c r="AY211" s="640" t="str">
        <f t="shared" si="77"/>
        <v/>
      </c>
      <c r="AZ211" s="640">
        <f t="shared" si="78"/>
        <v>0</v>
      </c>
      <c r="BA211" s="250" t="str">
        <f t="shared" si="79"/>
        <v/>
      </c>
      <c r="BB211" s="250" t="str">
        <f t="shared" si="80"/>
        <v/>
      </c>
      <c r="BC211" s="250" t="str">
        <f t="shared" si="81"/>
        <v/>
      </c>
      <c r="BD211" s="250" t="str">
        <f t="shared" si="82"/>
        <v/>
      </c>
      <c r="BE211" s="250" t="str">
        <f t="shared" si="83"/>
        <v/>
      </c>
      <c r="BF211" s="638" t="str">
        <f t="shared" si="84"/>
        <v/>
      </c>
      <c r="BG211" s="638" t="str">
        <f t="shared" si="85"/>
        <v/>
      </c>
      <c r="BH211" s="96"/>
      <c r="BI211" s="96"/>
      <c r="BJ211" s="96"/>
      <c r="BK211" s="96"/>
    </row>
    <row r="212" spans="1:63" hidden="1">
      <c r="A212" s="96" t="str">
        <f t="shared" si="64"/>
        <v/>
      </c>
      <c r="B212" s="96">
        <f t="shared" si="65"/>
        <v>0</v>
      </c>
      <c r="C212" s="1658"/>
      <c r="D212" s="1658"/>
      <c r="E212" s="1659"/>
      <c r="F212" s="1660"/>
      <c r="G212" s="1658"/>
      <c r="H212" s="1658"/>
      <c r="I212" s="1658"/>
      <c r="J212" s="1658"/>
      <c r="K212" s="1658"/>
      <c r="L212" s="1661"/>
      <c r="M212" s="1662"/>
      <c r="N212" s="1663"/>
      <c r="O212" s="1663"/>
      <c r="P212" s="1663"/>
      <c r="Q212" s="1663"/>
      <c r="R212" s="1663"/>
      <c r="S212" s="1663"/>
      <c r="T212" s="1663"/>
      <c r="U212" s="1663"/>
      <c r="V212" s="1663"/>
      <c r="W212" s="1664"/>
      <c r="X212" s="1664"/>
      <c r="Y212" s="1664"/>
      <c r="Z212" s="1658"/>
      <c r="AA212" s="4"/>
      <c r="AB212" s="96"/>
      <c r="AC212" s="96"/>
      <c r="AD212" s="96"/>
      <c r="AE212" s="96"/>
      <c r="AF212" s="96"/>
      <c r="AG212" s="96"/>
      <c r="AH212" s="96"/>
      <c r="AI212" s="96"/>
      <c r="AJ212" s="96"/>
      <c r="AK212" s="96"/>
      <c r="AL212" s="250" t="str">
        <f t="shared" si="66"/>
        <v/>
      </c>
      <c r="AM212" s="637" t="str">
        <f t="shared" si="67"/>
        <v/>
      </c>
      <c r="AN212" s="250" t="str">
        <f t="shared" si="68"/>
        <v/>
      </c>
      <c r="AO212" s="250" t="str">
        <f t="shared" si="69"/>
        <v/>
      </c>
      <c r="AP212" s="250" t="str">
        <f t="shared" si="70"/>
        <v/>
      </c>
      <c r="AQ212" s="250" t="str">
        <f t="shared" si="71"/>
        <v/>
      </c>
      <c r="AR212" s="250" t="str">
        <f t="shared" si="72"/>
        <v/>
      </c>
      <c r="AS212" s="638" t="str">
        <f t="shared" si="73"/>
        <v/>
      </c>
      <c r="AT212" s="638" t="str">
        <f t="shared" si="74"/>
        <v/>
      </c>
      <c r="AU212" s="96" t="str">
        <f t="shared" si="75"/>
        <v>S/I</v>
      </c>
      <c r="AV212" s="96"/>
      <c r="AW212" s="639"/>
      <c r="AX212" s="96" t="str">
        <f t="shared" si="76"/>
        <v xml:space="preserve"> - </v>
      </c>
      <c r="AY212" s="640" t="str">
        <f t="shared" si="77"/>
        <v/>
      </c>
      <c r="AZ212" s="640">
        <f t="shared" si="78"/>
        <v>0</v>
      </c>
      <c r="BA212" s="250" t="str">
        <f t="shared" si="79"/>
        <v/>
      </c>
      <c r="BB212" s="250" t="str">
        <f t="shared" si="80"/>
        <v/>
      </c>
      <c r="BC212" s="250" t="str">
        <f t="shared" si="81"/>
        <v/>
      </c>
      <c r="BD212" s="250" t="str">
        <f t="shared" si="82"/>
        <v/>
      </c>
      <c r="BE212" s="250" t="str">
        <f t="shared" si="83"/>
        <v/>
      </c>
      <c r="BF212" s="638" t="str">
        <f t="shared" si="84"/>
        <v/>
      </c>
      <c r="BG212" s="638" t="str">
        <f t="shared" si="85"/>
        <v/>
      </c>
      <c r="BH212" s="96"/>
      <c r="BI212" s="96"/>
      <c r="BJ212" s="96"/>
      <c r="BK212" s="96"/>
    </row>
    <row r="213" spans="1:63" hidden="1">
      <c r="A213" s="96" t="str">
        <f t="shared" si="64"/>
        <v/>
      </c>
      <c r="B213" s="96">
        <f t="shared" si="65"/>
        <v>0</v>
      </c>
      <c r="C213" s="1658"/>
      <c r="D213" s="1658"/>
      <c r="E213" s="1659"/>
      <c r="F213" s="1660"/>
      <c r="G213" s="1658"/>
      <c r="H213" s="1658"/>
      <c r="I213" s="1658"/>
      <c r="J213" s="1658"/>
      <c r="K213" s="1658"/>
      <c r="L213" s="1661"/>
      <c r="M213" s="1662"/>
      <c r="N213" s="1663"/>
      <c r="O213" s="1663"/>
      <c r="P213" s="1663"/>
      <c r="Q213" s="1663"/>
      <c r="R213" s="1663"/>
      <c r="S213" s="1663"/>
      <c r="T213" s="1663"/>
      <c r="U213" s="1663"/>
      <c r="V213" s="1663"/>
      <c r="W213" s="1664"/>
      <c r="X213" s="1664"/>
      <c r="Y213" s="1664"/>
      <c r="Z213" s="1658"/>
      <c r="AA213" s="4"/>
      <c r="AB213" s="96"/>
      <c r="AC213" s="96"/>
      <c r="AD213" s="96"/>
      <c r="AE213" s="96"/>
      <c r="AF213" s="96"/>
      <c r="AG213" s="96"/>
      <c r="AH213" s="96"/>
      <c r="AI213" s="96"/>
      <c r="AJ213" s="96"/>
      <c r="AK213" s="96"/>
      <c r="AL213" s="250" t="str">
        <f t="shared" si="66"/>
        <v/>
      </c>
      <c r="AM213" s="637" t="str">
        <f t="shared" si="67"/>
        <v/>
      </c>
      <c r="AN213" s="250" t="str">
        <f t="shared" si="68"/>
        <v/>
      </c>
      <c r="AO213" s="250" t="str">
        <f t="shared" si="69"/>
        <v/>
      </c>
      <c r="AP213" s="250" t="str">
        <f t="shared" si="70"/>
        <v/>
      </c>
      <c r="AQ213" s="250" t="str">
        <f t="shared" si="71"/>
        <v/>
      </c>
      <c r="AR213" s="250" t="str">
        <f t="shared" si="72"/>
        <v/>
      </c>
      <c r="AS213" s="638" t="str">
        <f t="shared" si="73"/>
        <v/>
      </c>
      <c r="AT213" s="638" t="str">
        <f t="shared" si="74"/>
        <v/>
      </c>
      <c r="AU213" s="96" t="str">
        <f t="shared" si="75"/>
        <v>S/I</v>
      </c>
      <c r="AV213" s="96"/>
      <c r="AW213" s="639"/>
      <c r="AX213" s="96" t="str">
        <f t="shared" si="76"/>
        <v xml:space="preserve"> - </v>
      </c>
      <c r="AY213" s="640" t="str">
        <f t="shared" si="77"/>
        <v/>
      </c>
      <c r="AZ213" s="640">
        <f t="shared" si="78"/>
        <v>0</v>
      </c>
      <c r="BA213" s="250" t="str">
        <f t="shared" si="79"/>
        <v/>
      </c>
      <c r="BB213" s="250" t="str">
        <f t="shared" si="80"/>
        <v/>
      </c>
      <c r="BC213" s="250" t="str">
        <f t="shared" si="81"/>
        <v/>
      </c>
      <c r="BD213" s="250" t="str">
        <f t="shared" si="82"/>
        <v/>
      </c>
      <c r="BE213" s="250" t="str">
        <f t="shared" si="83"/>
        <v/>
      </c>
      <c r="BF213" s="638" t="str">
        <f t="shared" si="84"/>
        <v/>
      </c>
      <c r="BG213" s="638" t="str">
        <f t="shared" si="85"/>
        <v/>
      </c>
      <c r="BH213" s="96"/>
      <c r="BI213" s="96"/>
      <c r="BJ213" s="96"/>
      <c r="BK213" s="96"/>
    </row>
    <row r="214" spans="1:63" hidden="1">
      <c r="A214" s="96" t="str">
        <f t="shared" si="64"/>
        <v/>
      </c>
      <c r="B214" s="96">
        <f t="shared" si="65"/>
        <v>0</v>
      </c>
      <c r="C214" s="1658"/>
      <c r="D214" s="1658"/>
      <c r="E214" s="1659"/>
      <c r="F214" s="1660"/>
      <c r="G214" s="1658"/>
      <c r="H214" s="1658"/>
      <c r="I214" s="1658"/>
      <c r="J214" s="1658"/>
      <c r="K214" s="1658"/>
      <c r="L214" s="1661"/>
      <c r="M214" s="1662"/>
      <c r="N214" s="1663"/>
      <c r="O214" s="1663"/>
      <c r="P214" s="1663"/>
      <c r="Q214" s="1663"/>
      <c r="R214" s="1663"/>
      <c r="S214" s="1663"/>
      <c r="T214" s="1663"/>
      <c r="U214" s="1663"/>
      <c r="V214" s="1663"/>
      <c r="W214" s="1664"/>
      <c r="X214" s="1664"/>
      <c r="Y214" s="1664"/>
      <c r="Z214" s="1658"/>
      <c r="AA214" s="4"/>
      <c r="AB214" s="96"/>
      <c r="AC214" s="96"/>
      <c r="AD214" s="96"/>
      <c r="AE214" s="96"/>
      <c r="AF214" s="96"/>
      <c r="AG214" s="96"/>
      <c r="AH214" s="96"/>
      <c r="AI214" s="96"/>
      <c r="AJ214" s="96"/>
      <c r="AK214" s="96"/>
      <c r="AL214" s="250" t="str">
        <f t="shared" si="66"/>
        <v/>
      </c>
      <c r="AM214" s="637" t="str">
        <f t="shared" si="67"/>
        <v/>
      </c>
      <c r="AN214" s="250" t="str">
        <f t="shared" si="68"/>
        <v/>
      </c>
      <c r="AO214" s="250" t="str">
        <f t="shared" si="69"/>
        <v/>
      </c>
      <c r="AP214" s="250" t="str">
        <f t="shared" si="70"/>
        <v/>
      </c>
      <c r="AQ214" s="250" t="str">
        <f t="shared" si="71"/>
        <v/>
      </c>
      <c r="AR214" s="250" t="str">
        <f t="shared" si="72"/>
        <v/>
      </c>
      <c r="AS214" s="638" t="str">
        <f t="shared" si="73"/>
        <v/>
      </c>
      <c r="AT214" s="638" t="str">
        <f t="shared" si="74"/>
        <v/>
      </c>
      <c r="AU214" s="96" t="str">
        <f t="shared" si="75"/>
        <v>S/I</v>
      </c>
      <c r="AV214" s="96"/>
      <c r="AW214" s="639"/>
      <c r="AX214" s="96" t="str">
        <f t="shared" si="76"/>
        <v xml:space="preserve"> - </v>
      </c>
      <c r="AY214" s="640" t="str">
        <f t="shared" si="77"/>
        <v/>
      </c>
      <c r="AZ214" s="640">
        <f t="shared" si="78"/>
        <v>0</v>
      </c>
      <c r="BA214" s="250" t="str">
        <f t="shared" si="79"/>
        <v/>
      </c>
      <c r="BB214" s="250" t="str">
        <f t="shared" si="80"/>
        <v/>
      </c>
      <c r="BC214" s="250" t="str">
        <f t="shared" si="81"/>
        <v/>
      </c>
      <c r="BD214" s="250" t="str">
        <f t="shared" si="82"/>
        <v/>
      </c>
      <c r="BE214" s="250" t="str">
        <f t="shared" si="83"/>
        <v/>
      </c>
      <c r="BF214" s="638" t="str">
        <f t="shared" si="84"/>
        <v/>
      </c>
      <c r="BG214" s="638" t="str">
        <f t="shared" si="85"/>
        <v/>
      </c>
      <c r="BH214" s="96"/>
      <c r="BI214" s="96"/>
      <c r="BJ214" s="96"/>
      <c r="BK214" s="96"/>
    </row>
    <row r="215" spans="1:63" hidden="1">
      <c r="A215" s="96" t="str">
        <f t="shared" si="64"/>
        <v/>
      </c>
      <c r="B215" s="96">
        <f t="shared" si="65"/>
        <v>0</v>
      </c>
      <c r="C215" s="1658"/>
      <c r="D215" s="1658"/>
      <c r="E215" s="1659"/>
      <c r="F215" s="1660"/>
      <c r="G215" s="1658"/>
      <c r="H215" s="1658"/>
      <c r="I215" s="1658"/>
      <c r="J215" s="1658"/>
      <c r="K215" s="1658"/>
      <c r="L215" s="1661"/>
      <c r="M215" s="1662"/>
      <c r="N215" s="1663"/>
      <c r="O215" s="1663"/>
      <c r="P215" s="1663"/>
      <c r="Q215" s="1663"/>
      <c r="R215" s="1663"/>
      <c r="S215" s="1663"/>
      <c r="T215" s="1663"/>
      <c r="U215" s="1663"/>
      <c r="V215" s="1663"/>
      <c r="W215" s="1664"/>
      <c r="X215" s="1664"/>
      <c r="Y215" s="1664"/>
      <c r="Z215" s="1658"/>
      <c r="AA215" s="4"/>
      <c r="AB215" s="96"/>
      <c r="AC215" s="96"/>
      <c r="AD215" s="96"/>
      <c r="AE215" s="96"/>
      <c r="AF215" s="96"/>
      <c r="AG215" s="96"/>
      <c r="AH215" s="96"/>
      <c r="AI215" s="96"/>
      <c r="AJ215" s="96"/>
      <c r="AK215" s="96"/>
      <c r="AL215" s="250" t="str">
        <f t="shared" si="66"/>
        <v/>
      </c>
      <c r="AM215" s="637" t="str">
        <f t="shared" si="67"/>
        <v/>
      </c>
      <c r="AN215" s="250" t="str">
        <f t="shared" si="68"/>
        <v/>
      </c>
      <c r="AO215" s="250" t="str">
        <f t="shared" si="69"/>
        <v/>
      </c>
      <c r="AP215" s="250" t="str">
        <f t="shared" si="70"/>
        <v/>
      </c>
      <c r="AQ215" s="250" t="str">
        <f t="shared" si="71"/>
        <v/>
      </c>
      <c r="AR215" s="250" t="str">
        <f t="shared" si="72"/>
        <v/>
      </c>
      <c r="AS215" s="638" t="str">
        <f t="shared" si="73"/>
        <v/>
      </c>
      <c r="AT215" s="638" t="str">
        <f t="shared" si="74"/>
        <v/>
      </c>
      <c r="AU215" s="96" t="str">
        <f t="shared" si="75"/>
        <v>S/I</v>
      </c>
      <c r="AV215" s="96"/>
      <c r="AW215" s="639"/>
      <c r="AX215" s="96" t="str">
        <f t="shared" si="76"/>
        <v xml:space="preserve"> - </v>
      </c>
      <c r="AY215" s="640" t="str">
        <f t="shared" si="77"/>
        <v/>
      </c>
      <c r="AZ215" s="640">
        <f t="shared" si="78"/>
        <v>0</v>
      </c>
      <c r="BA215" s="250" t="str">
        <f t="shared" si="79"/>
        <v/>
      </c>
      <c r="BB215" s="250" t="str">
        <f t="shared" si="80"/>
        <v/>
      </c>
      <c r="BC215" s="250" t="str">
        <f t="shared" si="81"/>
        <v/>
      </c>
      <c r="BD215" s="250" t="str">
        <f t="shared" si="82"/>
        <v/>
      </c>
      <c r="BE215" s="250" t="str">
        <f t="shared" si="83"/>
        <v/>
      </c>
      <c r="BF215" s="638" t="str">
        <f t="shared" si="84"/>
        <v/>
      </c>
      <c r="BG215" s="638" t="str">
        <f t="shared" si="85"/>
        <v/>
      </c>
      <c r="BH215" s="96"/>
      <c r="BI215" s="96"/>
      <c r="BJ215" s="96"/>
      <c r="BK215" s="96"/>
    </row>
    <row r="216" spans="1:63" hidden="1">
      <c r="A216" s="96" t="str">
        <f t="shared" si="64"/>
        <v/>
      </c>
      <c r="B216" s="96">
        <f t="shared" si="65"/>
        <v>0</v>
      </c>
      <c r="C216" s="1658"/>
      <c r="D216" s="1658"/>
      <c r="E216" s="1659"/>
      <c r="F216" s="1660"/>
      <c r="G216" s="1658"/>
      <c r="H216" s="1658"/>
      <c r="I216" s="1658"/>
      <c r="J216" s="1658"/>
      <c r="K216" s="1658"/>
      <c r="L216" s="1661"/>
      <c r="M216" s="1662"/>
      <c r="N216" s="1663"/>
      <c r="O216" s="1663"/>
      <c r="P216" s="1663"/>
      <c r="Q216" s="1663"/>
      <c r="R216" s="1663"/>
      <c r="S216" s="1663"/>
      <c r="T216" s="1663"/>
      <c r="U216" s="1663"/>
      <c r="V216" s="1663"/>
      <c r="W216" s="1664"/>
      <c r="X216" s="1664"/>
      <c r="Y216" s="1664"/>
      <c r="Z216" s="1658"/>
      <c r="AA216" s="4"/>
      <c r="AB216" s="96"/>
      <c r="AC216" s="96"/>
      <c r="AD216" s="96"/>
      <c r="AE216" s="96"/>
      <c r="AF216" s="96"/>
      <c r="AG216" s="96"/>
      <c r="AH216" s="96"/>
      <c r="AI216" s="96"/>
      <c r="AJ216" s="96"/>
      <c r="AK216" s="96"/>
      <c r="AL216" s="250" t="str">
        <f t="shared" si="66"/>
        <v/>
      </c>
      <c r="AM216" s="637" t="str">
        <f t="shared" si="67"/>
        <v/>
      </c>
      <c r="AN216" s="250" t="str">
        <f t="shared" si="68"/>
        <v/>
      </c>
      <c r="AO216" s="250" t="str">
        <f t="shared" si="69"/>
        <v/>
      </c>
      <c r="AP216" s="250" t="str">
        <f t="shared" si="70"/>
        <v/>
      </c>
      <c r="AQ216" s="250" t="str">
        <f t="shared" si="71"/>
        <v/>
      </c>
      <c r="AR216" s="250" t="str">
        <f t="shared" si="72"/>
        <v/>
      </c>
      <c r="AS216" s="638" t="str">
        <f t="shared" si="73"/>
        <v/>
      </c>
      <c r="AT216" s="638" t="str">
        <f t="shared" si="74"/>
        <v/>
      </c>
      <c r="AU216" s="96" t="str">
        <f t="shared" si="75"/>
        <v>S/I</v>
      </c>
      <c r="AV216" s="96"/>
      <c r="AW216" s="639"/>
      <c r="AX216" s="96" t="str">
        <f t="shared" si="76"/>
        <v xml:space="preserve"> - </v>
      </c>
      <c r="AY216" s="640" t="str">
        <f t="shared" si="77"/>
        <v/>
      </c>
      <c r="AZ216" s="640">
        <f t="shared" si="78"/>
        <v>0</v>
      </c>
      <c r="BA216" s="250" t="str">
        <f t="shared" si="79"/>
        <v/>
      </c>
      <c r="BB216" s="250" t="str">
        <f t="shared" si="80"/>
        <v/>
      </c>
      <c r="BC216" s="250" t="str">
        <f t="shared" si="81"/>
        <v/>
      </c>
      <c r="BD216" s="250" t="str">
        <f t="shared" si="82"/>
        <v/>
      </c>
      <c r="BE216" s="250" t="str">
        <f t="shared" si="83"/>
        <v/>
      </c>
      <c r="BF216" s="638" t="str">
        <f t="shared" si="84"/>
        <v/>
      </c>
      <c r="BG216" s="638" t="str">
        <f t="shared" si="85"/>
        <v/>
      </c>
      <c r="BH216" s="96"/>
      <c r="BI216" s="96"/>
      <c r="BJ216" s="96"/>
      <c r="BK216" s="96"/>
    </row>
    <row r="217" spans="1:63" hidden="1">
      <c r="A217" s="96" t="str">
        <f t="shared" si="64"/>
        <v/>
      </c>
      <c r="B217" s="96">
        <f t="shared" si="65"/>
        <v>0</v>
      </c>
      <c r="C217" s="1658"/>
      <c r="D217" s="1658"/>
      <c r="E217" s="1659"/>
      <c r="F217" s="1660"/>
      <c r="G217" s="1658"/>
      <c r="H217" s="1658"/>
      <c r="I217" s="1658"/>
      <c r="J217" s="1658"/>
      <c r="K217" s="1658"/>
      <c r="L217" s="1661"/>
      <c r="M217" s="1662"/>
      <c r="N217" s="1663"/>
      <c r="O217" s="1663"/>
      <c r="P217" s="1663"/>
      <c r="Q217" s="1663"/>
      <c r="R217" s="1663"/>
      <c r="S217" s="1663"/>
      <c r="T217" s="1663"/>
      <c r="U217" s="1663"/>
      <c r="V217" s="1663"/>
      <c r="W217" s="1664"/>
      <c r="X217" s="1664"/>
      <c r="Y217" s="1664"/>
      <c r="Z217" s="1658"/>
      <c r="AA217" s="4"/>
      <c r="AB217" s="96"/>
      <c r="AC217" s="96"/>
      <c r="AD217" s="96"/>
      <c r="AE217" s="96"/>
      <c r="AF217" s="96"/>
      <c r="AG217" s="96"/>
      <c r="AH217" s="96"/>
      <c r="AI217" s="96"/>
      <c r="AJ217" s="96"/>
      <c r="AK217" s="96"/>
      <c r="AL217" s="250" t="str">
        <f t="shared" si="66"/>
        <v/>
      </c>
      <c r="AM217" s="637" t="str">
        <f t="shared" si="67"/>
        <v/>
      </c>
      <c r="AN217" s="250" t="str">
        <f t="shared" si="68"/>
        <v/>
      </c>
      <c r="AO217" s="250" t="str">
        <f t="shared" si="69"/>
        <v/>
      </c>
      <c r="AP217" s="250" t="str">
        <f t="shared" si="70"/>
        <v/>
      </c>
      <c r="AQ217" s="250" t="str">
        <f t="shared" si="71"/>
        <v/>
      </c>
      <c r="AR217" s="250" t="str">
        <f t="shared" si="72"/>
        <v/>
      </c>
      <c r="AS217" s="638" t="str">
        <f t="shared" si="73"/>
        <v/>
      </c>
      <c r="AT217" s="638" t="str">
        <f t="shared" si="74"/>
        <v/>
      </c>
      <c r="AU217" s="96" t="str">
        <f t="shared" si="75"/>
        <v>S/I</v>
      </c>
      <c r="AV217" s="96"/>
      <c r="AW217" s="639"/>
      <c r="AX217" s="96" t="str">
        <f t="shared" si="76"/>
        <v xml:space="preserve"> - </v>
      </c>
      <c r="AY217" s="640" t="str">
        <f t="shared" si="77"/>
        <v/>
      </c>
      <c r="AZ217" s="640">
        <f t="shared" si="78"/>
        <v>0</v>
      </c>
      <c r="BA217" s="250" t="str">
        <f t="shared" si="79"/>
        <v/>
      </c>
      <c r="BB217" s="250" t="str">
        <f t="shared" si="80"/>
        <v/>
      </c>
      <c r="BC217" s="250" t="str">
        <f t="shared" si="81"/>
        <v/>
      </c>
      <c r="BD217" s="250" t="str">
        <f t="shared" si="82"/>
        <v/>
      </c>
      <c r="BE217" s="250" t="str">
        <f t="shared" si="83"/>
        <v/>
      </c>
      <c r="BF217" s="638" t="str">
        <f t="shared" si="84"/>
        <v/>
      </c>
      <c r="BG217" s="638" t="str">
        <f t="shared" si="85"/>
        <v/>
      </c>
      <c r="BH217" s="96"/>
      <c r="BI217" s="96"/>
      <c r="BJ217" s="96"/>
      <c r="BK217" s="96"/>
    </row>
    <row r="218" spans="1:63" hidden="1">
      <c r="A218" s="96" t="str">
        <f t="shared" si="64"/>
        <v/>
      </c>
      <c r="B218" s="96">
        <f t="shared" si="65"/>
        <v>0</v>
      </c>
      <c r="C218" s="1658"/>
      <c r="D218" s="1658"/>
      <c r="E218" s="1659"/>
      <c r="F218" s="1660"/>
      <c r="G218" s="1658"/>
      <c r="H218" s="1658"/>
      <c r="I218" s="1658"/>
      <c r="J218" s="1658"/>
      <c r="K218" s="1658"/>
      <c r="L218" s="1661"/>
      <c r="M218" s="1662"/>
      <c r="N218" s="1663"/>
      <c r="O218" s="1663"/>
      <c r="P218" s="1663"/>
      <c r="Q218" s="1663"/>
      <c r="R218" s="1663"/>
      <c r="S218" s="1663"/>
      <c r="T218" s="1663"/>
      <c r="U218" s="1663"/>
      <c r="V218" s="1663"/>
      <c r="W218" s="1664"/>
      <c r="X218" s="1664"/>
      <c r="Y218" s="1664"/>
      <c r="Z218" s="1658"/>
      <c r="AA218" s="4"/>
      <c r="AB218" s="96"/>
      <c r="AC218" s="96"/>
      <c r="AD218" s="96"/>
      <c r="AE218" s="96"/>
      <c r="AF218" s="96"/>
      <c r="AG218" s="96"/>
      <c r="AH218" s="96"/>
      <c r="AI218" s="96"/>
      <c r="AJ218" s="96"/>
      <c r="AK218" s="96"/>
      <c r="AL218" s="250" t="str">
        <f t="shared" si="66"/>
        <v/>
      </c>
      <c r="AM218" s="637" t="str">
        <f t="shared" si="67"/>
        <v/>
      </c>
      <c r="AN218" s="250" t="str">
        <f t="shared" si="68"/>
        <v/>
      </c>
      <c r="AO218" s="250" t="str">
        <f t="shared" si="69"/>
        <v/>
      </c>
      <c r="AP218" s="250" t="str">
        <f t="shared" si="70"/>
        <v/>
      </c>
      <c r="AQ218" s="250" t="str">
        <f t="shared" si="71"/>
        <v/>
      </c>
      <c r="AR218" s="250" t="str">
        <f t="shared" si="72"/>
        <v/>
      </c>
      <c r="AS218" s="638" t="str">
        <f t="shared" si="73"/>
        <v/>
      </c>
      <c r="AT218" s="638" t="str">
        <f t="shared" si="74"/>
        <v/>
      </c>
      <c r="AU218" s="96" t="str">
        <f t="shared" si="75"/>
        <v>S/I</v>
      </c>
      <c r="AV218" s="96"/>
      <c r="AW218" s="639"/>
      <c r="AX218" s="96" t="str">
        <f t="shared" si="76"/>
        <v xml:space="preserve"> - </v>
      </c>
      <c r="AY218" s="640" t="str">
        <f t="shared" si="77"/>
        <v/>
      </c>
      <c r="AZ218" s="640">
        <f t="shared" si="78"/>
        <v>0</v>
      </c>
      <c r="BA218" s="250" t="str">
        <f t="shared" si="79"/>
        <v/>
      </c>
      <c r="BB218" s="250" t="str">
        <f t="shared" si="80"/>
        <v/>
      </c>
      <c r="BC218" s="250" t="str">
        <f t="shared" si="81"/>
        <v/>
      </c>
      <c r="BD218" s="250" t="str">
        <f t="shared" si="82"/>
        <v/>
      </c>
      <c r="BE218" s="250" t="str">
        <f t="shared" si="83"/>
        <v/>
      </c>
      <c r="BF218" s="638" t="str">
        <f t="shared" si="84"/>
        <v/>
      </c>
      <c r="BG218" s="638" t="str">
        <f t="shared" si="85"/>
        <v/>
      </c>
      <c r="BH218" s="96"/>
      <c r="BI218" s="96"/>
      <c r="BJ218" s="96"/>
      <c r="BK218" s="96"/>
    </row>
    <row r="219" spans="1:63" hidden="1">
      <c r="A219" s="96" t="str">
        <f t="shared" si="64"/>
        <v/>
      </c>
      <c r="B219" s="96">
        <f t="shared" si="65"/>
        <v>0</v>
      </c>
      <c r="C219" s="1658"/>
      <c r="D219" s="1658"/>
      <c r="E219" s="1659"/>
      <c r="F219" s="1660"/>
      <c r="G219" s="1658"/>
      <c r="H219" s="1658"/>
      <c r="I219" s="1658"/>
      <c r="J219" s="1658"/>
      <c r="K219" s="1658"/>
      <c r="L219" s="1661"/>
      <c r="M219" s="1662"/>
      <c r="N219" s="1663"/>
      <c r="O219" s="1663"/>
      <c r="P219" s="1663"/>
      <c r="Q219" s="1663"/>
      <c r="R219" s="1663"/>
      <c r="S219" s="1663"/>
      <c r="T219" s="1663"/>
      <c r="U219" s="1663"/>
      <c r="V219" s="1663"/>
      <c r="W219" s="1664"/>
      <c r="X219" s="1664"/>
      <c r="Y219" s="1664"/>
      <c r="Z219" s="1658"/>
      <c r="AA219" s="4"/>
      <c r="AB219" s="96"/>
      <c r="AC219" s="96"/>
      <c r="AD219" s="96"/>
      <c r="AE219" s="96"/>
      <c r="AF219" s="96"/>
      <c r="AG219" s="96"/>
      <c r="AH219" s="96"/>
      <c r="AI219" s="96"/>
      <c r="AJ219" s="96"/>
      <c r="AK219" s="96"/>
      <c r="AL219" s="250" t="str">
        <f t="shared" si="66"/>
        <v/>
      </c>
      <c r="AM219" s="637" t="str">
        <f t="shared" si="67"/>
        <v/>
      </c>
      <c r="AN219" s="250" t="str">
        <f t="shared" si="68"/>
        <v/>
      </c>
      <c r="AO219" s="250" t="str">
        <f t="shared" si="69"/>
        <v/>
      </c>
      <c r="AP219" s="250" t="str">
        <f t="shared" si="70"/>
        <v/>
      </c>
      <c r="AQ219" s="250" t="str">
        <f t="shared" si="71"/>
        <v/>
      </c>
      <c r="AR219" s="250" t="str">
        <f t="shared" si="72"/>
        <v/>
      </c>
      <c r="AS219" s="638" t="str">
        <f t="shared" si="73"/>
        <v/>
      </c>
      <c r="AT219" s="638" t="str">
        <f t="shared" si="74"/>
        <v/>
      </c>
      <c r="AU219" s="96" t="str">
        <f t="shared" si="75"/>
        <v>S/I</v>
      </c>
      <c r="AV219" s="96"/>
      <c r="AW219" s="639"/>
      <c r="AX219" s="96" t="str">
        <f t="shared" si="76"/>
        <v xml:space="preserve"> - </v>
      </c>
      <c r="AY219" s="640" t="str">
        <f t="shared" si="77"/>
        <v/>
      </c>
      <c r="AZ219" s="640">
        <f t="shared" si="78"/>
        <v>0</v>
      </c>
      <c r="BA219" s="250" t="str">
        <f t="shared" si="79"/>
        <v/>
      </c>
      <c r="BB219" s="250" t="str">
        <f t="shared" si="80"/>
        <v/>
      </c>
      <c r="BC219" s="250" t="str">
        <f t="shared" si="81"/>
        <v/>
      </c>
      <c r="BD219" s="250" t="str">
        <f t="shared" si="82"/>
        <v/>
      </c>
      <c r="BE219" s="250" t="str">
        <f t="shared" si="83"/>
        <v/>
      </c>
      <c r="BF219" s="638" t="str">
        <f t="shared" si="84"/>
        <v/>
      </c>
      <c r="BG219" s="638" t="str">
        <f t="shared" si="85"/>
        <v/>
      </c>
      <c r="BH219" s="96"/>
      <c r="BI219" s="96"/>
      <c r="BJ219" s="96"/>
      <c r="BK219" s="96"/>
    </row>
    <row r="220" spans="1:63" hidden="1">
      <c r="A220" s="96" t="str">
        <f t="shared" ref="A220:A283" si="86">+$K$3</f>
        <v/>
      </c>
      <c r="B220" s="96">
        <f t="shared" ref="B220:B283" si="87">+$E$3</f>
        <v>0</v>
      </c>
      <c r="C220" s="1658"/>
      <c r="D220" s="1658"/>
      <c r="E220" s="1659"/>
      <c r="F220" s="1660"/>
      <c r="G220" s="1658"/>
      <c r="H220" s="1658"/>
      <c r="I220" s="1658"/>
      <c r="J220" s="1658"/>
      <c r="K220" s="1658"/>
      <c r="L220" s="1661"/>
      <c r="M220" s="1662"/>
      <c r="N220" s="1663"/>
      <c r="O220" s="1663"/>
      <c r="P220" s="1663"/>
      <c r="Q220" s="1663"/>
      <c r="R220" s="1663"/>
      <c r="S220" s="1663"/>
      <c r="T220" s="1663"/>
      <c r="U220" s="1663"/>
      <c r="V220" s="1663"/>
      <c r="W220" s="1664"/>
      <c r="X220" s="1664"/>
      <c r="Y220" s="1664"/>
      <c r="Z220" s="1658"/>
      <c r="AA220" s="4"/>
      <c r="AB220" s="96"/>
      <c r="AC220" s="96"/>
      <c r="AD220" s="96"/>
      <c r="AE220" s="96"/>
      <c r="AF220" s="96"/>
      <c r="AG220" s="96"/>
      <c r="AH220" s="96"/>
      <c r="AI220" s="96"/>
      <c r="AJ220" s="96"/>
      <c r="AK220" s="96"/>
      <c r="AL220" s="250" t="str">
        <f t="shared" si="66"/>
        <v/>
      </c>
      <c r="AM220" s="637" t="str">
        <f t="shared" si="67"/>
        <v/>
      </c>
      <c r="AN220" s="250" t="str">
        <f t="shared" si="68"/>
        <v/>
      </c>
      <c r="AO220" s="250" t="str">
        <f t="shared" si="69"/>
        <v/>
      </c>
      <c r="AP220" s="250" t="str">
        <f t="shared" si="70"/>
        <v/>
      </c>
      <c r="AQ220" s="250" t="str">
        <f t="shared" si="71"/>
        <v/>
      </c>
      <c r="AR220" s="250" t="str">
        <f t="shared" si="72"/>
        <v/>
      </c>
      <c r="AS220" s="638" t="str">
        <f t="shared" si="73"/>
        <v/>
      </c>
      <c r="AT220" s="638" t="str">
        <f t="shared" si="74"/>
        <v/>
      </c>
      <c r="AU220" s="96" t="str">
        <f t="shared" si="75"/>
        <v>S/I</v>
      </c>
      <c r="AV220" s="96"/>
      <c r="AW220" s="639"/>
      <c r="AX220" s="96" t="str">
        <f t="shared" si="76"/>
        <v xml:space="preserve"> - </v>
      </c>
      <c r="AY220" s="640" t="str">
        <f t="shared" si="77"/>
        <v/>
      </c>
      <c r="AZ220" s="640">
        <f t="shared" si="78"/>
        <v>0</v>
      </c>
      <c r="BA220" s="250" t="str">
        <f t="shared" si="79"/>
        <v/>
      </c>
      <c r="BB220" s="250" t="str">
        <f t="shared" si="80"/>
        <v/>
      </c>
      <c r="BC220" s="250" t="str">
        <f t="shared" si="81"/>
        <v/>
      </c>
      <c r="BD220" s="250" t="str">
        <f t="shared" si="82"/>
        <v/>
      </c>
      <c r="BE220" s="250" t="str">
        <f t="shared" si="83"/>
        <v/>
      </c>
      <c r="BF220" s="638" t="str">
        <f t="shared" si="84"/>
        <v/>
      </c>
      <c r="BG220" s="638" t="str">
        <f t="shared" si="85"/>
        <v/>
      </c>
      <c r="BH220" s="96"/>
      <c r="BI220" s="96"/>
      <c r="BJ220" s="96"/>
      <c r="BK220" s="96"/>
    </row>
    <row r="221" spans="1:63" hidden="1">
      <c r="A221" s="96" t="str">
        <f t="shared" si="86"/>
        <v/>
      </c>
      <c r="B221" s="96">
        <f t="shared" si="87"/>
        <v>0</v>
      </c>
      <c r="C221" s="1658"/>
      <c r="D221" s="1658"/>
      <c r="E221" s="1659"/>
      <c r="F221" s="1660"/>
      <c r="G221" s="1658"/>
      <c r="H221" s="1658"/>
      <c r="I221" s="1658"/>
      <c r="J221" s="1658"/>
      <c r="K221" s="1658"/>
      <c r="L221" s="1661"/>
      <c r="M221" s="1662"/>
      <c r="N221" s="1663"/>
      <c r="O221" s="1663"/>
      <c r="P221" s="1663"/>
      <c r="Q221" s="1663"/>
      <c r="R221" s="1663"/>
      <c r="S221" s="1663"/>
      <c r="T221" s="1663"/>
      <c r="U221" s="1663"/>
      <c r="V221" s="1663"/>
      <c r="W221" s="1664"/>
      <c r="X221" s="1664"/>
      <c r="Y221" s="1664"/>
      <c r="Z221" s="1658"/>
      <c r="AA221" s="4"/>
      <c r="AB221" s="96"/>
      <c r="AC221" s="96"/>
      <c r="AD221" s="96"/>
      <c r="AE221" s="96"/>
      <c r="AF221" s="96"/>
      <c r="AG221" s="96"/>
      <c r="AH221" s="96"/>
      <c r="AI221" s="96"/>
      <c r="AJ221" s="96"/>
      <c r="AK221" s="96"/>
      <c r="AL221" s="250" t="str">
        <f t="shared" si="66"/>
        <v/>
      </c>
      <c r="AM221" s="637" t="str">
        <f t="shared" si="67"/>
        <v/>
      </c>
      <c r="AN221" s="250" t="str">
        <f t="shared" si="68"/>
        <v/>
      </c>
      <c r="AO221" s="250" t="str">
        <f t="shared" si="69"/>
        <v/>
      </c>
      <c r="AP221" s="250" t="str">
        <f t="shared" si="70"/>
        <v/>
      </c>
      <c r="AQ221" s="250" t="str">
        <f t="shared" si="71"/>
        <v/>
      </c>
      <c r="AR221" s="250" t="str">
        <f t="shared" si="72"/>
        <v/>
      </c>
      <c r="AS221" s="638" t="str">
        <f t="shared" si="73"/>
        <v/>
      </c>
      <c r="AT221" s="638" t="str">
        <f t="shared" si="74"/>
        <v/>
      </c>
      <c r="AU221" s="96" t="str">
        <f t="shared" si="75"/>
        <v>S/I</v>
      </c>
      <c r="AV221" s="96"/>
      <c r="AW221" s="639"/>
      <c r="AX221" s="96" t="str">
        <f t="shared" si="76"/>
        <v xml:space="preserve"> - </v>
      </c>
      <c r="AY221" s="640" t="str">
        <f t="shared" si="77"/>
        <v/>
      </c>
      <c r="AZ221" s="640">
        <f t="shared" si="78"/>
        <v>0</v>
      </c>
      <c r="BA221" s="250" t="str">
        <f t="shared" si="79"/>
        <v/>
      </c>
      <c r="BB221" s="250" t="str">
        <f t="shared" si="80"/>
        <v/>
      </c>
      <c r="BC221" s="250" t="str">
        <f t="shared" si="81"/>
        <v/>
      </c>
      <c r="BD221" s="250" t="str">
        <f t="shared" si="82"/>
        <v/>
      </c>
      <c r="BE221" s="250" t="str">
        <f t="shared" si="83"/>
        <v/>
      </c>
      <c r="BF221" s="638" t="str">
        <f t="shared" si="84"/>
        <v/>
      </c>
      <c r="BG221" s="638" t="str">
        <f t="shared" si="85"/>
        <v/>
      </c>
      <c r="BH221" s="96"/>
      <c r="BI221" s="96"/>
      <c r="BJ221" s="96"/>
      <c r="BK221" s="96"/>
    </row>
    <row r="222" spans="1:63" hidden="1">
      <c r="A222" s="96" t="str">
        <f t="shared" si="86"/>
        <v/>
      </c>
      <c r="B222" s="96">
        <f t="shared" si="87"/>
        <v>0</v>
      </c>
      <c r="C222" s="1658"/>
      <c r="D222" s="1658"/>
      <c r="E222" s="1659"/>
      <c r="F222" s="1660"/>
      <c r="G222" s="1658"/>
      <c r="H222" s="1658"/>
      <c r="I222" s="1658"/>
      <c r="J222" s="1658"/>
      <c r="K222" s="1658"/>
      <c r="L222" s="1661"/>
      <c r="M222" s="1662"/>
      <c r="N222" s="1663"/>
      <c r="O222" s="1663"/>
      <c r="P222" s="1663"/>
      <c r="Q222" s="1663"/>
      <c r="R222" s="1663"/>
      <c r="S222" s="1663"/>
      <c r="T222" s="1663"/>
      <c r="U222" s="1663"/>
      <c r="V222" s="1663"/>
      <c r="W222" s="1664"/>
      <c r="X222" s="1664"/>
      <c r="Y222" s="1664"/>
      <c r="Z222" s="1658"/>
      <c r="AA222" s="4"/>
      <c r="AB222" s="96"/>
      <c r="AC222" s="96"/>
      <c r="AD222" s="96"/>
      <c r="AE222" s="96"/>
      <c r="AF222" s="96"/>
      <c r="AG222" s="96"/>
      <c r="AH222" s="96"/>
      <c r="AI222" s="96"/>
      <c r="AJ222" s="96"/>
      <c r="AK222" s="96"/>
      <c r="AL222" s="250" t="str">
        <f t="shared" si="66"/>
        <v/>
      </c>
      <c r="AM222" s="637" t="str">
        <f t="shared" si="67"/>
        <v/>
      </c>
      <c r="AN222" s="250" t="str">
        <f t="shared" si="68"/>
        <v/>
      </c>
      <c r="AO222" s="250" t="str">
        <f t="shared" si="69"/>
        <v/>
      </c>
      <c r="AP222" s="250" t="str">
        <f t="shared" si="70"/>
        <v/>
      </c>
      <c r="AQ222" s="250" t="str">
        <f t="shared" si="71"/>
        <v/>
      </c>
      <c r="AR222" s="250" t="str">
        <f t="shared" si="72"/>
        <v/>
      </c>
      <c r="AS222" s="638" t="str">
        <f t="shared" si="73"/>
        <v/>
      </c>
      <c r="AT222" s="638" t="str">
        <f t="shared" si="74"/>
        <v/>
      </c>
      <c r="AU222" s="96" t="str">
        <f t="shared" si="75"/>
        <v>S/I</v>
      </c>
      <c r="AV222" s="96"/>
      <c r="AW222" s="639"/>
      <c r="AX222" s="96" t="str">
        <f t="shared" si="76"/>
        <v xml:space="preserve"> - </v>
      </c>
      <c r="AY222" s="640" t="str">
        <f t="shared" si="77"/>
        <v/>
      </c>
      <c r="AZ222" s="640">
        <f t="shared" si="78"/>
        <v>0</v>
      </c>
      <c r="BA222" s="250" t="str">
        <f t="shared" si="79"/>
        <v/>
      </c>
      <c r="BB222" s="250" t="str">
        <f t="shared" si="80"/>
        <v/>
      </c>
      <c r="BC222" s="250" t="str">
        <f t="shared" si="81"/>
        <v/>
      </c>
      <c r="BD222" s="250" t="str">
        <f t="shared" si="82"/>
        <v/>
      </c>
      <c r="BE222" s="250" t="str">
        <f t="shared" si="83"/>
        <v/>
      </c>
      <c r="BF222" s="638" t="str">
        <f t="shared" si="84"/>
        <v/>
      </c>
      <c r="BG222" s="638" t="str">
        <f t="shared" si="85"/>
        <v/>
      </c>
      <c r="BH222" s="96"/>
      <c r="BI222" s="96"/>
      <c r="BJ222" s="96"/>
      <c r="BK222" s="96"/>
    </row>
    <row r="223" spans="1:63" hidden="1">
      <c r="A223" s="96" t="str">
        <f t="shared" si="86"/>
        <v/>
      </c>
      <c r="B223" s="96">
        <f t="shared" si="87"/>
        <v>0</v>
      </c>
      <c r="C223" s="1658"/>
      <c r="D223" s="1658"/>
      <c r="E223" s="1659"/>
      <c r="F223" s="1660"/>
      <c r="G223" s="1658"/>
      <c r="H223" s="1658"/>
      <c r="I223" s="1658"/>
      <c r="J223" s="1658"/>
      <c r="K223" s="1658"/>
      <c r="L223" s="1661"/>
      <c r="M223" s="1662"/>
      <c r="N223" s="1663"/>
      <c r="O223" s="1663"/>
      <c r="P223" s="1663"/>
      <c r="Q223" s="1663"/>
      <c r="R223" s="1663"/>
      <c r="S223" s="1663"/>
      <c r="T223" s="1663"/>
      <c r="U223" s="1663"/>
      <c r="V223" s="1663"/>
      <c r="W223" s="1664"/>
      <c r="X223" s="1664"/>
      <c r="Y223" s="1664"/>
      <c r="Z223" s="1658"/>
      <c r="AA223" s="4"/>
      <c r="AB223" s="96"/>
      <c r="AC223" s="96"/>
      <c r="AD223" s="96"/>
      <c r="AE223" s="96"/>
      <c r="AF223" s="96"/>
      <c r="AG223" s="96"/>
      <c r="AH223" s="96"/>
      <c r="AI223" s="96"/>
      <c r="AJ223" s="96"/>
      <c r="AK223" s="96"/>
      <c r="AL223" s="250" t="str">
        <f t="shared" si="66"/>
        <v/>
      </c>
      <c r="AM223" s="637" t="str">
        <f t="shared" si="67"/>
        <v/>
      </c>
      <c r="AN223" s="250" t="str">
        <f t="shared" si="68"/>
        <v/>
      </c>
      <c r="AO223" s="250" t="str">
        <f t="shared" si="69"/>
        <v/>
      </c>
      <c r="AP223" s="250" t="str">
        <f t="shared" si="70"/>
        <v/>
      </c>
      <c r="AQ223" s="250" t="str">
        <f t="shared" si="71"/>
        <v/>
      </c>
      <c r="AR223" s="250" t="str">
        <f t="shared" si="72"/>
        <v/>
      </c>
      <c r="AS223" s="638" t="str">
        <f t="shared" si="73"/>
        <v/>
      </c>
      <c r="AT223" s="638" t="str">
        <f t="shared" si="74"/>
        <v/>
      </c>
      <c r="AU223" s="96" t="str">
        <f t="shared" si="75"/>
        <v>S/I</v>
      </c>
      <c r="AV223" s="96"/>
      <c r="AW223" s="639"/>
      <c r="AX223" s="96" t="str">
        <f t="shared" si="76"/>
        <v xml:space="preserve"> - </v>
      </c>
      <c r="AY223" s="640" t="str">
        <f t="shared" si="77"/>
        <v/>
      </c>
      <c r="AZ223" s="640">
        <f t="shared" si="78"/>
        <v>0</v>
      </c>
      <c r="BA223" s="250" t="str">
        <f t="shared" si="79"/>
        <v/>
      </c>
      <c r="BB223" s="250" t="str">
        <f t="shared" si="80"/>
        <v/>
      </c>
      <c r="BC223" s="250" t="str">
        <f t="shared" si="81"/>
        <v/>
      </c>
      <c r="BD223" s="250" t="str">
        <f t="shared" si="82"/>
        <v/>
      </c>
      <c r="BE223" s="250" t="str">
        <f t="shared" si="83"/>
        <v/>
      </c>
      <c r="BF223" s="638" t="str">
        <f t="shared" si="84"/>
        <v/>
      </c>
      <c r="BG223" s="638" t="str">
        <f t="shared" si="85"/>
        <v/>
      </c>
      <c r="BH223" s="96"/>
      <c r="BI223" s="96"/>
      <c r="BJ223" s="96"/>
      <c r="BK223" s="96"/>
    </row>
    <row r="224" spans="1:63" hidden="1">
      <c r="A224" s="96" t="str">
        <f t="shared" si="86"/>
        <v/>
      </c>
      <c r="B224" s="96">
        <f t="shared" si="87"/>
        <v>0</v>
      </c>
      <c r="C224" s="1658"/>
      <c r="D224" s="1658"/>
      <c r="E224" s="1659"/>
      <c r="F224" s="1660"/>
      <c r="G224" s="1658"/>
      <c r="H224" s="1658"/>
      <c r="I224" s="1658"/>
      <c r="J224" s="1658"/>
      <c r="K224" s="1658"/>
      <c r="L224" s="1661"/>
      <c r="M224" s="1662"/>
      <c r="N224" s="1663"/>
      <c r="O224" s="1663"/>
      <c r="P224" s="1663"/>
      <c r="Q224" s="1663"/>
      <c r="R224" s="1663"/>
      <c r="S224" s="1663"/>
      <c r="T224" s="1663"/>
      <c r="U224" s="1663"/>
      <c r="V224" s="1663"/>
      <c r="W224" s="1664"/>
      <c r="X224" s="1664"/>
      <c r="Y224" s="1664"/>
      <c r="Z224" s="1658"/>
      <c r="AA224" s="4"/>
      <c r="AB224" s="96"/>
      <c r="AC224" s="96"/>
      <c r="AD224" s="96"/>
      <c r="AE224" s="96"/>
      <c r="AF224" s="96"/>
      <c r="AG224" s="96"/>
      <c r="AH224" s="96"/>
      <c r="AI224" s="96"/>
      <c r="AJ224" s="96"/>
      <c r="AK224" s="96"/>
      <c r="AL224" s="250" t="str">
        <f t="shared" si="66"/>
        <v/>
      </c>
      <c r="AM224" s="637" t="str">
        <f t="shared" si="67"/>
        <v/>
      </c>
      <c r="AN224" s="250" t="str">
        <f t="shared" si="68"/>
        <v/>
      </c>
      <c r="AO224" s="250" t="str">
        <f t="shared" si="69"/>
        <v/>
      </c>
      <c r="AP224" s="250" t="str">
        <f t="shared" si="70"/>
        <v/>
      </c>
      <c r="AQ224" s="250" t="str">
        <f t="shared" si="71"/>
        <v/>
      </c>
      <c r="AR224" s="250" t="str">
        <f t="shared" si="72"/>
        <v/>
      </c>
      <c r="AS224" s="638" t="str">
        <f t="shared" si="73"/>
        <v/>
      </c>
      <c r="AT224" s="638" t="str">
        <f t="shared" si="74"/>
        <v/>
      </c>
      <c r="AU224" s="96" t="str">
        <f t="shared" si="75"/>
        <v>S/I</v>
      </c>
      <c r="AV224" s="96"/>
      <c r="AW224" s="639"/>
      <c r="AX224" s="96" t="str">
        <f t="shared" si="76"/>
        <v xml:space="preserve"> - </v>
      </c>
      <c r="AY224" s="640" t="str">
        <f t="shared" si="77"/>
        <v/>
      </c>
      <c r="AZ224" s="640">
        <f t="shared" si="78"/>
        <v>0</v>
      </c>
      <c r="BA224" s="250" t="str">
        <f t="shared" si="79"/>
        <v/>
      </c>
      <c r="BB224" s="250" t="str">
        <f t="shared" si="80"/>
        <v/>
      </c>
      <c r="BC224" s="250" t="str">
        <f t="shared" si="81"/>
        <v/>
      </c>
      <c r="BD224" s="250" t="str">
        <f t="shared" si="82"/>
        <v/>
      </c>
      <c r="BE224" s="250" t="str">
        <f t="shared" si="83"/>
        <v/>
      </c>
      <c r="BF224" s="638" t="str">
        <f t="shared" si="84"/>
        <v/>
      </c>
      <c r="BG224" s="638" t="str">
        <f t="shared" si="85"/>
        <v/>
      </c>
      <c r="BH224" s="96"/>
      <c r="BI224" s="96"/>
      <c r="BJ224" s="96"/>
      <c r="BK224" s="96"/>
    </row>
    <row r="225" spans="1:63" hidden="1">
      <c r="A225" s="96" t="str">
        <f t="shared" si="86"/>
        <v/>
      </c>
      <c r="B225" s="96">
        <f t="shared" si="87"/>
        <v>0</v>
      </c>
      <c r="C225" s="1658"/>
      <c r="D225" s="1658"/>
      <c r="E225" s="1659"/>
      <c r="F225" s="1660"/>
      <c r="G225" s="1658"/>
      <c r="H225" s="1658"/>
      <c r="I225" s="1658"/>
      <c r="J225" s="1658"/>
      <c r="K225" s="1658"/>
      <c r="L225" s="1661"/>
      <c r="M225" s="1662"/>
      <c r="N225" s="1663"/>
      <c r="O225" s="1663"/>
      <c r="P225" s="1663"/>
      <c r="Q225" s="1663"/>
      <c r="R225" s="1663"/>
      <c r="S225" s="1663"/>
      <c r="T225" s="1663"/>
      <c r="U225" s="1663"/>
      <c r="V225" s="1663"/>
      <c r="W225" s="1664"/>
      <c r="X225" s="1664"/>
      <c r="Y225" s="1664"/>
      <c r="Z225" s="1658"/>
      <c r="AA225" s="4"/>
      <c r="AB225" s="96"/>
      <c r="AC225" s="96"/>
      <c r="AD225" s="96"/>
      <c r="AE225" s="96"/>
      <c r="AF225" s="96"/>
      <c r="AG225" s="96"/>
      <c r="AH225" s="96"/>
      <c r="AI225" s="96"/>
      <c r="AJ225" s="96"/>
      <c r="AK225" s="96"/>
      <c r="AL225" s="250" t="str">
        <f t="shared" si="66"/>
        <v/>
      </c>
      <c r="AM225" s="637" t="str">
        <f t="shared" si="67"/>
        <v/>
      </c>
      <c r="AN225" s="250" t="str">
        <f t="shared" si="68"/>
        <v/>
      </c>
      <c r="AO225" s="250" t="str">
        <f t="shared" si="69"/>
        <v/>
      </c>
      <c r="AP225" s="250" t="str">
        <f t="shared" si="70"/>
        <v/>
      </c>
      <c r="AQ225" s="250" t="str">
        <f t="shared" si="71"/>
        <v/>
      </c>
      <c r="AR225" s="250" t="str">
        <f t="shared" si="72"/>
        <v/>
      </c>
      <c r="AS225" s="638" t="str">
        <f t="shared" si="73"/>
        <v/>
      </c>
      <c r="AT225" s="638" t="str">
        <f t="shared" si="74"/>
        <v/>
      </c>
      <c r="AU225" s="96" t="str">
        <f t="shared" si="75"/>
        <v>S/I</v>
      </c>
      <c r="AV225" s="96"/>
      <c r="AW225" s="639"/>
      <c r="AX225" s="96" t="str">
        <f t="shared" si="76"/>
        <v xml:space="preserve"> - </v>
      </c>
      <c r="AY225" s="640" t="str">
        <f t="shared" si="77"/>
        <v/>
      </c>
      <c r="AZ225" s="640">
        <f t="shared" si="78"/>
        <v>0</v>
      </c>
      <c r="BA225" s="250" t="str">
        <f t="shared" si="79"/>
        <v/>
      </c>
      <c r="BB225" s="250" t="str">
        <f t="shared" si="80"/>
        <v/>
      </c>
      <c r="BC225" s="250" t="str">
        <f t="shared" si="81"/>
        <v/>
      </c>
      <c r="BD225" s="250" t="str">
        <f t="shared" si="82"/>
        <v/>
      </c>
      <c r="BE225" s="250" t="str">
        <f t="shared" si="83"/>
        <v/>
      </c>
      <c r="BF225" s="638" t="str">
        <f t="shared" si="84"/>
        <v/>
      </c>
      <c r="BG225" s="638" t="str">
        <f t="shared" si="85"/>
        <v/>
      </c>
      <c r="BH225" s="96"/>
      <c r="BI225" s="96"/>
      <c r="BJ225" s="96"/>
      <c r="BK225" s="96"/>
    </row>
    <row r="226" spans="1:63" hidden="1">
      <c r="A226" s="96" t="str">
        <f t="shared" si="86"/>
        <v/>
      </c>
      <c r="B226" s="96">
        <f t="shared" si="87"/>
        <v>0</v>
      </c>
      <c r="C226" s="1658"/>
      <c r="D226" s="1658"/>
      <c r="E226" s="1659"/>
      <c r="F226" s="1660"/>
      <c r="G226" s="1658"/>
      <c r="H226" s="1658"/>
      <c r="I226" s="1658"/>
      <c r="J226" s="1658"/>
      <c r="K226" s="1658"/>
      <c r="L226" s="1661"/>
      <c r="M226" s="1662"/>
      <c r="N226" s="1663"/>
      <c r="O226" s="1663"/>
      <c r="P226" s="1663"/>
      <c r="Q226" s="1663"/>
      <c r="R226" s="1663"/>
      <c r="S226" s="1663"/>
      <c r="T226" s="1663"/>
      <c r="U226" s="1663"/>
      <c r="V226" s="1663"/>
      <c r="W226" s="1664"/>
      <c r="X226" s="1664"/>
      <c r="Y226" s="1664"/>
      <c r="Z226" s="1658"/>
      <c r="AA226" s="4"/>
      <c r="AB226" s="96"/>
      <c r="AC226" s="96"/>
      <c r="AD226" s="96"/>
      <c r="AE226" s="96"/>
      <c r="AF226" s="96"/>
      <c r="AG226" s="96"/>
      <c r="AH226" s="96"/>
      <c r="AI226" s="96"/>
      <c r="AJ226" s="96"/>
      <c r="AK226" s="96"/>
      <c r="AL226" s="250" t="str">
        <f t="shared" si="66"/>
        <v/>
      </c>
      <c r="AM226" s="637" t="str">
        <f t="shared" si="67"/>
        <v/>
      </c>
      <c r="AN226" s="250" t="str">
        <f t="shared" si="68"/>
        <v/>
      </c>
      <c r="AO226" s="250" t="str">
        <f t="shared" si="69"/>
        <v/>
      </c>
      <c r="AP226" s="250" t="str">
        <f t="shared" si="70"/>
        <v/>
      </c>
      <c r="AQ226" s="250" t="str">
        <f t="shared" si="71"/>
        <v/>
      </c>
      <c r="AR226" s="250" t="str">
        <f t="shared" si="72"/>
        <v/>
      </c>
      <c r="AS226" s="638" t="str">
        <f t="shared" si="73"/>
        <v/>
      </c>
      <c r="AT226" s="638" t="str">
        <f t="shared" si="74"/>
        <v/>
      </c>
      <c r="AU226" s="96" t="str">
        <f t="shared" si="75"/>
        <v>S/I</v>
      </c>
      <c r="AV226" s="96"/>
      <c r="AW226" s="639"/>
      <c r="AX226" s="96" t="str">
        <f t="shared" si="76"/>
        <v xml:space="preserve"> - </v>
      </c>
      <c r="AY226" s="640" t="str">
        <f t="shared" si="77"/>
        <v/>
      </c>
      <c r="AZ226" s="640">
        <f t="shared" si="78"/>
        <v>0</v>
      </c>
      <c r="BA226" s="250" t="str">
        <f t="shared" si="79"/>
        <v/>
      </c>
      <c r="BB226" s="250" t="str">
        <f t="shared" si="80"/>
        <v/>
      </c>
      <c r="BC226" s="250" t="str">
        <f t="shared" si="81"/>
        <v/>
      </c>
      <c r="BD226" s="250" t="str">
        <f t="shared" si="82"/>
        <v/>
      </c>
      <c r="BE226" s="250" t="str">
        <f t="shared" si="83"/>
        <v/>
      </c>
      <c r="BF226" s="638" t="str">
        <f t="shared" si="84"/>
        <v/>
      </c>
      <c r="BG226" s="638" t="str">
        <f t="shared" si="85"/>
        <v/>
      </c>
      <c r="BH226" s="96"/>
      <c r="BI226" s="96"/>
      <c r="BJ226" s="96"/>
      <c r="BK226" s="96"/>
    </row>
    <row r="227" spans="1:63" hidden="1">
      <c r="A227" s="96" t="str">
        <f t="shared" si="86"/>
        <v/>
      </c>
      <c r="B227" s="96">
        <f t="shared" si="87"/>
        <v>0</v>
      </c>
      <c r="C227" s="1658"/>
      <c r="D227" s="1658"/>
      <c r="E227" s="1659"/>
      <c r="F227" s="1660"/>
      <c r="G227" s="1658"/>
      <c r="H227" s="1658"/>
      <c r="I227" s="1658"/>
      <c r="J227" s="1658"/>
      <c r="K227" s="1658"/>
      <c r="L227" s="1661"/>
      <c r="M227" s="1662"/>
      <c r="N227" s="1663"/>
      <c r="O227" s="1663"/>
      <c r="P227" s="1663"/>
      <c r="Q227" s="1663"/>
      <c r="R227" s="1663"/>
      <c r="S227" s="1663"/>
      <c r="T227" s="1663"/>
      <c r="U227" s="1663"/>
      <c r="V227" s="1663"/>
      <c r="W227" s="1664"/>
      <c r="X227" s="1664"/>
      <c r="Y227" s="1664"/>
      <c r="Z227" s="1658"/>
      <c r="AA227" s="4"/>
      <c r="AB227" s="96"/>
      <c r="AC227" s="96"/>
      <c r="AD227" s="96"/>
      <c r="AE227" s="96"/>
      <c r="AF227" s="96"/>
      <c r="AG227" s="96"/>
      <c r="AH227" s="96"/>
      <c r="AI227" s="96"/>
      <c r="AJ227" s="96"/>
      <c r="AK227" s="96"/>
      <c r="AL227" s="250" t="str">
        <f t="shared" si="66"/>
        <v/>
      </c>
      <c r="AM227" s="637" t="str">
        <f t="shared" si="67"/>
        <v/>
      </c>
      <c r="AN227" s="250" t="str">
        <f t="shared" si="68"/>
        <v/>
      </c>
      <c r="AO227" s="250" t="str">
        <f t="shared" si="69"/>
        <v/>
      </c>
      <c r="AP227" s="250" t="str">
        <f t="shared" si="70"/>
        <v/>
      </c>
      <c r="AQ227" s="250" t="str">
        <f t="shared" si="71"/>
        <v/>
      </c>
      <c r="AR227" s="250" t="str">
        <f t="shared" si="72"/>
        <v/>
      </c>
      <c r="AS227" s="638" t="str">
        <f t="shared" si="73"/>
        <v/>
      </c>
      <c r="AT227" s="638" t="str">
        <f t="shared" si="74"/>
        <v/>
      </c>
      <c r="AU227" s="96" t="str">
        <f t="shared" si="75"/>
        <v>S/I</v>
      </c>
      <c r="AV227" s="96"/>
      <c r="AW227" s="639"/>
      <c r="AX227" s="96" t="str">
        <f t="shared" si="76"/>
        <v xml:space="preserve"> - </v>
      </c>
      <c r="AY227" s="640" t="str">
        <f t="shared" si="77"/>
        <v/>
      </c>
      <c r="AZ227" s="640">
        <f t="shared" si="78"/>
        <v>0</v>
      </c>
      <c r="BA227" s="250" t="str">
        <f t="shared" si="79"/>
        <v/>
      </c>
      <c r="BB227" s="250" t="str">
        <f t="shared" si="80"/>
        <v/>
      </c>
      <c r="BC227" s="250" t="str">
        <f t="shared" si="81"/>
        <v/>
      </c>
      <c r="BD227" s="250" t="str">
        <f t="shared" si="82"/>
        <v/>
      </c>
      <c r="BE227" s="250" t="str">
        <f t="shared" si="83"/>
        <v/>
      </c>
      <c r="BF227" s="638" t="str">
        <f t="shared" si="84"/>
        <v/>
      </c>
      <c r="BG227" s="638" t="str">
        <f t="shared" si="85"/>
        <v/>
      </c>
      <c r="BH227" s="96"/>
      <c r="BI227" s="96"/>
      <c r="BJ227" s="96"/>
      <c r="BK227" s="96"/>
    </row>
    <row r="228" spans="1:63" hidden="1">
      <c r="A228" s="96" t="str">
        <f t="shared" si="86"/>
        <v/>
      </c>
      <c r="B228" s="96">
        <f t="shared" si="87"/>
        <v>0</v>
      </c>
      <c r="C228" s="1658"/>
      <c r="D228" s="1658"/>
      <c r="E228" s="1659"/>
      <c r="F228" s="1660"/>
      <c r="G228" s="1658"/>
      <c r="H228" s="1658"/>
      <c r="I228" s="1658"/>
      <c r="J228" s="1658"/>
      <c r="K228" s="1658"/>
      <c r="L228" s="1661"/>
      <c r="M228" s="1662"/>
      <c r="N228" s="1663"/>
      <c r="O228" s="1663"/>
      <c r="P228" s="1663"/>
      <c r="Q228" s="1663"/>
      <c r="R228" s="1663"/>
      <c r="S228" s="1663"/>
      <c r="T228" s="1663"/>
      <c r="U228" s="1663"/>
      <c r="V228" s="1663"/>
      <c r="W228" s="1664"/>
      <c r="X228" s="1664"/>
      <c r="Y228" s="1664"/>
      <c r="Z228" s="1658"/>
      <c r="AA228" s="4"/>
      <c r="AB228" s="96"/>
      <c r="AC228" s="96"/>
      <c r="AD228" s="96"/>
      <c r="AE228" s="96"/>
      <c r="AF228" s="96"/>
      <c r="AG228" s="96"/>
      <c r="AH228" s="96"/>
      <c r="AI228" s="96"/>
      <c r="AJ228" s="96"/>
      <c r="AK228" s="96"/>
      <c r="AL228" s="250" t="str">
        <f t="shared" si="66"/>
        <v/>
      </c>
      <c r="AM228" s="637" t="str">
        <f t="shared" si="67"/>
        <v/>
      </c>
      <c r="AN228" s="250" t="str">
        <f t="shared" si="68"/>
        <v/>
      </c>
      <c r="AO228" s="250" t="str">
        <f t="shared" si="69"/>
        <v/>
      </c>
      <c r="AP228" s="250" t="str">
        <f t="shared" si="70"/>
        <v/>
      </c>
      <c r="AQ228" s="250" t="str">
        <f t="shared" si="71"/>
        <v/>
      </c>
      <c r="AR228" s="250" t="str">
        <f t="shared" si="72"/>
        <v/>
      </c>
      <c r="AS228" s="638" t="str">
        <f t="shared" si="73"/>
        <v/>
      </c>
      <c r="AT228" s="638" t="str">
        <f t="shared" si="74"/>
        <v/>
      </c>
      <c r="AU228" s="96" t="str">
        <f t="shared" si="75"/>
        <v>S/I</v>
      </c>
      <c r="AV228" s="96"/>
      <c r="AW228" s="639"/>
      <c r="AX228" s="96" t="str">
        <f t="shared" si="76"/>
        <v xml:space="preserve"> - </v>
      </c>
      <c r="AY228" s="640" t="str">
        <f t="shared" si="77"/>
        <v/>
      </c>
      <c r="AZ228" s="640">
        <f t="shared" si="78"/>
        <v>0</v>
      </c>
      <c r="BA228" s="250" t="str">
        <f t="shared" si="79"/>
        <v/>
      </c>
      <c r="BB228" s="250" t="str">
        <f t="shared" si="80"/>
        <v/>
      </c>
      <c r="BC228" s="250" t="str">
        <f t="shared" si="81"/>
        <v/>
      </c>
      <c r="BD228" s="250" t="str">
        <f t="shared" si="82"/>
        <v/>
      </c>
      <c r="BE228" s="250" t="str">
        <f t="shared" si="83"/>
        <v/>
      </c>
      <c r="BF228" s="638" t="str">
        <f t="shared" si="84"/>
        <v/>
      </c>
      <c r="BG228" s="638" t="str">
        <f t="shared" si="85"/>
        <v/>
      </c>
      <c r="BH228" s="96"/>
      <c r="BI228" s="96"/>
      <c r="BJ228" s="96"/>
      <c r="BK228" s="96"/>
    </row>
    <row r="229" spans="1:63" hidden="1">
      <c r="A229" s="96" t="str">
        <f t="shared" si="86"/>
        <v/>
      </c>
      <c r="B229" s="96">
        <f t="shared" si="87"/>
        <v>0</v>
      </c>
      <c r="C229" s="1658"/>
      <c r="D229" s="1658"/>
      <c r="E229" s="1659"/>
      <c r="F229" s="1660"/>
      <c r="G229" s="1658"/>
      <c r="H229" s="1658"/>
      <c r="I229" s="1658"/>
      <c r="J229" s="1658"/>
      <c r="K229" s="1658"/>
      <c r="L229" s="1661"/>
      <c r="M229" s="1662"/>
      <c r="N229" s="1663"/>
      <c r="O229" s="1663"/>
      <c r="P229" s="1663"/>
      <c r="Q229" s="1663"/>
      <c r="R229" s="1663"/>
      <c r="S229" s="1663"/>
      <c r="T229" s="1663"/>
      <c r="U229" s="1663"/>
      <c r="V229" s="1663"/>
      <c r="W229" s="1664"/>
      <c r="X229" s="1664"/>
      <c r="Y229" s="1664"/>
      <c r="Z229" s="1658"/>
      <c r="AA229" s="4"/>
      <c r="AB229" s="96"/>
      <c r="AC229" s="96"/>
      <c r="AD229" s="96"/>
      <c r="AE229" s="96"/>
      <c r="AF229" s="96"/>
      <c r="AG229" s="96"/>
      <c r="AH229" s="96"/>
      <c r="AI229" s="96"/>
      <c r="AJ229" s="96"/>
      <c r="AK229" s="96"/>
      <c r="AL229" s="250" t="str">
        <f t="shared" si="66"/>
        <v/>
      </c>
      <c r="AM229" s="637" t="str">
        <f t="shared" si="67"/>
        <v/>
      </c>
      <c r="AN229" s="250" t="str">
        <f t="shared" si="68"/>
        <v/>
      </c>
      <c r="AO229" s="250" t="str">
        <f t="shared" si="69"/>
        <v/>
      </c>
      <c r="AP229" s="250" t="str">
        <f t="shared" si="70"/>
        <v/>
      </c>
      <c r="AQ229" s="250" t="str">
        <f t="shared" si="71"/>
        <v/>
      </c>
      <c r="AR229" s="250" t="str">
        <f t="shared" si="72"/>
        <v/>
      </c>
      <c r="AS229" s="638" t="str">
        <f t="shared" si="73"/>
        <v/>
      </c>
      <c r="AT229" s="638" t="str">
        <f t="shared" si="74"/>
        <v/>
      </c>
      <c r="AU229" s="96" t="str">
        <f t="shared" si="75"/>
        <v>S/I</v>
      </c>
      <c r="AV229" s="96"/>
      <c r="AW229" s="639"/>
      <c r="AX229" s="96" t="str">
        <f t="shared" si="76"/>
        <v xml:space="preserve"> - </v>
      </c>
      <c r="AY229" s="640" t="str">
        <f t="shared" si="77"/>
        <v/>
      </c>
      <c r="AZ229" s="640">
        <f t="shared" si="78"/>
        <v>0</v>
      </c>
      <c r="BA229" s="250" t="str">
        <f t="shared" si="79"/>
        <v/>
      </c>
      <c r="BB229" s="250" t="str">
        <f t="shared" si="80"/>
        <v/>
      </c>
      <c r="BC229" s="250" t="str">
        <f t="shared" si="81"/>
        <v/>
      </c>
      <c r="BD229" s="250" t="str">
        <f t="shared" si="82"/>
        <v/>
      </c>
      <c r="BE229" s="250" t="str">
        <f t="shared" si="83"/>
        <v/>
      </c>
      <c r="BF229" s="638" t="str">
        <f t="shared" si="84"/>
        <v/>
      </c>
      <c r="BG229" s="638" t="str">
        <f t="shared" si="85"/>
        <v/>
      </c>
      <c r="BH229" s="96"/>
      <c r="BI229" s="96"/>
      <c r="BJ229" s="96"/>
      <c r="BK229" s="96"/>
    </row>
    <row r="230" spans="1:63" hidden="1">
      <c r="A230" s="96" t="str">
        <f t="shared" si="86"/>
        <v/>
      </c>
      <c r="B230" s="96">
        <f t="shared" si="87"/>
        <v>0</v>
      </c>
      <c r="C230" s="1658"/>
      <c r="D230" s="1658"/>
      <c r="E230" s="1659"/>
      <c r="F230" s="1660"/>
      <c r="G230" s="1658"/>
      <c r="H230" s="1658"/>
      <c r="I230" s="1658"/>
      <c r="J230" s="1658"/>
      <c r="K230" s="1658"/>
      <c r="L230" s="1661"/>
      <c r="M230" s="1662"/>
      <c r="N230" s="1663"/>
      <c r="O230" s="1663"/>
      <c r="P230" s="1663"/>
      <c r="Q230" s="1663"/>
      <c r="R230" s="1663"/>
      <c r="S230" s="1663"/>
      <c r="T230" s="1663"/>
      <c r="U230" s="1663"/>
      <c r="V230" s="1663"/>
      <c r="W230" s="1664"/>
      <c r="X230" s="1664"/>
      <c r="Y230" s="1664"/>
      <c r="Z230" s="1658"/>
      <c r="AA230" s="4"/>
      <c r="AB230" s="96"/>
      <c r="AC230" s="96"/>
      <c r="AD230" s="96"/>
      <c r="AE230" s="96"/>
      <c r="AF230" s="96"/>
      <c r="AG230" s="96"/>
      <c r="AH230" s="96"/>
      <c r="AI230" s="96"/>
      <c r="AJ230" s="96"/>
      <c r="AK230" s="96"/>
      <c r="AL230" s="250" t="str">
        <f t="shared" si="66"/>
        <v/>
      </c>
      <c r="AM230" s="637" t="str">
        <f t="shared" si="67"/>
        <v/>
      </c>
      <c r="AN230" s="250" t="str">
        <f t="shared" si="68"/>
        <v/>
      </c>
      <c r="AO230" s="250" t="str">
        <f t="shared" si="69"/>
        <v/>
      </c>
      <c r="AP230" s="250" t="str">
        <f t="shared" si="70"/>
        <v/>
      </c>
      <c r="AQ230" s="250" t="str">
        <f t="shared" si="71"/>
        <v/>
      </c>
      <c r="AR230" s="250" t="str">
        <f t="shared" si="72"/>
        <v/>
      </c>
      <c r="AS230" s="638" t="str">
        <f t="shared" si="73"/>
        <v/>
      </c>
      <c r="AT230" s="638" t="str">
        <f t="shared" si="74"/>
        <v/>
      </c>
      <c r="AU230" s="96" t="str">
        <f t="shared" si="75"/>
        <v>S/I</v>
      </c>
      <c r="AV230" s="96"/>
      <c r="AW230" s="639"/>
      <c r="AX230" s="96" t="str">
        <f t="shared" si="76"/>
        <v xml:space="preserve"> - </v>
      </c>
      <c r="AY230" s="640" t="str">
        <f t="shared" si="77"/>
        <v/>
      </c>
      <c r="AZ230" s="640">
        <f t="shared" si="78"/>
        <v>0</v>
      </c>
      <c r="BA230" s="250" t="str">
        <f t="shared" si="79"/>
        <v/>
      </c>
      <c r="BB230" s="250" t="str">
        <f t="shared" si="80"/>
        <v/>
      </c>
      <c r="BC230" s="250" t="str">
        <f t="shared" si="81"/>
        <v/>
      </c>
      <c r="BD230" s="250" t="str">
        <f t="shared" si="82"/>
        <v/>
      </c>
      <c r="BE230" s="250" t="str">
        <f t="shared" si="83"/>
        <v/>
      </c>
      <c r="BF230" s="638" t="str">
        <f t="shared" si="84"/>
        <v/>
      </c>
      <c r="BG230" s="638" t="str">
        <f t="shared" si="85"/>
        <v/>
      </c>
      <c r="BH230" s="96"/>
      <c r="BI230" s="96"/>
      <c r="BJ230" s="96"/>
      <c r="BK230" s="96"/>
    </row>
    <row r="231" spans="1:63" hidden="1">
      <c r="A231" s="96" t="str">
        <f t="shared" si="86"/>
        <v/>
      </c>
      <c r="B231" s="96">
        <f t="shared" si="87"/>
        <v>0</v>
      </c>
      <c r="C231" s="1658"/>
      <c r="D231" s="1658"/>
      <c r="E231" s="1659"/>
      <c r="F231" s="1660"/>
      <c r="G231" s="1658"/>
      <c r="H231" s="1658"/>
      <c r="I231" s="1658"/>
      <c r="J231" s="1658"/>
      <c r="K231" s="1658"/>
      <c r="L231" s="1661"/>
      <c r="M231" s="1662"/>
      <c r="N231" s="1663"/>
      <c r="O231" s="1663"/>
      <c r="P231" s="1663"/>
      <c r="Q231" s="1663"/>
      <c r="R231" s="1663"/>
      <c r="S231" s="1663"/>
      <c r="T231" s="1663"/>
      <c r="U231" s="1663"/>
      <c r="V231" s="1663"/>
      <c r="W231" s="1664"/>
      <c r="X231" s="1664"/>
      <c r="Y231" s="1664"/>
      <c r="Z231" s="1658"/>
      <c r="AA231" s="4"/>
      <c r="AB231" s="96"/>
      <c r="AC231" s="96"/>
      <c r="AD231" s="96"/>
      <c r="AE231" s="96"/>
      <c r="AF231" s="96"/>
      <c r="AG231" s="96"/>
      <c r="AH231" s="96"/>
      <c r="AI231" s="96"/>
      <c r="AJ231" s="96"/>
      <c r="AK231" s="96"/>
      <c r="AL231" s="250" t="str">
        <f t="shared" si="66"/>
        <v/>
      </c>
      <c r="AM231" s="637" t="str">
        <f t="shared" si="67"/>
        <v/>
      </c>
      <c r="AN231" s="250" t="str">
        <f t="shared" si="68"/>
        <v/>
      </c>
      <c r="AO231" s="250" t="str">
        <f t="shared" si="69"/>
        <v/>
      </c>
      <c r="AP231" s="250" t="str">
        <f t="shared" si="70"/>
        <v/>
      </c>
      <c r="AQ231" s="250" t="str">
        <f t="shared" si="71"/>
        <v/>
      </c>
      <c r="AR231" s="250" t="str">
        <f t="shared" si="72"/>
        <v/>
      </c>
      <c r="AS231" s="638" t="str">
        <f t="shared" si="73"/>
        <v/>
      </c>
      <c r="AT231" s="638" t="str">
        <f t="shared" si="74"/>
        <v/>
      </c>
      <c r="AU231" s="96" t="str">
        <f t="shared" si="75"/>
        <v>S/I</v>
      </c>
      <c r="AV231" s="96"/>
      <c r="AW231" s="639"/>
      <c r="AX231" s="96" t="str">
        <f t="shared" si="76"/>
        <v xml:space="preserve"> - </v>
      </c>
      <c r="AY231" s="640" t="str">
        <f t="shared" si="77"/>
        <v/>
      </c>
      <c r="AZ231" s="640">
        <f t="shared" si="78"/>
        <v>0</v>
      </c>
      <c r="BA231" s="250" t="str">
        <f t="shared" si="79"/>
        <v/>
      </c>
      <c r="BB231" s="250" t="str">
        <f t="shared" si="80"/>
        <v/>
      </c>
      <c r="BC231" s="250" t="str">
        <f t="shared" si="81"/>
        <v/>
      </c>
      <c r="BD231" s="250" t="str">
        <f t="shared" si="82"/>
        <v/>
      </c>
      <c r="BE231" s="250" t="str">
        <f t="shared" si="83"/>
        <v/>
      </c>
      <c r="BF231" s="638" t="str">
        <f t="shared" si="84"/>
        <v/>
      </c>
      <c r="BG231" s="638" t="str">
        <f t="shared" si="85"/>
        <v/>
      </c>
      <c r="BH231" s="96"/>
      <c r="BI231" s="96"/>
      <c r="BJ231" s="96"/>
      <c r="BK231" s="96"/>
    </row>
    <row r="232" spans="1:63" hidden="1">
      <c r="A232" s="96" t="str">
        <f t="shared" si="86"/>
        <v/>
      </c>
      <c r="B232" s="96">
        <f t="shared" si="87"/>
        <v>0</v>
      </c>
      <c r="C232" s="1658"/>
      <c r="D232" s="1658"/>
      <c r="E232" s="1659"/>
      <c r="F232" s="1660"/>
      <c r="G232" s="1658"/>
      <c r="H232" s="1658"/>
      <c r="I232" s="1658"/>
      <c r="J232" s="1658"/>
      <c r="K232" s="1658"/>
      <c r="L232" s="1661"/>
      <c r="M232" s="1662"/>
      <c r="N232" s="1663"/>
      <c r="O232" s="1663"/>
      <c r="P232" s="1663"/>
      <c r="Q232" s="1663"/>
      <c r="R232" s="1663"/>
      <c r="S232" s="1663"/>
      <c r="T232" s="1663"/>
      <c r="U232" s="1663"/>
      <c r="V232" s="1663"/>
      <c r="W232" s="1664"/>
      <c r="X232" s="1664"/>
      <c r="Y232" s="1664"/>
      <c r="Z232" s="1658"/>
      <c r="AA232" s="4"/>
      <c r="AB232" s="96"/>
      <c r="AC232" s="96"/>
      <c r="AD232" s="96"/>
      <c r="AE232" s="96"/>
      <c r="AF232" s="96"/>
      <c r="AG232" s="96"/>
      <c r="AH232" s="96"/>
      <c r="AI232" s="96"/>
      <c r="AJ232" s="96"/>
      <c r="AK232" s="96"/>
      <c r="AL232" s="250" t="str">
        <f t="shared" si="66"/>
        <v/>
      </c>
      <c r="AM232" s="637" t="str">
        <f t="shared" si="67"/>
        <v/>
      </c>
      <c r="AN232" s="250" t="str">
        <f t="shared" si="68"/>
        <v/>
      </c>
      <c r="AO232" s="250" t="str">
        <f t="shared" si="69"/>
        <v/>
      </c>
      <c r="AP232" s="250" t="str">
        <f t="shared" si="70"/>
        <v/>
      </c>
      <c r="AQ232" s="250" t="str">
        <f t="shared" si="71"/>
        <v/>
      </c>
      <c r="AR232" s="250" t="str">
        <f t="shared" si="72"/>
        <v/>
      </c>
      <c r="AS232" s="638" t="str">
        <f t="shared" si="73"/>
        <v/>
      </c>
      <c r="AT232" s="638" t="str">
        <f t="shared" si="74"/>
        <v/>
      </c>
      <c r="AU232" s="96" t="str">
        <f t="shared" si="75"/>
        <v>S/I</v>
      </c>
      <c r="AV232" s="96"/>
      <c r="AW232" s="639"/>
      <c r="AX232" s="96" t="str">
        <f t="shared" si="76"/>
        <v xml:space="preserve"> - </v>
      </c>
      <c r="AY232" s="640" t="str">
        <f t="shared" si="77"/>
        <v/>
      </c>
      <c r="AZ232" s="640">
        <f t="shared" si="78"/>
        <v>0</v>
      </c>
      <c r="BA232" s="250" t="str">
        <f t="shared" si="79"/>
        <v/>
      </c>
      <c r="BB232" s="250" t="str">
        <f t="shared" si="80"/>
        <v/>
      </c>
      <c r="BC232" s="250" t="str">
        <f t="shared" si="81"/>
        <v/>
      </c>
      <c r="BD232" s="250" t="str">
        <f t="shared" si="82"/>
        <v/>
      </c>
      <c r="BE232" s="250" t="str">
        <f t="shared" si="83"/>
        <v/>
      </c>
      <c r="BF232" s="638" t="str">
        <f t="shared" si="84"/>
        <v/>
      </c>
      <c r="BG232" s="638" t="str">
        <f t="shared" si="85"/>
        <v/>
      </c>
      <c r="BH232" s="96"/>
      <c r="BI232" s="96"/>
      <c r="BJ232" s="96"/>
      <c r="BK232" s="96"/>
    </row>
    <row r="233" spans="1:63" hidden="1">
      <c r="A233" s="96" t="str">
        <f t="shared" si="86"/>
        <v/>
      </c>
      <c r="B233" s="96">
        <f t="shared" si="87"/>
        <v>0</v>
      </c>
      <c r="C233" s="1658"/>
      <c r="D233" s="1658"/>
      <c r="E233" s="1659"/>
      <c r="F233" s="1660"/>
      <c r="G233" s="1658"/>
      <c r="H233" s="1658"/>
      <c r="I233" s="1658"/>
      <c r="J233" s="1658"/>
      <c r="K233" s="1658"/>
      <c r="L233" s="1661"/>
      <c r="M233" s="1662"/>
      <c r="N233" s="1663"/>
      <c r="O233" s="1663"/>
      <c r="P233" s="1663"/>
      <c r="Q233" s="1663"/>
      <c r="R233" s="1663"/>
      <c r="S233" s="1663"/>
      <c r="T233" s="1663"/>
      <c r="U233" s="1663"/>
      <c r="V233" s="1663"/>
      <c r="W233" s="1664"/>
      <c r="X233" s="1664"/>
      <c r="Y233" s="1664"/>
      <c r="Z233" s="1658"/>
      <c r="AA233" s="4"/>
      <c r="AB233" s="96"/>
      <c r="AC233" s="96"/>
      <c r="AD233" s="96"/>
      <c r="AE233" s="96"/>
      <c r="AF233" s="96"/>
      <c r="AG233" s="96"/>
      <c r="AH233" s="96"/>
      <c r="AI233" s="96"/>
      <c r="AJ233" s="96"/>
      <c r="AK233" s="96"/>
      <c r="AL233" s="250" t="str">
        <f t="shared" si="66"/>
        <v/>
      </c>
      <c r="AM233" s="637" t="str">
        <f t="shared" si="67"/>
        <v/>
      </c>
      <c r="AN233" s="250" t="str">
        <f t="shared" si="68"/>
        <v/>
      </c>
      <c r="AO233" s="250" t="str">
        <f t="shared" si="69"/>
        <v/>
      </c>
      <c r="AP233" s="250" t="str">
        <f t="shared" si="70"/>
        <v/>
      </c>
      <c r="AQ233" s="250" t="str">
        <f t="shared" si="71"/>
        <v/>
      </c>
      <c r="AR233" s="250" t="str">
        <f t="shared" si="72"/>
        <v/>
      </c>
      <c r="AS233" s="638" t="str">
        <f t="shared" si="73"/>
        <v/>
      </c>
      <c r="AT233" s="638" t="str">
        <f t="shared" si="74"/>
        <v/>
      </c>
      <c r="AU233" s="96" t="str">
        <f t="shared" si="75"/>
        <v>S/I</v>
      </c>
      <c r="AV233" s="96"/>
      <c r="AW233" s="639"/>
      <c r="AX233" s="96" t="str">
        <f t="shared" si="76"/>
        <v xml:space="preserve"> - </v>
      </c>
      <c r="AY233" s="640" t="str">
        <f t="shared" si="77"/>
        <v/>
      </c>
      <c r="AZ233" s="640">
        <f t="shared" si="78"/>
        <v>0</v>
      </c>
      <c r="BA233" s="250" t="str">
        <f t="shared" si="79"/>
        <v/>
      </c>
      <c r="BB233" s="250" t="str">
        <f t="shared" si="80"/>
        <v/>
      </c>
      <c r="BC233" s="250" t="str">
        <f t="shared" si="81"/>
        <v/>
      </c>
      <c r="BD233" s="250" t="str">
        <f t="shared" si="82"/>
        <v/>
      </c>
      <c r="BE233" s="250" t="str">
        <f t="shared" si="83"/>
        <v/>
      </c>
      <c r="BF233" s="638" t="str">
        <f t="shared" si="84"/>
        <v/>
      </c>
      <c r="BG233" s="638" t="str">
        <f t="shared" si="85"/>
        <v/>
      </c>
      <c r="BH233" s="96"/>
      <c r="BI233" s="96"/>
      <c r="BJ233" s="96"/>
      <c r="BK233" s="96"/>
    </row>
    <row r="234" spans="1:63" hidden="1">
      <c r="A234" s="96" t="str">
        <f t="shared" si="86"/>
        <v/>
      </c>
      <c r="B234" s="96">
        <f t="shared" si="87"/>
        <v>0</v>
      </c>
      <c r="C234" s="1658"/>
      <c r="D234" s="1658"/>
      <c r="E234" s="1659"/>
      <c r="F234" s="1660"/>
      <c r="G234" s="1658"/>
      <c r="H234" s="1658"/>
      <c r="I234" s="1658"/>
      <c r="J234" s="1658"/>
      <c r="K234" s="1658"/>
      <c r="L234" s="1661"/>
      <c r="M234" s="1662"/>
      <c r="N234" s="1663"/>
      <c r="O234" s="1663"/>
      <c r="P234" s="1663"/>
      <c r="Q234" s="1663"/>
      <c r="R234" s="1663"/>
      <c r="S234" s="1663"/>
      <c r="T234" s="1663"/>
      <c r="U234" s="1663"/>
      <c r="V234" s="1663"/>
      <c r="W234" s="1664"/>
      <c r="X234" s="1664"/>
      <c r="Y234" s="1664"/>
      <c r="Z234" s="1658"/>
      <c r="AA234" s="4"/>
      <c r="AB234" s="96"/>
      <c r="AC234" s="96"/>
      <c r="AD234" s="96"/>
      <c r="AE234" s="96"/>
      <c r="AF234" s="96"/>
      <c r="AG234" s="96"/>
      <c r="AH234" s="96"/>
      <c r="AI234" s="96"/>
      <c r="AJ234" s="96"/>
      <c r="AK234" s="96"/>
      <c r="AL234" s="250" t="str">
        <f t="shared" si="66"/>
        <v/>
      </c>
      <c r="AM234" s="637" t="str">
        <f t="shared" si="67"/>
        <v/>
      </c>
      <c r="AN234" s="250" t="str">
        <f t="shared" si="68"/>
        <v/>
      </c>
      <c r="AO234" s="250" t="str">
        <f t="shared" si="69"/>
        <v/>
      </c>
      <c r="AP234" s="250" t="str">
        <f t="shared" si="70"/>
        <v/>
      </c>
      <c r="AQ234" s="250" t="str">
        <f t="shared" si="71"/>
        <v/>
      </c>
      <c r="AR234" s="250" t="str">
        <f t="shared" si="72"/>
        <v/>
      </c>
      <c r="AS234" s="638" t="str">
        <f t="shared" si="73"/>
        <v/>
      </c>
      <c r="AT234" s="638" t="str">
        <f t="shared" si="74"/>
        <v/>
      </c>
      <c r="AU234" s="96" t="str">
        <f t="shared" si="75"/>
        <v>S/I</v>
      </c>
      <c r="AV234" s="96"/>
      <c r="AW234" s="639"/>
      <c r="AX234" s="96" t="str">
        <f t="shared" si="76"/>
        <v xml:space="preserve"> - </v>
      </c>
      <c r="AY234" s="640" t="str">
        <f t="shared" si="77"/>
        <v/>
      </c>
      <c r="AZ234" s="640">
        <f t="shared" si="78"/>
        <v>0</v>
      </c>
      <c r="BA234" s="250" t="str">
        <f t="shared" si="79"/>
        <v/>
      </c>
      <c r="BB234" s="250" t="str">
        <f t="shared" si="80"/>
        <v/>
      </c>
      <c r="BC234" s="250" t="str">
        <f t="shared" si="81"/>
        <v/>
      </c>
      <c r="BD234" s="250" t="str">
        <f t="shared" si="82"/>
        <v/>
      </c>
      <c r="BE234" s="250" t="str">
        <f t="shared" si="83"/>
        <v/>
      </c>
      <c r="BF234" s="638" t="str">
        <f t="shared" si="84"/>
        <v/>
      </c>
      <c r="BG234" s="638" t="str">
        <f t="shared" si="85"/>
        <v/>
      </c>
      <c r="BH234" s="96"/>
      <c r="BI234" s="96"/>
      <c r="BJ234" s="96"/>
      <c r="BK234" s="96"/>
    </row>
    <row r="235" spans="1:63" hidden="1">
      <c r="A235" s="96" t="str">
        <f t="shared" si="86"/>
        <v/>
      </c>
      <c r="B235" s="96">
        <f t="shared" si="87"/>
        <v>0</v>
      </c>
      <c r="C235" s="1658"/>
      <c r="D235" s="1658"/>
      <c r="E235" s="1659"/>
      <c r="F235" s="1660"/>
      <c r="G235" s="1658"/>
      <c r="H235" s="1658"/>
      <c r="I235" s="1658"/>
      <c r="J235" s="1658"/>
      <c r="K235" s="1658"/>
      <c r="L235" s="1661"/>
      <c r="M235" s="1662"/>
      <c r="N235" s="1663"/>
      <c r="O235" s="1663"/>
      <c r="P235" s="1663"/>
      <c r="Q235" s="1663"/>
      <c r="R235" s="1663"/>
      <c r="S235" s="1663"/>
      <c r="T235" s="1663"/>
      <c r="U235" s="1663"/>
      <c r="V235" s="1663"/>
      <c r="W235" s="1664"/>
      <c r="X235" s="1664"/>
      <c r="Y235" s="1664"/>
      <c r="Z235" s="1658"/>
      <c r="AA235" s="4"/>
      <c r="AB235" s="96"/>
      <c r="AC235" s="96"/>
      <c r="AD235" s="96"/>
      <c r="AE235" s="96"/>
      <c r="AF235" s="96"/>
      <c r="AG235" s="96"/>
      <c r="AH235" s="96"/>
      <c r="AI235" s="96"/>
      <c r="AJ235" s="96"/>
      <c r="AK235" s="96"/>
      <c r="AL235" s="250" t="str">
        <f t="shared" si="66"/>
        <v/>
      </c>
      <c r="AM235" s="637" t="str">
        <f t="shared" si="67"/>
        <v/>
      </c>
      <c r="AN235" s="250" t="str">
        <f t="shared" si="68"/>
        <v/>
      </c>
      <c r="AO235" s="250" t="str">
        <f t="shared" si="69"/>
        <v/>
      </c>
      <c r="AP235" s="250" t="str">
        <f t="shared" si="70"/>
        <v/>
      </c>
      <c r="AQ235" s="250" t="str">
        <f t="shared" si="71"/>
        <v/>
      </c>
      <c r="AR235" s="250" t="str">
        <f t="shared" si="72"/>
        <v/>
      </c>
      <c r="AS235" s="638" t="str">
        <f t="shared" si="73"/>
        <v/>
      </c>
      <c r="AT235" s="638" t="str">
        <f t="shared" si="74"/>
        <v/>
      </c>
      <c r="AU235" s="96" t="str">
        <f t="shared" si="75"/>
        <v>S/I</v>
      </c>
      <c r="AV235" s="96"/>
      <c r="AW235" s="639"/>
      <c r="AX235" s="96" t="str">
        <f t="shared" si="76"/>
        <v xml:space="preserve"> - </v>
      </c>
      <c r="AY235" s="640" t="str">
        <f t="shared" si="77"/>
        <v/>
      </c>
      <c r="AZ235" s="640">
        <f t="shared" si="78"/>
        <v>0</v>
      </c>
      <c r="BA235" s="250" t="str">
        <f t="shared" si="79"/>
        <v/>
      </c>
      <c r="BB235" s="250" t="str">
        <f t="shared" si="80"/>
        <v/>
      </c>
      <c r="BC235" s="250" t="str">
        <f t="shared" si="81"/>
        <v/>
      </c>
      <c r="BD235" s="250" t="str">
        <f t="shared" si="82"/>
        <v/>
      </c>
      <c r="BE235" s="250" t="str">
        <f t="shared" si="83"/>
        <v/>
      </c>
      <c r="BF235" s="638" t="str">
        <f t="shared" si="84"/>
        <v/>
      </c>
      <c r="BG235" s="638" t="str">
        <f t="shared" si="85"/>
        <v/>
      </c>
      <c r="BH235" s="96"/>
      <c r="BI235" s="96"/>
      <c r="BJ235" s="96"/>
      <c r="BK235" s="96"/>
    </row>
    <row r="236" spans="1:63" hidden="1">
      <c r="A236" s="96" t="str">
        <f t="shared" si="86"/>
        <v/>
      </c>
      <c r="B236" s="96">
        <f t="shared" si="87"/>
        <v>0</v>
      </c>
      <c r="C236" s="1658"/>
      <c r="D236" s="1658"/>
      <c r="E236" s="1659"/>
      <c r="F236" s="1660"/>
      <c r="G236" s="1658"/>
      <c r="H236" s="1658"/>
      <c r="I236" s="1658"/>
      <c r="J236" s="1658"/>
      <c r="K236" s="1658"/>
      <c r="L236" s="1661"/>
      <c r="M236" s="1662"/>
      <c r="N236" s="1663"/>
      <c r="O236" s="1663"/>
      <c r="P236" s="1663"/>
      <c r="Q236" s="1663"/>
      <c r="R236" s="1663"/>
      <c r="S236" s="1663"/>
      <c r="T236" s="1663"/>
      <c r="U236" s="1663"/>
      <c r="V236" s="1663"/>
      <c r="W236" s="1664"/>
      <c r="X236" s="1664"/>
      <c r="Y236" s="1664"/>
      <c r="Z236" s="1658"/>
      <c r="AA236" s="4"/>
      <c r="AB236" s="96"/>
      <c r="AC236" s="96"/>
      <c r="AD236" s="96"/>
      <c r="AE236" s="96"/>
      <c r="AF236" s="96"/>
      <c r="AG236" s="96"/>
      <c r="AH236" s="96"/>
      <c r="AI236" s="96"/>
      <c r="AJ236" s="96"/>
      <c r="AK236" s="96"/>
      <c r="AL236" s="250" t="str">
        <f t="shared" si="66"/>
        <v/>
      </c>
      <c r="AM236" s="637" t="str">
        <f t="shared" si="67"/>
        <v/>
      </c>
      <c r="AN236" s="250" t="str">
        <f t="shared" si="68"/>
        <v/>
      </c>
      <c r="AO236" s="250" t="str">
        <f t="shared" si="69"/>
        <v/>
      </c>
      <c r="AP236" s="250" t="str">
        <f t="shared" si="70"/>
        <v/>
      </c>
      <c r="AQ236" s="250" t="str">
        <f t="shared" si="71"/>
        <v/>
      </c>
      <c r="AR236" s="250" t="str">
        <f t="shared" si="72"/>
        <v/>
      </c>
      <c r="AS236" s="638" t="str">
        <f t="shared" si="73"/>
        <v/>
      </c>
      <c r="AT236" s="638" t="str">
        <f t="shared" si="74"/>
        <v/>
      </c>
      <c r="AU236" s="96" t="str">
        <f t="shared" si="75"/>
        <v>S/I</v>
      </c>
      <c r="AV236" s="96"/>
      <c r="AW236" s="639"/>
      <c r="AX236" s="96" t="str">
        <f t="shared" si="76"/>
        <v xml:space="preserve"> - </v>
      </c>
      <c r="AY236" s="640" t="str">
        <f t="shared" si="77"/>
        <v/>
      </c>
      <c r="AZ236" s="640">
        <f t="shared" si="78"/>
        <v>0</v>
      </c>
      <c r="BA236" s="250" t="str">
        <f t="shared" si="79"/>
        <v/>
      </c>
      <c r="BB236" s="250" t="str">
        <f t="shared" si="80"/>
        <v/>
      </c>
      <c r="BC236" s="250" t="str">
        <f t="shared" si="81"/>
        <v/>
      </c>
      <c r="BD236" s="250" t="str">
        <f t="shared" si="82"/>
        <v/>
      </c>
      <c r="BE236" s="250" t="str">
        <f t="shared" si="83"/>
        <v/>
      </c>
      <c r="BF236" s="638" t="str">
        <f t="shared" si="84"/>
        <v/>
      </c>
      <c r="BG236" s="638" t="str">
        <f t="shared" si="85"/>
        <v/>
      </c>
      <c r="BH236" s="96"/>
      <c r="BI236" s="96"/>
      <c r="BJ236" s="96"/>
      <c r="BK236" s="96"/>
    </row>
    <row r="237" spans="1:63" hidden="1">
      <c r="A237" s="96" t="str">
        <f t="shared" si="86"/>
        <v/>
      </c>
      <c r="B237" s="96">
        <f t="shared" si="87"/>
        <v>0</v>
      </c>
      <c r="C237" s="1658"/>
      <c r="D237" s="1658"/>
      <c r="E237" s="1659"/>
      <c r="F237" s="1660"/>
      <c r="G237" s="1658"/>
      <c r="H237" s="1658"/>
      <c r="I237" s="1658"/>
      <c r="J237" s="1658"/>
      <c r="K237" s="1658"/>
      <c r="L237" s="1661"/>
      <c r="M237" s="1662"/>
      <c r="N237" s="1663"/>
      <c r="O237" s="1663"/>
      <c r="P237" s="1663"/>
      <c r="Q237" s="1663"/>
      <c r="R237" s="1663"/>
      <c r="S237" s="1663"/>
      <c r="T237" s="1663"/>
      <c r="U237" s="1663"/>
      <c r="V237" s="1663"/>
      <c r="W237" s="1664"/>
      <c r="X237" s="1664"/>
      <c r="Y237" s="1664"/>
      <c r="Z237" s="1658"/>
      <c r="AA237" s="4"/>
      <c r="AB237" s="96"/>
      <c r="AC237" s="96"/>
      <c r="AD237" s="96"/>
      <c r="AE237" s="96"/>
      <c r="AF237" s="96"/>
      <c r="AG237" s="96"/>
      <c r="AH237" s="96"/>
      <c r="AI237" s="96"/>
      <c r="AJ237" s="96"/>
      <c r="AK237" s="96"/>
      <c r="AL237" s="250" t="str">
        <f t="shared" si="66"/>
        <v/>
      </c>
      <c r="AM237" s="637" t="str">
        <f t="shared" si="67"/>
        <v/>
      </c>
      <c r="AN237" s="250" t="str">
        <f t="shared" si="68"/>
        <v/>
      </c>
      <c r="AO237" s="250" t="str">
        <f t="shared" si="69"/>
        <v/>
      </c>
      <c r="AP237" s="250" t="str">
        <f t="shared" si="70"/>
        <v/>
      </c>
      <c r="AQ237" s="250" t="str">
        <f t="shared" si="71"/>
        <v/>
      </c>
      <c r="AR237" s="250" t="str">
        <f t="shared" si="72"/>
        <v/>
      </c>
      <c r="AS237" s="638" t="str">
        <f t="shared" si="73"/>
        <v/>
      </c>
      <c r="AT237" s="638" t="str">
        <f t="shared" si="74"/>
        <v/>
      </c>
      <c r="AU237" s="96" t="str">
        <f t="shared" si="75"/>
        <v>S/I</v>
      </c>
      <c r="AV237" s="96"/>
      <c r="AW237" s="639"/>
      <c r="AX237" s="96" t="str">
        <f t="shared" si="76"/>
        <v xml:space="preserve"> - </v>
      </c>
      <c r="AY237" s="640" t="str">
        <f t="shared" si="77"/>
        <v/>
      </c>
      <c r="AZ237" s="640">
        <f t="shared" si="78"/>
        <v>0</v>
      </c>
      <c r="BA237" s="250" t="str">
        <f t="shared" si="79"/>
        <v/>
      </c>
      <c r="BB237" s="250" t="str">
        <f t="shared" si="80"/>
        <v/>
      </c>
      <c r="BC237" s="250" t="str">
        <f t="shared" si="81"/>
        <v/>
      </c>
      <c r="BD237" s="250" t="str">
        <f t="shared" si="82"/>
        <v/>
      </c>
      <c r="BE237" s="250" t="str">
        <f t="shared" si="83"/>
        <v/>
      </c>
      <c r="BF237" s="638" t="str">
        <f t="shared" si="84"/>
        <v/>
      </c>
      <c r="BG237" s="638" t="str">
        <f t="shared" si="85"/>
        <v/>
      </c>
      <c r="BH237" s="96"/>
      <c r="BI237" s="96"/>
      <c r="BJ237" s="96"/>
      <c r="BK237" s="96"/>
    </row>
    <row r="238" spans="1:63" hidden="1">
      <c r="A238" s="96" t="str">
        <f t="shared" si="86"/>
        <v/>
      </c>
      <c r="B238" s="96">
        <f t="shared" si="87"/>
        <v>0</v>
      </c>
      <c r="C238" s="1658"/>
      <c r="D238" s="1658"/>
      <c r="E238" s="1659"/>
      <c r="F238" s="1660"/>
      <c r="G238" s="1658"/>
      <c r="H238" s="1658"/>
      <c r="I238" s="1658"/>
      <c r="J238" s="1658"/>
      <c r="K238" s="1658"/>
      <c r="L238" s="1661"/>
      <c r="M238" s="1662"/>
      <c r="N238" s="1663"/>
      <c r="O238" s="1663"/>
      <c r="P238" s="1663"/>
      <c r="Q238" s="1663"/>
      <c r="R238" s="1663"/>
      <c r="S238" s="1663"/>
      <c r="T238" s="1663"/>
      <c r="U238" s="1663"/>
      <c r="V238" s="1663"/>
      <c r="W238" s="1664"/>
      <c r="X238" s="1664"/>
      <c r="Y238" s="1664"/>
      <c r="Z238" s="1658"/>
      <c r="AA238" s="4"/>
      <c r="AB238" s="96"/>
      <c r="AC238" s="96"/>
      <c r="AD238" s="96"/>
      <c r="AE238" s="96"/>
      <c r="AF238" s="96"/>
      <c r="AG238" s="96"/>
      <c r="AH238" s="96"/>
      <c r="AI238" s="96"/>
      <c r="AJ238" s="96"/>
      <c r="AK238" s="96"/>
      <c r="AL238" s="250" t="str">
        <f t="shared" si="66"/>
        <v/>
      </c>
      <c r="AM238" s="637" t="str">
        <f t="shared" si="67"/>
        <v/>
      </c>
      <c r="AN238" s="250" t="str">
        <f t="shared" si="68"/>
        <v/>
      </c>
      <c r="AO238" s="250" t="str">
        <f t="shared" si="69"/>
        <v/>
      </c>
      <c r="AP238" s="250" t="str">
        <f t="shared" si="70"/>
        <v/>
      </c>
      <c r="AQ238" s="250" t="str">
        <f t="shared" si="71"/>
        <v/>
      </c>
      <c r="AR238" s="250" t="str">
        <f t="shared" si="72"/>
        <v/>
      </c>
      <c r="AS238" s="638" t="str">
        <f t="shared" si="73"/>
        <v/>
      </c>
      <c r="AT238" s="638" t="str">
        <f t="shared" si="74"/>
        <v/>
      </c>
      <c r="AU238" s="96" t="str">
        <f t="shared" si="75"/>
        <v>S/I</v>
      </c>
      <c r="AV238" s="96"/>
      <c r="AW238" s="639"/>
      <c r="AX238" s="96" t="str">
        <f t="shared" si="76"/>
        <v xml:space="preserve"> - </v>
      </c>
      <c r="AY238" s="640" t="str">
        <f t="shared" si="77"/>
        <v/>
      </c>
      <c r="AZ238" s="640">
        <f t="shared" si="78"/>
        <v>0</v>
      </c>
      <c r="BA238" s="250" t="str">
        <f t="shared" si="79"/>
        <v/>
      </c>
      <c r="BB238" s="250" t="str">
        <f t="shared" si="80"/>
        <v/>
      </c>
      <c r="BC238" s="250" t="str">
        <f t="shared" si="81"/>
        <v/>
      </c>
      <c r="BD238" s="250" t="str">
        <f t="shared" si="82"/>
        <v/>
      </c>
      <c r="BE238" s="250" t="str">
        <f t="shared" si="83"/>
        <v/>
      </c>
      <c r="BF238" s="638" t="str">
        <f t="shared" si="84"/>
        <v/>
      </c>
      <c r="BG238" s="638" t="str">
        <f t="shared" si="85"/>
        <v/>
      </c>
      <c r="BH238" s="96"/>
      <c r="BI238" s="96"/>
      <c r="BJ238" s="96"/>
      <c r="BK238" s="96"/>
    </row>
    <row r="239" spans="1:63" hidden="1">
      <c r="A239" s="96" t="str">
        <f t="shared" si="86"/>
        <v/>
      </c>
      <c r="B239" s="96">
        <f t="shared" si="87"/>
        <v>0</v>
      </c>
      <c r="C239" s="1658"/>
      <c r="D239" s="1658"/>
      <c r="E239" s="1659"/>
      <c r="F239" s="1660"/>
      <c r="G239" s="1658"/>
      <c r="H239" s="1658"/>
      <c r="I239" s="1658"/>
      <c r="J239" s="1658"/>
      <c r="K239" s="1658"/>
      <c r="L239" s="1661"/>
      <c r="M239" s="1662"/>
      <c r="N239" s="1663"/>
      <c r="O239" s="1663"/>
      <c r="P239" s="1663"/>
      <c r="Q239" s="1663"/>
      <c r="R239" s="1663"/>
      <c r="S239" s="1663"/>
      <c r="T239" s="1663"/>
      <c r="U239" s="1663"/>
      <c r="V239" s="1663"/>
      <c r="W239" s="1664"/>
      <c r="X239" s="1664"/>
      <c r="Y239" s="1664"/>
      <c r="Z239" s="1658"/>
      <c r="AA239" s="4"/>
      <c r="AB239" s="96"/>
      <c r="AC239" s="96"/>
      <c r="AD239" s="96"/>
      <c r="AE239" s="96"/>
      <c r="AF239" s="96"/>
      <c r="AG239" s="96"/>
      <c r="AH239" s="96"/>
      <c r="AI239" s="96"/>
      <c r="AJ239" s="96"/>
      <c r="AK239" s="96"/>
      <c r="AL239" s="250" t="str">
        <f t="shared" si="66"/>
        <v/>
      </c>
      <c r="AM239" s="637" t="str">
        <f t="shared" si="67"/>
        <v/>
      </c>
      <c r="AN239" s="250" t="str">
        <f t="shared" si="68"/>
        <v/>
      </c>
      <c r="AO239" s="250" t="str">
        <f t="shared" si="69"/>
        <v/>
      </c>
      <c r="AP239" s="250" t="str">
        <f t="shared" si="70"/>
        <v/>
      </c>
      <c r="AQ239" s="250" t="str">
        <f t="shared" si="71"/>
        <v/>
      </c>
      <c r="AR239" s="250" t="str">
        <f t="shared" si="72"/>
        <v/>
      </c>
      <c r="AS239" s="638" t="str">
        <f t="shared" si="73"/>
        <v/>
      </c>
      <c r="AT239" s="638" t="str">
        <f t="shared" si="74"/>
        <v/>
      </c>
      <c r="AU239" s="96" t="str">
        <f t="shared" si="75"/>
        <v>S/I</v>
      </c>
      <c r="AV239" s="96"/>
      <c r="AW239" s="639"/>
      <c r="AX239" s="96" t="str">
        <f t="shared" si="76"/>
        <v xml:space="preserve"> - </v>
      </c>
      <c r="AY239" s="640" t="str">
        <f t="shared" si="77"/>
        <v/>
      </c>
      <c r="AZ239" s="640">
        <f t="shared" si="78"/>
        <v>0</v>
      </c>
      <c r="BA239" s="250" t="str">
        <f t="shared" si="79"/>
        <v/>
      </c>
      <c r="BB239" s="250" t="str">
        <f t="shared" si="80"/>
        <v/>
      </c>
      <c r="BC239" s="250" t="str">
        <f t="shared" si="81"/>
        <v/>
      </c>
      <c r="BD239" s="250" t="str">
        <f t="shared" si="82"/>
        <v/>
      </c>
      <c r="BE239" s="250" t="str">
        <f t="shared" si="83"/>
        <v/>
      </c>
      <c r="BF239" s="638" t="str">
        <f t="shared" si="84"/>
        <v/>
      </c>
      <c r="BG239" s="638" t="str">
        <f t="shared" si="85"/>
        <v/>
      </c>
      <c r="BH239" s="96"/>
      <c r="BI239" s="96"/>
      <c r="BJ239" s="96"/>
      <c r="BK239" s="96"/>
    </row>
    <row r="240" spans="1:63" hidden="1">
      <c r="A240" s="96" t="str">
        <f t="shared" si="86"/>
        <v/>
      </c>
      <c r="B240" s="96">
        <f t="shared" si="87"/>
        <v>0</v>
      </c>
      <c r="C240" s="1658"/>
      <c r="D240" s="1658"/>
      <c r="E240" s="1659"/>
      <c r="F240" s="1660"/>
      <c r="G240" s="1658"/>
      <c r="H240" s="1658"/>
      <c r="I240" s="1658"/>
      <c r="J240" s="1658"/>
      <c r="K240" s="1658"/>
      <c r="L240" s="1661"/>
      <c r="M240" s="1662"/>
      <c r="N240" s="1663"/>
      <c r="O240" s="1663"/>
      <c r="P240" s="1663"/>
      <c r="Q240" s="1663"/>
      <c r="R240" s="1663"/>
      <c r="S240" s="1663"/>
      <c r="T240" s="1663"/>
      <c r="U240" s="1663"/>
      <c r="V240" s="1663"/>
      <c r="W240" s="1664"/>
      <c r="X240" s="1664"/>
      <c r="Y240" s="1664"/>
      <c r="Z240" s="1658"/>
      <c r="AA240" s="4"/>
      <c r="AB240" s="96"/>
      <c r="AC240" s="96"/>
      <c r="AD240" s="96"/>
      <c r="AE240" s="96"/>
      <c r="AF240" s="96"/>
      <c r="AG240" s="96"/>
      <c r="AH240" s="96"/>
      <c r="AI240" s="96"/>
      <c r="AJ240" s="96"/>
      <c r="AK240" s="96"/>
      <c r="AL240" s="250" t="str">
        <f t="shared" si="66"/>
        <v/>
      </c>
      <c r="AM240" s="637" t="str">
        <f t="shared" si="67"/>
        <v/>
      </c>
      <c r="AN240" s="250" t="str">
        <f t="shared" si="68"/>
        <v/>
      </c>
      <c r="AO240" s="250" t="str">
        <f t="shared" si="69"/>
        <v/>
      </c>
      <c r="AP240" s="250" t="str">
        <f t="shared" si="70"/>
        <v/>
      </c>
      <c r="AQ240" s="250" t="str">
        <f t="shared" si="71"/>
        <v/>
      </c>
      <c r="AR240" s="250" t="str">
        <f t="shared" si="72"/>
        <v/>
      </c>
      <c r="AS240" s="638" t="str">
        <f t="shared" si="73"/>
        <v/>
      </c>
      <c r="AT240" s="638" t="str">
        <f t="shared" si="74"/>
        <v/>
      </c>
      <c r="AU240" s="96" t="str">
        <f t="shared" si="75"/>
        <v>S/I</v>
      </c>
      <c r="AV240" s="96"/>
      <c r="AW240" s="639"/>
      <c r="AX240" s="96" t="str">
        <f t="shared" si="76"/>
        <v xml:space="preserve"> - </v>
      </c>
      <c r="AY240" s="640" t="str">
        <f t="shared" si="77"/>
        <v/>
      </c>
      <c r="AZ240" s="640">
        <f t="shared" si="78"/>
        <v>0</v>
      </c>
      <c r="BA240" s="250" t="str">
        <f t="shared" si="79"/>
        <v/>
      </c>
      <c r="BB240" s="250" t="str">
        <f t="shared" si="80"/>
        <v/>
      </c>
      <c r="BC240" s="250" t="str">
        <f t="shared" si="81"/>
        <v/>
      </c>
      <c r="BD240" s="250" t="str">
        <f t="shared" si="82"/>
        <v/>
      </c>
      <c r="BE240" s="250" t="str">
        <f t="shared" si="83"/>
        <v/>
      </c>
      <c r="BF240" s="638" t="str">
        <f t="shared" si="84"/>
        <v/>
      </c>
      <c r="BG240" s="638" t="str">
        <f t="shared" si="85"/>
        <v/>
      </c>
      <c r="BH240" s="96"/>
      <c r="BI240" s="96"/>
      <c r="BJ240" s="96"/>
      <c r="BK240" s="96"/>
    </row>
    <row r="241" spans="1:63" hidden="1">
      <c r="A241" s="96" t="str">
        <f t="shared" si="86"/>
        <v/>
      </c>
      <c r="B241" s="96">
        <f t="shared" si="87"/>
        <v>0</v>
      </c>
      <c r="C241" s="1658"/>
      <c r="D241" s="1658"/>
      <c r="E241" s="1659"/>
      <c r="F241" s="1660"/>
      <c r="G241" s="1658"/>
      <c r="H241" s="1658"/>
      <c r="I241" s="1658"/>
      <c r="J241" s="1658"/>
      <c r="K241" s="1658"/>
      <c r="L241" s="1661"/>
      <c r="M241" s="1662"/>
      <c r="N241" s="1663"/>
      <c r="O241" s="1663"/>
      <c r="P241" s="1663"/>
      <c r="Q241" s="1663"/>
      <c r="R241" s="1663"/>
      <c r="S241" s="1663"/>
      <c r="T241" s="1663"/>
      <c r="U241" s="1663"/>
      <c r="V241" s="1663"/>
      <c r="W241" s="1664"/>
      <c r="X241" s="1664"/>
      <c r="Y241" s="1664"/>
      <c r="Z241" s="1658"/>
      <c r="AA241" s="4"/>
      <c r="AB241" s="96"/>
      <c r="AC241" s="96"/>
      <c r="AD241" s="96"/>
      <c r="AE241" s="96"/>
      <c r="AF241" s="96"/>
      <c r="AG241" s="96"/>
      <c r="AH241" s="96"/>
      <c r="AI241" s="96"/>
      <c r="AJ241" s="96"/>
      <c r="AK241" s="96"/>
      <c r="AL241" s="250" t="str">
        <f t="shared" si="66"/>
        <v/>
      </c>
      <c r="AM241" s="637" t="str">
        <f t="shared" si="67"/>
        <v/>
      </c>
      <c r="AN241" s="250" t="str">
        <f t="shared" si="68"/>
        <v/>
      </c>
      <c r="AO241" s="250" t="str">
        <f t="shared" si="69"/>
        <v/>
      </c>
      <c r="AP241" s="250" t="str">
        <f t="shared" si="70"/>
        <v/>
      </c>
      <c r="AQ241" s="250" t="str">
        <f t="shared" si="71"/>
        <v/>
      </c>
      <c r="AR241" s="250" t="str">
        <f t="shared" si="72"/>
        <v/>
      </c>
      <c r="AS241" s="638" t="str">
        <f t="shared" si="73"/>
        <v/>
      </c>
      <c r="AT241" s="638" t="str">
        <f t="shared" si="74"/>
        <v/>
      </c>
      <c r="AU241" s="96" t="str">
        <f t="shared" si="75"/>
        <v>S/I</v>
      </c>
      <c r="AV241" s="96"/>
      <c r="AW241" s="639"/>
      <c r="AX241" s="96" t="str">
        <f t="shared" si="76"/>
        <v xml:space="preserve"> - </v>
      </c>
      <c r="AY241" s="640" t="str">
        <f t="shared" si="77"/>
        <v/>
      </c>
      <c r="AZ241" s="640">
        <f t="shared" si="78"/>
        <v>0</v>
      </c>
      <c r="BA241" s="250" t="str">
        <f t="shared" si="79"/>
        <v/>
      </c>
      <c r="BB241" s="250" t="str">
        <f t="shared" si="80"/>
        <v/>
      </c>
      <c r="BC241" s="250" t="str">
        <f t="shared" si="81"/>
        <v/>
      </c>
      <c r="BD241" s="250" t="str">
        <f t="shared" si="82"/>
        <v/>
      </c>
      <c r="BE241" s="250" t="str">
        <f t="shared" si="83"/>
        <v/>
      </c>
      <c r="BF241" s="638" t="str">
        <f t="shared" si="84"/>
        <v/>
      </c>
      <c r="BG241" s="638" t="str">
        <f t="shared" si="85"/>
        <v/>
      </c>
      <c r="BH241" s="96"/>
      <c r="BI241" s="96"/>
      <c r="BJ241" s="96"/>
      <c r="BK241" s="96"/>
    </row>
    <row r="242" spans="1:63" hidden="1">
      <c r="A242" s="96" t="str">
        <f t="shared" si="86"/>
        <v/>
      </c>
      <c r="B242" s="96">
        <f t="shared" si="87"/>
        <v>0</v>
      </c>
      <c r="C242" s="1658"/>
      <c r="D242" s="1658"/>
      <c r="E242" s="1659"/>
      <c r="F242" s="1660"/>
      <c r="G242" s="1658"/>
      <c r="H242" s="1658"/>
      <c r="I242" s="1658"/>
      <c r="J242" s="1658"/>
      <c r="K242" s="1658"/>
      <c r="L242" s="1661"/>
      <c r="M242" s="1662"/>
      <c r="N242" s="1663"/>
      <c r="O242" s="1663"/>
      <c r="P242" s="1663"/>
      <c r="Q242" s="1663"/>
      <c r="R242" s="1663"/>
      <c r="S242" s="1663"/>
      <c r="T242" s="1663"/>
      <c r="U242" s="1663"/>
      <c r="V242" s="1663"/>
      <c r="W242" s="1664"/>
      <c r="X242" s="1664"/>
      <c r="Y242" s="1664"/>
      <c r="Z242" s="1658"/>
      <c r="AA242" s="4"/>
      <c r="AB242" s="96"/>
      <c r="AC242" s="96"/>
      <c r="AD242" s="96"/>
      <c r="AE242" s="96"/>
      <c r="AF242" s="96"/>
      <c r="AG242" s="96"/>
      <c r="AH242" s="96"/>
      <c r="AI242" s="96"/>
      <c r="AJ242" s="96"/>
      <c r="AK242" s="96"/>
      <c r="AL242" s="250" t="str">
        <f t="shared" si="66"/>
        <v/>
      </c>
      <c r="AM242" s="637" t="str">
        <f t="shared" si="67"/>
        <v/>
      </c>
      <c r="AN242" s="250" t="str">
        <f t="shared" si="68"/>
        <v/>
      </c>
      <c r="AO242" s="250" t="str">
        <f t="shared" si="69"/>
        <v/>
      </c>
      <c r="AP242" s="250" t="str">
        <f t="shared" si="70"/>
        <v/>
      </c>
      <c r="AQ242" s="250" t="str">
        <f t="shared" si="71"/>
        <v/>
      </c>
      <c r="AR242" s="250" t="str">
        <f t="shared" si="72"/>
        <v/>
      </c>
      <c r="AS242" s="638" t="str">
        <f t="shared" si="73"/>
        <v/>
      </c>
      <c r="AT242" s="638" t="str">
        <f t="shared" si="74"/>
        <v/>
      </c>
      <c r="AU242" s="96" t="str">
        <f t="shared" si="75"/>
        <v>S/I</v>
      </c>
      <c r="AV242" s="96"/>
      <c r="AW242" s="639"/>
      <c r="AX242" s="96" t="str">
        <f t="shared" si="76"/>
        <v xml:space="preserve"> - </v>
      </c>
      <c r="AY242" s="640" t="str">
        <f t="shared" si="77"/>
        <v/>
      </c>
      <c r="AZ242" s="640">
        <f t="shared" si="78"/>
        <v>0</v>
      </c>
      <c r="BA242" s="250" t="str">
        <f t="shared" si="79"/>
        <v/>
      </c>
      <c r="BB242" s="250" t="str">
        <f t="shared" si="80"/>
        <v/>
      </c>
      <c r="BC242" s="250" t="str">
        <f t="shared" si="81"/>
        <v/>
      </c>
      <c r="BD242" s="250" t="str">
        <f t="shared" si="82"/>
        <v/>
      </c>
      <c r="BE242" s="250" t="str">
        <f t="shared" si="83"/>
        <v/>
      </c>
      <c r="BF242" s="638" t="str">
        <f t="shared" si="84"/>
        <v/>
      </c>
      <c r="BG242" s="638" t="str">
        <f t="shared" si="85"/>
        <v/>
      </c>
      <c r="BH242" s="96"/>
      <c r="BI242" s="96"/>
      <c r="BJ242" s="96"/>
      <c r="BK242" s="96"/>
    </row>
    <row r="243" spans="1:63" hidden="1">
      <c r="A243" s="96" t="str">
        <f t="shared" si="86"/>
        <v/>
      </c>
      <c r="B243" s="96">
        <f t="shared" si="87"/>
        <v>0</v>
      </c>
      <c r="C243" s="1658"/>
      <c r="D243" s="1658"/>
      <c r="E243" s="1659"/>
      <c r="F243" s="1660"/>
      <c r="G243" s="1658"/>
      <c r="H243" s="1658"/>
      <c r="I243" s="1658"/>
      <c r="J243" s="1658"/>
      <c r="K243" s="1658"/>
      <c r="L243" s="1661"/>
      <c r="M243" s="1662"/>
      <c r="N243" s="1663"/>
      <c r="O243" s="1663"/>
      <c r="P243" s="1663"/>
      <c r="Q243" s="1663"/>
      <c r="R243" s="1663"/>
      <c r="S243" s="1663"/>
      <c r="T243" s="1663"/>
      <c r="U243" s="1663"/>
      <c r="V243" s="1663"/>
      <c r="W243" s="1664"/>
      <c r="X243" s="1664"/>
      <c r="Y243" s="1664"/>
      <c r="Z243" s="1658"/>
      <c r="AA243" s="4"/>
      <c r="AB243" s="96"/>
      <c r="AC243" s="96"/>
      <c r="AD243" s="96"/>
      <c r="AE243" s="96"/>
      <c r="AF243" s="96"/>
      <c r="AG243" s="96"/>
      <c r="AH243" s="96"/>
      <c r="AI243" s="96"/>
      <c r="AJ243" s="96"/>
      <c r="AK243" s="96"/>
      <c r="AL243" s="250" t="str">
        <f t="shared" si="66"/>
        <v/>
      </c>
      <c r="AM243" s="637" t="str">
        <f t="shared" si="67"/>
        <v/>
      </c>
      <c r="AN243" s="250" t="str">
        <f t="shared" si="68"/>
        <v/>
      </c>
      <c r="AO243" s="250" t="str">
        <f t="shared" si="69"/>
        <v/>
      </c>
      <c r="AP243" s="250" t="str">
        <f t="shared" si="70"/>
        <v/>
      </c>
      <c r="AQ243" s="250" t="str">
        <f t="shared" si="71"/>
        <v/>
      </c>
      <c r="AR243" s="250" t="str">
        <f t="shared" si="72"/>
        <v/>
      </c>
      <c r="AS243" s="638" t="str">
        <f t="shared" si="73"/>
        <v/>
      </c>
      <c r="AT243" s="638" t="str">
        <f t="shared" si="74"/>
        <v/>
      </c>
      <c r="AU243" s="96" t="str">
        <f t="shared" si="75"/>
        <v>S/I</v>
      </c>
      <c r="AV243" s="96"/>
      <c r="AW243" s="639"/>
      <c r="AX243" s="96" t="str">
        <f t="shared" si="76"/>
        <v xml:space="preserve"> - </v>
      </c>
      <c r="AY243" s="640" t="str">
        <f t="shared" si="77"/>
        <v/>
      </c>
      <c r="AZ243" s="640">
        <f t="shared" si="78"/>
        <v>0</v>
      </c>
      <c r="BA243" s="250" t="str">
        <f t="shared" si="79"/>
        <v/>
      </c>
      <c r="BB243" s="250" t="str">
        <f t="shared" si="80"/>
        <v/>
      </c>
      <c r="BC243" s="250" t="str">
        <f t="shared" si="81"/>
        <v/>
      </c>
      <c r="BD243" s="250" t="str">
        <f t="shared" si="82"/>
        <v/>
      </c>
      <c r="BE243" s="250" t="str">
        <f t="shared" si="83"/>
        <v/>
      </c>
      <c r="BF243" s="638" t="str">
        <f t="shared" si="84"/>
        <v/>
      </c>
      <c r="BG243" s="638" t="str">
        <f t="shared" si="85"/>
        <v/>
      </c>
      <c r="BH243" s="96"/>
      <c r="BI243" s="96"/>
      <c r="BJ243" s="96"/>
      <c r="BK243" s="96"/>
    </row>
    <row r="244" spans="1:63" hidden="1">
      <c r="A244" s="96" t="str">
        <f t="shared" si="86"/>
        <v/>
      </c>
      <c r="B244" s="96">
        <f t="shared" si="87"/>
        <v>0</v>
      </c>
      <c r="C244" s="1658"/>
      <c r="D244" s="1658"/>
      <c r="E244" s="1659"/>
      <c r="F244" s="1660"/>
      <c r="G244" s="1658"/>
      <c r="H244" s="1658"/>
      <c r="I244" s="1658"/>
      <c r="J244" s="1658"/>
      <c r="K244" s="1658"/>
      <c r="L244" s="1661"/>
      <c r="M244" s="1662"/>
      <c r="N244" s="1663"/>
      <c r="O244" s="1663"/>
      <c r="P244" s="1663"/>
      <c r="Q244" s="1663"/>
      <c r="R244" s="1663"/>
      <c r="S244" s="1663"/>
      <c r="T244" s="1663"/>
      <c r="U244" s="1663"/>
      <c r="V244" s="1663"/>
      <c r="W244" s="1664"/>
      <c r="X244" s="1664"/>
      <c r="Y244" s="1664"/>
      <c r="Z244" s="1658"/>
      <c r="AA244" s="4"/>
      <c r="AB244" s="96"/>
      <c r="AC244" s="96"/>
      <c r="AD244" s="96"/>
      <c r="AE244" s="96"/>
      <c r="AF244" s="96"/>
      <c r="AG244" s="96"/>
      <c r="AH244" s="96"/>
      <c r="AI244" s="96"/>
      <c r="AJ244" s="96"/>
      <c r="AK244" s="96"/>
      <c r="AL244" s="250" t="str">
        <f t="shared" si="66"/>
        <v/>
      </c>
      <c r="AM244" s="637" t="str">
        <f t="shared" si="67"/>
        <v/>
      </c>
      <c r="AN244" s="250" t="str">
        <f t="shared" si="68"/>
        <v/>
      </c>
      <c r="AO244" s="250" t="str">
        <f t="shared" si="69"/>
        <v/>
      </c>
      <c r="AP244" s="250" t="str">
        <f t="shared" si="70"/>
        <v/>
      </c>
      <c r="AQ244" s="250" t="str">
        <f t="shared" si="71"/>
        <v/>
      </c>
      <c r="AR244" s="250" t="str">
        <f t="shared" si="72"/>
        <v/>
      </c>
      <c r="AS244" s="638" t="str">
        <f t="shared" si="73"/>
        <v/>
      </c>
      <c r="AT244" s="638" t="str">
        <f t="shared" si="74"/>
        <v/>
      </c>
      <c r="AU244" s="96" t="str">
        <f t="shared" si="75"/>
        <v>S/I</v>
      </c>
      <c r="AV244" s="96"/>
      <c r="AW244" s="639"/>
      <c r="AX244" s="96" t="str">
        <f t="shared" si="76"/>
        <v xml:space="preserve"> - </v>
      </c>
      <c r="AY244" s="640" t="str">
        <f t="shared" si="77"/>
        <v/>
      </c>
      <c r="AZ244" s="640">
        <f t="shared" si="78"/>
        <v>0</v>
      </c>
      <c r="BA244" s="250" t="str">
        <f t="shared" si="79"/>
        <v/>
      </c>
      <c r="BB244" s="250" t="str">
        <f t="shared" si="80"/>
        <v/>
      </c>
      <c r="BC244" s="250" t="str">
        <f t="shared" si="81"/>
        <v/>
      </c>
      <c r="BD244" s="250" t="str">
        <f t="shared" si="82"/>
        <v/>
      </c>
      <c r="BE244" s="250" t="str">
        <f t="shared" si="83"/>
        <v/>
      </c>
      <c r="BF244" s="638" t="str">
        <f t="shared" si="84"/>
        <v/>
      </c>
      <c r="BG244" s="638" t="str">
        <f t="shared" si="85"/>
        <v/>
      </c>
      <c r="BH244" s="96"/>
      <c r="BI244" s="96"/>
      <c r="BJ244" s="96"/>
      <c r="BK244" s="96"/>
    </row>
    <row r="245" spans="1:63" hidden="1">
      <c r="A245" s="96" t="str">
        <f t="shared" si="86"/>
        <v/>
      </c>
      <c r="B245" s="96">
        <f t="shared" si="87"/>
        <v>0</v>
      </c>
      <c r="C245" s="1658"/>
      <c r="D245" s="1658"/>
      <c r="E245" s="1659"/>
      <c r="F245" s="1660"/>
      <c r="G245" s="1658"/>
      <c r="H245" s="1658"/>
      <c r="I245" s="1658"/>
      <c r="J245" s="1658"/>
      <c r="K245" s="1658"/>
      <c r="L245" s="1661"/>
      <c r="M245" s="1662"/>
      <c r="N245" s="1663"/>
      <c r="O245" s="1663"/>
      <c r="P245" s="1663"/>
      <c r="Q245" s="1663"/>
      <c r="R245" s="1663"/>
      <c r="S245" s="1663"/>
      <c r="T245" s="1663"/>
      <c r="U245" s="1663"/>
      <c r="V245" s="1663"/>
      <c r="W245" s="1664"/>
      <c r="X245" s="1664"/>
      <c r="Y245" s="1664"/>
      <c r="Z245" s="1658"/>
      <c r="AA245" s="4"/>
      <c r="AB245" s="96"/>
      <c r="AC245" s="96"/>
      <c r="AD245" s="96"/>
      <c r="AE245" s="96"/>
      <c r="AF245" s="96"/>
      <c r="AG245" s="96"/>
      <c r="AH245" s="96"/>
      <c r="AI245" s="96"/>
      <c r="AJ245" s="96"/>
      <c r="AK245" s="96"/>
      <c r="AL245" s="250" t="str">
        <f t="shared" si="66"/>
        <v/>
      </c>
      <c r="AM245" s="637" t="str">
        <f t="shared" si="67"/>
        <v/>
      </c>
      <c r="AN245" s="250" t="str">
        <f t="shared" si="68"/>
        <v/>
      </c>
      <c r="AO245" s="250" t="str">
        <f t="shared" si="69"/>
        <v/>
      </c>
      <c r="AP245" s="250" t="str">
        <f t="shared" si="70"/>
        <v/>
      </c>
      <c r="AQ245" s="250" t="str">
        <f t="shared" si="71"/>
        <v/>
      </c>
      <c r="AR245" s="250" t="str">
        <f t="shared" si="72"/>
        <v/>
      </c>
      <c r="AS245" s="638" t="str">
        <f t="shared" si="73"/>
        <v/>
      </c>
      <c r="AT245" s="638" t="str">
        <f t="shared" si="74"/>
        <v/>
      </c>
      <c r="AU245" s="96" t="str">
        <f t="shared" si="75"/>
        <v>S/I</v>
      </c>
      <c r="AV245" s="96"/>
      <c r="AW245" s="639"/>
      <c r="AX245" s="96" t="str">
        <f t="shared" si="76"/>
        <v xml:space="preserve"> - </v>
      </c>
      <c r="AY245" s="640" t="str">
        <f t="shared" si="77"/>
        <v/>
      </c>
      <c r="AZ245" s="640">
        <f t="shared" si="78"/>
        <v>0</v>
      </c>
      <c r="BA245" s="250" t="str">
        <f t="shared" si="79"/>
        <v/>
      </c>
      <c r="BB245" s="250" t="str">
        <f t="shared" si="80"/>
        <v/>
      </c>
      <c r="BC245" s="250" t="str">
        <f t="shared" si="81"/>
        <v/>
      </c>
      <c r="BD245" s="250" t="str">
        <f t="shared" si="82"/>
        <v/>
      </c>
      <c r="BE245" s="250" t="str">
        <f t="shared" si="83"/>
        <v/>
      </c>
      <c r="BF245" s="638" t="str">
        <f t="shared" si="84"/>
        <v/>
      </c>
      <c r="BG245" s="638" t="str">
        <f t="shared" si="85"/>
        <v/>
      </c>
      <c r="BH245" s="96"/>
      <c r="BI245" s="96"/>
      <c r="BJ245" s="96"/>
      <c r="BK245" s="96"/>
    </row>
    <row r="246" spans="1:63" hidden="1">
      <c r="A246" s="96" t="str">
        <f t="shared" si="86"/>
        <v/>
      </c>
      <c r="B246" s="96">
        <f t="shared" si="87"/>
        <v>0</v>
      </c>
      <c r="C246" s="1658"/>
      <c r="D246" s="1658"/>
      <c r="E246" s="1659"/>
      <c r="F246" s="1660"/>
      <c r="G246" s="1658"/>
      <c r="H246" s="1658"/>
      <c r="I246" s="1658"/>
      <c r="J246" s="1658"/>
      <c r="K246" s="1658"/>
      <c r="L246" s="1661"/>
      <c r="M246" s="1662"/>
      <c r="N246" s="1663"/>
      <c r="O246" s="1663"/>
      <c r="P246" s="1663"/>
      <c r="Q246" s="1663"/>
      <c r="R246" s="1663"/>
      <c r="S246" s="1663"/>
      <c r="T246" s="1663"/>
      <c r="U246" s="1663"/>
      <c r="V246" s="1663"/>
      <c r="W246" s="1664"/>
      <c r="X246" s="1664"/>
      <c r="Y246" s="1664"/>
      <c r="Z246" s="1658"/>
      <c r="AA246" s="4"/>
      <c r="AB246" s="96"/>
      <c r="AC246" s="96"/>
      <c r="AD246" s="96"/>
      <c r="AE246" s="96"/>
      <c r="AF246" s="96"/>
      <c r="AG246" s="96"/>
      <c r="AH246" s="96"/>
      <c r="AI246" s="96"/>
      <c r="AJ246" s="96"/>
      <c r="AK246" s="96"/>
      <c r="AL246" s="250" t="str">
        <f t="shared" si="66"/>
        <v/>
      </c>
      <c r="AM246" s="637" t="str">
        <f t="shared" si="67"/>
        <v/>
      </c>
      <c r="AN246" s="250" t="str">
        <f t="shared" si="68"/>
        <v/>
      </c>
      <c r="AO246" s="250" t="str">
        <f t="shared" si="69"/>
        <v/>
      </c>
      <c r="AP246" s="250" t="str">
        <f t="shared" si="70"/>
        <v/>
      </c>
      <c r="AQ246" s="250" t="str">
        <f t="shared" si="71"/>
        <v/>
      </c>
      <c r="AR246" s="250" t="str">
        <f t="shared" si="72"/>
        <v/>
      </c>
      <c r="AS246" s="638" t="str">
        <f t="shared" si="73"/>
        <v/>
      </c>
      <c r="AT246" s="638" t="str">
        <f t="shared" si="74"/>
        <v/>
      </c>
      <c r="AU246" s="96" t="str">
        <f t="shared" si="75"/>
        <v>S/I</v>
      </c>
      <c r="AV246" s="96"/>
      <c r="AW246" s="639"/>
      <c r="AX246" s="96" t="str">
        <f t="shared" si="76"/>
        <v xml:space="preserve"> - </v>
      </c>
      <c r="AY246" s="640" t="str">
        <f t="shared" si="77"/>
        <v/>
      </c>
      <c r="AZ246" s="640">
        <f t="shared" si="78"/>
        <v>0</v>
      </c>
      <c r="BA246" s="250" t="str">
        <f t="shared" si="79"/>
        <v/>
      </c>
      <c r="BB246" s="250" t="str">
        <f t="shared" si="80"/>
        <v/>
      </c>
      <c r="BC246" s="250" t="str">
        <f t="shared" si="81"/>
        <v/>
      </c>
      <c r="BD246" s="250" t="str">
        <f t="shared" si="82"/>
        <v/>
      </c>
      <c r="BE246" s="250" t="str">
        <f t="shared" si="83"/>
        <v/>
      </c>
      <c r="BF246" s="638" t="str">
        <f t="shared" si="84"/>
        <v/>
      </c>
      <c r="BG246" s="638" t="str">
        <f t="shared" si="85"/>
        <v/>
      </c>
      <c r="BH246" s="96"/>
      <c r="BI246" s="96"/>
      <c r="BJ246" s="96"/>
      <c r="BK246" s="96"/>
    </row>
    <row r="247" spans="1:63" hidden="1">
      <c r="A247" s="96" t="str">
        <f t="shared" si="86"/>
        <v/>
      </c>
      <c r="B247" s="96">
        <f t="shared" si="87"/>
        <v>0</v>
      </c>
      <c r="C247" s="1658"/>
      <c r="D247" s="1658"/>
      <c r="E247" s="1659"/>
      <c r="F247" s="1660"/>
      <c r="G247" s="1658"/>
      <c r="H247" s="1658"/>
      <c r="I247" s="1658"/>
      <c r="J247" s="1658"/>
      <c r="K247" s="1658"/>
      <c r="L247" s="1661"/>
      <c r="M247" s="1662"/>
      <c r="N247" s="1663"/>
      <c r="O247" s="1663"/>
      <c r="P247" s="1663"/>
      <c r="Q247" s="1663"/>
      <c r="R247" s="1663"/>
      <c r="S247" s="1663"/>
      <c r="T247" s="1663"/>
      <c r="U247" s="1663"/>
      <c r="V247" s="1663"/>
      <c r="W247" s="1664"/>
      <c r="X247" s="1664"/>
      <c r="Y247" s="1664"/>
      <c r="Z247" s="1658"/>
      <c r="AA247" s="4"/>
      <c r="AB247" s="96"/>
      <c r="AC247" s="96"/>
      <c r="AD247" s="96"/>
      <c r="AE247" s="96"/>
      <c r="AF247" s="96"/>
      <c r="AG247" s="96"/>
      <c r="AH247" s="96"/>
      <c r="AI247" s="96"/>
      <c r="AJ247" s="96"/>
      <c r="AK247" s="96"/>
      <c r="AL247" s="250" t="str">
        <f t="shared" si="66"/>
        <v/>
      </c>
      <c r="AM247" s="637" t="str">
        <f t="shared" si="67"/>
        <v/>
      </c>
      <c r="AN247" s="250" t="str">
        <f t="shared" si="68"/>
        <v/>
      </c>
      <c r="AO247" s="250" t="str">
        <f t="shared" si="69"/>
        <v/>
      </c>
      <c r="AP247" s="250" t="str">
        <f t="shared" si="70"/>
        <v/>
      </c>
      <c r="AQ247" s="250" t="str">
        <f t="shared" si="71"/>
        <v/>
      </c>
      <c r="AR247" s="250" t="str">
        <f t="shared" si="72"/>
        <v/>
      </c>
      <c r="AS247" s="638" t="str">
        <f t="shared" si="73"/>
        <v/>
      </c>
      <c r="AT247" s="638" t="str">
        <f t="shared" si="74"/>
        <v/>
      </c>
      <c r="AU247" s="96" t="str">
        <f t="shared" si="75"/>
        <v>S/I</v>
      </c>
      <c r="AV247" s="96"/>
      <c r="AW247" s="639"/>
      <c r="AX247" s="96" t="str">
        <f t="shared" si="76"/>
        <v xml:space="preserve"> - </v>
      </c>
      <c r="AY247" s="640" t="str">
        <f t="shared" si="77"/>
        <v/>
      </c>
      <c r="AZ247" s="640">
        <f t="shared" si="78"/>
        <v>0</v>
      </c>
      <c r="BA247" s="250" t="str">
        <f t="shared" si="79"/>
        <v/>
      </c>
      <c r="BB247" s="250" t="str">
        <f t="shared" si="80"/>
        <v/>
      </c>
      <c r="BC247" s="250" t="str">
        <f t="shared" si="81"/>
        <v/>
      </c>
      <c r="BD247" s="250" t="str">
        <f t="shared" si="82"/>
        <v/>
      </c>
      <c r="BE247" s="250" t="str">
        <f t="shared" si="83"/>
        <v/>
      </c>
      <c r="BF247" s="638" t="str">
        <f t="shared" si="84"/>
        <v/>
      </c>
      <c r="BG247" s="638" t="str">
        <f t="shared" si="85"/>
        <v/>
      </c>
      <c r="BH247" s="96"/>
      <c r="BI247" s="96"/>
      <c r="BJ247" s="96"/>
      <c r="BK247" s="96"/>
    </row>
    <row r="248" spans="1:63" hidden="1">
      <c r="A248" s="96" t="str">
        <f t="shared" si="86"/>
        <v/>
      </c>
      <c r="B248" s="96">
        <f t="shared" si="87"/>
        <v>0</v>
      </c>
      <c r="C248" s="1658"/>
      <c r="D248" s="1658"/>
      <c r="E248" s="1659"/>
      <c r="F248" s="1660"/>
      <c r="G248" s="1658"/>
      <c r="H248" s="1658"/>
      <c r="I248" s="1658"/>
      <c r="J248" s="1658"/>
      <c r="K248" s="1658"/>
      <c r="L248" s="1661"/>
      <c r="M248" s="1662"/>
      <c r="N248" s="1663"/>
      <c r="O248" s="1663"/>
      <c r="P248" s="1663"/>
      <c r="Q248" s="1663"/>
      <c r="R248" s="1663"/>
      <c r="S248" s="1663"/>
      <c r="T248" s="1663"/>
      <c r="U248" s="1663"/>
      <c r="V248" s="1663"/>
      <c r="W248" s="1664"/>
      <c r="X248" s="1664"/>
      <c r="Y248" s="1664"/>
      <c r="Z248" s="1658"/>
      <c r="AA248" s="4"/>
      <c r="AB248" s="96"/>
      <c r="AC248" s="96"/>
      <c r="AD248" s="96"/>
      <c r="AE248" s="96"/>
      <c r="AF248" s="96"/>
      <c r="AG248" s="96"/>
      <c r="AH248" s="96"/>
      <c r="AI248" s="96"/>
      <c r="AJ248" s="96"/>
      <c r="AK248" s="96"/>
      <c r="AL248" s="250" t="str">
        <f t="shared" si="66"/>
        <v/>
      </c>
      <c r="AM248" s="637" t="str">
        <f t="shared" si="67"/>
        <v/>
      </c>
      <c r="AN248" s="250" t="str">
        <f t="shared" si="68"/>
        <v/>
      </c>
      <c r="AO248" s="250" t="str">
        <f t="shared" si="69"/>
        <v/>
      </c>
      <c r="AP248" s="250" t="str">
        <f t="shared" si="70"/>
        <v/>
      </c>
      <c r="AQ248" s="250" t="str">
        <f t="shared" si="71"/>
        <v/>
      </c>
      <c r="AR248" s="250" t="str">
        <f t="shared" si="72"/>
        <v/>
      </c>
      <c r="AS248" s="638" t="str">
        <f t="shared" si="73"/>
        <v/>
      </c>
      <c r="AT248" s="638" t="str">
        <f t="shared" si="74"/>
        <v/>
      </c>
      <c r="AU248" s="96" t="str">
        <f t="shared" si="75"/>
        <v>S/I</v>
      </c>
      <c r="AV248" s="96"/>
      <c r="AW248" s="639"/>
      <c r="AX248" s="96" t="str">
        <f t="shared" si="76"/>
        <v xml:space="preserve"> - </v>
      </c>
      <c r="AY248" s="640" t="str">
        <f t="shared" si="77"/>
        <v/>
      </c>
      <c r="AZ248" s="640">
        <f t="shared" si="78"/>
        <v>0</v>
      </c>
      <c r="BA248" s="250" t="str">
        <f t="shared" si="79"/>
        <v/>
      </c>
      <c r="BB248" s="250" t="str">
        <f t="shared" si="80"/>
        <v/>
      </c>
      <c r="BC248" s="250" t="str">
        <f t="shared" si="81"/>
        <v/>
      </c>
      <c r="BD248" s="250" t="str">
        <f t="shared" si="82"/>
        <v/>
      </c>
      <c r="BE248" s="250" t="str">
        <f t="shared" si="83"/>
        <v/>
      </c>
      <c r="BF248" s="638" t="str">
        <f t="shared" si="84"/>
        <v/>
      </c>
      <c r="BG248" s="638" t="str">
        <f t="shared" si="85"/>
        <v/>
      </c>
      <c r="BH248" s="96"/>
      <c r="BI248" s="96"/>
      <c r="BJ248" s="96"/>
      <c r="BK248" s="96"/>
    </row>
    <row r="249" spans="1:63" hidden="1">
      <c r="A249" s="96" t="str">
        <f t="shared" si="86"/>
        <v/>
      </c>
      <c r="B249" s="96">
        <f t="shared" si="87"/>
        <v>0</v>
      </c>
      <c r="C249" s="1658"/>
      <c r="D249" s="1658"/>
      <c r="E249" s="1659"/>
      <c r="F249" s="1660"/>
      <c r="G249" s="1658"/>
      <c r="H249" s="1658"/>
      <c r="I249" s="1658"/>
      <c r="J249" s="1658"/>
      <c r="K249" s="1658"/>
      <c r="L249" s="1661"/>
      <c r="M249" s="1662"/>
      <c r="N249" s="1663"/>
      <c r="O249" s="1663"/>
      <c r="P249" s="1663"/>
      <c r="Q249" s="1663"/>
      <c r="R249" s="1663"/>
      <c r="S249" s="1663"/>
      <c r="T249" s="1663"/>
      <c r="U249" s="1663"/>
      <c r="V249" s="1663"/>
      <c r="W249" s="1664"/>
      <c r="X249" s="1664"/>
      <c r="Y249" s="1664"/>
      <c r="Z249" s="1658"/>
      <c r="AA249" s="4"/>
      <c r="AB249" s="96"/>
      <c r="AC249" s="96"/>
      <c r="AD249" s="96"/>
      <c r="AE249" s="96"/>
      <c r="AF249" s="96"/>
      <c r="AG249" s="96"/>
      <c r="AH249" s="96"/>
      <c r="AI249" s="96"/>
      <c r="AJ249" s="96"/>
      <c r="AK249" s="96"/>
      <c r="AL249" s="250" t="str">
        <f t="shared" si="66"/>
        <v/>
      </c>
      <c r="AM249" s="637" t="str">
        <f t="shared" si="67"/>
        <v/>
      </c>
      <c r="AN249" s="250" t="str">
        <f t="shared" si="68"/>
        <v/>
      </c>
      <c r="AO249" s="250" t="str">
        <f t="shared" si="69"/>
        <v/>
      </c>
      <c r="AP249" s="250" t="str">
        <f t="shared" si="70"/>
        <v/>
      </c>
      <c r="AQ249" s="250" t="str">
        <f t="shared" si="71"/>
        <v/>
      </c>
      <c r="AR249" s="250" t="str">
        <f t="shared" si="72"/>
        <v/>
      </c>
      <c r="AS249" s="638" t="str">
        <f t="shared" si="73"/>
        <v/>
      </c>
      <c r="AT249" s="638" t="str">
        <f t="shared" si="74"/>
        <v/>
      </c>
      <c r="AU249" s="96" t="str">
        <f t="shared" si="75"/>
        <v>S/I</v>
      </c>
      <c r="AV249" s="96"/>
      <c r="AW249" s="639"/>
      <c r="AX249" s="96" t="str">
        <f t="shared" si="76"/>
        <v xml:space="preserve"> - </v>
      </c>
      <c r="AY249" s="640" t="str">
        <f t="shared" si="77"/>
        <v/>
      </c>
      <c r="AZ249" s="640">
        <f t="shared" si="78"/>
        <v>0</v>
      </c>
      <c r="BA249" s="250" t="str">
        <f t="shared" si="79"/>
        <v/>
      </c>
      <c r="BB249" s="250" t="str">
        <f t="shared" si="80"/>
        <v/>
      </c>
      <c r="BC249" s="250" t="str">
        <f t="shared" si="81"/>
        <v/>
      </c>
      <c r="BD249" s="250" t="str">
        <f t="shared" si="82"/>
        <v/>
      </c>
      <c r="BE249" s="250" t="str">
        <f t="shared" si="83"/>
        <v/>
      </c>
      <c r="BF249" s="638" t="str">
        <f t="shared" si="84"/>
        <v/>
      </c>
      <c r="BG249" s="638" t="str">
        <f t="shared" si="85"/>
        <v/>
      </c>
      <c r="BH249" s="96"/>
      <c r="BI249" s="96"/>
      <c r="BJ249" s="96"/>
      <c r="BK249" s="96"/>
    </row>
    <row r="250" spans="1:63" hidden="1">
      <c r="A250" s="96" t="str">
        <f t="shared" si="86"/>
        <v/>
      </c>
      <c r="B250" s="96">
        <f t="shared" si="87"/>
        <v>0</v>
      </c>
      <c r="C250" s="1658"/>
      <c r="D250" s="1658"/>
      <c r="E250" s="1659"/>
      <c r="F250" s="1660"/>
      <c r="G250" s="1658"/>
      <c r="H250" s="1658"/>
      <c r="I250" s="1658"/>
      <c r="J250" s="1658"/>
      <c r="K250" s="1658"/>
      <c r="L250" s="1661"/>
      <c r="M250" s="1662"/>
      <c r="N250" s="1663"/>
      <c r="O250" s="1663"/>
      <c r="P250" s="1663"/>
      <c r="Q250" s="1663"/>
      <c r="R250" s="1663"/>
      <c r="S250" s="1663"/>
      <c r="T250" s="1663"/>
      <c r="U250" s="1663"/>
      <c r="V250" s="1663"/>
      <c r="W250" s="1664"/>
      <c r="X250" s="1664"/>
      <c r="Y250" s="1664"/>
      <c r="Z250" s="1658"/>
      <c r="AA250" s="4"/>
      <c r="AB250" s="96"/>
      <c r="AC250" s="96"/>
      <c r="AD250" s="96"/>
      <c r="AE250" s="96"/>
      <c r="AF250" s="96"/>
      <c r="AG250" s="96"/>
      <c r="AH250" s="96"/>
      <c r="AI250" s="96"/>
      <c r="AJ250" s="96"/>
      <c r="AK250" s="96"/>
      <c r="AL250" s="250" t="str">
        <f t="shared" si="66"/>
        <v/>
      </c>
      <c r="AM250" s="637" t="str">
        <f t="shared" si="67"/>
        <v/>
      </c>
      <c r="AN250" s="250" t="str">
        <f t="shared" si="68"/>
        <v/>
      </c>
      <c r="AO250" s="250" t="str">
        <f t="shared" si="69"/>
        <v/>
      </c>
      <c r="AP250" s="250" t="str">
        <f t="shared" si="70"/>
        <v/>
      </c>
      <c r="AQ250" s="250" t="str">
        <f t="shared" si="71"/>
        <v/>
      </c>
      <c r="AR250" s="250" t="str">
        <f t="shared" si="72"/>
        <v/>
      </c>
      <c r="AS250" s="638" t="str">
        <f t="shared" si="73"/>
        <v/>
      </c>
      <c r="AT250" s="638" t="str">
        <f t="shared" si="74"/>
        <v/>
      </c>
      <c r="AU250" s="96" t="str">
        <f t="shared" si="75"/>
        <v>S/I</v>
      </c>
      <c r="AV250" s="96"/>
      <c r="AW250" s="639"/>
      <c r="AX250" s="96" t="str">
        <f t="shared" si="76"/>
        <v xml:space="preserve"> - </v>
      </c>
      <c r="AY250" s="640" t="str">
        <f t="shared" si="77"/>
        <v/>
      </c>
      <c r="AZ250" s="640">
        <f t="shared" si="78"/>
        <v>0</v>
      </c>
      <c r="BA250" s="250" t="str">
        <f t="shared" si="79"/>
        <v/>
      </c>
      <c r="BB250" s="250" t="str">
        <f t="shared" si="80"/>
        <v/>
      </c>
      <c r="BC250" s="250" t="str">
        <f t="shared" si="81"/>
        <v/>
      </c>
      <c r="BD250" s="250" t="str">
        <f t="shared" si="82"/>
        <v/>
      </c>
      <c r="BE250" s="250" t="str">
        <f t="shared" si="83"/>
        <v/>
      </c>
      <c r="BF250" s="638" t="str">
        <f t="shared" si="84"/>
        <v/>
      </c>
      <c r="BG250" s="638" t="str">
        <f t="shared" si="85"/>
        <v/>
      </c>
      <c r="BH250" s="96"/>
      <c r="BI250" s="96"/>
      <c r="BJ250" s="96"/>
      <c r="BK250" s="96"/>
    </row>
    <row r="251" spans="1:63" hidden="1">
      <c r="A251" s="96" t="str">
        <f t="shared" si="86"/>
        <v/>
      </c>
      <c r="B251" s="96">
        <f t="shared" si="87"/>
        <v>0</v>
      </c>
      <c r="C251" s="1658"/>
      <c r="D251" s="1658"/>
      <c r="E251" s="1659"/>
      <c r="F251" s="1660"/>
      <c r="G251" s="1658"/>
      <c r="H251" s="1658"/>
      <c r="I251" s="1658"/>
      <c r="J251" s="1658"/>
      <c r="K251" s="1658"/>
      <c r="L251" s="1661"/>
      <c r="M251" s="1662"/>
      <c r="N251" s="1663"/>
      <c r="O251" s="1663"/>
      <c r="P251" s="1663"/>
      <c r="Q251" s="1663"/>
      <c r="R251" s="1663"/>
      <c r="S251" s="1663"/>
      <c r="T251" s="1663"/>
      <c r="U251" s="1663"/>
      <c r="V251" s="1663"/>
      <c r="W251" s="1664"/>
      <c r="X251" s="1664"/>
      <c r="Y251" s="1664"/>
      <c r="Z251" s="1658"/>
      <c r="AA251" s="4"/>
      <c r="AB251" s="96"/>
      <c r="AC251" s="96"/>
      <c r="AD251" s="96"/>
      <c r="AE251" s="96"/>
      <c r="AF251" s="96"/>
      <c r="AG251" s="96"/>
      <c r="AH251" s="96"/>
      <c r="AI251" s="96"/>
      <c r="AJ251" s="96"/>
      <c r="AK251" s="96"/>
      <c r="AL251" s="250" t="str">
        <f t="shared" si="66"/>
        <v/>
      </c>
      <c r="AM251" s="637" t="str">
        <f t="shared" si="67"/>
        <v/>
      </c>
      <c r="AN251" s="250" t="str">
        <f t="shared" si="68"/>
        <v/>
      </c>
      <c r="AO251" s="250" t="str">
        <f t="shared" si="69"/>
        <v/>
      </c>
      <c r="AP251" s="250" t="str">
        <f t="shared" si="70"/>
        <v/>
      </c>
      <c r="AQ251" s="250" t="str">
        <f t="shared" si="71"/>
        <v/>
      </c>
      <c r="AR251" s="250" t="str">
        <f t="shared" si="72"/>
        <v/>
      </c>
      <c r="AS251" s="638" t="str">
        <f t="shared" si="73"/>
        <v/>
      </c>
      <c r="AT251" s="638" t="str">
        <f t="shared" si="74"/>
        <v/>
      </c>
      <c r="AU251" s="96" t="str">
        <f t="shared" si="75"/>
        <v>S/I</v>
      </c>
      <c r="AV251" s="96"/>
      <c r="AW251" s="639"/>
      <c r="AX251" s="96" t="str">
        <f t="shared" si="76"/>
        <v xml:space="preserve"> - </v>
      </c>
      <c r="AY251" s="640" t="str">
        <f t="shared" si="77"/>
        <v/>
      </c>
      <c r="AZ251" s="640">
        <f t="shared" si="78"/>
        <v>0</v>
      </c>
      <c r="BA251" s="250" t="str">
        <f t="shared" si="79"/>
        <v/>
      </c>
      <c r="BB251" s="250" t="str">
        <f t="shared" si="80"/>
        <v/>
      </c>
      <c r="BC251" s="250" t="str">
        <f t="shared" si="81"/>
        <v/>
      </c>
      <c r="BD251" s="250" t="str">
        <f t="shared" si="82"/>
        <v/>
      </c>
      <c r="BE251" s="250" t="str">
        <f t="shared" si="83"/>
        <v/>
      </c>
      <c r="BF251" s="638" t="str">
        <f t="shared" si="84"/>
        <v/>
      </c>
      <c r="BG251" s="638" t="str">
        <f t="shared" si="85"/>
        <v/>
      </c>
      <c r="BH251" s="96"/>
      <c r="BI251" s="96"/>
      <c r="BJ251" s="96"/>
      <c r="BK251" s="96"/>
    </row>
    <row r="252" spans="1:63" hidden="1">
      <c r="A252" s="96" t="str">
        <f t="shared" si="86"/>
        <v/>
      </c>
      <c r="B252" s="96">
        <f t="shared" si="87"/>
        <v>0</v>
      </c>
      <c r="C252" s="1658"/>
      <c r="D252" s="1658"/>
      <c r="E252" s="1659"/>
      <c r="F252" s="1660"/>
      <c r="G252" s="1658"/>
      <c r="H252" s="1658"/>
      <c r="I252" s="1658"/>
      <c r="J252" s="1658"/>
      <c r="K252" s="1658"/>
      <c r="L252" s="1661"/>
      <c r="M252" s="1662"/>
      <c r="N252" s="1663"/>
      <c r="O252" s="1663"/>
      <c r="P252" s="1663"/>
      <c r="Q252" s="1663"/>
      <c r="R252" s="1663"/>
      <c r="S252" s="1663"/>
      <c r="T252" s="1663"/>
      <c r="U252" s="1663"/>
      <c r="V252" s="1663"/>
      <c r="W252" s="1664"/>
      <c r="X252" s="1664"/>
      <c r="Y252" s="1664"/>
      <c r="Z252" s="1658"/>
      <c r="AA252" s="4"/>
      <c r="AB252" s="96"/>
      <c r="AC252" s="96"/>
      <c r="AD252" s="96"/>
      <c r="AE252" s="96"/>
      <c r="AF252" s="96"/>
      <c r="AG252" s="96"/>
      <c r="AH252" s="96"/>
      <c r="AI252" s="96"/>
      <c r="AJ252" s="96"/>
      <c r="AK252" s="96"/>
      <c r="AL252" s="250" t="str">
        <f t="shared" si="66"/>
        <v/>
      </c>
      <c r="AM252" s="637" t="str">
        <f t="shared" si="67"/>
        <v/>
      </c>
      <c r="AN252" s="250" t="str">
        <f t="shared" si="68"/>
        <v/>
      </c>
      <c r="AO252" s="250" t="str">
        <f t="shared" si="69"/>
        <v/>
      </c>
      <c r="AP252" s="250" t="str">
        <f t="shared" si="70"/>
        <v/>
      </c>
      <c r="AQ252" s="250" t="str">
        <f t="shared" si="71"/>
        <v/>
      </c>
      <c r="AR252" s="250" t="str">
        <f t="shared" si="72"/>
        <v/>
      </c>
      <c r="AS252" s="638" t="str">
        <f t="shared" si="73"/>
        <v/>
      </c>
      <c r="AT252" s="638" t="str">
        <f t="shared" si="74"/>
        <v/>
      </c>
      <c r="AU252" s="96" t="str">
        <f t="shared" si="75"/>
        <v>S/I</v>
      </c>
      <c r="AV252" s="96"/>
      <c r="AW252" s="639"/>
      <c r="AX252" s="96" t="str">
        <f t="shared" si="76"/>
        <v xml:space="preserve"> - </v>
      </c>
      <c r="AY252" s="640" t="str">
        <f t="shared" si="77"/>
        <v/>
      </c>
      <c r="AZ252" s="640">
        <f t="shared" si="78"/>
        <v>0</v>
      </c>
      <c r="BA252" s="250" t="str">
        <f t="shared" si="79"/>
        <v/>
      </c>
      <c r="BB252" s="250" t="str">
        <f t="shared" si="80"/>
        <v/>
      </c>
      <c r="BC252" s="250" t="str">
        <f t="shared" si="81"/>
        <v/>
      </c>
      <c r="BD252" s="250" t="str">
        <f t="shared" si="82"/>
        <v/>
      </c>
      <c r="BE252" s="250" t="str">
        <f t="shared" si="83"/>
        <v/>
      </c>
      <c r="BF252" s="638" t="str">
        <f t="shared" si="84"/>
        <v/>
      </c>
      <c r="BG252" s="638" t="str">
        <f t="shared" si="85"/>
        <v/>
      </c>
      <c r="BH252" s="96"/>
      <c r="BI252" s="96"/>
      <c r="BJ252" s="96"/>
      <c r="BK252" s="96"/>
    </row>
    <row r="253" spans="1:63" hidden="1">
      <c r="A253" s="96" t="str">
        <f t="shared" si="86"/>
        <v/>
      </c>
      <c r="B253" s="96">
        <f t="shared" si="87"/>
        <v>0</v>
      </c>
      <c r="C253" s="1658"/>
      <c r="D253" s="1658"/>
      <c r="E253" s="1659"/>
      <c r="F253" s="1660"/>
      <c r="G253" s="1658"/>
      <c r="H253" s="1658"/>
      <c r="I253" s="1658"/>
      <c r="J253" s="1658"/>
      <c r="K253" s="1658"/>
      <c r="L253" s="1661"/>
      <c r="M253" s="1662"/>
      <c r="N253" s="1663"/>
      <c r="O253" s="1663"/>
      <c r="P253" s="1663"/>
      <c r="Q253" s="1663"/>
      <c r="R253" s="1663"/>
      <c r="S253" s="1663"/>
      <c r="T253" s="1663"/>
      <c r="U253" s="1663"/>
      <c r="V253" s="1663"/>
      <c r="W253" s="1664"/>
      <c r="X253" s="1664"/>
      <c r="Y253" s="1664"/>
      <c r="Z253" s="1658"/>
      <c r="AA253" s="4"/>
      <c r="AB253" s="96"/>
      <c r="AC253" s="96"/>
      <c r="AD253" s="96"/>
      <c r="AE253" s="96"/>
      <c r="AF253" s="96"/>
      <c r="AG253" s="96"/>
      <c r="AH253" s="96"/>
      <c r="AI253" s="96"/>
      <c r="AJ253" s="96"/>
      <c r="AK253" s="96"/>
      <c r="AL253" s="250" t="str">
        <f t="shared" si="66"/>
        <v/>
      </c>
      <c r="AM253" s="637" t="str">
        <f t="shared" si="67"/>
        <v/>
      </c>
      <c r="AN253" s="250" t="str">
        <f t="shared" si="68"/>
        <v/>
      </c>
      <c r="AO253" s="250" t="str">
        <f t="shared" si="69"/>
        <v/>
      </c>
      <c r="AP253" s="250" t="str">
        <f t="shared" si="70"/>
        <v/>
      </c>
      <c r="AQ253" s="250" t="str">
        <f t="shared" si="71"/>
        <v/>
      </c>
      <c r="AR253" s="250" t="str">
        <f t="shared" si="72"/>
        <v/>
      </c>
      <c r="AS253" s="638" t="str">
        <f t="shared" si="73"/>
        <v/>
      </c>
      <c r="AT253" s="638" t="str">
        <f t="shared" si="74"/>
        <v/>
      </c>
      <c r="AU253" s="96" t="str">
        <f t="shared" si="75"/>
        <v>S/I</v>
      </c>
      <c r="AV253" s="96"/>
      <c r="AW253" s="639"/>
      <c r="AX253" s="96" t="str">
        <f t="shared" si="76"/>
        <v xml:space="preserve"> - </v>
      </c>
      <c r="AY253" s="640" t="str">
        <f t="shared" si="77"/>
        <v/>
      </c>
      <c r="AZ253" s="640">
        <f t="shared" si="78"/>
        <v>0</v>
      </c>
      <c r="BA253" s="250" t="str">
        <f t="shared" si="79"/>
        <v/>
      </c>
      <c r="BB253" s="250" t="str">
        <f t="shared" si="80"/>
        <v/>
      </c>
      <c r="BC253" s="250" t="str">
        <f t="shared" si="81"/>
        <v/>
      </c>
      <c r="BD253" s="250" t="str">
        <f t="shared" si="82"/>
        <v/>
      </c>
      <c r="BE253" s="250" t="str">
        <f t="shared" si="83"/>
        <v/>
      </c>
      <c r="BF253" s="638" t="str">
        <f t="shared" si="84"/>
        <v/>
      </c>
      <c r="BG253" s="638" t="str">
        <f t="shared" si="85"/>
        <v/>
      </c>
      <c r="BH253" s="96"/>
      <c r="BI253" s="96"/>
      <c r="BJ253" s="96"/>
      <c r="BK253" s="96"/>
    </row>
    <row r="254" spans="1:63" hidden="1">
      <c r="A254" s="96" t="str">
        <f t="shared" si="86"/>
        <v/>
      </c>
      <c r="B254" s="96">
        <f t="shared" si="87"/>
        <v>0</v>
      </c>
      <c r="C254" s="1658"/>
      <c r="D254" s="1658"/>
      <c r="E254" s="1659"/>
      <c r="F254" s="1660"/>
      <c r="G254" s="1658"/>
      <c r="H254" s="1658"/>
      <c r="I254" s="1658"/>
      <c r="J254" s="1658"/>
      <c r="K254" s="1658"/>
      <c r="L254" s="1661"/>
      <c r="M254" s="1662"/>
      <c r="N254" s="1663"/>
      <c r="O254" s="1663"/>
      <c r="P254" s="1663"/>
      <c r="Q254" s="1663"/>
      <c r="R254" s="1663"/>
      <c r="S254" s="1663"/>
      <c r="T254" s="1663"/>
      <c r="U254" s="1663"/>
      <c r="V254" s="1663"/>
      <c r="W254" s="1664"/>
      <c r="X254" s="1664"/>
      <c r="Y254" s="1664"/>
      <c r="Z254" s="1658"/>
      <c r="AA254" s="4"/>
      <c r="AB254" s="96"/>
      <c r="AC254" s="96"/>
      <c r="AD254" s="96"/>
      <c r="AE254" s="96"/>
      <c r="AF254" s="96"/>
      <c r="AG254" s="96"/>
      <c r="AH254" s="96"/>
      <c r="AI254" s="96"/>
      <c r="AJ254" s="96"/>
      <c r="AK254" s="96"/>
      <c r="AL254" s="250" t="str">
        <f t="shared" si="66"/>
        <v/>
      </c>
      <c r="AM254" s="637" t="str">
        <f t="shared" si="67"/>
        <v/>
      </c>
      <c r="AN254" s="250" t="str">
        <f t="shared" si="68"/>
        <v/>
      </c>
      <c r="AO254" s="250" t="str">
        <f t="shared" si="69"/>
        <v/>
      </c>
      <c r="AP254" s="250" t="str">
        <f t="shared" si="70"/>
        <v/>
      </c>
      <c r="AQ254" s="250" t="str">
        <f t="shared" si="71"/>
        <v/>
      </c>
      <c r="AR254" s="250" t="str">
        <f t="shared" si="72"/>
        <v/>
      </c>
      <c r="AS254" s="638" t="str">
        <f t="shared" si="73"/>
        <v/>
      </c>
      <c r="AT254" s="638" t="str">
        <f t="shared" si="74"/>
        <v/>
      </c>
      <c r="AU254" s="96" t="str">
        <f t="shared" si="75"/>
        <v>S/I</v>
      </c>
      <c r="AV254" s="96"/>
      <c r="AW254" s="639"/>
      <c r="AX254" s="96" t="str">
        <f t="shared" si="76"/>
        <v xml:space="preserve"> - </v>
      </c>
      <c r="AY254" s="640" t="str">
        <f t="shared" si="77"/>
        <v/>
      </c>
      <c r="AZ254" s="640">
        <f t="shared" si="78"/>
        <v>0</v>
      </c>
      <c r="BA254" s="250" t="str">
        <f t="shared" si="79"/>
        <v/>
      </c>
      <c r="BB254" s="250" t="str">
        <f t="shared" si="80"/>
        <v/>
      </c>
      <c r="BC254" s="250" t="str">
        <f t="shared" si="81"/>
        <v/>
      </c>
      <c r="BD254" s="250" t="str">
        <f t="shared" si="82"/>
        <v/>
      </c>
      <c r="BE254" s="250" t="str">
        <f t="shared" si="83"/>
        <v/>
      </c>
      <c r="BF254" s="638" t="str">
        <f t="shared" si="84"/>
        <v/>
      </c>
      <c r="BG254" s="638" t="str">
        <f t="shared" si="85"/>
        <v/>
      </c>
      <c r="BH254" s="96"/>
      <c r="BI254" s="96"/>
      <c r="BJ254" s="96"/>
      <c r="BK254" s="96"/>
    </row>
    <row r="255" spans="1:63" hidden="1">
      <c r="A255" s="96" t="str">
        <f t="shared" si="86"/>
        <v/>
      </c>
      <c r="B255" s="96">
        <f t="shared" si="87"/>
        <v>0</v>
      </c>
      <c r="C255" s="1658"/>
      <c r="D255" s="1658"/>
      <c r="E255" s="1659"/>
      <c r="F255" s="1660"/>
      <c r="G255" s="1658"/>
      <c r="H255" s="1658"/>
      <c r="I255" s="1658"/>
      <c r="J255" s="1658"/>
      <c r="K255" s="1658"/>
      <c r="L255" s="1661"/>
      <c r="M255" s="1662"/>
      <c r="N255" s="1663"/>
      <c r="O255" s="1663"/>
      <c r="P255" s="1663"/>
      <c r="Q255" s="1663"/>
      <c r="R255" s="1663"/>
      <c r="S255" s="1663"/>
      <c r="T255" s="1663"/>
      <c r="U255" s="1663"/>
      <c r="V255" s="1663"/>
      <c r="W255" s="1664"/>
      <c r="X255" s="1664"/>
      <c r="Y255" s="1664"/>
      <c r="Z255" s="1658"/>
      <c r="AA255" s="4"/>
      <c r="AB255" s="96"/>
      <c r="AC255" s="96"/>
      <c r="AD255" s="96"/>
      <c r="AE255" s="96"/>
      <c r="AF255" s="96"/>
      <c r="AG255" s="96"/>
      <c r="AH255" s="96"/>
      <c r="AI255" s="96"/>
      <c r="AJ255" s="96"/>
      <c r="AK255" s="96"/>
      <c r="AL255" s="250" t="str">
        <f t="shared" si="66"/>
        <v/>
      </c>
      <c r="AM255" s="637" t="str">
        <f t="shared" si="67"/>
        <v/>
      </c>
      <c r="AN255" s="250" t="str">
        <f t="shared" si="68"/>
        <v/>
      </c>
      <c r="AO255" s="250" t="str">
        <f t="shared" si="69"/>
        <v/>
      </c>
      <c r="AP255" s="250" t="str">
        <f t="shared" si="70"/>
        <v/>
      </c>
      <c r="AQ255" s="250" t="str">
        <f t="shared" si="71"/>
        <v/>
      </c>
      <c r="AR255" s="250" t="str">
        <f t="shared" si="72"/>
        <v/>
      </c>
      <c r="AS255" s="638" t="str">
        <f t="shared" si="73"/>
        <v/>
      </c>
      <c r="AT255" s="638" t="str">
        <f t="shared" si="74"/>
        <v/>
      </c>
      <c r="AU255" s="96" t="str">
        <f t="shared" si="75"/>
        <v>S/I</v>
      </c>
      <c r="AV255" s="96"/>
      <c r="AW255" s="639"/>
      <c r="AX255" s="96" t="str">
        <f t="shared" si="76"/>
        <v xml:space="preserve"> - </v>
      </c>
      <c r="AY255" s="640" t="str">
        <f t="shared" si="77"/>
        <v/>
      </c>
      <c r="AZ255" s="640">
        <f t="shared" si="78"/>
        <v>0</v>
      </c>
      <c r="BA255" s="250" t="str">
        <f t="shared" si="79"/>
        <v/>
      </c>
      <c r="BB255" s="250" t="str">
        <f t="shared" si="80"/>
        <v/>
      </c>
      <c r="BC255" s="250" t="str">
        <f t="shared" si="81"/>
        <v/>
      </c>
      <c r="BD255" s="250" t="str">
        <f t="shared" si="82"/>
        <v/>
      </c>
      <c r="BE255" s="250" t="str">
        <f t="shared" si="83"/>
        <v/>
      </c>
      <c r="BF255" s="638" t="str">
        <f t="shared" si="84"/>
        <v/>
      </c>
      <c r="BG255" s="638" t="str">
        <f t="shared" si="85"/>
        <v/>
      </c>
      <c r="BH255" s="96"/>
      <c r="BI255" s="96"/>
      <c r="BJ255" s="96"/>
      <c r="BK255" s="96"/>
    </row>
    <row r="256" spans="1:63" hidden="1">
      <c r="A256" s="96" t="str">
        <f t="shared" si="86"/>
        <v/>
      </c>
      <c r="B256" s="96">
        <f t="shared" si="87"/>
        <v>0</v>
      </c>
      <c r="C256" s="1658"/>
      <c r="D256" s="1658"/>
      <c r="E256" s="1659"/>
      <c r="F256" s="1660"/>
      <c r="G256" s="1658"/>
      <c r="H256" s="1658"/>
      <c r="I256" s="1658"/>
      <c r="J256" s="1658"/>
      <c r="K256" s="1658"/>
      <c r="L256" s="1661"/>
      <c r="M256" s="1662"/>
      <c r="N256" s="1663"/>
      <c r="O256" s="1663"/>
      <c r="P256" s="1663"/>
      <c r="Q256" s="1663"/>
      <c r="R256" s="1663"/>
      <c r="S256" s="1663"/>
      <c r="T256" s="1663"/>
      <c r="U256" s="1663"/>
      <c r="V256" s="1663"/>
      <c r="W256" s="1664"/>
      <c r="X256" s="1664"/>
      <c r="Y256" s="1664"/>
      <c r="Z256" s="1658"/>
      <c r="AA256" s="4"/>
      <c r="AB256" s="96"/>
      <c r="AC256" s="96"/>
      <c r="AD256" s="96"/>
      <c r="AE256" s="96"/>
      <c r="AF256" s="96"/>
      <c r="AG256" s="96"/>
      <c r="AH256" s="96"/>
      <c r="AI256" s="96"/>
      <c r="AJ256" s="96"/>
      <c r="AK256" s="96"/>
      <c r="AL256" s="250" t="str">
        <f t="shared" si="66"/>
        <v/>
      </c>
      <c r="AM256" s="637" t="str">
        <f t="shared" si="67"/>
        <v/>
      </c>
      <c r="AN256" s="250" t="str">
        <f t="shared" si="68"/>
        <v/>
      </c>
      <c r="AO256" s="250" t="str">
        <f t="shared" si="69"/>
        <v/>
      </c>
      <c r="AP256" s="250" t="str">
        <f t="shared" si="70"/>
        <v/>
      </c>
      <c r="AQ256" s="250" t="str">
        <f t="shared" si="71"/>
        <v/>
      </c>
      <c r="AR256" s="250" t="str">
        <f t="shared" si="72"/>
        <v/>
      </c>
      <c r="AS256" s="638" t="str">
        <f t="shared" si="73"/>
        <v/>
      </c>
      <c r="AT256" s="638" t="str">
        <f t="shared" si="74"/>
        <v/>
      </c>
      <c r="AU256" s="96" t="str">
        <f t="shared" si="75"/>
        <v>S/I</v>
      </c>
      <c r="AV256" s="96"/>
      <c r="AW256" s="639"/>
      <c r="AX256" s="96" t="str">
        <f t="shared" si="76"/>
        <v xml:space="preserve"> - </v>
      </c>
      <c r="AY256" s="640" t="str">
        <f t="shared" si="77"/>
        <v/>
      </c>
      <c r="AZ256" s="640">
        <f t="shared" si="78"/>
        <v>0</v>
      </c>
      <c r="BA256" s="250" t="str">
        <f t="shared" si="79"/>
        <v/>
      </c>
      <c r="BB256" s="250" t="str">
        <f t="shared" si="80"/>
        <v/>
      </c>
      <c r="BC256" s="250" t="str">
        <f t="shared" si="81"/>
        <v/>
      </c>
      <c r="BD256" s="250" t="str">
        <f t="shared" si="82"/>
        <v/>
      </c>
      <c r="BE256" s="250" t="str">
        <f t="shared" si="83"/>
        <v/>
      </c>
      <c r="BF256" s="638" t="str">
        <f t="shared" si="84"/>
        <v/>
      </c>
      <c r="BG256" s="638" t="str">
        <f t="shared" si="85"/>
        <v/>
      </c>
      <c r="BH256" s="96"/>
      <c r="BI256" s="96"/>
      <c r="BJ256" s="96"/>
      <c r="BK256" s="96"/>
    </row>
    <row r="257" spans="1:63" hidden="1">
      <c r="A257" s="96" t="str">
        <f t="shared" si="86"/>
        <v/>
      </c>
      <c r="B257" s="96">
        <f t="shared" si="87"/>
        <v>0</v>
      </c>
      <c r="C257" s="1658"/>
      <c r="D257" s="1658"/>
      <c r="E257" s="1659"/>
      <c r="F257" s="1660"/>
      <c r="G257" s="1658"/>
      <c r="H257" s="1658"/>
      <c r="I257" s="1658"/>
      <c r="J257" s="1658"/>
      <c r="K257" s="1658"/>
      <c r="L257" s="1661"/>
      <c r="M257" s="1662"/>
      <c r="N257" s="1663"/>
      <c r="O257" s="1663"/>
      <c r="P257" s="1663"/>
      <c r="Q257" s="1663"/>
      <c r="R257" s="1663"/>
      <c r="S257" s="1663"/>
      <c r="T257" s="1663"/>
      <c r="U257" s="1663"/>
      <c r="V257" s="1663"/>
      <c r="W257" s="1664"/>
      <c r="X257" s="1664"/>
      <c r="Y257" s="1664"/>
      <c r="Z257" s="1658"/>
      <c r="AA257" s="4"/>
      <c r="AB257" s="96"/>
      <c r="AC257" s="96"/>
      <c r="AD257" s="96"/>
      <c r="AE257" s="96"/>
      <c r="AF257" s="96"/>
      <c r="AG257" s="96"/>
      <c r="AH257" s="96"/>
      <c r="AI257" s="96"/>
      <c r="AJ257" s="96"/>
      <c r="AK257" s="96"/>
      <c r="AL257" s="250" t="str">
        <f t="shared" si="66"/>
        <v/>
      </c>
      <c r="AM257" s="637" t="str">
        <f t="shared" si="67"/>
        <v/>
      </c>
      <c r="AN257" s="250" t="str">
        <f t="shared" si="68"/>
        <v/>
      </c>
      <c r="AO257" s="250" t="str">
        <f t="shared" si="69"/>
        <v/>
      </c>
      <c r="AP257" s="250" t="str">
        <f t="shared" si="70"/>
        <v/>
      </c>
      <c r="AQ257" s="250" t="str">
        <f t="shared" si="71"/>
        <v/>
      </c>
      <c r="AR257" s="250" t="str">
        <f t="shared" si="72"/>
        <v/>
      </c>
      <c r="AS257" s="638" t="str">
        <f t="shared" si="73"/>
        <v/>
      </c>
      <c r="AT257" s="638" t="str">
        <f t="shared" si="74"/>
        <v/>
      </c>
      <c r="AU257" s="96" t="str">
        <f t="shared" si="75"/>
        <v>S/I</v>
      </c>
      <c r="AV257" s="96"/>
      <c r="AW257" s="639"/>
      <c r="AX257" s="96" t="str">
        <f t="shared" si="76"/>
        <v xml:space="preserve"> - </v>
      </c>
      <c r="AY257" s="640" t="str">
        <f t="shared" si="77"/>
        <v/>
      </c>
      <c r="AZ257" s="640">
        <f t="shared" si="78"/>
        <v>0</v>
      </c>
      <c r="BA257" s="250" t="str">
        <f t="shared" si="79"/>
        <v/>
      </c>
      <c r="BB257" s="250" t="str">
        <f t="shared" si="80"/>
        <v/>
      </c>
      <c r="BC257" s="250" t="str">
        <f t="shared" si="81"/>
        <v/>
      </c>
      <c r="BD257" s="250" t="str">
        <f t="shared" si="82"/>
        <v/>
      </c>
      <c r="BE257" s="250" t="str">
        <f t="shared" si="83"/>
        <v/>
      </c>
      <c r="BF257" s="638" t="str">
        <f t="shared" si="84"/>
        <v/>
      </c>
      <c r="BG257" s="638" t="str">
        <f t="shared" si="85"/>
        <v/>
      </c>
      <c r="BH257" s="96"/>
      <c r="BI257" s="96"/>
      <c r="BJ257" s="96"/>
      <c r="BK257" s="96"/>
    </row>
    <row r="258" spans="1:63" hidden="1">
      <c r="A258" s="96" t="str">
        <f t="shared" si="86"/>
        <v/>
      </c>
      <c r="B258" s="96">
        <f t="shared" si="87"/>
        <v>0</v>
      </c>
      <c r="C258" s="1658"/>
      <c r="D258" s="1658"/>
      <c r="E258" s="1659"/>
      <c r="F258" s="1660"/>
      <c r="G258" s="1658"/>
      <c r="H258" s="1658"/>
      <c r="I258" s="1658"/>
      <c r="J258" s="1658"/>
      <c r="K258" s="1658"/>
      <c r="L258" s="1661"/>
      <c r="M258" s="1662"/>
      <c r="N258" s="1663"/>
      <c r="O258" s="1663"/>
      <c r="P258" s="1663"/>
      <c r="Q258" s="1663"/>
      <c r="R258" s="1663"/>
      <c r="S258" s="1663"/>
      <c r="T258" s="1663"/>
      <c r="U258" s="1663"/>
      <c r="V258" s="1663"/>
      <c r="W258" s="1664"/>
      <c r="X258" s="1664"/>
      <c r="Y258" s="1664"/>
      <c r="Z258" s="1658"/>
      <c r="AA258" s="4"/>
      <c r="AB258" s="96"/>
      <c r="AC258" s="96"/>
      <c r="AD258" s="96"/>
      <c r="AE258" s="96"/>
      <c r="AF258" s="96"/>
      <c r="AG258" s="96"/>
      <c r="AH258" s="96"/>
      <c r="AI258" s="96"/>
      <c r="AJ258" s="96"/>
      <c r="AK258" s="96"/>
      <c r="AL258" s="250" t="str">
        <f t="shared" si="66"/>
        <v/>
      </c>
      <c r="AM258" s="637" t="str">
        <f t="shared" si="67"/>
        <v/>
      </c>
      <c r="AN258" s="250" t="str">
        <f t="shared" si="68"/>
        <v/>
      </c>
      <c r="AO258" s="250" t="str">
        <f t="shared" si="69"/>
        <v/>
      </c>
      <c r="AP258" s="250" t="str">
        <f t="shared" si="70"/>
        <v/>
      </c>
      <c r="AQ258" s="250" t="str">
        <f t="shared" si="71"/>
        <v/>
      </c>
      <c r="AR258" s="250" t="str">
        <f t="shared" si="72"/>
        <v/>
      </c>
      <c r="AS258" s="638" t="str">
        <f t="shared" si="73"/>
        <v/>
      </c>
      <c r="AT258" s="638" t="str">
        <f t="shared" si="74"/>
        <v/>
      </c>
      <c r="AU258" s="96" t="str">
        <f t="shared" si="75"/>
        <v>S/I</v>
      </c>
      <c r="AV258" s="96"/>
      <c r="AW258" s="639"/>
      <c r="AX258" s="96" t="str">
        <f t="shared" si="76"/>
        <v xml:space="preserve"> - </v>
      </c>
      <c r="AY258" s="640" t="str">
        <f t="shared" si="77"/>
        <v/>
      </c>
      <c r="AZ258" s="640">
        <f t="shared" si="78"/>
        <v>0</v>
      </c>
      <c r="BA258" s="250" t="str">
        <f t="shared" si="79"/>
        <v/>
      </c>
      <c r="BB258" s="250" t="str">
        <f t="shared" si="80"/>
        <v/>
      </c>
      <c r="BC258" s="250" t="str">
        <f t="shared" si="81"/>
        <v/>
      </c>
      <c r="BD258" s="250" t="str">
        <f t="shared" si="82"/>
        <v/>
      </c>
      <c r="BE258" s="250" t="str">
        <f t="shared" si="83"/>
        <v/>
      </c>
      <c r="BF258" s="638" t="str">
        <f t="shared" si="84"/>
        <v/>
      </c>
      <c r="BG258" s="638" t="str">
        <f t="shared" si="85"/>
        <v/>
      </c>
      <c r="BH258" s="96"/>
      <c r="BI258" s="96"/>
      <c r="BJ258" s="96"/>
      <c r="BK258" s="96"/>
    </row>
    <row r="259" spans="1:63" hidden="1">
      <c r="A259" s="96" t="str">
        <f t="shared" si="86"/>
        <v/>
      </c>
      <c r="B259" s="96">
        <f t="shared" si="87"/>
        <v>0</v>
      </c>
      <c r="C259" s="1658"/>
      <c r="D259" s="1658"/>
      <c r="E259" s="1659"/>
      <c r="F259" s="1660"/>
      <c r="G259" s="1658"/>
      <c r="H259" s="1658"/>
      <c r="I259" s="1658"/>
      <c r="J259" s="1658"/>
      <c r="K259" s="1658"/>
      <c r="L259" s="1661"/>
      <c r="M259" s="1662"/>
      <c r="N259" s="1663"/>
      <c r="O259" s="1663"/>
      <c r="P259" s="1663"/>
      <c r="Q259" s="1663"/>
      <c r="R259" s="1663"/>
      <c r="S259" s="1663"/>
      <c r="T259" s="1663"/>
      <c r="U259" s="1663"/>
      <c r="V259" s="1663"/>
      <c r="W259" s="1664"/>
      <c r="X259" s="1664"/>
      <c r="Y259" s="1664"/>
      <c r="Z259" s="1658"/>
      <c r="AA259" s="4"/>
      <c r="AB259" s="96"/>
      <c r="AC259" s="96"/>
      <c r="AD259" s="96"/>
      <c r="AE259" s="96"/>
      <c r="AF259" s="96"/>
      <c r="AG259" s="96"/>
      <c r="AH259" s="96"/>
      <c r="AI259" s="96"/>
      <c r="AJ259" s="96"/>
      <c r="AK259" s="96"/>
      <c r="AL259" s="250" t="str">
        <f t="shared" si="66"/>
        <v/>
      </c>
      <c r="AM259" s="637" t="str">
        <f t="shared" si="67"/>
        <v/>
      </c>
      <c r="AN259" s="250" t="str">
        <f t="shared" si="68"/>
        <v/>
      </c>
      <c r="AO259" s="250" t="str">
        <f t="shared" si="69"/>
        <v/>
      </c>
      <c r="AP259" s="250" t="str">
        <f t="shared" si="70"/>
        <v/>
      </c>
      <c r="AQ259" s="250" t="str">
        <f t="shared" si="71"/>
        <v/>
      </c>
      <c r="AR259" s="250" t="str">
        <f t="shared" si="72"/>
        <v/>
      </c>
      <c r="AS259" s="638" t="str">
        <f t="shared" si="73"/>
        <v/>
      </c>
      <c r="AT259" s="638" t="str">
        <f t="shared" si="74"/>
        <v/>
      </c>
      <c r="AU259" s="96" t="str">
        <f t="shared" si="75"/>
        <v>S/I</v>
      </c>
      <c r="AV259" s="96"/>
      <c r="AW259" s="639"/>
      <c r="AX259" s="96" t="str">
        <f t="shared" si="76"/>
        <v xml:space="preserve"> - </v>
      </c>
      <c r="AY259" s="640" t="str">
        <f t="shared" si="77"/>
        <v/>
      </c>
      <c r="AZ259" s="640">
        <f t="shared" si="78"/>
        <v>0</v>
      </c>
      <c r="BA259" s="250" t="str">
        <f t="shared" si="79"/>
        <v/>
      </c>
      <c r="BB259" s="250" t="str">
        <f t="shared" si="80"/>
        <v/>
      </c>
      <c r="BC259" s="250" t="str">
        <f t="shared" si="81"/>
        <v/>
      </c>
      <c r="BD259" s="250" t="str">
        <f t="shared" si="82"/>
        <v/>
      </c>
      <c r="BE259" s="250" t="str">
        <f t="shared" si="83"/>
        <v/>
      </c>
      <c r="BF259" s="638" t="str">
        <f t="shared" si="84"/>
        <v/>
      </c>
      <c r="BG259" s="638" t="str">
        <f t="shared" si="85"/>
        <v/>
      </c>
      <c r="BH259" s="96"/>
      <c r="BI259" s="96"/>
      <c r="BJ259" s="96"/>
      <c r="BK259" s="96"/>
    </row>
    <row r="260" spans="1:63" hidden="1">
      <c r="A260" s="96" t="str">
        <f t="shared" si="86"/>
        <v/>
      </c>
      <c r="B260" s="96">
        <f t="shared" si="87"/>
        <v>0</v>
      </c>
      <c r="C260" s="1658"/>
      <c r="D260" s="1658"/>
      <c r="E260" s="1659"/>
      <c r="F260" s="1660"/>
      <c r="G260" s="1658"/>
      <c r="H260" s="1658"/>
      <c r="I260" s="1658"/>
      <c r="J260" s="1658"/>
      <c r="K260" s="1658"/>
      <c r="L260" s="1661"/>
      <c r="M260" s="1662"/>
      <c r="N260" s="1663"/>
      <c r="O260" s="1663"/>
      <c r="P260" s="1663"/>
      <c r="Q260" s="1663"/>
      <c r="R260" s="1663"/>
      <c r="S260" s="1663"/>
      <c r="T260" s="1663"/>
      <c r="U260" s="1663"/>
      <c r="V260" s="1663"/>
      <c r="W260" s="1664"/>
      <c r="X260" s="1664"/>
      <c r="Y260" s="1664"/>
      <c r="Z260" s="1658"/>
      <c r="AA260" s="4"/>
      <c r="AB260" s="96"/>
      <c r="AC260" s="96"/>
      <c r="AD260" s="96"/>
      <c r="AE260" s="96"/>
      <c r="AF260" s="96"/>
      <c r="AG260" s="96"/>
      <c r="AH260" s="96"/>
      <c r="AI260" s="96"/>
      <c r="AJ260" s="96"/>
      <c r="AK260" s="96"/>
      <c r="AL260" s="250" t="str">
        <f t="shared" si="66"/>
        <v/>
      </c>
      <c r="AM260" s="637" t="str">
        <f t="shared" si="67"/>
        <v/>
      </c>
      <c r="AN260" s="250" t="str">
        <f t="shared" si="68"/>
        <v/>
      </c>
      <c r="AO260" s="250" t="str">
        <f t="shared" si="69"/>
        <v/>
      </c>
      <c r="AP260" s="250" t="str">
        <f t="shared" si="70"/>
        <v/>
      </c>
      <c r="AQ260" s="250" t="str">
        <f t="shared" si="71"/>
        <v/>
      </c>
      <c r="AR260" s="250" t="str">
        <f t="shared" si="72"/>
        <v/>
      </c>
      <c r="AS260" s="638" t="str">
        <f t="shared" si="73"/>
        <v/>
      </c>
      <c r="AT260" s="638" t="str">
        <f t="shared" si="74"/>
        <v/>
      </c>
      <c r="AU260" s="96" t="str">
        <f t="shared" si="75"/>
        <v>S/I</v>
      </c>
      <c r="AV260" s="96"/>
      <c r="AW260" s="639"/>
      <c r="AX260" s="96" t="str">
        <f t="shared" si="76"/>
        <v xml:space="preserve"> - </v>
      </c>
      <c r="AY260" s="640" t="str">
        <f t="shared" si="77"/>
        <v/>
      </c>
      <c r="AZ260" s="640">
        <f t="shared" si="78"/>
        <v>0</v>
      </c>
      <c r="BA260" s="250" t="str">
        <f t="shared" si="79"/>
        <v/>
      </c>
      <c r="BB260" s="250" t="str">
        <f t="shared" si="80"/>
        <v/>
      </c>
      <c r="BC260" s="250" t="str">
        <f t="shared" si="81"/>
        <v/>
      </c>
      <c r="BD260" s="250" t="str">
        <f t="shared" si="82"/>
        <v/>
      </c>
      <c r="BE260" s="250" t="str">
        <f t="shared" si="83"/>
        <v/>
      </c>
      <c r="BF260" s="638" t="str">
        <f t="shared" si="84"/>
        <v/>
      </c>
      <c r="BG260" s="638" t="str">
        <f t="shared" si="85"/>
        <v/>
      </c>
      <c r="BH260" s="96"/>
      <c r="BI260" s="96"/>
      <c r="BJ260" s="96"/>
      <c r="BK260" s="96"/>
    </row>
    <row r="261" spans="1:63" hidden="1">
      <c r="A261" s="96" t="str">
        <f t="shared" si="86"/>
        <v/>
      </c>
      <c r="B261" s="96">
        <f t="shared" si="87"/>
        <v>0</v>
      </c>
      <c r="C261" s="1658"/>
      <c r="D261" s="1658"/>
      <c r="E261" s="1659"/>
      <c r="F261" s="1660"/>
      <c r="G261" s="1658"/>
      <c r="H261" s="1658"/>
      <c r="I261" s="1658"/>
      <c r="J261" s="1658"/>
      <c r="K261" s="1658"/>
      <c r="L261" s="1661"/>
      <c r="M261" s="1662"/>
      <c r="N261" s="1663"/>
      <c r="O261" s="1663"/>
      <c r="P261" s="1663"/>
      <c r="Q261" s="1663"/>
      <c r="R261" s="1663"/>
      <c r="S261" s="1663"/>
      <c r="T261" s="1663"/>
      <c r="U261" s="1663"/>
      <c r="V261" s="1663"/>
      <c r="W261" s="1664"/>
      <c r="X261" s="1664"/>
      <c r="Y261" s="1664"/>
      <c r="Z261" s="1658"/>
      <c r="AA261" s="4"/>
      <c r="AB261" s="96"/>
      <c r="AC261" s="96"/>
      <c r="AD261" s="96"/>
      <c r="AE261" s="96"/>
      <c r="AF261" s="96"/>
      <c r="AG261" s="96"/>
      <c r="AH261" s="96"/>
      <c r="AI261" s="96"/>
      <c r="AJ261" s="96"/>
      <c r="AK261" s="96"/>
      <c r="AL261" s="250" t="str">
        <f t="shared" si="66"/>
        <v/>
      </c>
      <c r="AM261" s="637" t="str">
        <f t="shared" si="67"/>
        <v/>
      </c>
      <c r="AN261" s="250" t="str">
        <f t="shared" si="68"/>
        <v/>
      </c>
      <c r="AO261" s="250" t="str">
        <f t="shared" si="69"/>
        <v/>
      </c>
      <c r="AP261" s="250" t="str">
        <f t="shared" si="70"/>
        <v/>
      </c>
      <c r="AQ261" s="250" t="str">
        <f t="shared" si="71"/>
        <v/>
      </c>
      <c r="AR261" s="250" t="str">
        <f t="shared" si="72"/>
        <v/>
      </c>
      <c r="AS261" s="638" t="str">
        <f t="shared" si="73"/>
        <v/>
      </c>
      <c r="AT261" s="638" t="str">
        <f t="shared" si="74"/>
        <v/>
      </c>
      <c r="AU261" s="96" t="str">
        <f t="shared" si="75"/>
        <v>S/I</v>
      </c>
      <c r="AV261" s="96"/>
      <c r="AW261" s="639"/>
      <c r="AX261" s="96" t="str">
        <f t="shared" si="76"/>
        <v xml:space="preserve"> - </v>
      </c>
      <c r="AY261" s="640" t="str">
        <f t="shared" si="77"/>
        <v/>
      </c>
      <c r="AZ261" s="640">
        <f t="shared" si="78"/>
        <v>0</v>
      </c>
      <c r="BA261" s="250" t="str">
        <f t="shared" si="79"/>
        <v/>
      </c>
      <c r="BB261" s="250" t="str">
        <f t="shared" si="80"/>
        <v/>
      </c>
      <c r="BC261" s="250" t="str">
        <f t="shared" si="81"/>
        <v/>
      </c>
      <c r="BD261" s="250" t="str">
        <f t="shared" si="82"/>
        <v/>
      </c>
      <c r="BE261" s="250" t="str">
        <f t="shared" si="83"/>
        <v/>
      </c>
      <c r="BF261" s="638" t="str">
        <f t="shared" si="84"/>
        <v/>
      </c>
      <c r="BG261" s="638" t="str">
        <f t="shared" si="85"/>
        <v/>
      </c>
      <c r="BH261" s="96"/>
      <c r="BI261" s="96"/>
      <c r="BJ261" s="96"/>
      <c r="BK261" s="96"/>
    </row>
    <row r="262" spans="1:63" hidden="1">
      <c r="A262" s="96" t="str">
        <f t="shared" si="86"/>
        <v/>
      </c>
      <c r="B262" s="96">
        <f t="shared" si="87"/>
        <v>0</v>
      </c>
      <c r="C262" s="1658"/>
      <c r="D262" s="1658"/>
      <c r="E262" s="1659"/>
      <c r="F262" s="1660"/>
      <c r="G262" s="1658"/>
      <c r="H262" s="1658"/>
      <c r="I262" s="1658"/>
      <c r="J262" s="1658"/>
      <c r="K262" s="1658"/>
      <c r="L262" s="1661"/>
      <c r="M262" s="1662"/>
      <c r="N262" s="1663"/>
      <c r="O262" s="1663"/>
      <c r="P262" s="1663"/>
      <c r="Q262" s="1663"/>
      <c r="R262" s="1663"/>
      <c r="S262" s="1663"/>
      <c r="T262" s="1663"/>
      <c r="U262" s="1663"/>
      <c r="V262" s="1663"/>
      <c r="W262" s="1664"/>
      <c r="X262" s="1664"/>
      <c r="Y262" s="1664"/>
      <c r="Z262" s="1658"/>
      <c r="AA262" s="4"/>
      <c r="AB262" s="96"/>
      <c r="AC262" s="96"/>
      <c r="AD262" s="96"/>
      <c r="AE262" s="96"/>
      <c r="AF262" s="96"/>
      <c r="AG262" s="96"/>
      <c r="AH262" s="96"/>
      <c r="AI262" s="96"/>
      <c r="AJ262" s="96"/>
      <c r="AK262" s="96"/>
      <c r="AL262" s="250" t="str">
        <f t="shared" si="66"/>
        <v/>
      </c>
      <c r="AM262" s="637" t="str">
        <f t="shared" si="67"/>
        <v/>
      </c>
      <c r="AN262" s="250" t="str">
        <f t="shared" si="68"/>
        <v/>
      </c>
      <c r="AO262" s="250" t="str">
        <f t="shared" si="69"/>
        <v/>
      </c>
      <c r="AP262" s="250" t="str">
        <f t="shared" si="70"/>
        <v/>
      </c>
      <c r="AQ262" s="250" t="str">
        <f t="shared" si="71"/>
        <v/>
      </c>
      <c r="AR262" s="250" t="str">
        <f t="shared" si="72"/>
        <v/>
      </c>
      <c r="AS262" s="638" t="str">
        <f t="shared" si="73"/>
        <v/>
      </c>
      <c r="AT262" s="638" t="str">
        <f t="shared" si="74"/>
        <v/>
      </c>
      <c r="AU262" s="96" t="str">
        <f t="shared" si="75"/>
        <v>S/I</v>
      </c>
      <c r="AV262" s="96"/>
      <c r="AW262" s="639"/>
      <c r="AX262" s="96" t="str">
        <f t="shared" si="76"/>
        <v xml:space="preserve"> - </v>
      </c>
      <c r="AY262" s="640" t="str">
        <f t="shared" si="77"/>
        <v/>
      </c>
      <c r="AZ262" s="640">
        <f t="shared" si="78"/>
        <v>0</v>
      </c>
      <c r="BA262" s="250" t="str">
        <f t="shared" si="79"/>
        <v/>
      </c>
      <c r="BB262" s="250" t="str">
        <f t="shared" si="80"/>
        <v/>
      </c>
      <c r="BC262" s="250" t="str">
        <f t="shared" si="81"/>
        <v/>
      </c>
      <c r="BD262" s="250" t="str">
        <f t="shared" si="82"/>
        <v/>
      </c>
      <c r="BE262" s="250" t="str">
        <f t="shared" si="83"/>
        <v/>
      </c>
      <c r="BF262" s="638" t="str">
        <f t="shared" si="84"/>
        <v/>
      </c>
      <c r="BG262" s="638" t="str">
        <f t="shared" si="85"/>
        <v/>
      </c>
      <c r="BH262" s="96"/>
      <c r="BI262" s="96"/>
      <c r="BJ262" s="96"/>
      <c r="BK262" s="96"/>
    </row>
    <row r="263" spans="1:63" hidden="1">
      <c r="A263" s="96" t="str">
        <f t="shared" si="86"/>
        <v/>
      </c>
      <c r="B263" s="96">
        <f t="shared" si="87"/>
        <v>0</v>
      </c>
      <c r="C263" s="1658"/>
      <c r="D263" s="1658"/>
      <c r="E263" s="1659"/>
      <c r="F263" s="1660"/>
      <c r="G263" s="1658"/>
      <c r="H263" s="1658"/>
      <c r="I263" s="1658"/>
      <c r="J263" s="1658"/>
      <c r="K263" s="1658"/>
      <c r="L263" s="1661"/>
      <c r="M263" s="1662"/>
      <c r="N263" s="1663"/>
      <c r="O263" s="1663"/>
      <c r="P263" s="1663"/>
      <c r="Q263" s="1663"/>
      <c r="R263" s="1663"/>
      <c r="S263" s="1663"/>
      <c r="T263" s="1663"/>
      <c r="U263" s="1663"/>
      <c r="V263" s="1663"/>
      <c r="W263" s="1664"/>
      <c r="X263" s="1664"/>
      <c r="Y263" s="1664"/>
      <c r="Z263" s="1658"/>
      <c r="AA263" s="4"/>
      <c r="AB263" s="96"/>
      <c r="AC263" s="96"/>
      <c r="AD263" s="96"/>
      <c r="AE263" s="96"/>
      <c r="AF263" s="96"/>
      <c r="AG263" s="96"/>
      <c r="AH263" s="96"/>
      <c r="AI263" s="96"/>
      <c r="AJ263" s="96"/>
      <c r="AK263" s="96"/>
      <c r="AL263" s="250" t="str">
        <f t="shared" si="66"/>
        <v/>
      </c>
      <c r="AM263" s="637" t="str">
        <f t="shared" si="67"/>
        <v/>
      </c>
      <c r="AN263" s="250" t="str">
        <f t="shared" si="68"/>
        <v/>
      </c>
      <c r="AO263" s="250" t="str">
        <f t="shared" si="69"/>
        <v/>
      </c>
      <c r="AP263" s="250" t="str">
        <f t="shared" si="70"/>
        <v/>
      </c>
      <c r="AQ263" s="250" t="str">
        <f t="shared" si="71"/>
        <v/>
      </c>
      <c r="AR263" s="250" t="str">
        <f t="shared" si="72"/>
        <v/>
      </c>
      <c r="AS263" s="638" t="str">
        <f t="shared" si="73"/>
        <v/>
      </c>
      <c r="AT263" s="638" t="str">
        <f t="shared" si="74"/>
        <v/>
      </c>
      <c r="AU263" s="96" t="str">
        <f t="shared" si="75"/>
        <v>S/I</v>
      </c>
      <c r="AV263" s="96"/>
      <c r="AW263" s="639"/>
      <c r="AX263" s="96" t="str">
        <f t="shared" si="76"/>
        <v xml:space="preserve"> - </v>
      </c>
      <c r="AY263" s="640" t="str">
        <f t="shared" si="77"/>
        <v/>
      </c>
      <c r="AZ263" s="640">
        <f t="shared" si="78"/>
        <v>0</v>
      </c>
      <c r="BA263" s="250" t="str">
        <f t="shared" si="79"/>
        <v/>
      </c>
      <c r="BB263" s="250" t="str">
        <f t="shared" si="80"/>
        <v/>
      </c>
      <c r="BC263" s="250" t="str">
        <f t="shared" si="81"/>
        <v/>
      </c>
      <c r="BD263" s="250" t="str">
        <f t="shared" si="82"/>
        <v/>
      </c>
      <c r="BE263" s="250" t="str">
        <f t="shared" si="83"/>
        <v/>
      </c>
      <c r="BF263" s="638" t="str">
        <f t="shared" si="84"/>
        <v/>
      </c>
      <c r="BG263" s="638" t="str">
        <f t="shared" si="85"/>
        <v/>
      </c>
      <c r="BH263" s="96"/>
      <c r="BI263" s="96"/>
      <c r="BJ263" s="96"/>
      <c r="BK263" s="96"/>
    </row>
    <row r="264" spans="1:63" hidden="1">
      <c r="A264" s="96" t="str">
        <f t="shared" si="86"/>
        <v/>
      </c>
      <c r="B264" s="96">
        <f t="shared" si="87"/>
        <v>0</v>
      </c>
      <c r="C264" s="1658"/>
      <c r="D264" s="1658"/>
      <c r="E264" s="1659"/>
      <c r="F264" s="1660"/>
      <c r="G264" s="1658"/>
      <c r="H264" s="1658"/>
      <c r="I264" s="1658"/>
      <c r="J264" s="1658"/>
      <c r="K264" s="1658"/>
      <c r="L264" s="1661"/>
      <c r="M264" s="1662"/>
      <c r="N264" s="1663"/>
      <c r="O264" s="1663"/>
      <c r="P264" s="1663"/>
      <c r="Q264" s="1663"/>
      <c r="R264" s="1663"/>
      <c r="S264" s="1663"/>
      <c r="T264" s="1663"/>
      <c r="U264" s="1663"/>
      <c r="V264" s="1663"/>
      <c r="W264" s="1664"/>
      <c r="X264" s="1664"/>
      <c r="Y264" s="1664"/>
      <c r="Z264" s="1658"/>
      <c r="AA264" s="4"/>
      <c r="AB264" s="96"/>
      <c r="AC264" s="96"/>
      <c r="AD264" s="96"/>
      <c r="AE264" s="96"/>
      <c r="AF264" s="96"/>
      <c r="AG264" s="96"/>
      <c r="AH264" s="96"/>
      <c r="AI264" s="96"/>
      <c r="AJ264" s="96"/>
      <c r="AK264" s="96"/>
      <c r="AL264" s="250" t="str">
        <f t="shared" si="66"/>
        <v/>
      </c>
      <c r="AM264" s="637" t="str">
        <f t="shared" si="67"/>
        <v/>
      </c>
      <c r="AN264" s="250" t="str">
        <f t="shared" si="68"/>
        <v/>
      </c>
      <c r="AO264" s="250" t="str">
        <f t="shared" si="69"/>
        <v/>
      </c>
      <c r="AP264" s="250" t="str">
        <f t="shared" si="70"/>
        <v/>
      </c>
      <c r="AQ264" s="250" t="str">
        <f t="shared" si="71"/>
        <v/>
      </c>
      <c r="AR264" s="250" t="str">
        <f t="shared" si="72"/>
        <v/>
      </c>
      <c r="AS264" s="638" t="str">
        <f t="shared" si="73"/>
        <v/>
      </c>
      <c r="AT264" s="638" t="str">
        <f t="shared" si="74"/>
        <v/>
      </c>
      <c r="AU264" s="96" t="str">
        <f t="shared" si="75"/>
        <v>S/I</v>
      </c>
      <c r="AV264" s="96"/>
      <c r="AW264" s="639"/>
      <c r="AX264" s="96" t="str">
        <f t="shared" si="76"/>
        <v xml:space="preserve"> - </v>
      </c>
      <c r="AY264" s="640" t="str">
        <f t="shared" si="77"/>
        <v/>
      </c>
      <c r="AZ264" s="640">
        <f t="shared" si="78"/>
        <v>0</v>
      </c>
      <c r="BA264" s="250" t="str">
        <f t="shared" si="79"/>
        <v/>
      </c>
      <c r="BB264" s="250" t="str">
        <f t="shared" si="80"/>
        <v/>
      </c>
      <c r="BC264" s="250" t="str">
        <f t="shared" si="81"/>
        <v/>
      </c>
      <c r="BD264" s="250" t="str">
        <f t="shared" si="82"/>
        <v/>
      </c>
      <c r="BE264" s="250" t="str">
        <f t="shared" si="83"/>
        <v/>
      </c>
      <c r="BF264" s="638" t="str">
        <f t="shared" si="84"/>
        <v/>
      </c>
      <c r="BG264" s="638" t="str">
        <f t="shared" si="85"/>
        <v/>
      </c>
      <c r="BH264" s="96"/>
      <c r="BI264" s="96"/>
      <c r="BJ264" s="96"/>
      <c r="BK264" s="96"/>
    </row>
    <row r="265" spans="1:63" hidden="1">
      <c r="A265" s="96" t="str">
        <f t="shared" si="86"/>
        <v/>
      </c>
      <c r="B265" s="96">
        <f t="shared" si="87"/>
        <v>0</v>
      </c>
      <c r="C265" s="1658"/>
      <c r="D265" s="1658"/>
      <c r="E265" s="1659"/>
      <c r="F265" s="1660"/>
      <c r="G265" s="1658"/>
      <c r="H265" s="1658"/>
      <c r="I265" s="1658"/>
      <c r="J265" s="1658"/>
      <c r="K265" s="1658"/>
      <c r="L265" s="1661"/>
      <c r="M265" s="1662"/>
      <c r="N265" s="1663"/>
      <c r="O265" s="1663"/>
      <c r="P265" s="1663"/>
      <c r="Q265" s="1663"/>
      <c r="R265" s="1663"/>
      <c r="S265" s="1663"/>
      <c r="T265" s="1663"/>
      <c r="U265" s="1663"/>
      <c r="V265" s="1663"/>
      <c r="W265" s="1664"/>
      <c r="X265" s="1664"/>
      <c r="Y265" s="1664"/>
      <c r="Z265" s="1658"/>
      <c r="AA265" s="4"/>
      <c r="AB265" s="96"/>
      <c r="AC265" s="96"/>
      <c r="AD265" s="96"/>
      <c r="AE265" s="96"/>
      <c r="AF265" s="96"/>
      <c r="AG265" s="96"/>
      <c r="AH265" s="96"/>
      <c r="AI265" s="96"/>
      <c r="AJ265" s="96"/>
      <c r="AK265" s="96"/>
      <c r="AL265" s="250" t="str">
        <f t="shared" si="66"/>
        <v/>
      </c>
      <c r="AM265" s="637" t="str">
        <f t="shared" si="67"/>
        <v/>
      </c>
      <c r="AN265" s="250" t="str">
        <f t="shared" si="68"/>
        <v/>
      </c>
      <c r="AO265" s="250" t="str">
        <f t="shared" si="69"/>
        <v/>
      </c>
      <c r="AP265" s="250" t="str">
        <f t="shared" si="70"/>
        <v/>
      </c>
      <c r="AQ265" s="250" t="str">
        <f t="shared" si="71"/>
        <v/>
      </c>
      <c r="AR265" s="250" t="str">
        <f t="shared" si="72"/>
        <v/>
      </c>
      <c r="AS265" s="638" t="str">
        <f t="shared" si="73"/>
        <v/>
      </c>
      <c r="AT265" s="638" t="str">
        <f t="shared" si="74"/>
        <v/>
      </c>
      <c r="AU265" s="96" t="str">
        <f t="shared" si="75"/>
        <v>S/I</v>
      </c>
      <c r="AV265" s="96"/>
      <c r="AW265" s="639"/>
      <c r="AX265" s="96" t="str">
        <f t="shared" si="76"/>
        <v xml:space="preserve"> - </v>
      </c>
      <c r="AY265" s="640" t="str">
        <f t="shared" si="77"/>
        <v/>
      </c>
      <c r="AZ265" s="640">
        <f t="shared" si="78"/>
        <v>0</v>
      </c>
      <c r="BA265" s="250" t="str">
        <f t="shared" si="79"/>
        <v/>
      </c>
      <c r="BB265" s="250" t="str">
        <f t="shared" si="80"/>
        <v/>
      </c>
      <c r="BC265" s="250" t="str">
        <f t="shared" si="81"/>
        <v/>
      </c>
      <c r="BD265" s="250" t="str">
        <f t="shared" si="82"/>
        <v/>
      </c>
      <c r="BE265" s="250" t="str">
        <f t="shared" si="83"/>
        <v/>
      </c>
      <c r="BF265" s="638" t="str">
        <f t="shared" si="84"/>
        <v/>
      </c>
      <c r="BG265" s="638" t="str">
        <f t="shared" si="85"/>
        <v/>
      </c>
      <c r="BH265" s="96"/>
      <c r="BI265" s="96"/>
      <c r="BJ265" s="96"/>
      <c r="BK265" s="96"/>
    </row>
    <row r="266" spans="1:63" hidden="1">
      <c r="A266" s="96" t="str">
        <f t="shared" si="86"/>
        <v/>
      </c>
      <c r="B266" s="96">
        <f t="shared" si="87"/>
        <v>0</v>
      </c>
      <c r="C266" s="1658"/>
      <c r="D266" s="1658"/>
      <c r="E266" s="1659"/>
      <c r="F266" s="1660"/>
      <c r="G266" s="1658"/>
      <c r="H266" s="1658"/>
      <c r="I266" s="1658"/>
      <c r="J266" s="1658"/>
      <c r="K266" s="1658"/>
      <c r="L266" s="1661"/>
      <c r="M266" s="1662"/>
      <c r="N266" s="1663"/>
      <c r="O266" s="1663"/>
      <c r="P266" s="1663"/>
      <c r="Q266" s="1663"/>
      <c r="R266" s="1663"/>
      <c r="S266" s="1663"/>
      <c r="T266" s="1663"/>
      <c r="U266" s="1663"/>
      <c r="V266" s="1663"/>
      <c r="W266" s="1664"/>
      <c r="X266" s="1664"/>
      <c r="Y266" s="1664"/>
      <c r="Z266" s="1658"/>
      <c r="AA266" s="4"/>
      <c r="AB266" s="96"/>
      <c r="AC266" s="96"/>
      <c r="AD266" s="96"/>
      <c r="AE266" s="96"/>
      <c r="AF266" s="96"/>
      <c r="AG266" s="96"/>
      <c r="AH266" s="96"/>
      <c r="AI266" s="96"/>
      <c r="AJ266" s="96"/>
      <c r="AK266" s="96"/>
      <c r="AL266" s="250" t="str">
        <f t="shared" si="66"/>
        <v/>
      </c>
      <c r="AM266" s="637" t="str">
        <f t="shared" si="67"/>
        <v/>
      </c>
      <c r="AN266" s="250" t="str">
        <f t="shared" si="68"/>
        <v/>
      </c>
      <c r="AO266" s="250" t="str">
        <f t="shared" si="69"/>
        <v/>
      </c>
      <c r="AP266" s="250" t="str">
        <f t="shared" si="70"/>
        <v/>
      </c>
      <c r="AQ266" s="250" t="str">
        <f t="shared" si="71"/>
        <v/>
      </c>
      <c r="AR266" s="250" t="str">
        <f t="shared" si="72"/>
        <v/>
      </c>
      <c r="AS266" s="638" t="str">
        <f t="shared" si="73"/>
        <v/>
      </c>
      <c r="AT266" s="638" t="str">
        <f t="shared" si="74"/>
        <v/>
      </c>
      <c r="AU266" s="96" t="str">
        <f t="shared" si="75"/>
        <v>S/I</v>
      </c>
      <c r="AV266" s="96"/>
      <c r="AW266" s="639"/>
      <c r="AX266" s="96" t="str">
        <f t="shared" si="76"/>
        <v xml:space="preserve"> - </v>
      </c>
      <c r="AY266" s="640" t="str">
        <f t="shared" si="77"/>
        <v/>
      </c>
      <c r="AZ266" s="640">
        <f t="shared" si="78"/>
        <v>0</v>
      </c>
      <c r="BA266" s="250" t="str">
        <f t="shared" si="79"/>
        <v/>
      </c>
      <c r="BB266" s="250" t="str">
        <f t="shared" si="80"/>
        <v/>
      </c>
      <c r="BC266" s="250" t="str">
        <f t="shared" si="81"/>
        <v/>
      </c>
      <c r="BD266" s="250" t="str">
        <f t="shared" si="82"/>
        <v/>
      </c>
      <c r="BE266" s="250" t="str">
        <f t="shared" si="83"/>
        <v/>
      </c>
      <c r="BF266" s="638" t="str">
        <f t="shared" si="84"/>
        <v/>
      </c>
      <c r="BG266" s="638" t="str">
        <f t="shared" si="85"/>
        <v/>
      </c>
      <c r="BH266" s="96"/>
      <c r="BI266" s="96"/>
      <c r="BJ266" s="96"/>
      <c r="BK266" s="96"/>
    </row>
    <row r="267" spans="1:63" hidden="1">
      <c r="A267" s="96" t="str">
        <f t="shared" si="86"/>
        <v/>
      </c>
      <c r="B267" s="96">
        <f t="shared" si="87"/>
        <v>0</v>
      </c>
      <c r="C267" s="1658"/>
      <c r="D267" s="1658"/>
      <c r="E267" s="1659"/>
      <c r="F267" s="1660"/>
      <c r="G267" s="1658"/>
      <c r="H267" s="1658"/>
      <c r="I267" s="1658"/>
      <c r="J267" s="1658"/>
      <c r="K267" s="1658"/>
      <c r="L267" s="1661"/>
      <c r="M267" s="1662"/>
      <c r="N267" s="1663"/>
      <c r="O267" s="1663"/>
      <c r="P267" s="1663"/>
      <c r="Q267" s="1663"/>
      <c r="R267" s="1663"/>
      <c r="S267" s="1663"/>
      <c r="T267" s="1663"/>
      <c r="U267" s="1663"/>
      <c r="V267" s="1663"/>
      <c r="W267" s="1664"/>
      <c r="X267" s="1664"/>
      <c r="Y267" s="1664"/>
      <c r="Z267" s="1658"/>
      <c r="AA267" s="4"/>
      <c r="AB267" s="96"/>
      <c r="AC267" s="96"/>
      <c r="AD267" s="96"/>
      <c r="AE267" s="96"/>
      <c r="AF267" s="96"/>
      <c r="AG267" s="96"/>
      <c r="AH267" s="96"/>
      <c r="AI267" s="96"/>
      <c r="AJ267" s="96"/>
      <c r="AK267" s="96"/>
      <c r="AL267" s="250" t="str">
        <f t="shared" si="66"/>
        <v/>
      </c>
      <c r="AM267" s="637" t="str">
        <f t="shared" si="67"/>
        <v/>
      </c>
      <c r="AN267" s="250" t="str">
        <f t="shared" si="68"/>
        <v/>
      </c>
      <c r="AO267" s="250" t="str">
        <f t="shared" si="69"/>
        <v/>
      </c>
      <c r="AP267" s="250" t="str">
        <f t="shared" si="70"/>
        <v/>
      </c>
      <c r="AQ267" s="250" t="str">
        <f t="shared" si="71"/>
        <v/>
      </c>
      <c r="AR267" s="250" t="str">
        <f t="shared" si="72"/>
        <v/>
      </c>
      <c r="AS267" s="638" t="str">
        <f t="shared" si="73"/>
        <v/>
      </c>
      <c r="AT267" s="638" t="str">
        <f t="shared" si="74"/>
        <v/>
      </c>
      <c r="AU267" s="96" t="str">
        <f t="shared" si="75"/>
        <v>S/I</v>
      </c>
      <c r="AV267" s="96"/>
      <c r="AW267" s="639"/>
      <c r="AX267" s="96" t="str">
        <f t="shared" si="76"/>
        <v xml:space="preserve"> - </v>
      </c>
      <c r="AY267" s="640" t="str">
        <f t="shared" si="77"/>
        <v/>
      </c>
      <c r="AZ267" s="640">
        <f t="shared" si="78"/>
        <v>0</v>
      </c>
      <c r="BA267" s="250" t="str">
        <f t="shared" si="79"/>
        <v/>
      </c>
      <c r="BB267" s="250" t="str">
        <f t="shared" si="80"/>
        <v/>
      </c>
      <c r="BC267" s="250" t="str">
        <f t="shared" si="81"/>
        <v/>
      </c>
      <c r="BD267" s="250" t="str">
        <f t="shared" si="82"/>
        <v/>
      </c>
      <c r="BE267" s="250" t="str">
        <f t="shared" si="83"/>
        <v/>
      </c>
      <c r="BF267" s="638" t="str">
        <f t="shared" si="84"/>
        <v/>
      </c>
      <c r="BG267" s="638" t="str">
        <f t="shared" si="85"/>
        <v/>
      </c>
      <c r="BH267" s="96"/>
      <c r="BI267" s="96"/>
      <c r="BJ267" s="96"/>
      <c r="BK267" s="96"/>
    </row>
    <row r="268" spans="1:63" hidden="1">
      <c r="A268" s="96" t="str">
        <f t="shared" si="86"/>
        <v/>
      </c>
      <c r="B268" s="96">
        <f t="shared" si="87"/>
        <v>0</v>
      </c>
      <c r="C268" s="1658"/>
      <c r="D268" s="1658"/>
      <c r="E268" s="1659"/>
      <c r="F268" s="1660"/>
      <c r="G268" s="1658"/>
      <c r="H268" s="1658"/>
      <c r="I268" s="1658"/>
      <c r="J268" s="1658"/>
      <c r="K268" s="1658"/>
      <c r="L268" s="1661"/>
      <c r="M268" s="1662"/>
      <c r="N268" s="1663"/>
      <c r="O268" s="1663"/>
      <c r="P268" s="1663"/>
      <c r="Q268" s="1663"/>
      <c r="R268" s="1663"/>
      <c r="S268" s="1663"/>
      <c r="T268" s="1663"/>
      <c r="U268" s="1663"/>
      <c r="V268" s="1663"/>
      <c r="W268" s="1664"/>
      <c r="X268" s="1664"/>
      <c r="Y268" s="1664"/>
      <c r="Z268" s="1658"/>
      <c r="AA268" s="4"/>
      <c r="AB268" s="96"/>
      <c r="AC268" s="96"/>
      <c r="AD268" s="96"/>
      <c r="AE268" s="96"/>
      <c r="AF268" s="96"/>
      <c r="AG268" s="96"/>
      <c r="AH268" s="96"/>
      <c r="AI268" s="96"/>
      <c r="AJ268" s="96"/>
      <c r="AK268" s="96"/>
      <c r="AL268" s="250" t="str">
        <f t="shared" si="66"/>
        <v/>
      </c>
      <c r="AM268" s="637" t="str">
        <f t="shared" si="67"/>
        <v/>
      </c>
      <c r="AN268" s="250" t="str">
        <f t="shared" si="68"/>
        <v/>
      </c>
      <c r="AO268" s="250" t="str">
        <f t="shared" si="69"/>
        <v/>
      </c>
      <c r="AP268" s="250" t="str">
        <f t="shared" si="70"/>
        <v/>
      </c>
      <c r="AQ268" s="250" t="str">
        <f t="shared" si="71"/>
        <v/>
      </c>
      <c r="AR268" s="250" t="str">
        <f t="shared" si="72"/>
        <v/>
      </c>
      <c r="AS268" s="638" t="str">
        <f t="shared" si="73"/>
        <v/>
      </c>
      <c r="AT268" s="638" t="str">
        <f t="shared" si="74"/>
        <v/>
      </c>
      <c r="AU268" s="96" t="str">
        <f t="shared" si="75"/>
        <v>S/I</v>
      </c>
      <c r="AV268" s="96"/>
      <c r="AW268" s="639"/>
      <c r="AX268" s="96" t="str">
        <f t="shared" si="76"/>
        <v xml:space="preserve"> - </v>
      </c>
      <c r="AY268" s="640" t="str">
        <f t="shared" si="77"/>
        <v/>
      </c>
      <c r="AZ268" s="640">
        <f t="shared" si="78"/>
        <v>0</v>
      </c>
      <c r="BA268" s="250" t="str">
        <f t="shared" si="79"/>
        <v/>
      </c>
      <c r="BB268" s="250" t="str">
        <f t="shared" si="80"/>
        <v/>
      </c>
      <c r="BC268" s="250" t="str">
        <f t="shared" si="81"/>
        <v/>
      </c>
      <c r="BD268" s="250" t="str">
        <f t="shared" si="82"/>
        <v/>
      </c>
      <c r="BE268" s="250" t="str">
        <f t="shared" si="83"/>
        <v/>
      </c>
      <c r="BF268" s="638" t="str">
        <f t="shared" si="84"/>
        <v/>
      </c>
      <c r="BG268" s="638" t="str">
        <f t="shared" si="85"/>
        <v/>
      </c>
      <c r="BH268" s="96"/>
      <c r="BI268" s="96"/>
      <c r="BJ268" s="96"/>
      <c r="BK268" s="96"/>
    </row>
    <row r="269" spans="1:63" hidden="1">
      <c r="A269" s="96" t="str">
        <f t="shared" si="86"/>
        <v/>
      </c>
      <c r="B269" s="96">
        <f t="shared" si="87"/>
        <v>0</v>
      </c>
      <c r="C269" s="1658"/>
      <c r="D269" s="1658"/>
      <c r="E269" s="1659"/>
      <c r="F269" s="1660"/>
      <c r="G269" s="1658"/>
      <c r="H269" s="1658"/>
      <c r="I269" s="1658"/>
      <c r="J269" s="1658"/>
      <c r="K269" s="1658"/>
      <c r="L269" s="1661"/>
      <c r="M269" s="1662"/>
      <c r="N269" s="1663"/>
      <c r="O269" s="1663"/>
      <c r="P269" s="1663"/>
      <c r="Q269" s="1663"/>
      <c r="R269" s="1663"/>
      <c r="S269" s="1663"/>
      <c r="T269" s="1663"/>
      <c r="U269" s="1663"/>
      <c r="V269" s="1663"/>
      <c r="W269" s="1664"/>
      <c r="X269" s="1664"/>
      <c r="Y269" s="1664"/>
      <c r="Z269" s="1658"/>
      <c r="AA269" s="4"/>
      <c r="AB269" s="96"/>
      <c r="AC269" s="96"/>
      <c r="AD269" s="96"/>
      <c r="AE269" s="96"/>
      <c r="AF269" s="96"/>
      <c r="AG269" s="96"/>
      <c r="AH269" s="96"/>
      <c r="AI269" s="96"/>
      <c r="AJ269" s="96"/>
      <c r="AK269" s="96"/>
      <c r="AL269" s="250" t="str">
        <f t="shared" si="66"/>
        <v/>
      </c>
      <c r="AM269" s="637" t="str">
        <f t="shared" si="67"/>
        <v/>
      </c>
      <c r="AN269" s="250" t="str">
        <f t="shared" si="68"/>
        <v/>
      </c>
      <c r="AO269" s="250" t="str">
        <f t="shared" si="69"/>
        <v/>
      </c>
      <c r="AP269" s="250" t="str">
        <f t="shared" si="70"/>
        <v/>
      </c>
      <c r="AQ269" s="250" t="str">
        <f t="shared" si="71"/>
        <v/>
      </c>
      <c r="AR269" s="250" t="str">
        <f t="shared" si="72"/>
        <v/>
      </c>
      <c r="AS269" s="638" t="str">
        <f t="shared" si="73"/>
        <v/>
      </c>
      <c r="AT269" s="638" t="str">
        <f t="shared" si="74"/>
        <v/>
      </c>
      <c r="AU269" s="96" t="str">
        <f t="shared" si="75"/>
        <v>S/I</v>
      </c>
      <c r="AV269" s="96"/>
      <c r="AW269" s="639"/>
      <c r="AX269" s="96" t="str">
        <f t="shared" si="76"/>
        <v xml:space="preserve"> - </v>
      </c>
      <c r="AY269" s="640" t="str">
        <f t="shared" si="77"/>
        <v/>
      </c>
      <c r="AZ269" s="640">
        <f t="shared" si="78"/>
        <v>0</v>
      </c>
      <c r="BA269" s="250" t="str">
        <f t="shared" si="79"/>
        <v/>
      </c>
      <c r="BB269" s="250" t="str">
        <f t="shared" si="80"/>
        <v/>
      </c>
      <c r="BC269" s="250" t="str">
        <f t="shared" si="81"/>
        <v/>
      </c>
      <c r="BD269" s="250" t="str">
        <f t="shared" si="82"/>
        <v/>
      </c>
      <c r="BE269" s="250" t="str">
        <f t="shared" si="83"/>
        <v/>
      </c>
      <c r="BF269" s="638" t="str">
        <f t="shared" si="84"/>
        <v/>
      </c>
      <c r="BG269" s="638" t="str">
        <f t="shared" si="85"/>
        <v/>
      </c>
      <c r="BH269" s="96"/>
      <c r="BI269" s="96"/>
      <c r="BJ269" s="96"/>
      <c r="BK269" s="96"/>
    </row>
    <row r="270" spans="1:63" hidden="1">
      <c r="A270" s="96" t="str">
        <f t="shared" si="86"/>
        <v/>
      </c>
      <c r="B270" s="96">
        <f t="shared" si="87"/>
        <v>0</v>
      </c>
      <c r="C270" s="1658"/>
      <c r="D270" s="1658"/>
      <c r="E270" s="1659"/>
      <c r="F270" s="1660"/>
      <c r="G270" s="1658"/>
      <c r="H270" s="1658"/>
      <c r="I270" s="1658"/>
      <c r="J270" s="1658"/>
      <c r="K270" s="1658"/>
      <c r="L270" s="1661"/>
      <c r="M270" s="1662"/>
      <c r="N270" s="1663"/>
      <c r="O270" s="1663"/>
      <c r="P270" s="1663"/>
      <c r="Q270" s="1663"/>
      <c r="R270" s="1663"/>
      <c r="S270" s="1663"/>
      <c r="T270" s="1663"/>
      <c r="U270" s="1663"/>
      <c r="V270" s="1663"/>
      <c r="W270" s="1664"/>
      <c r="X270" s="1664"/>
      <c r="Y270" s="1664"/>
      <c r="Z270" s="1658"/>
      <c r="AA270" s="4"/>
      <c r="AB270" s="96"/>
      <c r="AC270" s="96"/>
      <c r="AD270" s="96"/>
      <c r="AE270" s="96"/>
      <c r="AF270" s="96"/>
      <c r="AG270" s="96"/>
      <c r="AH270" s="96"/>
      <c r="AI270" s="96"/>
      <c r="AJ270" s="96"/>
      <c r="AK270" s="96"/>
      <c r="AL270" s="250" t="str">
        <f t="shared" si="66"/>
        <v/>
      </c>
      <c r="AM270" s="637" t="str">
        <f t="shared" si="67"/>
        <v/>
      </c>
      <c r="AN270" s="250" t="str">
        <f t="shared" si="68"/>
        <v/>
      </c>
      <c r="AO270" s="250" t="str">
        <f t="shared" si="69"/>
        <v/>
      </c>
      <c r="AP270" s="250" t="str">
        <f t="shared" si="70"/>
        <v/>
      </c>
      <c r="AQ270" s="250" t="str">
        <f t="shared" si="71"/>
        <v/>
      </c>
      <c r="AR270" s="250" t="str">
        <f t="shared" si="72"/>
        <v/>
      </c>
      <c r="AS270" s="638" t="str">
        <f t="shared" si="73"/>
        <v/>
      </c>
      <c r="AT270" s="638" t="str">
        <f t="shared" si="74"/>
        <v/>
      </c>
      <c r="AU270" s="96" t="str">
        <f t="shared" si="75"/>
        <v>S/I</v>
      </c>
      <c r="AV270" s="96"/>
      <c r="AW270" s="639"/>
      <c r="AX270" s="96" t="str">
        <f t="shared" si="76"/>
        <v xml:space="preserve"> - </v>
      </c>
      <c r="AY270" s="640" t="str">
        <f t="shared" si="77"/>
        <v/>
      </c>
      <c r="AZ270" s="640">
        <f t="shared" si="78"/>
        <v>0</v>
      </c>
      <c r="BA270" s="250" t="str">
        <f t="shared" si="79"/>
        <v/>
      </c>
      <c r="BB270" s="250" t="str">
        <f t="shared" si="80"/>
        <v/>
      </c>
      <c r="BC270" s="250" t="str">
        <f t="shared" si="81"/>
        <v/>
      </c>
      <c r="BD270" s="250" t="str">
        <f t="shared" si="82"/>
        <v/>
      </c>
      <c r="BE270" s="250" t="str">
        <f t="shared" si="83"/>
        <v/>
      </c>
      <c r="BF270" s="638" t="str">
        <f t="shared" si="84"/>
        <v/>
      </c>
      <c r="BG270" s="638" t="str">
        <f t="shared" si="85"/>
        <v/>
      </c>
      <c r="BH270" s="96"/>
      <c r="BI270" s="96"/>
      <c r="BJ270" s="96"/>
      <c r="BK270" s="96"/>
    </row>
    <row r="271" spans="1:63" hidden="1">
      <c r="A271" s="96" t="str">
        <f t="shared" si="86"/>
        <v/>
      </c>
      <c r="B271" s="96">
        <f t="shared" si="87"/>
        <v>0</v>
      </c>
      <c r="C271" s="1658"/>
      <c r="D271" s="1658"/>
      <c r="E271" s="1659"/>
      <c r="F271" s="1660"/>
      <c r="G271" s="1658"/>
      <c r="H271" s="1658"/>
      <c r="I271" s="1658"/>
      <c r="J271" s="1658"/>
      <c r="K271" s="1658"/>
      <c r="L271" s="1661"/>
      <c r="M271" s="1662"/>
      <c r="N271" s="1663"/>
      <c r="O271" s="1663"/>
      <c r="P271" s="1663"/>
      <c r="Q271" s="1663"/>
      <c r="R271" s="1663"/>
      <c r="S271" s="1663"/>
      <c r="T271" s="1663"/>
      <c r="U271" s="1663"/>
      <c r="V271" s="1663"/>
      <c r="W271" s="1664"/>
      <c r="X271" s="1664"/>
      <c r="Y271" s="1664"/>
      <c r="Z271" s="1658"/>
      <c r="AA271" s="4"/>
      <c r="AB271" s="96"/>
      <c r="AC271" s="96"/>
      <c r="AD271" s="96"/>
      <c r="AE271" s="96"/>
      <c r="AF271" s="96"/>
      <c r="AG271" s="96"/>
      <c r="AH271" s="96"/>
      <c r="AI271" s="96"/>
      <c r="AJ271" s="96"/>
      <c r="AK271" s="96"/>
      <c r="AL271" s="250" t="str">
        <f t="shared" si="66"/>
        <v/>
      </c>
      <c r="AM271" s="637" t="str">
        <f t="shared" si="67"/>
        <v/>
      </c>
      <c r="AN271" s="250" t="str">
        <f t="shared" si="68"/>
        <v/>
      </c>
      <c r="AO271" s="250" t="str">
        <f t="shared" si="69"/>
        <v/>
      </c>
      <c r="AP271" s="250" t="str">
        <f t="shared" si="70"/>
        <v/>
      </c>
      <c r="AQ271" s="250" t="str">
        <f t="shared" si="71"/>
        <v/>
      </c>
      <c r="AR271" s="250" t="str">
        <f t="shared" si="72"/>
        <v/>
      </c>
      <c r="AS271" s="638" t="str">
        <f t="shared" si="73"/>
        <v/>
      </c>
      <c r="AT271" s="638" t="str">
        <f t="shared" si="74"/>
        <v/>
      </c>
      <c r="AU271" s="96" t="str">
        <f t="shared" si="75"/>
        <v>S/I</v>
      </c>
      <c r="AV271" s="96"/>
      <c r="AW271" s="639"/>
      <c r="AX271" s="96" t="str">
        <f t="shared" si="76"/>
        <v xml:space="preserve"> - </v>
      </c>
      <c r="AY271" s="640" t="str">
        <f t="shared" si="77"/>
        <v/>
      </c>
      <c r="AZ271" s="640">
        <f t="shared" si="78"/>
        <v>0</v>
      </c>
      <c r="BA271" s="250" t="str">
        <f t="shared" si="79"/>
        <v/>
      </c>
      <c r="BB271" s="250" t="str">
        <f t="shared" si="80"/>
        <v/>
      </c>
      <c r="BC271" s="250" t="str">
        <f t="shared" si="81"/>
        <v/>
      </c>
      <c r="BD271" s="250" t="str">
        <f t="shared" si="82"/>
        <v/>
      </c>
      <c r="BE271" s="250" t="str">
        <f t="shared" si="83"/>
        <v/>
      </c>
      <c r="BF271" s="638" t="str">
        <f t="shared" si="84"/>
        <v/>
      </c>
      <c r="BG271" s="638" t="str">
        <f t="shared" si="85"/>
        <v/>
      </c>
      <c r="BH271" s="96"/>
      <c r="BI271" s="96"/>
      <c r="BJ271" s="96"/>
      <c r="BK271" s="96"/>
    </row>
    <row r="272" spans="1:63" hidden="1">
      <c r="A272" s="96" t="str">
        <f t="shared" si="86"/>
        <v/>
      </c>
      <c r="B272" s="96">
        <f t="shared" si="87"/>
        <v>0</v>
      </c>
      <c r="C272" s="1658"/>
      <c r="D272" s="1658"/>
      <c r="E272" s="1659"/>
      <c r="F272" s="1660"/>
      <c r="G272" s="1658"/>
      <c r="H272" s="1658"/>
      <c r="I272" s="1658"/>
      <c r="J272" s="1658"/>
      <c r="K272" s="1658"/>
      <c r="L272" s="1661"/>
      <c r="M272" s="1662"/>
      <c r="N272" s="1663"/>
      <c r="O272" s="1663"/>
      <c r="P272" s="1663"/>
      <c r="Q272" s="1663"/>
      <c r="R272" s="1663"/>
      <c r="S272" s="1663"/>
      <c r="T272" s="1663"/>
      <c r="U272" s="1663"/>
      <c r="V272" s="1663"/>
      <c r="W272" s="1664"/>
      <c r="X272" s="1664"/>
      <c r="Y272" s="1664"/>
      <c r="Z272" s="1658"/>
      <c r="AA272" s="4"/>
      <c r="AB272" s="96"/>
      <c r="AC272" s="96"/>
      <c r="AD272" s="96"/>
      <c r="AE272" s="96"/>
      <c r="AF272" s="96"/>
      <c r="AG272" s="96"/>
      <c r="AH272" s="96"/>
      <c r="AI272" s="96"/>
      <c r="AJ272" s="96"/>
      <c r="AK272" s="96"/>
      <c r="AL272" s="250" t="str">
        <f t="shared" ref="AL272:AL298" si="88">+CONCATENATE($G272,K272)</f>
        <v/>
      </c>
      <c r="AM272" s="637" t="str">
        <f t="shared" ref="AM272:AM298" si="89">+IF(COUNTIF(N272:T272,"x")&gt;0,1,"")</f>
        <v/>
      </c>
      <c r="AN272" s="250" t="str">
        <f t="shared" ref="AN272:AN298" si="90">+CONCATENATE($G272,N272)</f>
        <v/>
      </c>
      <c r="AO272" s="250" t="str">
        <f t="shared" ref="AO272:AO298" si="91">+CONCATENATE($G272,O272)</f>
        <v/>
      </c>
      <c r="AP272" s="250" t="str">
        <f t="shared" ref="AP272:AP298" si="92">+CONCATENATE($G272,P272)</f>
        <v/>
      </c>
      <c r="AQ272" s="250" t="str">
        <f t="shared" ref="AQ272:AQ298" si="93">+CONCATENATE($G272,Q272)</f>
        <v/>
      </c>
      <c r="AR272" s="250" t="str">
        <f t="shared" ref="AR272:AR298" si="94">+CONCATENATE($G272,R272)</f>
        <v/>
      </c>
      <c r="AS272" s="638" t="str">
        <f t="shared" ref="AS272:AS298" si="95">+CONCATENATE($G272,S272)</f>
        <v/>
      </c>
      <c r="AT272" s="638" t="str">
        <f t="shared" ref="AT272:AT298" si="96">+CONCATENATE($G272,T272)</f>
        <v/>
      </c>
      <c r="AU272" s="96" t="str">
        <f t="shared" ref="AU272:AU298" si="97">+IF($AL272="","S/I","")</f>
        <v>S/I</v>
      </c>
      <c r="AV272" s="96"/>
      <c r="AW272" s="639"/>
      <c r="AX272" s="96" t="str">
        <f t="shared" ref="AX272:AX298" si="98">+CONCATENATE(I272," - ",J272)</f>
        <v xml:space="preserve"> - </v>
      </c>
      <c r="AY272" s="640" t="str">
        <f t="shared" ref="AY272:AY298" si="99">IF(ISNUMBER($I272),CONCATENATE(I272,"-",$K272),"")</f>
        <v/>
      </c>
      <c r="AZ272" s="640">
        <f t="shared" ref="AZ272:AZ298" si="100">IF(ISNUMBER($H272),CONCATENATE($H272,"-",$K272),$K272)</f>
        <v>0</v>
      </c>
      <c r="BA272" s="250" t="str">
        <f t="shared" ref="BA272:BA298" si="101">+CONCATENATE($K272,N272)</f>
        <v/>
      </c>
      <c r="BB272" s="250" t="str">
        <f t="shared" ref="BB272:BB298" si="102">+CONCATENATE($K272,O272)</f>
        <v/>
      </c>
      <c r="BC272" s="250" t="str">
        <f t="shared" ref="BC272:BC298" si="103">+CONCATENATE($K272,P272)</f>
        <v/>
      </c>
      <c r="BD272" s="250" t="str">
        <f t="shared" ref="BD272:BD298" si="104">+CONCATENATE($K272,Q272)</f>
        <v/>
      </c>
      <c r="BE272" s="250" t="str">
        <f t="shared" ref="BE272:BE298" si="105">+CONCATENATE($K272,R272)</f>
        <v/>
      </c>
      <c r="BF272" s="638" t="str">
        <f t="shared" ref="BF272:BF298" si="106">+CONCATENATE($K272,S272)</f>
        <v/>
      </c>
      <c r="BG272" s="638" t="str">
        <f t="shared" ref="BG272:BG298" si="107">+CONCATENATE($K272,T272)</f>
        <v/>
      </c>
      <c r="BH272" s="96"/>
      <c r="BI272" s="96"/>
      <c r="BJ272" s="96"/>
      <c r="BK272" s="96"/>
    </row>
    <row r="273" spans="1:63" hidden="1">
      <c r="A273" s="96" t="str">
        <f t="shared" si="86"/>
        <v/>
      </c>
      <c r="B273" s="96">
        <f t="shared" si="87"/>
        <v>0</v>
      </c>
      <c r="C273" s="1658"/>
      <c r="D273" s="1658"/>
      <c r="E273" s="1659"/>
      <c r="F273" s="1660"/>
      <c r="G273" s="1658"/>
      <c r="H273" s="1658"/>
      <c r="I273" s="1658"/>
      <c r="J273" s="1658"/>
      <c r="K273" s="1658"/>
      <c r="L273" s="1661"/>
      <c r="M273" s="1662"/>
      <c r="N273" s="1663"/>
      <c r="O273" s="1663"/>
      <c r="P273" s="1663"/>
      <c r="Q273" s="1663"/>
      <c r="R273" s="1663"/>
      <c r="S273" s="1663"/>
      <c r="T273" s="1663"/>
      <c r="U273" s="1663"/>
      <c r="V273" s="1663"/>
      <c r="W273" s="1664"/>
      <c r="X273" s="1664"/>
      <c r="Y273" s="1664"/>
      <c r="Z273" s="1658"/>
      <c r="AA273" s="4"/>
      <c r="AB273" s="96"/>
      <c r="AC273" s="96"/>
      <c r="AD273" s="96"/>
      <c r="AE273" s="96"/>
      <c r="AF273" s="96"/>
      <c r="AG273" s="96"/>
      <c r="AH273" s="96"/>
      <c r="AI273" s="96"/>
      <c r="AJ273" s="96"/>
      <c r="AK273" s="96"/>
      <c r="AL273" s="250" t="str">
        <f t="shared" si="88"/>
        <v/>
      </c>
      <c r="AM273" s="637" t="str">
        <f t="shared" si="89"/>
        <v/>
      </c>
      <c r="AN273" s="250" t="str">
        <f t="shared" si="90"/>
        <v/>
      </c>
      <c r="AO273" s="250" t="str">
        <f t="shared" si="91"/>
        <v/>
      </c>
      <c r="AP273" s="250" t="str">
        <f t="shared" si="92"/>
        <v/>
      </c>
      <c r="AQ273" s="250" t="str">
        <f t="shared" si="93"/>
        <v/>
      </c>
      <c r="AR273" s="250" t="str">
        <f t="shared" si="94"/>
        <v/>
      </c>
      <c r="AS273" s="638" t="str">
        <f t="shared" si="95"/>
        <v/>
      </c>
      <c r="AT273" s="638" t="str">
        <f t="shared" si="96"/>
        <v/>
      </c>
      <c r="AU273" s="96" t="str">
        <f t="shared" si="97"/>
        <v>S/I</v>
      </c>
      <c r="AV273" s="96"/>
      <c r="AW273" s="639"/>
      <c r="AX273" s="96" t="str">
        <f t="shared" si="98"/>
        <v xml:space="preserve"> - </v>
      </c>
      <c r="AY273" s="640" t="str">
        <f t="shared" si="99"/>
        <v/>
      </c>
      <c r="AZ273" s="640">
        <f t="shared" si="100"/>
        <v>0</v>
      </c>
      <c r="BA273" s="250" t="str">
        <f t="shared" si="101"/>
        <v/>
      </c>
      <c r="BB273" s="250" t="str">
        <f t="shared" si="102"/>
        <v/>
      </c>
      <c r="BC273" s="250" t="str">
        <f t="shared" si="103"/>
        <v/>
      </c>
      <c r="BD273" s="250" t="str">
        <f t="shared" si="104"/>
        <v/>
      </c>
      <c r="BE273" s="250" t="str">
        <f t="shared" si="105"/>
        <v/>
      </c>
      <c r="BF273" s="638" t="str">
        <f t="shared" si="106"/>
        <v/>
      </c>
      <c r="BG273" s="638" t="str">
        <f t="shared" si="107"/>
        <v/>
      </c>
      <c r="BH273" s="96"/>
      <c r="BI273" s="96"/>
      <c r="BJ273" s="96"/>
      <c r="BK273" s="96"/>
    </row>
    <row r="274" spans="1:63" hidden="1">
      <c r="A274" s="96" t="str">
        <f t="shared" si="86"/>
        <v/>
      </c>
      <c r="B274" s="96">
        <f t="shared" si="87"/>
        <v>0</v>
      </c>
      <c r="C274" s="1658"/>
      <c r="D274" s="1658"/>
      <c r="E274" s="1659"/>
      <c r="F274" s="1660"/>
      <c r="G274" s="1658"/>
      <c r="H274" s="1658"/>
      <c r="I274" s="1658"/>
      <c r="J274" s="1658"/>
      <c r="K274" s="1658"/>
      <c r="L274" s="1661"/>
      <c r="M274" s="1662"/>
      <c r="N274" s="1663"/>
      <c r="O274" s="1663"/>
      <c r="P274" s="1663"/>
      <c r="Q274" s="1663"/>
      <c r="R274" s="1663"/>
      <c r="S274" s="1663"/>
      <c r="T274" s="1663"/>
      <c r="U274" s="1663"/>
      <c r="V274" s="1663"/>
      <c r="W274" s="1664"/>
      <c r="X274" s="1664"/>
      <c r="Y274" s="1664"/>
      <c r="Z274" s="1658"/>
      <c r="AA274" s="4"/>
      <c r="AB274" s="96"/>
      <c r="AC274" s="96"/>
      <c r="AD274" s="96"/>
      <c r="AE274" s="96"/>
      <c r="AF274" s="96"/>
      <c r="AG274" s="96"/>
      <c r="AH274" s="96"/>
      <c r="AI274" s="96"/>
      <c r="AJ274" s="96"/>
      <c r="AK274" s="96"/>
      <c r="AL274" s="250" t="str">
        <f t="shared" si="88"/>
        <v/>
      </c>
      <c r="AM274" s="637" t="str">
        <f t="shared" si="89"/>
        <v/>
      </c>
      <c r="AN274" s="250" t="str">
        <f t="shared" si="90"/>
        <v/>
      </c>
      <c r="AO274" s="250" t="str">
        <f t="shared" si="91"/>
        <v/>
      </c>
      <c r="AP274" s="250" t="str">
        <f t="shared" si="92"/>
        <v/>
      </c>
      <c r="AQ274" s="250" t="str">
        <f t="shared" si="93"/>
        <v/>
      </c>
      <c r="AR274" s="250" t="str">
        <f t="shared" si="94"/>
        <v/>
      </c>
      <c r="AS274" s="638" t="str">
        <f t="shared" si="95"/>
        <v/>
      </c>
      <c r="AT274" s="638" t="str">
        <f t="shared" si="96"/>
        <v/>
      </c>
      <c r="AU274" s="96" t="str">
        <f t="shared" si="97"/>
        <v>S/I</v>
      </c>
      <c r="AV274" s="96"/>
      <c r="AW274" s="639"/>
      <c r="AX274" s="96" t="str">
        <f t="shared" si="98"/>
        <v xml:space="preserve"> - </v>
      </c>
      <c r="AY274" s="640" t="str">
        <f t="shared" si="99"/>
        <v/>
      </c>
      <c r="AZ274" s="640">
        <f t="shared" si="100"/>
        <v>0</v>
      </c>
      <c r="BA274" s="250" t="str">
        <f t="shared" si="101"/>
        <v/>
      </c>
      <c r="BB274" s="250" t="str">
        <f t="shared" si="102"/>
        <v/>
      </c>
      <c r="BC274" s="250" t="str">
        <f t="shared" si="103"/>
        <v/>
      </c>
      <c r="BD274" s="250" t="str">
        <f t="shared" si="104"/>
        <v/>
      </c>
      <c r="BE274" s="250" t="str">
        <f t="shared" si="105"/>
        <v/>
      </c>
      <c r="BF274" s="638" t="str">
        <f t="shared" si="106"/>
        <v/>
      </c>
      <c r="BG274" s="638" t="str">
        <f t="shared" si="107"/>
        <v/>
      </c>
      <c r="BH274" s="96"/>
      <c r="BI274" s="96"/>
      <c r="BJ274" s="96"/>
      <c r="BK274" s="96"/>
    </row>
    <row r="275" spans="1:63" hidden="1">
      <c r="A275" s="96" t="str">
        <f t="shared" si="86"/>
        <v/>
      </c>
      <c r="B275" s="96">
        <f t="shared" si="87"/>
        <v>0</v>
      </c>
      <c r="C275" s="1658"/>
      <c r="D275" s="1658"/>
      <c r="E275" s="1659"/>
      <c r="F275" s="1660"/>
      <c r="G275" s="1658"/>
      <c r="H275" s="1658"/>
      <c r="I275" s="1658"/>
      <c r="J275" s="1658"/>
      <c r="K275" s="1658"/>
      <c r="L275" s="1661"/>
      <c r="M275" s="1662"/>
      <c r="N275" s="1663"/>
      <c r="O275" s="1663"/>
      <c r="P275" s="1663"/>
      <c r="Q275" s="1663"/>
      <c r="R275" s="1663"/>
      <c r="S275" s="1663"/>
      <c r="T275" s="1663"/>
      <c r="U275" s="1663"/>
      <c r="V275" s="1663"/>
      <c r="W275" s="1664"/>
      <c r="X275" s="1664"/>
      <c r="Y275" s="1664"/>
      <c r="Z275" s="1658"/>
      <c r="AA275" s="4"/>
      <c r="AB275" s="96"/>
      <c r="AC275" s="96"/>
      <c r="AD275" s="96"/>
      <c r="AE275" s="96"/>
      <c r="AF275" s="96"/>
      <c r="AG275" s="96"/>
      <c r="AH275" s="96"/>
      <c r="AI275" s="96"/>
      <c r="AJ275" s="96"/>
      <c r="AK275" s="96"/>
      <c r="AL275" s="250" t="str">
        <f t="shared" si="88"/>
        <v/>
      </c>
      <c r="AM275" s="637" t="str">
        <f t="shared" si="89"/>
        <v/>
      </c>
      <c r="AN275" s="250" t="str">
        <f t="shared" si="90"/>
        <v/>
      </c>
      <c r="AO275" s="250" t="str">
        <f t="shared" si="91"/>
        <v/>
      </c>
      <c r="AP275" s="250" t="str">
        <f t="shared" si="92"/>
        <v/>
      </c>
      <c r="AQ275" s="250" t="str">
        <f t="shared" si="93"/>
        <v/>
      </c>
      <c r="AR275" s="250" t="str">
        <f t="shared" si="94"/>
        <v/>
      </c>
      <c r="AS275" s="638" t="str">
        <f t="shared" si="95"/>
        <v/>
      </c>
      <c r="AT275" s="638" t="str">
        <f t="shared" si="96"/>
        <v/>
      </c>
      <c r="AU275" s="96" t="str">
        <f t="shared" si="97"/>
        <v>S/I</v>
      </c>
      <c r="AV275" s="96"/>
      <c r="AW275" s="639"/>
      <c r="AX275" s="96" t="str">
        <f t="shared" si="98"/>
        <v xml:space="preserve"> - </v>
      </c>
      <c r="AY275" s="640" t="str">
        <f t="shared" si="99"/>
        <v/>
      </c>
      <c r="AZ275" s="640">
        <f t="shared" si="100"/>
        <v>0</v>
      </c>
      <c r="BA275" s="250" t="str">
        <f t="shared" si="101"/>
        <v/>
      </c>
      <c r="BB275" s="250" t="str">
        <f t="shared" si="102"/>
        <v/>
      </c>
      <c r="BC275" s="250" t="str">
        <f t="shared" si="103"/>
        <v/>
      </c>
      <c r="BD275" s="250" t="str">
        <f t="shared" si="104"/>
        <v/>
      </c>
      <c r="BE275" s="250" t="str">
        <f t="shared" si="105"/>
        <v/>
      </c>
      <c r="BF275" s="638" t="str">
        <f t="shared" si="106"/>
        <v/>
      </c>
      <c r="BG275" s="638" t="str">
        <f t="shared" si="107"/>
        <v/>
      </c>
      <c r="BH275" s="96"/>
      <c r="BI275" s="96"/>
      <c r="BJ275" s="96"/>
      <c r="BK275" s="96"/>
    </row>
    <row r="276" spans="1:63" hidden="1">
      <c r="A276" s="96" t="str">
        <f t="shared" si="86"/>
        <v/>
      </c>
      <c r="B276" s="96">
        <f t="shared" si="87"/>
        <v>0</v>
      </c>
      <c r="C276" s="1658"/>
      <c r="D276" s="1658"/>
      <c r="E276" s="1659"/>
      <c r="F276" s="1660"/>
      <c r="G276" s="1658"/>
      <c r="H276" s="1658"/>
      <c r="I276" s="1658"/>
      <c r="J276" s="1658"/>
      <c r="K276" s="1658"/>
      <c r="L276" s="1661"/>
      <c r="M276" s="1662"/>
      <c r="N276" s="1663"/>
      <c r="O276" s="1663"/>
      <c r="P276" s="1663"/>
      <c r="Q276" s="1663"/>
      <c r="R276" s="1663"/>
      <c r="S276" s="1663"/>
      <c r="T276" s="1663"/>
      <c r="U276" s="1663"/>
      <c r="V276" s="1663"/>
      <c r="W276" s="1664"/>
      <c r="X276" s="1664"/>
      <c r="Y276" s="1664"/>
      <c r="Z276" s="1658"/>
      <c r="AA276" s="4"/>
      <c r="AB276" s="96"/>
      <c r="AC276" s="96"/>
      <c r="AD276" s="96"/>
      <c r="AE276" s="96"/>
      <c r="AF276" s="96"/>
      <c r="AG276" s="96"/>
      <c r="AH276" s="96"/>
      <c r="AI276" s="96"/>
      <c r="AJ276" s="96"/>
      <c r="AK276" s="96"/>
      <c r="AL276" s="250" t="str">
        <f t="shared" si="88"/>
        <v/>
      </c>
      <c r="AM276" s="637" t="str">
        <f t="shared" si="89"/>
        <v/>
      </c>
      <c r="AN276" s="250" t="str">
        <f t="shared" si="90"/>
        <v/>
      </c>
      <c r="AO276" s="250" t="str">
        <f t="shared" si="91"/>
        <v/>
      </c>
      <c r="AP276" s="250" t="str">
        <f t="shared" si="92"/>
        <v/>
      </c>
      <c r="AQ276" s="250" t="str">
        <f t="shared" si="93"/>
        <v/>
      </c>
      <c r="AR276" s="250" t="str">
        <f t="shared" si="94"/>
        <v/>
      </c>
      <c r="AS276" s="638" t="str">
        <f t="shared" si="95"/>
        <v/>
      </c>
      <c r="AT276" s="638" t="str">
        <f t="shared" si="96"/>
        <v/>
      </c>
      <c r="AU276" s="96" t="str">
        <f t="shared" si="97"/>
        <v>S/I</v>
      </c>
      <c r="AV276" s="96"/>
      <c r="AW276" s="639"/>
      <c r="AX276" s="96" t="str">
        <f t="shared" si="98"/>
        <v xml:space="preserve"> - </v>
      </c>
      <c r="AY276" s="640" t="str">
        <f t="shared" si="99"/>
        <v/>
      </c>
      <c r="AZ276" s="640">
        <f t="shared" si="100"/>
        <v>0</v>
      </c>
      <c r="BA276" s="250" t="str">
        <f t="shared" si="101"/>
        <v/>
      </c>
      <c r="BB276" s="250" t="str">
        <f t="shared" si="102"/>
        <v/>
      </c>
      <c r="BC276" s="250" t="str">
        <f t="shared" si="103"/>
        <v/>
      </c>
      <c r="BD276" s="250" t="str">
        <f t="shared" si="104"/>
        <v/>
      </c>
      <c r="BE276" s="250" t="str">
        <f t="shared" si="105"/>
        <v/>
      </c>
      <c r="BF276" s="638" t="str">
        <f t="shared" si="106"/>
        <v/>
      </c>
      <c r="BG276" s="638" t="str">
        <f t="shared" si="107"/>
        <v/>
      </c>
      <c r="BH276" s="96"/>
      <c r="BI276" s="96"/>
      <c r="BJ276" s="96"/>
      <c r="BK276" s="96"/>
    </row>
    <row r="277" spans="1:63" hidden="1">
      <c r="A277" s="96" t="str">
        <f t="shared" si="86"/>
        <v/>
      </c>
      <c r="B277" s="96">
        <f t="shared" si="87"/>
        <v>0</v>
      </c>
      <c r="C277" s="1658"/>
      <c r="D277" s="1658"/>
      <c r="E277" s="1659"/>
      <c r="F277" s="1660"/>
      <c r="G277" s="1658"/>
      <c r="H277" s="1658"/>
      <c r="I277" s="1658"/>
      <c r="J277" s="1658"/>
      <c r="K277" s="1658"/>
      <c r="L277" s="1661"/>
      <c r="M277" s="1662"/>
      <c r="N277" s="1663"/>
      <c r="O277" s="1663"/>
      <c r="P277" s="1663"/>
      <c r="Q277" s="1663"/>
      <c r="R277" s="1663"/>
      <c r="S277" s="1663"/>
      <c r="T277" s="1663"/>
      <c r="U277" s="1663"/>
      <c r="V277" s="1663"/>
      <c r="W277" s="1664"/>
      <c r="X277" s="1664"/>
      <c r="Y277" s="1664"/>
      <c r="Z277" s="1658"/>
      <c r="AA277" s="4"/>
      <c r="AB277" s="96"/>
      <c r="AC277" s="96"/>
      <c r="AD277" s="96"/>
      <c r="AE277" s="96"/>
      <c r="AF277" s="96"/>
      <c r="AG277" s="96"/>
      <c r="AH277" s="96"/>
      <c r="AI277" s="96"/>
      <c r="AJ277" s="96"/>
      <c r="AK277" s="96"/>
      <c r="AL277" s="250" t="str">
        <f t="shared" si="88"/>
        <v/>
      </c>
      <c r="AM277" s="637" t="str">
        <f t="shared" si="89"/>
        <v/>
      </c>
      <c r="AN277" s="250" t="str">
        <f t="shared" si="90"/>
        <v/>
      </c>
      <c r="AO277" s="250" t="str">
        <f t="shared" si="91"/>
        <v/>
      </c>
      <c r="AP277" s="250" t="str">
        <f t="shared" si="92"/>
        <v/>
      </c>
      <c r="AQ277" s="250" t="str">
        <f t="shared" si="93"/>
        <v/>
      </c>
      <c r="AR277" s="250" t="str">
        <f t="shared" si="94"/>
        <v/>
      </c>
      <c r="AS277" s="638" t="str">
        <f t="shared" si="95"/>
        <v/>
      </c>
      <c r="AT277" s="638" t="str">
        <f t="shared" si="96"/>
        <v/>
      </c>
      <c r="AU277" s="96" t="str">
        <f t="shared" si="97"/>
        <v>S/I</v>
      </c>
      <c r="AV277" s="96"/>
      <c r="AW277" s="639"/>
      <c r="AX277" s="96" t="str">
        <f t="shared" si="98"/>
        <v xml:space="preserve"> - </v>
      </c>
      <c r="AY277" s="640" t="str">
        <f t="shared" si="99"/>
        <v/>
      </c>
      <c r="AZ277" s="640">
        <f t="shared" si="100"/>
        <v>0</v>
      </c>
      <c r="BA277" s="250" t="str">
        <f t="shared" si="101"/>
        <v/>
      </c>
      <c r="BB277" s="250" t="str">
        <f t="shared" si="102"/>
        <v/>
      </c>
      <c r="BC277" s="250" t="str">
        <f t="shared" si="103"/>
        <v/>
      </c>
      <c r="BD277" s="250" t="str">
        <f t="shared" si="104"/>
        <v/>
      </c>
      <c r="BE277" s="250" t="str">
        <f t="shared" si="105"/>
        <v/>
      </c>
      <c r="BF277" s="638" t="str">
        <f t="shared" si="106"/>
        <v/>
      </c>
      <c r="BG277" s="638" t="str">
        <f t="shared" si="107"/>
        <v/>
      </c>
      <c r="BH277" s="96"/>
      <c r="BI277" s="96"/>
      <c r="BJ277" s="96"/>
      <c r="BK277" s="96"/>
    </row>
    <row r="278" spans="1:63" hidden="1">
      <c r="A278" s="96" t="str">
        <f t="shared" si="86"/>
        <v/>
      </c>
      <c r="B278" s="96">
        <f t="shared" si="87"/>
        <v>0</v>
      </c>
      <c r="C278" s="1658"/>
      <c r="D278" s="1658"/>
      <c r="E278" s="1659"/>
      <c r="F278" s="1660"/>
      <c r="G278" s="1658"/>
      <c r="H278" s="1658"/>
      <c r="I278" s="1658"/>
      <c r="J278" s="1658"/>
      <c r="K278" s="1658"/>
      <c r="L278" s="1661"/>
      <c r="M278" s="1662"/>
      <c r="N278" s="1663"/>
      <c r="O278" s="1663"/>
      <c r="P278" s="1663"/>
      <c r="Q278" s="1663"/>
      <c r="R278" s="1663"/>
      <c r="S278" s="1663"/>
      <c r="T278" s="1663"/>
      <c r="U278" s="1663"/>
      <c r="V278" s="1663"/>
      <c r="W278" s="1664"/>
      <c r="X278" s="1664"/>
      <c r="Y278" s="1664"/>
      <c r="Z278" s="1658"/>
      <c r="AA278" s="4"/>
      <c r="AB278" s="96"/>
      <c r="AC278" s="96"/>
      <c r="AD278" s="96"/>
      <c r="AE278" s="96"/>
      <c r="AF278" s="96"/>
      <c r="AG278" s="96"/>
      <c r="AH278" s="96"/>
      <c r="AI278" s="96"/>
      <c r="AJ278" s="96"/>
      <c r="AK278" s="96"/>
      <c r="AL278" s="250" t="str">
        <f t="shared" si="88"/>
        <v/>
      </c>
      <c r="AM278" s="637" t="str">
        <f t="shared" si="89"/>
        <v/>
      </c>
      <c r="AN278" s="250" t="str">
        <f t="shared" si="90"/>
        <v/>
      </c>
      <c r="AO278" s="250" t="str">
        <f t="shared" si="91"/>
        <v/>
      </c>
      <c r="AP278" s="250" t="str">
        <f t="shared" si="92"/>
        <v/>
      </c>
      <c r="AQ278" s="250" t="str">
        <f t="shared" si="93"/>
        <v/>
      </c>
      <c r="AR278" s="250" t="str">
        <f t="shared" si="94"/>
        <v/>
      </c>
      <c r="AS278" s="638" t="str">
        <f t="shared" si="95"/>
        <v/>
      </c>
      <c r="AT278" s="638" t="str">
        <f t="shared" si="96"/>
        <v/>
      </c>
      <c r="AU278" s="96" t="str">
        <f t="shared" si="97"/>
        <v>S/I</v>
      </c>
      <c r="AV278" s="96"/>
      <c r="AW278" s="639"/>
      <c r="AX278" s="96" t="str">
        <f t="shared" si="98"/>
        <v xml:space="preserve"> - </v>
      </c>
      <c r="AY278" s="640" t="str">
        <f t="shared" si="99"/>
        <v/>
      </c>
      <c r="AZ278" s="640">
        <f t="shared" si="100"/>
        <v>0</v>
      </c>
      <c r="BA278" s="250" t="str">
        <f t="shared" si="101"/>
        <v/>
      </c>
      <c r="BB278" s="250" t="str">
        <f t="shared" si="102"/>
        <v/>
      </c>
      <c r="BC278" s="250" t="str">
        <f t="shared" si="103"/>
        <v/>
      </c>
      <c r="BD278" s="250" t="str">
        <f t="shared" si="104"/>
        <v/>
      </c>
      <c r="BE278" s="250" t="str">
        <f t="shared" si="105"/>
        <v/>
      </c>
      <c r="BF278" s="638" t="str">
        <f t="shared" si="106"/>
        <v/>
      </c>
      <c r="BG278" s="638" t="str">
        <f t="shared" si="107"/>
        <v/>
      </c>
      <c r="BH278" s="96"/>
      <c r="BI278" s="96"/>
      <c r="BJ278" s="96"/>
      <c r="BK278" s="96"/>
    </row>
    <row r="279" spans="1:63" hidden="1">
      <c r="A279" s="96" t="str">
        <f t="shared" si="86"/>
        <v/>
      </c>
      <c r="B279" s="96">
        <f t="shared" si="87"/>
        <v>0</v>
      </c>
      <c r="C279" s="1658"/>
      <c r="D279" s="1658"/>
      <c r="E279" s="1659"/>
      <c r="F279" s="1660"/>
      <c r="G279" s="1658"/>
      <c r="H279" s="1658"/>
      <c r="I279" s="1658"/>
      <c r="J279" s="1658"/>
      <c r="K279" s="1658"/>
      <c r="L279" s="1661"/>
      <c r="M279" s="1662"/>
      <c r="N279" s="1663"/>
      <c r="O279" s="1663"/>
      <c r="P279" s="1663"/>
      <c r="Q279" s="1663"/>
      <c r="R279" s="1663"/>
      <c r="S279" s="1663"/>
      <c r="T279" s="1663"/>
      <c r="U279" s="1663"/>
      <c r="V279" s="1663"/>
      <c r="W279" s="1664"/>
      <c r="X279" s="1664"/>
      <c r="Y279" s="1664"/>
      <c r="Z279" s="1658"/>
      <c r="AA279" s="4"/>
      <c r="AB279" s="96"/>
      <c r="AC279" s="96"/>
      <c r="AD279" s="96"/>
      <c r="AE279" s="96"/>
      <c r="AF279" s="96"/>
      <c r="AG279" s="96"/>
      <c r="AH279" s="96"/>
      <c r="AI279" s="96"/>
      <c r="AJ279" s="96"/>
      <c r="AK279" s="96"/>
      <c r="AL279" s="250" t="str">
        <f t="shared" si="88"/>
        <v/>
      </c>
      <c r="AM279" s="637" t="str">
        <f t="shared" si="89"/>
        <v/>
      </c>
      <c r="AN279" s="250" t="str">
        <f t="shared" si="90"/>
        <v/>
      </c>
      <c r="AO279" s="250" t="str">
        <f t="shared" si="91"/>
        <v/>
      </c>
      <c r="AP279" s="250" t="str">
        <f t="shared" si="92"/>
        <v/>
      </c>
      <c r="AQ279" s="250" t="str">
        <f t="shared" si="93"/>
        <v/>
      </c>
      <c r="AR279" s="250" t="str">
        <f t="shared" si="94"/>
        <v/>
      </c>
      <c r="AS279" s="638" t="str">
        <f t="shared" si="95"/>
        <v/>
      </c>
      <c r="AT279" s="638" t="str">
        <f t="shared" si="96"/>
        <v/>
      </c>
      <c r="AU279" s="96" t="str">
        <f t="shared" si="97"/>
        <v>S/I</v>
      </c>
      <c r="AV279" s="96"/>
      <c r="AW279" s="639"/>
      <c r="AX279" s="96" t="str">
        <f t="shared" si="98"/>
        <v xml:space="preserve"> - </v>
      </c>
      <c r="AY279" s="640" t="str">
        <f t="shared" si="99"/>
        <v/>
      </c>
      <c r="AZ279" s="640">
        <f t="shared" si="100"/>
        <v>0</v>
      </c>
      <c r="BA279" s="250" t="str">
        <f t="shared" si="101"/>
        <v/>
      </c>
      <c r="BB279" s="250" t="str">
        <f t="shared" si="102"/>
        <v/>
      </c>
      <c r="BC279" s="250" t="str">
        <f t="shared" si="103"/>
        <v/>
      </c>
      <c r="BD279" s="250" t="str">
        <f t="shared" si="104"/>
        <v/>
      </c>
      <c r="BE279" s="250" t="str">
        <f t="shared" si="105"/>
        <v/>
      </c>
      <c r="BF279" s="638" t="str">
        <f t="shared" si="106"/>
        <v/>
      </c>
      <c r="BG279" s="638" t="str">
        <f t="shared" si="107"/>
        <v/>
      </c>
      <c r="BH279" s="96"/>
      <c r="BI279" s="96"/>
      <c r="BJ279" s="96"/>
      <c r="BK279" s="96"/>
    </row>
    <row r="280" spans="1:63" hidden="1">
      <c r="A280" s="96" t="str">
        <f t="shared" si="86"/>
        <v/>
      </c>
      <c r="B280" s="96">
        <f t="shared" si="87"/>
        <v>0</v>
      </c>
      <c r="C280" s="1658"/>
      <c r="D280" s="1658"/>
      <c r="E280" s="1659"/>
      <c r="F280" s="1660"/>
      <c r="G280" s="1658"/>
      <c r="H280" s="1658"/>
      <c r="I280" s="1658"/>
      <c r="J280" s="1658"/>
      <c r="K280" s="1658"/>
      <c r="L280" s="1661"/>
      <c r="M280" s="1662"/>
      <c r="N280" s="1663"/>
      <c r="O280" s="1663"/>
      <c r="P280" s="1663"/>
      <c r="Q280" s="1663"/>
      <c r="R280" s="1663"/>
      <c r="S280" s="1663"/>
      <c r="T280" s="1663"/>
      <c r="U280" s="1663"/>
      <c r="V280" s="1663"/>
      <c r="W280" s="1664"/>
      <c r="X280" s="1664"/>
      <c r="Y280" s="1664"/>
      <c r="Z280" s="1658"/>
      <c r="AA280" s="4"/>
      <c r="AB280" s="96"/>
      <c r="AC280" s="96"/>
      <c r="AD280" s="96"/>
      <c r="AE280" s="96"/>
      <c r="AF280" s="96"/>
      <c r="AG280" s="96"/>
      <c r="AH280" s="96"/>
      <c r="AI280" s="96"/>
      <c r="AJ280" s="96"/>
      <c r="AK280" s="96"/>
      <c r="AL280" s="250" t="str">
        <f t="shared" si="88"/>
        <v/>
      </c>
      <c r="AM280" s="637" t="str">
        <f t="shared" si="89"/>
        <v/>
      </c>
      <c r="AN280" s="250" t="str">
        <f t="shared" si="90"/>
        <v/>
      </c>
      <c r="AO280" s="250" t="str">
        <f t="shared" si="91"/>
        <v/>
      </c>
      <c r="AP280" s="250" t="str">
        <f t="shared" si="92"/>
        <v/>
      </c>
      <c r="AQ280" s="250" t="str">
        <f t="shared" si="93"/>
        <v/>
      </c>
      <c r="AR280" s="250" t="str">
        <f t="shared" si="94"/>
        <v/>
      </c>
      <c r="AS280" s="638" t="str">
        <f t="shared" si="95"/>
        <v/>
      </c>
      <c r="AT280" s="638" t="str">
        <f t="shared" si="96"/>
        <v/>
      </c>
      <c r="AU280" s="96" t="str">
        <f t="shared" si="97"/>
        <v>S/I</v>
      </c>
      <c r="AV280" s="96"/>
      <c r="AW280" s="639"/>
      <c r="AX280" s="96" t="str">
        <f t="shared" si="98"/>
        <v xml:space="preserve"> - </v>
      </c>
      <c r="AY280" s="640" t="str">
        <f t="shared" si="99"/>
        <v/>
      </c>
      <c r="AZ280" s="640">
        <f t="shared" si="100"/>
        <v>0</v>
      </c>
      <c r="BA280" s="250" t="str">
        <f t="shared" si="101"/>
        <v/>
      </c>
      <c r="BB280" s="250" t="str">
        <f t="shared" si="102"/>
        <v/>
      </c>
      <c r="BC280" s="250" t="str">
        <f t="shared" si="103"/>
        <v/>
      </c>
      <c r="BD280" s="250" t="str">
        <f t="shared" si="104"/>
        <v/>
      </c>
      <c r="BE280" s="250" t="str">
        <f t="shared" si="105"/>
        <v/>
      </c>
      <c r="BF280" s="638" t="str">
        <f t="shared" si="106"/>
        <v/>
      </c>
      <c r="BG280" s="638" t="str">
        <f t="shared" si="107"/>
        <v/>
      </c>
      <c r="BH280" s="96"/>
      <c r="BI280" s="96"/>
      <c r="BJ280" s="96"/>
      <c r="BK280" s="96"/>
    </row>
    <row r="281" spans="1:63" hidden="1">
      <c r="A281" s="96" t="str">
        <f t="shared" si="86"/>
        <v/>
      </c>
      <c r="B281" s="96">
        <f t="shared" si="87"/>
        <v>0</v>
      </c>
      <c r="C281" s="1658"/>
      <c r="D281" s="1658"/>
      <c r="E281" s="1659"/>
      <c r="F281" s="1660"/>
      <c r="G281" s="1658"/>
      <c r="H281" s="1658"/>
      <c r="I281" s="1658"/>
      <c r="J281" s="1658"/>
      <c r="K281" s="1658"/>
      <c r="L281" s="1661"/>
      <c r="M281" s="1662"/>
      <c r="N281" s="1663"/>
      <c r="O281" s="1663"/>
      <c r="P281" s="1663"/>
      <c r="Q281" s="1663"/>
      <c r="R281" s="1663"/>
      <c r="S281" s="1663"/>
      <c r="T281" s="1663"/>
      <c r="U281" s="1663"/>
      <c r="V281" s="1663"/>
      <c r="W281" s="1664"/>
      <c r="X281" s="1664"/>
      <c r="Y281" s="1664"/>
      <c r="Z281" s="1658"/>
      <c r="AA281" s="4"/>
      <c r="AB281" s="96"/>
      <c r="AC281" s="96"/>
      <c r="AD281" s="96"/>
      <c r="AE281" s="96"/>
      <c r="AF281" s="96"/>
      <c r="AG281" s="96"/>
      <c r="AH281" s="96"/>
      <c r="AI281" s="96"/>
      <c r="AJ281" s="96"/>
      <c r="AK281" s="96"/>
      <c r="AL281" s="250" t="str">
        <f t="shared" si="88"/>
        <v/>
      </c>
      <c r="AM281" s="637" t="str">
        <f t="shared" si="89"/>
        <v/>
      </c>
      <c r="AN281" s="250" t="str">
        <f t="shared" si="90"/>
        <v/>
      </c>
      <c r="AO281" s="250" t="str">
        <f t="shared" si="91"/>
        <v/>
      </c>
      <c r="AP281" s="250" t="str">
        <f t="shared" si="92"/>
        <v/>
      </c>
      <c r="AQ281" s="250" t="str">
        <f t="shared" si="93"/>
        <v/>
      </c>
      <c r="AR281" s="250" t="str">
        <f t="shared" si="94"/>
        <v/>
      </c>
      <c r="AS281" s="638" t="str">
        <f t="shared" si="95"/>
        <v/>
      </c>
      <c r="AT281" s="638" t="str">
        <f t="shared" si="96"/>
        <v/>
      </c>
      <c r="AU281" s="96" t="str">
        <f t="shared" si="97"/>
        <v>S/I</v>
      </c>
      <c r="AV281" s="96"/>
      <c r="AW281" s="639"/>
      <c r="AX281" s="96" t="str">
        <f t="shared" si="98"/>
        <v xml:space="preserve"> - </v>
      </c>
      <c r="AY281" s="640" t="str">
        <f t="shared" si="99"/>
        <v/>
      </c>
      <c r="AZ281" s="640">
        <f t="shared" si="100"/>
        <v>0</v>
      </c>
      <c r="BA281" s="250" t="str">
        <f t="shared" si="101"/>
        <v/>
      </c>
      <c r="BB281" s="250" t="str">
        <f t="shared" si="102"/>
        <v/>
      </c>
      <c r="BC281" s="250" t="str">
        <f t="shared" si="103"/>
        <v/>
      </c>
      <c r="BD281" s="250" t="str">
        <f t="shared" si="104"/>
        <v/>
      </c>
      <c r="BE281" s="250" t="str">
        <f t="shared" si="105"/>
        <v/>
      </c>
      <c r="BF281" s="638" t="str">
        <f t="shared" si="106"/>
        <v/>
      </c>
      <c r="BG281" s="638" t="str">
        <f t="shared" si="107"/>
        <v/>
      </c>
      <c r="BH281" s="96"/>
      <c r="BI281" s="96"/>
      <c r="BJ281" s="96"/>
      <c r="BK281" s="96"/>
    </row>
    <row r="282" spans="1:63" hidden="1">
      <c r="A282" s="96" t="str">
        <f t="shared" si="86"/>
        <v/>
      </c>
      <c r="B282" s="96">
        <f t="shared" si="87"/>
        <v>0</v>
      </c>
      <c r="C282" s="1658"/>
      <c r="D282" s="1658"/>
      <c r="E282" s="1659"/>
      <c r="F282" s="1660"/>
      <c r="G282" s="1658"/>
      <c r="H282" s="1658"/>
      <c r="I282" s="1658"/>
      <c r="J282" s="1658"/>
      <c r="K282" s="1658"/>
      <c r="L282" s="1661"/>
      <c r="M282" s="1662"/>
      <c r="N282" s="1663"/>
      <c r="O282" s="1663"/>
      <c r="P282" s="1663"/>
      <c r="Q282" s="1663"/>
      <c r="R282" s="1663"/>
      <c r="S282" s="1663"/>
      <c r="T282" s="1663"/>
      <c r="U282" s="1663"/>
      <c r="V282" s="1663"/>
      <c r="W282" s="1664"/>
      <c r="X282" s="1664"/>
      <c r="Y282" s="1664"/>
      <c r="Z282" s="1658"/>
      <c r="AA282" s="4"/>
      <c r="AB282" s="96"/>
      <c r="AC282" s="96"/>
      <c r="AD282" s="96"/>
      <c r="AE282" s="96"/>
      <c r="AF282" s="96"/>
      <c r="AG282" s="96"/>
      <c r="AH282" s="96"/>
      <c r="AI282" s="96"/>
      <c r="AJ282" s="96"/>
      <c r="AK282" s="96"/>
      <c r="AL282" s="250" t="str">
        <f t="shared" si="88"/>
        <v/>
      </c>
      <c r="AM282" s="637" t="str">
        <f t="shared" si="89"/>
        <v/>
      </c>
      <c r="AN282" s="250" t="str">
        <f t="shared" si="90"/>
        <v/>
      </c>
      <c r="AO282" s="250" t="str">
        <f t="shared" si="91"/>
        <v/>
      </c>
      <c r="AP282" s="250" t="str">
        <f t="shared" si="92"/>
        <v/>
      </c>
      <c r="AQ282" s="250" t="str">
        <f t="shared" si="93"/>
        <v/>
      </c>
      <c r="AR282" s="250" t="str">
        <f t="shared" si="94"/>
        <v/>
      </c>
      <c r="AS282" s="638" t="str">
        <f t="shared" si="95"/>
        <v/>
      </c>
      <c r="AT282" s="638" t="str">
        <f t="shared" si="96"/>
        <v/>
      </c>
      <c r="AU282" s="96" t="str">
        <f t="shared" si="97"/>
        <v>S/I</v>
      </c>
      <c r="AV282" s="96"/>
      <c r="AW282" s="639"/>
      <c r="AX282" s="96" t="str">
        <f t="shared" si="98"/>
        <v xml:space="preserve"> - </v>
      </c>
      <c r="AY282" s="640" t="str">
        <f t="shared" si="99"/>
        <v/>
      </c>
      <c r="AZ282" s="640">
        <f t="shared" si="100"/>
        <v>0</v>
      </c>
      <c r="BA282" s="250" t="str">
        <f t="shared" si="101"/>
        <v/>
      </c>
      <c r="BB282" s="250" t="str">
        <f t="shared" si="102"/>
        <v/>
      </c>
      <c r="BC282" s="250" t="str">
        <f t="shared" si="103"/>
        <v/>
      </c>
      <c r="BD282" s="250" t="str">
        <f t="shared" si="104"/>
        <v/>
      </c>
      <c r="BE282" s="250" t="str">
        <f t="shared" si="105"/>
        <v/>
      </c>
      <c r="BF282" s="638" t="str">
        <f t="shared" si="106"/>
        <v/>
      </c>
      <c r="BG282" s="638" t="str">
        <f t="shared" si="107"/>
        <v/>
      </c>
      <c r="BH282" s="96"/>
      <c r="BI282" s="96"/>
      <c r="BJ282" s="96"/>
      <c r="BK282" s="96"/>
    </row>
    <row r="283" spans="1:63" hidden="1">
      <c r="A283" s="96" t="str">
        <f t="shared" si="86"/>
        <v/>
      </c>
      <c r="B283" s="96">
        <f t="shared" si="87"/>
        <v>0</v>
      </c>
      <c r="C283" s="1658"/>
      <c r="D283" s="1658"/>
      <c r="E283" s="1659"/>
      <c r="F283" s="1660"/>
      <c r="G283" s="1658"/>
      <c r="H283" s="1658"/>
      <c r="I283" s="1658"/>
      <c r="J283" s="1658"/>
      <c r="K283" s="1658"/>
      <c r="L283" s="1661"/>
      <c r="M283" s="1662"/>
      <c r="N283" s="1663"/>
      <c r="O283" s="1663"/>
      <c r="P283" s="1663"/>
      <c r="Q283" s="1663"/>
      <c r="R283" s="1663"/>
      <c r="S283" s="1663"/>
      <c r="T283" s="1663"/>
      <c r="U283" s="1663"/>
      <c r="V283" s="1663"/>
      <c r="W283" s="1664"/>
      <c r="X283" s="1664"/>
      <c r="Y283" s="1664"/>
      <c r="Z283" s="1658"/>
      <c r="AA283" s="4"/>
      <c r="AB283" s="96"/>
      <c r="AC283" s="96"/>
      <c r="AD283" s="96"/>
      <c r="AE283" s="96"/>
      <c r="AF283" s="96"/>
      <c r="AG283" s="96"/>
      <c r="AH283" s="96"/>
      <c r="AI283" s="96"/>
      <c r="AJ283" s="96"/>
      <c r="AK283" s="96"/>
      <c r="AL283" s="250" t="str">
        <f t="shared" si="88"/>
        <v/>
      </c>
      <c r="AM283" s="637" t="str">
        <f t="shared" si="89"/>
        <v/>
      </c>
      <c r="AN283" s="250" t="str">
        <f t="shared" si="90"/>
        <v/>
      </c>
      <c r="AO283" s="250" t="str">
        <f t="shared" si="91"/>
        <v/>
      </c>
      <c r="AP283" s="250" t="str">
        <f t="shared" si="92"/>
        <v/>
      </c>
      <c r="AQ283" s="250" t="str">
        <f t="shared" si="93"/>
        <v/>
      </c>
      <c r="AR283" s="250" t="str">
        <f t="shared" si="94"/>
        <v/>
      </c>
      <c r="AS283" s="638" t="str">
        <f t="shared" si="95"/>
        <v/>
      </c>
      <c r="AT283" s="638" t="str">
        <f t="shared" si="96"/>
        <v/>
      </c>
      <c r="AU283" s="96" t="str">
        <f t="shared" si="97"/>
        <v>S/I</v>
      </c>
      <c r="AV283" s="96"/>
      <c r="AW283" s="639"/>
      <c r="AX283" s="96" t="str">
        <f t="shared" si="98"/>
        <v xml:space="preserve"> - </v>
      </c>
      <c r="AY283" s="640" t="str">
        <f t="shared" si="99"/>
        <v/>
      </c>
      <c r="AZ283" s="640">
        <f t="shared" si="100"/>
        <v>0</v>
      </c>
      <c r="BA283" s="250" t="str">
        <f t="shared" si="101"/>
        <v/>
      </c>
      <c r="BB283" s="250" t="str">
        <f t="shared" si="102"/>
        <v/>
      </c>
      <c r="BC283" s="250" t="str">
        <f t="shared" si="103"/>
        <v/>
      </c>
      <c r="BD283" s="250" t="str">
        <f t="shared" si="104"/>
        <v/>
      </c>
      <c r="BE283" s="250" t="str">
        <f t="shared" si="105"/>
        <v/>
      </c>
      <c r="BF283" s="638" t="str">
        <f t="shared" si="106"/>
        <v/>
      </c>
      <c r="BG283" s="638" t="str">
        <f t="shared" si="107"/>
        <v/>
      </c>
      <c r="BH283" s="96"/>
      <c r="BI283" s="96"/>
      <c r="BJ283" s="96"/>
      <c r="BK283" s="96"/>
    </row>
    <row r="284" spans="1:63" hidden="1">
      <c r="A284" s="96" t="str">
        <f t="shared" ref="A284:A298" si="108">+$K$3</f>
        <v/>
      </c>
      <c r="B284" s="96">
        <f t="shared" ref="B284:B298" si="109">+$E$3</f>
        <v>0</v>
      </c>
      <c r="C284" s="1658"/>
      <c r="D284" s="1658"/>
      <c r="E284" s="1659"/>
      <c r="F284" s="1660"/>
      <c r="G284" s="1658"/>
      <c r="H284" s="1658"/>
      <c r="I284" s="1658"/>
      <c r="J284" s="1658"/>
      <c r="K284" s="1658"/>
      <c r="L284" s="1661"/>
      <c r="M284" s="1662"/>
      <c r="N284" s="1663"/>
      <c r="O284" s="1663"/>
      <c r="P284" s="1663"/>
      <c r="Q284" s="1663"/>
      <c r="R284" s="1663"/>
      <c r="S284" s="1663"/>
      <c r="T284" s="1663"/>
      <c r="U284" s="1663"/>
      <c r="V284" s="1663"/>
      <c r="W284" s="1664"/>
      <c r="X284" s="1664"/>
      <c r="Y284" s="1664"/>
      <c r="Z284" s="1658"/>
      <c r="AA284" s="4"/>
      <c r="AB284" s="96"/>
      <c r="AC284" s="96"/>
      <c r="AD284" s="96"/>
      <c r="AE284" s="96"/>
      <c r="AF284" s="96"/>
      <c r="AG284" s="96"/>
      <c r="AH284" s="96"/>
      <c r="AI284" s="96"/>
      <c r="AJ284" s="96"/>
      <c r="AK284" s="96"/>
      <c r="AL284" s="250" t="str">
        <f t="shared" si="88"/>
        <v/>
      </c>
      <c r="AM284" s="637" t="str">
        <f t="shared" si="89"/>
        <v/>
      </c>
      <c r="AN284" s="250" t="str">
        <f t="shared" si="90"/>
        <v/>
      </c>
      <c r="AO284" s="250" t="str">
        <f t="shared" si="91"/>
        <v/>
      </c>
      <c r="AP284" s="250" t="str">
        <f t="shared" si="92"/>
        <v/>
      </c>
      <c r="AQ284" s="250" t="str">
        <f t="shared" si="93"/>
        <v/>
      </c>
      <c r="AR284" s="250" t="str">
        <f t="shared" si="94"/>
        <v/>
      </c>
      <c r="AS284" s="638" t="str">
        <f t="shared" si="95"/>
        <v/>
      </c>
      <c r="AT284" s="638" t="str">
        <f t="shared" si="96"/>
        <v/>
      </c>
      <c r="AU284" s="96" t="str">
        <f t="shared" si="97"/>
        <v>S/I</v>
      </c>
      <c r="AV284" s="96"/>
      <c r="AW284" s="639"/>
      <c r="AX284" s="96" t="str">
        <f t="shared" si="98"/>
        <v xml:space="preserve"> - </v>
      </c>
      <c r="AY284" s="640" t="str">
        <f t="shared" si="99"/>
        <v/>
      </c>
      <c r="AZ284" s="640">
        <f t="shared" si="100"/>
        <v>0</v>
      </c>
      <c r="BA284" s="250" t="str">
        <f t="shared" si="101"/>
        <v/>
      </c>
      <c r="BB284" s="250" t="str">
        <f t="shared" si="102"/>
        <v/>
      </c>
      <c r="BC284" s="250" t="str">
        <f t="shared" si="103"/>
        <v/>
      </c>
      <c r="BD284" s="250" t="str">
        <f t="shared" si="104"/>
        <v/>
      </c>
      <c r="BE284" s="250" t="str">
        <f t="shared" si="105"/>
        <v/>
      </c>
      <c r="BF284" s="638" t="str">
        <f t="shared" si="106"/>
        <v/>
      </c>
      <c r="BG284" s="638" t="str">
        <f t="shared" si="107"/>
        <v/>
      </c>
      <c r="BH284" s="96"/>
      <c r="BI284" s="96"/>
      <c r="BJ284" s="96"/>
      <c r="BK284" s="96"/>
    </row>
    <row r="285" spans="1:63" hidden="1">
      <c r="A285" s="96" t="str">
        <f t="shared" si="108"/>
        <v/>
      </c>
      <c r="B285" s="96">
        <f t="shared" si="109"/>
        <v>0</v>
      </c>
      <c r="C285" s="1658"/>
      <c r="D285" s="1658"/>
      <c r="E285" s="1659"/>
      <c r="F285" s="1660"/>
      <c r="G285" s="1658"/>
      <c r="H285" s="1658"/>
      <c r="I285" s="1658"/>
      <c r="J285" s="1658"/>
      <c r="K285" s="1658"/>
      <c r="L285" s="1661"/>
      <c r="M285" s="1662"/>
      <c r="N285" s="1663"/>
      <c r="O285" s="1663"/>
      <c r="P285" s="1663"/>
      <c r="Q285" s="1663"/>
      <c r="R285" s="1663"/>
      <c r="S285" s="1663"/>
      <c r="T285" s="1663"/>
      <c r="U285" s="1663"/>
      <c r="V285" s="1663"/>
      <c r="W285" s="1664"/>
      <c r="X285" s="1664"/>
      <c r="Y285" s="1664"/>
      <c r="Z285" s="1658"/>
      <c r="AA285" s="4"/>
      <c r="AB285" s="96"/>
      <c r="AC285" s="96"/>
      <c r="AD285" s="96"/>
      <c r="AE285" s="96"/>
      <c r="AF285" s="96"/>
      <c r="AG285" s="96"/>
      <c r="AH285" s="96"/>
      <c r="AI285" s="96"/>
      <c r="AJ285" s="96"/>
      <c r="AK285" s="96"/>
      <c r="AL285" s="250" t="str">
        <f t="shared" si="88"/>
        <v/>
      </c>
      <c r="AM285" s="637" t="str">
        <f t="shared" si="89"/>
        <v/>
      </c>
      <c r="AN285" s="250" t="str">
        <f t="shared" si="90"/>
        <v/>
      </c>
      <c r="AO285" s="250" t="str">
        <f t="shared" si="91"/>
        <v/>
      </c>
      <c r="AP285" s="250" t="str">
        <f t="shared" si="92"/>
        <v/>
      </c>
      <c r="AQ285" s="250" t="str">
        <f t="shared" si="93"/>
        <v/>
      </c>
      <c r="AR285" s="250" t="str">
        <f t="shared" si="94"/>
        <v/>
      </c>
      <c r="AS285" s="638" t="str">
        <f t="shared" si="95"/>
        <v/>
      </c>
      <c r="AT285" s="638" t="str">
        <f t="shared" si="96"/>
        <v/>
      </c>
      <c r="AU285" s="96" t="str">
        <f t="shared" si="97"/>
        <v>S/I</v>
      </c>
      <c r="AV285" s="96"/>
      <c r="AW285" s="639"/>
      <c r="AX285" s="96" t="str">
        <f t="shared" si="98"/>
        <v xml:space="preserve"> - </v>
      </c>
      <c r="AY285" s="640" t="str">
        <f t="shared" si="99"/>
        <v/>
      </c>
      <c r="AZ285" s="640">
        <f t="shared" si="100"/>
        <v>0</v>
      </c>
      <c r="BA285" s="250" t="str">
        <f t="shared" si="101"/>
        <v/>
      </c>
      <c r="BB285" s="250" t="str">
        <f t="shared" si="102"/>
        <v/>
      </c>
      <c r="BC285" s="250" t="str">
        <f t="shared" si="103"/>
        <v/>
      </c>
      <c r="BD285" s="250" t="str">
        <f t="shared" si="104"/>
        <v/>
      </c>
      <c r="BE285" s="250" t="str">
        <f t="shared" si="105"/>
        <v/>
      </c>
      <c r="BF285" s="638" t="str">
        <f t="shared" si="106"/>
        <v/>
      </c>
      <c r="BG285" s="638" t="str">
        <f t="shared" si="107"/>
        <v/>
      </c>
      <c r="BH285" s="96"/>
      <c r="BI285" s="96"/>
      <c r="BJ285" s="96"/>
      <c r="BK285" s="96"/>
    </row>
    <row r="286" spans="1:63" hidden="1">
      <c r="A286" s="96" t="str">
        <f t="shared" si="108"/>
        <v/>
      </c>
      <c r="B286" s="96">
        <f t="shared" si="109"/>
        <v>0</v>
      </c>
      <c r="C286" s="1658"/>
      <c r="D286" s="1658"/>
      <c r="E286" s="1659"/>
      <c r="F286" s="1660"/>
      <c r="G286" s="1658"/>
      <c r="H286" s="1658"/>
      <c r="I286" s="1658"/>
      <c r="J286" s="1658"/>
      <c r="K286" s="1658"/>
      <c r="L286" s="1661"/>
      <c r="M286" s="1662"/>
      <c r="N286" s="1663"/>
      <c r="O286" s="1663"/>
      <c r="P286" s="1663"/>
      <c r="Q286" s="1663"/>
      <c r="R286" s="1663"/>
      <c r="S286" s="1663"/>
      <c r="T286" s="1663"/>
      <c r="U286" s="1663"/>
      <c r="V286" s="1663"/>
      <c r="W286" s="1664"/>
      <c r="X286" s="1664"/>
      <c r="Y286" s="1664"/>
      <c r="Z286" s="1658"/>
      <c r="AA286" s="4"/>
      <c r="AB286" s="96"/>
      <c r="AC286" s="96"/>
      <c r="AD286" s="96"/>
      <c r="AE286" s="96"/>
      <c r="AF286" s="96"/>
      <c r="AG286" s="96"/>
      <c r="AH286" s="96"/>
      <c r="AI286" s="96"/>
      <c r="AJ286" s="96"/>
      <c r="AK286" s="96"/>
      <c r="AL286" s="250" t="str">
        <f t="shared" si="88"/>
        <v/>
      </c>
      <c r="AM286" s="637" t="str">
        <f t="shared" si="89"/>
        <v/>
      </c>
      <c r="AN286" s="250" t="str">
        <f t="shared" si="90"/>
        <v/>
      </c>
      <c r="AO286" s="250" t="str">
        <f t="shared" si="91"/>
        <v/>
      </c>
      <c r="AP286" s="250" t="str">
        <f t="shared" si="92"/>
        <v/>
      </c>
      <c r="AQ286" s="250" t="str">
        <f t="shared" si="93"/>
        <v/>
      </c>
      <c r="AR286" s="250" t="str">
        <f t="shared" si="94"/>
        <v/>
      </c>
      <c r="AS286" s="638" t="str">
        <f t="shared" si="95"/>
        <v/>
      </c>
      <c r="AT286" s="638" t="str">
        <f t="shared" si="96"/>
        <v/>
      </c>
      <c r="AU286" s="96" t="str">
        <f t="shared" si="97"/>
        <v>S/I</v>
      </c>
      <c r="AV286" s="96"/>
      <c r="AW286" s="639"/>
      <c r="AX286" s="96" t="str">
        <f t="shared" si="98"/>
        <v xml:space="preserve"> - </v>
      </c>
      <c r="AY286" s="640" t="str">
        <f t="shared" si="99"/>
        <v/>
      </c>
      <c r="AZ286" s="640">
        <f t="shared" si="100"/>
        <v>0</v>
      </c>
      <c r="BA286" s="250" t="str">
        <f t="shared" si="101"/>
        <v/>
      </c>
      <c r="BB286" s="250" t="str">
        <f t="shared" si="102"/>
        <v/>
      </c>
      <c r="BC286" s="250" t="str">
        <f t="shared" si="103"/>
        <v/>
      </c>
      <c r="BD286" s="250" t="str">
        <f t="shared" si="104"/>
        <v/>
      </c>
      <c r="BE286" s="250" t="str">
        <f t="shared" si="105"/>
        <v/>
      </c>
      <c r="BF286" s="638" t="str">
        <f t="shared" si="106"/>
        <v/>
      </c>
      <c r="BG286" s="638" t="str">
        <f t="shared" si="107"/>
        <v/>
      </c>
      <c r="BH286" s="96"/>
      <c r="BI286" s="96"/>
      <c r="BJ286" s="96"/>
      <c r="BK286" s="96"/>
    </row>
    <row r="287" spans="1:63" hidden="1">
      <c r="A287" s="96" t="str">
        <f t="shared" si="108"/>
        <v/>
      </c>
      <c r="B287" s="96">
        <f t="shared" si="109"/>
        <v>0</v>
      </c>
      <c r="C287" s="1658"/>
      <c r="D287" s="1658"/>
      <c r="E287" s="1659"/>
      <c r="F287" s="1660"/>
      <c r="G287" s="1658"/>
      <c r="H287" s="1658"/>
      <c r="I287" s="1658"/>
      <c r="J287" s="1658"/>
      <c r="K287" s="1658"/>
      <c r="L287" s="1661"/>
      <c r="M287" s="1662"/>
      <c r="N287" s="1663"/>
      <c r="O287" s="1663"/>
      <c r="P287" s="1663"/>
      <c r="Q287" s="1663"/>
      <c r="R287" s="1663"/>
      <c r="S287" s="1663"/>
      <c r="T287" s="1663"/>
      <c r="U287" s="1663"/>
      <c r="V287" s="1663"/>
      <c r="W287" s="1664"/>
      <c r="X287" s="1664"/>
      <c r="Y287" s="1664"/>
      <c r="Z287" s="1658"/>
      <c r="AA287" s="4"/>
      <c r="AB287" s="96"/>
      <c r="AC287" s="96"/>
      <c r="AD287" s="96"/>
      <c r="AE287" s="96"/>
      <c r="AF287" s="96"/>
      <c r="AG287" s="96"/>
      <c r="AH287" s="96"/>
      <c r="AI287" s="96"/>
      <c r="AJ287" s="96"/>
      <c r="AK287" s="96"/>
      <c r="AL287" s="250" t="str">
        <f t="shared" si="88"/>
        <v/>
      </c>
      <c r="AM287" s="637" t="str">
        <f t="shared" si="89"/>
        <v/>
      </c>
      <c r="AN287" s="250" t="str">
        <f t="shared" si="90"/>
        <v/>
      </c>
      <c r="AO287" s="250" t="str">
        <f t="shared" si="91"/>
        <v/>
      </c>
      <c r="AP287" s="250" t="str">
        <f t="shared" si="92"/>
        <v/>
      </c>
      <c r="AQ287" s="250" t="str">
        <f t="shared" si="93"/>
        <v/>
      </c>
      <c r="AR287" s="250" t="str">
        <f t="shared" si="94"/>
        <v/>
      </c>
      <c r="AS287" s="638" t="str">
        <f t="shared" si="95"/>
        <v/>
      </c>
      <c r="AT287" s="638" t="str">
        <f t="shared" si="96"/>
        <v/>
      </c>
      <c r="AU287" s="96" t="str">
        <f t="shared" si="97"/>
        <v>S/I</v>
      </c>
      <c r="AV287" s="96"/>
      <c r="AW287" s="639"/>
      <c r="AX287" s="96" t="str">
        <f t="shared" si="98"/>
        <v xml:space="preserve"> - </v>
      </c>
      <c r="AY287" s="640" t="str">
        <f t="shared" si="99"/>
        <v/>
      </c>
      <c r="AZ287" s="640">
        <f t="shared" si="100"/>
        <v>0</v>
      </c>
      <c r="BA287" s="250" t="str">
        <f t="shared" si="101"/>
        <v/>
      </c>
      <c r="BB287" s="250" t="str">
        <f t="shared" si="102"/>
        <v/>
      </c>
      <c r="BC287" s="250" t="str">
        <f t="shared" si="103"/>
        <v/>
      </c>
      <c r="BD287" s="250" t="str">
        <f t="shared" si="104"/>
        <v/>
      </c>
      <c r="BE287" s="250" t="str">
        <f t="shared" si="105"/>
        <v/>
      </c>
      <c r="BF287" s="638" t="str">
        <f t="shared" si="106"/>
        <v/>
      </c>
      <c r="BG287" s="638" t="str">
        <f t="shared" si="107"/>
        <v/>
      </c>
      <c r="BH287" s="96"/>
      <c r="BI287" s="96"/>
      <c r="BJ287" s="96"/>
      <c r="BK287" s="96"/>
    </row>
    <row r="288" spans="1:63" hidden="1">
      <c r="A288" s="96" t="str">
        <f t="shared" si="108"/>
        <v/>
      </c>
      <c r="B288" s="96">
        <f t="shared" si="109"/>
        <v>0</v>
      </c>
      <c r="C288" s="1658"/>
      <c r="D288" s="1658"/>
      <c r="E288" s="1659"/>
      <c r="F288" s="1660"/>
      <c r="G288" s="1658"/>
      <c r="H288" s="1658"/>
      <c r="I288" s="1658"/>
      <c r="J288" s="1658"/>
      <c r="K288" s="1658"/>
      <c r="L288" s="1661"/>
      <c r="M288" s="1662"/>
      <c r="N288" s="1663"/>
      <c r="O288" s="1663"/>
      <c r="P288" s="1663"/>
      <c r="Q288" s="1663"/>
      <c r="R288" s="1663"/>
      <c r="S288" s="1663"/>
      <c r="T288" s="1663"/>
      <c r="U288" s="1663"/>
      <c r="V288" s="1663"/>
      <c r="W288" s="1664"/>
      <c r="X288" s="1664"/>
      <c r="Y288" s="1664"/>
      <c r="Z288" s="1658"/>
      <c r="AA288" s="4"/>
      <c r="AB288" s="96"/>
      <c r="AC288" s="96"/>
      <c r="AD288" s="96"/>
      <c r="AE288" s="96"/>
      <c r="AF288" s="96"/>
      <c r="AG288" s="96"/>
      <c r="AH288" s="96"/>
      <c r="AI288" s="96"/>
      <c r="AJ288" s="96"/>
      <c r="AK288" s="96"/>
      <c r="AL288" s="250" t="str">
        <f t="shared" si="88"/>
        <v/>
      </c>
      <c r="AM288" s="637" t="str">
        <f t="shared" si="89"/>
        <v/>
      </c>
      <c r="AN288" s="250" t="str">
        <f t="shared" si="90"/>
        <v/>
      </c>
      <c r="AO288" s="250" t="str">
        <f t="shared" si="91"/>
        <v/>
      </c>
      <c r="AP288" s="250" t="str">
        <f t="shared" si="92"/>
        <v/>
      </c>
      <c r="AQ288" s="250" t="str">
        <f t="shared" si="93"/>
        <v/>
      </c>
      <c r="AR288" s="250" t="str">
        <f t="shared" si="94"/>
        <v/>
      </c>
      <c r="AS288" s="638" t="str">
        <f t="shared" si="95"/>
        <v/>
      </c>
      <c r="AT288" s="638" t="str">
        <f t="shared" si="96"/>
        <v/>
      </c>
      <c r="AU288" s="96" t="str">
        <f t="shared" si="97"/>
        <v>S/I</v>
      </c>
      <c r="AV288" s="96"/>
      <c r="AW288" s="639"/>
      <c r="AX288" s="96" t="str">
        <f t="shared" si="98"/>
        <v xml:space="preserve"> - </v>
      </c>
      <c r="AY288" s="640" t="str">
        <f t="shared" si="99"/>
        <v/>
      </c>
      <c r="AZ288" s="640">
        <f t="shared" si="100"/>
        <v>0</v>
      </c>
      <c r="BA288" s="250" t="str">
        <f t="shared" si="101"/>
        <v/>
      </c>
      <c r="BB288" s="250" t="str">
        <f t="shared" si="102"/>
        <v/>
      </c>
      <c r="BC288" s="250" t="str">
        <f t="shared" si="103"/>
        <v/>
      </c>
      <c r="BD288" s="250" t="str">
        <f t="shared" si="104"/>
        <v/>
      </c>
      <c r="BE288" s="250" t="str">
        <f t="shared" si="105"/>
        <v/>
      </c>
      <c r="BF288" s="638" t="str">
        <f t="shared" si="106"/>
        <v/>
      </c>
      <c r="BG288" s="638" t="str">
        <f t="shared" si="107"/>
        <v/>
      </c>
      <c r="BH288" s="96"/>
      <c r="BI288" s="96"/>
      <c r="BJ288" s="96"/>
      <c r="BK288" s="96"/>
    </row>
    <row r="289" spans="1:63" hidden="1">
      <c r="A289" s="96" t="str">
        <f t="shared" si="108"/>
        <v/>
      </c>
      <c r="B289" s="96">
        <f t="shared" si="109"/>
        <v>0</v>
      </c>
      <c r="C289" s="1658"/>
      <c r="D289" s="1658"/>
      <c r="E289" s="1659"/>
      <c r="F289" s="1660"/>
      <c r="G289" s="1658"/>
      <c r="H289" s="1658"/>
      <c r="I289" s="1658"/>
      <c r="J289" s="1658"/>
      <c r="K289" s="1658"/>
      <c r="L289" s="1661"/>
      <c r="M289" s="1662"/>
      <c r="N289" s="1663"/>
      <c r="O289" s="1663"/>
      <c r="P289" s="1663"/>
      <c r="Q289" s="1663"/>
      <c r="R289" s="1663"/>
      <c r="S289" s="1663"/>
      <c r="T289" s="1663"/>
      <c r="U289" s="1663"/>
      <c r="V289" s="1663"/>
      <c r="W289" s="1664"/>
      <c r="X289" s="1664"/>
      <c r="Y289" s="1664"/>
      <c r="Z289" s="1658"/>
      <c r="AA289" s="4"/>
      <c r="AB289" s="96"/>
      <c r="AC289" s="96"/>
      <c r="AD289" s="96"/>
      <c r="AE289" s="96"/>
      <c r="AF289" s="96"/>
      <c r="AG289" s="96"/>
      <c r="AH289" s="96"/>
      <c r="AI289" s="96"/>
      <c r="AJ289" s="96"/>
      <c r="AK289" s="96"/>
      <c r="AL289" s="250" t="str">
        <f t="shared" si="88"/>
        <v/>
      </c>
      <c r="AM289" s="637" t="str">
        <f t="shared" si="89"/>
        <v/>
      </c>
      <c r="AN289" s="250" t="str">
        <f t="shared" si="90"/>
        <v/>
      </c>
      <c r="AO289" s="250" t="str">
        <f t="shared" si="91"/>
        <v/>
      </c>
      <c r="AP289" s="250" t="str">
        <f t="shared" si="92"/>
        <v/>
      </c>
      <c r="AQ289" s="250" t="str">
        <f t="shared" si="93"/>
        <v/>
      </c>
      <c r="AR289" s="250" t="str">
        <f t="shared" si="94"/>
        <v/>
      </c>
      <c r="AS289" s="638" t="str">
        <f t="shared" si="95"/>
        <v/>
      </c>
      <c r="AT289" s="638" t="str">
        <f t="shared" si="96"/>
        <v/>
      </c>
      <c r="AU289" s="96" t="str">
        <f t="shared" si="97"/>
        <v>S/I</v>
      </c>
      <c r="AV289" s="96"/>
      <c r="AW289" s="639"/>
      <c r="AX289" s="96" t="str">
        <f t="shared" si="98"/>
        <v xml:space="preserve"> - </v>
      </c>
      <c r="AY289" s="640" t="str">
        <f t="shared" si="99"/>
        <v/>
      </c>
      <c r="AZ289" s="640">
        <f t="shared" si="100"/>
        <v>0</v>
      </c>
      <c r="BA289" s="250" t="str">
        <f t="shared" si="101"/>
        <v/>
      </c>
      <c r="BB289" s="250" t="str">
        <f t="shared" si="102"/>
        <v/>
      </c>
      <c r="BC289" s="250" t="str">
        <f t="shared" si="103"/>
        <v/>
      </c>
      <c r="BD289" s="250" t="str">
        <f t="shared" si="104"/>
        <v/>
      </c>
      <c r="BE289" s="250" t="str">
        <f t="shared" si="105"/>
        <v/>
      </c>
      <c r="BF289" s="638" t="str">
        <f t="shared" si="106"/>
        <v/>
      </c>
      <c r="BG289" s="638" t="str">
        <f t="shared" si="107"/>
        <v/>
      </c>
      <c r="BH289" s="96"/>
      <c r="BI289" s="96"/>
      <c r="BJ289" s="96"/>
      <c r="BK289" s="96"/>
    </row>
    <row r="290" spans="1:63" hidden="1">
      <c r="A290" s="96" t="str">
        <f t="shared" si="108"/>
        <v/>
      </c>
      <c r="B290" s="96">
        <f t="shared" si="109"/>
        <v>0</v>
      </c>
      <c r="C290" s="1658"/>
      <c r="D290" s="1658"/>
      <c r="E290" s="1659"/>
      <c r="F290" s="1660"/>
      <c r="G290" s="1658"/>
      <c r="H290" s="1658"/>
      <c r="I290" s="1658"/>
      <c r="J290" s="1658"/>
      <c r="K290" s="1658"/>
      <c r="L290" s="1661"/>
      <c r="M290" s="1662"/>
      <c r="N290" s="1663"/>
      <c r="O290" s="1663"/>
      <c r="P290" s="1663"/>
      <c r="Q290" s="1663"/>
      <c r="R290" s="1663"/>
      <c r="S290" s="1663"/>
      <c r="T290" s="1663"/>
      <c r="U290" s="1663"/>
      <c r="V290" s="1663"/>
      <c r="W290" s="1664"/>
      <c r="X290" s="1664"/>
      <c r="Y290" s="1664"/>
      <c r="Z290" s="1658"/>
      <c r="AA290" s="4"/>
      <c r="AB290" s="96"/>
      <c r="AC290" s="96"/>
      <c r="AD290" s="96"/>
      <c r="AE290" s="96"/>
      <c r="AF290" s="96"/>
      <c r="AG290" s="96"/>
      <c r="AH290" s="96"/>
      <c r="AI290" s="96"/>
      <c r="AJ290" s="96"/>
      <c r="AK290" s="96"/>
      <c r="AL290" s="250" t="str">
        <f t="shared" si="88"/>
        <v/>
      </c>
      <c r="AM290" s="637" t="str">
        <f t="shared" si="89"/>
        <v/>
      </c>
      <c r="AN290" s="250" t="str">
        <f t="shared" si="90"/>
        <v/>
      </c>
      <c r="AO290" s="250" t="str">
        <f t="shared" si="91"/>
        <v/>
      </c>
      <c r="AP290" s="250" t="str">
        <f t="shared" si="92"/>
        <v/>
      </c>
      <c r="AQ290" s="250" t="str">
        <f t="shared" si="93"/>
        <v/>
      </c>
      <c r="AR290" s="250" t="str">
        <f t="shared" si="94"/>
        <v/>
      </c>
      <c r="AS290" s="638" t="str">
        <f t="shared" si="95"/>
        <v/>
      </c>
      <c r="AT290" s="638" t="str">
        <f t="shared" si="96"/>
        <v/>
      </c>
      <c r="AU290" s="96" t="str">
        <f t="shared" si="97"/>
        <v>S/I</v>
      </c>
      <c r="AV290" s="96"/>
      <c r="AW290" s="639"/>
      <c r="AX290" s="96" t="str">
        <f t="shared" si="98"/>
        <v xml:space="preserve"> - </v>
      </c>
      <c r="AY290" s="640" t="str">
        <f t="shared" si="99"/>
        <v/>
      </c>
      <c r="AZ290" s="640">
        <f t="shared" si="100"/>
        <v>0</v>
      </c>
      <c r="BA290" s="250" t="str">
        <f t="shared" si="101"/>
        <v/>
      </c>
      <c r="BB290" s="250" t="str">
        <f t="shared" si="102"/>
        <v/>
      </c>
      <c r="BC290" s="250" t="str">
        <f t="shared" si="103"/>
        <v/>
      </c>
      <c r="BD290" s="250" t="str">
        <f t="shared" si="104"/>
        <v/>
      </c>
      <c r="BE290" s="250" t="str">
        <f t="shared" si="105"/>
        <v/>
      </c>
      <c r="BF290" s="638" t="str">
        <f t="shared" si="106"/>
        <v/>
      </c>
      <c r="BG290" s="638" t="str">
        <f t="shared" si="107"/>
        <v/>
      </c>
      <c r="BH290" s="96"/>
      <c r="BI290" s="96"/>
      <c r="BJ290" s="96"/>
      <c r="BK290" s="96"/>
    </row>
    <row r="291" spans="1:63" hidden="1">
      <c r="A291" s="96" t="str">
        <f t="shared" si="108"/>
        <v/>
      </c>
      <c r="B291" s="96">
        <f t="shared" si="109"/>
        <v>0</v>
      </c>
      <c r="C291" s="1658"/>
      <c r="D291" s="1658"/>
      <c r="E291" s="1659"/>
      <c r="F291" s="1660"/>
      <c r="G291" s="1658"/>
      <c r="H291" s="1658"/>
      <c r="I291" s="1658"/>
      <c r="J291" s="1658"/>
      <c r="K291" s="1658"/>
      <c r="L291" s="1661"/>
      <c r="M291" s="1662"/>
      <c r="N291" s="1663"/>
      <c r="O291" s="1663"/>
      <c r="P291" s="1663"/>
      <c r="Q291" s="1663"/>
      <c r="R291" s="1663"/>
      <c r="S291" s="1663"/>
      <c r="T291" s="1663"/>
      <c r="U291" s="1663"/>
      <c r="V291" s="1663"/>
      <c r="W291" s="1664"/>
      <c r="X291" s="1664"/>
      <c r="Y291" s="1664"/>
      <c r="Z291" s="1658"/>
      <c r="AA291" s="4"/>
      <c r="AB291" s="96"/>
      <c r="AC291" s="96"/>
      <c r="AD291" s="96"/>
      <c r="AE291" s="96"/>
      <c r="AF291" s="96"/>
      <c r="AG291" s="96"/>
      <c r="AH291" s="96"/>
      <c r="AI291" s="96"/>
      <c r="AJ291" s="96"/>
      <c r="AK291" s="96"/>
      <c r="AL291" s="250" t="str">
        <f t="shared" si="88"/>
        <v/>
      </c>
      <c r="AM291" s="637" t="str">
        <f t="shared" si="89"/>
        <v/>
      </c>
      <c r="AN291" s="250" t="str">
        <f t="shared" si="90"/>
        <v/>
      </c>
      <c r="AO291" s="250" t="str">
        <f t="shared" si="91"/>
        <v/>
      </c>
      <c r="AP291" s="250" t="str">
        <f t="shared" si="92"/>
        <v/>
      </c>
      <c r="AQ291" s="250" t="str">
        <f t="shared" si="93"/>
        <v/>
      </c>
      <c r="AR291" s="250" t="str">
        <f t="shared" si="94"/>
        <v/>
      </c>
      <c r="AS291" s="638" t="str">
        <f t="shared" si="95"/>
        <v/>
      </c>
      <c r="AT291" s="638" t="str">
        <f t="shared" si="96"/>
        <v/>
      </c>
      <c r="AU291" s="96" t="str">
        <f t="shared" si="97"/>
        <v>S/I</v>
      </c>
      <c r="AV291" s="96"/>
      <c r="AW291" s="639"/>
      <c r="AX291" s="96" t="str">
        <f t="shared" si="98"/>
        <v xml:space="preserve"> - </v>
      </c>
      <c r="AY291" s="640" t="str">
        <f t="shared" si="99"/>
        <v/>
      </c>
      <c r="AZ291" s="640">
        <f t="shared" si="100"/>
        <v>0</v>
      </c>
      <c r="BA291" s="250" t="str">
        <f t="shared" si="101"/>
        <v/>
      </c>
      <c r="BB291" s="250" t="str">
        <f t="shared" si="102"/>
        <v/>
      </c>
      <c r="BC291" s="250" t="str">
        <f t="shared" si="103"/>
        <v/>
      </c>
      <c r="BD291" s="250" t="str">
        <f t="shared" si="104"/>
        <v/>
      </c>
      <c r="BE291" s="250" t="str">
        <f t="shared" si="105"/>
        <v/>
      </c>
      <c r="BF291" s="638" t="str">
        <f t="shared" si="106"/>
        <v/>
      </c>
      <c r="BG291" s="638" t="str">
        <f t="shared" si="107"/>
        <v/>
      </c>
      <c r="BH291" s="96"/>
      <c r="BI291" s="96"/>
      <c r="BJ291" s="96"/>
      <c r="BK291" s="96"/>
    </row>
    <row r="292" spans="1:63" hidden="1">
      <c r="A292" s="96" t="str">
        <f t="shared" si="108"/>
        <v/>
      </c>
      <c r="B292" s="96">
        <f t="shared" si="109"/>
        <v>0</v>
      </c>
      <c r="C292" s="1658"/>
      <c r="D292" s="1658"/>
      <c r="E292" s="1659"/>
      <c r="F292" s="1660"/>
      <c r="G292" s="1658"/>
      <c r="H292" s="1658"/>
      <c r="I292" s="1658"/>
      <c r="J292" s="1658"/>
      <c r="K292" s="1658"/>
      <c r="L292" s="1661"/>
      <c r="M292" s="1662"/>
      <c r="N292" s="1663"/>
      <c r="O292" s="1663"/>
      <c r="P292" s="1663"/>
      <c r="Q292" s="1663"/>
      <c r="R292" s="1663"/>
      <c r="S292" s="1663"/>
      <c r="T292" s="1663"/>
      <c r="U292" s="1663"/>
      <c r="V292" s="1663"/>
      <c r="W292" s="1664"/>
      <c r="X292" s="1664"/>
      <c r="Y292" s="1664"/>
      <c r="Z292" s="1658"/>
      <c r="AA292" s="4"/>
      <c r="AB292" s="96"/>
      <c r="AC292" s="96"/>
      <c r="AD292" s="96"/>
      <c r="AE292" s="96"/>
      <c r="AF292" s="96"/>
      <c r="AG292" s="96"/>
      <c r="AH292" s="96"/>
      <c r="AI292" s="96"/>
      <c r="AJ292" s="96"/>
      <c r="AK292" s="96"/>
      <c r="AL292" s="250" t="str">
        <f t="shared" si="88"/>
        <v/>
      </c>
      <c r="AM292" s="637" t="str">
        <f t="shared" si="89"/>
        <v/>
      </c>
      <c r="AN292" s="250" t="str">
        <f t="shared" si="90"/>
        <v/>
      </c>
      <c r="AO292" s="250" t="str">
        <f t="shared" si="91"/>
        <v/>
      </c>
      <c r="AP292" s="250" t="str">
        <f t="shared" si="92"/>
        <v/>
      </c>
      <c r="AQ292" s="250" t="str">
        <f t="shared" si="93"/>
        <v/>
      </c>
      <c r="AR292" s="250" t="str">
        <f t="shared" si="94"/>
        <v/>
      </c>
      <c r="AS292" s="638" t="str">
        <f t="shared" si="95"/>
        <v/>
      </c>
      <c r="AT292" s="638" t="str">
        <f t="shared" si="96"/>
        <v/>
      </c>
      <c r="AU292" s="96" t="str">
        <f t="shared" si="97"/>
        <v>S/I</v>
      </c>
      <c r="AV292" s="96"/>
      <c r="AW292" s="639"/>
      <c r="AX292" s="96" t="str">
        <f t="shared" si="98"/>
        <v xml:space="preserve"> - </v>
      </c>
      <c r="AY292" s="640" t="str">
        <f t="shared" si="99"/>
        <v/>
      </c>
      <c r="AZ292" s="640">
        <f t="shared" si="100"/>
        <v>0</v>
      </c>
      <c r="BA292" s="250" t="str">
        <f t="shared" si="101"/>
        <v/>
      </c>
      <c r="BB292" s="250" t="str">
        <f t="shared" si="102"/>
        <v/>
      </c>
      <c r="BC292" s="250" t="str">
        <f t="shared" si="103"/>
        <v/>
      </c>
      <c r="BD292" s="250" t="str">
        <f t="shared" si="104"/>
        <v/>
      </c>
      <c r="BE292" s="250" t="str">
        <f t="shared" si="105"/>
        <v/>
      </c>
      <c r="BF292" s="638" t="str">
        <f t="shared" si="106"/>
        <v/>
      </c>
      <c r="BG292" s="638" t="str">
        <f t="shared" si="107"/>
        <v/>
      </c>
      <c r="BH292" s="96"/>
      <c r="BI292" s="96"/>
      <c r="BJ292" s="96"/>
      <c r="BK292" s="96"/>
    </row>
    <row r="293" spans="1:63" hidden="1">
      <c r="A293" s="96" t="str">
        <f t="shared" si="108"/>
        <v/>
      </c>
      <c r="B293" s="96">
        <f t="shared" si="109"/>
        <v>0</v>
      </c>
      <c r="C293" s="1658"/>
      <c r="D293" s="1658"/>
      <c r="E293" s="1659"/>
      <c r="F293" s="1660"/>
      <c r="G293" s="1658"/>
      <c r="H293" s="1658"/>
      <c r="I293" s="1658"/>
      <c r="J293" s="1658"/>
      <c r="K293" s="1658"/>
      <c r="L293" s="1661"/>
      <c r="M293" s="1662"/>
      <c r="N293" s="1663"/>
      <c r="O293" s="1663"/>
      <c r="P293" s="1663"/>
      <c r="Q293" s="1663"/>
      <c r="R293" s="1663"/>
      <c r="S293" s="1663"/>
      <c r="T293" s="1663"/>
      <c r="U293" s="1663"/>
      <c r="V293" s="1663"/>
      <c r="W293" s="1664"/>
      <c r="X293" s="1664"/>
      <c r="Y293" s="1664"/>
      <c r="Z293" s="1658"/>
      <c r="AA293" s="4"/>
      <c r="AB293" s="96"/>
      <c r="AC293" s="96"/>
      <c r="AD293" s="96"/>
      <c r="AE293" s="96"/>
      <c r="AF293" s="96"/>
      <c r="AG293" s="96"/>
      <c r="AH293" s="96"/>
      <c r="AI293" s="96"/>
      <c r="AJ293" s="96"/>
      <c r="AK293" s="96"/>
      <c r="AL293" s="250" t="str">
        <f t="shared" si="88"/>
        <v/>
      </c>
      <c r="AM293" s="637" t="str">
        <f t="shared" si="89"/>
        <v/>
      </c>
      <c r="AN293" s="250" t="str">
        <f t="shared" si="90"/>
        <v/>
      </c>
      <c r="AO293" s="250" t="str">
        <f t="shared" si="91"/>
        <v/>
      </c>
      <c r="AP293" s="250" t="str">
        <f t="shared" si="92"/>
        <v/>
      </c>
      <c r="AQ293" s="250" t="str">
        <f t="shared" si="93"/>
        <v/>
      </c>
      <c r="AR293" s="250" t="str">
        <f t="shared" si="94"/>
        <v/>
      </c>
      <c r="AS293" s="638" t="str">
        <f t="shared" si="95"/>
        <v/>
      </c>
      <c r="AT293" s="638" t="str">
        <f t="shared" si="96"/>
        <v/>
      </c>
      <c r="AU293" s="96" t="str">
        <f t="shared" si="97"/>
        <v>S/I</v>
      </c>
      <c r="AV293" s="96"/>
      <c r="AW293" s="639"/>
      <c r="AX293" s="96" t="str">
        <f t="shared" si="98"/>
        <v xml:space="preserve"> - </v>
      </c>
      <c r="AY293" s="640" t="str">
        <f t="shared" si="99"/>
        <v/>
      </c>
      <c r="AZ293" s="640">
        <f t="shared" si="100"/>
        <v>0</v>
      </c>
      <c r="BA293" s="250" t="str">
        <f t="shared" si="101"/>
        <v/>
      </c>
      <c r="BB293" s="250" t="str">
        <f t="shared" si="102"/>
        <v/>
      </c>
      <c r="BC293" s="250" t="str">
        <f t="shared" si="103"/>
        <v/>
      </c>
      <c r="BD293" s="250" t="str">
        <f t="shared" si="104"/>
        <v/>
      </c>
      <c r="BE293" s="250" t="str">
        <f t="shared" si="105"/>
        <v/>
      </c>
      <c r="BF293" s="638" t="str">
        <f t="shared" si="106"/>
        <v/>
      </c>
      <c r="BG293" s="638" t="str">
        <f t="shared" si="107"/>
        <v/>
      </c>
      <c r="BH293" s="96"/>
      <c r="BI293" s="96"/>
      <c r="BJ293" s="96"/>
      <c r="BK293" s="96"/>
    </row>
    <row r="294" spans="1:63" hidden="1">
      <c r="A294" s="96" t="str">
        <f t="shared" si="108"/>
        <v/>
      </c>
      <c r="B294" s="96">
        <f t="shared" si="109"/>
        <v>0</v>
      </c>
      <c r="C294" s="1658"/>
      <c r="D294" s="1658"/>
      <c r="E294" s="1659"/>
      <c r="F294" s="1660"/>
      <c r="G294" s="1658"/>
      <c r="H294" s="1658"/>
      <c r="I294" s="1658"/>
      <c r="J294" s="1658"/>
      <c r="K294" s="1658"/>
      <c r="L294" s="1661"/>
      <c r="M294" s="1662"/>
      <c r="N294" s="1663"/>
      <c r="O294" s="1663"/>
      <c r="P294" s="1663"/>
      <c r="Q294" s="1663"/>
      <c r="R294" s="1663"/>
      <c r="S294" s="1663"/>
      <c r="T294" s="1663"/>
      <c r="U294" s="1663"/>
      <c r="V294" s="1663"/>
      <c r="W294" s="1664"/>
      <c r="X294" s="1664"/>
      <c r="Y294" s="1664"/>
      <c r="Z294" s="1658"/>
      <c r="AA294" s="4"/>
      <c r="AB294" s="96"/>
      <c r="AC294" s="96"/>
      <c r="AD294" s="96"/>
      <c r="AE294" s="96"/>
      <c r="AF294" s="96"/>
      <c r="AG294" s="96"/>
      <c r="AH294" s="96"/>
      <c r="AI294" s="96"/>
      <c r="AJ294" s="96"/>
      <c r="AK294" s="96"/>
      <c r="AL294" s="250" t="str">
        <f t="shared" si="88"/>
        <v/>
      </c>
      <c r="AM294" s="637" t="str">
        <f t="shared" si="89"/>
        <v/>
      </c>
      <c r="AN294" s="250" t="str">
        <f t="shared" si="90"/>
        <v/>
      </c>
      <c r="AO294" s="250" t="str">
        <f t="shared" si="91"/>
        <v/>
      </c>
      <c r="AP294" s="250" t="str">
        <f t="shared" si="92"/>
        <v/>
      </c>
      <c r="AQ294" s="250" t="str">
        <f t="shared" si="93"/>
        <v/>
      </c>
      <c r="AR294" s="250" t="str">
        <f t="shared" si="94"/>
        <v/>
      </c>
      <c r="AS294" s="638" t="str">
        <f t="shared" si="95"/>
        <v/>
      </c>
      <c r="AT294" s="638" t="str">
        <f t="shared" si="96"/>
        <v/>
      </c>
      <c r="AU294" s="96" t="str">
        <f t="shared" si="97"/>
        <v>S/I</v>
      </c>
      <c r="AV294" s="96"/>
      <c r="AW294" s="639"/>
      <c r="AX294" s="96" t="str">
        <f t="shared" si="98"/>
        <v xml:space="preserve"> - </v>
      </c>
      <c r="AY294" s="640" t="str">
        <f t="shared" si="99"/>
        <v/>
      </c>
      <c r="AZ294" s="640">
        <f t="shared" si="100"/>
        <v>0</v>
      </c>
      <c r="BA294" s="250" t="str">
        <f t="shared" si="101"/>
        <v/>
      </c>
      <c r="BB294" s="250" t="str">
        <f t="shared" si="102"/>
        <v/>
      </c>
      <c r="BC294" s="250" t="str">
        <f t="shared" si="103"/>
        <v/>
      </c>
      <c r="BD294" s="250" t="str">
        <f t="shared" si="104"/>
        <v/>
      </c>
      <c r="BE294" s="250" t="str">
        <f t="shared" si="105"/>
        <v/>
      </c>
      <c r="BF294" s="638" t="str">
        <f t="shared" si="106"/>
        <v/>
      </c>
      <c r="BG294" s="638" t="str">
        <f t="shared" si="107"/>
        <v/>
      </c>
      <c r="BH294" s="96"/>
      <c r="BI294" s="96"/>
      <c r="BJ294" s="96"/>
      <c r="BK294" s="96"/>
    </row>
    <row r="295" spans="1:63" hidden="1">
      <c r="A295" s="96" t="str">
        <f t="shared" si="108"/>
        <v/>
      </c>
      <c r="B295" s="96">
        <f t="shared" si="109"/>
        <v>0</v>
      </c>
      <c r="C295" s="1658"/>
      <c r="D295" s="1658"/>
      <c r="E295" s="1659"/>
      <c r="F295" s="1660"/>
      <c r="G295" s="1658"/>
      <c r="H295" s="1658"/>
      <c r="I295" s="1658"/>
      <c r="J295" s="1658"/>
      <c r="K295" s="1658"/>
      <c r="L295" s="1661"/>
      <c r="M295" s="1662"/>
      <c r="N295" s="1663"/>
      <c r="O295" s="1663"/>
      <c r="P295" s="1663"/>
      <c r="Q295" s="1663"/>
      <c r="R295" s="1663"/>
      <c r="S295" s="1663"/>
      <c r="T295" s="1663"/>
      <c r="U295" s="1663"/>
      <c r="V295" s="1663"/>
      <c r="W295" s="1664"/>
      <c r="X295" s="1664"/>
      <c r="Y295" s="1664"/>
      <c r="Z295" s="1658"/>
      <c r="AA295" s="4"/>
      <c r="AB295" s="96"/>
      <c r="AC295" s="96"/>
      <c r="AD295" s="96"/>
      <c r="AE295" s="96"/>
      <c r="AF295" s="96"/>
      <c r="AG295" s="96"/>
      <c r="AH295" s="96"/>
      <c r="AI295" s="96"/>
      <c r="AJ295" s="96"/>
      <c r="AK295" s="96"/>
      <c r="AL295" s="250" t="str">
        <f t="shared" si="88"/>
        <v/>
      </c>
      <c r="AM295" s="637" t="str">
        <f t="shared" si="89"/>
        <v/>
      </c>
      <c r="AN295" s="250" t="str">
        <f t="shared" si="90"/>
        <v/>
      </c>
      <c r="AO295" s="250" t="str">
        <f t="shared" si="91"/>
        <v/>
      </c>
      <c r="AP295" s="250" t="str">
        <f t="shared" si="92"/>
        <v/>
      </c>
      <c r="AQ295" s="250" t="str">
        <f t="shared" si="93"/>
        <v/>
      </c>
      <c r="AR295" s="250" t="str">
        <f t="shared" si="94"/>
        <v/>
      </c>
      <c r="AS295" s="638" t="str">
        <f t="shared" si="95"/>
        <v/>
      </c>
      <c r="AT295" s="638" t="str">
        <f t="shared" si="96"/>
        <v/>
      </c>
      <c r="AU295" s="96" t="str">
        <f t="shared" si="97"/>
        <v>S/I</v>
      </c>
      <c r="AV295" s="96"/>
      <c r="AW295" s="639"/>
      <c r="AX295" s="96" t="str">
        <f t="shared" si="98"/>
        <v xml:space="preserve"> - </v>
      </c>
      <c r="AY295" s="640" t="str">
        <f t="shared" si="99"/>
        <v/>
      </c>
      <c r="AZ295" s="640">
        <f t="shared" si="100"/>
        <v>0</v>
      </c>
      <c r="BA295" s="250" t="str">
        <f t="shared" si="101"/>
        <v/>
      </c>
      <c r="BB295" s="250" t="str">
        <f t="shared" si="102"/>
        <v/>
      </c>
      <c r="BC295" s="250" t="str">
        <f t="shared" si="103"/>
        <v/>
      </c>
      <c r="BD295" s="250" t="str">
        <f t="shared" si="104"/>
        <v/>
      </c>
      <c r="BE295" s="250" t="str">
        <f t="shared" si="105"/>
        <v/>
      </c>
      <c r="BF295" s="638" t="str">
        <f t="shared" si="106"/>
        <v/>
      </c>
      <c r="BG295" s="638" t="str">
        <f t="shared" si="107"/>
        <v/>
      </c>
      <c r="BH295" s="96"/>
      <c r="BI295" s="96"/>
      <c r="BJ295" s="96"/>
      <c r="BK295" s="96"/>
    </row>
    <row r="296" spans="1:63" hidden="1">
      <c r="A296" s="96" t="str">
        <f t="shared" si="108"/>
        <v/>
      </c>
      <c r="B296" s="96">
        <f t="shared" si="109"/>
        <v>0</v>
      </c>
      <c r="C296" s="1658"/>
      <c r="D296" s="1658"/>
      <c r="E296" s="1659"/>
      <c r="F296" s="1660"/>
      <c r="G296" s="1658"/>
      <c r="H296" s="1658"/>
      <c r="I296" s="1658"/>
      <c r="J296" s="1658"/>
      <c r="K296" s="1658"/>
      <c r="L296" s="1661"/>
      <c r="M296" s="1662"/>
      <c r="N296" s="1663"/>
      <c r="O296" s="1663"/>
      <c r="P296" s="1663"/>
      <c r="Q296" s="1663"/>
      <c r="R296" s="1663"/>
      <c r="S296" s="1663"/>
      <c r="T296" s="1663"/>
      <c r="U296" s="1663"/>
      <c r="V296" s="1663"/>
      <c r="W296" s="1664"/>
      <c r="X296" s="1664"/>
      <c r="Y296" s="1664"/>
      <c r="Z296" s="1658"/>
      <c r="AA296" s="4"/>
      <c r="AB296" s="96"/>
      <c r="AC296" s="96"/>
      <c r="AD296" s="96"/>
      <c r="AE296" s="96"/>
      <c r="AF296" s="96"/>
      <c r="AG296" s="96"/>
      <c r="AH296" s="96"/>
      <c r="AI296" s="96"/>
      <c r="AJ296" s="96"/>
      <c r="AK296" s="96"/>
      <c r="AL296" s="250" t="str">
        <f t="shared" si="88"/>
        <v/>
      </c>
      <c r="AM296" s="637" t="str">
        <f t="shared" si="89"/>
        <v/>
      </c>
      <c r="AN296" s="250" t="str">
        <f t="shared" si="90"/>
        <v/>
      </c>
      <c r="AO296" s="250" t="str">
        <f t="shared" si="91"/>
        <v/>
      </c>
      <c r="AP296" s="250" t="str">
        <f t="shared" si="92"/>
        <v/>
      </c>
      <c r="AQ296" s="250" t="str">
        <f t="shared" si="93"/>
        <v/>
      </c>
      <c r="AR296" s="250" t="str">
        <f t="shared" si="94"/>
        <v/>
      </c>
      <c r="AS296" s="638" t="str">
        <f t="shared" si="95"/>
        <v/>
      </c>
      <c r="AT296" s="638" t="str">
        <f t="shared" si="96"/>
        <v/>
      </c>
      <c r="AU296" s="96" t="str">
        <f t="shared" si="97"/>
        <v>S/I</v>
      </c>
      <c r="AV296" s="96"/>
      <c r="AW296" s="639"/>
      <c r="AX296" s="96" t="str">
        <f t="shared" si="98"/>
        <v xml:space="preserve"> - </v>
      </c>
      <c r="AY296" s="640" t="str">
        <f t="shared" si="99"/>
        <v/>
      </c>
      <c r="AZ296" s="640">
        <f t="shared" si="100"/>
        <v>0</v>
      </c>
      <c r="BA296" s="250" t="str">
        <f t="shared" si="101"/>
        <v/>
      </c>
      <c r="BB296" s="250" t="str">
        <f t="shared" si="102"/>
        <v/>
      </c>
      <c r="BC296" s="250" t="str">
        <f t="shared" si="103"/>
        <v/>
      </c>
      <c r="BD296" s="250" t="str">
        <f t="shared" si="104"/>
        <v/>
      </c>
      <c r="BE296" s="250" t="str">
        <f t="shared" si="105"/>
        <v/>
      </c>
      <c r="BF296" s="638" t="str">
        <f t="shared" si="106"/>
        <v/>
      </c>
      <c r="BG296" s="638" t="str">
        <f t="shared" si="107"/>
        <v/>
      </c>
      <c r="BH296" s="96"/>
      <c r="BI296" s="96"/>
      <c r="BJ296" s="96"/>
      <c r="BK296" s="96"/>
    </row>
    <row r="297" spans="1:63" hidden="1">
      <c r="A297" s="96" t="str">
        <f t="shared" si="108"/>
        <v/>
      </c>
      <c r="B297" s="96">
        <f t="shared" si="109"/>
        <v>0</v>
      </c>
      <c r="C297" s="1658"/>
      <c r="D297" s="1658"/>
      <c r="E297" s="1659"/>
      <c r="F297" s="1660"/>
      <c r="G297" s="1658"/>
      <c r="H297" s="1658"/>
      <c r="I297" s="1658"/>
      <c r="J297" s="1658"/>
      <c r="K297" s="1658"/>
      <c r="L297" s="1661"/>
      <c r="M297" s="1662"/>
      <c r="N297" s="1663"/>
      <c r="O297" s="1663"/>
      <c r="P297" s="1663"/>
      <c r="Q297" s="1663"/>
      <c r="R297" s="1663"/>
      <c r="S297" s="1663"/>
      <c r="T297" s="1663"/>
      <c r="U297" s="1663"/>
      <c r="V297" s="1663"/>
      <c r="W297" s="1664"/>
      <c r="X297" s="1664"/>
      <c r="Y297" s="1664"/>
      <c r="Z297" s="1658"/>
      <c r="AA297" s="4"/>
      <c r="AB297" s="96"/>
      <c r="AC297" s="96"/>
      <c r="AD297" s="96"/>
      <c r="AE297" s="96"/>
      <c r="AF297" s="96"/>
      <c r="AG297" s="96"/>
      <c r="AH297" s="96"/>
      <c r="AI297" s="96"/>
      <c r="AJ297" s="96"/>
      <c r="AK297" s="96"/>
      <c r="AL297" s="250" t="str">
        <f t="shared" si="88"/>
        <v/>
      </c>
      <c r="AM297" s="637" t="str">
        <f t="shared" si="89"/>
        <v/>
      </c>
      <c r="AN297" s="250" t="str">
        <f t="shared" si="90"/>
        <v/>
      </c>
      <c r="AO297" s="250" t="str">
        <f t="shared" si="91"/>
        <v/>
      </c>
      <c r="AP297" s="250" t="str">
        <f t="shared" si="92"/>
        <v/>
      </c>
      <c r="AQ297" s="250" t="str">
        <f t="shared" si="93"/>
        <v/>
      </c>
      <c r="AR297" s="250" t="str">
        <f t="shared" si="94"/>
        <v/>
      </c>
      <c r="AS297" s="638" t="str">
        <f t="shared" si="95"/>
        <v/>
      </c>
      <c r="AT297" s="638" t="str">
        <f t="shared" si="96"/>
        <v/>
      </c>
      <c r="AU297" s="96" t="str">
        <f t="shared" si="97"/>
        <v>S/I</v>
      </c>
      <c r="AV297" s="96"/>
      <c r="AW297" s="639"/>
      <c r="AX297" s="96" t="str">
        <f t="shared" si="98"/>
        <v xml:space="preserve"> - </v>
      </c>
      <c r="AY297" s="640" t="str">
        <f t="shared" si="99"/>
        <v/>
      </c>
      <c r="AZ297" s="640">
        <f t="shared" si="100"/>
        <v>0</v>
      </c>
      <c r="BA297" s="250" t="str">
        <f t="shared" si="101"/>
        <v/>
      </c>
      <c r="BB297" s="250" t="str">
        <f t="shared" si="102"/>
        <v/>
      </c>
      <c r="BC297" s="250" t="str">
        <f t="shared" si="103"/>
        <v/>
      </c>
      <c r="BD297" s="250" t="str">
        <f t="shared" si="104"/>
        <v/>
      </c>
      <c r="BE297" s="250" t="str">
        <f t="shared" si="105"/>
        <v/>
      </c>
      <c r="BF297" s="638" t="str">
        <f t="shared" si="106"/>
        <v/>
      </c>
      <c r="BG297" s="638" t="str">
        <f t="shared" si="107"/>
        <v/>
      </c>
      <c r="BH297" s="96"/>
      <c r="BI297" s="96"/>
      <c r="BJ297" s="96"/>
      <c r="BK297" s="96"/>
    </row>
    <row r="298" spans="1:63" ht="15.75" hidden="1" thickBot="1">
      <c r="A298" s="187" t="str">
        <f t="shared" si="108"/>
        <v/>
      </c>
      <c r="B298" s="187">
        <f t="shared" si="109"/>
        <v>0</v>
      </c>
      <c r="C298" s="5"/>
      <c r="D298" s="5"/>
      <c r="E298" s="6"/>
      <c r="F298" s="7"/>
      <c r="G298" s="5"/>
      <c r="H298" s="5"/>
      <c r="I298" s="5"/>
      <c r="J298" s="5"/>
      <c r="K298" s="5"/>
      <c r="L298" s="8"/>
      <c r="M298" s="9"/>
      <c r="N298" s="10"/>
      <c r="O298" s="10"/>
      <c r="P298" s="10"/>
      <c r="Q298" s="10"/>
      <c r="R298" s="10"/>
      <c r="S298" s="10"/>
      <c r="T298" s="10"/>
      <c r="U298" s="10"/>
      <c r="V298" s="10"/>
      <c r="W298" s="11"/>
      <c r="X298" s="11"/>
      <c r="Y298" s="11"/>
      <c r="Z298" s="5"/>
      <c r="AA298" s="12"/>
      <c r="AB298" s="96"/>
      <c r="AC298" s="96"/>
      <c r="AD298" s="96"/>
      <c r="AE298" s="96"/>
      <c r="AF298" s="96"/>
      <c r="AG298" s="96"/>
      <c r="AH298" s="96"/>
      <c r="AI298" s="96"/>
      <c r="AJ298" s="96"/>
      <c r="AK298" s="96"/>
      <c r="AL298" s="250" t="str">
        <f t="shared" si="88"/>
        <v/>
      </c>
      <c r="AM298" s="637" t="str">
        <f t="shared" si="89"/>
        <v/>
      </c>
      <c r="AN298" s="250" t="str">
        <f t="shared" si="90"/>
        <v/>
      </c>
      <c r="AO298" s="250" t="str">
        <f t="shared" si="91"/>
        <v/>
      </c>
      <c r="AP298" s="250" t="str">
        <f t="shared" si="92"/>
        <v/>
      </c>
      <c r="AQ298" s="250" t="str">
        <f t="shared" si="93"/>
        <v/>
      </c>
      <c r="AR298" s="250" t="str">
        <f t="shared" si="94"/>
        <v/>
      </c>
      <c r="AS298" s="638" t="str">
        <f t="shared" si="95"/>
        <v/>
      </c>
      <c r="AT298" s="638" t="str">
        <f t="shared" si="96"/>
        <v/>
      </c>
      <c r="AU298" s="96" t="str">
        <f t="shared" si="97"/>
        <v>S/I</v>
      </c>
      <c r="AV298" s="96"/>
      <c r="AW298" s="639"/>
      <c r="AX298" s="96" t="str">
        <f t="shared" si="98"/>
        <v xml:space="preserve"> - </v>
      </c>
      <c r="AY298" s="640" t="str">
        <f t="shared" si="99"/>
        <v/>
      </c>
      <c r="AZ298" s="640">
        <f t="shared" si="100"/>
        <v>0</v>
      </c>
      <c r="BA298" s="250" t="str">
        <f t="shared" si="101"/>
        <v/>
      </c>
      <c r="BB298" s="250" t="str">
        <f t="shared" si="102"/>
        <v/>
      </c>
      <c r="BC298" s="250" t="str">
        <f t="shared" si="103"/>
        <v/>
      </c>
      <c r="BD298" s="250" t="str">
        <f t="shared" si="104"/>
        <v/>
      </c>
      <c r="BE298" s="250" t="str">
        <f t="shared" si="105"/>
        <v/>
      </c>
      <c r="BF298" s="638" t="str">
        <f t="shared" si="106"/>
        <v/>
      </c>
      <c r="BG298" s="638" t="str">
        <f t="shared" si="107"/>
        <v/>
      </c>
      <c r="BH298" s="96"/>
      <c r="BI298" s="96"/>
      <c r="BJ298" s="96"/>
      <c r="BK298" s="96"/>
    </row>
    <row r="299" spans="1:63">
      <c r="A299" s="645"/>
      <c r="B299" s="645"/>
      <c r="C299" s="646"/>
      <c r="D299" s="647"/>
      <c r="E299" s="647" t="s">
        <v>865</v>
      </c>
      <c r="F299" s="647" t="s">
        <v>865</v>
      </c>
      <c r="G299" s="647" t="s">
        <v>865</v>
      </c>
      <c r="H299" s="647" t="s">
        <v>865</v>
      </c>
      <c r="I299" s="647" t="s">
        <v>865</v>
      </c>
      <c r="J299" s="645" t="s">
        <v>865</v>
      </c>
      <c r="K299" s="647" t="s">
        <v>865</v>
      </c>
      <c r="L299" s="645" t="s">
        <v>865</v>
      </c>
      <c r="M299" s="648" t="s">
        <v>865</v>
      </c>
      <c r="N299" s="645" t="s">
        <v>865</v>
      </c>
      <c r="O299" s="645" t="s">
        <v>865</v>
      </c>
      <c r="P299" s="645" t="s">
        <v>865</v>
      </c>
      <c r="Q299" s="645" t="s">
        <v>865</v>
      </c>
      <c r="R299" s="645" t="s">
        <v>865</v>
      </c>
      <c r="S299" s="645" t="s">
        <v>865</v>
      </c>
      <c r="T299" s="645"/>
      <c r="U299" s="645"/>
      <c r="V299" s="645"/>
      <c r="W299" s="645" t="s">
        <v>865</v>
      </c>
      <c r="X299" s="645" t="s">
        <v>865</v>
      </c>
      <c r="Y299" s="645" t="s">
        <v>865</v>
      </c>
      <c r="Z299" s="645" t="s">
        <v>865</v>
      </c>
      <c r="AA299" s="645" t="s">
        <v>865</v>
      </c>
      <c r="AB299" s="96"/>
      <c r="AC299" s="96"/>
      <c r="AD299" s="96"/>
      <c r="AE299" s="96"/>
      <c r="AF299" s="96"/>
      <c r="AG299" s="96"/>
      <c r="AH299" s="96"/>
      <c r="AI299" s="96"/>
      <c r="AJ299" s="96"/>
      <c r="AK299" s="96"/>
      <c r="AL299" s="96"/>
      <c r="AM299" s="96"/>
      <c r="AN299" s="96"/>
      <c r="AO299" s="96"/>
      <c r="AP299" s="96"/>
      <c r="AQ299" s="96"/>
      <c r="AR299" s="96"/>
      <c r="AS299" s="96"/>
      <c r="AT299" s="96"/>
      <c r="AU299" s="96"/>
      <c r="AV299" s="96"/>
      <c r="AW299" s="96"/>
      <c r="AX299" s="96"/>
      <c r="AY299" s="96"/>
      <c r="AZ299" s="96"/>
      <c r="BA299" s="96"/>
      <c r="BB299" s="96"/>
      <c r="BC299" s="96"/>
      <c r="BD299" s="250" t="str">
        <f>+CONCATENATE($K299,Q299)</f>
        <v>**</v>
      </c>
      <c r="BE299" s="96"/>
      <c r="BF299" s="96"/>
      <c r="BG299" s="96"/>
      <c r="BH299" s="96"/>
      <c r="BI299" s="96"/>
      <c r="BJ299" s="96"/>
      <c r="BK299" s="96"/>
    </row>
    <row r="300" spans="1:63">
      <c r="A300" s="96"/>
      <c r="B300" s="96"/>
      <c r="C300" s="649" t="s">
        <v>1097</v>
      </c>
      <c r="D300" s="96"/>
      <c r="E300" s="96"/>
      <c r="F300" s="96"/>
      <c r="G300" s="96"/>
      <c r="H300" s="96"/>
      <c r="I300" s="96"/>
      <c r="J300" s="96"/>
      <c r="K300" s="96"/>
      <c r="L300" s="363"/>
      <c r="M300" s="580"/>
      <c r="N300" s="96"/>
      <c r="O300" s="96"/>
      <c r="P300" s="96"/>
      <c r="Q300" s="96"/>
      <c r="R300" s="96"/>
      <c r="S300" s="96"/>
      <c r="T300" s="96"/>
      <c r="U300" s="96"/>
      <c r="V300" s="96"/>
      <c r="W300" s="96"/>
      <c r="X300" s="96"/>
      <c r="Y300" s="96"/>
      <c r="Z300" s="96"/>
      <c r="AA300" s="96"/>
      <c r="AB300" s="96"/>
      <c r="AC300" s="96"/>
      <c r="AD300" s="96"/>
      <c r="AE300" s="96"/>
      <c r="AF300" s="96"/>
      <c r="AG300" s="96"/>
      <c r="AH300" s="96"/>
      <c r="AI300" s="96"/>
      <c r="AJ300" s="96"/>
      <c r="AK300" s="96"/>
      <c r="AL300" s="96"/>
      <c r="AM300" s="96"/>
      <c r="AN300" s="96"/>
      <c r="AO300" s="96"/>
      <c r="AP300" s="96"/>
      <c r="AQ300" s="96"/>
      <c r="AR300" s="96"/>
      <c r="AS300" s="96"/>
      <c r="AT300" s="96"/>
      <c r="AU300" s="96"/>
      <c r="AV300" s="96"/>
      <c r="AW300" s="96"/>
      <c r="AX300" s="96"/>
      <c r="AY300" s="96"/>
      <c r="AZ300" s="96"/>
      <c r="BA300" s="96"/>
      <c r="BB300" s="96"/>
      <c r="BC300" s="96"/>
      <c r="BD300" s="96"/>
      <c r="BE300" s="96"/>
      <c r="BF300" s="96"/>
      <c r="BG300" s="96"/>
      <c r="BH300" s="96"/>
      <c r="BI300" s="96"/>
      <c r="BJ300" s="96"/>
      <c r="BK300" s="96"/>
    </row>
    <row r="301" spans="1:63">
      <c r="A301" s="96"/>
      <c r="B301" s="96"/>
      <c r="C301" s="96"/>
      <c r="D301" s="96"/>
      <c r="E301" s="96"/>
      <c r="F301" s="96"/>
      <c r="G301" s="96"/>
      <c r="H301" s="96"/>
      <c r="I301" s="96"/>
      <c r="J301" s="96"/>
      <c r="K301" s="96"/>
      <c r="L301" s="363"/>
      <c r="M301" s="580"/>
      <c r="N301" s="96"/>
      <c r="O301" s="96"/>
      <c r="P301" s="96"/>
      <c r="Q301" s="96"/>
      <c r="R301" s="96"/>
      <c r="S301" s="96"/>
      <c r="T301" s="96"/>
      <c r="U301" s="96"/>
      <c r="V301" s="96"/>
      <c r="W301" s="96"/>
      <c r="X301" s="96"/>
      <c r="Y301" s="96"/>
      <c r="Z301" s="96"/>
      <c r="AA301" s="96"/>
      <c r="AB301" s="96"/>
      <c r="AC301" s="96"/>
      <c r="AD301" s="96"/>
      <c r="AE301" s="96"/>
      <c r="AF301" s="96"/>
      <c r="AG301" s="96"/>
      <c r="AH301" s="96"/>
      <c r="AI301" s="96"/>
      <c r="AJ301" s="96"/>
      <c r="AK301" s="96"/>
      <c r="AL301" s="96"/>
      <c r="AM301" s="96"/>
      <c r="AN301" s="96"/>
      <c r="AO301" s="96"/>
      <c r="AP301" s="96"/>
      <c r="AQ301" s="96"/>
      <c r="AR301" s="96"/>
      <c r="AS301" s="96"/>
      <c r="AT301" s="96"/>
      <c r="AU301" s="96"/>
      <c r="AV301" s="96"/>
      <c r="AW301" s="96"/>
      <c r="AX301" s="96"/>
      <c r="AY301" s="96"/>
      <c r="AZ301" s="96"/>
      <c r="BA301" s="96"/>
      <c r="BB301" s="96"/>
      <c r="BC301" s="96"/>
      <c r="BD301" s="96"/>
      <c r="BE301" s="96"/>
      <c r="BF301" s="96"/>
      <c r="BG301" s="96"/>
      <c r="BH301" s="96"/>
      <c r="BI301" s="96"/>
      <c r="BJ301" s="96"/>
      <c r="BK301" s="96"/>
    </row>
    <row r="302" spans="1:63" ht="33.75" customHeight="1">
      <c r="A302" s="96"/>
      <c r="B302" s="96"/>
      <c r="C302" s="96"/>
      <c r="D302" s="2545" t="s">
        <v>1098</v>
      </c>
      <c r="E302" s="2546"/>
      <c r="F302" s="2621" t="s">
        <v>1099</v>
      </c>
      <c r="G302" s="2622"/>
      <c r="H302" s="2622"/>
      <c r="I302" s="2622"/>
      <c r="J302" s="2623"/>
      <c r="K302" s="1665" t="s">
        <v>552</v>
      </c>
      <c r="L302" s="96"/>
      <c r="M302" s="2611" t="s">
        <v>1100</v>
      </c>
      <c r="N302" s="2611"/>
      <c r="O302" s="2611"/>
      <c r="P302" s="2611"/>
      <c r="Q302" s="2611"/>
      <c r="R302" s="2611"/>
      <c r="S302" s="100"/>
      <c r="T302" s="100"/>
      <c r="U302" s="100"/>
      <c r="V302" s="100"/>
      <c r="W302" s="2624" t="str">
        <f>+CONCATENATE("ATENCIÓN  SEGÚN DATOS ",$H$3)</f>
        <v>ATENCIÓN  SEGÚN DATOS 2025</v>
      </c>
      <c r="X302" s="2625"/>
      <c r="Y302" s="650"/>
      <c r="Z302" s="100"/>
      <c r="AA302" s="100"/>
      <c r="AB302" s="96"/>
      <c r="AC302" s="96"/>
      <c r="AD302" s="96"/>
      <c r="AE302" s="96"/>
      <c r="AF302" s="96"/>
      <c r="AG302" s="96"/>
      <c r="AH302" s="96"/>
      <c r="AI302" s="96"/>
      <c r="AJ302" s="96"/>
      <c r="AK302" s="96"/>
      <c r="AL302" s="96"/>
      <c r="AM302" s="96"/>
      <c r="AN302" s="96"/>
      <c r="AO302" s="96"/>
      <c r="AP302" s="96"/>
      <c r="AQ302" s="96"/>
      <c r="AR302" s="96"/>
      <c r="AS302" s="96"/>
      <c r="AT302" s="96"/>
      <c r="AU302" s="96"/>
      <c r="AV302" s="96"/>
      <c r="AW302" s="96"/>
      <c r="AX302" s="96"/>
      <c r="AY302" s="96"/>
      <c r="AZ302" s="96"/>
      <c r="BA302" s="96"/>
      <c r="BB302" s="96"/>
      <c r="BC302" s="96"/>
      <c r="BD302" s="96"/>
      <c r="BE302" s="96"/>
      <c r="BF302" s="96"/>
      <c r="BG302" s="96"/>
      <c r="BH302" s="96"/>
      <c r="BI302" s="96"/>
      <c r="BJ302" s="96"/>
      <c r="BK302" s="96"/>
    </row>
    <row r="303" spans="1:63">
      <c r="A303" s="96"/>
      <c r="B303" s="96"/>
      <c r="C303" s="96"/>
      <c r="D303" s="2547"/>
      <c r="E303" s="2548"/>
      <c r="F303" s="1666" t="s">
        <v>1101</v>
      </c>
      <c r="G303" s="1666" t="s">
        <v>1102</v>
      </c>
      <c r="H303" s="1666" t="s">
        <v>1103</v>
      </c>
      <c r="I303" s="1666" t="s">
        <v>1104</v>
      </c>
      <c r="J303" s="1666" t="s">
        <v>189</v>
      </c>
      <c r="K303" s="1665"/>
      <c r="L303" s="96"/>
      <c r="M303" s="2611"/>
      <c r="N303" s="2611"/>
      <c r="O303" s="2611"/>
      <c r="P303" s="2611"/>
      <c r="Q303" s="2611"/>
      <c r="R303" s="2611"/>
      <c r="S303" s="100"/>
      <c r="T303" s="100"/>
      <c r="U303" s="100"/>
      <c r="V303" s="100"/>
      <c r="W303" s="1667"/>
      <c r="X303" s="1668" t="s">
        <v>557</v>
      </c>
      <c r="Y303" s="100"/>
      <c r="Z303" s="100"/>
      <c r="AA303" s="100"/>
      <c r="AB303" s="96"/>
      <c r="AC303" s="96"/>
      <c r="AD303" s="96"/>
      <c r="AE303" s="96"/>
      <c r="AF303" s="96"/>
      <c r="AG303" s="96"/>
      <c r="AH303" s="96"/>
      <c r="AI303" s="96"/>
      <c r="AJ303" s="96"/>
      <c r="AK303" s="96"/>
      <c r="AL303" s="96"/>
      <c r="AM303" s="96"/>
      <c r="AN303" s="96"/>
      <c r="AO303" s="96"/>
      <c r="AP303" s="96"/>
      <c r="AQ303" s="96"/>
      <c r="AR303" s="96"/>
      <c r="AS303" s="96"/>
      <c r="AT303" s="96"/>
      <c r="AU303" s="96"/>
      <c r="AV303" s="96"/>
      <c r="AW303" s="96"/>
      <c r="AX303" s="96"/>
      <c r="AY303" s="96"/>
      <c r="AZ303" s="96"/>
      <c r="BA303" s="96"/>
      <c r="BB303" s="96"/>
      <c r="BC303" s="96"/>
      <c r="BD303" s="96"/>
      <c r="BE303" s="96"/>
      <c r="BF303" s="96"/>
      <c r="BG303" s="96"/>
      <c r="BH303" s="96"/>
      <c r="BI303" s="96"/>
      <c r="BJ303" s="96"/>
      <c r="BK303" s="96"/>
    </row>
    <row r="304" spans="1:63" ht="21.6" customHeight="1">
      <c r="A304" s="96"/>
      <c r="B304" s="96"/>
      <c r="C304" s="96"/>
      <c r="D304" s="2627" t="s">
        <v>1105</v>
      </c>
      <c r="E304" s="2628"/>
      <c r="F304" s="1669">
        <f>+COUNTIF($AL$16:$AL$298,CONCATENATE(AN$9,$AK5))</f>
        <v>0</v>
      </c>
      <c r="G304" s="1669">
        <f>+COUNTIF($AL$16:$AL$298,CONCATENATE(AO$9,$AK5))</f>
        <v>0</v>
      </c>
      <c r="H304" s="1669">
        <f>+COUNTIF($AL$16:$AL$298,CONCATENATE(AP$9,$AK5))</f>
        <v>0</v>
      </c>
      <c r="I304" s="1669">
        <f>+COUNTIF($AL$16:$AL$298,CONCATENATE(AQ$9,$AK5))</f>
        <v>0</v>
      </c>
      <c r="J304" s="1669">
        <f>+COUNTIF($AL$16:$AL$298,CONCATENATE(AQ$8,$AK5))</f>
        <v>0</v>
      </c>
      <c r="K304" s="1670">
        <f>SUM(F304:J304)</f>
        <v>0</v>
      </c>
      <c r="L304" s="96"/>
      <c r="M304" s="2636" t="s">
        <v>1106</v>
      </c>
      <c r="N304" s="2637"/>
      <c r="O304" s="2637"/>
      <c r="P304" s="2638"/>
      <c r="Q304" s="1671" t="s">
        <v>1107</v>
      </c>
      <c r="R304" s="1671" t="s">
        <v>569</v>
      </c>
      <c r="S304" s="100"/>
      <c r="T304" s="100"/>
      <c r="U304" s="100"/>
      <c r="V304" s="100"/>
      <c r="W304" s="1672" t="s">
        <v>1108</v>
      </c>
      <c r="X304" s="1673" t="str">
        <f>+IF(ISERROR(VLOOKUP($E$3,$BH$16:$BJ$166,3,FALSE)),"",VLOOKUP($E$3,$BH$16:$BJ$166,3,FALSE))</f>
        <v/>
      </c>
      <c r="Y304" s="100"/>
      <c r="Z304" s="100"/>
      <c r="AA304" s="100"/>
      <c r="AB304" s="96"/>
      <c r="AC304" s="96"/>
      <c r="AD304" s="96"/>
      <c r="AE304" s="96"/>
      <c r="AF304" s="96"/>
      <c r="AG304" s="96"/>
      <c r="AH304" s="96"/>
      <c r="AI304" s="96"/>
      <c r="AJ304" s="96"/>
      <c r="AK304" s="96"/>
      <c r="AL304" s="96"/>
      <c r="AM304" s="96"/>
      <c r="AN304" s="96"/>
      <c r="AO304" s="96"/>
      <c r="AP304" s="96"/>
      <c r="AQ304" s="96"/>
      <c r="AR304" s="96"/>
      <c r="AS304" s="96"/>
      <c r="AT304" s="96"/>
      <c r="AU304" s="96"/>
      <c r="AV304" s="96"/>
      <c r="AW304" s="96"/>
      <c r="AX304" s="96"/>
      <c r="AY304" s="96"/>
      <c r="AZ304" s="96"/>
      <c r="BA304" s="96"/>
      <c r="BB304" s="96"/>
      <c r="BC304" s="96"/>
      <c r="BD304" s="96"/>
      <c r="BE304" s="96"/>
      <c r="BF304" s="96"/>
      <c r="BG304" s="96"/>
      <c r="BH304" s="96"/>
      <c r="BI304" s="96"/>
      <c r="BJ304" s="96"/>
      <c r="BK304" s="96"/>
    </row>
    <row r="305" spans="1:63" ht="21.6" customHeight="1">
      <c r="A305" s="96"/>
      <c r="B305" s="96"/>
      <c r="C305" s="96"/>
      <c r="D305" s="2627" t="s">
        <v>1109</v>
      </c>
      <c r="E305" s="2628"/>
      <c r="F305" s="1669">
        <f>+COUNTIF($AL$16:$AL$298,CONCATENATE(AN$9,$AK7))</f>
        <v>0</v>
      </c>
      <c r="G305" s="1669">
        <f>+COUNTIF($AL$16:$AL$298,CONCATENATE(AO$9,$AK7))</f>
        <v>0</v>
      </c>
      <c r="H305" s="1669">
        <f>+COUNTIF($AL$16:$AL$298,CONCATENATE(AP$9,$AK7))</f>
        <v>0</v>
      </c>
      <c r="I305" s="1669">
        <f>+COUNTIF($AL$16:$AL$298,CONCATENATE(AQ$9,$AK7))</f>
        <v>0</v>
      </c>
      <c r="J305" s="1669">
        <f>+COUNTIF($AL$16:$AL$298,CONCATENATE(AQ$8,$AK7))</f>
        <v>0</v>
      </c>
      <c r="K305" s="1670">
        <f>SUM(F305:J305)</f>
        <v>0</v>
      </c>
      <c r="L305" s="96"/>
      <c r="M305" s="1674">
        <v>1</v>
      </c>
      <c r="N305" s="2613" t="s">
        <v>1110</v>
      </c>
      <c r="O305" s="2613"/>
      <c r="P305" s="2613"/>
      <c r="Q305" s="1675">
        <f>+COUNTIF($Z$16:$Z$298,$M305)</f>
        <v>1</v>
      </c>
      <c r="R305" s="1676">
        <f>+IF(Q305&gt;0,Q305/$Q$308,"")</f>
        <v>1</v>
      </c>
      <c r="S305" s="100"/>
      <c r="T305" s="100"/>
      <c r="U305" s="100"/>
      <c r="V305" s="100"/>
      <c r="W305" s="1672" t="str">
        <f>+"PROGR. "&amp;$H$3</f>
        <v>PROGR. 2025</v>
      </c>
      <c r="X305" s="1673" t="str">
        <f>+IF(ISERROR(VLOOKUP($E$3,$BH$16:$BJ$166,2,FALSE)),"",VLOOKUP($E$3,$BH$16:$BJ$166,2,FALSE))</f>
        <v/>
      </c>
      <c r="Y305" s="100"/>
      <c r="Z305" s="100"/>
      <c r="AA305" s="100"/>
      <c r="AB305" s="96"/>
      <c r="AC305" s="96"/>
      <c r="AD305" s="96"/>
      <c r="AE305" s="96"/>
      <c r="AF305" s="96"/>
      <c r="AG305" s="96"/>
      <c r="AH305" s="96"/>
      <c r="AI305" s="96"/>
      <c r="AJ305" s="96"/>
      <c r="AK305" s="96"/>
      <c r="AL305" s="96"/>
      <c r="AM305" s="96"/>
      <c r="AN305" s="96"/>
      <c r="AO305" s="96"/>
      <c r="AP305" s="96"/>
      <c r="AQ305" s="96"/>
      <c r="AR305" s="96"/>
      <c r="AS305" s="96"/>
      <c r="AT305" s="96"/>
      <c r="AU305" s="96"/>
      <c r="AV305" s="96"/>
      <c r="AW305" s="96"/>
      <c r="AX305" s="96"/>
      <c r="AY305" s="96"/>
      <c r="AZ305" s="96"/>
      <c r="BA305" s="96"/>
      <c r="BB305" s="96"/>
      <c r="BC305" s="96"/>
      <c r="BD305" s="96"/>
      <c r="BE305" s="96"/>
      <c r="BF305" s="96"/>
      <c r="BG305" s="96"/>
      <c r="BH305" s="96"/>
      <c r="BI305" s="96"/>
      <c r="BJ305" s="96"/>
      <c r="BK305" s="96"/>
    </row>
    <row r="306" spans="1:63" ht="22.5">
      <c r="A306" s="96"/>
      <c r="B306" s="96"/>
      <c r="C306" s="96"/>
      <c r="D306" s="2609" t="s">
        <v>552</v>
      </c>
      <c r="E306" s="2610"/>
      <c r="F306" s="1671">
        <f t="shared" ref="F306:K306" si="110">SUM(F304:F305)</f>
        <v>0</v>
      </c>
      <c r="G306" s="1671">
        <f t="shared" si="110"/>
        <v>0</v>
      </c>
      <c r="H306" s="1671">
        <f t="shared" si="110"/>
        <v>0</v>
      </c>
      <c r="I306" s="1671">
        <f t="shared" si="110"/>
        <v>0</v>
      </c>
      <c r="J306" s="1671">
        <f t="shared" si="110"/>
        <v>0</v>
      </c>
      <c r="K306" s="1671">
        <f t="shared" si="110"/>
        <v>0</v>
      </c>
      <c r="L306" s="96"/>
      <c r="M306" s="1674">
        <v>2</v>
      </c>
      <c r="N306" s="2613" t="s">
        <v>1111</v>
      </c>
      <c r="O306" s="2613"/>
      <c r="P306" s="2613"/>
      <c r="Q306" s="1675">
        <f>+COUNTIF($Z$16:$Z$298,$M306)</f>
        <v>0</v>
      </c>
      <c r="R306" s="1676" t="str">
        <f>+IF(Q306&gt;0,Q306/$Q$308,"")</f>
        <v/>
      </c>
      <c r="S306" s="100"/>
      <c r="T306" s="100"/>
      <c r="U306" s="100"/>
      <c r="V306" s="100"/>
      <c r="W306" s="1672" t="s">
        <v>1112</v>
      </c>
      <c r="X306" s="1673">
        <f>+$K$306</f>
        <v>0</v>
      </c>
      <c r="Y306" s="100"/>
      <c r="Z306" s="100"/>
      <c r="AA306" s="100"/>
      <c r="AB306" s="96"/>
      <c r="AC306" s="96"/>
      <c r="AD306" s="96"/>
      <c r="AE306" s="96"/>
      <c r="AF306" s="96"/>
      <c r="AG306" s="96"/>
      <c r="AH306" s="96"/>
      <c r="AI306" s="96"/>
      <c r="AJ306" s="96"/>
      <c r="AK306" s="96"/>
      <c r="AL306" s="96"/>
      <c r="AM306" s="96"/>
      <c r="AN306" s="96"/>
      <c r="AO306" s="96"/>
      <c r="AP306" s="96"/>
      <c r="AQ306" s="96"/>
      <c r="AR306" s="96"/>
      <c r="AS306" s="96"/>
      <c r="AT306" s="96"/>
      <c r="AU306" s="96"/>
      <c r="AV306" s="96"/>
      <c r="AW306" s="96"/>
      <c r="AX306" s="96"/>
      <c r="AY306" s="96"/>
      <c r="AZ306" s="96"/>
      <c r="BA306" s="96"/>
      <c r="BB306" s="96"/>
      <c r="BC306" s="96"/>
      <c r="BD306" s="96"/>
      <c r="BE306" s="96"/>
      <c r="BF306" s="96"/>
      <c r="BG306" s="96"/>
      <c r="BH306" s="96"/>
      <c r="BI306" s="96"/>
      <c r="BJ306" s="96"/>
      <c r="BK306" s="96"/>
    </row>
    <row r="307" spans="1:63">
      <c r="A307" s="96"/>
      <c r="B307" s="96"/>
      <c r="C307" s="96"/>
      <c r="L307" s="96"/>
      <c r="M307" s="1674">
        <v>3</v>
      </c>
      <c r="N307" s="2613" t="s">
        <v>1113</v>
      </c>
      <c r="O307" s="2613"/>
      <c r="P307" s="2613"/>
      <c r="Q307" s="1675">
        <f>+COUNTIF($Z$16:$Z$298,$M307)</f>
        <v>0</v>
      </c>
      <c r="R307" s="1676" t="str">
        <f>+IF(Q307&gt;0,Q307/$Q$308,"")</f>
        <v/>
      </c>
      <c r="S307" s="100"/>
      <c r="T307" s="100"/>
      <c r="U307" s="100"/>
      <c r="V307" s="100"/>
      <c r="W307" s="1672" t="s">
        <v>1114</v>
      </c>
      <c r="X307" s="1677">
        <f>+$X$316</f>
        <v>0</v>
      </c>
      <c r="Y307" s="100"/>
      <c r="Z307" s="100"/>
      <c r="AA307" s="100"/>
      <c r="AB307" s="96"/>
      <c r="AC307" s="96"/>
      <c r="AD307" s="96"/>
      <c r="AE307" s="96"/>
      <c r="AF307" s="96"/>
      <c r="AG307" s="96"/>
      <c r="AH307" s="96"/>
      <c r="AI307" s="96"/>
      <c r="AJ307" s="96"/>
      <c r="AK307" s="96"/>
      <c r="AL307" s="96"/>
      <c r="AM307" s="96"/>
      <c r="AN307" s="96"/>
      <c r="AO307" s="96"/>
      <c r="AP307" s="96"/>
      <c r="AQ307" s="96"/>
      <c r="AR307" s="96"/>
      <c r="AS307" s="96"/>
      <c r="AT307" s="96"/>
      <c r="AU307" s="96"/>
      <c r="AV307" s="96"/>
      <c r="AW307" s="96"/>
      <c r="AX307" s="96"/>
      <c r="AY307" s="96"/>
      <c r="AZ307" s="96"/>
      <c r="BA307" s="96"/>
      <c r="BB307" s="96"/>
      <c r="BC307" s="96"/>
      <c r="BD307" s="96"/>
      <c r="BE307" s="96"/>
      <c r="BF307" s="96"/>
      <c r="BG307" s="96"/>
      <c r="BH307" s="96"/>
      <c r="BI307" s="96"/>
      <c r="BJ307" s="96"/>
      <c r="BK307" s="96"/>
    </row>
    <row r="308" spans="1:63" ht="26.25" customHeight="1">
      <c r="A308" s="96"/>
      <c r="B308" s="96"/>
      <c r="C308" s="96"/>
      <c r="D308" s="96"/>
      <c r="E308" s="96"/>
      <c r="F308" s="96"/>
      <c r="G308" s="96"/>
      <c r="H308" s="96"/>
      <c r="I308" s="96"/>
      <c r="J308" s="96"/>
      <c r="K308" s="96"/>
      <c r="L308" s="96"/>
      <c r="M308" s="1678"/>
      <c r="N308" s="2614" t="s">
        <v>552</v>
      </c>
      <c r="O308" s="2615"/>
      <c r="P308" s="2616"/>
      <c r="Q308" s="1679">
        <f>SUM(Q305:Q307)</f>
        <v>1</v>
      </c>
      <c r="R308" s="1680">
        <f>+IF(Q308&gt;0,Q308/$Q$308,"")</f>
        <v>1</v>
      </c>
      <c r="S308" s="96"/>
      <c r="T308" s="96"/>
      <c r="U308" s="96"/>
      <c r="V308" s="96"/>
      <c r="W308" s="1672" t="s">
        <v>1115</v>
      </c>
      <c r="X308" s="1681" t="str">
        <f>+IF(ISERROR($X307/$X306),"",$X307/$X306)</f>
        <v/>
      </c>
      <c r="Y308" s="100"/>
      <c r="Z308" s="96"/>
      <c r="AA308" s="96"/>
      <c r="AB308" s="96"/>
      <c r="AC308" s="96"/>
      <c r="AD308" s="96"/>
      <c r="AE308" s="96"/>
      <c r="AF308" s="96"/>
      <c r="AG308" s="96"/>
      <c r="AH308" s="96"/>
      <c r="AI308" s="96"/>
      <c r="AJ308" s="96"/>
      <c r="AK308" s="96"/>
      <c r="AL308" s="96"/>
      <c r="AM308" s="96"/>
      <c r="AN308" s="96"/>
      <c r="AO308" s="96"/>
      <c r="AP308" s="96"/>
      <c r="AQ308" s="96"/>
      <c r="AR308" s="96"/>
      <c r="AS308" s="96"/>
      <c r="AT308" s="96"/>
      <c r="AU308" s="96"/>
      <c r="AV308" s="96"/>
      <c r="AW308" s="96"/>
      <c r="AX308" s="96"/>
      <c r="AY308" s="96"/>
      <c r="AZ308" s="96"/>
      <c r="BA308" s="96"/>
      <c r="BB308" s="96"/>
      <c r="BC308" s="96"/>
      <c r="BD308" s="96"/>
      <c r="BE308" s="96"/>
      <c r="BF308" s="96"/>
      <c r="BG308" s="96"/>
      <c r="BH308" s="96"/>
      <c r="BI308" s="96"/>
      <c r="BJ308" s="96"/>
      <c r="BK308" s="96"/>
    </row>
    <row r="309" spans="1:63" ht="25.5" customHeight="1">
      <c r="A309" s="96"/>
      <c r="B309" s="96"/>
      <c r="C309" s="96"/>
      <c r="D309" s="96"/>
      <c r="E309" s="96"/>
      <c r="F309" s="96"/>
      <c r="G309" s="96"/>
      <c r="H309" s="96"/>
      <c r="I309" s="651"/>
      <c r="J309" s="651"/>
      <c r="K309" s="651"/>
      <c r="L309" s="651"/>
      <c r="M309" s="652"/>
      <c r="N309" s="653"/>
      <c r="O309" s="96"/>
      <c r="P309" s="96"/>
      <c r="Q309" s="96"/>
      <c r="R309" s="96"/>
      <c r="S309" s="96"/>
      <c r="T309" s="96"/>
      <c r="U309" s="96"/>
      <c r="V309" s="96"/>
      <c r="W309" s="2617"/>
      <c r="X309" s="2618"/>
      <c r="Y309" s="654"/>
      <c r="Z309" s="96"/>
      <c r="AA309" s="96"/>
      <c r="AB309" s="96"/>
      <c r="AC309" s="96"/>
      <c r="AD309" s="96"/>
      <c r="AE309" s="96"/>
      <c r="AF309" s="96"/>
      <c r="AG309" s="96"/>
      <c r="AH309" s="96"/>
      <c r="AI309" s="96"/>
      <c r="AJ309" s="96"/>
      <c r="AK309" s="96"/>
      <c r="AL309" s="96"/>
      <c r="AM309" s="96"/>
      <c r="AN309" s="96"/>
      <c r="AO309" s="96"/>
      <c r="AP309" s="96"/>
      <c r="AQ309" s="96"/>
      <c r="AR309" s="96"/>
      <c r="AS309" s="96"/>
      <c r="AT309" s="96"/>
      <c r="AU309" s="96"/>
      <c r="AV309" s="96"/>
      <c r="AW309" s="96"/>
      <c r="AX309" s="96"/>
      <c r="AY309" s="96"/>
      <c r="AZ309" s="96"/>
      <c r="BA309" s="96"/>
      <c r="BB309" s="96"/>
      <c r="BC309" s="96"/>
      <c r="BD309" s="96"/>
      <c r="BE309" s="96"/>
      <c r="BF309" s="96"/>
      <c r="BG309" s="96"/>
      <c r="BH309" s="96"/>
      <c r="BI309" s="96"/>
      <c r="BJ309" s="96"/>
      <c r="BK309" s="96"/>
    </row>
    <row r="310" spans="1:63" ht="35.85" customHeight="1">
      <c r="A310" s="96"/>
      <c r="B310" s="96"/>
      <c r="C310" s="1682" t="s">
        <v>1116</v>
      </c>
      <c r="D310" s="2564"/>
      <c r="E310" s="2565"/>
      <c r="F310" s="2565"/>
      <c r="G310" s="2565"/>
      <c r="H310" s="2565"/>
      <c r="I310" s="2565"/>
      <c r="J310" s="2565"/>
      <c r="K310" s="2565"/>
      <c r="L310" s="2565"/>
      <c r="M310" s="2565"/>
      <c r="N310" s="2565"/>
      <c r="O310" s="2565"/>
      <c r="P310" s="2565"/>
      <c r="Q310" s="2565"/>
      <c r="R310" s="2566"/>
      <c r="S310" s="96"/>
      <c r="T310" s="96"/>
      <c r="U310" s="96"/>
      <c r="V310" s="96"/>
      <c r="W310" s="2619"/>
      <c r="X310" s="2620"/>
      <c r="Y310" s="654"/>
      <c r="Z310" s="96"/>
      <c r="AA310" s="96"/>
      <c r="AB310" s="96"/>
      <c r="AC310" s="96"/>
      <c r="AD310" s="96"/>
      <c r="AE310" s="96"/>
      <c r="AF310" s="96"/>
      <c r="AG310" s="96"/>
      <c r="AH310" s="96"/>
      <c r="AI310" s="96"/>
      <c r="AJ310" s="96"/>
      <c r="AK310" s="96"/>
      <c r="AL310" s="96"/>
      <c r="AM310" s="96"/>
      <c r="AN310" s="96"/>
      <c r="AO310" s="96"/>
      <c r="AP310" s="96"/>
      <c r="AQ310" s="96"/>
      <c r="AR310" s="96"/>
      <c r="AS310" s="96"/>
      <c r="AT310" s="96"/>
      <c r="AU310" s="96"/>
      <c r="AV310" s="96"/>
      <c r="AW310" s="96"/>
      <c r="AX310" s="96"/>
      <c r="AY310" s="96"/>
      <c r="AZ310" s="96"/>
      <c r="BA310" s="96"/>
      <c r="BB310" s="96"/>
      <c r="BC310" s="96"/>
      <c r="BD310" s="96"/>
      <c r="BE310" s="96"/>
      <c r="BF310" s="96"/>
      <c r="BG310" s="96"/>
      <c r="BH310" s="96"/>
      <c r="BI310" s="96"/>
      <c r="BJ310" s="96"/>
      <c r="BK310" s="96"/>
    </row>
    <row r="311" spans="1:63">
      <c r="A311" s="96"/>
      <c r="B311" s="96"/>
      <c r="C311" s="649" t="s">
        <v>1117</v>
      </c>
      <c r="D311" s="96"/>
      <c r="E311" s="96"/>
      <c r="F311" s="96"/>
      <c r="G311" s="96"/>
      <c r="H311" s="96"/>
      <c r="I311" s="96"/>
      <c r="J311" s="96"/>
      <c r="K311" s="96"/>
      <c r="L311" s="96"/>
      <c r="M311" s="580"/>
      <c r="N311" s="96"/>
      <c r="O311" s="96"/>
      <c r="P311" s="96"/>
      <c r="Q311" s="96"/>
      <c r="R311" s="96"/>
      <c r="S311" s="96"/>
      <c r="T311" s="96"/>
      <c r="U311" s="96"/>
      <c r="V311" s="96"/>
      <c r="W311" s="96"/>
      <c r="X311" s="96"/>
      <c r="Y311" s="96"/>
      <c r="Z311" s="96"/>
      <c r="AA311" s="96"/>
      <c r="AB311" s="96"/>
      <c r="AC311" s="96"/>
      <c r="AD311" s="96"/>
      <c r="AE311" s="96"/>
      <c r="AF311" s="96"/>
      <c r="AG311" s="96"/>
      <c r="AH311" s="96"/>
      <c r="AI311" s="96"/>
      <c r="AJ311" s="96"/>
      <c r="AK311" s="96"/>
      <c r="AL311" s="96"/>
      <c r="AM311" s="96"/>
      <c r="AN311" s="96"/>
      <c r="AO311" s="96"/>
      <c r="AP311" s="96"/>
      <c r="AQ311" s="96"/>
      <c r="AR311" s="96"/>
      <c r="AS311" s="96"/>
      <c r="AT311" s="96"/>
      <c r="AU311" s="96"/>
      <c r="AV311" s="96"/>
      <c r="AW311" s="96"/>
      <c r="AX311" s="96"/>
      <c r="AY311" s="96"/>
      <c r="AZ311" s="96"/>
      <c r="BA311" s="96"/>
      <c r="BB311" s="96"/>
      <c r="BC311" s="96"/>
      <c r="BD311" s="96"/>
      <c r="BE311" s="96"/>
      <c r="BF311" s="96"/>
      <c r="BG311" s="96"/>
      <c r="BH311" s="96"/>
      <c r="BI311" s="96"/>
      <c r="BJ311" s="96"/>
      <c r="BK311" s="96"/>
    </row>
    <row r="312" spans="1:63">
      <c r="A312" s="96"/>
      <c r="B312" s="96"/>
      <c r="C312" s="2598" t="s">
        <v>1118</v>
      </c>
      <c r="D312" s="2599"/>
      <c r="E312" s="2599"/>
      <c r="F312" s="2599"/>
      <c r="G312" s="2599"/>
      <c r="H312" s="2599"/>
      <c r="I312" s="2599"/>
      <c r="J312" s="2599"/>
      <c r="K312" s="2599"/>
      <c r="L312" s="2599"/>
      <c r="M312" s="2599"/>
      <c r="N312" s="2599"/>
      <c r="O312" s="2599"/>
      <c r="P312" s="2599"/>
      <c r="Q312" s="2599"/>
      <c r="R312" s="2599"/>
      <c r="S312" s="2599"/>
      <c r="T312" s="2599"/>
      <c r="U312" s="2599"/>
      <c r="V312" s="2599"/>
      <c r="W312" s="2599"/>
      <c r="X312" s="655"/>
      <c r="Y312" s="96"/>
      <c r="Z312" s="96"/>
      <c r="AA312" s="96"/>
      <c r="AB312" s="96"/>
      <c r="AC312" s="96"/>
      <c r="AD312" s="96"/>
      <c r="AE312" s="96"/>
      <c r="AF312" s="96"/>
      <c r="AG312" s="96"/>
      <c r="AH312" s="96"/>
      <c r="AI312" s="96"/>
      <c r="AJ312" s="96"/>
      <c r="AK312" s="96"/>
      <c r="AL312" s="96"/>
      <c r="AM312" s="96"/>
      <c r="AN312" s="96"/>
      <c r="AO312" s="96"/>
      <c r="AP312" s="96"/>
      <c r="AQ312" s="96"/>
      <c r="AR312" s="96"/>
      <c r="AS312" s="96"/>
      <c r="AT312" s="96"/>
      <c r="AU312" s="96"/>
      <c r="AV312" s="96"/>
      <c r="AW312" s="96"/>
      <c r="AX312" s="96"/>
      <c r="AY312" s="96"/>
      <c r="AZ312" s="96"/>
      <c r="BA312" s="96"/>
      <c r="BB312" s="96"/>
      <c r="BC312" s="96"/>
      <c r="BD312" s="96"/>
      <c r="BE312" s="96"/>
      <c r="BF312" s="96"/>
      <c r="BG312" s="96"/>
      <c r="BH312" s="96"/>
      <c r="BI312" s="96"/>
      <c r="BJ312" s="96"/>
      <c r="BK312" s="96"/>
    </row>
    <row r="313" spans="1:63" ht="5.85" customHeight="1">
      <c r="A313" s="96"/>
      <c r="B313" s="96"/>
      <c r="C313" s="96"/>
      <c r="D313" s="96"/>
      <c r="E313" s="96"/>
      <c r="F313" s="96"/>
      <c r="G313" s="96"/>
      <c r="H313" s="96"/>
      <c r="I313" s="96"/>
      <c r="J313" s="96"/>
      <c r="K313" s="96"/>
      <c r="L313" s="96"/>
      <c r="M313" s="580"/>
      <c r="N313" s="96"/>
      <c r="O313" s="96"/>
      <c r="P313" s="96"/>
      <c r="Q313" s="96"/>
      <c r="R313" s="96"/>
      <c r="S313" s="96"/>
      <c r="T313" s="96"/>
      <c r="U313" s="96"/>
      <c r="V313" s="96"/>
      <c r="W313" s="96"/>
      <c r="X313" s="96"/>
      <c r="Y313" s="96"/>
      <c r="Z313" s="96"/>
      <c r="AA313" s="96"/>
      <c r="AB313" s="96"/>
      <c r="AC313" s="96"/>
      <c r="AD313" s="96"/>
      <c r="AE313" s="96"/>
      <c r="AF313" s="96"/>
      <c r="AG313" s="96"/>
      <c r="AH313" s="96"/>
      <c r="AI313" s="96"/>
      <c r="AJ313" s="96"/>
      <c r="AK313" s="96"/>
      <c r="AL313" s="96"/>
      <c r="AM313" s="96"/>
      <c r="AN313" s="96"/>
      <c r="AO313" s="96"/>
      <c r="AP313" s="96"/>
      <c r="AQ313" s="96"/>
      <c r="AR313" s="96"/>
      <c r="AS313" s="96"/>
      <c r="AT313" s="96"/>
      <c r="AU313" s="96"/>
      <c r="AV313" s="96"/>
      <c r="AW313" s="96"/>
      <c r="AX313" s="96"/>
      <c r="AY313" s="96"/>
      <c r="AZ313" s="96"/>
      <c r="BA313" s="96"/>
      <c r="BB313" s="96"/>
      <c r="BC313" s="96"/>
      <c r="BD313" s="96"/>
      <c r="BE313" s="96"/>
      <c r="BF313" s="96"/>
      <c r="BG313" s="96"/>
      <c r="BH313" s="96"/>
      <c r="BI313" s="96"/>
      <c r="BJ313" s="96"/>
      <c r="BK313" s="96"/>
    </row>
    <row r="314" spans="1:63" ht="39" customHeight="1">
      <c r="A314" s="96"/>
      <c r="B314" s="96"/>
      <c r="C314" s="2603" t="s">
        <v>1119</v>
      </c>
      <c r="D314" s="2604"/>
      <c r="E314" s="2604"/>
      <c r="F314" s="2605"/>
      <c r="G314" s="2600" t="s">
        <v>1120</v>
      </c>
      <c r="H314" s="2601"/>
      <c r="I314" s="2601"/>
      <c r="J314" s="2601"/>
      <c r="K314" s="2602"/>
      <c r="L314" s="2554" t="s">
        <v>1121</v>
      </c>
      <c r="M314" s="2555"/>
      <c r="N314" s="2556" t="str">
        <f>+D306</f>
        <v>TOTAL</v>
      </c>
      <c r="O314" s="96"/>
      <c r="P314" s="96"/>
      <c r="Q314" s="96"/>
      <c r="R314" s="96"/>
      <c r="S314" s="96"/>
      <c r="T314" s="96"/>
      <c r="U314" s="96"/>
      <c r="V314" s="96"/>
      <c r="W314" s="96"/>
      <c r="X314" s="96"/>
      <c r="Y314" s="96"/>
      <c r="Z314" s="96"/>
      <c r="AA314" s="96"/>
      <c r="AB314" s="96"/>
      <c r="AC314" s="96"/>
      <c r="AD314" s="96"/>
      <c r="AE314" s="96"/>
      <c r="AF314" s="96"/>
      <c r="AG314" s="96"/>
      <c r="AH314" s="96"/>
      <c r="AI314" s="96"/>
      <c r="AJ314" s="96"/>
      <c r="AK314" s="96"/>
      <c r="AL314" s="96"/>
      <c r="AM314" s="96"/>
      <c r="AN314" s="96"/>
      <c r="AO314" s="96"/>
      <c r="AP314" s="96"/>
      <c r="AQ314" s="96"/>
      <c r="AR314" s="96"/>
      <c r="AS314" s="96"/>
      <c r="AT314" s="96"/>
      <c r="AU314" s="96"/>
      <c r="AV314" s="96"/>
      <c r="AW314" s="96"/>
      <c r="AX314" s="96"/>
      <c r="AY314" s="96"/>
      <c r="AZ314" s="96"/>
      <c r="BA314" s="96"/>
      <c r="BB314" s="96"/>
      <c r="BC314" s="96"/>
      <c r="BD314" s="96"/>
      <c r="BE314" s="96"/>
      <c r="BF314" s="96"/>
      <c r="BG314" s="96"/>
      <c r="BH314" s="96"/>
      <c r="BI314" s="96"/>
      <c r="BJ314" s="96"/>
      <c r="BK314" s="96"/>
    </row>
    <row r="315" spans="1:63">
      <c r="A315" s="96"/>
      <c r="B315" s="96"/>
      <c r="C315" s="2606"/>
      <c r="D315" s="2607"/>
      <c r="E315" s="2607"/>
      <c r="F315" s="2608"/>
      <c r="G315" s="1683" t="str">
        <f>+F303</f>
        <v>5º EB</v>
      </c>
      <c r="H315" s="1683" t="str">
        <f>+G303</f>
        <v>6º EB</v>
      </c>
      <c r="I315" s="1683" t="str">
        <f>+H303</f>
        <v>7º EB</v>
      </c>
      <c r="J315" s="1683" t="str">
        <f>+I303</f>
        <v>8º EB</v>
      </c>
      <c r="K315" s="1683" t="s">
        <v>1122</v>
      </c>
      <c r="L315" s="1684" t="str">
        <f>+D304</f>
        <v>1) con Riesgo alto PSC</v>
      </c>
      <c r="M315" s="1685" t="s">
        <v>1109</v>
      </c>
      <c r="N315" s="2557"/>
      <c r="O315" s="96"/>
      <c r="P315" s="2631"/>
      <c r="Q315" s="2631"/>
      <c r="R315" s="96"/>
      <c r="S315" s="96"/>
      <c r="T315" s="96"/>
      <c r="U315" s="96"/>
      <c r="V315" s="96"/>
      <c r="W315" s="96"/>
      <c r="X315" s="96"/>
      <c r="Y315" s="96"/>
      <c r="Z315" s="96"/>
      <c r="AA315" s="96"/>
      <c r="AB315" s="96"/>
      <c r="AC315" s="96"/>
      <c r="AD315" s="96"/>
      <c r="AE315" s="96"/>
      <c r="AF315" s="96"/>
      <c r="AG315" s="96"/>
      <c r="AH315" s="96"/>
      <c r="AI315" s="96"/>
      <c r="AJ315" s="96"/>
      <c r="AK315" s="96"/>
      <c r="AL315" s="96"/>
      <c r="AM315" s="96"/>
      <c r="AN315" s="96"/>
      <c r="AO315" s="96"/>
      <c r="AP315" s="96"/>
      <c r="AQ315" s="96"/>
      <c r="AR315" s="96"/>
      <c r="AS315" s="96"/>
      <c r="AT315" s="96"/>
      <c r="AU315" s="96"/>
      <c r="AV315" s="96"/>
      <c r="AW315" s="96"/>
      <c r="AX315" s="96"/>
      <c r="AY315" s="96"/>
      <c r="AZ315" s="96"/>
      <c r="BA315" s="96"/>
      <c r="BB315" s="96"/>
      <c r="BC315" s="96"/>
      <c r="BD315" s="96"/>
      <c r="BE315" s="96"/>
      <c r="BF315" s="96"/>
      <c r="BG315" s="96"/>
      <c r="BH315" s="96"/>
      <c r="BI315" s="96"/>
      <c r="BJ315" s="96"/>
      <c r="BK315" s="96"/>
    </row>
    <row r="316" spans="1:63">
      <c r="A316" s="96"/>
      <c r="B316" s="96"/>
      <c r="C316" s="2549" t="s">
        <v>1123</v>
      </c>
      <c r="D316" s="2549"/>
      <c r="E316" s="2549"/>
      <c r="F316" s="2549"/>
      <c r="G316" s="1677">
        <f>+COUNTIF($AN$16:$AN$298,CONCATENATE(AM$3,$AL$9))</f>
        <v>0</v>
      </c>
      <c r="H316" s="1677">
        <f>+COUNTIF($AN$16:$AN$298,CONCATENATE(AM$4,$AL$9))</f>
        <v>0</v>
      </c>
      <c r="I316" s="1677">
        <f>+COUNTIF($AN$16:$AN$298,CONCATENATE(AM$5,$AL$9))</f>
        <v>0</v>
      </c>
      <c r="J316" s="1677">
        <f>+COUNTIF($AN$16:$AN$298,CONCATENATE(AM$6,$AL$8))</f>
        <v>0</v>
      </c>
      <c r="K316" s="1677">
        <f>+COUNTIF($AN$16:$AN$298,CONCATENATE(AM$7,$AL$9))</f>
        <v>0</v>
      </c>
      <c r="L316" s="1677">
        <f>+COUNTIF($BA$16:$BA$298,CONCATENATE(AK$5,$AL$9))</f>
        <v>0</v>
      </c>
      <c r="M316" s="1686">
        <f>+COUNTIF($BA$16:$BA$298,CONCATENATE(AK$7,$AL$9))</f>
        <v>0</v>
      </c>
      <c r="N316" s="1687">
        <f t="shared" ref="N316:N322" si="111">SUM(L316:M316)</f>
        <v>0</v>
      </c>
      <c r="O316" s="96"/>
      <c r="P316" s="2550"/>
      <c r="Q316" s="2550"/>
      <c r="R316" s="2575" t="s">
        <v>1124</v>
      </c>
      <c r="S316" s="2575"/>
      <c r="T316" s="2575"/>
      <c r="U316" s="2575"/>
      <c r="V316" s="2575"/>
      <c r="W316" s="2576"/>
      <c r="X316" s="1688">
        <f>SUM($AM$16:$AM$298)</f>
        <v>0</v>
      </c>
      <c r="Y316" s="96"/>
      <c r="Z316" s="96"/>
      <c r="AA316" s="96"/>
      <c r="AB316" s="96"/>
      <c r="AC316" s="96"/>
      <c r="AD316" s="96"/>
      <c r="AE316" s="96"/>
      <c r="AF316" s="96"/>
      <c r="AG316" s="96"/>
      <c r="AH316" s="96"/>
      <c r="AI316" s="96"/>
      <c r="AJ316" s="96"/>
      <c r="AK316" s="96"/>
      <c r="AL316" s="96"/>
      <c r="AM316" s="96"/>
      <c r="AN316" s="96"/>
      <c r="AO316" s="96"/>
      <c r="AP316" s="96"/>
      <c r="AQ316" s="96"/>
      <c r="AR316" s="96"/>
      <c r="AS316" s="96"/>
      <c r="AT316" s="96"/>
      <c r="AU316" s="96"/>
      <c r="AV316" s="96"/>
      <c r="AW316" s="96"/>
      <c r="AX316" s="96"/>
      <c r="AY316" s="96"/>
      <c r="AZ316" s="96"/>
      <c r="BA316" s="96"/>
      <c r="BB316" s="96"/>
      <c r="BC316" s="96"/>
      <c r="BD316" s="96"/>
      <c r="BE316" s="96"/>
      <c r="BF316" s="96"/>
      <c r="BG316" s="96"/>
      <c r="BH316" s="96"/>
      <c r="BI316" s="96"/>
      <c r="BJ316" s="96"/>
      <c r="BK316" s="96"/>
    </row>
    <row r="317" spans="1:63">
      <c r="A317" s="96"/>
      <c r="B317" s="96"/>
      <c r="C317" s="2549" t="s">
        <v>1125</v>
      </c>
      <c r="D317" s="2549"/>
      <c r="E317" s="2549"/>
      <c r="F317" s="2549"/>
      <c r="G317" s="1677">
        <f>+COUNTIF($AO$16:$AO$298,CONCATENATE(AM$3,$AL$9))</f>
        <v>0</v>
      </c>
      <c r="H317" s="1677">
        <f>+COUNTIF($AO$16:$AO$298,CONCATENATE(AM$4,$AL$9))</f>
        <v>0</v>
      </c>
      <c r="I317" s="1677">
        <f>+COUNTIF($AO$16:$AO$298,CONCATENATE(AM$5,$AL$9))</f>
        <v>0</v>
      </c>
      <c r="J317" s="1677">
        <f>+COUNTIF($AO$16:$AO$298,CONCATENATE(AM$6,$AL$9))</f>
        <v>0</v>
      </c>
      <c r="K317" s="1677">
        <f>+COUNTIF($AO$16:$AO$298,CONCATENATE(AM$7,$AL$9))</f>
        <v>0</v>
      </c>
      <c r="L317" s="1677">
        <f>+COUNTIF($BB$16:$BB$298,CONCATENATE(AK$5,$AL$9))</f>
        <v>0</v>
      </c>
      <c r="M317" s="1686">
        <f>+COUNTIF($BB$16:$BB$298,CONCATENATE(AK$7,$AL$9))</f>
        <v>0</v>
      </c>
      <c r="N317" s="1687">
        <f t="shared" si="111"/>
        <v>0</v>
      </c>
      <c r="O317" s="96"/>
      <c r="P317" s="2550"/>
      <c r="Q317" s="2550"/>
      <c r="R317" s="2573" t="s">
        <v>1126</v>
      </c>
      <c r="S317" s="2573"/>
      <c r="T317" s="2573"/>
      <c r="U317" s="2573"/>
      <c r="V317" s="2573"/>
      <c r="W317" s="2574"/>
      <c r="X317" s="1689" t="str">
        <f>+IF(ISERROR(X316/K306),"",X316/K306)</f>
        <v/>
      </c>
      <c r="Y317" s="656"/>
      <c r="Z317" s="96"/>
      <c r="AA317" s="96"/>
      <c r="AB317" s="96"/>
      <c r="AC317" s="96"/>
      <c r="AD317" s="96"/>
      <c r="AE317" s="96"/>
      <c r="AF317" s="96"/>
      <c r="AG317" s="96"/>
      <c r="AH317" s="96"/>
      <c r="AI317" s="96"/>
      <c r="AJ317" s="96"/>
      <c r="AK317" s="96"/>
      <c r="AL317" s="96"/>
      <c r="AM317" s="96"/>
      <c r="AN317" s="96"/>
      <c r="AO317" s="96"/>
      <c r="AP317" s="96"/>
      <c r="AQ317" s="96"/>
      <c r="AR317" s="96"/>
      <c r="AS317" s="96"/>
      <c r="AT317" s="96"/>
      <c r="AU317" s="96"/>
      <c r="AV317" s="96"/>
      <c r="AW317" s="96"/>
      <c r="AX317" s="96"/>
      <c r="AY317" s="96"/>
      <c r="AZ317" s="96"/>
      <c r="BA317" s="96"/>
      <c r="BB317" s="96"/>
      <c r="BC317" s="96"/>
      <c r="BD317" s="96"/>
      <c r="BE317" s="96"/>
      <c r="BF317" s="96"/>
      <c r="BG317" s="96"/>
      <c r="BH317" s="96"/>
      <c r="BI317" s="96"/>
      <c r="BJ317" s="96"/>
      <c r="BK317" s="96"/>
    </row>
    <row r="318" spans="1:63" ht="14.85" customHeight="1">
      <c r="A318" s="96"/>
      <c r="B318" s="96"/>
      <c r="C318" s="2549" t="s">
        <v>1127</v>
      </c>
      <c r="D318" s="2549"/>
      <c r="E318" s="2549"/>
      <c r="F318" s="2549"/>
      <c r="G318" s="1677">
        <f>+COUNTIF($AP$16:$AP$298,CONCATENATE(AM$3,$AL$9))</f>
        <v>0</v>
      </c>
      <c r="H318" s="1677">
        <f>+COUNTIF($AP$16:$AP$298,CONCATENATE(AM$4,$AL$9))</f>
        <v>0</v>
      </c>
      <c r="I318" s="1677">
        <f>+COUNTIF($AP$16:$AP$298,CONCATENATE(AM$5,$AL$9))</f>
        <v>0</v>
      </c>
      <c r="J318" s="1677">
        <f>+COUNTIF($AP$16:$AP$298,CONCATENATE(AM$6,$AL$9))</f>
        <v>0</v>
      </c>
      <c r="K318" s="1677">
        <f>+COUNTIF($AP$16:$AP$298,CONCATENATE(AM$7,$AL$9))</f>
        <v>0</v>
      </c>
      <c r="L318" s="1677">
        <f>+COUNTIF($BC$16:$BC$298,CONCATENATE(AK$5,$AL$9))</f>
        <v>0</v>
      </c>
      <c r="M318" s="1686">
        <f>+COUNTIF($BC$16:$BC$298,CONCATENATE(AK$7,$AL$9))</f>
        <v>0</v>
      </c>
      <c r="N318" s="1687">
        <f t="shared" si="111"/>
        <v>0</v>
      </c>
      <c r="O318" s="96"/>
      <c r="P318" s="2550"/>
      <c r="Q318" s="2550"/>
      <c r="R318" s="96"/>
      <c r="S318" s="96"/>
      <c r="T318" s="96"/>
      <c r="U318" s="96"/>
      <c r="V318" s="96"/>
      <c r="W318" s="2577" t="s">
        <v>1128</v>
      </c>
      <c r="X318" s="2577"/>
      <c r="Y318" s="656"/>
      <c r="Z318" s="96"/>
      <c r="AA318" s="96"/>
      <c r="AB318" s="96"/>
      <c r="AC318" s="96"/>
      <c r="AD318" s="96"/>
      <c r="AE318" s="96"/>
      <c r="AF318" s="96"/>
      <c r="AG318" s="96"/>
      <c r="AH318" s="96"/>
      <c r="AI318" s="96"/>
      <c r="AJ318" s="96"/>
      <c r="AK318" s="96"/>
      <c r="AL318" s="96"/>
      <c r="AM318" s="96"/>
      <c r="AN318" s="96"/>
      <c r="AO318" s="96"/>
      <c r="AP318" s="96"/>
      <c r="AQ318" s="96"/>
      <c r="AR318" s="96"/>
      <c r="AS318" s="96"/>
      <c r="AT318" s="96"/>
      <c r="AU318" s="96"/>
      <c r="AV318" s="96"/>
      <c r="AW318" s="96"/>
      <c r="AX318" s="96"/>
      <c r="AY318" s="96"/>
      <c r="AZ318" s="96"/>
      <c r="BA318" s="96"/>
      <c r="BB318" s="96"/>
      <c r="BC318" s="96"/>
      <c r="BD318" s="96"/>
      <c r="BE318" s="96"/>
      <c r="BF318" s="96"/>
      <c r="BG318" s="96"/>
      <c r="BH318" s="96"/>
      <c r="BI318" s="96"/>
      <c r="BJ318" s="96"/>
      <c r="BK318" s="96"/>
    </row>
    <row r="319" spans="1:63">
      <c r="A319" s="96"/>
      <c r="B319" s="96"/>
      <c r="C319" s="2549" t="s">
        <v>1129</v>
      </c>
      <c r="D319" s="2549"/>
      <c r="E319" s="2549"/>
      <c r="F319" s="2549"/>
      <c r="G319" s="1677">
        <f>+COUNTIF($AQ$16:$AQ$298,CONCATENATE(AM$3,$AL$9))</f>
        <v>0</v>
      </c>
      <c r="H319" s="1677">
        <f>+COUNTIF($AQ$16:$AQ$298,CONCATENATE(AM$4,$AL$9))</f>
        <v>0</v>
      </c>
      <c r="I319" s="1677">
        <f>+COUNTIF($AQ$16:$AQ$298,CONCATENATE(AM$5,$AL$9))</f>
        <v>0</v>
      </c>
      <c r="J319" s="1677">
        <f>+COUNTIF($AQ$16:$AQ$298,CONCATENATE(AM$6,$AL$9))</f>
        <v>0</v>
      </c>
      <c r="K319" s="1677">
        <f>+COUNTIF($AQ$16:$AQ$298,CONCATENATE(AM$7,$AL$9))</f>
        <v>0</v>
      </c>
      <c r="L319" s="1677">
        <f>+COUNTIF($BD$16:$BD$298,CONCATENATE(AK$5,$AL$9))</f>
        <v>0</v>
      </c>
      <c r="M319" s="1686">
        <f>+COUNTIF($BD$16:$BD$298,CONCATENATE(AK$7,$AL$9))</f>
        <v>0</v>
      </c>
      <c r="N319" s="1687">
        <f t="shared" si="111"/>
        <v>0</v>
      </c>
      <c r="O319" s="96"/>
      <c r="P319" s="2550"/>
      <c r="Q319" s="2550"/>
      <c r="R319" s="96"/>
      <c r="S319" s="96"/>
      <c r="T319" s="96"/>
      <c r="U319" s="96"/>
      <c r="V319" s="96"/>
      <c r="W319" s="2578"/>
      <c r="X319" s="2578"/>
      <c r="Y319" s="657"/>
      <c r="Z319" s="96"/>
      <c r="AA319" s="96"/>
      <c r="AB319" s="96"/>
      <c r="AC319" s="96"/>
      <c r="AD319" s="96"/>
      <c r="AE319" s="96"/>
      <c r="AF319" s="96"/>
      <c r="AG319" s="96"/>
      <c r="AH319" s="96"/>
      <c r="AI319" s="96"/>
      <c r="AJ319" s="96"/>
      <c r="AK319" s="96"/>
      <c r="AL319" s="96"/>
      <c r="AM319" s="96"/>
      <c r="AN319" s="96"/>
      <c r="AO319" s="96"/>
      <c r="AP319" s="96"/>
      <c r="AQ319" s="96"/>
      <c r="AR319" s="96"/>
      <c r="AS319" s="96"/>
      <c r="AT319" s="96"/>
      <c r="AU319" s="96"/>
      <c r="AV319" s="96"/>
      <c r="AW319" s="96"/>
      <c r="AX319" s="96"/>
      <c r="AY319" s="96"/>
      <c r="AZ319" s="96"/>
      <c r="BA319" s="96"/>
      <c r="BB319" s="96"/>
      <c r="BC319" s="96"/>
      <c r="BD319" s="96"/>
      <c r="BE319" s="96"/>
      <c r="BF319" s="96"/>
      <c r="BG319" s="96"/>
      <c r="BH319" s="96"/>
      <c r="BI319" s="96"/>
      <c r="BJ319" s="96"/>
      <c r="BK319" s="96"/>
    </row>
    <row r="320" spans="1:63">
      <c r="A320" s="96"/>
      <c r="B320" s="96"/>
      <c r="C320" s="2549" t="s">
        <v>1130</v>
      </c>
      <c r="D320" s="2549"/>
      <c r="E320" s="2549"/>
      <c r="F320" s="2549"/>
      <c r="G320" s="1677">
        <f>+COUNTIF($AR$16:$AR$298,CONCATENATE(AM$3,$AL$9))</f>
        <v>0</v>
      </c>
      <c r="H320" s="1677">
        <f>+COUNTIF($AR$16:$AR$298,CONCATENATE(AM$4,$AL$9))</f>
        <v>0</v>
      </c>
      <c r="I320" s="1677">
        <f>+COUNTIF($AR$16:$AR$298,CONCATENATE(AM$5,$AL$9))</f>
        <v>0</v>
      </c>
      <c r="J320" s="1677">
        <f>+COUNTIF($AR$16:$AR$298,CONCATENATE(AM$6,$AL$9))</f>
        <v>0</v>
      </c>
      <c r="K320" s="1677">
        <f>+COUNTIF($AR$16:$AR$298,CONCATENATE(AM$7,$AL$9))</f>
        <v>0</v>
      </c>
      <c r="L320" s="1677">
        <f>+COUNTIF($BE$16:$BE$298,CONCATENATE(AK$5,$AL$9))</f>
        <v>0</v>
      </c>
      <c r="M320" s="1686">
        <f>+COUNTIF($BE$16:$BE$298,CONCATENATE(AK$7,$AL$9))</f>
        <v>0</v>
      </c>
      <c r="N320" s="1687">
        <f t="shared" si="111"/>
        <v>0</v>
      </c>
      <c r="O320" s="96"/>
      <c r="P320" s="2550"/>
      <c r="Q320" s="2550"/>
      <c r="R320" s="96"/>
      <c r="S320" s="96"/>
      <c r="T320" s="96"/>
      <c r="U320" s="96"/>
      <c r="V320" s="96"/>
      <c r="W320" s="2578"/>
      <c r="X320" s="2578"/>
      <c r="Y320" s="657"/>
      <c r="Z320" s="96"/>
      <c r="AA320" s="96"/>
      <c r="AB320" s="96"/>
      <c r="AC320" s="96"/>
      <c r="AD320" s="96"/>
      <c r="AE320" s="96"/>
      <c r="AF320" s="96"/>
      <c r="AG320" s="96"/>
      <c r="AH320" s="96"/>
      <c r="AI320" s="96"/>
      <c r="AJ320" s="96"/>
      <c r="AK320" s="96"/>
      <c r="AL320" s="96"/>
      <c r="AM320" s="96"/>
      <c r="AN320" s="96"/>
      <c r="AO320" s="96"/>
      <c r="AP320" s="96"/>
      <c r="AQ320" s="96"/>
      <c r="AR320" s="96"/>
      <c r="AS320" s="96"/>
      <c r="AT320" s="96"/>
      <c r="AU320" s="96"/>
      <c r="AV320" s="96"/>
      <c r="AW320" s="96"/>
      <c r="AX320" s="96"/>
      <c r="AY320" s="96"/>
      <c r="AZ320" s="96"/>
      <c r="BA320" s="96"/>
      <c r="BB320" s="96"/>
      <c r="BC320" s="96"/>
      <c r="BD320" s="96"/>
      <c r="BE320" s="96"/>
      <c r="BF320" s="96"/>
      <c r="BG320" s="96"/>
      <c r="BH320" s="96"/>
      <c r="BI320" s="96"/>
      <c r="BJ320" s="96"/>
      <c r="BK320" s="96"/>
    </row>
    <row r="321" spans="1:63">
      <c r="A321" s="96"/>
      <c r="B321" s="96"/>
      <c r="C321" s="2549" t="s">
        <v>1131</v>
      </c>
      <c r="D321" s="2549"/>
      <c r="E321" s="2549"/>
      <c r="F321" s="2549"/>
      <c r="G321" s="1677">
        <f>+COUNTIF($AS$16:$AS$298,CONCATENATE(AM$3,$AL$9))</f>
        <v>0</v>
      </c>
      <c r="H321" s="1677">
        <f>+COUNTIF($AS$16:$AS$298,CONCATENATE(AM$4,$AL$9))</f>
        <v>0</v>
      </c>
      <c r="I321" s="1677">
        <f>+COUNTIF($AS$16:$AS$298,CONCATENATE(AM$5,$AL$9))</f>
        <v>0</v>
      </c>
      <c r="J321" s="1677">
        <f>+COUNTIF($AS$16:$AS$298,CONCATENATE(AM$6,$AL$9))</f>
        <v>0</v>
      </c>
      <c r="K321" s="1677">
        <f>+COUNTIF($AS$16:$AS$298,CONCATENATE(AM$7,$AL$9))</f>
        <v>0</v>
      </c>
      <c r="L321" s="1677">
        <f>+COUNTIF($BF$16:$BF$298,CONCATENATE(AK$5,$AL$9))</f>
        <v>0</v>
      </c>
      <c r="M321" s="1686">
        <f>+COUNTIF($BF$16:$BF$298,CONCATENATE(AK$7,$AL$9))</f>
        <v>0</v>
      </c>
      <c r="N321" s="1687">
        <f t="shared" si="111"/>
        <v>0</v>
      </c>
      <c r="O321" s="96"/>
      <c r="P321" s="2550"/>
      <c r="Q321" s="2550"/>
      <c r="R321" s="96"/>
      <c r="S321" s="96"/>
      <c r="T321" s="96"/>
      <c r="U321" s="96"/>
      <c r="V321" s="96"/>
      <c r="W321" s="2578"/>
      <c r="X321" s="2578"/>
      <c r="Y321" s="657"/>
      <c r="Z321" s="96"/>
      <c r="AA321" s="96"/>
      <c r="AB321" s="96"/>
      <c r="AC321" s="96"/>
      <c r="AD321" s="96"/>
      <c r="AE321" s="96"/>
      <c r="AF321" s="96"/>
      <c r="AG321" s="96"/>
      <c r="AH321" s="96"/>
      <c r="AI321" s="96"/>
      <c r="AJ321" s="96"/>
      <c r="AK321" s="96"/>
      <c r="AL321" s="96"/>
      <c r="AM321" s="96"/>
      <c r="AN321" s="96"/>
      <c r="AO321" s="96"/>
      <c r="AP321" s="96"/>
      <c r="AQ321" s="96"/>
      <c r="AR321" s="96"/>
      <c r="AS321" s="96"/>
      <c r="AT321" s="96"/>
      <c r="AU321" s="96"/>
      <c r="AV321" s="96"/>
      <c r="AW321" s="96"/>
      <c r="AX321" s="96"/>
      <c r="AY321" s="96"/>
      <c r="AZ321" s="96"/>
      <c r="BA321" s="96"/>
      <c r="BB321" s="96"/>
      <c r="BC321" s="96"/>
      <c r="BD321" s="96"/>
      <c r="BE321" s="96"/>
      <c r="BF321" s="96"/>
      <c r="BG321" s="96"/>
      <c r="BH321" s="96"/>
      <c r="BI321" s="96"/>
      <c r="BJ321" s="96"/>
      <c r="BK321" s="96"/>
    </row>
    <row r="322" spans="1:63">
      <c r="A322" s="96"/>
      <c r="B322" s="96"/>
      <c r="C322" s="2549" t="s">
        <v>1132</v>
      </c>
      <c r="D322" s="2549"/>
      <c r="E322" s="2549"/>
      <c r="F322" s="2549"/>
      <c r="G322" s="1677">
        <f>+COUNTIF($AT$16:$AT$298,CONCATENATE(AM$3,$AL$9))</f>
        <v>0</v>
      </c>
      <c r="H322" s="1677">
        <f>+COUNTIF($AT$16:$AT$298,CONCATENATE(AM$4,$AL$9))</f>
        <v>0</v>
      </c>
      <c r="I322" s="1677">
        <f>+COUNTIF($AT$16:$AT$298,CONCATENATE(AM$5,$AL$9))</f>
        <v>0</v>
      </c>
      <c r="J322" s="1677">
        <f>+COUNTIF($AT$16:$AT$298,CONCATENATE(AM$6,$AL$9))</f>
        <v>0</v>
      </c>
      <c r="K322" s="1677">
        <f>+COUNTIF($AT$16:$AT$298,CONCATENATE(AM$7,$AL$9))</f>
        <v>0</v>
      </c>
      <c r="L322" s="1677">
        <f>+COUNTIF($BG$16:$BG$298,CONCATENATE(AK$5,$AL$9))</f>
        <v>0</v>
      </c>
      <c r="M322" s="1686">
        <f>+COUNTIF($BG$16:$BG$298,CONCATENATE(AK$7,$AL$9))</f>
        <v>0</v>
      </c>
      <c r="N322" s="1687">
        <f t="shared" si="111"/>
        <v>0</v>
      </c>
      <c r="O322" s="96"/>
      <c r="P322" s="2550"/>
      <c r="Q322" s="2550"/>
      <c r="R322" s="96"/>
      <c r="S322" s="96"/>
      <c r="T322" s="96"/>
      <c r="U322" s="96"/>
      <c r="V322" s="96"/>
      <c r="W322" s="657"/>
      <c r="X322" s="657"/>
      <c r="Y322" s="657"/>
      <c r="Z322" s="96"/>
      <c r="AA322" s="96"/>
      <c r="AB322" s="96"/>
      <c r="AC322" s="96"/>
      <c r="AD322" s="96"/>
      <c r="AE322" s="96"/>
      <c r="AF322" s="96"/>
      <c r="AG322" s="96"/>
      <c r="AH322" s="96"/>
      <c r="AI322" s="96"/>
      <c r="AJ322" s="96"/>
      <c r="AK322" s="96"/>
      <c r="AL322" s="96"/>
      <c r="AM322" s="96"/>
      <c r="AN322" s="96"/>
      <c r="AO322" s="96"/>
      <c r="AP322" s="96"/>
      <c r="AQ322" s="96"/>
      <c r="AR322" s="96"/>
      <c r="AS322" s="96"/>
      <c r="AT322" s="96"/>
      <c r="AU322" s="96"/>
      <c r="AV322" s="96"/>
      <c r="AW322" s="96"/>
      <c r="AX322" s="96"/>
      <c r="AY322" s="96"/>
      <c r="AZ322" s="96"/>
      <c r="BA322" s="96"/>
      <c r="BB322" s="96"/>
      <c r="BC322" s="96"/>
      <c r="BD322" s="96"/>
      <c r="BE322" s="96"/>
      <c r="BF322" s="96"/>
      <c r="BG322" s="96"/>
      <c r="BH322" s="96"/>
      <c r="BI322" s="96"/>
      <c r="BJ322" s="96"/>
      <c r="BK322" s="96"/>
    </row>
    <row r="323" spans="1:63">
      <c r="A323" s="96"/>
      <c r="B323" s="96"/>
      <c r="C323" s="2558" t="s">
        <v>1133</v>
      </c>
      <c r="D323" s="2559"/>
      <c r="E323" s="2559"/>
      <c r="F323" s="2560"/>
      <c r="G323" s="1690">
        <f>SUM(G316:G322)</f>
        <v>0</v>
      </c>
      <c r="H323" s="1690">
        <f>SUM(H316:H322)</f>
        <v>0</v>
      </c>
      <c r="I323" s="1690">
        <f>SUM(I316:I322)</f>
        <v>0</v>
      </c>
      <c r="J323" s="1690">
        <f>SUM(J316:J322)</f>
        <v>0</v>
      </c>
      <c r="K323" s="1690">
        <f>SUM(K316:K322)</f>
        <v>0</v>
      </c>
      <c r="L323" s="1691">
        <f>SUMIF($K$16:$K$298,1,$AM$16:$AM$298)</f>
        <v>0</v>
      </c>
      <c r="M323" s="1691">
        <f>SUMIF($K$16:$K$298,4,$AM$16:$AM$298)</f>
        <v>0</v>
      </c>
      <c r="N323" s="1690">
        <f>SUM(L323:M323)</f>
        <v>0</v>
      </c>
      <c r="O323" s="96"/>
      <c r="P323" s="2550"/>
      <c r="Q323" s="2550"/>
      <c r="R323" s="96"/>
      <c r="S323" s="96"/>
      <c r="T323" s="96"/>
      <c r="U323" s="96"/>
      <c r="V323" s="96"/>
      <c r="W323" s="657"/>
      <c r="X323" s="657"/>
      <c r="Y323" s="657"/>
      <c r="Z323" s="96"/>
      <c r="AA323" s="96"/>
      <c r="AB323" s="96"/>
      <c r="AC323" s="96"/>
      <c r="AD323" s="96"/>
      <c r="AE323" s="96"/>
      <c r="AF323" s="96"/>
      <c r="AG323" s="96"/>
      <c r="AH323" s="96"/>
      <c r="AI323" s="96"/>
      <c r="AJ323" s="96"/>
      <c r="AK323" s="96"/>
      <c r="AL323" s="96"/>
      <c r="AM323" s="96"/>
      <c r="AN323" s="96"/>
      <c r="AO323" s="96"/>
      <c r="AP323" s="96"/>
      <c r="AQ323" s="96"/>
      <c r="AR323" s="96"/>
      <c r="AS323" s="96"/>
      <c r="AT323" s="96"/>
      <c r="AU323" s="96"/>
      <c r="AV323" s="96"/>
      <c r="AW323" s="96"/>
      <c r="AX323" s="96"/>
      <c r="AY323" s="96"/>
      <c r="AZ323" s="96"/>
      <c r="BA323" s="96"/>
      <c r="BB323" s="96"/>
      <c r="BC323" s="96"/>
      <c r="BD323" s="96"/>
      <c r="BE323" s="96"/>
      <c r="BF323" s="96"/>
      <c r="BG323" s="96"/>
      <c r="BH323" s="96"/>
      <c r="BI323" s="96"/>
      <c r="BJ323" s="96"/>
      <c r="BK323" s="96"/>
    </row>
    <row r="324" spans="1:63">
      <c r="A324" s="96"/>
      <c r="B324" s="96"/>
      <c r="C324" s="653"/>
      <c r="D324" s="96"/>
      <c r="E324" s="96"/>
      <c r="F324" s="658" t="s">
        <v>1134</v>
      </c>
      <c r="G324" s="1692" t="str">
        <f>+IF(ISERROR(G323/F306),"",G323/F306)</f>
        <v/>
      </c>
      <c r="H324" s="1692" t="str">
        <f>+IF(ISERROR(H323/G306),"",H323/G306)</f>
        <v/>
      </c>
      <c r="I324" s="1692" t="str">
        <f>+IF(ISERROR(I323/H306),"",I323/H306)</f>
        <v/>
      </c>
      <c r="J324" s="1692" t="str">
        <f>+IF(ISERROR(J323/I306),"",J323/I306)</f>
        <v/>
      </c>
      <c r="K324" s="1692" t="str">
        <f>+IF(ISERROR(K323/J306),"",K323/J306)</f>
        <v/>
      </c>
      <c r="L324" s="1692" t="str">
        <f>+IF(ISERROR(L323/K304),"",L323/K304)</f>
        <v/>
      </c>
      <c r="M324" s="1693" t="str">
        <f>+IF(ISERROR(M323/K305),"",M323/K305)</f>
        <v/>
      </c>
      <c r="N324" s="659" t="str">
        <f>+IF(ISERROR(N323/$K$306),"",N323/$K$306)</f>
        <v/>
      </c>
      <c r="O324" s="96"/>
      <c r="P324" s="96"/>
      <c r="Q324" s="96"/>
      <c r="R324" s="96"/>
      <c r="S324" s="96"/>
      <c r="T324" s="96"/>
      <c r="U324" s="96"/>
      <c r="V324" s="96"/>
      <c r="W324" s="96"/>
      <c r="X324" s="96"/>
      <c r="Y324" s="660"/>
      <c r="Z324" s="96"/>
      <c r="AA324" s="96"/>
      <c r="AB324" s="96"/>
      <c r="AC324" s="96"/>
      <c r="AD324" s="96"/>
      <c r="AE324" s="96"/>
      <c r="AF324" s="96"/>
      <c r="AG324" s="96"/>
      <c r="AH324" s="96"/>
      <c r="AI324" s="96"/>
      <c r="AJ324" s="96"/>
      <c r="AK324" s="96"/>
      <c r="AL324" s="96"/>
      <c r="AM324" s="96"/>
      <c r="AN324" s="96"/>
      <c r="AO324" s="96"/>
      <c r="AP324" s="96"/>
      <c r="AQ324" s="96"/>
      <c r="AR324" s="96"/>
      <c r="AS324" s="96"/>
      <c r="AT324" s="96"/>
      <c r="AU324" s="96"/>
      <c r="AV324" s="96"/>
      <c r="AW324" s="96"/>
      <c r="AX324" s="96"/>
      <c r="AY324" s="96"/>
      <c r="AZ324" s="96"/>
      <c r="BA324" s="96"/>
      <c r="BB324" s="96"/>
      <c r="BC324" s="96"/>
      <c r="BD324" s="96"/>
      <c r="BE324" s="96"/>
      <c r="BF324" s="96"/>
      <c r="BG324" s="96"/>
      <c r="BH324" s="96"/>
      <c r="BI324" s="96"/>
      <c r="BJ324" s="96"/>
      <c r="BK324" s="96"/>
    </row>
    <row r="325" spans="1:63" ht="10.5" customHeight="1">
      <c r="A325" s="96"/>
      <c r="B325" s="96"/>
      <c r="C325" s="653"/>
      <c r="D325" s="96"/>
      <c r="E325" s="96"/>
      <c r="F325" s="658"/>
      <c r="G325" s="661"/>
      <c r="H325" s="661"/>
      <c r="I325" s="661"/>
      <c r="J325" s="661"/>
      <c r="K325" s="661"/>
      <c r="L325" s="100"/>
      <c r="M325" s="662"/>
      <c r="N325" s="100"/>
      <c r="O325" s="96"/>
      <c r="P325" s="96"/>
      <c r="Q325" s="96"/>
      <c r="R325" s="663"/>
      <c r="S325" s="663"/>
      <c r="T325" s="663"/>
      <c r="U325" s="663"/>
      <c r="V325" s="663"/>
      <c r="W325" s="96"/>
      <c r="X325" s="96"/>
      <c r="Y325" s="663"/>
      <c r="Z325" s="96"/>
      <c r="AA325" s="96"/>
      <c r="AB325" s="96"/>
      <c r="AC325" s="96"/>
      <c r="AD325" s="96"/>
      <c r="AE325" s="96"/>
      <c r="AF325" s="96"/>
      <c r="AG325" s="96"/>
      <c r="AH325" s="96"/>
      <c r="AI325" s="96"/>
      <c r="AJ325" s="96"/>
      <c r="AK325" s="96"/>
      <c r="AL325" s="96"/>
      <c r="AM325" s="96"/>
      <c r="AN325" s="96"/>
      <c r="AO325" s="96"/>
      <c r="AP325" s="96"/>
      <c r="AQ325" s="96"/>
      <c r="AR325" s="96"/>
      <c r="AS325" s="96"/>
      <c r="AT325" s="96"/>
      <c r="AU325" s="96"/>
      <c r="AV325" s="96"/>
      <c r="AW325" s="96"/>
      <c r="AX325" s="96"/>
      <c r="AY325" s="96"/>
      <c r="AZ325" s="96"/>
      <c r="BA325" s="96"/>
      <c r="BB325" s="96"/>
      <c r="BC325" s="96"/>
      <c r="BD325" s="96"/>
      <c r="BE325" s="96"/>
      <c r="BF325" s="96"/>
      <c r="BG325" s="96"/>
      <c r="BH325" s="96"/>
      <c r="BI325" s="96"/>
      <c r="BJ325" s="96"/>
      <c r="BK325" s="96"/>
    </row>
    <row r="326" spans="1:63" ht="45.6" customHeight="1">
      <c r="A326" s="96"/>
      <c r="B326" s="96"/>
      <c r="C326" s="1694" t="s">
        <v>1116</v>
      </c>
      <c r="D326" s="2564"/>
      <c r="E326" s="2565"/>
      <c r="F326" s="2565"/>
      <c r="G326" s="2565"/>
      <c r="H326" s="2565"/>
      <c r="I326" s="2565"/>
      <c r="J326" s="2565"/>
      <c r="K326" s="2565"/>
      <c r="L326" s="2565"/>
      <c r="M326" s="2565"/>
      <c r="N326" s="2565"/>
      <c r="O326" s="2565"/>
      <c r="P326" s="2565"/>
      <c r="Q326" s="2565"/>
      <c r="R326" s="2566"/>
      <c r="S326" s="664"/>
      <c r="T326" s="664"/>
      <c r="U326" s="664"/>
      <c r="V326" s="664"/>
      <c r="W326" s="664"/>
      <c r="X326" s="664"/>
      <c r="Y326" s="664"/>
      <c r="Z326" s="96"/>
      <c r="AA326" s="96"/>
      <c r="AB326" s="96"/>
      <c r="AC326" s="96"/>
      <c r="AD326" s="96"/>
      <c r="AE326" s="96"/>
      <c r="AF326" s="96"/>
      <c r="AG326" s="96"/>
      <c r="AH326" s="96"/>
      <c r="AI326" s="96"/>
      <c r="AJ326" s="96"/>
      <c r="AK326" s="96"/>
      <c r="AL326" s="96"/>
      <c r="AM326" s="96"/>
      <c r="AN326" s="96"/>
      <c r="AO326" s="96"/>
      <c r="AP326" s="96"/>
      <c r="AQ326" s="96"/>
      <c r="AR326" s="96"/>
      <c r="AS326" s="96"/>
      <c r="AT326" s="96"/>
      <c r="AU326" s="96"/>
      <c r="AV326" s="96"/>
      <c r="AW326" s="96"/>
      <c r="AX326" s="96"/>
      <c r="AY326" s="96"/>
      <c r="AZ326" s="96"/>
      <c r="BA326" s="96"/>
      <c r="BB326" s="96"/>
      <c r="BC326" s="96"/>
      <c r="BD326" s="96"/>
      <c r="BE326" s="96"/>
      <c r="BF326" s="96"/>
      <c r="BG326" s="96"/>
      <c r="BH326" s="96"/>
      <c r="BI326" s="96"/>
      <c r="BJ326" s="96"/>
      <c r="BK326" s="96"/>
    </row>
    <row r="327" spans="1:63" ht="5.85" customHeight="1">
      <c r="A327" s="96"/>
      <c r="B327" s="96"/>
      <c r="C327" s="96"/>
      <c r="D327" s="96"/>
      <c r="E327" s="96"/>
      <c r="F327" s="96"/>
      <c r="G327" s="96"/>
      <c r="H327" s="96"/>
      <c r="I327" s="96"/>
      <c r="J327" s="96"/>
      <c r="K327" s="96"/>
      <c r="L327" s="96"/>
      <c r="M327" s="580"/>
      <c r="N327" s="96"/>
      <c r="O327" s="96"/>
      <c r="P327" s="96"/>
      <c r="Q327" s="96"/>
      <c r="R327" s="96"/>
      <c r="S327" s="96"/>
      <c r="T327" s="96"/>
      <c r="U327" s="96"/>
      <c r="V327" s="96"/>
      <c r="W327" s="96"/>
      <c r="X327" s="96"/>
      <c r="Y327" s="96"/>
      <c r="Z327" s="96"/>
      <c r="AA327" s="96"/>
      <c r="AB327" s="96"/>
      <c r="AC327" s="96"/>
      <c r="AD327" s="96"/>
      <c r="AE327" s="96"/>
      <c r="AF327" s="96"/>
      <c r="AG327" s="96"/>
      <c r="AH327" s="96"/>
      <c r="AI327" s="96"/>
      <c r="AJ327" s="96"/>
      <c r="AK327" s="96"/>
      <c r="AL327" s="96"/>
      <c r="AM327" s="96"/>
      <c r="AN327" s="96"/>
      <c r="AO327" s="96"/>
      <c r="AP327" s="96"/>
      <c r="AQ327" s="96"/>
      <c r="AR327" s="96"/>
      <c r="AS327" s="96"/>
      <c r="AT327" s="96"/>
      <c r="AU327" s="96"/>
      <c r="AV327" s="96"/>
      <c r="AW327" s="96"/>
      <c r="AX327" s="96"/>
      <c r="AY327" s="96"/>
      <c r="AZ327" s="96"/>
      <c r="BA327" s="96"/>
      <c r="BB327" s="96"/>
      <c r="BC327" s="96"/>
      <c r="BD327" s="96"/>
      <c r="BE327" s="96"/>
      <c r="BF327" s="96"/>
      <c r="BG327" s="96"/>
      <c r="BH327" s="96"/>
      <c r="BI327" s="96"/>
      <c r="BJ327" s="96"/>
      <c r="BK327" s="96"/>
    </row>
    <row r="328" spans="1:63">
      <c r="A328" s="96"/>
      <c r="B328" s="96"/>
      <c r="C328" s="665" t="s">
        <v>1135</v>
      </c>
      <c r="D328" s="96"/>
      <c r="E328" s="96"/>
      <c r="F328" s="658"/>
      <c r="G328" s="666"/>
      <c r="H328" s="96"/>
      <c r="I328" s="96"/>
      <c r="J328" s="96"/>
      <c r="K328" s="96"/>
      <c r="L328" s="96"/>
      <c r="M328" s="580"/>
      <c r="N328" s="96"/>
      <c r="O328" s="96"/>
      <c r="P328" s="96"/>
      <c r="Q328" s="96"/>
      <c r="R328" s="96"/>
      <c r="S328" s="96"/>
      <c r="T328" s="96"/>
      <c r="U328" s="96"/>
      <c r="V328" s="96"/>
      <c r="W328" s="96"/>
      <c r="X328" s="96"/>
      <c r="Y328" s="96"/>
      <c r="Z328" s="96"/>
      <c r="AA328" s="96"/>
      <c r="AB328" s="96"/>
      <c r="AC328" s="96"/>
      <c r="AD328" s="96"/>
      <c r="AE328" s="96"/>
      <c r="AF328" s="96"/>
      <c r="AG328" s="96"/>
      <c r="AH328" s="96"/>
      <c r="AI328" s="96"/>
      <c r="AJ328" s="96"/>
      <c r="AK328" s="96"/>
      <c r="AL328" s="96"/>
      <c r="AM328" s="96"/>
      <c r="AN328" s="96"/>
      <c r="AO328" s="96"/>
      <c r="AP328" s="96"/>
      <c r="AQ328" s="96"/>
      <c r="AR328" s="96"/>
      <c r="AS328" s="96"/>
      <c r="AT328" s="96"/>
      <c r="AU328" s="96"/>
      <c r="AV328" s="96"/>
      <c r="AW328" s="96"/>
      <c r="AX328" s="96"/>
      <c r="AY328" s="96"/>
      <c r="AZ328" s="96"/>
      <c r="BA328" s="96"/>
      <c r="BB328" s="96"/>
      <c r="BC328" s="96"/>
      <c r="BD328" s="96"/>
      <c r="BE328" s="96"/>
      <c r="BF328" s="96"/>
      <c r="BG328" s="96"/>
      <c r="BH328" s="96"/>
      <c r="BI328" s="96"/>
      <c r="BJ328" s="96"/>
      <c r="BK328" s="96"/>
    </row>
    <row r="329" spans="1:63" ht="23.1" customHeight="1">
      <c r="A329" s="96"/>
      <c r="B329" s="96"/>
      <c r="C329" s="2553"/>
      <c r="D329" s="2553"/>
      <c r="E329" s="2553"/>
      <c r="F329" s="2553"/>
      <c r="G329" s="2553"/>
      <c r="H329" s="96"/>
      <c r="I329" s="2563" t="s">
        <v>1136</v>
      </c>
      <c r="J329" s="2563"/>
      <c r="K329" s="2563"/>
      <c r="L329" s="2563"/>
      <c r="M329" s="580"/>
      <c r="N329" s="1695" t="s">
        <v>1137</v>
      </c>
      <c r="O329" s="1696"/>
      <c r="P329" s="1696"/>
      <c r="Q329" s="1696"/>
      <c r="R329" s="1696"/>
      <c r="S329" s="1697"/>
      <c r="T329" s="667"/>
      <c r="U329" s="668"/>
      <c r="V329" s="668"/>
      <c r="W329" s="96"/>
      <c r="X329" s="96"/>
      <c r="Y329" s="96"/>
      <c r="Z329" s="96"/>
      <c r="AA329" s="96"/>
      <c r="AB329" s="96"/>
      <c r="AC329" s="96"/>
      <c r="AD329" s="96"/>
      <c r="AE329" s="96"/>
      <c r="AF329" s="96"/>
      <c r="AG329" s="96"/>
      <c r="AH329" s="96"/>
      <c r="AI329" s="96"/>
      <c r="AJ329" s="96"/>
      <c r="AK329" s="96"/>
      <c r="AL329" s="96"/>
      <c r="AM329" s="96"/>
      <c r="AN329" s="96"/>
      <c r="AO329" s="96"/>
      <c r="AP329" s="96"/>
      <c r="AQ329" s="96"/>
      <c r="AR329" s="96"/>
      <c r="AS329" s="96"/>
      <c r="AT329" s="96"/>
      <c r="AU329" s="96"/>
      <c r="AV329" s="96"/>
      <c r="AW329" s="96"/>
      <c r="AX329" s="96"/>
      <c r="AY329" s="96"/>
      <c r="AZ329" s="96"/>
      <c r="BA329" s="96"/>
      <c r="BB329" s="96"/>
      <c r="BC329" s="96"/>
      <c r="BD329" s="96"/>
      <c r="BE329" s="96"/>
      <c r="BF329" s="96"/>
      <c r="BG329" s="96"/>
      <c r="BH329" s="96"/>
      <c r="BI329" s="96"/>
      <c r="BJ329" s="96"/>
      <c r="BK329" s="96"/>
    </row>
    <row r="330" spans="1:63">
      <c r="A330" s="96"/>
      <c r="B330" s="96"/>
      <c r="C330" s="2553"/>
      <c r="D330" s="2553"/>
      <c r="E330" s="2553"/>
      <c r="F330" s="2553"/>
      <c r="G330" s="107"/>
      <c r="H330" s="96"/>
      <c r="I330" s="2551" t="s">
        <v>1138</v>
      </c>
      <c r="J330" s="2552"/>
      <c r="K330" s="1698">
        <f>+COUNTIF($I$16:$I$298,$AK10)</f>
        <v>0</v>
      </c>
      <c r="L330" s="1699" t="str">
        <f>+IF(ISERROR(K330/K$334),"",K330/K$334)</f>
        <v/>
      </c>
      <c r="M330" s="662"/>
      <c r="N330" s="2551" t="s">
        <v>1139</v>
      </c>
      <c r="O330" s="2552"/>
      <c r="P330" s="2561">
        <f>+COUNTIF($H$16:$H$298,1)</f>
        <v>0</v>
      </c>
      <c r="Q330" s="2562"/>
      <c r="R330" s="2571" t="str">
        <f>+IF(ISERROR(P330/P$333),"",P330/P$333)</f>
        <v/>
      </c>
      <c r="S330" s="2572"/>
      <c r="T330" s="669"/>
      <c r="U330" s="669"/>
      <c r="V330" s="669"/>
      <c r="W330" s="100"/>
      <c r="X330" s="670"/>
      <c r="Y330" s="100"/>
      <c r="Z330" s="100"/>
      <c r="AA330" s="100"/>
      <c r="AB330" s="96"/>
      <c r="AC330" s="96"/>
      <c r="AD330" s="96"/>
      <c r="AE330" s="96"/>
      <c r="AF330" s="96"/>
      <c r="AG330" s="96"/>
      <c r="AH330" s="96"/>
      <c r="AI330" s="96"/>
      <c r="AJ330" s="96"/>
      <c r="AK330" s="96"/>
      <c r="AL330" s="96"/>
      <c r="AM330" s="96"/>
      <c r="AN330" s="96"/>
      <c r="AO330" s="96"/>
      <c r="AP330" s="96"/>
      <c r="AQ330" s="96"/>
      <c r="AR330" s="96"/>
      <c r="AS330" s="96"/>
      <c r="AT330" s="96"/>
      <c r="AU330" s="96"/>
      <c r="AV330" s="96"/>
      <c r="AW330" s="96"/>
      <c r="AX330" s="96"/>
      <c r="AY330" s="96"/>
      <c r="AZ330" s="96"/>
      <c r="BA330" s="96"/>
      <c r="BB330" s="96"/>
      <c r="BC330" s="96"/>
      <c r="BD330" s="96"/>
      <c r="BE330" s="96"/>
      <c r="BF330" s="96"/>
      <c r="BG330" s="96"/>
      <c r="BH330" s="96"/>
      <c r="BI330" s="96"/>
      <c r="BJ330" s="96"/>
      <c r="BK330" s="96"/>
    </row>
    <row r="331" spans="1:63">
      <c r="A331" s="96"/>
      <c r="B331" s="96"/>
      <c r="C331" s="2553"/>
      <c r="D331" s="2553"/>
      <c r="E331" s="2553"/>
      <c r="F331" s="2553"/>
      <c r="G331" s="107"/>
      <c r="H331" s="96"/>
      <c r="I331" s="2551" t="s">
        <v>1140</v>
      </c>
      <c r="J331" s="2552"/>
      <c r="K331" s="1698">
        <f>+COUNTIF($I$16:$I$298,$AK11)-($K$330)</f>
        <v>0</v>
      </c>
      <c r="L331" s="1699" t="str">
        <f>+IF(ISERROR(K331/K$334),"",K331/K$334)</f>
        <v/>
      </c>
      <c r="M331" s="662"/>
      <c r="N331" s="2551" t="s">
        <v>1141</v>
      </c>
      <c r="O331" s="2552"/>
      <c r="P331" s="2561">
        <f>+COUNTIF($H$16:$H$298,2)</f>
        <v>0</v>
      </c>
      <c r="Q331" s="2562"/>
      <c r="R331" s="2571" t="str">
        <f>+IF(ISERROR(P331/P$333),"",P331/P$333)</f>
        <v/>
      </c>
      <c r="S331" s="2572"/>
      <c r="T331" s="669"/>
      <c r="U331" s="669"/>
      <c r="V331" s="669"/>
      <c r="W331" s="100"/>
      <c r="X331" s="670"/>
      <c r="Y331" s="100"/>
      <c r="Z331" s="100"/>
      <c r="AA331" s="100"/>
      <c r="AB331" s="96"/>
      <c r="AC331" s="96"/>
      <c r="AD331" s="96"/>
      <c r="AE331" s="96"/>
      <c r="AF331" s="96"/>
      <c r="AG331" s="96"/>
      <c r="AH331" s="96"/>
      <c r="AI331" s="96"/>
      <c r="AJ331" s="96"/>
      <c r="AK331" s="96"/>
      <c r="AL331" s="96"/>
      <c r="AM331" s="96"/>
      <c r="AN331" s="96"/>
      <c r="AO331" s="96"/>
      <c r="AP331" s="96"/>
      <c r="AQ331" s="96"/>
      <c r="AR331" s="96"/>
      <c r="AS331" s="96"/>
      <c r="AT331" s="96"/>
      <c r="AU331" s="96"/>
      <c r="AV331" s="96"/>
      <c r="AW331" s="96"/>
      <c r="AX331" s="96"/>
      <c r="AY331" s="96"/>
      <c r="AZ331" s="96"/>
      <c r="BA331" s="96"/>
      <c r="BB331" s="96"/>
      <c r="BC331" s="96"/>
      <c r="BD331" s="96"/>
      <c r="BE331" s="96"/>
      <c r="BF331" s="96"/>
      <c r="BG331" s="96"/>
      <c r="BH331" s="96"/>
      <c r="BI331" s="96"/>
      <c r="BJ331" s="96"/>
      <c r="BK331" s="96"/>
    </row>
    <row r="332" spans="1:63">
      <c r="A332" s="96"/>
      <c r="B332" s="96"/>
      <c r="C332" s="2590"/>
      <c r="D332" s="2590"/>
      <c r="E332" s="2590"/>
      <c r="F332" s="2590"/>
      <c r="G332" s="671"/>
      <c r="H332" s="100"/>
      <c r="I332" s="2551" t="s">
        <v>1142</v>
      </c>
      <c r="J332" s="2552"/>
      <c r="K332" s="1698">
        <f>+COUNTIF($I$16:$I$298,$AK12)</f>
        <v>0</v>
      </c>
      <c r="L332" s="1699" t="str">
        <f>+IF(ISERROR(K332/K$334),"",K332/K$334)</f>
        <v/>
      </c>
      <c r="M332" s="662"/>
      <c r="N332" s="2551" t="s">
        <v>1143</v>
      </c>
      <c r="O332" s="2552"/>
      <c r="P332" s="2561">
        <f>+K306-(P330+P331)</f>
        <v>0</v>
      </c>
      <c r="Q332" s="2562"/>
      <c r="R332" s="2571" t="str">
        <f>+IF(ISERROR(P332/P$333),"",P332/P$333)</f>
        <v/>
      </c>
      <c r="S332" s="2572"/>
      <c r="T332" s="669"/>
      <c r="U332" s="669"/>
      <c r="V332" s="669"/>
      <c r="W332" s="100"/>
      <c r="X332" s="670"/>
      <c r="Y332" s="100"/>
      <c r="Z332" s="100"/>
      <c r="AA332" s="100"/>
      <c r="AB332" s="96"/>
      <c r="AC332" s="96"/>
      <c r="AD332" s="96"/>
      <c r="AE332" s="96"/>
      <c r="AF332" s="96"/>
      <c r="AG332" s="96"/>
      <c r="AH332" s="96"/>
      <c r="AI332" s="96"/>
      <c r="AJ332" s="96"/>
      <c r="AK332" s="96"/>
      <c r="AL332" s="96"/>
      <c r="AM332" s="96"/>
      <c r="AN332" s="96"/>
      <c r="AO332" s="96"/>
      <c r="AP332" s="96"/>
      <c r="AQ332" s="96"/>
      <c r="AR332" s="96"/>
      <c r="AS332" s="96"/>
      <c r="AT332" s="96"/>
      <c r="AU332" s="96"/>
      <c r="AV332" s="96"/>
      <c r="AW332" s="96"/>
      <c r="AX332" s="96"/>
      <c r="AY332" s="96"/>
      <c r="AZ332" s="96"/>
      <c r="BA332" s="96"/>
      <c r="BB332" s="96"/>
      <c r="BC332" s="96"/>
      <c r="BD332" s="96"/>
      <c r="BE332" s="96"/>
      <c r="BF332" s="96"/>
      <c r="BG332" s="96"/>
      <c r="BH332" s="96"/>
      <c r="BI332" s="96"/>
      <c r="BJ332" s="96"/>
      <c r="BK332" s="96"/>
    </row>
    <row r="333" spans="1:63">
      <c r="A333" s="96"/>
      <c r="B333" s="96"/>
      <c r="C333" s="2585"/>
      <c r="D333" s="2585"/>
      <c r="E333" s="2585"/>
      <c r="F333" s="2585"/>
      <c r="G333" s="2585"/>
      <c r="H333" s="96"/>
      <c r="I333" s="2587" t="s">
        <v>1143</v>
      </c>
      <c r="J333" s="2587"/>
      <c r="K333" s="1698">
        <f>+(K306)-SUM(K330:K332)</f>
        <v>0</v>
      </c>
      <c r="L333" s="1699" t="str">
        <f>+IF(ISERROR(K333/K$334),"",K333/K$334)</f>
        <v/>
      </c>
      <c r="M333" s="580"/>
      <c r="N333" s="2588" t="s">
        <v>557</v>
      </c>
      <c r="O333" s="2589"/>
      <c r="P333" s="2569">
        <f>SUM(P330:Q332)</f>
        <v>0</v>
      </c>
      <c r="Q333" s="2570"/>
      <c r="R333" s="2567" t="str">
        <f>+IF(ISERROR(P333/P$333),"",P333/P$333)</f>
        <v/>
      </c>
      <c r="S333" s="2568"/>
      <c r="T333" s="672"/>
      <c r="U333" s="672"/>
      <c r="V333" s="672"/>
      <c r="W333" s="96"/>
      <c r="X333" s="670"/>
      <c r="Y333" s="96"/>
      <c r="Z333" s="96"/>
      <c r="AA333" s="96"/>
      <c r="AB333" s="96"/>
      <c r="AC333" s="96"/>
      <c r="AD333" s="96"/>
      <c r="AE333" s="96"/>
      <c r="AF333" s="96"/>
      <c r="AG333" s="96"/>
      <c r="AH333" s="96"/>
      <c r="AI333" s="96"/>
      <c r="AJ333" s="96"/>
      <c r="AK333" s="96"/>
      <c r="AL333" s="96"/>
      <c r="AM333" s="96"/>
      <c r="AN333" s="96"/>
      <c r="AO333" s="96"/>
      <c r="AP333" s="96"/>
      <c r="AQ333" s="96"/>
      <c r="AR333" s="96"/>
      <c r="AS333" s="96"/>
      <c r="AT333" s="96"/>
      <c r="AU333" s="96"/>
      <c r="AV333" s="96"/>
      <c r="AW333" s="96"/>
      <c r="AX333" s="96"/>
      <c r="AY333" s="96"/>
      <c r="AZ333" s="96"/>
      <c r="BA333" s="96"/>
      <c r="BB333" s="96"/>
      <c r="BC333" s="96"/>
      <c r="BD333" s="96"/>
      <c r="BE333" s="96"/>
      <c r="BF333" s="96"/>
      <c r="BG333" s="96"/>
      <c r="BH333" s="96"/>
      <c r="BI333" s="96"/>
      <c r="BJ333" s="96"/>
      <c r="BK333" s="96"/>
    </row>
    <row r="334" spans="1:63">
      <c r="A334" s="96"/>
      <c r="B334" s="96"/>
      <c r="C334" s="96"/>
      <c r="D334" s="96"/>
      <c r="E334" s="96"/>
      <c r="F334" s="96"/>
      <c r="G334" s="96"/>
      <c r="H334" s="96"/>
      <c r="I334" s="2586" t="s">
        <v>557</v>
      </c>
      <c r="J334" s="2586"/>
      <c r="K334" s="1677">
        <f>SUM(K330:K333)</f>
        <v>0</v>
      </c>
      <c r="L334" s="1700" t="str">
        <f>+IF(ISERROR(K334/K$334),"",K334/K$334)</f>
        <v/>
      </c>
      <c r="M334" s="580"/>
      <c r="N334" s="96"/>
      <c r="O334" s="96"/>
      <c r="P334" s="96"/>
      <c r="Q334" s="96"/>
      <c r="R334" s="96"/>
      <c r="S334" s="96"/>
      <c r="T334" s="96"/>
      <c r="U334" s="96"/>
      <c r="V334" s="96"/>
      <c r="W334" s="96"/>
      <c r="X334" s="96"/>
      <c r="Y334" s="96"/>
      <c r="Z334" s="96"/>
      <c r="AA334" s="96"/>
      <c r="AB334" s="96"/>
      <c r="AC334" s="96"/>
      <c r="AD334" s="96"/>
      <c r="AE334" s="96"/>
      <c r="AF334" s="96"/>
      <c r="AG334" s="96"/>
      <c r="AH334" s="96"/>
      <c r="AI334" s="96"/>
      <c r="AJ334" s="96"/>
      <c r="AK334" s="96"/>
      <c r="AL334" s="96"/>
      <c r="AM334" s="96"/>
      <c r="AN334" s="96"/>
      <c r="AO334" s="96"/>
      <c r="AP334" s="96"/>
      <c r="AQ334" s="96"/>
      <c r="AR334" s="96"/>
      <c r="AS334" s="96"/>
      <c r="AT334" s="96"/>
      <c r="AU334" s="96"/>
      <c r="AV334" s="96"/>
      <c r="AW334" s="96"/>
      <c r="AX334" s="96"/>
      <c r="AY334" s="96"/>
      <c r="AZ334" s="96"/>
      <c r="BA334" s="96"/>
      <c r="BB334" s="96"/>
      <c r="BC334" s="96"/>
      <c r="BD334" s="96"/>
      <c r="BE334" s="96"/>
      <c r="BF334" s="96"/>
      <c r="BG334" s="96"/>
      <c r="BH334" s="96"/>
      <c r="BI334" s="96"/>
      <c r="BJ334" s="96"/>
      <c r="BK334" s="96"/>
    </row>
    <row r="335" spans="1:63" hidden="1">
      <c r="A335" s="96"/>
      <c r="B335" s="96"/>
      <c r="C335" s="96"/>
      <c r="D335" s="96"/>
      <c r="E335" s="96"/>
      <c r="F335" s="96"/>
      <c r="G335" s="96"/>
      <c r="H335" s="96"/>
      <c r="I335" s="96"/>
      <c r="J335" s="96"/>
      <c r="K335" s="96"/>
      <c r="L335" s="96"/>
      <c r="M335" s="580"/>
      <c r="N335" s="96"/>
      <c r="O335" s="96"/>
      <c r="P335" s="96"/>
      <c r="Q335" s="96"/>
      <c r="R335" s="96"/>
      <c r="S335" s="96"/>
      <c r="T335" s="96"/>
      <c r="U335" s="96"/>
      <c r="V335" s="96"/>
      <c r="W335" s="96"/>
      <c r="X335" s="96"/>
      <c r="Y335" s="96"/>
      <c r="Z335" s="96"/>
      <c r="AA335" s="96"/>
      <c r="AB335" s="96"/>
      <c r="AC335" s="96"/>
      <c r="AD335" s="96"/>
      <c r="AE335" s="96"/>
      <c r="AF335" s="96"/>
      <c r="AG335" s="96"/>
      <c r="AH335" s="96"/>
      <c r="AI335" s="96"/>
      <c r="AJ335" s="96"/>
      <c r="AK335" s="96"/>
      <c r="AL335" s="96"/>
      <c r="AM335" s="96"/>
      <c r="AN335" s="96"/>
      <c r="AO335" s="96"/>
      <c r="AP335" s="96"/>
      <c r="AQ335" s="96"/>
      <c r="AR335" s="96"/>
      <c r="AS335" s="96"/>
      <c r="AT335" s="96"/>
      <c r="AU335" s="96"/>
      <c r="AV335" s="96"/>
      <c r="AW335" s="96"/>
      <c r="AX335" s="96"/>
      <c r="AY335" s="96"/>
      <c r="AZ335" s="96"/>
      <c r="BA335" s="96"/>
      <c r="BB335" s="96"/>
      <c r="BC335" s="96"/>
      <c r="BD335" s="96"/>
      <c r="BE335" s="96"/>
      <c r="BF335" s="96"/>
      <c r="BG335" s="96"/>
      <c r="BH335" s="96"/>
      <c r="BI335" s="96"/>
      <c r="BJ335" s="96"/>
      <c r="BK335" s="96"/>
    </row>
    <row r="336" spans="1:63" hidden="1">
      <c r="A336" s="96"/>
      <c r="B336" s="96"/>
      <c r="C336" s="96"/>
      <c r="D336" s="96"/>
      <c r="E336" s="96"/>
      <c r="F336" s="96"/>
      <c r="G336" s="96"/>
      <c r="H336" s="96"/>
      <c r="I336" s="96"/>
      <c r="J336" s="96"/>
      <c r="K336" s="96"/>
      <c r="L336" s="96"/>
      <c r="M336" s="580"/>
      <c r="N336" s="96"/>
      <c r="O336" s="96"/>
      <c r="P336" s="96"/>
      <c r="Q336" s="96"/>
      <c r="R336" s="96"/>
      <c r="S336" s="96"/>
      <c r="T336" s="96"/>
      <c r="U336" s="96"/>
      <c r="V336" s="96"/>
      <c r="W336" s="96"/>
      <c r="X336" s="96"/>
      <c r="Y336" s="96"/>
      <c r="Z336" s="96"/>
      <c r="AA336" s="96"/>
      <c r="AB336" s="96"/>
      <c r="AC336" s="96"/>
      <c r="AD336" s="96"/>
      <c r="AE336" s="96"/>
      <c r="AF336" s="96"/>
      <c r="AG336" s="96"/>
      <c r="AH336" s="96"/>
      <c r="AI336" s="96"/>
      <c r="AJ336" s="96"/>
      <c r="AK336" s="96"/>
      <c r="AL336" s="96"/>
      <c r="AM336" s="96"/>
      <c r="AN336" s="96"/>
      <c r="AO336" s="96"/>
      <c r="AP336" s="96"/>
      <c r="AQ336" s="96"/>
      <c r="AR336" s="96"/>
      <c r="AS336" s="96"/>
      <c r="AT336" s="96"/>
      <c r="AU336" s="96"/>
      <c r="AV336" s="96"/>
      <c r="AW336" s="96"/>
      <c r="AX336" s="96"/>
      <c r="AY336" s="96"/>
      <c r="AZ336" s="96"/>
      <c r="BA336" s="96"/>
      <c r="BB336" s="96"/>
      <c r="BC336" s="96"/>
      <c r="BD336" s="96"/>
      <c r="BE336" s="96"/>
      <c r="BF336" s="96"/>
      <c r="BG336" s="96"/>
      <c r="BH336" s="96"/>
      <c r="BI336" s="96"/>
      <c r="BJ336" s="96"/>
      <c r="BK336" s="96"/>
    </row>
    <row r="337" spans="1:63">
      <c r="C337" s="266" t="s">
        <v>697</v>
      </c>
      <c r="D337" s="266"/>
      <c r="E337" s="266"/>
      <c r="F337" s="266"/>
      <c r="G337" s="266"/>
      <c r="H337" s="266"/>
      <c r="I337" s="266"/>
      <c r="J337" s="267"/>
      <c r="K337" s="267"/>
      <c r="L337" s="267"/>
      <c r="M337" s="673"/>
      <c r="N337" s="267"/>
      <c r="O337" s="267"/>
      <c r="P337" s="238"/>
      <c r="Q337" s="238"/>
      <c r="R337" s="238"/>
      <c r="S337" s="238"/>
      <c r="T337" s="238"/>
      <c r="U337" s="238"/>
      <c r="V337" s="238"/>
      <c r="W337" s="238"/>
      <c r="X337" s="238"/>
      <c r="Y337" s="238"/>
      <c r="Z337" s="238"/>
      <c r="AA337" s="238"/>
    </row>
    <row r="338" spans="1:63">
      <c r="C338" s="2582" t="s">
        <v>585</v>
      </c>
      <c r="D338" s="2583"/>
      <c r="E338" s="2583"/>
      <c r="F338" s="2583"/>
      <c r="G338" s="2583"/>
      <c r="H338" s="2583"/>
      <c r="I338" s="2583"/>
      <c r="J338" s="2583"/>
      <c r="K338" s="2583"/>
      <c r="L338" s="2583"/>
      <c r="M338" s="2583"/>
      <c r="N338" s="2583"/>
      <c r="O338" s="2584"/>
      <c r="P338" s="238"/>
      <c r="Q338" s="238"/>
      <c r="R338" s="238"/>
      <c r="S338" s="238"/>
      <c r="T338" s="238"/>
      <c r="U338" s="238"/>
      <c r="V338" s="238"/>
      <c r="W338" s="238"/>
      <c r="X338" s="238"/>
      <c r="Y338" s="238"/>
      <c r="Z338" s="238"/>
      <c r="AA338" s="238"/>
    </row>
    <row r="339" spans="1:63" ht="40.35" customHeight="1">
      <c r="C339" s="2579"/>
      <c r="D339" s="2580"/>
      <c r="E339" s="2580"/>
      <c r="F339" s="2580"/>
      <c r="G339" s="2580"/>
      <c r="H339" s="2580"/>
      <c r="I339" s="2580"/>
      <c r="J339" s="2580"/>
      <c r="K339" s="2580"/>
      <c r="L339" s="2580"/>
      <c r="M339" s="2580"/>
      <c r="N339" s="2580"/>
      <c r="O339" s="2581"/>
      <c r="P339" s="238"/>
      <c r="Q339" s="238"/>
      <c r="R339" s="238"/>
      <c r="S339" s="238"/>
      <c r="T339" s="238"/>
      <c r="U339" s="238"/>
      <c r="V339" s="238"/>
      <c r="W339" s="238"/>
      <c r="X339" s="238"/>
      <c r="Y339" s="238"/>
      <c r="Z339" s="238"/>
      <c r="AA339" s="238"/>
    </row>
    <row r="340" spans="1:63">
      <c r="C340" s="96"/>
      <c r="D340" s="96"/>
      <c r="E340" s="96"/>
      <c r="F340" s="96"/>
      <c r="G340" s="96"/>
      <c r="H340" s="96"/>
      <c r="I340" s="96"/>
      <c r="J340" s="96"/>
      <c r="K340" s="96"/>
      <c r="L340" s="96"/>
      <c r="M340" s="580"/>
      <c r="N340" s="96"/>
      <c r="O340" s="96"/>
      <c r="P340" s="238"/>
      <c r="Q340" s="238"/>
      <c r="R340" s="238"/>
      <c r="S340" s="238"/>
      <c r="T340" s="238"/>
      <c r="U340" s="238"/>
      <c r="V340" s="238"/>
      <c r="W340" s="238"/>
      <c r="X340" s="238"/>
      <c r="Y340" s="238"/>
      <c r="Z340" s="238"/>
      <c r="AA340" s="238"/>
    </row>
    <row r="341" spans="1:63" hidden="1">
      <c r="C341" s="96"/>
      <c r="D341" s="96"/>
      <c r="E341" s="96"/>
      <c r="F341" s="96"/>
      <c r="G341" s="96"/>
      <c r="H341" s="96"/>
      <c r="I341" s="96"/>
      <c r="J341" s="96"/>
      <c r="K341" s="96"/>
      <c r="L341" s="96"/>
      <c r="M341" s="580"/>
      <c r="N341" s="96"/>
      <c r="O341" s="96"/>
      <c r="P341" s="238"/>
      <c r="Q341" s="238"/>
      <c r="R341" s="238"/>
      <c r="S341" s="238"/>
      <c r="T341" s="238"/>
      <c r="U341" s="238"/>
      <c r="V341" s="238"/>
      <c r="W341" s="238"/>
      <c r="X341" s="238"/>
      <c r="Y341" s="238"/>
      <c r="Z341" s="238"/>
      <c r="AA341" s="238"/>
    </row>
    <row r="342" spans="1:63" hidden="1">
      <c r="A342" s="96"/>
      <c r="B342" s="96"/>
      <c r="C342" s="96"/>
      <c r="D342" s="96"/>
      <c r="E342" s="96"/>
      <c r="F342" s="96"/>
      <c r="G342" s="96"/>
      <c r="H342" s="96"/>
      <c r="I342" s="96"/>
      <c r="J342" s="96"/>
      <c r="K342" s="96"/>
      <c r="L342" s="96"/>
      <c r="M342" s="580"/>
      <c r="N342" s="96"/>
      <c r="O342" s="96"/>
      <c r="P342" s="96"/>
      <c r="Q342" s="96"/>
      <c r="R342" s="96"/>
      <c r="S342" s="96"/>
      <c r="T342" s="96"/>
      <c r="U342" s="96"/>
      <c r="V342" s="96"/>
      <c r="W342" s="96"/>
      <c r="X342" s="96"/>
      <c r="Y342" s="96"/>
      <c r="Z342" s="96"/>
      <c r="AA342" s="96"/>
      <c r="AB342" s="96"/>
      <c r="AC342" s="96"/>
      <c r="AD342" s="96"/>
      <c r="AE342" s="96"/>
      <c r="AF342" s="96"/>
      <c r="AG342" s="96"/>
      <c r="AH342" s="96"/>
      <c r="AI342" s="96"/>
      <c r="AJ342" s="96"/>
      <c r="AK342" s="96"/>
      <c r="AL342" s="96"/>
      <c r="AM342" s="96"/>
      <c r="AN342" s="96"/>
      <c r="AO342" s="96"/>
      <c r="AP342" s="96"/>
      <c r="AQ342" s="96"/>
      <c r="AR342" s="96"/>
      <c r="AS342" s="96"/>
      <c r="AT342" s="96"/>
      <c r="AU342" s="96"/>
      <c r="AV342" s="96"/>
      <c r="AW342" s="96"/>
      <c r="AX342" s="96"/>
      <c r="AY342" s="96"/>
      <c r="AZ342" s="96"/>
      <c r="BA342" s="96"/>
      <c r="BB342" s="96"/>
      <c r="BC342" s="96"/>
      <c r="BD342" s="96"/>
      <c r="BE342" s="96"/>
      <c r="BF342" s="96"/>
      <c r="BG342" s="96"/>
      <c r="BH342" s="96"/>
      <c r="BI342" s="96"/>
      <c r="BJ342" s="96"/>
      <c r="BK342" s="96"/>
    </row>
    <row r="343" spans="1:63" hidden="1">
      <c r="A343" s="96"/>
      <c r="B343" s="96"/>
      <c r="C343" s="96"/>
      <c r="D343" s="96"/>
      <c r="E343" s="96"/>
      <c r="F343" s="96"/>
      <c r="G343" s="96"/>
      <c r="H343" s="96"/>
      <c r="I343" s="96"/>
      <c r="J343" s="96"/>
      <c r="K343" s="96"/>
      <c r="L343" s="96"/>
      <c r="M343" s="580"/>
      <c r="N343" s="96"/>
      <c r="O343" s="96"/>
      <c r="P343" s="96"/>
      <c r="Q343" s="96"/>
      <c r="R343" s="96"/>
      <c r="S343" s="96"/>
      <c r="T343" s="96"/>
      <c r="U343" s="96"/>
      <c r="V343" s="96"/>
      <c r="W343" s="96"/>
      <c r="X343" s="96"/>
      <c r="Y343" s="96"/>
      <c r="Z343" s="96"/>
      <c r="AA343" s="96"/>
      <c r="AB343" s="96"/>
      <c r="AC343" s="96"/>
      <c r="AD343" s="96"/>
      <c r="AE343" s="96"/>
      <c r="AF343" s="96"/>
      <c r="AG343" s="96"/>
      <c r="AH343" s="96"/>
      <c r="AI343" s="96"/>
      <c r="AJ343" s="96"/>
      <c r="AK343" s="96"/>
      <c r="AL343" s="96"/>
      <c r="AM343" s="96"/>
      <c r="AN343" s="96"/>
      <c r="AO343" s="96"/>
      <c r="AP343" s="96"/>
      <c r="AQ343" s="96"/>
      <c r="AR343" s="96"/>
      <c r="AS343" s="96"/>
      <c r="AT343" s="96"/>
      <c r="AU343" s="96"/>
      <c r="AV343" s="96"/>
      <c r="AW343" s="96"/>
      <c r="AX343" s="96"/>
      <c r="AY343" s="96"/>
      <c r="AZ343" s="96"/>
      <c r="BA343" s="96"/>
      <c r="BB343" s="96"/>
      <c r="BC343" s="96"/>
      <c r="BD343" s="96"/>
      <c r="BE343" s="96"/>
      <c r="BF343" s="96"/>
      <c r="BG343" s="96"/>
      <c r="BH343" s="96"/>
      <c r="BI343" s="96"/>
      <c r="BJ343" s="96"/>
      <c r="BK343" s="96"/>
    </row>
  </sheetData>
  <sheetProtection algorithmName="SHA-512" hashValue="jg8cCPWNrZIDUpxHIGfORkSkun6BAn7Uaif88rWKPFZRtNca9Rn0dGARq6dy7AL7zMqK3tsz5k65aRmy0Ye4Jg==" saltValue="6qxyX2aKDwyDHnT0qgE7Qg==" spinCount="100000" sheet="1" objects="1" scenarios="1" formatCells="0" formatColumns="0" formatRows="0" insertColumns="0" insertRows="0" insertHyperlinks="0" deleteColumns="0" deleteRows="0" sort="0" autoFilter="0" pivotTables="0"/>
  <mergeCells count="84">
    <mergeCell ref="N3:O3"/>
    <mergeCell ref="T14:T15"/>
    <mergeCell ref="U14:U15"/>
    <mergeCell ref="M304:P304"/>
    <mergeCell ref="K10:M13"/>
    <mergeCell ref="N13:V13"/>
    <mergeCell ref="V14:V15"/>
    <mergeCell ref="Z7:AA9"/>
    <mergeCell ref="C319:F319"/>
    <mergeCell ref="D305:E305"/>
    <mergeCell ref="L14:M14"/>
    <mergeCell ref="N14:P14"/>
    <mergeCell ref="D304:E304"/>
    <mergeCell ref="P315:Q315"/>
    <mergeCell ref="P316:Q316"/>
    <mergeCell ref="P317:Q317"/>
    <mergeCell ref="P318:Q318"/>
    <mergeCell ref="P319:Q319"/>
    <mergeCell ref="R14:R15"/>
    <mergeCell ref="S14:S15"/>
    <mergeCell ref="W13:Y14"/>
    <mergeCell ref="C318:F318"/>
    <mergeCell ref="N305:P305"/>
    <mergeCell ref="Z13:AA14"/>
    <mergeCell ref="C312:W312"/>
    <mergeCell ref="C317:F317"/>
    <mergeCell ref="G314:K314"/>
    <mergeCell ref="D310:R310"/>
    <mergeCell ref="C314:F315"/>
    <mergeCell ref="C316:F316"/>
    <mergeCell ref="D306:E306"/>
    <mergeCell ref="M302:R303"/>
    <mergeCell ref="Q14:Q15"/>
    <mergeCell ref="N306:P306"/>
    <mergeCell ref="N307:P307"/>
    <mergeCell ref="N308:P308"/>
    <mergeCell ref="W309:X310"/>
    <mergeCell ref="F302:J302"/>
    <mergeCell ref="W302:X302"/>
    <mergeCell ref="C3:D3"/>
    <mergeCell ref="E3:F3"/>
    <mergeCell ref="H3:I3"/>
    <mergeCell ref="C5:D5"/>
    <mergeCell ref="E5:J5"/>
    <mergeCell ref="R317:W317"/>
    <mergeCell ref="R316:W316"/>
    <mergeCell ref="W318:X321"/>
    <mergeCell ref="C339:O339"/>
    <mergeCell ref="C338:O338"/>
    <mergeCell ref="C333:G333"/>
    <mergeCell ref="I334:J334"/>
    <mergeCell ref="I333:J333"/>
    <mergeCell ref="N333:O333"/>
    <mergeCell ref="C332:F332"/>
    <mergeCell ref="R330:S330"/>
    <mergeCell ref="I332:J332"/>
    <mergeCell ref="N332:O332"/>
    <mergeCell ref="I331:J331"/>
    <mergeCell ref="R332:S332"/>
    <mergeCell ref="P330:Q330"/>
    <mergeCell ref="I329:L329"/>
    <mergeCell ref="C330:F330"/>
    <mergeCell ref="D326:R326"/>
    <mergeCell ref="R333:S333"/>
    <mergeCell ref="P333:Q333"/>
    <mergeCell ref="R331:S331"/>
    <mergeCell ref="P332:Q332"/>
    <mergeCell ref="N330:O330"/>
    <mergeCell ref="D302:E303"/>
    <mergeCell ref="C320:F320"/>
    <mergeCell ref="P322:Q322"/>
    <mergeCell ref="I330:J330"/>
    <mergeCell ref="C331:F331"/>
    <mergeCell ref="N331:O331"/>
    <mergeCell ref="P320:Q320"/>
    <mergeCell ref="P321:Q321"/>
    <mergeCell ref="P323:Q323"/>
    <mergeCell ref="C321:F321"/>
    <mergeCell ref="C322:F322"/>
    <mergeCell ref="C329:G329"/>
    <mergeCell ref="L314:M314"/>
    <mergeCell ref="N314:N315"/>
    <mergeCell ref="C323:F323"/>
    <mergeCell ref="P331:Q331"/>
  </mergeCells>
  <conditionalFormatting sqref="C339">
    <cfRule type="cellIs" dxfId="268" priority="277" stopIfTrue="1" operator="equal">
      <formula>0</formula>
    </cfRule>
  </conditionalFormatting>
  <conditionalFormatting sqref="C16:AA133">
    <cfRule type="containsBlanks" dxfId="267" priority="8" stopIfTrue="1">
      <formula>LEN(TRIM(C16))=0</formula>
    </cfRule>
  </conditionalFormatting>
  <conditionalFormatting sqref="C134:AA298">
    <cfRule type="cellIs" dxfId="266" priority="253" stopIfTrue="1" operator="equal">
      <formula>0</formula>
    </cfRule>
  </conditionalFormatting>
  <conditionalFormatting sqref="D16:D133">
    <cfRule type="cellIs" dxfId="265" priority="9" stopIfTrue="1" operator="equal">
      <formula>0</formula>
    </cfRule>
  </conditionalFormatting>
  <conditionalFormatting sqref="D134:D298">
    <cfRule type="duplicateValues" dxfId="264" priority="241"/>
  </conditionalFormatting>
  <conditionalFormatting sqref="D310:R310">
    <cfRule type="cellIs" dxfId="263" priority="275" stopIfTrue="1" operator="equal">
      <formula>0</formula>
    </cfRule>
  </conditionalFormatting>
  <conditionalFormatting sqref="D326:R326">
    <cfRule type="cellIs" dxfId="262" priority="276" stopIfTrue="1" operator="equal">
      <formula>0</formula>
    </cfRule>
  </conditionalFormatting>
  <conditionalFormatting sqref="E16:E91">
    <cfRule type="cellIs" dxfId="261" priority="43" stopIfTrue="1" operator="equal">
      <formula>0</formula>
    </cfRule>
  </conditionalFormatting>
  <conditionalFormatting sqref="E92:M133">
    <cfRule type="cellIs" dxfId="260" priority="3" stopIfTrue="1" operator="equal">
      <formula>0</formula>
    </cfRule>
  </conditionalFormatting>
  <conditionalFormatting sqref="F16:M91">
    <cfRule type="cellIs" dxfId="259" priority="1" stopIfTrue="1" operator="equal">
      <formula>0</formula>
    </cfRule>
  </conditionalFormatting>
  <conditionalFormatting sqref="G323:O323">
    <cfRule type="cellIs" dxfId="258" priority="243" stopIfTrue="1" operator="equal">
      <formula>0</formula>
    </cfRule>
  </conditionalFormatting>
  <conditionalFormatting sqref="K3 E5">
    <cfRule type="cellIs" dxfId="257" priority="280" stopIfTrue="1" operator="equal">
      <formula>0</formula>
    </cfRule>
  </conditionalFormatting>
  <conditionalFormatting sqref="M4:Q4">
    <cfRule type="cellIs" dxfId="256" priority="242" stopIfTrue="1" operator="notEqual">
      <formula>""</formula>
    </cfRule>
  </conditionalFormatting>
  <conditionalFormatting sqref="N316:N322">
    <cfRule type="cellIs" dxfId="255" priority="271" stopIfTrue="1" operator="equal">
      <formula>0</formula>
    </cfRule>
  </conditionalFormatting>
  <conditionalFormatting sqref="P316:P323">
    <cfRule type="cellIs" dxfId="254" priority="244" stopIfTrue="1" operator="equal">
      <formula>0</formula>
    </cfRule>
  </conditionalFormatting>
  <conditionalFormatting sqref="S16:U133">
    <cfRule type="cellIs" dxfId="253" priority="6" stopIfTrue="1" operator="equal">
      <formula>0</formula>
    </cfRule>
  </conditionalFormatting>
  <conditionalFormatting sqref="U3:V3 U5:V5">
    <cfRule type="cellIs" dxfId="252" priority="240" operator="equal">
      <formula>0</formula>
    </cfRule>
  </conditionalFormatting>
  <conditionalFormatting sqref="W54">
    <cfRule type="cellIs" dxfId="251" priority="33" stopIfTrue="1" operator="equal">
      <formula>0</formula>
    </cfRule>
  </conditionalFormatting>
  <conditionalFormatting sqref="W60">
    <cfRule type="cellIs" dxfId="250" priority="25" stopIfTrue="1" operator="equal">
      <formula>0</formula>
    </cfRule>
  </conditionalFormatting>
  <conditionalFormatting sqref="W309">
    <cfRule type="cellIs" dxfId="249" priority="273" stopIfTrue="1" operator="equal">
      <formula>0</formula>
    </cfRule>
  </conditionalFormatting>
  <conditionalFormatting sqref="W55:Y58">
    <cfRule type="cellIs" dxfId="248" priority="28" stopIfTrue="1" operator="equal">
      <formula>0</formula>
    </cfRule>
  </conditionalFormatting>
  <conditionalFormatting sqref="W107:Y133">
    <cfRule type="cellIs" dxfId="247" priority="4" stopIfTrue="1" operator="equal">
      <formula>0</formula>
    </cfRule>
  </conditionalFormatting>
  <conditionalFormatting sqref="W16:AA53">
    <cfRule type="cellIs" dxfId="246" priority="37" stopIfTrue="1" operator="equal">
      <formula>0</formula>
    </cfRule>
  </conditionalFormatting>
  <conditionalFormatting sqref="W61:AA91">
    <cfRule type="cellIs" dxfId="245" priority="35" stopIfTrue="1" operator="equal">
      <formula>0</formula>
    </cfRule>
  </conditionalFormatting>
  <conditionalFormatting sqref="W92:AA106">
    <cfRule type="cellIs" dxfId="244" priority="14" stopIfTrue="1" operator="equal">
      <formula>0</formula>
    </cfRule>
  </conditionalFormatting>
  <conditionalFormatting sqref="X54">
    <cfRule type="cellIs" dxfId="243" priority="42" stopIfTrue="1" operator="equal">
      <formula>0</formula>
    </cfRule>
  </conditionalFormatting>
  <conditionalFormatting sqref="X60">
    <cfRule type="cellIs" dxfId="242" priority="27" stopIfTrue="1" operator="equal">
      <formula>0</formula>
    </cfRule>
  </conditionalFormatting>
  <conditionalFormatting sqref="X304">
    <cfRule type="cellIs" dxfId="241" priority="279" stopIfTrue="1" operator="equal">
      <formula>0</formula>
    </cfRule>
    <cfRule type="containsErrors" dxfId="240" priority="278" stopIfTrue="1">
      <formula>ISERROR(X304)</formula>
    </cfRule>
  </conditionalFormatting>
  <conditionalFormatting sqref="X304:X307">
    <cfRule type="cellIs" dxfId="239" priority="247" stopIfTrue="1" operator="equal">
      <formula>0</formula>
    </cfRule>
    <cfRule type="containsErrors" dxfId="238" priority="246" stopIfTrue="1">
      <formula>ISERROR(X304)</formula>
    </cfRule>
  </conditionalFormatting>
  <conditionalFormatting sqref="X316">
    <cfRule type="cellIs" dxfId="237" priority="245" stopIfTrue="1" operator="equal">
      <formula>0</formula>
    </cfRule>
  </conditionalFormatting>
  <conditionalFormatting sqref="Y54">
    <cfRule type="cellIs" dxfId="236" priority="32" stopIfTrue="1" operator="equal">
      <formula>0</formula>
    </cfRule>
  </conditionalFormatting>
  <conditionalFormatting sqref="Y60">
    <cfRule type="cellIs" dxfId="235" priority="24" stopIfTrue="1" operator="equal">
      <formula>0</formula>
    </cfRule>
  </conditionalFormatting>
  <conditionalFormatting sqref="Z119">
    <cfRule type="cellIs" dxfId="234" priority="18" stopIfTrue="1" operator="equal">
      <formula>0</formula>
    </cfRule>
  </conditionalFormatting>
  <conditionalFormatting sqref="Z133">
    <cfRule type="cellIs" dxfId="233" priority="21" stopIfTrue="1" operator="equal">
      <formula>0</formula>
    </cfRule>
  </conditionalFormatting>
  <conditionalFormatting sqref="Z54:AA57 W59:AA59">
    <cfRule type="cellIs" dxfId="232" priority="41" stopIfTrue="1" operator="equal">
      <formula>0</formula>
    </cfRule>
  </conditionalFormatting>
  <conditionalFormatting sqref="Z58:AA58">
    <cfRule type="cellIs" dxfId="231" priority="31" stopIfTrue="1" operator="equal">
      <formula>0</formula>
    </cfRule>
  </conditionalFormatting>
  <conditionalFormatting sqref="Z60:AA60">
    <cfRule type="cellIs" dxfId="230" priority="26" stopIfTrue="1" operator="equal">
      <formula>0</formula>
    </cfRule>
  </conditionalFormatting>
  <conditionalFormatting sqref="AA16:AA57">
    <cfRule type="cellIs" dxfId="229" priority="36" stopIfTrue="1" operator="equal">
      <formula>0</formula>
    </cfRule>
  </conditionalFormatting>
  <conditionalFormatting sqref="AA27">
    <cfRule type="cellIs" dxfId="228" priority="34" stopIfTrue="1" operator="equal">
      <formula>0</formula>
    </cfRule>
  </conditionalFormatting>
  <conditionalFormatting sqref="AA58:AA133 Z107:AA118 Z120:AA132">
    <cfRule type="cellIs" dxfId="227" priority="5" stopIfTrue="1" operator="equal">
      <formula>0</formula>
    </cfRule>
  </conditionalFormatting>
  <conditionalFormatting sqref="BH16:BI41">
    <cfRule type="cellIs" dxfId="226" priority="117" stopIfTrue="1" operator="equal">
      <formula>0</formula>
    </cfRule>
  </conditionalFormatting>
  <conditionalFormatting sqref="BH42:BI42">
    <cfRule type="cellIs" dxfId="225" priority="116" stopIfTrue="1" operator="equal">
      <formula>0</formula>
    </cfRule>
  </conditionalFormatting>
  <conditionalFormatting sqref="BH43:BI48">
    <cfRule type="cellIs" dxfId="224" priority="110" stopIfTrue="1" operator="equal">
      <formula>0</formula>
    </cfRule>
  </conditionalFormatting>
  <conditionalFormatting sqref="BH49:BI50">
    <cfRule type="cellIs" dxfId="223" priority="108" stopIfTrue="1" operator="equal">
      <formula>0</formula>
    </cfRule>
  </conditionalFormatting>
  <conditionalFormatting sqref="BH51:BI51">
    <cfRule type="cellIs" dxfId="222" priority="107" stopIfTrue="1" operator="equal">
      <formula>0</formula>
    </cfRule>
  </conditionalFormatting>
  <conditionalFormatting sqref="BH52:BI52">
    <cfRule type="cellIs" dxfId="221" priority="106" stopIfTrue="1" operator="equal">
      <formula>0</formula>
    </cfRule>
  </conditionalFormatting>
  <conditionalFormatting sqref="BH53:BI53">
    <cfRule type="cellIs" dxfId="220" priority="105" stopIfTrue="1" operator="equal">
      <formula>0</formula>
    </cfRule>
  </conditionalFormatting>
  <conditionalFormatting sqref="BH54:BI54">
    <cfRule type="cellIs" dxfId="219" priority="104" stopIfTrue="1" operator="equal">
      <formula>0</formula>
    </cfRule>
  </conditionalFormatting>
  <conditionalFormatting sqref="BH55:BI56">
    <cfRule type="cellIs" dxfId="218" priority="102" stopIfTrue="1" operator="equal">
      <formula>0</formula>
    </cfRule>
  </conditionalFormatting>
  <conditionalFormatting sqref="BH57:BI57">
    <cfRule type="cellIs" dxfId="217" priority="101" stopIfTrue="1" operator="equal">
      <formula>0</formula>
    </cfRule>
  </conditionalFormatting>
  <conditionalFormatting sqref="BH58:BI61">
    <cfRule type="cellIs" dxfId="216" priority="97" stopIfTrue="1" operator="equal">
      <formula>0</formula>
    </cfRule>
  </conditionalFormatting>
  <conditionalFormatting sqref="BH62:BI63">
    <cfRule type="cellIs" dxfId="215" priority="95" stopIfTrue="1" operator="equal">
      <formula>0</formula>
    </cfRule>
  </conditionalFormatting>
  <conditionalFormatting sqref="BH64:BI67">
    <cfRule type="cellIs" dxfId="214" priority="91" stopIfTrue="1" operator="equal">
      <formula>0</formula>
    </cfRule>
  </conditionalFormatting>
  <conditionalFormatting sqref="BH68:BI68">
    <cfRule type="cellIs" dxfId="213" priority="90" stopIfTrue="1" operator="equal">
      <formula>0</formula>
    </cfRule>
  </conditionalFormatting>
  <conditionalFormatting sqref="BH69:BI72">
    <cfRule type="cellIs" dxfId="212" priority="86" stopIfTrue="1" operator="equal">
      <formula>0</formula>
    </cfRule>
  </conditionalFormatting>
  <conditionalFormatting sqref="BH73:BI73">
    <cfRule type="cellIs" dxfId="211" priority="85" stopIfTrue="1" operator="equal">
      <formula>0</formula>
    </cfRule>
  </conditionalFormatting>
  <conditionalFormatting sqref="BH74:BI79">
    <cfRule type="cellIs" dxfId="210" priority="79" stopIfTrue="1" operator="equal">
      <formula>0</formula>
    </cfRule>
  </conditionalFormatting>
  <conditionalFormatting sqref="BH80:BI80">
    <cfRule type="cellIs" dxfId="209" priority="78" stopIfTrue="1" operator="equal">
      <formula>0</formula>
    </cfRule>
  </conditionalFormatting>
  <conditionalFormatting sqref="BH81:BI86">
    <cfRule type="cellIs" dxfId="208" priority="72" stopIfTrue="1" operator="equal">
      <formula>0</formula>
    </cfRule>
  </conditionalFormatting>
  <conditionalFormatting sqref="BH87:BI87">
    <cfRule type="cellIs" dxfId="207" priority="71" stopIfTrue="1" operator="equal">
      <formula>0</formula>
    </cfRule>
  </conditionalFormatting>
  <conditionalFormatting sqref="BH88:BI88">
    <cfRule type="cellIs" dxfId="206" priority="70" stopIfTrue="1" operator="equal">
      <formula>0</formula>
    </cfRule>
  </conditionalFormatting>
  <conditionalFormatting sqref="BH89:BI89">
    <cfRule type="cellIs" dxfId="205" priority="69" stopIfTrue="1" operator="equal">
      <formula>0</formula>
    </cfRule>
  </conditionalFormatting>
  <conditionalFormatting sqref="BH90:BI93">
    <cfRule type="cellIs" dxfId="204" priority="65" stopIfTrue="1" operator="equal">
      <formula>0</formula>
    </cfRule>
  </conditionalFormatting>
  <conditionalFormatting sqref="BH94:BI94">
    <cfRule type="cellIs" dxfId="203" priority="64" stopIfTrue="1" operator="equal">
      <formula>0</formula>
    </cfRule>
  </conditionalFormatting>
  <conditionalFormatting sqref="BH95:BI95">
    <cfRule type="cellIs" dxfId="202" priority="63" stopIfTrue="1" operator="equal">
      <formula>0</formula>
    </cfRule>
  </conditionalFormatting>
  <conditionalFormatting sqref="BH96:BI96">
    <cfRule type="cellIs" dxfId="201" priority="62" stopIfTrue="1" operator="equal">
      <formula>0</formula>
    </cfRule>
  </conditionalFormatting>
  <conditionalFormatting sqref="BH97:BI97">
    <cfRule type="cellIs" dxfId="200" priority="61" stopIfTrue="1" operator="equal">
      <formula>0</formula>
    </cfRule>
  </conditionalFormatting>
  <conditionalFormatting sqref="BH98:BI98">
    <cfRule type="cellIs" dxfId="199" priority="60" stopIfTrue="1" operator="equal">
      <formula>0</formula>
    </cfRule>
  </conditionalFormatting>
  <conditionalFormatting sqref="BH99:BI99">
    <cfRule type="cellIs" dxfId="198" priority="59" stopIfTrue="1" operator="equal">
      <formula>0</formula>
    </cfRule>
  </conditionalFormatting>
  <conditionalFormatting sqref="BH100:BI101">
    <cfRule type="cellIs" dxfId="197" priority="57" stopIfTrue="1" operator="equal">
      <formula>0</formula>
    </cfRule>
  </conditionalFormatting>
  <conditionalFormatting sqref="BH102:BI103">
    <cfRule type="cellIs" dxfId="196" priority="55" stopIfTrue="1" operator="equal">
      <formula>0</formula>
    </cfRule>
  </conditionalFormatting>
  <conditionalFormatting sqref="BH104:BI104">
    <cfRule type="cellIs" dxfId="195" priority="54" stopIfTrue="1" operator="equal">
      <formula>0</formula>
    </cfRule>
  </conditionalFormatting>
  <conditionalFormatting sqref="BH105:BI109">
    <cfRule type="cellIs" dxfId="194" priority="49" stopIfTrue="1" operator="equal">
      <formula>0</formula>
    </cfRule>
  </conditionalFormatting>
  <conditionalFormatting sqref="BH110:BI110">
    <cfRule type="cellIs" dxfId="193" priority="48" stopIfTrue="1" operator="equal">
      <formula>0</formula>
    </cfRule>
  </conditionalFormatting>
  <conditionalFormatting sqref="BH111:BI112">
    <cfRule type="cellIs" dxfId="192" priority="46" stopIfTrue="1" operator="equal">
      <formula>0</formula>
    </cfRule>
  </conditionalFormatting>
  <conditionalFormatting sqref="BJ16:BJ41 BJ43:BJ48 BJ51 BJ53 BJ55:BJ56 BJ58:BJ61 BJ64:BJ67 BJ69:BJ72 BJ74:BJ79 BJ81:BJ86 BJ88 BJ90:BJ93 BJ95 BJ97 BJ99 BJ102:BJ103 BJ105:BJ109 BJ111:BJ112">
    <cfRule type="cellIs" dxfId="191" priority="45" stopIfTrue="1" operator="equal">
      <formula>0</formula>
    </cfRule>
  </conditionalFormatting>
  <conditionalFormatting sqref="BJ42 BJ49:BJ50 BJ52 BJ54 BJ57 BJ62:BJ63 BJ68 BJ73 BJ80 BJ87 BJ89 BJ94 BJ96 BJ98 BJ100:BJ101 BJ104 BJ110">
    <cfRule type="cellIs" dxfId="190" priority="44" stopIfTrue="1" operator="equal">
      <formula>0</formula>
    </cfRule>
  </conditionalFormatting>
  <dataValidations count="17">
    <dataValidation allowBlank="1" showDropDown="1" showInputMessage="1" showErrorMessage="1" sqref="U16:V298" xr:uid="{00000000-0002-0000-0900-000000000000}"/>
    <dataValidation type="whole" allowBlank="1" showInputMessage="1" showErrorMessage="1" errorTitle="DATO ERRÓNEO" error="Usar las siguientes categorías: _x000a_1= BUENA_x000a_2= REGULAR_x000a_3= MALA" sqref="Z16:Z298" xr:uid="{00000000-0002-0000-0900-000001000000}">
      <formula1>1</formula1>
      <formula2>3</formula2>
    </dataValidation>
    <dataValidation type="whole" allowBlank="1" showInputMessage="1" showErrorMessage="1" errorTitle="DATO ERRÓNEO" error="ingrese número del RUT sin considerar el dígito verificador, ni usar punto o guiones." sqref="D16" xr:uid="{00000000-0002-0000-0900-000002000000}">
      <formula1>5000000</formula1>
      <formula2>4000000000</formula2>
    </dataValidation>
    <dataValidation type="whole" allowBlank="1" showInputMessage="1" showErrorMessage="1" errorTitle="dato erróneo" error="ingresar número entero" sqref="G316:N322" xr:uid="{00000000-0002-0000-0900-000003000000}">
      <formula1>0</formula1>
      <formula2>1111111111111110</formula2>
    </dataValidation>
    <dataValidation type="list" allowBlank="1" showInputMessage="1" showErrorMessage="1" errorTitle="DATO ERRÓNEO" error="ingrese número del curso:_x000a_5= 5º EB_x000a_6= 6º EB_x000a_7= 7º EB_x000a_8= 8º EB_x000a_9= otro" sqref="G16:G298" xr:uid="{00000000-0002-0000-0900-000004000000}">
      <formula1>$AM$3:$AM$7</formula1>
    </dataValidation>
    <dataValidation type="whole" allowBlank="1" showInputMessage="1" showErrorMessage="1" errorTitle="FORMATO AÑO ERRÓNEO" error="INGRESAR AÑO CON NÚMERO DE 4 DÍGITOS, POR EJEMPLO 2005" sqref="H3:I3" xr:uid="{00000000-0002-0000-0900-000005000000}">
      <formula1>2000</formula1>
      <formula2>2080</formula2>
    </dataValidation>
    <dataValidation allowBlank="1" showInputMessage="1" showErrorMessage="1" errorTitle="FORMATO AÑO ERRÓNEO" error="INGRESAR AÑO CON NÚMERO DE 4 DÍGITOS, POR EJEMPLO 2005" sqref="K3" xr:uid="{00000000-0002-0000-0900-000006000000}"/>
    <dataValidation type="list" allowBlank="1" showInputMessage="1" showErrorMessage="1" errorTitle="DATO ERRÓNEO" error="ingrese números según categorías en verde" sqref="K16:K298" xr:uid="{00000000-0002-0000-0900-000007000000}">
      <formula1>$AK$5:$AK$7</formula1>
    </dataValidation>
    <dataValidation type="whole" allowBlank="1" showInputMessage="1" showErrorMessage="1" errorTitle="DATO ERRÓNEO" error="INGRESE SEXO SEGÚN CATEGORÍAS:_x000a_1= MUJER_x000a_2= HOMBRE_x000a__x000a_" sqref="H16:H298" xr:uid="{00000000-0002-0000-0900-000008000000}">
      <formula1>1</formula1>
      <formula2>2</formula2>
    </dataValidation>
    <dataValidation type="whole" allowBlank="1" showInputMessage="1" showErrorMessage="1" errorTitle="DATO ERRÓNEO" error="ingrese números años de edad de estudiante" sqref="I16:I298" xr:uid="{00000000-0002-0000-0900-000009000000}">
      <formula1>8</formula1>
      <formula2>20</formula2>
    </dataValidation>
    <dataValidation type="whole" allowBlank="1" showInputMessage="1" showErrorMessage="1" errorTitle="DATO ERRÓNEO" error="ingrese número meses edad niños (de 0 a 12)" sqref="J16:J298" xr:uid="{00000000-0002-0000-0900-00000A000000}">
      <formula1>0</formula1>
      <formula2>12</formula2>
    </dataValidation>
    <dataValidation type="list" allowBlank="1" showDropDown="1" showInputMessage="1" showErrorMessage="1" errorTitle="DATO ERRÓNEO" error="marque una X" sqref="N16:T298" xr:uid="{00000000-0002-0000-0900-00000B000000}">
      <formula1>$AL$8:$AL$9</formula1>
    </dataValidation>
    <dataValidation type="whole" allowBlank="1" showInputMessage="1" showErrorMessage="1" errorTitle="DATO ERRÓNEO" error="ingrese número de año de detección con 4 dígitos" sqref="C16:C298" xr:uid="{00000000-0002-0000-0900-00000C000000}">
      <formula1>1999</formula1>
      <formula2>$H$3</formula2>
    </dataValidation>
    <dataValidation type="whole" allowBlank="1" showInputMessage="1" showErrorMessage="1" errorTitle="DATO ERRÓNEO" error="ingrese número del RUT sin considerar el dígito verificador, ni usar punto o guiones." sqref="D17:D298" xr:uid="{00000000-0002-0000-0900-00000D000000}">
      <formula1>5000000</formula1>
      <formula2>40000000</formula2>
    </dataValidation>
    <dataValidation type="whole" allowBlank="1" showInputMessage="1" showErrorMessage="1" errorTitle="DATO ERRÓNEO" error="ingrese sólo números del cuerpo del RBD. _x000a_NO INGRESAR AQUÍ el dígito verificador (DV) del RBD; ya que  va en celda contigüa" sqref="F16:F298" xr:uid="{00000000-0002-0000-0900-00000E000000}">
      <formula1>1</formula1>
      <formula2>100000000</formula2>
    </dataValidation>
    <dataValidation allowBlank="1" showInputMessage="1" showErrorMessage="1" errorTitle="dato erróneo" error="ingresar nombre de comuna, según listado deplegable en la ceda" sqref="E3" xr:uid="{00000000-0002-0000-0900-00000F000000}"/>
    <dataValidation allowBlank="1" showInputMessage="1" showErrorMessage="1" errorTitle="dato erróneo" error="ingresar número entero" sqref="X304 X306" xr:uid="{00000000-0002-0000-0900-000010000000}"/>
  </dataValidations>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1"/>
  <dimension ref="A1:P25"/>
  <sheetViews>
    <sheetView showGridLines="0" zoomScale="130" zoomScaleNormal="130" workbookViewId="0"/>
  </sheetViews>
  <sheetFormatPr defaultColWidth="0" defaultRowHeight="12.75" zeroHeight="1"/>
  <cols>
    <col min="1" max="1" width="9.42578125" style="675" customWidth="1"/>
    <col min="2" max="3" width="11.42578125" style="675" customWidth="1"/>
    <col min="4" max="4" width="6.42578125" style="675" customWidth="1"/>
    <col min="5" max="6" width="4.42578125" style="675" customWidth="1"/>
    <col min="7" max="7" width="6.42578125" style="675" customWidth="1"/>
    <col min="8" max="8" width="6.85546875" style="675" customWidth="1"/>
    <col min="9" max="9" width="12.140625" style="675" customWidth="1"/>
    <col min="10" max="10" width="15.42578125" style="675" customWidth="1"/>
    <col min="11" max="11" width="8" style="675" customWidth="1"/>
    <col min="12" max="12" width="6.42578125" style="675" customWidth="1"/>
    <col min="13" max="15" width="11.42578125" style="675" hidden="1" customWidth="1"/>
    <col min="16" max="16" width="0" style="678" hidden="1" customWidth="1"/>
    <col min="17" max="16384" width="11.42578125" style="675" hidden="1"/>
  </cols>
  <sheetData>
    <row r="1" spans="1:16" ht="19.5" customHeight="1">
      <c r="A1" s="674" t="s">
        <v>1144</v>
      </c>
      <c r="H1" s="676"/>
      <c r="I1" s="677"/>
      <c r="J1" s="677"/>
      <c r="K1" s="677"/>
    </row>
    <row r="2" spans="1:16" ht="10.5" customHeight="1">
      <c r="A2" s="679" t="s">
        <v>1145</v>
      </c>
      <c r="J2" s="680" t="s">
        <v>1043</v>
      </c>
    </row>
    <row r="3" spans="1:16" ht="15" customHeight="1">
      <c r="A3" s="681" t="s">
        <v>512</v>
      </c>
      <c r="B3" s="2672">
        <f>'F1 COBERTURA ESTABLECIMIENTOS'!C10</f>
        <v>0</v>
      </c>
      <c r="C3" s="2673"/>
      <c r="D3" s="2674"/>
      <c r="E3" s="682" t="s">
        <v>513</v>
      </c>
      <c r="F3" s="2675">
        <f>+'F1 COBERTURA ESTABLECIMIENTOS'!$G$10</f>
        <v>2025</v>
      </c>
      <c r="G3" s="2675"/>
      <c r="H3" s="683" t="s">
        <v>714</v>
      </c>
      <c r="I3" s="1701" t="str">
        <f>'F1 COBERTURA ESTABLECIMIENTOS'!K10</f>
        <v/>
      </c>
      <c r="J3" s="684" t="s">
        <v>1146</v>
      </c>
      <c r="K3" s="1702">
        <f>'F1 COBERTURA ESTABLECIMIENTOS'!$I$4</f>
        <v>0</v>
      </c>
    </row>
    <row r="4" spans="1:16" ht="6.75" customHeight="1">
      <c r="A4" s="685"/>
      <c r="K4" s="686"/>
      <c r="P4" s="678" t="s">
        <v>6</v>
      </c>
    </row>
    <row r="5" spans="1:16" ht="24.75" customHeight="1">
      <c r="A5" s="681" t="s">
        <v>516</v>
      </c>
      <c r="B5" s="2676" t="str">
        <f>'F1 COBERTURA ESTABLECIMIENTOS'!C13</f>
        <v/>
      </c>
      <c r="C5" s="2677"/>
      <c r="D5" s="2677"/>
      <c r="E5" s="2677"/>
      <c r="F5" s="2678"/>
      <c r="G5" s="2679" t="s">
        <v>711</v>
      </c>
      <c r="H5" s="2680"/>
      <c r="I5" s="687">
        <f>'F1 COBERTURA ESTABLECIMIENTOS'!N4</f>
        <v>0</v>
      </c>
      <c r="J5" s="684" t="s">
        <v>1147</v>
      </c>
      <c r="K5" s="1702" t="str">
        <f>'F1 COBERTURA ESTABLECIMIENTOS'!$I$5</f>
        <v>X</v>
      </c>
      <c r="P5" s="678" t="s">
        <v>8</v>
      </c>
    </row>
    <row r="6" spans="1:16" ht="19.5" customHeight="1">
      <c r="A6" s="679"/>
    </row>
    <row r="7" spans="1:16" ht="16.5" customHeight="1">
      <c r="A7" s="2681" t="s">
        <v>1148</v>
      </c>
      <c r="B7" s="2681"/>
      <c r="C7" s="2681"/>
      <c r="D7" s="2681"/>
      <c r="E7" s="2681"/>
      <c r="F7" s="2681"/>
      <c r="H7" s="2682" t="s">
        <v>1149</v>
      </c>
      <c r="I7" s="2682"/>
      <c r="J7" s="2682"/>
      <c r="K7" s="2682"/>
      <c r="P7" s="675"/>
    </row>
    <row r="8" spans="1:16" ht="12.75" customHeight="1">
      <c r="A8" s="2668" t="s">
        <v>1150</v>
      </c>
      <c r="B8" s="2668"/>
      <c r="C8" s="2668"/>
      <c r="D8" s="2668"/>
      <c r="E8" s="1703" t="s">
        <v>698</v>
      </c>
      <c r="F8" s="1703" t="s">
        <v>699</v>
      </c>
      <c r="H8" s="2669" t="s">
        <v>1151</v>
      </c>
      <c r="I8" s="2670"/>
      <c r="J8" s="2671"/>
      <c r="K8" s="1703" t="s">
        <v>709</v>
      </c>
      <c r="P8" s="675"/>
    </row>
    <row r="9" spans="1:16" ht="12.95" customHeight="1">
      <c r="A9" s="2665" t="s">
        <v>1152</v>
      </c>
      <c r="B9" s="2665"/>
      <c r="C9" s="2665"/>
      <c r="D9" s="2665"/>
      <c r="E9" s="1704"/>
      <c r="F9" s="1704"/>
      <c r="H9" s="2659" t="s">
        <v>1058</v>
      </c>
      <c r="I9" s="2659"/>
      <c r="J9" s="2659"/>
      <c r="K9" s="66"/>
      <c r="P9" s="675"/>
    </row>
    <row r="10" spans="1:16" ht="12.95" customHeight="1">
      <c r="A10" s="2665" t="s">
        <v>1153</v>
      </c>
      <c r="B10" s="2665"/>
      <c r="C10" s="2665"/>
      <c r="D10" s="2665"/>
      <c r="E10" s="1704"/>
      <c r="F10" s="1704"/>
      <c r="H10" s="2659" t="s">
        <v>1154</v>
      </c>
      <c r="I10" s="2659"/>
      <c r="J10" s="2659"/>
      <c r="K10" s="66"/>
      <c r="P10" s="675"/>
    </row>
    <row r="11" spans="1:16" ht="12.95" customHeight="1">
      <c r="A11" s="2665" t="s">
        <v>1155</v>
      </c>
      <c r="B11" s="2665"/>
      <c r="C11" s="2665"/>
      <c r="D11" s="2665"/>
      <c r="E11" s="1704"/>
      <c r="F11" s="1704"/>
      <c r="H11" s="2659" t="s">
        <v>1156</v>
      </c>
      <c r="I11" s="2659"/>
      <c r="J11" s="2659"/>
      <c r="K11" s="66"/>
      <c r="P11" s="675"/>
    </row>
    <row r="12" spans="1:16" ht="12.95" customHeight="1">
      <c r="A12" s="2665" t="s">
        <v>1157</v>
      </c>
      <c r="B12" s="2665"/>
      <c r="C12" s="2665"/>
      <c r="D12" s="2665"/>
      <c r="E12" s="1704"/>
      <c r="F12" s="1704"/>
      <c r="H12" s="2659" t="s">
        <v>1158</v>
      </c>
      <c r="I12" s="2659"/>
      <c r="J12" s="2659"/>
      <c r="K12" s="66"/>
      <c r="P12" s="675"/>
    </row>
    <row r="13" spans="1:16" ht="12.95" customHeight="1">
      <c r="A13" s="2666" t="s">
        <v>1159</v>
      </c>
      <c r="B13" s="2667"/>
      <c r="C13" s="2667"/>
      <c r="D13" s="2667"/>
      <c r="E13" s="1705"/>
      <c r="F13" s="1706"/>
      <c r="H13" s="2659" t="s">
        <v>1160</v>
      </c>
      <c r="I13" s="2659"/>
      <c r="J13" s="2659"/>
      <c r="K13" s="66"/>
      <c r="P13" s="675"/>
    </row>
    <row r="14" spans="1:16" ht="14.25" customHeight="1">
      <c r="A14" s="2652"/>
      <c r="B14" s="2653"/>
      <c r="C14" s="2653"/>
      <c r="D14" s="2653"/>
      <c r="E14" s="2653"/>
      <c r="F14" s="2654"/>
      <c r="H14" s="2658" t="s">
        <v>1161</v>
      </c>
      <c r="I14" s="2658"/>
      <c r="J14" s="2658"/>
      <c r="K14" s="66"/>
      <c r="P14" s="675"/>
    </row>
    <row r="15" spans="1:16" ht="12.95" customHeight="1">
      <c r="A15" s="2655"/>
      <c r="B15" s="2656"/>
      <c r="C15" s="2656"/>
      <c r="D15" s="2656"/>
      <c r="E15" s="2656"/>
      <c r="F15" s="2657"/>
      <c r="H15" s="2659" t="s">
        <v>752</v>
      </c>
      <c r="I15" s="2659"/>
      <c r="J15" s="2659"/>
      <c r="K15" s="66"/>
      <c r="P15" s="675"/>
    </row>
    <row r="16" spans="1:16" ht="10.5" customHeight="1">
      <c r="H16" s="2660" t="s">
        <v>552</v>
      </c>
      <c r="I16" s="2660"/>
      <c r="J16" s="2660"/>
      <c r="K16" s="1707">
        <f>SUM(K9:K15)</f>
        <v>0</v>
      </c>
      <c r="P16" s="675"/>
    </row>
    <row r="17" spans="1:16" ht="5.25" customHeight="1">
      <c r="P17" s="675"/>
    </row>
    <row r="18" spans="1:16" ht="12.75" customHeight="1">
      <c r="A18" s="2661" t="s">
        <v>647</v>
      </c>
      <c r="B18" s="2661"/>
      <c r="C18" s="2661"/>
      <c r="D18" s="2661"/>
      <c r="E18" s="2661"/>
      <c r="F18" s="2661"/>
      <c r="G18" s="2661"/>
      <c r="H18" s="2661"/>
      <c r="I18" s="2661"/>
      <c r="J18" s="2661"/>
      <c r="K18" s="2661"/>
      <c r="P18" s="675"/>
    </row>
    <row r="19" spans="1:16" ht="55.5" customHeight="1">
      <c r="A19" s="2662"/>
      <c r="B19" s="2663"/>
      <c r="C19" s="2663"/>
      <c r="D19" s="2663"/>
      <c r="E19" s="2663"/>
      <c r="F19" s="2663"/>
      <c r="G19" s="2663"/>
      <c r="H19" s="2663"/>
      <c r="I19" s="2663"/>
      <c r="J19" s="2663"/>
      <c r="K19" s="2664"/>
      <c r="P19" s="675"/>
    </row>
    <row r="20" spans="1:16" ht="9.6" customHeight="1"/>
    <row r="21" spans="1:16" hidden="1">
      <c r="A21" s="688"/>
      <c r="B21" s="688"/>
      <c r="C21" s="688"/>
      <c r="D21" s="688"/>
      <c r="E21" s="688"/>
      <c r="F21" s="688"/>
      <c r="G21" s="688"/>
      <c r="H21" s="688"/>
    </row>
    <row r="22" spans="1:16" s="691" customFormat="1" ht="15">
      <c r="A22" s="689" t="s">
        <v>697</v>
      </c>
      <c r="B22" s="689"/>
      <c r="C22" s="689"/>
      <c r="D22" s="689"/>
      <c r="E22" s="689"/>
      <c r="F22" s="689"/>
      <c r="G22" s="689"/>
      <c r="H22" s="690"/>
      <c r="I22" s="690"/>
      <c r="J22" s="690"/>
      <c r="K22" s="690"/>
      <c r="L22" s="690"/>
      <c r="M22" s="690"/>
      <c r="P22" s="692"/>
    </row>
    <row r="23" spans="1:16" s="691" customFormat="1" ht="12.75" customHeight="1">
      <c r="A23" s="2646" t="s">
        <v>585</v>
      </c>
      <c r="B23" s="2647"/>
      <c r="C23" s="2647"/>
      <c r="D23" s="2647"/>
      <c r="E23" s="2647"/>
      <c r="F23" s="2647"/>
      <c r="G23" s="2647"/>
      <c r="H23" s="2647"/>
      <c r="I23" s="2647"/>
      <c r="J23" s="2647"/>
      <c r="K23" s="2648"/>
      <c r="P23" s="692"/>
    </row>
    <row r="24" spans="1:16" s="691" customFormat="1" ht="71.25" customHeight="1">
      <c r="A24" s="2649"/>
      <c r="B24" s="2650"/>
      <c r="C24" s="2650"/>
      <c r="D24" s="2650"/>
      <c r="E24" s="2650"/>
      <c r="F24" s="2650"/>
      <c r="G24" s="2650"/>
      <c r="H24" s="2650"/>
      <c r="I24" s="2650"/>
      <c r="J24" s="2650"/>
      <c r="K24" s="2651"/>
      <c r="P24" s="692"/>
    </row>
    <row r="25" spans="1:16" s="691" customFormat="1" ht="15">
      <c r="P25" s="692"/>
    </row>
  </sheetData>
  <sheetProtection algorithmName="SHA-512" hashValue="Z/z2Ib2hyUGDaBos0toJPJXXCRd2feJezPd7qroiKAFmBfiMfHppSS0PYevgriqyKKYV/Q4d0KVBJ65AsPrljA==" saltValue="0JsQ9+8rwPY7SJYepnBo2g==" spinCount="100000" sheet="1" objects="1" scenarios="1" formatCells="0" formatColumns="0" formatRows="0" insertColumns="0" insertRows="0" insertHyperlinks="0" deleteColumns="0" deleteRows="0" sort="0" autoFilter="0" pivotTables="0"/>
  <mergeCells count="26">
    <mergeCell ref="B3:D3"/>
    <mergeCell ref="F3:G3"/>
    <mergeCell ref="B5:F5"/>
    <mergeCell ref="G5:H5"/>
    <mergeCell ref="A7:F7"/>
    <mergeCell ref="H7:K7"/>
    <mergeCell ref="A8:D8"/>
    <mergeCell ref="H8:J8"/>
    <mergeCell ref="A9:D9"/>
    <mergeCell ref="H9:J9"/>
    <mergeCell ref="A10:D10"/>
    <mergeCell ref="H10:J10"/>
    <mergeCell ref="A11:D11"/>
    <mergeCell ref="H11:J11"/>
    <mergeCell ref="A12:D12"/>
    <mergeCell ref="H12:J12"/>
    <mergeCell ref="A13:D13"/>
    <mergeCell ref="H13:J13"/>
    <mergeCell ref="A23:K23"/>
    <mergeCell ref="A24:K24"/>
    <mergeCell ref="A14:F15"/>
    <mergeCell ref="H14:J14"/>
    <mergeCell ref="H15:J15"/>
    <mergeCell ref="H16:J16"/>
    <mergeCell ref="A18:K18"/>
    <mergeCell ref="A19:K19"/>
  </mergeCells>
  <conditionalFormatting sqref="A24">
    <cfRule type="cellIs" dxfId="189" priority="5" stopIfTrue="1" operator="equal">
      <formula>0</formula>
    </cfRule>
  </conditionalFormatting>
  <conditionalFormatting sqref="B3 B5">
    <cfRule type="cellIs" dxfId="188" priority="7" stopIfTrue="1" operator="equal">
      <formula>0</formula>
    </cfRule>
  </conditionalFormatting>
  <conditionalFormatting sqref="E9:F12 K9:K15 A14 A19">
    <cfRule type="cellIs" dxfId="187" priority="4" operator="equal">
      <formula>0</formula>
    </cfRule>
  </conditionalFormatting>
  <conditionalFormatting sqref="I3">
    <cfRule type="cellIs" dxfId="186" priority="2" stopIfTrue="1" operator="equal">
      <formula>0</formula>
    </cfRule>
  </conditionalFormatting>
  <conditionalFormatting sqref="K3 K5">
    <cfRule type="cellIs" dxfId="185" priority="1" operator="equal">
      <formula>0</formula>
    </cfRule>
  </conditionalFormatting>
  <dataValidations count="3">
    <dataValidation allowBlank="1" showInputMessage="1" showErrorMessage="1" errorTitle="FORMATO AÑO ERRÓNEO" error="INGRESAR AÑO CON NÚMERO DE 4 DÍGITOS, POR EJEMPLO 2005" sqref="I3" xr:uid="{00000000-0002-0000-0700-000000000000}"/>
    <dataValidation type="list" allowBlank="1" showDropDown="1" showInputMessage="1" showErrorMessage="1" errorTitle="DATO ERRÓNEO" error="marque una X" sqref="E9:F12" xr:uid="{00000000-0002-0000-0700-000001000000}">
      <formula1>$P$4:$P$5</formula1>
    </dataValidation>
    <dataValidation type="whole" allowBlank="1" showInputMessage="1" showErrorMessage="1" errorTitle="FORMATO AÑO ERRÓNEO" error="INGRESAR AÑO CON NÚMERO DE 4 DÍGITOS, POR EJEMPLO 2005" sqref="F3:G3" xr:uid="{00000000-0002-0000-0700-000002000000}">
      <formula1>2000</formula1>
      <formula2>2080</formula2>
    </dataValidation>
  </dataValidations>
  <pageMargins left="0.18" right="0.18" top="0.17" bottom="0.17" header="0" footer="0"/>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6"/>
  <dimension ref="A1:BI118"/>
  <sheetViews>
    <sheetView showGridLines="0" topLeftCell="A11" zoomScaleNormal="100" workbookViewId="0">
      <selection activeCell="A11" sqref="A11:A12"/>
    </sheetView>
  </sheetViews>
  <sheetFormatPr defaultColWidth="0" defaultRowHeight="12.75" zeroHeight="1"/>
  <cols>
    <col min="1" max="1" width="6.85546875" style="695" customWidth="1"/>
    <col min="2" max="2" width="28.42578125" style="695" customWidth="1"/>
    <col min="3" max="3" width="10" style="695" hidden="1" customWidth="1"/>
    <col min="4" max="4" width="18.85546875" style="695" customWidth="1"/>
    <col min="5" max="5" width="9.42578125" style="695" customWidth="1"/>
    <col min="6" max="8" width="7.85546875" style="695" customWidth="1"/>
    <col min="9" max="9" width="8.42578125" style="695" customWidth="1"/>
    <col min="10" max="10" width="7.42578125" style="695" customWidth="1"/>
    <col min="11" max="48" width="7.85546875" style="695" customWidth="1"/>
    <col min="49" max="49" width="3.42578125" style="695" customWidth="1"/>
    <col min="50" max="56" width="12.42578125" style="695" hidden="1" customWidth="1"/>
    <col min="57" max="59" width="3" style="695" hidden="1" customWidth="1"/>
    <col min="60" max="60" width="12.42578125" style="695" hidden="1" customWidth="1"/>
    <col min="61" max="61" width="0" style="695" hidden="1" customWidth="1"/>
    <col min="62" max="16384" width="12.42578125" style="695" hidden="1"/>
  </cols>
  <sheetData>
    <row r="1" spans="1:61" ht="19.5" hidden="1" customHeight="1">
      <c r="A1" s="693"/>
      <c r="B1" s="694"/>
      <c r="C1" s="694"/>
      <c r="D1" s="694"/>
      <c r="E1" s="694"/>
      <c r="F1" s="694"/>
      <c r="G1" s="694"/>
      <c r="H1" s="694"/>
      <c r="I1" s="694"/>
      <c r="J1" s="694"/>
      <c r="K1" s="694"/>
      <c r="L1" s="694"/>
      <c r="M1" s="694"/>
      <c r="N1" s="694"/>
      <c r="O1" s="694"/>
    </row>
    <row r="2" spans="1:61" ht="12.75" hidden="1" customHeight="1"/>
    <row r="3" spans="1:61" ht="7.5" customHeight="1"/>
    <row r="4" spans="1:61" ht="15.75">
      <c r="A4" s="696" t="s">
        <v>1162</v>
      </c>
      <c r="B4" s="697"/>
      <c r="C4" s="697"/>
      <c r="D4" s="697"/>
      <c r="E4" s="697"/>
      <c r="F4" s="697"/>
      <c r="G4" s="697"/>
      <c r="H4" s="697"/>
      <c r="I4" s="697"/>
      <c r="J4" s="697"/>
      <c r="K4" s="697"/>
    </row>
    <row r="5" spans="1:61" ht="2.25" customHeight="1">
      <c r="A5" s="697"/>
      <c r="B5" s="697"/>
      <c r="C5" s="697"/>
      <c r="D5" s="697"/>
      <c r="E5" s="697"/>
      <c r="F5" s="697"/>
      <c r="G5" s="697"/>
      <c r="H5" s="697"/>
      <c r="I5" s="697"/>
      <c r="J5" s="697"/>
      <c r="K5" s="697"/>
    </row>
    <row r="6" spans="1:61">
      <c r="A6" s="698" t="s">
        <v>617</v>
      </c>
      <c r="B6" s="2704">
        <f>'F1 COBERTURA ESTABLECIMIENTOS'!C10</f>
        <v>0</v>
      </c>
      <c r="C6" s="2705"/>
      <c r="D6" s="2706"/>
      <c r="E6" s="697"/>
      <c r="F6" s="699" t="s">
        <v>619</v>
      </c>
      <c r="G6" s="2707">
        <f>+'F1 COBERTURA ESTABLECIMIENTOS'!$G$10</f>
        <v>2025</v>
      </c>
      <c r="H6" s="2708"/>
      <c r="I6" s="700" t="s">
        <v>514</v>
      </c>
      <c r="J6" s="1701" t="str">
        <f>'F1 COBERTURA ESTABLECIMIENTOS'!K10</f>
        <v/>
      </c>
      <c r="K6" s="697"/>
    </row>
    <row r="7" spans="1:61" ht="5.25" customHeight="1">
      <c r="A7" s="701"/>
      <c r="B7" s="697"/>
      <c r="C7" s="697"/>
      <c r="D7" s="697"/>
      <c r="E7" s="697"/>
      <c r="F7" s="697"/>
      <c r="G7" s="697"/>
      <c r="H7" s="697"/>
      <c r="I7" s="697"/>
      <c r="J7" s="697"/>
      <c r="K7" s="697"/>
    </row>
    <row r="8" spans="1:61" ht="16.5">
      <c r="A8" s="698" t="s">
        <v>1163</v>
      </c>
      <c r="B8" s="2709" t="str">
        <f>'F1 COBERTURA ESTABLECIMIENTOS'!C13</f>
        <v/>
      </c>
      <c r="C8" s="2710"/>
      <c r="D8" s="2710"/>
      <c r="E8" s="2710"/>
      <c r="F8" s="2710"/>
      <c r="G8" s="2710"/>
      <c r="H8" s="2710"/>
      <c r="I8" s="2710"/>
      <c r="J8" s="2710"/>
      <c r="K8" s="2711"/>
    </row>
    <row r="9" spans="1:61">
      <c r="A9" s="702" t="s">
        <v>1164</v>
      </c>
    </row>
    <row r="10" spans="1:61" ht="3" customHeight="1"/>
    <row r="11" spans="1:61" s="704" customFormat="1" ht="12.75" customHeight="1">
      <c r="A11" s="2712" t="s">
        <v>1151</v>
      </c>
      <c r="B11" s="2713" t="s">
        <v>1165</v>
      </c>
      <c r="C11" s="703" t="s">
        <v>1166</v>
      </c>
      <c r="D11" s="2714" t="s">
        <v>1167</v>
      </c>
      <c r="E11" s="2715" t="s">
        <v>15</v>
      </c>
      <c r="F11" s="1708" t="s">
        <v>1168</v>
      </c>
      <c r="G11" s="1708"/>
      <c r="H11" s="1708"/>
      <c r="I11" s="1708"/>
      <c r="J11" s="1708"/>
      <c r="K11" s="1708"/>
      <c r="L11" s="1708"/>
      <c r="M11" s="1708"/>
      <c r="N11" s="1708"/>
      <c r="O11" s="1708"/>
      <c r="P11" s="1709"/>
      <c r="Q11" s="1709"/>
      <c r="R11" s="1709"/>
      <c r="S11" s="1709"/>
      <c r="T11" s="1709"/>
      <c r="U11" s="1709"/>
      <c r="V11" s="1709"/>
      <c r="W11" s="1709"/>
      <c r="X11" s="1709"/>
      <c r="Y11" s="1709"/>
      <c r="Z11" s="1709"/>
      <c r="AA11" s="1709"/>
      <c r="AB11" s="1709"/>
      <c r="AC11" s="1709"/>
      <c r="AD11" s="1709"/>
      <c r="AE11" s="1709"/>
      <c r="AF11" s="1709"/>
      <c r="AG11" s="1709"/>
      <c r="AH11" s="1709"/>
      <c r="AI11" s="1709"/>
      <c r="AJ11" s="1709"/>
      <c r="AK11" s="1709"/>
      <c r="AL11" s="1709"/>
      <c r="AM11" s="1709"/>
      <c r="AN11" s="1709"/>
      <c r="AO11" s="1709"/>
      <c r="AP11" s="1709"/>
      <c r="AQ11" s="1709"/>
      <c r="AR11" s="1709"/>
      <c r="AS11" s="1709"/>
      <c r="AT11" s="1709"/>
      <c r="AU11" s="1709"/>
      <c r="AV11" s="1709"/>
      <c r="BE11" s="705">
        <v>1</v>
      </c>
      <c r="BF11" s="705">
        <v>1</v>
      </c>
      <c r="BG11" s="705">
        <v>1</v>
      </c>
    </row>
    <row r="12" spans="1:61" s="704" customFormat="1" ht="12.75" customHeight="1">
      <c r="A12" s="2712"/>
      <c r="B12" s="2713"/>
      <c r="C12" s="706"/>
      <c r="D12" s="2714"/>
      <c r="E12" s="2715"/>
      <c r="F12" s="1710">
        <f>+'F1 COBERTURA ESTABLECIMIENTOS'!$B20</f>
        <v>0</v>
      </c>
      <c r="G12" s="1710">
        <f>+'F1 COBERTURA ESTABLECIMIENTOS'!$B21</f>
        <v>0</v>
      </c>
      <c r="H12" s="1710">
        <f>+'F1 COBERTURA ESTABLECIMIENTOS'!$B22</f>
        <v>0</v>
      </c>
      <c r="I12" s="1710">
        <f>+'F1 COBERTURA ESTABLECIMIENTOS'!$B23</f>
        <v>0</v>
      </c>
      <c r="J12" s="1710">
        <f>+'F1 COBERTURA ESTABLECIMIENTOS'!$B$24</f>
        <v>0</v>
      </c>
      <c r="K12" s="1710">
        <f>+'F1 COBERTURA ESTABLECIMIENTOS'!$B$25</f>
        <v>0</v>
      </c>
      <c r="L12" s="1710">
        <f>+'F1 COBERTURA ESTABLECIMIENTOS'!$B$26</f>
        <v>0</v>
      </c>
      <c r="M12" s="1710">
        <f>+'F1 COBERTURA ESTABLECIMIENTOS'!$B$27</f>
        <v>0</v>
      </c>
      <c r="N12" s="1710">
        <f>+'F1 COBERTURA ESTABLECIMIENTOS'!$B$28</f>
        <v>0</v>
      </c>
      <c r="O12" s="1710">
        <f>+'F1 COBERTURA ESTABLECIMIENTOS'!$B$29</f>
        <v>0</v>
      </c>
      <c r="P12" s="1710">
        <f>+'F1 COBERTURA ESTABLECIMIENTOS'!$B$30</f>
        <v>0</v>
      </c>
      <c r="Q12" s="1710">
        <f>+'F1 COBERTURA ESTABLECIMIENTOS'!$B$31</f>
        <v>0</v>
      </c>
      <c r="R12" s="1710">
        <f>+'F1 COBERTURA ESTABLECIMIENTOS'!$B$32</f>
        <v>0</v>
      </c>
      <c r="S12" s="1710">
        <f>+'F1 COBERTURA ESTABLECIMIENTOS'!$B$33</f>
        <v>0</v>
      </c>
      <c r="T12" s="1710">
        <f>+'F1 COBERTURA ESTABLECIMIENTOS'!$B$34</f>
        <v>0</v>
      </c>
      <c r="U12" s="1710">
        <f>+'F1 COBERTURA ESTABLECIMIENTOS'!$B$35</f>
        <v>0</v>
      </c>
      <c r="V12" s="1710">
        <f>+'F1 COBERTURA ESTABLECIMIENTOS'!$B$36</f>
        <v>0</v>
      </c>
      <c r="W12" s="1710">
        <f>+'F1 COBERTURA ESTABLECIMIENTOS'!$B$37</f>
        <v>0</v>
      </c>
      <c r="X12" s="1710">
        <f>+'F1 COBERTURA ESTABLECIMIENTOS'!$B$38</f>
        <v>0</v>
      </c>
      <c r="Y12" s="1710">
        <f>+'F1 COBERTURA ESTABLECIMIENTOS'!$B$39</f>
        <v>0</v>
      </c>
      <c r="Z12" s="1710">
        <f>+'F1 COBERTURA ESTABLECIMIENTOS'!$B$40</f>
        <v>0</v>
      </c>
      <c r="AA12" s="1710">
        <f>+'F1 COBERTURA ESTABLECIMIENTOS'!$B$41</f>
        <v>0</v>
      </c>
      <c r="AB12" s="1710">
        <f>+'F1 COBERTURA ESTABLECIMIENTOS'!$B$42</f>
        <v>0</v>
      </c>
      <c r="AC12" s="1710">
        <f>+'F1 COBERTURA ESTABLECIMIENTOS'!$B$43</f>
        <v>0</v>
      </c>
      <c r="AD12" s="1710">
        <f>+'F1 COBERTURA ESTABLECIMIENTOS'!$B$44</f>
        <v>0</v>
      </c>
      <c r="AE12" s="1710">
        <f>+'F1 COBERTURA ESTABLECIMIENTOS'!$B$45</f>
        <v>0</v>
      </c>
      <c r="AF12" s="1710">
        <f>+'F1 COBERTURA ESTABLECIMIENTOS'!$B$46</f>
        <v>0</v>
      </c>
      <c r="AG12" s="1710">
        <f>+'F1 COBERTURA ESTABLECIMIENTOS'!$B$47</f>
        <v>0</v>
      </c>
      <c r="AH12" s="1710">
        <f>+'F1 COBERTURA ESTABLECIMIENTOS'!$B$48</f>
        <v>0</v>
      </c>
      <c r="AI12" s="1710">
        <f>+'F1 COBERTURA ESTABLECIMIENTOS'!$B$49</f>
        <v>0</v>
      </c>
      <c r="AJ12" s="1710">
        <f>+'F1 COBERTURA ESTABLECIMIENTOS'!$B$50</f>
        <v>0</v>
      </c>
      <c r="AK12" s="1710">
        <f>+'F1 COBERTURA ESTABLECIMIENTOS'!$B$51</f>
        <v>0</v>
      </c>
      <c r="AL12" s="1710">
        <f>+'F1 COBERTURA ESTABLECIMIENTOS'!$B$52</f>
        <v>0</v>
      </c>
      <c r="AM12" s="1710">
        <f>+'F1 COBERTURA ESTABLECIMIENTOS'!$B$53</f>
        <v>0</v>
      </c>
      <c r="AN12" s="1710">
        <f>+'F1 COBERTURA ESTABLECIMIENTOS'!$B$54</f>
        <v>0</v>
      </c>
      <c r="AO12" s="1710">
        <f>+'F1 COBERTURA ESTABLECIMIENTOS'!$B$55</f>
        <v>0</v>
      </c>
      <c r="AP12" s="1710">
        <f>+'F1 COBERTURA ESTABLECIMIENTOS'!$B$56</f>
        <v>0</v>
      </c>
      <c r="AQ12" s="1710">
        <f>+'F1 COBERTURA ESTABLECIMIENTOS'!$B$57</f>
        <v>0</v>
      </c>
      <c r="AR12" s="1710">
        <f>+'F1 COBERTURA ESTABLECIMIENTOS'!$B$58</f>
        <v>0</v>
      </c>
      <c r="AS12" s="1710">
        <f>+'F1 COBERTURA ESTABLECIMIENTOS'!$B$59</f>
        <v>0</v>
      </c>
      <c r="AT12" s="1710">
        <f>+'F1 COBERTURA ESTABLECIMIENTOS'!$B$60</f>
        <v>0</v>
      </c>
      <c r="AU12" s="1710">
        <f>+'F1 COBERTURA ESTABLECIMIENTOS'!$B$61</f>
        <v>0</v>
      </c>
      <c r="AV12" s="1710">
        <f>+'F1 COBERTURA ESTABLECIMIENTOS'!$B$62</f>
        <v>0</v>
      </c>
      <c r="AW12" s="707"/>
      <c r="AX12" s="707"/>
      <c r="AY12" s="707"/>
      <c r="AZ12" s="707"/>
      <c r="BA12" s="707"/>
      <c r="BB12" s="707"/>
      <c r="BC12" s="707"/>
      <c r="BD12" s="707"/>
      <c r="BE12" s="708">
        <v>2</v>
      </c>
      <c r="BF12" s="708">
        <v>2</v>
      </c>
      <c r="BG12" s="708">
        <v>2</v>
      </c>
      <c r="BH12" s="707"/>
      <c r="BI12" s="707"/>
    </row>
    <row r="13" spans="1:61" s="704" customFormat="1" ht="40.5" customHeight="1">
      <c r="A13" s="2695" t="s">
        <v>1169</v>
      </c>
      <c r="B13" s="1711" t="s">
        <v>1170</v>
      </c>
      <c r="C13" s="709" t="s">
        <v>1171</v>
      </c>
      <c r="D13" s="1712" t="s">
        <v>1107</v>
      </c>
      <c r="E13" s="1713" t="str">
        <f>+IF(ISERROR(AVERAGE(F13:AV13)),"",AVERAGE(F13:AV13))</f>
        <v/>
      </c>
      <c r="F13" s="1714"/>
      <c r="G13" s="1714"/>
      <c r="H13" s="1714"/>
      <c r="I13" s="1714"/>
      <c r="J13" s="1714"/>
      <c r="K13" s="1714"/>
      <c r="L13" s="1714"/>
      <c r="M13" s="1714"/>
      <c r="N13" s="1714"/>
      <c r="O13" s="1714"/>
      <c r="P13" s="1715"/>
      <c r="Q13" s="1715"/>
      <c r="R13" s="1715"/>
      <c r="S13" s="1715"/>
      <c r="T13" s="1715"/>
      <c r="U13" s="1715"/>
      <c r="V13" s="1715"/>
      <c r="W13" s="1715"/>
      <c r="X13" s="1715"/>
      <c r="Y13" s="1715"/>
      <c r="Z13" s="1715"/>
      <c r="AA13" s="1715"/>
      <c r="AB13" s="1715"/>
      <c r="AC13" s="1715"/>
      <c r="AD13" s="1715"/>
      <c r="AE13" s="1715"/>
      <c r="AF13" s="1715"/>
      <c r="AG13" s="1715"/>
      <c r="AH13" s="1715"/>
      <c r="AI13" s="1715"/>
      <c r="AJ13" s="1715"/>
      <c r="AK13" s="1715"/>
      <c r="AL13" s="1715"/>
      <c r="AM13" s="1715"/>
      <c r="AN13" s="1715"/>
      <c r="AO13" s="1715"/>
      <c r="AP13" s="1715"/>
      <c r="AQ13" s="1715"/>
      <c r="AR13" s="1715"/>
      <c r="AS13" s="1715"/>
      <c r="AT13" s="1715"/>
      <c r="AU13" s="1715"/>
      <c r="AV13" s="1715"/>
      <c r="BA13" s="695"/>
      <c r="BE13" s="710">
        <v>3</v>
      </c>
      <c r="BF13" s="710">
        <v>3</v>
      </c>
      <c r="BG13" s="711" t="s">
        <v>1172</v>
      </c>
    </row>
    <row r="14" spans="1:61" s="704" customFormat="1" ht="55.5" customHeight="1">
      <c r="A14" s="2696"/>
      <c r="B14" s="1711" t="s">
        <v>1173</v>
      </c>
      <c r="C14" s="712" t="s">
        <v>1174</v>
      </c>
      <c r="D14" s="1716" t="s">
        <v>1175</v>
      </c>
      <c r="E14" s="1713" t="str">
        <f>+IF(ISERROR(AVERAGE(F14:AV14)),"",AVERAGE(F14:AV14))</f>
        <v/>
      </c>
      <c r="F14" s="1714"/>
      <c r="G14" s="1714"/>
      <c r="H14" s="1714"/>
      <c r="I14" s="1714"/>
      <c r="J14" s="1714"/>
      <c r="K14" s="1714"/>
      <c r="L14" s="1714"/>
      <c r="M14" s="1714"/>
      <c r="N14" s="1714"/>
      <c r="O14" s="1714"/>
      <c r="P14" s="1715"/>
      <c r="Q14" s="1715"/>
      <c r="R14" s="1715"/>
      <c r="S14" s="1715"/>
      <c r="T14" s="1715"/>
      <c r="U14" s="1715"/>
      <c r="V14" s="1715"/>
      <c r="W14" s="1715"/>
      <c r="X14" s="1715"/>
      <c r="Y14" s="1715"/>
      <c r="Z14" s="1715"/>
      <c r="AA14" s="1715"/>
      <c r="AB14" s="1715"/>
      <c r="AC14" s="1715"/>
      <c r="AD14" s="1715"/>
      <c r="AE14" s="1715"/>
      <c r="AF14" s="1715"/>
      <c r="AG14" s="1715"/>
      <c r="AH14" s="1715"/>
      <c r="AI14" s="1715"/>
      <c r="AJ14" s="1715"/>
      <c r="AK14" s="1715"/>
      <c r="AL14" s="1715"/>
      <c r="AM14" s="1715"/>
      <c r="AN14" s="1715"/>
      <c r="AO14" s="1715"/>
      <c r="AP14" s="1715"/>
      <c r="AQ14" s="1715"/>
      <c r="AR14" s="1715"/>
      <c r="AS14" s="1715"/>
      <c r="AT14" s="1715"/>
      <c r="AU14" s="1715"/>
      <c r="AV14" s="1715"/>
      <c r="BA14" s="695"/>
      <c r="BE14" s="711" t="s">
        <v>1172</v>
      </c>
      <c r="BF14" s="711">
        <v>4</v>
      </c>
      <c r="BG14" s="705"/>
    </row>
    <row r="15" spans="1:61" s="704" customFormat="1" ht="9.75" customHeight="1">
      <c r="A15" s="2696"/>
      <c r="B15" s="2690" t="s">
        <v>1176</v>
      </c>
      <c r="C15" s="2691" t="s">
        <v>1177</v>
      </c>
      <c r="D15" s="1717" t="s">
        <v>1178</v>
      </c>
      <c r="E15" s="2694" t="str">
        <f>+IF(ISERROR(AVERAGE($F15:$AV15)),"",AVERAGE($F15:$AV15))</f>
        <v/>
      </c>
      <c r="F15" s="2687"/>
      <c r="G15" s="2687"/>
      <c r="H15" s="2687"/>
      <c r="I15" s="2687"/>
      <c r="J15" s="2687"/>
      <c r="K15" s="2687"/>
      <c r="L15" s="2687"/>
      <c r="M15" s="2687"/>
      <c r="N15" s="2687"/>
      <c r="O15" s="2687"/>
      <c r="P15" s="2683"/>
      <c r="Q15" s="2683"/>
      <c r="R15" s="2683"/>
      <c r="S15" s="2683"/>
      <c r="T15" s="2683"/>
      <c r="U15" s="2683"/>
      <c r="V15" s="2683"/>
      <c r="W15" s="2683"/>
      <c r="X15" s="2683"/>
      <c r="Y15" s="2683"/>
      <c r="Z15" s="2683"/>
      <c r="AA15" s="2683"/>
      <c r="AB15" s="2683"/>
      <c r="AC15" s="2683"/>
      <c r="AD15" s="2683"/>
      <c r="AE15" s="2683"/>
      <c r="AF15" s="2683"/>
      <c r="AG15" s="2683"/>
      <c r="AH15" s="2683"/>
      <c r="AI15" s="2683"/>
      <c r="AJ15" s="2683"/>
      <c r="AK15" s="2683"/>
      <c r="AL15" s="2683"/>
      <c r="AM15" s="2683"/>
      <c r="AN15" s="2683"/>
      <c r="AO15" s="2683"/>
      <c r="AP15" s="2683"/>
      <c r="AQ15" s="2683"/>
      <c r="AR15" s="2683"/>
      <c r="AS15" s="2683"/>
      <c r="AT15" s="2683"/>
      <c r="AU15" s="2683"/>
      <c r="AV15" s="2683"/>
      <c r="BA15" s="695"/>
      <c r="BE15" s="711"/>
      <c r="BF15" s="704">
        <v>5</v>
      </c>
      <c r="BG15" s="705"/>
    </row>
    <row r="16" spans="1:61" s="704" customFormat="1" ht="18" customHeight="1">
      <c r="A16" s="2696"/>
      <c r="B16" s="2698"/>
      <c r="C16" s="2699"/>
      <c r="D16" s="713" t="s">
        <v>1179</v>
      </c>
      <c r="E16" s="2694"/>
      <c r="F16" s="2687"/>
      <c r="G16" s="2687"/>
      <c r="H16" s="2687"/>
      <c r="I16" s="2687"/>
      <c r="J16" s="2687"/>
      <c r="K16" s="2687"/>
      <c r="L16" s="2687"/>
      <c r="M16" s="2687"/>
      <c r="N16" s="2687"/>
      <c r="O16" s="2687"/>
      <c r="P16" s="2683"/>
      <c r="Q16" s="2683"/>
      <c r="R16" s="2683"/>
      <c r="S16" s="2683"/>
      <c r="T16" s="2683"/>
      <c r="U16" s="2683"/>
      <c r="V16" s="2683"/>
      <c r="W16" s="2683"/>
      <c r="X16" s="2683"/>
      <c r="Y16" s="2683"/>
      <c r="Z16" s="2683"/>
      <c r="AA16" s="2683"/>
      <c r="AB16" s="2683"/>
      <c r="AC16" s="2683"/>
      <c r="AD16" s="2683"/>
      <c r="AE16" s="2683"/>
      <c r="AF16" s="2683"/>
      <c r="AG16" s="2683"/>
      <c r="AH16" s="2683"/>
      <c r="AI16" s="2683"/>
      <c r="AJ16" s="2683"/>
      <c r="AK16" s="2683"/>
      <c r="AL16" s="2683"/>
      <c r="AM16" s="2683"/>
      <c r="AN16" s="2683"/>
      <c r="AO16" s="2683"/>
      <c r="AP16" s="2683"/>
      <c r="AQ16" s="2683"/>
      <c r="AR16" s="2683"/>
      <c r="AS16" s="2683"/>
      <c r="AT16" s="2683"/>
      <c r="AU16" s="2683"/>
      <c r="AV16" s="2683"/>
      <c r="BA16" s="695"/>
      <c r="BE16" s="711"/>
      <c r="BF16" s="711" t="s">
        <v>1172</v>
      </c>
      <c r="BG16" s="705"/>
    </row>
    <row r="17" spans="1:59" s="704" customFormat="1" ht="10.5" customHeight="1">
      <c r="A17" s="2696"/>
      <c r="B17" s="2698"/>
      <c r="C17" s="2699"/>
      <c r="D17" s="713" t="s">
        <v>1180</v>
      </c>
      <c r="E17" s="2694"/>
      <c r="F17" s="2687"/>
      <c r="G17" s="2687"/>
      <c r="H17" s="2687"/>
      <c r="I17" s="2687"/>
      <c r="J17" s="2687"/>
      <c r="K17" s="2687"/>
      <c r="L17" s="2687"/>
      <c r="M17" s="2687"/>
      <c r="N17" s="2687"/>
      <c r="O17" s="2687"/>
      <c r="P17" s="2683"/>
      <c r="Q17" s="2683"/>
      <c r="R17" s="2683"/>
      <c r="S17" s="2683"/>
      <c r="T17" s="2683"/>
      <c r="U17" s="2683"/>
      <c r="V17" s="2683"/>
      <c r="W17" s="2683"/>
      <c r="X17" s="2683"/>
      <c r="Y17" s="2683"/>
      <c r="Z17" s="2683"/>
      <c r="AA17" s="2683"/>
      <c r="AB17" s="2683"/>
      <c r="AC17" s="2683"/>
      <c r="AD17" s="2683"/>
      <c r="AE17" s="2683"/>
      <c r="AF17" s="2683"/>
      <c r="AG17" s="2683"/>
      <c r="AH17" s="2683"/>
      <c r="AI17" s="2683"/>
      <c r="AJ17" s="2683"/>
      <c r="AK17" s="2683"/>
      <c r="AL17" s="2683"/>
      <c r="AM17" s="2683"/>
      <c r="AN17" s="2683"/>
      <c r="AO17" s="2683"/>
      <c r="AP17" s="2683"/>
      <c r="AQ17" s="2683"/>
      <c r="AR17" s="2683"/>
      <c r="AS17" s="2683"/>
      <c r="AT17" s="2683"/>
      <c r="AU17" s="2683"/>
      <c r="AV17" s="2683"/>
      <c r="BA17" s="695"/>
      <c r="BE17" s="711"/>
      <c r="BF17" s="705"/>
      <c r="BG17" s="705"/>
    </row>
    <row r="18" spans="1:59" s="704" customFormat="1" ht="36.75" customHeight="1">
      <c r="A18" s="2696"/>
      <c r="B18" s="2698"/>
      <c r="C18" s="2699"/>
      <c r="D18" s="713" t="s">
        <v>1181</v>
      </c>
      <c r="E18" s="2694"/>
      <c r="F18" s="2687"/>
      <c r="G18" s="2687"/>
      <c r="H18" s="2687"/>
      <c r="I18" s="2687"/>
      <c r="J18" s="2687"/>
      <c r="K18" s="2687"/>
      <c r="L18" s="2687"/>
      <c r="M18" s="2687"/>
      <c r="N18" s="2687"/>
      <c r="O18" s="2687"/>
      <c r="P18" s="2683"/>
      <c r="Q18" s="2683"/>
      <c r="R18" s="2683"/>
      <c r="S18" s="2683"/>
      <c r="T18" s="2683"/>
      <c r="U18" s="2683"/>
      <c r="V18" s="2683"/>
      <c r="W18" s="2683"/>
      <c r="X18" s="2683"/>
      <c r="Y18" s="2683"/>
      <c r="Z18" s="2683"/>
      <c r="AA18" s="2683"/>
      <c r="AB18" s="2683"/>
      <c r="AC18" s="2683"/>
      <c r="AD18" s="2683"/>
      <c r="AE18" s="2683"/>
      <c r="AF18" s="2683"/>
      <c r="AG18" s="2683"/>
      <c r="AH18" s="2683"/>
      <c r="AI18" s="2683"/>
      <c r="AJ18" s="2683"/>
      <c r="AK18" s="2683"/>
      <c r="AL18" s="2683"/>
      <c r="AM18" s="2683"/>
      <c r="AN18" s="2683"/>
      <c r="AO18" s="2683"/>
      <c r="AP18" s="2683"/>
      <c r="AQ18" s="2683"/>
      <c r="AR18" s="2683"/>
      <c r="AS18" s="2683"/>
      <c r="AT18" s="2683"/>
      <c r="AU18" s="2683"/>
      <c r="AV18" s="2683"/>
      <c r="BA18" s="695"/>
      <c r="BE18" s="714"/>
      <c r="BF18" s="705"/>
      <c r="BG18" s="705"/>
    </row>
    <row r="19" spans="1:59" s="704" customFormat="1" ht="35.25" customHeight="1">
      <c r="A19" s="2696"/>
      <c r="B19" s="2698"/>
      <c r="C19" s="2700"/>
      <c r="D19" s="1718" t="s">
        <v>1182</v>
      </c>
      <c r="E19" s="2694"/>
      <c r="F19" s="2687"/>
      <c r="G19" s="2687"/>
      <c r="H19" s="2687"/>
      <c r="I19" s="2687"/>
      <c r="J19" s="2687"/>
      <c r="K19" s="2687"/>
      <c r="L19" s="2687"/>
      <c r="M19" s="2687"/>
      <c r="N19" s="2687"/>
      <c r="O19" s="2687"/>
      <c r="P19" s="2683"/>
      <c r="Q19" s="2683"/>
      <c r="R19" s="2683"/>
      <c r="S19" s="2683"/>
      <c r="T19" s="2683"/>
      <c r="U19" s="2683"/>
      <c r="V19" s="2683"/>
      <c r="W19" s="2683"/>
      <c r="X19" s="2683"/>
      <c r="Y19" s="2683"/>
      <c r="Z19" s="2683"/>
      <c r="AA19" s="2683"/>
      <c r="AB19" s="2683"/>
      <c r="AC19" s="2683"/>
      <c r="AD19" s="2683"/>
      <c r="AE19" s="2683"/>
      <c r="AF19" s="2683"/>
      <c r="AG19" s="2683"/>
      <c r="AH19" s="2683"/>
      <c r="AI19" s="2683"/>
      <c r="AJ19" s="2683"/>
      <c r="AK19" s="2683"/>
      <c r="AL19" s="2683"/>
      <c r="AM19" s="2683"/>
      <c r="AN19" s="2683"/>
      <c r="AO19" s="2683"/>
      <c r="AP19" s="2683"/>
      <c r="AQ19" s="2683"/>
      <c r="AR19" s="2683"/>
      <c r="AS19" s="2683"/>
      <c r="AT19" s="2683"/>
      <c r="AU19" s="2683"/>
      <c r="AV19" s="2683"/>
      <c r="BA19" s="695"/>
      <c r="BE19" s="714"/>
      <c r="BF19" s="705"/>
      <c r="BG19" s="705"/>
    </row>
    <row r="20" spans="1:59" s="704" customFormat="1" ht="18" customHeight="1">
      <c r="A20" s="2696"/>
      <c r="B20" s="2701" t="s">
        <v>1183</v>
      </c>
      <c r="C20" s="715"/>
      <c r="D20" s="1717" t="s">
        <v>1178</v>
      </c>
      <c r="E20" s="2694" t="str">
        <f>+IF(ISERROR(AVERAGE($F20:$AV20)),"",AVERAGE($F20:$AV20))</f>
        <v/>
      </c>
      <c r="F20" s="2687"/>
      <c r="G20" s="2687"/>
      <c r="H20" s="2687"/>
      <c r="I20" s="2687"/>
      <c r="J20" s="2687"/>
      <c r="K20" s="2687"/>
      <c r="L20" s="2687"/>
      <c r="M20" s="2687"/>
      <c r="N20" s="2687"/>
      <c r="O20" s="2687"/>
      <c r="P20" s="2683"/>
      <c r="Q20" s="2683"/>
      <c r="R20" s="2683"/>
      <c r="S20" s="2683"/>
      <c r="T20" s="2683"/>
      <c r="U20" s="2683"/>
      <c r="V20" s="2683"/>
      <c r="W20" s="2683"/>
      <c r="X20" s="2683"/>
      <c r="Y20" s="2683"/>
      <c r="Z20" s="2683"/>
      <c r="AA20" s="2683"/>
      <c r="AB20" s="2683"/>
      <c r="AC20" s="2683"/>
      <c r="AD20" s="2683"/>
      <c r="AE20" s="2683"/>
      <c r="AF20" s="2683"/>
      <c r="AG20" s="2683"/>
      <c r="AH20" s="2683"/>
      <c r="AI20" s="2683"/>
      <c r="AJ20" s="2683"/>
      <c r="AK20" s="2683"/>
      <c r="AL20" s="2683"/>
      <c r="AM20" s="2683"/>
      <c r="AN20" s="2683"/>
      <c r="AO20" s="2683"/>
      <c r="AP20" s="2683"/>
      <c r="AQ20" s="2683"/>
      <c r="AR20" s="2683"/>
      <c r="AS20" s="2683"/>
      <c r="AT20" s="2683"/>
      <c r="AU20" s="2683"/>
      <c r="AV20" s="2683"/>
      <c r="BA20" s="695"/>
      <c r="BE20" s="711"/>
      <c r="BF20" s="711" t="s">
        <v>1172</v>
      </c>
      <c r="BG20" s="705"/>
    </row>
    <row r="21" spans="1:59" s="704" customFormat="1" ht="18" customHeight="1">
      <c r="A21" s="2696"/>
      <c r="B21" s="2702"/>
      <c r="C21" s="715"/>
      <c r="D21" s="713" t="s">
        <v>1179</v>
      </c>
      <c r="E21" s="2694"/>
      <c r="F21" s="2687"/>
      <c r="G21" s="2687"/>
      <c r="H21" s="2687"/>
      <c r="I21" s="2687"/>
      <c r="J21" s="2687"/>
      <c r="K21" s="2687"/>
      <c r="L21" s="2687"/>
      <c r="M21" s="2687"/>
      <c r="N21" s="2687"/>
      <c r="O21" s="2687"/>
      <c r="P21" s="2683"/>
      <c r="Q21" s="2683"/>
      <c r="R21" s="2683"/>
      <c r="S21" s="2683"/>
      <c r="T21" s="2683"/>
      <c r="U21" s="2683"/>
      <c r="V21" s="2683"/>
      <c r="W21" s="2683"/>
      <c r="X21" s="2683"/>
      <c r="Y21" s="2683"/>
      <c r="Z21" s="2683"/>
      <c r="AA21" s="2683"/>
      <c r="AB21" s="2683"/>
      <c r="AC21" s="2683"/>
      <c r="AD21" s="2683"/>
      <c r="AE21" s="2683"/>
      <c r="AF21" s="2683"/>
      <c r="AG21" s="2683"/>
      <c r="AH21" s="2683"/>
      <c r="AI21" s="2683"/>
      <c r="AJ21" s="2683"/>
      <c r="AK21" s="2683"/>
      <c r="AL21" s="2683"/>
      <c r="AM21" s="2683"/>
      <c r="AN21" s="2683"/>
      <c r="AO21" s="2683"/>
      <c r="AP21" s="2683"/>
      <c r="AQ21" s="2683"/>
      <c r="AR21" s="2683"/>
      <c r="AS21" s="2683"/>
      <c r="AT21" s="2683"/>
      <c r="AU21" s="2683"/>
      <c r="AV21" s="2683"/>
      <c r="BA21" s="695"/>
      <c r="BE21" s="711"/>
      <c r="BF21" s="711"/>
      <c r="BG21" s="705"/>
    </row>
    <row r="22" spans="1:59" s="704" customFormat="1" ht="17.25" customHeight="1">
      <c r="A22" s="2696"/>
      <c r="B22" s="2702"/>
      <c r="C22" s="715"/>
      <c r="D22" s="713" t="s">
        <v>1180</v>
      </c>
      <c r="E22" s="2694"/>
      <c r="F22" s="2687"/>
      <c r="G22" s="2687"/>
      <c r="H22" s="2687"/>
      <c r="I22" s="2687"/>
      <c r="J22" s="2687"/>
      <c r="K22" s="2687"/>
      <c r="L22" s="2687"/>
      <c r="M22" s="2687"/>
      <c r="N22" s="2687"/>
      <c r="O22" s="2687"/>
      <c r="P22" s="2683"/>
      <c r="Q22" s="2683"/>
      <c r="R22" s="2683"/>
      <c r="S22" s="2683"/>
      <c r="T22" s="2683"/>
      <c r="U22" s="2683"/>
      <c r="V22" s="2683"/>
      <c r="W22" s="2683"/>
      <c r="X22" s="2683"/>
      <c r="Y22" s="2683"/>
      <c r="Z22" s="2683"/>
      <c r="AA22" s="2683"/>
      <c r="AB22" s="2683"/>
      <c r="AC22" s="2683"/>
      <c r="AD22" s="2683"/>
      <c r="AE22" s="2683"/>
      <c r="AF22" s="2683"/>
      <c r="AG22" s="2683"/>
      <c r="AH22" s="2683"/>
      <c r="AI22" s="2683"/>
      <c r="AJ22" s="2683"/>
      <c r="AK22" s="2683"/>
      <c r="AL22" s="2683"/>
      <c r="AM22" s="2683"/>
      <c r="AN22" s="2683"/>
      <c r="AO22" s="2683"/>
      <c r="AP22" s="2683"/>
      <c r="AQ22" s="2683"/>
      <c r="AR22" s="2683"/>
      <c r="AS22" s="2683"/>
      <c r="AT22" s="2683"/>
      <c r="AU22" s="2683"/>
      <c r="AV22" s="2683"/>
      <c r="BA22" s="695"/>
      <c r="BE22" s="711"/>
      <c r="BF22" s="705"/>
      <c r="BG22" s="705"/>
    </row>
    <row r="23" spans="1:59" s="704" customFormat="1" ht="33" customHeight="1">
      <c r="A23" s="2696"/>
      <c r="B23" s="2702"/>
      <c r="C23" s="715"/>
      <c r="D23" s="1718" t="s">
        <v>1181</v>
      </c>
      <c r="E23" s="2694"/>
      <c r="F23" s="2687"/>
      <c r="G23" s="2687"/>
      <c r="H23" s="2687"/>
      <c r="I23" s="2687"/>
      <c r="J23" s="2687"/>
      <c r="K23" s="2687"/>
      <c r="L23" s="2687"/>
      <c r="M23" s="2687"/>
      <c r="N23" s="2687"/>
      <c r="O23" s="2687"/>
      <c r="P23" s="2683"/>
      <c r="Q23" s="2683"/>
      <c r="R23" s="2683"/>
      <c r="S23" s="2683"/>
      <c r="T23" s="2683"/>
      <c r="U23" s="2683"/>
      <c r="V23" s="2683"/>
      <c r="W23" s="2683"/>
      <c r="X23" s="2683"/>
      <c r="Y23" s="2683"/>
      <c r="Z23" s="2683"/>
      <c r="AA23" s="2683"/>
      <c r="AB23" s="2683"/>
      <c r="AC23" s="2683"/>
      <c r="AD23" s="2683"/>
      <c r="AE23" s="2683"/>
      <c r="AF23" s="2683"/>
      <c r="AG23" s="2683"/>
      <c r="AH23" s="2683"/>
      <c r="AI23" s="2683"/>
      <c r="AJ23" s="2683"/>
      <c r="AK23" s="2683"/>
      <c r="AL23" s="2683"/>
      <c r="AM23" s="2683"/>
      <c r="AN23" s="2683"/>
      <c r="AO23" s="2683"/>
      <c r="AP23" s="2683"/>
      <c r="AQ23" s="2683"/>
      <c r="AR23" s="2683"/>
      <c r="AS23" s="2683"/>
      <c r="AT23" s="2683"/>
      <c r="AU23" s="2683"/>
      <c r="AV23" s="2683"/>
      <c r="BA23" s="695"/>
      <c r="BE23" s="714"/>
      <c r="BF23" s="705"/>
      <c r="BG23" s="705"/>
    </row>
    <row r="24" spans="1:59" s="704" customFormat="1" ht="18" hidden="1" customHeight="1">
      <c r="A24" s="2697"/>
      <c r="B24" s="2703"/>
      <c r="C24" s="715"/>
      <c r="D24" s="1719" t="s">
        <v>1184</v>
      </c>
      <c r="E24" s="2694"/>
      <c r="F24" s="2687"/>
      <c r="G24" s="2687"/>
      <c r="H24" s="2687"/>
      <c r="I24" s="2687"/>
      <c r="J24" s="2687"/>
      <c r="K24" s="2687"/>
      <c r="L24" s="2687"/>
      <c r="M24" s="2687"/>
      <c r="N24" s="2687"/>
      <c r="O24" s="2687"/>
      <c r="P24" s="2683"/>
      <c r="Q24" s="2683"/>
      <c r="R24" s="2683"/>
      <c r="S24" s="2683"/>
      <c r="T24" s="2683"/>
      <c r="U24" s="2683"/>
      <c r="V24" s="2683"/>
      <c r="W24" s="2683"/>
      <c r="X24" s="2683"/>
      <c r="Y24" s="2683"/>
      <c r="Z24" s="2683"/>
      <c r="AA24" s="2683"/>
      <c r="AB24" s="2683"/>
      <c r="AC24" s="2683"/>
      <c r="AD24" s="2683"/>
      <c r="AE24" s="2683"/>
      <c r="AF24" s="2683"/>
      <c r="AG24" s="2683"/>
      <c r="AH24" s="2683"/>
      <c r="AI24" s="2683"/>
      <c r="AJ24" s="2683"/>
      <c r="AK24" s="2683"/>
      <c r="AL24" s="2683"/>
      <c r="AM24" s="2683"/>
      <c r="AN24" s="2683"/>
      <c r="AO24" s="2683"/>
      <c r="AP24" s="2683"/>
      <c r="AQ24" s="2683"/>
      <c r="AR24" s="2683"/>
      <c r="AS24" s="2683"/>
      <c r="AT24" s="2683"/>
      <c r="AU24" s="2683"/>
      <c r="AV24" s="2683"/>
      <c r="BA24" s="695"/>
      <c r="BE24" s="714"/>
      <c r="BF24" s="705"/>
      <c r="BG24" s="705"/>
    </row>
    <row r="25" spans="1:59" s="704" customFormat="1" ht="58.5" customHeight="1">
      <c r="A25" s="2688" t="s">
        <v>1185</v>
      </c>
      <c r="B25" s="1711" t="s">
        <v>1186</v>
      </c>
      <c r="C25" s="709" t="s">
        <v>1187</v>
      </c>
      <c r="D25" s="1716" t="s">
        <v>1188</v>
      </c>
      <c r="E25" s="1720" t="str">
        <f>+IF(ISERROR(MODE(F25:AV25)),"",MODE($F25:$AV25))</f>
        <v/>
      </c>
      <c r="F25" s="1714"/>
      <c r="G25" s="1714"/>
      <c r="H25" s="1714"/>
      <c r="I25" s="1714"/>
      <c r="J25" s="1714"/>
      <c r="K25" s="1714"/>
      <c r="L25" s="1714"/>
      <c r="M25" s="1714"/>
      <c r="N25" s="1714"/>
      <c r="O25" s="1714"/>
      <c r="P25" s="1715"/>
      <c r="Q25" s="1715"/>
      <c r="R25" s="1715"/>
      <c r="S25" s="1715"/>
      <c r="T25" s="1715"/>
      <c r="U25" s="1715"/>
      <c r="V25" s="1715"/>
      <c r="W25" s="1715"/>
      <c r="X25" s="1715"/>
      <c r="Y25" s="1715"/>
      <c r="Z25" s="1715"/>
      <c r="AA25" s="1715"/>
      <c r="AB25" s="1715"/>
      <c r="AC25" s="1715"/>
      <c r="AD25" s="1715"/>
      <c r="AE25" s="1715"/>
      <c r="AF25" s="1715"/>
      <c r="AG25" s="1715"/>
      <c r="AH25" s="1715"/>
      <c r="AI25" s="1715"/>
      <c r="AJ25" s="1715"/>
      <c r="AK25" s="1715"/>
      <c r="AL25" s="1715"/>
      <c r="AM25" s="1715"/>
      <c r="AN25" s="1715"/>
      <c r="AO25" s="1715"/>
      <c r="AP25" s="1715"/>
      <c r="AQ25" s="1715"/>
      <c r="AR25" s="1715"/>
      <c r="AS25" s="1715"/>
      <c r="AT25" s="1715"/>
      <c r="AU25" s="1715"/>
      <c r="AV25" s="1715"/>
      <c r="BA25" s="695"/>
    </row>
    <row r="26" spans="1:59" s="704" customFormat="1" ht="60.75" customHeight="1">
      <c r="A26" s="2688"/>
      <c r="B26" s="1721" t="s">
        <v>1189</v>
      </c>
      <c r="C26" s="712" t="s">
        <v>1190</v>
      </c>
      <c r="D26" s="1722" t="s">
        <v>1107</v>
      </c>
      <c r="E26" s="1723">
        <f>SUM(F26:AV26)</f>
        <v>0</v>
      </c>
      <c r="F26" s="1714"/>
      <c r="G26" s="1714"/>
      <c r="H26" s="1714"/>
      <c r="I26" s="1714"/>
      <c r="J26" s="1714"/>
      <c r="K26" s="1714"/>
      <c r="L26" s="1714"/>
      <c r="M26" s="1714"/>
      <c r="N26" s="1714"/>
      <c r="O26" s="1714"/>
      <c r="P26" s="1715"/>
      <c r="Q26" s="1715"/>
      <c r="R26" s="1715"/>
      <c r="S26" s="1715"/>
      <c r="T26" s="1715"/>
      <c r="U26" s="1715"/>
      <c r="V26" s="1715"/>
      <c r="W26" s="1715"/>
      <c r="X26" s="1715"/>
      <c r="Y26" s="1715"/>
      <c r="Z26" s="1715"/>
      <c r="AA26" s="1715"/>
      <c r="AB26" s="1715"/>
      <c r="AC26" s="1715"/>
      <c r="AD26" s="1715"/>
      <c r="AE26" s="1715"/>
      <c r="AF26" s="1715"/>
      <c r="AG26" s="1715"/>
      <c r="AH26" s="1715"/>
      <c r="AI26" s="1715"/>
      <c r="AJ26" s="1715"/>
      <c r="AK26" s="1715"/>
      <c r="AL26" s="1715"/>
      <c r="AM26" s="1715"/>
      <c r="AN26" s="1715"/>
      <c r="AO26" s="1715"/>
      <c r="AP26" s="1715"/>
      <c r="AQ26" s="1715"/>
      <c r="AR26" s="1715"/>
      <c r="AS26" s="1715"/>
      <c r="AT26" s="1715"/>
      <c r="AU26" s="1715"/>
      <c r="AV26" s="1715"/>
      <c r="BA26" s="695"/>
    </row>
    <row r="27" spans="1:59" s="704" customFormat="1" ht="54.75" customHeight="1">
      <c r="A27" s="2688"/>
      <c r="B27" s="1721" t="s">
        <v>1191</v>
      </c>
      <c r="C27" s="712" t="s">
        <v>1192</v>
      </c>
      <c r="D27" s="1722" t="s">
        <v>1107</v>
      </c>
      <c r="E27" s="1723">
        <f>SUM(F27:AV27)</f>
        <v>0</v>
      </c>
      <c r="F27" s="1714"/>
      <c r="G27" s="1714"/>
      <c r="H27" s="1714"/>
      <c r="I27" s="1714"/>
      <c r="J27" s="1714"/>
      <c r="K27" s="1714"/>
      <c r="L27" s="1714"/>
      <c r="M27" s="1714"/>
      <c r="N27" s="1714"/>
      <c r="O27" s="1714"/>
      <c r="P27" s="1715"/>
      <c r="Q27" s="1715"/>
      <c r="R27" s="1715"/>
      <c r="S27" s="1715"/>
      <c r="T27" s="1715"/>
      <c r="U27" s="1715"/>
      <c r="V27" s="1715"/>
      <c r="W27" s="1715"/>
      <c r="X27" s="1715"/>
      <c r="Y27" s="1715"/>
      <c r="Z27" s="1715"/>
      <c r="AA27" s="1715"/>
      <c r="AB27" s="1715"/>
      <c r="AC27" s="1715"/>
      <c r="AD27" s="1715"/>
      <c r="AE27" s="1715"/>
      <c r="AF27" s="1715"/>
      <c r="AG27" s="1715"/>
      <c r="AH27" s="1715"/>
      <c r="AI27" s="1715"/>
      <c r="AJ27" s="1715"/>
      <c r="AK27" s="1715"/>
      <c r="AL27" s="1715"/>
      <c r="AM27" s="1715"/>
      <c r="AN27" s="1715"/>
      <c r="AO27" s="1715"/>
      <c r="AP27" s="1715"/>
      <c r="AQ27" s="1715"/>
      <c r="AR27" s="1715"/>
      <c r="AS27" s="1715"/>
      <c r="AT27" s="1715"/>
      <c r="AU27" s="1715"/>
      <c r="AV27" s="1715"/>
      <c r="BA27" s="695"/>
    </row>
    <row r="28" spans="1:59" s="704" customFormat="1" ht="39.75" customHeight="1">
      <c r="A28" s="2688"/>
      <c r="B28" s="1721" t="s">
        <v>1193</v>
      </c>
      <c r="C28" s="716" t="s">
        <v>1194</v>
      </c>
      <c r="D28" s="1713" t="s">
        <v>569</v>
      </c>
      <c r="E28" s="1724" t="str">
        <f>+IF(ISERROR(E$27/E$26),"",E$27/E$26)</f>
        <v/>
      </c>
      <c r="F28" s="1724" t="str">
        <f>+IF(ISERROR(F$27/F$26),"",F$27/F$26)</f>
        <v/>
      </c>
      <c r="G28" s="1724" t="str">
        <f t="shared" ref="G28:AV28" si="0">+IF(ISERROR(G$27/G$26),"",G$27/G$26)</f>
        <v/>
      </c>
      <c r="H28" s="1724" t="str">
        <f t="shared" si="0"/>
        <v/>
      </c>
      <c r="I28" s="1724" t="str">
        <f t="shared" si="0"/>
        <v/>
      </c>
      <c r="J28" s="1724" t="str">
        <f t="shared" si="0"/>
        <v/>
      </c>
      <c r="K28" s="1724" t="str">
        <f t="shared" si="0"/>
        <v/>
      </c>
      <c r="L28" s="1724" t="str">
        <f t="shared" si="0"/>
        <v/>
      </c>
      <c r="M28" s="1724" t="str">
        <f t="shared" si="0"/>
        <v/>
      </c>
      <c r="N28" s="1724" t="str">
        <f t="shared" si="0"/>
        <v/>
      </c>
      <c r="O28" s="1724" t="str">
        <f t="shared" si="0"/>
        <v/>
      </c>
      <c r="P28" s="1725" t="str">
        <f t="shared" si="0"/>
        <v/>
      </c>
      <c r="Q28" s="1725" t="str">
        <f t="shared" si="0"/>
        <v/>
      </c>
      <c r="R28" s="1725" t="str">
        <f t="shared" si="0"/>
        <v/>
      </c>
      <c r="S28" s="1725" t="str">
        <f t="shared" si="0"/>
        <v/>
      </c>
      <c r="T28" s="1725" t="str">
        <f t="shared" si="0"/>
        <v/>
      </c>
      <c r="U28" s="1725" t="str">
        <f t="shared" si="0"/>
        <v/>
      </c>
      <c r="V28" s="1725" t="str">
        <f t="shared" si="0"/>
        <v/>
      </c>
      <c r="W28" s="1725" t="str">
        <f t="shared" si="0"/>
        <v/>
      </c>
      <c r="X28" s="1725" t="str">
        <f t="shared" si="0"/>
        <v/>
      </c>
      <c r="Y28" s="1725" t="str">
        <f t="shared" si="0"/>
        <v/>
      </c>
      <c r="Z28" s="1725" t="str">
        <f t="shared" si="0"/>
        <v/>
      </c>
      <c r="AA28" s="1725" t="str">
        <f t="shared" si="0"/>
        <v/>
      </c>
      <c r="AB28" s="1725" t="str">
        <f t="shared" si="0"/>
        <v/>
      </c>
      <c r="AC28" s="1725" t="str">
        <f t="shared" si="0"/>
        <v/>
      </c>
      <c r="AD28" s="1725" t="str">
        <f t="shared" si="0"/>
        <v/>
      </c>
      <c r="AE28" s="1725" t="str">
        <f t="shared" si="0"/>
        <v/>
      </c>
      <c r="AF28" s="1725" t="str">
        <f t="shared" si="0"/>
        <v/>
      </c>
      <c r="AG28" s="1725" t="str">
        <f t="shared" si="0"/>
        <v/>
      </c>
      <c r="AH28" s="1725" t="str">
        <f t="shared" si="0"/>
        <v/>
      </c>
      <c r="AI28" s="1725" t="str">
        <f t="shared" si="0"/>
        <v/>
      </c>
      <c r="AJ28" s="1725" t="str">
        <f t="shared" si="0"/>
        <v/>
      </c>
      <c r="AK28" s="1725" t="str">
        <f t="shared" si="0"/>
        <v/>
      </c>
      <c r="AL28" s="1725" t="str">
        <f t="shared" si="0"/>
        <v/>
      </c>
      <c r="AM28" s="1725" t="str">
        <f t="shared" si="0"/>
        <v/>
      </c>
      <c r="AN28" s="1725" t="str">
        <f t="shared" si="0"/>
        <v/>
      </c>
      <c r="AO28" s="1725" t="str">
        <f t="shared" si="0"/>
        <v/>
      </c>
      <c r="AP28" s="1725" t="str">
        <f t="shared" si="0"/>
        <v/>
      </c>
      <c r="AQ28" s="1725" t="str">
        <f t="shared" si="0"/>
        <v/>
      </c>
      <c r="AR28" s="1725" t="str">
        <f t="shared" si="0"/>
        <v/>
      </c>
      <c r="AS28" s="1725" t="str">
        <f t="shared" si="0"/>
        <v/>
      </c>
      <c r="AT28" s="1725" t="str">
        <f t="shared" si="0"/>
        <v/>
      </c>
      <c r="AU28" s="1725" t="str">
        <f t="shared" si="0"/>
        <v/>
      </c>
      <c r="AV28" s="1725" t="str">
        <f t="shared" si="0"/>
        <v/>
      </c>
      <c r="BA28" s="695"/>
    </row>
    <row r="29" spans="1:59" s="704" customFormat="1">
      <c r="A29" s="2688"/>
      <c r="B29" s="2689" t="s">
        <v>1195</v>
      </c>
      <c r="C29" s="2691" t="s">
        <v>1196</v>
      </c>
      <c r="D29" s="1717" t="s">
        <v>1197</v>
      </c>
      <c r="E29" s="2694" t="str">
        <f>+IF(ISERROR(AVERAGE(F29:AV29)),"",AVERAGE(F29:AV29))</f>
        <v/>
      </c>
      <c r="F29" s="2687"/>
      <c r="G29" s="2687"/>
      <c r="H29" s="2687"/>
      <c r="I29" s="2687"/>
      <c r="J29" s="2687"/>
      <c r="K29" s="2687"/>
      <c r="L29" s="2687"/>
      <c r="M29" s="2687"/>
      <c r="N29" s="2687"/>
      <c r="O29" s="2687"/>
      <c r="P29" s="2683"/>
      <c r="Q29" s="2683"/>
      <c r="R29" s="2683"/>
      <c r="S29" s="2683"/>
      <c r="T29" s="2683"/>
      <c r="U29" s="2683"/>
      <c r="V29" s="2683"/>
      <c r="W29" s="2683"/>
      <c r="X29" s="2683"/>
      <c r="Y29" s="2683"/>
      <c r="Z29" s="2683"/>
      <c r="AA29" s="2683"/>
      <c r="AB29" s="2683"/>
      <c r="AC29" s="2683"/>
      <c r="AD29" s="2683"/>
      <c r="AE29" s="2683"/>
      <c r="AF29" s="2683"/>
      <c r="AG29" s="2683"/>
      <c r="AH29" s="2683"/>
      <c r="AI29" s="2683"/>
      <c r="AJ29" s="2683"/>
      <c r="AK29" s="2683"/>
      <c r="AL29" s="2683"/>
      <c r="AM29" s="2683"/>
      <c r="AN29" s="2683"/>
      <c r="AO29" s="2683"/>
      <c r="AP29" s="2683"/>
      <c r="AQ29" s="2683"/>
      <c r="AR29" s="2683"/>
      <c r="AS29" s="2683"/>
      <c r="AT29" s="2683"/>
      <c r="AU29" s="2683"/>
      <c r="AV29" s="2683"/>
      <c r="BA29" s="695"/>
    </row>
    <row r="30" spans="1:59" s="704" customFormat="1" ht="12" customHeight="1">
      <c r="A30" s="2688"/>
      <c r="B30" s="2690"/>
      <c r="C30" s="2692" t="s">
        <v>1198</v>
      </c>
      <c r="D30" s="713" t="s">
        <v>1199</v>
      </c>
      <c r="E30" s="2694"/>
      <c r="F30" s="2687"/>
      <c r="G30" s="2687"/>
      <c r="H30" s="2687"/>
      <c r="I30" s="2687"/>
      <c r="J30" s="2687"/>
      <c r="K30" s="2687"/>
      <c r="L30" s="2687"/>
      <c r="M30" s="2687"/>
      <c r="N30" s="2687"/>
      <c r="O30" s="2687"/>
      <c r="P30" s="2683"/>
      <c r="Q30" s="2683"/>
      <c r="R30" s="2683"/>
      <c r="S30" s="2683"/>
      <c r="T30" s="2683"/>
      <c r="U30" s="2683"/>
      <c r="V30" s="2683"/>
      <c r="W30" s="2683"/>
      <c r="X30" s="2683"/>
      <c r="Y30" s="2683"/>
      <c r="Z30" s="2683"/>
      <c r="AA30" s="2683"/>
      <c r="AB30" s="2683"/>
      <c r="AC30" s="2683"/>
      <c r="AD30" s="2683"/>
      <c r="AE30" s="2683"/>
      <c r="AF30" s="2683"/>
      <c r="AG30" s="2683"/>
      <c r="AH30" s="2683"/>
      <c r="AI30" s="2683"/>
      <c r="AJ30" s="2683"/>
      <c r="AK30" s="2683"/>
      <c r="AL30" s="2683"/>
      <c r="AM30" s="2683"/>
      <c r="AN30" s="2683"/>
      <c r="AO30" s="2683"/>
      <c r="AP30" s="2683"/>
      <c r="AQ30" s="2683"/>
      <c r="AR30" s="2683"/>
      <c r="AS30" s="2683"/>
      <c r="AT30" s="2683"/>
      <c r="AU30" s="2683"/>
      <c r="AV30" s="2683"/>
      <c r="BA30" s="695"/>
    </row>
    <row r="31" spans="1:59" ht="7.5" customHeight="1">
      <c r="A31" s="2688"/>
      <c r="B31" s="2690"/>
      <c r="C31" s="2692"/>
      <c r="D31" s="713" t="s">
        <v>1200</v>
      </c>
      <c r="E31" s="2694"/>
      <c r="F31" s="2687"/>
      <c r="G31" s="2687"/>
      <c r="H31" s="2687"/>
      <c r="I31" s="2687"/>
      <c r="J31" s="2687"/>
      <c r="K31" s="2687"/>
      <c r="L31" s="2687"/>
      <c r="M31" s="2687"/>
      <c r="N31" s="2687"/>
      <c r="O31" s="2687"/>
      <c r="P31" s="2683"/>
      <c r="Q31" s="2683"/>
      <c r="R31" s="2683"/>
      <c r="S31" s="2683"/>
      <c r="T31" s="2683"/>
      <c r="U31" s="2683"/>
      <c r="V31" s="2683"/>
      <c r="W31" s="2683"/>
      <c r="X31" s="2683"/>
      <c r="Y31" s="2683"/>
      <c r="Z31" s="2683"/>
      <c r="AA31" s="2683"/>
      <c r="AB31" s="2683"/>
      <c r="AC31" s="2683"/>
      <c r="AD31" s="2683"/>
      <c r="AE31" s="2683"/>
      <c r="AF31" s="2683"/>
      <c r="AG31" s="2683"/>
      <c r="AH31" s="2683"/>
      <c r="AI31" s="2683"/>
      <c r="AJ31" s="2683"/>
      <c r="AK31" s="2683"/>
      <c r="AL31" s="2683"/>
      <c r="AM31" s="2683"/>
      <c r="AN31" s="2683"/>
      <c r="AO31" s="2683"/>
      <c r="AP31" s="2683"/>
      <c r="AQ31" s="2683"/>
      <c r="AR31" s="2683"/>
      <c r="AS31" s="2683"/>
      <c r="AT31" s="2683"/>
      <c r="AU31" s="2683"/>
      <c r="AV31" s="2683"/>
    </row>
    <row r="32" spans="1:59" ht="9.75" customHeight="1">
      <c r="A32" s="2688"/>
      <c r="B32" s="2690"/>
      <c r="C32" s="2692"/>
      <c r="D32" s="713" t="s">
        <v>1201</v>
      </c>
      <c r="E32" s="2694"/>
      <c r="F32" s="2687"/>
      <c r="G32" s="2687"/>
      <c r="H32" s="2687"/>
      <c r="I32" s="2687"/>
      <c r="J32" s="2687"/>
      <c r="K32" s="2687"/>
      <c r="L32" s="2687"/>
      <c r="M32" s="2687"/>
      <c r="N32" s="2687"/>
      <c r="O32" s="2687"/>
      <c r="P32" s="2683"/>
      <c r="Q32" s="2683"/>
      <c r="R32" s="2683"/>
      <c r="S32" s="2683"/>
      <c r="T32" s="2683"/>
      <c r="U32" s="2683"/>
      <c r="V32" s="2683"/>
      <c r="W32" s="2683"/>
      <c r="X32" s="2683"/>
      <c r="Y32" s="2683"/>
      <c r="Z32" s="2683"/>
      <c r="AA32" s="2683"/>
      <c r="AB32" s="2683"/>
      <c r="AC32" s="2683"/>
      <c r="AD32" s="2683"/>
      <c r="AE32" s="2683"/>
      <c r="AF32" s="2683"/>
      <c r="AG32" s="2683"/>
      <c r="AH32" s="2683"/>
      <c r="AI32" s="2683"/>
      <c r="AJ32" s="2683"/>
      <c r="AK32" s="2683"/>
      <c r="AL32" s="2683"/>
      <c r="AM32" s="2683"/>
      <c r="AN32" s="2683"/>
      <c r="AO32" s="2683"/>
      <c r="AP32" s="2683"/>
      <c r="AQ32" s="2683"/>
      <c r="AR32" s="2683"/>
      <c r="AS32" s="2683"/>
      <c r="AT32" s="2683"/>
      <c r="AU32" s="2683"/>
      <c r="AV32" s="2683"/>
    </row>
    <row r="33" spans="1:48" ht="9.75" customHeight="1">
      <c r="A33" s="2688"/>
      <c r="B33" s="2690"/>
      <c r="C33" s="2693"/>
      <c r="D33" s="1718" t="s">
        <v>1202</v>
      </c>
      <c r="E33" s="2694"/>
      <c r="F33" s="2687"/>
      <c r="G33" s="2687"/>
      <c r="H33" s="2687"/>
      <c r="I33" s="2687"/>
      <c r="J33" s="2687"/>
      <c r="K33" s="2687"/>
      <c r="L33" s="2687"/>
      <c r="M33" s="2687"/>
      <c r="N33" s="2687"/>
      <c r="O33" s="2687"/>
      <c r="P33" s="2683"/>
      <c r="Q33" s="2683"/>
      <c r="R33" s="2683"/>
      <c r="S33" s="2683"/>
      <c r="T33" s="2683"/>
      <c r="U33" s="2683"/>
      <c r="V33" s="2683"/>
      <c r="W33" s="2683"/>
      <c r="X33" s="2683"/>
      <c r="Y33" s="2683"/>
      <c r="Z33" s="2683"/>
      <c r="AA33" s="2683"/>
      <c r="AB33" s="2683"/>
      <c r="AC33" s="2683"/>
      <c r="AD33" s="2683"/>
      <c r="AE33" s="2683"/>
      <c r="AF33" s="2683"/>
      <c r="AG33" s="2683"/>
      <c r="AH33" s="2683"/>
      <c r="AI33" s="2683"/>
      <c r="AJ33" s="2683"/>
      <c r="AK33" s="2683"/>
      <c r="AL33" s="2683"/>
      <c r="AM33" s="2683"/>
      <c r="AN33" s="2683"/>
      <c r="AO33" s="2683"/>
      <c r="AP33" s="2683"/>
      <c r="AQ33" s="2683"/>
      <c r="AR33" s="2683"/>
      <c r="AS33" s="2683"/>
      <c r="AT33" s="2683"/>
      <c r="AU33" s="2683"/>
      <c r="AV33" s="2683"/>
    </row>
    <row r="34" spans="1:48" ht="57" customHeight="1">
      <c r="A34" s="2688"/>
      <c r="B34" s="1721" t="s">
        <v>1203</v>
      </c>
      <c r="C34" s="712" t="s">
        <v>1204</v>
      </c>
      <c r="D34" s="1716" t="s">
        <v>1175</v>
      </c>
      <c r="E34" s="1713" t="str">
        <f>+IF(ISERROR(AVERAGE(F34:AV34)),"",AVERAGE(F34:AV34))</f>
        <v/>
      </c>
      <c r="F34" s="1714"/>
      <c r="G34" s="1714"/>
      <c r="H34" s="1714"/>
      <c r="I34" s="1714"/>
      <c r="J34" s="1714"/>
      <c r="K34" s="1714"/>
      <c r="L34" s="1714"/>
      <c r="M34" s="1714"/>
      <c r="N34" s="1714"/>
      <c r="O34" s="1714"/>
      <c r="P34" s="1715"/>
      <c r="Q34" s="1715"/>
      <c r="R34" s="1715"/>
      <c r="S34" s="1715"/>
      <c r="T34" s="1715"/>
      <c r="U34" s="1715"/>
      <c r="V34" s="1715"/>
      <c r="W34" s="1715"/>
      <c r="X34" s="1715"/>
      <c r="Y34" s="1715"/>
      <c r="Z34" s="1715"/>
      <c r="AA34" s="1715"/>
      <c r="AB34" s="1715"/>
      <c r="AC34" s="1715"/>
      <c r="AD34" s="1715"/>
      <c r="AE34" s="1715"/>
      <c r="AF34" s="1715"/>
      <c r="AG34" s="1715"/>
      <c r="AH34" s="1715"/>
      <c r="AI34" s="1715"/>
      <c r="AJ34" s="1715"/>
      <c r="AK34" s="1715"/>
      <c r="AL34" s="1715"/>
      <c r="AM34" s="1715"/>
      <c r="AN34" s="1715"/>
      <c r="AO34" s="1715"/>
      <c r="AP34" s="1715"/>
      <c r="AQ34" s="1715"/>
      <c r="AR34" s="1715"/>
      <c r="AS34" s="1715"/>
      <c r="AT34" s="1715"/>
      <c r="AU34" s="1715"/>
      <c r="AV34" s="1715"/>
    </row>
    <row r="35" spans="1:48" ht="5.25" customHeight="1">
      <c r="A35" s="697"/>
      <c r="B35" s="697"/>
      <c r="C35" s="697"/>
      <c r="D35" s="697"/>
      <c r="E35" s="697"/>
      <c r="F35" s="697"/>
      <c r="G35" s="697"/>
      <c r="H35" s="697"/>
      <c r="I35" s="697"/>
      <c r="J35" s="697"/>
      <c r="K35" s="697"/>
      <c r="L35" s="697"/>
      <c r="M35" s="697"/>
      <c r="N35" s="697"/>
      <c r="O35" s="697"/>
    </row>
    <row r="36" spans="1:48">
      <c r="A36" s="717" t="s">
        <v>1205</v>
      </c>
      <c r="B36" s="718"/>
      <c r="C36" s="718"/>
      <c r="D36" s="718"/>
      <c r="E36" s="718"/>
      <c r="F36" s="718"/>
      <c r="G36" s="718"/>
      <c r="H36" s="718"/>
      <c r="I36" s="718"/>
      <c r="J36" s="697"/>
      <c r="K36" s="697"/>
      <c r="L36" s="697"/>
      <c r="M36" s="697"/>
      <c r="N36" s="697"/>
      <c r="O36" s="697"/>
    </row>
    <row r="37" spans="1:48" ht="52.5" customHeight="1">
      <c r="A37" s="2684"/>
      <c r="B37" s="2685"/>
      <c r="C37" s="2685"/>
      <c r="D37" s="2685"/>
      <c r="E37" s="2685"/>
      <c r="F37" s="2685"/>
      <c r="G37" s="2685"/>
      <c r="H37" s="2685"/>
      <c r="I37" s="2685"/>
      <c r="J37" s="2685"/>
      <c r="K37" s="2685"/>
      <c r="L37" s="2685"/>
      <c r="M37" s="2685"/>
      <c r="N37" s="2685"/>
      <c r="O37" s="2686"/>
    </row>
    <row r="38" spans="1:48"/>
    <row r="40" spans="1:48" hidden="1">
      <c r="AM40" s="1710">
        <f>+'F1 COBERTURA ESTABLECIMIENTOS'!$B$54</f>
        <v>0</v>
      </c>
    </row>
    <row r="41" spans="1:48" hidden="1">
      <c r="AM41" s="1710">
        <f>+'F1 COBERTURA ESTABLECIMIENTOS'!$B$55</f>
        <v>0</v>
      </c>
    </row>
    <row r="42" spans="1:48" hidden="1">
      <c r="AM42" s="1710">
        <f>+'F1 COBERTURA ESTABLECIMIENTOS'!$B$56</f>
        <v>0</v>
      </c>
    </row>
    <row r="43" spans="1:48" hidden="1">
      <c r="AM43" s="1710">
        <f>+'F1 COBERTURA ESTABLECIMIENTOS'!$B$57</f>
        <v>0</v>
      </c>
    </row>
    <row r="44" spans="1:48" hidden="1">
      <c r="AM44" s="1710">
        <f>+'F1 COBERTURA ESTABLECIMIENTOS'!$B$58</f>
        <v>0</v>
      </c>
    </row>
    <row r="45" spans="1:48" hidden="1">
      <c r="AM45" s="1710">
        <f>+'F1 COBERTURA ESTABLECIMIENTOS'!$B$59</f>
        <v>0</v>
      </c>
    </row>
    <row r="46" spans="1:48" hidden="1">
      <c r="AM46" s="1710">
        <f>+'F1 COBERTURA ESTABLECIMIENTOS'!$B$60</f>
        <v>0</v>
      </c>
    </row>
    <row r="47" spans="1:48" hidden="1">
      <c r="AM47" s="1710">
        <f>+'F1 COBERTURA ESTABLECIMIENTOS'!$B$61</f>
        <v>0</v>
      </c>
    </row>
    <row r="48" spans="1:48" hidden="1">
      <c r="AM48" s="1710">
        <f>+'F1 COBERTURA ESTABLECIMIENTOS'!$B$62</f>
        <v>0</v>
      </c>
    </row>
    <row r="85" spans="22:22" hidden="1">
      <c r="V85" s="719"/>
    </row>
    <row r="86" spans="22:22" hidden="1">
      <c r="V86" s="719"/>
    </row>
    <row r="87" spans="22:22" hidden="1">
      <c r="V87" s="719"/>
    </row>
    <row r="88" spans="22:22" hidden="1">
      <c r="V88" s="719"/>
    </row>
    <row r="89" spans="22:22" hidden="1">
      <c r="V89" s="719"/>
    </row>
    <row r="90" spans="22:22" hidden="1">
      <c r="V90" s="719"/>
    </row>
    <row r="91" spans="22:22" hidden="1">
      <c r="V91" s="719"/>
    </row>
    <row r="92" spans="22:22" hidden="1">
      <c r="V92" s="719"/>
    </row>
    <row r="93" spans="22:22" hidden="1">
      <c r="V93" s="719"/>
    </row>
    <row r="94" spans="22:22" hidden="1">
      <c r="V94" s="719"/>
    </row>
    <row r="95" spans="22:22" hidden="1">
      <c r="V95" s="719"/>
    </row>
    <row r="96" spans="22:22" hidden="1">
      <c r="V96" s="719"/>
    </row>
    <row r="97" spans="22:22" hidden="1">
      <c r="V97" s="719"/>
    </row>
    <row r="98" spans="22:22" hidden="1">
      <c r="V98" s="719"/>
    </row>
    <row r="99" spans="22:22" hidden="1">
      <c r="V99" s="719"/>
    </row>
    <row r="100" spans="22:22" hidden="1">
      <c r="V100" s="719"/>
    </row>
    <row r="101" spans="22:22" hidden="1">
      <c r="V101" s="719"/>
    </row>
    <row r="102" spans="22:22" hidden="1">
      <c r="V102" s="719"/>
    </row>
    <row r="103" spans="22:22" hidden="1">
      <c r="V103" s="719"/>
    </row>
    <row r="104" spans="22:22" hidden="1">
      <c r="V104" s="719"/>
    </row>
    <row r="105" spans="22:22" hidden="1">
      <c r="V105" s="719"/>
    </row>
    <row r="106" spans="22:22" hidden="1">
      <c r="V106" s="719"/>
    </row>
    <row r="107" spans="22:22" hidden="1">
      <c r="V107" s="719"/>
    </row>
    <row r="108" spans="22:22" hidden="1">
      <c r="V108" s="719"/>
    </row>
    <row r="109" spans="22:22" hidden="1">
      <c r="V109" s="719"/>
    </row>
    <row r="110" spans="22:22" hidden="1">
      <c r="V110" s="719"/>
    </row>
    <row r="111" spans="22:22" hidden="1">
      <c r="V111" s="719"/>
    </row>
    <row r="112" spans="22:22" hidden="1">
      <c r="V112" s="719"/>
    </row>
    <row r="113" spans="22:22" hidden="1">
      <c r="V113" s="719"/>
    </row>
    <row r="114" spans="22:22" hidden="1">
      <c r="V114" s="719"/>
    </row>
    <row r="115" spans="22:22" hidden="1">
      <c r="V115" s="719"/>
    </row>
    <row r="116" spans="22:22" hidden="1">
      <c r="V116" s="719"/>
    </row>
    <row r="117" spans="22:22" hidden="1">
      <c r="V117" s="719"/>
    </row>
    <row r="118" spans="22:22" hidden="1">
      <c r="V118" s="719"/>
    </row>
  </sheetData>
  <sheetProtection algorithmName="SHA-512" hashValue="YV2bIh3ANI0x5j1WS/+Ux0NkgT8voEeXbxCJZ/5Y5y8pF6pfUrOw+Drx7T1w1/2gac4PwJnEuO/hAsG3fUsZlg==" saltValue="ywrqtQWkolfEKVuYHU9hJg==" spinCount="100000" sheet="1" objects="1" scenarios="1" formatCells="0" formatColumns="0" formatRows="0" insertColumns="0" insertRows="0" insertHyperlinks="0" deleteColumns="0" deleteRows="0" sort="0" autoFilter="0" pivotTables="0"/>
  <mergeCells count="147">
    <mergeCell ref="B6:D6"/>
    <mergeCell ref="G6:H6"/>
    <mergeCell ref="B8:K8"/>
    <mergeCell ref="A11:A12"/>
    <mergeCell ref="B11:B12"/>
    <mergeCell ref="D11:D12"/>
    <mergeCell ref="E11:E12"/>
    <mergeCell ref="H15:H19"/>
    <mergeCell ref="I15:I19"/>
    <mergeCell ref="J15:J19"/>
    <mergeCell ref="K15:K19"/>
    <mergeCell ref="L15:L19"/>
    <mergeCell ref="M15:M19"/>
    <mergeCell ref="A13:A24"/>
    <mergeCell ref="B15:B19"/>
    <mergeCell ref="C15:C19"/>
    <mergeCell ref="E15:E19"/>
    <mergeCell ref="F15:F19"/>
    <mergeCell ref="G15:G19"/>
    <mergeCell ref="B20:B24"/>
    <mergeCell ref="E20:E24"/>
    <mergeCell ref="F20:F24"/>
    <mergeCell ref="G20:G24"/>
    <mergeCell ref="H20:H24"/>
    <mergeCell ref="K20:K24"/>
    <mergeCell ref="L20:L24"/>
    <mergeCell ref="M20:M24"/>
    <mergeCell ref="I20:I24"/>
    <mergeCell ref="J20:J24"/>
    <mergeCell ref="N15:N19"/>
    <mergeCell ref="O15:O19"/>
    <mergeCell ref="P15:P19"/>
    <mergeCell ref="Q15:Q19"/>
    <mergeCell ref="R15:R19"/>
    <mergeCell ref="S15:S19"/>
    <mergeCell ref="AV20:AV24"/>
    <mergeCell ref="AP20:AP24"/>
    <mergeCell ref="AQ20:AQ24"/>
    <mergeCell ref="AR20:AR24"/>
    <mergeCell ref="Z15:Z19"/>
    <mergeCell ref="AA15:AA19"/>
    <mergeCell ref="AB15:AB19"/>
    <mergeCell ref="AC15:AC19"/>
    <mergeCell ref="AD15:AD19"/>
    <mergeCell ref="AE15:AE19"/>
    <mergeCell ref="T15:T19"/>
    <mergeCell ref="U15:U19"/>
    <mergeCell ref="V15:V19"/>
    <mergeCell ref="AL15:AL19"/>
    <mergeCell ref="AM15:AM19"/>
    <mergeCell ref="AN15:AN19"/>
    <mergeCell ref="AO15:AO19"/>
    <mergeCell ref="AF15:AF19"/>
    <mergeCell ref="AR15:AR19"/>
    <mergeCell ref="AS15:AS19"/>
    <mergeCell ref="AT15:AT19"/>
    <mergeCell ref="AU15:AU19"/>
    <mergeCell ref="AV15:AV19"/>
    <mergeCell ref="AP15:AP19"/>
    <mergeCell ref="AQ15:AQ19"/>
    <mergeCell ref="W15:W19"/>
    <mergeCell ref="X15:X19"/>
    <mergeCell ref="Y15:Y19"/>
    <mergeCell ref="AG15:AG19"/>
    <mergeCell ref="AH15:AH19"/>
    <mergeCell ref="AI15:AI19"/>
    <mergeCell ref="AJ15:AJ19"/>
    <mergeCell ref="AK15:AK19"/>
    <mergeCell ref="A25:A34"/>
    <mergeCell ref="B29:B33"/>
    <mergeCell ref="C29:C33"/>
    <mergeCell ref="E29:E33"/>
    <mergeCell ref="F29:F33"/>
    <mergeCell ref="G29:G33"/>
    <mergeCell ref="AM20:AM24"/>
    <mergeCell ref="AN20:AN24"/>
    <mergeCell ref="AO20:AO24"/>
    <mergeCell ref="AG20:AG24"/>
    <mergeCell ref="AH20:AH24"/>
    <mergeCell ref="AI20:AI24"/>
    <mergeCell ref="AJ20:AJ24"/>
    <mergeCell ref="AK20:AK24"/>
    <mergeCell ref="AL20:AL24"/>
    <mergeCell ref="AA20:AA24"/>
    <mergeCell ref="AB20:AB24"/>
    <mergeCell ref="AC20:AC24"/>
    <mergeCell ref="AD20:AD24"/>
    <mergeCell ref="AE20:AE24"/>
    <mergeCell ref="H29:H33"/>
    <mergeCell ref="I29:I33"/>
    <mergeCell ref="J29:J33"/>
    <mergeCell ref="K29:K33"/>
    <mergeCell ref="AU20:AU24"/>
    <mergeCell ref="AF20:AF24"/>
    <mergeCell ref="U20:U24"/>
    <mergeCell ref="V20:V24"/>
    <mergeCell ref="W20:W24"/>
    <mergeCell ref="X20:X24"/>
    <mergeCell ref="Y20:Y24"/>
    <mergeCell ref="Z20:Z24"/>
    <mergeCell ref="O20:O24"/>
    <mergeCell ref="P20:P24"/>
    <mergeCell ref="Q20:Q24"/>
    <mergeCell ref="R20:R24"/>
    <mergeCell ref="S20:S24"/>
    <mergeCell ref="T20:T24"/>
    <mergeCell ref="Q29:Q33"/>
    <mergeCell ref="R29:R33"/>
    <mergeCell ref="S29:S33"/>
    <mergeCell ref="AR29:AR33"/>
    <mergeCell ref="AS29:AS33"/>
    <mergeCell ref="AT29:AT33"/>
    <mergeCell ref="L29:L33"/>
    <mergeCell ref="M29:M33"/>
    <mergeCell ref="AS20:AS24"/>
    <mergeCell ref="AT20:AT24"/>
    <mergeCell ref="T29:T33"/>
    <mergeCell ref="U29:U33"/>
    <mergeCell ref="V29:V33"/>
    <mergeCell ref="W29:W33"/>
    <mergeCell ref="X29:X33"/>
    <mergeCell ref="Y29:Y33"/>
    <mergeCell ref="N20:N24"/>
    <mergeCell ref="AU29:AU33"/>
    <mergeCell ref="AV29:AV33"/>
    <mergeCell ref="A37:O37"/>
    <mergeCell ref="AL29:AL33"/>
    <mergeCell ref="AM29:AM33"/>
    <mergeCell ref="AN29:AN33"/>
    <mergeCell ref="AO29:AO33"/>
    <mergeCell ref="AP29:AP33"/>
    <mergeCell ref="AQ29:AQ33"/>
    <mergeCell ref="AF29:AF33"/>
    <mergeCell ref="AG29:AG33"/>
    <mergeCell ref="AH29:AH33"/>
    <mergeCell ref="AI29:AI33"/>
    <mergeCell ref="AJ29:AJ33"/>
    <mergeCell ref="AK29:AK33"/>
    <mergeCell ref="Z29:Z33"/>
    <mergeCell ref="AA29:AA33"/>
    <mergeCell ref="AB29:AB33"/>
    <mergeCell ref="AC29:AC33"/>
    <mergeCell ref="AD29:AD33"/>
    <mergeCell ref="AE29:AE33"/>
    <mergeCell ref="N29:N33"/>
    <mergeCell ref="O29:O33"/>
    <mergeCell ref="P29:P33"/>
  </mergeCells>
  <conditionalFormatting sqref="B6:C6">
    <cfRule type="cellIs" dxfId="184" priority="16" stopIfTrue="1" operator="equal">
      <formula>0</formula>
    </cfRule>
  </conditionalFormatting>
  <conditionalFormatting sqref="B8:K8">
    <cfRule type="cellIs" dxfId="183" priority="17" stopIfTrue="1" operator="equal">
      <formula>0</formula>
    </cfRule>
  </conditionalFormatting>
  <conditionalFormatting sqref="D28">
    <cfRule type="cellIs" dxfId="182" priority="19" stopIfTrue="1" operator="equal">
      <formula>0</formula>
    </cfRule>
  </conditionalFormatting>
  <conditionalFormatting sqref="E13:E34">
    <cfRule type="cellIs" dxfId="181" priority="14" stopIfTrue="1" operator="equal">
      <formula>0</formula>
    </cfRule>
  </conditionalFormatting>
  <conditionalFormatting sqref="F13:AV27">
    <cfRule type="cellIs" dxfId="180" priority="2" stopIfTrue="1" operator="equal">
      <formula>0</formula>
    </cfRule>
  </conditionalFormatting>
  <conditionalFormatting sqref="F28:AV28">
    <cfRule type="cellIs" dxfId="179" priority="4" stopIfTrue="1" operator="equal">
      <formula>0</formula>
    </cfRule>
  </conditionalFormatting>
  <conditionalFormatting sqref="F29:AV34">
    <cfRule type="cellIs" dxfId="178" priority="3" stopIfTrue="1" operator="equal">
      <formula>0</formula>
    </cfRule>
  </conditionalFormatting>
  <conditionalFormatting sqref="G6:H6 A37">
    <cfRule type="cellIs" dxfId="177" priority="18" stopIfTrue="1" operator="equal">
      <formula>0</formula>
    </cfRule>
  </conditionalFormatting>
  <conditionalFormatting sqref="J6">
    <cfRule type="cellIs" dxfId="176" priority="1" stopIfTrue="1" operator="equal">
      <formula>0</formula>
    </cfRule>
  </conditionalFormatting>
  <dataValidations count="7">
    <dataValidation type="list" allowBlank="1" showInputMessage="1" showErrorMessage="1" errorTitle="DATO ERRÓNEO" error="Ingresar número de 1 a 5 según categoría.  Si no hay información, usar &quot;s/i&quot;" sqref="F29:AV29 F15:AV24" xr:uid="{00000000-0002-0000-0C00-000000000000}">
      <formula1>$BF$11:$BF$16</formula1>
    </dataValidation>
    <dataValidation type="list" allowBlank="1" showInputMessage="1" showErrorMessage="1" errorTitle="DATO ERRÓNEO" error="Ingresar 1 o 2, según categoría.  Si no hay información, usar &quot;s/i)" sqref="F25:AV25" xr:uid="{00000000-0002-0000-0C00-000001000000}">
      <formula1>$BG$11:$BG$13</formula1>
    </dataValidation>
    <dataValidation type="list" allowBlank="1" showInputMessage="1" showErrorMessage="1" errorTitle="DATO ERRÓNEO" error="Ingresar 1, 2 o 3, según categoría.  Si no hay información, usar &quot;s/i)" sqref="F34:AV34 F14:AV14" xr:uid="{00000000-0002-0000-0C00-000002000000}">
      <formula1>$BE$11:$BE$14</formula1>
    </dataValidation>
    <dataValidation type="whole" allowBlank="1" showInputMessage="1" showErrorMessage="1" errorTitle="DATO ERRÓNEO" error="Ingresar número entero" sqref="F26:AV27 BH12:BI12 F13:AV13 AW12:BD12" xr:uid="{00000000-0002-0000-0C00-000003000000}">
      <formula1>0</formula1>
      <formula2>10000000</formula2>
    </dataValidation>
    <dataValidation type="whole" allowBlank="1" showInputMessage="1" showErrorMessage="1" errorTitle="FORMATO AÑO ERRÓNEO" error="INGRESAR AÑO CON NÚMERO DE 4 DÍGITOS_x000a_" sqref="G6:H6" xr:uid="{00000000-0002-0000-0C00-000004000000}">
      <formula1>2010</formula1>
      <formula2>2020</formula2>
    </dataValidation>
    <dataValidation allowBlank="1" showInputMessage="1" showErrorMessage="1" errorTitle="FORMATO AÑO ERRÓNEO" error="INGRESAR AÑO CON NÚMERO DE 4 DÍGITOS, POR EJEMPLO 2005" sqref="J6" xr:uid="{00000000-0002-0000-0C00-000005000000}"/>
    <dataValidation allowBlank="1" showInputMessage="1" showErrorMessage="1" errorTitle="dato erróneo" error="ingresar nombre de comuna, según listado deplegable en la ceda" sqref="B6:C6" xr:uid="{00000000-0002-0000-0C00-000006000000}"/>
  </dataValidations>
  <pageMargins left="0" right="0" top="0" bottom="0" header="0" footer="0"/>
  <pageSetup scale="9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7"/>
  <dimension ref="A1:W140"/>
  <sheetViews>
    <sheetView showGridLines="0" topLeftCell="A50" zoomScale="120" zoomScaleNormal="120" workbookViewId="0">
      <selection activeCell="A90" sqref="A90:E90"/>
    </sheetView>
  </sheetViews>
  <sheetFormatPr defaultColWidth="0" defaultRowHeight="12.75" zeroHeight="1"/>
  <cols>
    <col min="1" max="1" width="11.85546875" style="722" customWidth="1"/>
    <col min="2" max="2" width="42" style="753" customWidth="1"/>
    <col min="3" max="3" width="9.42578125" style="722" hidden="1" customWidth="1"/>
    <col min="4" max="4" width="23" style="722" customWidth="1"/>
    <col min="5" max="5" width="13.42578125" style="722" customWidth="1"/>
    <col min="6" max="6" width="1.42578125" style="722" customWidth="1"/>
    <col min="7" max="13" width="11.42578125" style="722" hidden="1" customWidth="1"/>
    <col min="14" max="16" width="3" style="722" hidden="1" customWidth="1"/>
    <col min="17" max="17" width="5.42578125" style="722" hidden="1" customWidth="1"/>
    <col min="18" max="18" width="5" style="722" hidden="1" customWidth="1"/>
    <col min="19" max="21" width="11.42578125" style="722" hidden="1" customWidth="1"/>
    <col min="22" max="23" width="0" style="722" hidden="1" customWidth="1"/>
    <col min="24" max="16384" width="11.42578125" style="722" hidden="1"/>
  </cols>
  <sheetData>
    <row r="1" spans="1:23" hidden="1">
      <c r="A1" s="720"/>
      <c r="B1" s="721"/>
      <c r="C1" s="721"/>
      <c r="D1" s="721"/>
      <c r="E1" s="721"/>
      <c r="G1" s="721"/>
      <c r="H1" s="721"/>
      <c r="I1" s="721"/>
      <c r="J1" s="721"/>
      <c r="K1" s="721"/>
      <c r="L1" s="721"/>
      <c r="M1" s="721"/>
      <c r="N1" s="721"/>
      <c r="O1" s="721"/>
    </row>
    <row r="3" spans="1:23" ht="15.75">
      <c r="A3" s="723" t="s">
        <v>1206</v>
      </c>
      <c r="B3" s="724"/>
      <c r="C3" s="725"/>
      <c r="D3" s="725"/>
      <c r="E3" s="725"/>
      <c r="F3" s="725"/>
      <c r="G3" s="726"/>
      <c r="H3" s="725"/>
      <c r="I3" s="725"/>
      <c r="J3" s="725"/>
      <c r="K3" s="725"/>
      <c r="L3" s="725"/>
      <c r="M3" s="725"/>
      <c r="N3" s="727"/>
      <c r="O3" s="727"/>
      <c r="P3" s="727"/>
      <c r="Q3" s="727"/>
      <c r="R3" s="727">
        <v>1</v>
      </c>
      <c r="S3" s="725"/>
      <c r="T3" s="725"/>
      <c r="U3" s="725"/>
      <c r="V3" s="725"/>
      <c r="W3" s="725"/>
    </row>
    <row r="4" spans="1:23" ht="3" customHeight="1">
      <c r="A4" s="725"/>
      <c r="B4" s="728"/>
      <c r="C4" s="725"/>
      <c r="D4" s="725"/>
      <c r="E4" s="725"/>
      <c r="F4" s="725"/>
      <c r="G4" s="726"/>
      <c r="H4" s="725"/>
      <c r="I4" s="725"/>
      <c r="J4" s="725"/>
      <c r="K4" s="725"/>
      <c r="L4" s="725"/>
      <c r="M4" s="725"/>
      <c r="N4" s="727"/>
      <c r="O4" s="727"/>
      <c r="P4" s="727"/>
      <c r="Q4" s="727"/>
      <c r="R4" s="727">
        <v>2</v>
      </c>
      <c r="S4" s="725"/>
      <c r="T4" s="725"/>
      <c r="U4" s="725"/>
      <c r="V4" s="725"/>
      <c r="W4" s="725"/>
    </row>
    <row r="5" spans="1:23">
      <c r="A5" s="725"/>
      <c r="B5" s="729" t="s">
        <v>1207</v>
      </c>
      <c r="C5" s="725"/>
      <c r="D5" s="725"/>
      <c r="E5" s="725"/>
      <c r="F5" s="725"/>
      <c r="G5" s="726"/>
      <c r="H5" s="725"/>
      <c r="I5" s="725"/>
      <c r="J5" s="725"/>
      <c r="K5" s="725"/>
      <c r="L5" s="725"/>
      <c r="M5" s="725"/>
      <c r="N5" s="727"/>
      <c r="O5" s="727"/>
      <c r="P5" s="727"/>
      <c r="Q5" s="727"/>
      <c r="R5" s="730">
        <v>3</v>
      </c>
      <c r="S5" s="725"/>
      <c r="T5" s="725"/>
      <c r="U5" s="725"/>
      <c r="V5" s="725"/>
      <c r="W5" s="725"/>
    </row>
    <row r="6" spans="1:23" ht="3.75" customHeight="1">
      <c r="A6" s="725"/>
      <c r="B6" s="728"/>
      <c r="C6" s="725"/>
      <c r="D6" s="725"/>
      <c r="E6" s="725"/>
      <c r="F6" s="725"/>
      <c r="G6" s="726"/>
      <c r="H6" s="725"/>
      <c r="I6" s="725"/>
      <c r="J6" s="725"/>
      <c r="K6" s="725"/>
      <c r="L6" s="725"/>
      <c r="M6" s="725"/>
      <c r="N6" s="727"/>
      <c r="O6" s="727"/>
      <c r="P6" s="727"/>
      <c r="Q6" s="727"/>
      <c r="R6" s="730">
        <v>4</v>
      </c>
      <c r="S6" s="725"/>
      <c r="T6" s="725"/>
      <c r="U6" s="725"/>
      <c r="V6" s="725"/>
      <c r="W6" s="725"/>
    </row>
    <row r="7" spans="1:23">
      <c r="A7" s="731" t="s">
        <v>617</v>
      </c>
      <c r="B7" s="732">
        <f>'F1 COBERTURA ESTABLECIMIENTOS'!C10</f>
        <v>0</v>
      </c>
      <c r="C7" s="733"/>
      <c r="D7" s="734" t="s">
        <v>619</v>
      </c>
      <c r="E7" s="1726">
        <f>+'F1 COBERTURA ESTABLECIMIENTOS'!$G$10</f>
        <v>2025</v>
      </c>
      <c r="F7" s="725"/>
      <c r="G7" s="726"/>
      <c r="H7" s="725"/>
      <c r="I7" s="725"/>
      <c r="J7" s="725"/>
      <c r="K7" s="725"/>
      <c r="L7" s="725"/>
      <c r="M7" s="725"/>
      <c r="N7" s="727">
        <v>1</v>
      </c>
      <c r="O7" s="727">
        <v>1</v>
      </c>
      <c r="P7" s="727">
        <v>1</v>
      </c>
      <c r="Q7" s="727">
        <v>1</v>
      </c>
      <c r="R7" s="730">
        <v>5</v>
      </c>
      <c r="S7" s="725"/>
      <c r="T7" s="725"/>
      <c r="U7" s="725"/>
      <c r="V7" s="725"/>
      <c r="W7" s="725"/>
    </row>
    <row r="8" spans="1:23" ht="5.25" customHeight="1">
      <c r="A8" s="735"/>
      <c r="B8" s="733"/>
      <c r="C8" s="733"/>
      <c r="D8" s="733"/>
      <c r="E8" s="733"/>
      <c r="F8" s="725"/>
      <c r="G8" s="726"/>
      <c r="H8" s="725"/>
      <c r="I8" s="725"/>
      <c r="J8" s="725"/>
      <c r="K8" s="725"/>
      <c r="L8" s="725"/>
      <c r="M8" s="725"/>
      <c r="N8" s="727">
        <v>2</v>
      </c>
      <c r="O8" s="727">
        <v>2</v>
      </c>
      <c r="P8" s="727">
        <v>2</v>
      </c>
      <c r="Q8" s="727">
        <v>2</v>
      </c>
      <c r="R8" s="730">
        <v>6</v>
      </c>
      <c r="S8" s="725"/>
      <c r="T8" s="725"/>
      <c r="U8" s="725"/>
      <c r="V8" s="725"/>
      <c r="W8" s="725"/>
    </row>
    <row r="9" spans="1:23" ht="25.5">
      <c r="A9" s="731" t="s">
        <v>1163</v>
      </c>
      <c r="B9" s="736" t="str">
        <f>'F1 COBERTURA ESTABLECIMIENTOS'!C13</f>
        <v/>
      </c>
      <c r="C9" s="737"/>
      <c r="D9" s="738" t="s">
        <v>514</v>
      </c>
      <c r="E9" s="1701" t="str">
        <f>'F1 COBERTURA ESTABLECIMIENTOS'!K10</f>
        <v/>
      </c>
      <c r="F9" s="725"/>
      <c r="G9" s="726"/>
      <c r="H9" s="725"/>
      <c r="I9" s="725"/>
      <c r="J9" s="725"/>
      <c r="K9" s="725"/>
      <c r="L9" s="725"/>
      <c r="M9" s="725"/>
      <c r="N9" s="730" t="s">
        <v>1172</v>
      </c>
      <c r="O9" s="730">
        <v>3</v>
      </c>
      <c r="P9" s="730">
        <v>3</v>
      </c>
      <c r="Q9" s="730">
        <v>3</v>
      </c>
      <c r="R9" s="730">
        <v>7</v>
      </c>
      <c r="S9" s="725"/>
      <c r="T9" s="725"/>
      <c r="U9" s="725"/>
      <c r="V9" s="725"/>
      <c r="W9" s="725"/>
    </row>
    <row r="10" spans="1:23" ht="2.25" customHeight="1">
      <c r="A10" s="733"/>
      <c r="B10" s="739"/>
      <c r="C10" s="733"/>
      <c r="D10" s="733"/>
      <c r="E10" s="733"/>
      <c r="F10" s="725"/>
      <c r="G10" s="726"/>
      <c r="H10" s="725"/>
      <c r="I10" s="725"/>
      <c r="J10" s="725"/>
      <c r="K10" s="725"/>
      <c r="L10" s="725"/>
      <c r="M10" s="725"/>
      <c r="N10" s="727"/>
      <c r="O10" s="727">
        <v>4</v>
      </c>
      <c r="P10" s="727" t="s">
        <v>1172</v>
      </c>
      <c r="Q10" s="727">
        <v>4</v>
      </c>
      <c r="R10" s="730">
        <v>8</v>
      </c>
      <c r="S10" s="725"/>
      <c r="T10" s="725"/>
      <c r="U10" s="725"/>
      <c r="V10" s="725"/>
      <c r="W10" s="725"/>
    </row>
    <row r="11" spans="1:23" ht="10.5" customHeight="1">
      <c r="A11" s="2742" t="s">
        <v>1151</v>
      </c>
      <c r="B11" s="2744" t="s">
        <v>1208</v>
      </c>
      <c r="C11" s="2742" t="s">
        <v>1166</v>
      </c>
      <c r="D11" s="2746" t="s">
        <v>1167</v>
      </c>
      <c r="E11" s="2746" t="s">
        <v>1209</v>
      </c>
      <c r="F11" s="725"/>
      <c r="G11" s="726"/>
      <c r="H11" s="725"/>
      <c r="I11" s="725"/>
      <c r="J11" s="725"/>
      <c r="K11" s="725"/>
      <c r="L11" s="725"/>
      <c r="M11" s="725"/>
      <c r="N11" s="727"/>
      <c r="O11" s="727"/>
      <c r="P11" s="727"/>
      <c r="Q11" s="727">
        <v>5</v>
      </c>
      <c r="R11" s="730"/>
      <c r="S11" s="725"/>
      <c r="T11" s="725"/>
      <c r="U11" s="725"/>
      <c r="V11" s="725"/>
      <c r="W11" s="725"/>
    </row>
    <row r="12" spans="1:23" ht="9" customHeight="1">
      <c r="A12" s="2743"/>
      <c r="B12" s="2745"/>
      <c r="C12" s="2743"/>
      <c r="D12" s="2747"/>
      <c r="E12" s="2748"/>
      <c r="F12" s="725"/>
      <c r="G12" s="726"/>
      <c r="H12" s="725"/>
      <c r="I12" s="725"/>
      <c r="J12" s="725"/>
      <c r="K12" s="725"/>
      <c r="L12" s="725"/>
      <c r="M12" s="725"/>
      <c r="N12" s="727"/>
      <c r="O12" s="727"/>
      <c r="P12" s="727"/>
      <c r="Q12" s="727" t="s">
        <v>1172</v>
      </c>
      <c r="R12" s="725"/>
      <c r="S12" s="725"/>
      <c r="T12" s="725"/>
      <c r="U12" s="725"/>
      <c r="V12" s="725"/>
      <c r="W12" s="725"/>
    </row>
    <row r="13" spans="1:23" ht="9" customHeight="1">
      <c r="A13" s="2739" t="s">
        <v>1210</v>
      </c>
      <c r="B13" s="2736" t="s">
        <v>1211</v>
      </c>
      <c r="C13" s="740"/>
      <c r="D13" s="741" t="s">
        <v>1212</v>
      </c>
      <c r="E13" s="2734"/>
      <c r="F13" s="725"/>
      <c r="G13" s="726"/>
      <c r="H13" s="725"/>
      <c r="I13" s="725"/>
      <c r="J13" s="725"/>
      <c r="K13" s="725"/>
      <c r="L13" s="725"/>
      <c r="M13" s="725"/>
      <c r="N13" s="727"/>
      <c r="O13" s="727"/>
      <c r="P13" s="727"/>
      <c r="Q13" s="727"/>
      <c r="R13" s="725"/>
      <c r="S13" s="725"/>
      <c r="T13" s="725"/>
      <c r="U13" s="725"/>
      <c r="V13" s="725"/>
      <c r="W13" s="725"/>
    </row>
    <row r="14" spans="1:23" ht="9" customHeight="1">
      <c r="A14" s="2740"/>
      <c r="B14" s="2736"/>
      <c r="C14" s="740"/>
      <c r="D14" s="742" t="s">
        <v>1213</v>
      </c>
      <c r="E14" s="2735"/>
      <c r="F14" s="725"/>
      <c r="G14" s="726"/>
      <c r="H14" s="725"/>
      <c r="I14" s="725"/>
      <c r="J14" s="725"/>
      <c r="K14" s="725"/>
      <c r="L14" s="725"/>
      <c r="M14" s="725"/>
      <c r="N14" s="727"/>
      <c r="O14" s="727"/>
      <c r="P14" s="727"/>
      <c r="Q14" s="727"/>
      <c r="R14" s="725"/>
      <c r="S14" s="725"/>
      <c r="T14" s="725"/>
      <c r="U14" s="725"/>
      <c r="V14" s="725"/>
      <c r="W14" s="725"/>
    </row>
    <row r="15" spans="1:23" ht="9" customHeight="1">
      <c r="A15" s="2740"/>
      <c r="B15" s="2736"/>
      <c r="C15" s="740"/>
      <c r="D15" s="742" t="s">
        <v>1214</v>
      </c>
      <c r="E15" s="2735"/>
      <c r="F15" s="725"/>
      <c r="G15" s="726"/>
      <c r="H15" s="725"/>
      <c r="I15" s="725"/>
      <c r="J15" s="725"/>
      <c r="K15" s="725"/>
      <c r="L15" s="725"/>
      <c r="M15" s="725"/>
      <c r="N15" s="727"/>
      <c r="O15" s="727"/>
      <c r="P15" s="727"/>
      <c r="Q15" s="727"/>
      <c r="R15" s="725"/>
      <c r="S15" s="725"/>
      <c r="T15" s="725"/>
      <c r="U15" s="725"/>
      <c r="V15" s="725"/>
      <c r="W15" s="725"/>
    </row>
    <row r="16" spans="1:23" ht="9" customHeight="1">
      <c r="A16" s="2740"/>
      <c r="B16" s="2736"/>
      <c r="C16" s="740"/>
      <c r="D16" s="742" t="s">
        <v>1215</v>
      </c>
      <c r="E16" s="2735"/>
      <c r="F16" s="725"/>
      <c r="G16" s="726"/>
      <c r="H16" s="725"/>
      <c r="I16" s="725"/>
      <c r="J16" s="725"/>
      <c r="K16" s="725"/>
      <c r="L16" s="725"/>
      <c r="M16" s="725"/>
      <c r="N16" s="727"/>
      <c r="O16" s="727"/>
      <c r="P16" s="727"/>
      <c r="Q16" s="727"/>
      <c r="R16" s="725"/>
      <c r="S16" s="725"/>
      <c r="T16" s="725"/>
      <c r="U16" s="725"/>
      <c r="V16" s="725"/>
      <c r="W16" s="725"/>
    </row>
    <row r="17" spans="1:23" ht="9" customHeight="1">
      <c r="A17" s="2740"/>
      <c r="B17" s="2736"/>
      <c r="C17" s="740"/>
      <c r="D17" s="742" t="s">
        <v>1216</v>
      </c>
      <c r="E17" s="2735"/>
      <c r="F17" s="725"/>
      <c r="G17" s="726"/>
      <c r="H17" s="725"/>
      <c r="I17" s="725"/>
      <c r="J17" s="725"/>
      <c r="K17" s="725"/>
      <c r="L17" s="725"/>
      <c r="M17" s="725"/>
      <c r="N17" s="727"/>
      <c r="O17" s="727"/>
      <c r="P17" s="727"/>
      <c r="Q17" s="727"/>
      <c r="R17" s="725"/>
      <c r="S17" s="725"/>
      <c r="T17" s="725"/>
      <c r="U17" s="725"/>
      <c r="V17" s="725"/>
      <c r="W17" s="725"/>
    </row>
    <row r="18" spans="1:23" ht="9" customHeight="1">
      <c r="A18" s="2740"/>
      <c r="B18" s="2736" t="s">
        <v>1217</v>
      </c>
      <c r="C18" s="740"/>
      <c r="D18" s="741" t="s">
        <v>1212</v>
      </c>
      <c r="E18" s="2734"/>
      <c r="F18" s="725"/>
      <c r="G18" s="726"/>
      <c r="H18" s="725"/>
      <c r="I18" s="725"/>
      <c r="J18" s="725"/>
      <c r="K18" s="725"/>
      <c r="L18" s="725"/>
      <c r="M18" s="725"/>
      <c r="N18" s="727"/>
      <c r="O18" s="727"/>
      <c r="P18" s="727"/>
      <c r="Q18" s="727"/>
      <c r="R18" s="725"/>
      <c r="S18" s="725"/>
      <c r="T18" s="725"/>
      <c r="U18" s="725"/>
      <c r="V18" s="725"/>
      <c r="W18" s="725"/>
    </row>
    <row r="19" spans="1:23" ht="9" customHeight="1">
      <c r="A19" s="2740"/>
      <c r="B19" s="2736"/>
      <c r="C19" s="740"/>
      <c r="D19" s="742" t="s">
        <v>1213</v>
      </c>
      <c r="E19" s="2735"/>
      <c r="F19" s="725"/>
      <c r="G19" s="726"/>
      <c r="H19" s="725"/>
      <c r="I19" s="725"/>
      <c r="J19" s="725"/>
      <c r="K19" s="725"/>
      <c r="L19" s="725"/>
      <c r="M19" s="725"/>
      <c r="N19" s="727"/>
      <c r="O19" s="727"/>
      <c r="P19" s="727"/>
      <c r="Q19" s="727"/>
      <c r="R19" s="725"/>
      <c r="S19" s="725"/>
      <c r="T19" s="725"/>
      <c r="U19" s="725"/>
      <c r="V19" s="725"/>
      <c r="W19" s="725"/>
    </row>
    <row r="20" spans="1:23" ht="9" customHeight="1">
      <c r="A20" s="2740"/>
      <c r="B20" s="2736"/>
      <c r="C20" s="740"/>
      <c r="D20" s="742" t="s">
        <v>1214</v>
      </c>
      <c r="E20" s="2735"/>
      <c r="F20" s="725"/>
      <c r="G20" s="726"/>
      <c r="H20" s="725"/>
      <c r="I20" s="725"/>
      <c r="J20" s="725"/>
      <c r="K20" s="725"/>
      <c r="L20" s="725"/>
      <c r="M20" s="725"/>
      <c r="N20" s="727"/>
      <c r="O20" s="727"/>
      <c r="P20" s="727"/>
      <c r="Q20" s="727"/>
      <c r="R20" s="725"/>
      <c r="S20" s="725"/>
      <c r="T20" s="725"/>
      <c r="U20" s="725"/>
      <c r="V20" s="725"/>
      <c r="W20" s="725"/>
    </row>
    <row r="21" spans="1:23" ht="9" customHeight="1">
      <c r="A21" s="2740"/>
      <c r="B21" s="2736"/>
      <c r="C21" s="740"/>
      <c r="D21" s="742" t="s">
        <v>1215</v>
      </c>
      <c r="E21" s="2735"/>
      <c r="F21" s="725"/>
      <c r="G21" s="726"/>
      <c r="H21" s="725"/>
      <c r="I21" s="725"/>
      <c r="J21" s="725"/>
      <c r="K21" s="725"/>
      <c r="L21" s="725"/>
      <c r="M21" s="725"/>
      <c r="N21" s="727"/>
      <c r="O21" s="727"/>
      <c r="P21" s="727"/>
      <c r="Q21" s="727"/>
      <c r="R21" s="725"/>
      <c r="S21" s="725"/>
      <c r="T21" s="725"/>
      <c r="U21" s="725"/>
      <c r="V21" s="725"/>
      <c r="W21" s="725"/>
    </row>
    <row r="22" spans="1:23" ht="9" customHeight="1">
      <c r="A22" s="2740"/>
      <c r="B22" s="2736"/>
      <c r="C22" s="740"/>
      <c r="D22" s="742" t="s">
        <v>1216</v>
      </c>
      <c r="E22" s="2735"/>
      <c r="F22" s="725"/>
      <c r="G22" s="726"/>
      <c r="H22" s="725"/>
      <c r="I22" s="725"/>
      <c r="J22" s="725"/>
      <c r="K22" s="725"/>
      <c r="L22" s="725"/>
      <c r="M22" s="725"/>
      <c r="N22" s="727"/>
      <c r="O22" s="727"/>
      <c r="P22" s="727"/>
      <c r="Q22" s="727"/>
      <c r="R22" s="725"/>
      <c r="S22" s="725"/>
      <c r="T22" s="725"/>
      <c r="U22" s="725"/>
      <c r="V22" s="725"/>
      <c r="W22" s="725"/>
    </row>
    <row r="23" spans="1:23" ht="9" customHeight="1">
      <c r="A23" s="2740"/>
      <c r="B23" s="2736" t="s">
        <v>1218</v>
      </c>
      <c r="C23" s="2737" t="s">
        <v>1219</v>
      </c>
      <c r="D23" s="741" t="s">
        <v>1212</v>
      </c>
      <c r="E23" s="2734"/>
      <c r="F23" s="725"/>
      <c r="G23" s="726"/>
      <c r="H23" s="725"/>
      <c r="I23" s="725"/>
      <c r="J23" s="725"/>
      <c r="K23" s="725"/>
      <c r="L23" s="725"/>
      <c r="M23" s="725"/>
      <c r="N23" s="727"/>
      <c r="O23" s="727"/>
      <c r="P23" s="727"/>
      <c r="Q23" s="727"/>
      <c r="R23" s="725"/>
      <c r="S23" s="725"/>
      <c r="T23" s="725"/>
      <c r="U23" s="725"/>
      <c r="V23" s="725"/>
      <c r="W23" s="725"/>
    </row>
    <row r="24" spans="1:23" ht="9" customHeight="1">
      <c r="A24" s="2740"/>
      <c r="B24" s="2736"/>
      <c r="C24" s="2737"/>
      <c r="D24" s="742" t="s">
        <v>1213</v>
      </c>
      <c r="E24" s="2735"/>
      <c r="F24" s="725"/>
      <c r="G24" s="726"/>
      <c r="H24" s="725"/>
      <c r="I24" s="725"/>
      <c r="J24" s="725"/>
      <c r="K24" s="725"/>
      <c r="L24" s="725"/>
      <c r="M24" s="725"/>
      <c r="N24" s="727"/>
      <c r="O24" s="727"/>
      <c r="P24" s="727"/>
      <c r="Q24" s="727"/>
      <c r="R24" s="725"/>
      <c r="S24" s="725"/>
      <c r="T24" s="725"/>
      <c r="U24" s="725"/>
      <c r="V24" s="725"/>
      <c r="W24" s="725"/>
    </row>
    <row r="25" spans="1:23" ht="9" customHeight="1">
      <c r="A25" s="2740"/>
      <c r="B25" s="2736"/>
      <c r="C25" s="2737"/>
      <c r="D25" s="742" t="s">
        <v>1214</v>
      </c>
      <c r="E25" s="2735"/>
      <c r="F25" s="725"/>
      <c r="G25" s="726"/>
      <c r="H25" s="725"/>
      <c r="I25" s="725"/>
      <c r="J25" s="725"/>
      <c r="K25" s="725"/>
      <c r="L25" s="725"/>
      <c r="M25" s="725"/>
      <c r="N25" s="727"/>
      <c r="O25" s="727"/>
      <c r="P25" s="727"/>
      <c r="Q25" s="727"/>
      <c r="R25" s="725"/>
      <c r="S25" s="725"/>
      <c r="T25" s="725"/>
      <c r="U25" s="725"/>
      <c r="V25" s="2741"/>
      <c r="W25" s="725"/>
    </row>
    <row r="26" spans="1:23" ht="9" customHeight="1">
      <c r="A26" s="2740"/>
      <c r="B26" s="2736"/>
      <c r="C26" s="2737"/>
      <c r="D26" s="742" t="s">
        <v>1215</v>
      </c>
      <c r="E26" s="2735"/>
      <c r="F26" s="725"/>
      <c r="G26" s="726"/>
      <c r="H26" s="725"/>
      <c r="I26" s="725"/>
      <c r="J26" s="725"/>
      <c r="K26" s="725"/>
      <c r="L26" s="725"/>
      <c r="M26" s="725"/>
      <c r="N26" s="727"/>
      <c r="O26" s="727"/>
      <c r="P26" s="727"/>
      <c r="Q26" s="727"/>
      <c r="R26" s="725"/>
      <c r="S26" s="725"/>
      <c r="T26" s="725"/>
      <c r="U26" s="725"/>
      <c r="V26" s="2741"/>
      <c r="W26" s="725"/>
    </row>
    <row r="27" spans="1:23" ht="9" customHeight="1">
      <c r="A27" s="2740"/>
      <c r="B27" s="2736"/>
      <c r="C27" s="2737"/>
      <c r="D27" s="742" t="s">
        <v>1216</v>
      </c>
      <c r="E27" s="2735"/>
      <c r="F27" s="725"/>
      <c r="G27" s="726"/>
      <c r="H27" s="725"/>
      <c r="I27" s="725"/>
      <c r="J27" s="725"/>
      <c r="K27" s="725"/>
      <c r="L27" s="725"/>
      <c r="M27" s="725"/>
      <c r="N27" s="727"/>
      <c r="O27" s="727"/>
      <c r="P27" s="727"/>
      <c r="Q27" s="727"/>
      <c r="R27" s="725"/>
      <c r="S27" s="725"/>
      <c r="T27" s="725"/>
      <c r="U27" s="725"/>
      <c r="V27" s="2741"/>
      <c r="W27" s="725"/>
    </row>
    <row r="28" spans="1:23" ht="9" customHeight="1">
      <c r="A28" s="2740"/>
      <c r="B28" s="2736" t="s">
        <v>1220</v>
      </c>
      <c r="C28" s="2737" t="s">
        <v>1221</v>
      </c>
      <c r="D28" s="741" t="s">
        <v>1212</v>
      </c>
      <c r="E28" s="2734"/>
      <c r="F28" s="725"/>
      <c r="G28" s="726"/>
      <c r="H28" s="725"/>
      <c r="I28" s="725"/>
      <c r="J28" s="725"/>
      <c r="K28" s="725"/>
      <c r="L28" s="725"/>
      <c r="M28" s="725"/>
      <c r="N28" s="727"/>
      <c r="O28" s="727"/>
      <c r="P28" s="727"/>
      <c r="Q28" s="727"/>
      <c r="R28" s="725"/>
      <c r="S28" s="725"/>
      <c r="T28" s="725"/>
      <c r="U28" s="725"/>
      <c r="V28" s="2741"/>
      <c r="W28" s="725"/>
    </row>
    <row r="29" spans="1:23" ht="9" customHeight="1">
      <c r="A29" s="2740"/>
      <c r="B29" s="2736"/>
      <c r="C29" s="2737"/>
      <c r="D29" s="742" t="s">
        <v>1213</v>
      </c>
      <c r="E29" s="2735"/>
      <c r="F29" s="725"/>
      <c r="G29" s="726"/>
      <c r="H29" s="725"/>
      <c r="I29" s="725"/>
      <c r="J29" s="725"/>
      <c r="K29" s="725"/>
      <c r="L29" s="725"/>
      <c r="M29" s="725"/>
      <c r="N29" s="727"/>
      <c r="O29" s="727"/>
      <c r="P29" s="727"/>
      <c r="Q29" s="727"/>
      <c r="R29" s="725"/>
      <c r="S29" s="725"/>
      <c r="T29" s="725"/>
      <c r="U29" s="725"/>
      <c r="V29" s="2741"/>
      <c r="W29" s="725"/>
    </row>
    <row r="30" spans="1:23" ht="9" customHeight="1">
      <c r="A30" s="2740"/>
      <c r="B30" s="2736"/>
      <c r="C30" s="2737"/>
      <c r="D30" s="742" t="s">
        <v>1214</v>
      </c>
      <c r="E30" s="2735"/>
      <c r="F30" s="725"/>
      <c r="G30" s="726"/>
      <c r="H30" s="725"/>
      <c r="I30" s="725"/>
      <c r="J30" s="725"/>
      <c r="K30" s="725"/>
      <c r="L30" s="725"/>
      <c r="M30" s="725"/>
      <c r="N30" s="727"/>
      <c r="O30" s="727"/>
      <c r="P30" s="727"/>
      <c r="Q30" s="727"/>
      <c r="R30" s="725"/>
      <c r="S30" s="725"/>
      <c r="T30" s="725"/>
      <c r="U30" s="725"/>
      <c r="V30" s="725"/>
      <c r="W30" s="725"/>
    </row>
    <row r="31" spans="1:23" ht="9" customHeight="1">
      <c r="A31" s="2740"/>
      <c r="B31" s="2736"/>
      <c r="C31" s="2737"/>
      <c r="D31" s="742" t="s">
        <v>1215</v>
      </c>
      <c r="E31" s="2735"/>
      <c r="F31" s="725"/>
      <c r="G31" s="726"/>
      <c r="H31" s="725"/>
      <c r="I31" s="725"/>
      <c r="J31" s="725"/>
      <c r="K31" s="725"/>
      <c r="L31" s="725"/>
      <c r="M31" s="725"/>
      <c r="N31" s="727"/>
      <c r="O31" s="727"/>
      <c r="P31" s="727"/>
      <c r="Q31" s="727"/>
      <c r="R31" s="725"/>
      <c r="S31" s="725"/>
      <c r="T31" s="725"/>
      <c r="U31" s="725"/>
      <c r="V31" s="725"/>
      <c r="W31" s="725"/>
    </row>
    <row r="32" spans="1:23" ht="9" customHeight="1">
      <c r="A32" s="2740"/>
      <c r="B32" s="2736"/>
      <c r="C32" s="2737"/>
      <c r="D32" s="742" t="s">
        <v>1216</v>
      </c>
      <c r="E32" s="2735"/>
      <c r="F32" s="725"/>
      <c r="G32" s="726"/>
      <c r="H32" s="725"/>
      <c r="I32" s="725"/>
      <c r="J32" s="725"/>
      <c r="K32" s="725"/>
      <c r="L32" s="725"/>
      <c r="M32" s="725"/>
      <c r="N32" s="727"/>
      <c r="O32" s="727"/>
      <c r="P32" s="727"/>
      <c r="Q32" s="727"/>
      <c r="R32" s="725"/>
      <c r="S32" s="725"/>
      <c r="T32" s="725"/>
      <c r="U32" s="725"/>
      <c r="V32" s="725"/>
      <c r="W32" s="725"/>
    </row>
    <row r="33" spans="1:23" ht="9" customHeight="1">
      <c r="A33" s="2740"/>
      <c r="B33" s="2736" t="s">
        <v>1222</v>
      </c>
      <c r="C33" s="2737" t="s">
        <v>1223</v>
      </c>
      <c r="D33" s="741" t="s">
        <v>1212</v>
      </c>
      <c r="E33" s="2734"/>
      <c r="F33" s="725"/>
      <c r="G33" s="726"/>
      <c r="H33" s="725"/>
      <c r="I33" s="725"/>
      <c r="J33" s="725"/>
      <c r="K33" s="725"/>
      <c r="L33" s="725"/>
      <c r="M33" s="725"/>
      <c r="N33" s="727"/>
      <c r="O33" s="727"/>
      <c r="P33" s="727"/>
      <c r="Q33" s="727"/>
      <c r="R33" s="725"/>
      <c r="S33" s="725"/>
      <c r="T33" s="725"/>
      <c r="U33" s="725"/>
      <c r="V33" s="725"/>
      <c r="W33" s="725"/>
    </row>
    <row r="34" spans="1:23" ht="9" customHeight="1">
      <c r="A34" s="2740"/>
      <c r="B34" s="2736"/>
      <c r="C34" s="2737"/>
      <c r="D34" s="742" t="s">
        <v>1213</v>
      </c>
      <c r="E34" s="2735"/>
      <c r="F34" s="725"/>
      <c r="G34" s="726"/>
      <c r="H34" s="725"/>
      <c r="I34" s="725"/>
      <c r="J34" s="725"/>
      <c r="K34" s="725"/>
      <c r="L34" s="725"/>
      <c r="M34" s="725"/>
      <c r="N34" s="727"/>
      <c r="O34" s="727"/>
      <c r="P34" s="727"/>
      <c r="Q34" s="727"/>
      <c r="R34" s="725"/>
      <c r="S34" s="725"/>
      <c r="T34" s="725"/>
      <c r="U34" s="725"/>
      <c r="V34" s="725"/>
      <c r="W34" s="725"/>
    </row>
    <row r="35" spans="1:23" ht="9" customHeight="1">
      <c r="A35" s="2740"/>
      <c r="B35" s="2736"/>
      <c r="C35" s="2737"/>
      <c r="D35" s="742" t="s">
        <v>1214</v>
      </c>
      <c r="E35" s="2735"/>
      <c r="F35" s="725"/>
      <c r="G35" s="726"/>
      <c r="H35" s="725"/>
      <c r="I35" s="725"/>
      <c r="J35" s="725"/>
      <c r="K35" s="725"/>
      <c r="L35" s="725"/>
      <c r="M35" s="725"/>
      <c r="N35" s="727"/>
      <c r="O35" s="727"/>
      <c r="P35" s="727"/>
      <c r="Q35" s="727"/>
      <c r="R35" s="725"/>
      <c r="S35" s="725"/>
      <c r="T35" s="725"/>
      <c r="U35" s="725"/>
      <c r="V35" s="725"/>
      <c r="W35" s="725"/>
    </row>
    <row r="36" spans="1:23" ht="9" customHeight="1">
      <c r="A36" s="2740"/>
      <c r="B36" s="2736"/>
      <c r="C36" s="2737"/>
      <c r="D36" s="742" t="s">
        <v>1215</v>
      </c>
      <c r="E36" s="2735"/>
      <c r="F36" s="725"/>
      <c r="G36" s="726"/>
      <c r="H36" s="725"/>
      <c r="I36" s="725"/>
      <c r="J36" s="725"/>
      <c r="K36" s="725"/>
      <c r="L36" s="725"/>
      <c r="M36" s="725"/>
      <c r="N36" s="727"/>
      <c r="O36" s="727"/>
      <c r="P36" s="727"/>
      <c r="Q36" s="727"/>
      <c r="R36" s="725"/>
      <c r="S36" s="725"/>
      <c r="T36" s="725"/>
      <c r="U36" s="725"/>
      <c r="V36" s="725"/>
      <c r="W36" s="725"/>
    </row>
    <row r="37" spans="1:23" ht="9" customHeight="1" thickBot="1">
      <c r="A37" s="2740"/>
      <c r="B37" s="2736"/>
      <c r="C37" s="2737"/>
      <c r="D37" s="742" t="s">
        <v>1216</v>
      </c>
      <c r="E37" s="2735"/>
      <c r="F37" s="725"/>
      <c r="G37" s="726"/>
      <c r="H37" s="725"/>
      <c r="I37" s="725"/>
      <c r="J37" s="725"/>
      <c r="K37" s="725"/>
      <c r="L37" s="725"/>
      <c r="M37" s="725"/>
      <c r="N37" s="727"/>
      <c r="O37" s="727"/>
      <c r="P37" s="727"/>
      <c r="Q37" s="727"/>
      <c r="R37" s="725"/>
      <c r="S37" s="725"/>
      <c r="T37" s="725"/>
      <c r="U37" s="725"/>
      <c r="V37" s="725"/>
      <c r="W37" s="725"/>
    </row>
    <row r="38" spans="1:23" ht="9" customHeight="1">
      <c r="A38" s="2729" t="s">
        <v>1224</v>
      </c>
      <c r="B38" s="2736" t="s">
        <v>1225</v>
      </c>
      <c r="C38" s="740"/>
      <c r="D38" s="741" t="s">
        <v>1226</v>
      </c>
      <c r="E38" s="2734"/>
      <c r="F38" s="725"/>
      <c r="G38" s="726"/>
      <c r="H38" s="725"/>
      <c r="I38" s="725"/>
      <c r="J38" s="725"/>
      <c r="K38" s="725"/>
      <c r="L38" s="725"/>
      <c r="M38" s="725"/>
      <c r="N38" s="727"/>
      <c r="O38" s="727"/>
      <c r="P38" s="727"/>
      <c r="Q38" s="727"/>
      <c r="R38" s="725"/>
      <c r="S38" s="725"/>
      <c r="T38" s="725"/>
      <c r="U38" s="725"/>
      <c r="V38" s="725"/>
      <c r="W38" s="725"/>
    </row>
    <row r="39" spans="1:23" ht="9" customHeight="1">
      <c r="A39" s="2730"/>
      <c r="B39" s="2736"/>
      <c r="C39" s="740"/>
      <c r="D39" s="742" t="s">
        <v>1227</v>
      </c>
      <c r="E39" s="2735"/>
      <c r="F39" s="725"/>
      <c r="G39" s="726"/>
      <c r="H39" s="725"/>
      <c r="I39" s="725"/>
      <c r="J39" s="725"/>
      <c r="K39" s="725"/>
      <c r="L39" s="725"/>
      <c r="M39" s="725"/>
      <c r="N39" s="727"/>
      <c r="O39" s="727"/>
      <c r="P39" s="727"/>
      <c r="Q39" s="727"/>
      <c r="R39" s="725"/>
      <c r="S39" s="725"/>
      <c r="T39" s="725"/>
      <c r="U39" s="725"/>
      <c r="V39" s="725"/>
      <c r="W39" s="725"/>
    </row>
    <row r="40" spans="1:23" ht="9" customHeight="1">
      <c r="A40" s="2730"/>
      <c r="B40" s="2736"/>
      <c r="C40" s="740"/>
      <c r="D40" s="743" t="s">
        <v>1228</v>
      </c>
      <c r="E40" s="2735"/>
      <c r="F40" s="725"/>
      <c r="G40" s="726"/>
      <c r="H40" s="725"/>
      <c r="I40" s="725"/>
      <c r="J40" s="725"/>
      <c r="K40" s="725"/>
      <c r="L40" s="725"/>
      <c r="M40" s="725"/>
      <c r="N40" s="727"/>
      <c r="O40" s="727"/>
      <c r="P40" s="727"/>
      <c r="Q40" s="727"/>
      <c r="R40" s="725"/>
      <c r="S40" s="725"/>
      <c r="T40" s="725"/>
      <c r="U40" s="725"/>
      <c r="V40" s="725"/>
      <c r="W40" s="725"/>
    </row>
    <row r="41" spans="1:23" ht="9" customHeight="1">
      <c r="A41" s="2730"/>
      <c r="B41" s="2732" t="s">
        <v>1229</v>
      </c>
      <c r="C41" s="2722"/>
      <c r="D41" s="744" t="s">
        <v>1230</v>
      </c>
      <c r="E41" s="2734"/>
      <c r="F41" s="745"/>
      <c r="G41" s="726"/>
      <c r="H41" s="745"/>
      <c r="I41" s="745"/>
      <c r="J41" s="745"/>
      <c r="K41" s="745"/>
      <c r="L41" s="745"/>
      <c r="M41" s="745"/>
      <c r="N41" s="725"/>
      <c r="O41" s="725"/>
      <c r="P41" s="725"/>
      <c r="Q41" s="725"/>
      <c r="R41" s="725"/>
      <c r="S41" s="725"/>
      <c r="T41" s="725"/>
      <c r="U41" s="725"/>
      <c r="V41" s="725"/>
      <c r="W41" s="725"/>
    </row>
    <row r="42" spans="1:23" ht="9" customHeight="1">
      <c r="A42" s="2730"/>
      <c r="B42" s="2732"/>
      <c r="C42" s="2722"/>
      <c r="D42" s="744" t="s">
        <v>1231</v>
      </c>
      <c r="E42" s="2735"/>
      <c r="F42" s="745"/>
      <c r="G42" s="746"/>
      <c r="H42" s="745"/>
      <c r="I42" s="745"/>
      <c r="J42" s="745"/>
      <c r="K42" s="745"/>
      <c r="L42" s="745"/>
      <c r="M42" s="745"/>
      <c r="N42" s="725"/>
      <c r="O42" s="725"/>
      <c r="P42" s="725"/>
      <c r="Q42" s="725"/>
      <c r="R42" s="725"/>
      <c r="S42" s="725"/>
      <c r="T42" s="725"/>
      <c r="U42" s="725"/>
      <c r="V42" s="725"/>
      <c r="W42" s="725"/>
    </row>
    <row r="43" spans="1:23" ht="9" customHeight="1">
      <c r="A43" s="2730"/>
      <c r="B43" s="2732"/>
      <c r="C43" s="2722"/>
      <c r="D43" s="744" t="s">
        <v>1232</v>
      </c>
      <c r="E43" s="2735"/>
      <c r="F43" s="745"/>
      <c r="G43" s="746"/>
      <c r="H43" s="745"/>
      <c r="I43" s="745"/>
      <c r="J43" s="745"/>
      <c r="K43" s="745"/>
      <c r="L43" s="745"/>
      <c r="M43" s="745"/>
      <c r="N43" s="725"/>
      <c r="O43" s="725"/>
      <c r="P43" s="725"/>
      <c r="Q43" s="725"/>
      <c r="R43" s="725"/>
      <c r="S43" s="725"/>
      <c r="T43" s="725"/>
      <c r="U43" s="725"/>
      <c r="V43" s="725"/>
      <c r="W43" s="725"/>
    </row>
    <row r="44" spans="1:23" ht="9" customHeight="1">
      <c r="A44" s="2730"/>
      <c r="B44" s="2732"/>
      <c r="C44" s="2722"/>
      <c r="D44" s="744" t="s">
        <v>1233</v>
      </c>
      <c r="E44" s="2735"/>
      <c r="F44" s="745"/>
      <c r="G44" s="746"/>
      <c r="H44" s="745"/>
      <c r="I44" s="745"/>
      <c r="J44" s="745"/>
      <c r="K44" s="745"/>
      <c r="L44" s="745"/>
      <c r="M44" s="745"/>
      <c r="N44" s="725"/>
      <c r="O44" s="725"/>
      <c r="P44" s="725"/>
      <c r="Q44" s="725"/>
      <c r="R44" s="725"/>
      <c r="S44" s="725"/>
      <c r="T44" s="725"/>
      <c r="U44" s="725"/>
      <c r="V44" s="725"/>
      <c r="W44" s="725"/>
    </row>
    <row r="45" spans="1:23" ht="9" customHeight="1">
      <c r="A45" s="2730"/>
      <c r="B45" s="2732"/>
      <c r="C45" s="2722"/>
      <c r="D45" s="744" t="s">
        <v>1234</v>
      </c>
      <c r="E45" s="2735"/>
      <c r="F45" s="745"/>
      <c r="G45" s="746"/>
      <c r="H45" s="745"/>
      <c r="I45" s="745"/>
      <c r="J45" s="745"/>
      <c r="K45" s="745"/>
      <c r="L45" s="745"/>
      <c r="M45" s="745"/>
      <c r="N45" s="725"/>
      <c r="O45" s="725"/>
      <c r="P45" s="725"/>
      <c r="Q45" s="725"/>
      <c r="R45" s="725"/>
      <c r="S45" s="725"/>
      <c r="T45" s="725"/>
      <c r="U45" s="725"/>
      <c r="V45" s="725"/>
      <c r="W45" s="725"/>
    </row>
    <row r="46" spans="1:23" ht="9" customHeight="1">
      <c r="A46" s="2730"/>
      <c r="B46" s="2732"/>
      <c r="C46" s="2722"/>
      <c r="D46" s="744" t="s">
        <v>1235</v>
      </c>
      <c r="E46" s="2735"/>
      <c r="F46" s="745"/>
      <c r="G46" s="746"/>
      <c r="H46" s="745"/>
      <c r="I46" s="745"/>
      <c r="J46" s="745"/>
      <c r="K46" s="745"/>
      <c r="L46" s="745"/>
      <c r="M46" s="745"/>
      <c r="N46" s="725"/>
      <c r="O46" s="725"/>
      <c r="P46" s="725"/>
      <c r="Q46" s="725"/>
      <c r="R46" s="725"/>
      <c r="S46" s="725"/>
      <c r="T46" s="725"/>
      <c r="U46" s="725"/>
      <c r="V46" s="725"/>
      <c r="W46" s="725"/>
    </row>
    <row r="47" spans="1:23" ht="9" customHeight="1">
      <c r="A47" s="2730"/>
      <c r="B47" s="2732"/>
      <c r="C47" s="2722"/>
      <c r="D47" s="744" t="s">
        <v>1236</v>
      </c>
      <c r="E47" s="2735"/>
      <c r="F47" s="745"/>
      <c r="G47" s="746"/>
      <c r="H47" s="745"/>
      <c r="I47" s="745"/>
      <c r="J47" s="745"/>
      <c r="K47" s="745"/>
      <c r="L47" s="745"/>
      <c r="M47" s="745"/>
      <c r="N47" s="725"/>
      <c r="O47" s="725"/>
      <c r="P47" s="725"/>
      <c r="Q47" s="725"/>
      <c r="R47" s="725"/>
      <c r="S47" s="725"/>
      <c r="T47" s="725"/>
      <c r="U47" s="725"/>
      <c r="V47" s="725"/>
      <c r="W47" s="725"/>
    </row>
    <row r="48" spans="1:23" ht="9" customHeight="1">
      <c r="A48" s="2730"/>
      <c r="B48" s="2733"/>
      <c r="C48" s="2723"/>
      <c r="D48" s="747" t="s">
        <v>1237</v>
      </c>
      <c r="E48" s="2724"/>
      <c r="F48" s="745"/>
      <c r="G48" s="746"/>
      <c r="H48" s="745"/>
      <c r="I48" s="745"/>
      <c r="J48" s="745"/>
      <c r="K48" s="745"/>
      <c r="L48" s="745"/>
      <c r="M48" s="745"/>
      <c r="N48" s="725"/>
      <c r="O48" s="725"/>
      <c r="P48" s="725"/>
      <c r="Q48" s="725"/>
      <c r="R48" s="725"/>
      <c r="S48" s="725"/>
      <c r="T48" s="725"/>
      <c r="U48" s="725"/>
      <c r="V48" s="725"/>
      <c r="W48" s="725"/>
    </row>
    <row r="49" spans="1:23" ht="9" customHeight="1">
      <c r="A49" s="2730"/>
      <c r="B49" s="2731" t="s">
        <v>1238</v>
      </c>
      <c r="C49" s="2721" t="s">
        <v>1239</v>
      </c>
      <c r="D49" s="748" t="s">
        <v>1240</v>
      </c>
      <c r="E49" s="2724"/>
      <c r="F49" s="745"/>
      <c r="G49" s="726" t="str">
        <f>+CONCATENATE(D49," - ",D50," - ",D51," - ",D52," - ",D53)</f>
        <v>1: Muy Mala - 2: Mala - 3: Regular - 4: Buena - 5: Muy Buena</v>
      </c>
      <c r="H49" s="745"/>
      <c r="I49" s="745"/>
      <c r="J49" s="745"/>
      <c r="K49" s="745"/>
      <c r="L49" s="745"/>
      <c r="M49" s="745"/>
      <c r="N49" s="725"/>
      <c r="O49" s="725"/>
      <c r="P49" s="725"/>
      <c r="Q49" s="725"/>
      <c r="R49" s="725"/>
      <c r="S49" s="725"/>
      <c r="T49" s="725"/>
      <c r="U49" s="725"/>
      <c r="V49" s="725"/>
      <c r="W49" s="725"/>
    </row>
    <row r="50" spans="1:23" ht="9" customHeight="1">
      <c r="A50" s="2730"/>
      <c r="B50" s="2732"/>
      <c r="C50" s="2722"/>
      <c r="D50" s="748" t="s">
        <v>1241</v>
      </c>
      <c r="E50" s="2725"/>
      <c r="F50" s="745"/>
      <c r="G50" s="746"/>
      <c r="H50" s="745"/>
      <c r="I50" s="745"/>
      <c r="J50" s="745"/>
      <c r="K50" s="745"/>
      <c r="L50" s="745"/>
      <c r="M50" s="745"/>
      <c r="N50" s="725"/>
      <c r="O50" s="725"/>
      <c r="P50" s="725"/>
      <c r="Q50" s="725"/>
      <c r="R50" s="725"/>
      <c r="S50" s="725"/>
      <c r="T50" s="725"/>
      <c r="U50" s="725"/>
      <c r="V50" s="725"/>
      <c r="W50" s="725"/>
    </row>
    <row r="51" spans="1:23" ht="9" customHeight="1">
      <c r="A51" s="2730"/>
      <c r="B51" s="2732"/>
      <c r="C51" s="2722"/>
      <c r="D51" s="748" t="s">
        <v>1242</v>
      </c>
      <c r="E51" s="2725"/>
      <c r="F51" s="745"/>
      <c r="G51" s="746"/>
      <c r="H51" s="745"/>
      <c r="I51" s="745"/>
      <c r="J51" s="745"/>
      <c r="K51" s="745"/>
      <c r="L51" s="745"/>
      <c r="M51" s="745"/>
      <c r="N51" s="725"/>
      <c r="O51" s="725"/>
      <c r="P51" s="725"/>
      <c r="Q51" s="725"/>
      <c r="R51" s="725"/>
      <c r="S51" s="725"/>
      <c r="T51" s="725"/>
      <c r="U51" s="725"/>
      <c r="V51" s="725"/>
      <c r="W51" s="725"/>
    </row>
    <row r="52" spans="1:23" ht="9" customHeight="1">
      <c r="A52" s="2730"/>
      <c r="B52" s="2732"/>
      <c r="C52" s="2722"/>
      <c r="D52" s="748" t="s">
        <v>1243</v>
      </c>
      <c r="E52" s="2725"/>
      <c r="F52" s="745"/>
      <c r="G52" s="746"/>
      <c r="H52" s="745"/>
      <c r="I52" s="745"/>
      <c r="J52" s="745"/>
      <c r="K52" s="745"/>
      <c r="L52" s="745"/>
      <c r="M52" s="745"/>
      <c r="N52" s="725"/>
      <c r="O52" s="725"/>
      <c r="P52" s="725"/>
      <c r="Q52" s="725"/>
      <c r="R52" s="725"/>
      <c r="S52" s="725"/>
      <c r="T52" s="725"/>
      <c r="U52" s="725"/>
      <c r="V52" s="725"/>
      <c r="W52" s="725"/>
    </row>
    <row r="53" spans="1:23" ht="9" customHeight="1">
      <c r="A53" s="2730"/>
      <c r="B53" s="2733"/>
      <c r="C53" s="2723"/>
      <c r="D53" s="749" t="s">
        <v>1244</v>
      </c>
      <c r="E53" s="2725"/>
      <c r="F53" s="745"/>
      <c r="G53" s="746"/>
      <c r="H53" s="745"/>
      <c r="I53" s="745"/>
      <c r="J53" s="745"/>
      <c r="K53" s="745"/>
      <c r="L53" s="745"/>
      <c r="M53" s="745"/>
      <c r="N53" s="725"/>
      <c r="O53" s="725"/>
      <c r="P53" s="725"/>
      <c r="Q53" s="725"/>
      <c r="R53" s="725"/>
      <c r="S53" s="725"/>
      <c r="T53" s="725"/>
      <c r="U53" s="725"/>
      <c r="V53" s="725"/>
      <c r="W53" s="725"/>
    </row>
    <row r="54" spans="1:23" ht="9" customHeight="1">
      <c r="A54" s="2730"/>
      <c r="B54" s="2731" t="s">
        <v>1245</v>
      </c>
      <c r="C54" s="2721" t="s">
        <v>1246</v>
      </c>
      <c r="D54" s="748" t="s">
        <v>1226</v>
      </c>
      <c r="E54" s="2734"/>
      <c r="F54" s="745"/>
      <c r="G54" s="726" t="str">
        <f>+CONCATENATE(D54," - ",D55," - ",D56)</f>
        <v>1: Bajo - 2: Medio - 3: Alto</v>
      </c>
      <c r="H54" s="745"/>
      <c r="I54" s="745"/>
      <c r="J54" s="745"/>
      <c r="K54" s="745"/>
      <c r="L54" s="745"/>
      <c r="M54" s="745"/>
      <c r="N54" s="725"/>
      <c r="O54" s="725"/>
      <c r="P54" s="725"/>
      <c r="Q54" s="725"/>
      <c r="R54" s="725"/>
      <c r="S54" s="725"/>
      <c r="T54" s="725"/>
      <c r="U54" s="725"/>
      <c r="V54" s="725"/>
      <c r="W54" s="725"/>
    </row>
    <row r="55" spans="1:23" ht="9" customHeight="1">
      <c r="A55" s="2730"/>
      <c r="B55" s="2732"/>
      <c r="C55" s="2722"/>
      <c r="D55" s="748" t="s">
        <v>1227</v>
      </c>
      <c r="E55" s="2735"/>
      <c r="F55" s="745"/>
      <c r="G55" s="746"/>
      <c r="H55" s="745"/>
      <c r="I55" s="745"/>
      <c r="J55" s="745"/>
      <c r="K55" s="745"/>
      <c r="L55" s="745"/>
      <c r="M55" s="745"/>
      <c r="N55" s="725"/>
      <c r="O55" s="725"/>
      <c r="P55" s="725"/>
      <c r="Q55" s="725"/>
      <c r="R55" s="725"/>
      <c r="S55" s="725"/>
      <c r="T55" s="725"/>
      <c r="U55" s="725"/>
      <c r="V55" s="725"/>
      <c r="W55" s="725"/>
    </row>
    <row r="56" spans="1:23" ht="9" customHeight="1" thickBot="1">
      <c r="A56" s="2738"/>
      <c r="B56" s="2733"/>
      <c r="C56" s="2723"/>
      <c r="D56" s="749" t="s">
        <v>1228</v>
      </c>
      <c r="E56" s="2724"/>
      <c r="F56" s="745"/>
      <c r="G56" s="746"/>
      <c r="H56" s="745"/>
      <c r="I56" s="745"/>
      <c r="J56" s="745"/>
      <c r="K56" s="745"/>
      <c r="L56" s="745"/>
      <c r="M56" s="745"/>
      <c r="N56" s="725"/>
      <c r="O56" s="725"/>
      <c r="P56" s="725"/>
      <c r="Q56" s="725"/>
      <c r="R56" s="725"/>
      <c r="S56" s="725"/>
      <c r="T56" s="725"/>
      <c r="U56" s="725"/>
      <c r="V56" s="725"/>
      <c r="W56" s="725"/>
    </row>
    <row r="57" spans="1:23" ht="9" customHeight="1">
      <c r="A57" s="2716" t="s">
        <v>1247</v>
      </c>
      <c r="B57" s="2731" t="s">
        <v>1248</v>
      </c>
      <c r="C57" s="2721" t="s">
        <v>1249</v>
      </c>
      <c r="D57" s="748" t="s">
        <v>1226</v>
      </c>
      <c r="E57" s="2725"/>
      <c r="F57" s="745"/>
      <c r="G57" s="726" t="str">
        <f>+CONCATENATE(D57," - ",D58," - ",D59)</f>
        <v>1: Bajo - 2: Medio - 3: Alto</v>
      </c>
      <c r="H57" s="745"/>
      <c r="I57" s="745"/>
      <c r="J57" s="745"/>
      <c r="K57" s="745"/>
      <c r="L57" s="745"/>
      <c r="M57" s="745"/>
      <c r="N57" s="725"/>
      <c r="O57" s="725"/>
      <c r="P57" s="725"/>
      <c r="Q57" s="725"/>
      <c r="R57" s="725"/>
      <c r="S57" s="725"/>
      <c r="T57" s="725"/>
      <c r="U57" s="725"/>
      <c r="V57" s="725"/>
      <c r="W57" s="725"/>
    </row>
    <row r="58" spans="1:23" ht="9" customHeight="1">
      <c r="A58" s="2717"/>
      <c r="B58" s="2732"/>
      <c r="C58" s="2722"/>
      <c r="D58" s="748" t="s">
        <v>1227</v>
      </c>
      <c r="E58" s="2725"/>
      <c r="F58" s="745"/>
      <c r="G58" s="746"/>
      <c r="H58" s="745"/>
      <c r="I58" s="745"/>
      <c r="J58" s="745"/>
      <c r="K58" s="745"/>
      <c r="L58" s="745"/>
      <c r="M58" s="745"/>
      <c r="N58" s="725"/>
      <c r="O58" s="725"/>
      <c r="P58" s="725"/>
      <c r="Q58" s="725"/>
      <c r="R58" s="725"/>
      <c r="S58" s="725"/>
      <c r="T58" s="725"/>
      <c r="U58" s="725"/>
      <c r="V58" s="725"/>
      <c r="W58" s="725"/>
    </row>
    <row r="59" spans="1:23" ht="9" customHeight="1">
      <c r="A59" s="2717"/>
      <c r="B59" s="2733"/>
      <c r="C59" s="2723"/>
      <c r="D59" s="749" t="s">
        <v>1228</v>
      </c>
      <c r="E59" s="2725"/>
      <c r="F59" s="745"/>
      <c r="G59" s="746"/>
      <c r="H59" s="745"/>
      <c r="I59" s="745"/>
      <c r="J59" s="745"/>
      <c r="K59" s="745"/>
      <c r="L59" s="745"/>
      <c r="M59" s="745"/>
      <c r="N59" s="725"/>
      <c r="O59" s="725"/>
      <c r="P59" s="725"/>
      <c r="Q59" s="725"/>
      <c r="R59" s="725"/>
      <c r="S59" s="725"/>
      <c r="T59" s="725"/>
      <c r="U59" s="725"/>
      <c r="V59" s="725"/>
      <c r="W59" s="725"/>
    </row>
    <row r="60" spans="1:23" ht="9" customHeight="1">
      <c r="A60" s="2717"/>
      <c r="B60" s="2731" t="s">
        <v>1250</v>
      </c>
      <c r="C60" s="2721" t="s">
        <v>1251</v>
      </c>
      <c r="D60" s="748" t="s">
        <v>1226</v>
      </c>
      <c r="E60" s="2725"/>
      <c r="F60" s="745"/>
      <c r="G60" s="726" t="str">
        <f>+CONCATENATE(D60," - ",D61," - ",D62)</f>
        <v>1: Bajo - 2: Medio - 3: Alto</v>
      </c>
      <c r="H60" s="745"/>
      <c r="I60" s="745"/>
      <c r="J60" s="745"/>
      <c r="K60" s="745"/>
      <c r="L60" s="745"/>
      <c r="M60" s="745"/>
      <c r="N60" s="725"/>
      <c r="O60" s="725"/>
      <c r="P60" s="725"/>
      <c r="Q60" s="725"/>
      <c r="R60" s="725"/>
      <c r="S60" s="725"/>
      <c r="T60" s="725"/>
      <c r="U60" s="725"/>
      <c r="V60" s="725"/>
      <c r="W60" s="725"/>
    </row>
    <row r="61" spans="1:23" ht="9" customHeight="1">
      <c r="A61" s="2717"/>
      <c r="B61" s="2732"/>
      <c r="C61" s="2722"/>
      <c r="D61" s="748" t="s">
        <v>1227</v>
      </c>
      <c r="E61" s="2725"/>
      <c r="F61" s="745"/>
      <c r="G61" s="746"/>
      <c r="H61" s="745"/>
      <c r="I61" s="745"/>
      <c r="J61" s="745"/>
      <c r="K61" s="745"/>
      <c r="L61" s="745"/>
      <c r="M61" s="745"/>
      <c r="N61" s="725"/>
      <c r="O61" s="725"/>
      <c r="P61" s="725"/>
      <c r="Q61" s="725"/>
      <c r="R61" s="725"/>
      <c r="S61" s="725"/>
      <c r="T61" s="725"/>
      <c r="U61" s="725"/>
      <c r="V61" s="725"/>
      <c r="W61" s="725"/>
    </row>
    <row r="62" spans="1:23" ht="9" customHeight="1">
      <c r="A62" s="2717"/>
      <c r="B62" s="2733"/>
      <c r="C62" s="2723"/>
      <c r="D62" s="749" t="s">
        <v>1228</v>
      </c>
      <c r="E62" s="2725"/>
      <c r="F62" s="745"/>
      <c r="G62" s="746"/>
      <c r="H62" s="745"/>
      <c r="I62" s="745"/>
      <c r="J62" s="745"/>
      <c r="K62" s="745"/>
      <c r="L62" s="745"/>
      <c r="M62" s="745"/>
      <c r="N62" s="725"/>
      <c r="O62" s="725"/>
      <c r="P62" s="725"/>
      <c r="Q62" s="725"/>
      <c r="R62" s="725"/>
      <c r="S62" s="725"/>
      <c r="T62" s="725"/>
      <c r="U62" s="725"/>
      <c r="V62" s="725"/>
      <c r="W62" s="725"/>
    </row>
    <row r="63" spans="1:23" ht="9" customHeight="1">
      <c r="A63" s="2717"/>
      <c r="B63" s="2731" t="s">
        <v>1252</v>
      </c>
      <c r="C63" s="2721" t="s">
        <v>1253</v>
      </c>
      <c r="D63" s="748" t="s">
        <v>1226</v>
      </c>
      <c r="E63" s="2725"/>
      <c r="F63" s="745"/>
      <c r="G63" s="726" t="str">
        <f>+CONCATENATE(D63," - ",D64," - ",D65)</f>
        <v>1: Bajo - 2: Medio - 3: Alto</v>
      </c>
      <c r="H63" s="745"/>
      <c r="I63" s="745"/>
      <c r="J63" s="745"/>
      <c r="K63" s="745"/>
      <c r="L63" s="745"/>
      <c r="M63" s="745"/>
      <c r="N63" s="725"/>
      <c r="O63" s="725"/>
      <c r="P63" s="725"/>
      <c r="Q63" s="725"/>
      <c r="R63" s="725"/>
      <c r="S63" s="725"/>
      <c r="T63" s="725"/>
      <c r="U63" s="725"/>
      <c r="V63" s="725"/>
      <c r="W63" s="725"/>
    </row>
    <row r="64" spans="1:23" ht="9" customHeight="1">
      <c r="A64" s="2717"/>
      <c r="B64" s="2732"/>
      <c r="C64" s="2722"/>
      <c r="D64" s="748" t="s">
        <v>1227</v>
      </c>
      <c r="E64" s="2725"/>
      <c r="F64" s="745"/>
      <c r="G64" s="746"/>
      <c r="H64" s="745"/>
      <c r="I64" s="745"/>
      <c r="J64" s="745"/>
      <c r="K64" s="745"/>
      <c r="L64" s="745"/>
      <c r="M64" s="745"/>
      <c r="N64" s="725"/>
      <c r="O64" s="725"/>
      <c r="P64" s="725"/>
      <c r="Q64" s="725"/>
      <c r="R64" s="725"/>
      <c r="S64" s="725"/>
      <c r="T64" s="725"/>
      <c r="U64" s="725"/>
      <c r="V64" s="725"/>
      <c r="W64" s="725"/>
    </row>
    <row r="65" spans="1:23" ht="9" customHeight="1">
      <c r="A65" s="2717"/>
      <c r="B65" s="2733"/>
      <c r="C65" s="2723"/>
      <c r="D65" s="749" t="s">
        <v>1228</v>
      </c>
      <c r="E65" s="2725"/>
      <c r="F65" s="745"/>
      <c r="G65" s="746"/>
      <c r="H65" s="745"/>
      <c r="I65" s="745"/>
      <c r="J65" s="745"/>
      <c r="K65" s="745"/>
      <c r="L65" s="745"/>
      <c r="M65" s="745"/>
      <c r="N65" s="725"/>
      <c r="O65" s="725"/>
      <c r="P65" s="725"/>
      <c r="Q65" s="725"/>
      <c r="R65" s="725"/>
      <c r="S65" s="725"/>
      <c r="T65" s="725"/>
      <c r="U65" s="725"/>
      <c r="V65" s="725"/>
      <c r="W65" s="725"/>
    </row>
    <row r="66" spans="1:23" ht="9" customHeight="1">
      <c r="A66" s="2717"/>
      <c r="B66" s="2731" t="s">
        <v>1254</v>
      </c>
      <c r="C66" s="2721" t="s">
        <v>1255</v>
      </c>
      <c r="D66" s="748" t="s">
        <v>1226</v>
      </c>
      <c r="E66" s="2725"/>
      <c r="F66" s="745"/>
      <c r="G66" s="726" t="str">
        <f>+CONCATENATE(D66," - ",D67," - ",D68)</f>
        <v>1: Bajo - 2: Medio - 3: Alto</v>
      </c>
      <c r="H66" s="745"/>
      <c r="I66" s="745"/>
      <c r="J66" s="745"/>
      <c r="K66" s="745"/>
      <c r="L66" s="745"/>
      <c r="M66" s="745"/>
      <c r="N66" s="725"/>
      <c r="O66" s="725"/>
      <c r="P66" s="725"/>
      <c r="Q66" s="725"/>
      <c r="R66" s="725"/>
      <c r="S66" s="725"/>
      <c r="T66" s="725"/>
      <c r="U66" s="725"/>
      <c r="V66" s="725"/>
      <c r="W66" s="725"/>
    </row>
    <row r="67" spans="1:23" ht="9" customHeight="1">
      <c r="A67" s="2717"/>
      <c r="B67" s="2732"/>
      <c r="C67" s="2722"/>
      <c r="D67" s="748" t="s">
        <v>1227</v>
      </c>
      <c r="E67" s="2725"/>
      <c r="F67" s="745"/>
      <c r="G67" s="746"/>
      <c r="H67" s="745"/>
      <c r="I67" s="745"/>
      <c r="J67" s="745"/>
      <c r="K67" s="745"/>
      <c r="L67" s="745"/>
      <c r="M67" s="745"/>
      <c r="N67" s="725"/>
      <c r="O67" s="725"/>
      <c r="P67" s="725"/>
      <c r="Q67" s="725"/>
      <c r="R67" s="725"/>
      <c r="S67" s="725"/>
      <c r="T67" s="725"/>
      <c r="U67" s="725"/>
      <c r="V67" s="725"/>
      <c r="W67" s="725"/>
    </row>
    <row r="68" spans="1:23" ht="9" customHeight="1" thickBot="1">
      <c r="A68" s="2717"/>
      <c r="B68" s="2733"/>
      <c r="C68" s="2723"/>
      <c r="D68" s="749" t="s">
        <v>1228</v>
      </c>
      <c r="E68" s="2725"/>
      <c r="F68" s="745"/>
      <c r="G68" s="746"/>
      <c r="H68" s="745"/>
      <c r="I68" s="745"/>
      <c r="J68" s="745"/>
      <c r="K68" s="745"/>
      <c r="L68" s="745"/>
      <c r="M68" s="745"/>
      <c r="N68" s="725"/>
      <c r="O68" s="725"/>
      <c r="P68" s="725"/>
      <c r="Q68" s="725"/>
      <c r="R68" s="725"/>
      <c r="S68" s="725"/>
      <c r="T68" s="725"/>
      <c r="U68" s="725"/>
      <c r="V68" s="725"/>
      <c r="W68" s="725"/>
    </row>
    <row r="69" spans="1:23" ht="9" customHeight="1">
      <c r="A69" s="2729" t="s">
        <v>1256</v>
      </c>
      <c r="B69" s="2731" t="s">
        <v>1257</v>
      </c>
      <c r="C69" s="2721" t="s">
        <v>1258</v>
      </c>
      <c r="D69" s="748" t="s">
        <v>1259</v>
      </c>
      <c r="E69" s="2724"/>
      <c r="F69" s="745"/>
      <c r="G69" s="726" t="str">
        <f>+CONCATENATE(D69," - ",D70," - ",D71," - ",D72," - ",D73)</f>
        <v>1: Muy Bajo - 2: Bajo - 3: Medio - 4: Alto - 5: Muy Alto</v>
      </c>
      <c r="H69" s="745"/>
      <c r="I69" s="745"/>
      <c r="J69" s="745"/>
      <c r="K69" s="745"/>
      <c r="L69" s="745"/>
      <c r="M69" s="745"/>
      <c r="N69" s="725"/>
      <c r="O69" s="725"/>
      <c r="P69" s="725"/>
      <c r="Q69" s="725"/>
      <c r="R69" s="725"/>
      <c r="S69" s="725"/>
      <c r="T69" s="725"/>
      <c r="U69" s="725"/>
      <c r="V69" s="725"/>
      <c r="W69" s="725"/>
    </row>
    <row r="70" spans="1:23" ht="9" customHeight="1">
      <c r="A70" s="2730"/>
      <c r="B70" s="2732"/>
      <c r="C70" s="2722"/>
      <c r="D70" s="748" t="s">
        <v>1199</v>
      </c>
      <c r="E70" s="2725"/>
      <c r="F70" s="745"/>
      <c r="G70" s="746"/>
      <c r="H70" s="745"/>
      <c r="I70" s="745"/>
      <c r="J70" s="745"/>
      <c r="K70" s="745"/>
      <c r="L70" s="745"/>
      <c r="M70" s="745"/>
      <c r="N70" s="725"/>
      <c r="O70" s="725"/>
      <c r="P70" s="725"/>
      <c r="Q70" s="725"/>
      <c r="R70" s="725"/>
      <c r="S70" s="725"/>
      <c r="T70" s="725"/>
      <c r="U70" s="725"/>
      <c r="V70" s="725"/>
      <c r="W70" s="725"/>
    </row>
    <row r="71" spans="1:23" ht="9" customHeight="1">
      <c r="A71" s="2730"/>
      <c r="B71" s="2732"/>
      <c r="C71" s="2722"/>
      <c r="D71" s="748" t="s">
        <v>1200</v>
      </c>
      <c r="E71" s="2725"/>
      <c r="F71" s="745"/>
      <c r="G71" s="746"/>
      <c r="H71" s="745"/>
      <c r="I71" s="745"/>
      <c r="J71" s="745"/>
      <c r="K71" s="745"/>
      <c r="L71" s="745"/>
      <c r="M71" s="745"/>
      <c r="N71" s="725"/>
      <c r="O71" s="725"/>
      <c r="P71" s="725"/>
      <c r="Q71" s="725"/>
      <c r="R71" s="725"/>
      <c r="S71" s="725"/>
      <c r="T71" s="725"/>
      <c r="U71" s="725"/>
      <c r="V71" s="725"/>
      <c r="W71" s="725"/>
    </row>
    <row r="72" spans="1:23" ht="9" customHeight="1">
      <c r="A72" s="2730"/>
      <c r="B72" s="2732"/>
      <c r="C72" s="2722"/>
      <c r="D72" s="748" t="s">
        <v>1201</v>
      </c>
      <c r="E72" s="2725"/>
      <c r="F72" s="745"/>
      <c r="G72" s="746"/>
      <c r="H72" s="745"/>
      <c r="I72" s="745"/>
      <c r="J72" s="745"/>
      <c r="K72" s="745"/>
      <c r="L72" s="745"/>
      <c r="M72" s="745"/>
      <c r="N72" s="725"/>
      <c r="O72" s="725"/>
      <c r="P72" s="725"/>
      <c r="Q72" s="725"/>
      <c r="R72" s="725"/>
      <c r="S72" s="725"/>
      <c r="T72" s="725"/>
      <c r="U72" s="725"/>
      <c r="V72" s="725"/>
      <c r="W72" s="725"/>
    </row>
    <row r="73" spans="1:23" ht="9" customHeight="1">
      <c r="A73" s="2730"/>
      <c r="B73" s="2733"/>
      <c r="C73" s="2723"/>
      <c r="D73" s="749" t="s">
        <v>1260</v>
      </c>
      <c r="E73" s="2725"/>
      <c r="F73" s="745"/>
      <c r="G73" s="746"/>
      <c r="H73" s="745"/>
      <c r="I73" s="745"/>
      <c r="J73" s="745"/>
      <c r="K73" s="745"/>
      <c r="L73" s="745"/>
      <c r="M73" s="745"/>
      <c r="N73" s="725"/>
      <c r="O73" s="725"/>
      <c r="P73" s="725"/>
      <c r="Q73" s="725"/>
      <c r="R73" s="725"/>
      <c r="S73" s="725"/>
      <c r="T73" s="725"/>
      <c r="U73" s="725"/>
      <c r="V73" s="725"/>
      <c r="W73" s="725"/>
    </row>
    <row r="74" spans="1:23" ht="9" customHeight="1">
      <c r="A74" s="2730"/>
      <c r="B74" s="2718" t="s">
        <v>1261</v>
      </c>
      <c r="C74" s="2721" t="s">
        <v>1262</v>
      </c>
      <c r="D74" s="748" t="s">
        <v>1259</v>
      </c>
      <c r="E74" s="2724"/>
      <c r="F74" s="745"/>
      <c r="G74" s="726" t="str">
        <f>+CONCATENATE(D74," - ",D75," - ",D76," - ",D77," - ",D78)</f>
        <v>1: Muy Bajo - 2: Bajo - 3: Medio - 4: Alto - 5: Muy Alto</v>
      </c>
      <c r="H74" s="745"/>
      <c r="I74" s="745"/>
      <c r="J74" s="745"/>
      <c r="K74" s="745"/>
      <c r="L74" s="745"/>
      <c r="M74" s="745"/>
      <c r="N74" s="725"/>
      <c r="O74" s="725"/>
      <c r="P74" s="725"/>
      <c r="Q74" s="725"/>
      <c r="R74" s="725"/>
      <c r="S74" s="725"/>
      <c r="T74" s="725"/>
      <c r="U74" s="725"/>
      <c r="V74" s="725"/>
      <c r="W74" s="725"/>
    </row>
    <row r="75" spans="1:23" ht="9" customHeight="1">
      <c r="A75" s="2730"/>
      <c r="B75" s="2719"/>
      <c r="C75" s="2722"/>
      <c r="D75" s="748" t="s">
        <v>1199</v>
      </c>
      <c r="E75" s="2725"/>
      <c r="F75" s="745"/>
      <c r="G75" s="746"/>
      <c r="H75" s="745"/>
      <c r="I75" s="745"/>
      <c r="J75" s="745"/>
      <c r="K75" s="745"/>
      <c r="L75" s="745"/>
      <c r="M75" s="745"/>
      <c r="N75" s="725"/>
      <c r="O75" s="725"/>
      <c r="P75" s="725"/>
      <c r="Q75" s="725"/>
      <c r="R75" s="725"/>
      <c r="S75" s="725"/>
      <c r="T75" s="725"/>
      <c r="U75" s="725"/>
      <c r="V75" s="725"/>
      <c r="W75" s="725"/>
    </row>
    <row r="76" spans="1:23" ht="9" customHeight="1">
      <c r="A76" s="2730"/>
      <c r="B76" s="2719"/>
      <c r="C76" s="2722"/>
      <c r="D76" s="748" t="s">
        <v>1200</v>
      </c>
      <c r="E76" s="2725"/>
      <c r="F76" s="745"/>
      <c r="G76" s="746"/>
      <c r="H76" s="745"/>
      <c r="I76" s="745"/>
      <c r="J76" s="745"/>
      <c r="K76" s="745"/>
      <c r="L76" s="745"/>
      <c r="M76" s="745"/>
      <c r="N76" s="725"/>
      <c r="O76" s="725"/>
      <c r="P76" s="725"/>
      <c r="Q76" s="725"/>
      <c r="R76" s="725"/>
      <c r="S76" s="725"/>
      <c r="T76" s="725"/>
      <c r="U76" s="725"/>
      <c r="V76" s="725"/>
      <c r="W76" s="725"/>
    </row>
    <row r="77" spans="1:23" ht="9" customHeight="1">
      <c r="A77" s="2730"/>
      <c r="B77" s="2719"/>
      <c r="C77" s="2722"/>
      <c r="D77" s="748" t="s">
        <v>1201</v>
      </c>
      <c r="E77" s="2725"/>
      <c r="F77" s="745"/>
      <c r="G77" s="746"/>
      <c r="H77" s="745"/>
      <c r="I77" s="745"/>
      <c r="J77" s="745"/>
      <c r="K77" s="745"/>
      <c r="L77" s="745"/>
      <c r="M77" s="745"/>
      <c r="N77" s="725"/>
      <c r="O77" s="725"/>
      <c r="P77" s="725"/>
      <c r="Q77" s="725"/>
      <c r="R77" s="725"/>
      <c r="S77" s="725"/>
      <c r="T77" s="725"/>
      <c r="U77" s="725"/>
      <c r="V77" s="725"/>
      <c r="W77" s="725"/>
    </row>
    <row r="78" spans="1:23" ht="9" customHeight="1">
      <c r="A78" s="2730"/>
      <c r="B78" s="2720"/>
      <c r="C78" s="2723"/>
      <c r="D78" s="749" t="s">
        <v>1260</v>
      </c>
      <c r="E78" s="2725"/>
      <c r="F78" s="745"/>
      <c r="G78" s="746"/>
      <c r="H78" s="745"/>
      <c r="I78" s="745"/>
      <c r="J78" s="745"/>
      <c r="K78" s="745"/>
      <c r="L78" s="745"/>
      <c r="M78" s="745"/>
      <c r="N78" s="725"/>
      <c r="O78" s="725"/>
      <c r="P78" s="725"/>
      <c r="Q78" s="725"/>
      <c r="R78" s="725"/>
      <c r="S78" s="725"/>
      <c r="T78" s="725"/>
      <c r="U78" s="725"/>
      <c r="V78" s="725"/>
      <c r="W78" s="725"/>
    </row>
    <row r="79" spans="1:23" ht="9" customHeight="1">
      <c r="A79" s="2730"/>
      <c r="B79" s="2718" t="s">
        <v>1263</v>
      </c>
      <c r="C79" s="2721" t="s">
        <v>1264</v>
      </c>
      <c r="D79" s="748" t="s">
        <v>1259</v>
      </c>
      <c r="E79" s="2724"/>
      <c r="F79" s="745"/>
      <c r="G79" s="726" t="str">
        <f>+CONCATENATE(D79," - ",D80," - ",D81," - ",D82," - ",D83)</f>
        <v>1: Muy Bajo - 2: Bajo - 3: Medio - 4: Alto - 5: Muy Alto</v>
      </c>
      <c r="H79" s="745"/>
      <c r="I79" s="745"/>
      <c r="J79" s="745"/>
      <c r="K79" s="745"/>
      <c r="L79" s="745"/>
      <c r="M79" s="745"/>
      <c r="N79" s="725"/>
      <c r="O79" s="725"/>
      <c r="P79" s="725"/>
      <c r="Q79" s="725"/>
      <c r="R79" s="725"/>
      <c r="S79" s="725"/>
      <c r="T79" s="725"/>
      <c r="U79" s="725"/>
      <c r="V79" s="725"/>
      <c r="W79" s="725"/>
    </row>
    <row r="80" spans="1:23" ht="9" customHeight="1">
      <c r="A80" s="2730"/>
      <c r="B80" s="2719"/>
      <c r="C80" s="2722"/>
      <c r="D80" s="748" t="s">
        <v>1199</v>
      </c>
      <c r="E80" s="2725"/>
      <c r="F80" s="745"/>
      <c r="G80" s="746"/>
      <c r="H80" s="745"/>
      <c r="I80" s="745"/>
      <c r="J80" s="745"/>
      <c r="K80" s="745"/>
      <c r="L80" s="745"/>
      <c r="M80" s="745"/>
      <c r="N80" s="725"/>
      <c r="O80" s="725"/>
      <c r="P80" s="725"/>
      <c r="Q80" s="725"/>
      <c r="R80" s="725"/>
      <c r="S80" s="725"/>
      <c r="T80" s="725"/>
      <c r="U80" s="725"/>
      <c r="V80" s="725"/>
      <c r="W80" s="725"/>
    </row>
    <row r="81" spans="1:23" ht="9" customHeight="1">
      <c r="A81" s="2730"/>
      <c r="B81" s="2719"/>
      <c r="C81" s="2722"/>
      <c r="D81" s="748" t="s">
        <v>1200</v>
      </c>
      <c r="E81" s="2725"/>
      <c r="F81" s="745"/>
      <c r="G81" s="746"/>
      <c r="H81" s="745"/>
      <c r="I81" s="745"/>
      <c r="J81" s="745"/>
      <c r="K81" s="745"/>
      <c r="L81" s="745"/>
      <c r="M81" s="745"/>
      <c r="N81" s="725"/>
      <c r="O81" s="725"/>
      <c r="P81" s="725"/>
      <c r="Q81" s="725"/>
      <c r="R81" s="725"/>
      <c r="S81" s="725"/>
      <c r="T81" s="725"/>
      <c r="U81" s="725"/>
      <c r="V81" s="725"/>
      <c r="W81" s="725"/>
    </row>
    <row r="82" spans="1:23" ht="9" customHeight="1">
      <c r="A82" s="2730"/>
      <c r="B82" s="2719"/>
      <c r="C82" s="2722"/>
      <c r="D82" s="748" t="s">
        <v>1201</v>
      </c>
      <c r="E82" s="2725"/>
      <c r="F82" s="745"/>
      <c r="G82" s="746"/>
      <c r="H82" s="745"/>
      <c r="I82" s="745"/>
      <c r="J82" s="745"/>
      <c r="K82" s="745"/>
      <c r="L82" s="745"/>
      <c r="M82" s="745"/>
      <c r="N82" s="725"/>
      <c r="O82" s="725"/>
      <c r="P82" s="725"/>
      <c r="Q82" s="725"/>
      <c r="R82" s="725"/>
      <c r="S82" s="725"/>
      <c r="T82" s="725"/>
      <c r="U82" s="725"/>
      <c r="V82" s="725"/>
      <c r="W82" s="725"/>
    </row>
    <row r="83" spans="1:23" ht="9" customHeight="1" thickBot="1">
      <c r="A83" s="2730"/>
      <c r="B83" s="2720"/>
      <c r="C83" s="2723"/>
      <c r="D83" s="749" t="s">
        <v>1260</v>
      </c>
      <c r="E83" s="2725"/>
      <c r="F83" s="745"/>
      <c r="G83" s="746"/>
      <c r="H83" s="745"/>
      <c r="I83" s="745"/>
      <c r="J83" s="745"/>
      <c r="K83" s="745"/>
      <c r="L83" s="745"/>
      <c r="M83" s="745"/>
      <c r="N83" s="725"/>
      <c r="O83" s="725"/>
      <c r="P83" s="725"/>
      <c r="Q83" s="725"/>
      <c r="R83" s="725"/>
      <c r="S83" s="725"/>
      <c r="T83" s="725"/>
      <c r="U83" s="725"/>
      <c r="V83" s="725"/>
      <c r="W83" s="725"/>
    </row>
    <row r="84" spans="1:23" ht="9" customHeight="1">
      <c r="A84" s="2716" t="s">
        <v>1265</v>
      </c>
      <c r="B84" s="2718" t="s">
        <v>1266</v>
      </c>
      <c r="C84" s="2721" t="s">
        <v>1267</v>
      </c>
      <c r="D84" s="748" t="s">
        <v>1259</v>
      </c>
      <c r="E84" s="2724"/>
      <c r="F84" s="745"/>
      <c r="G84" s="726" t="str">
        <f>+CONCATENATE(D84," - ",D85," - ",D86," - ",D87," - ",D88)</f>
        <v>1: Muy Bajo - 2: Bajo - 3: Medio - 4: Alto - 5: Muy Alto</v>
      </c>
      <c r="H84" s="745"/>
      <c r="I84" s="745"/>
      <c r="J84" s="745"/>
      <c r="K84" s="745"/>
      <c r="L84" s="725"/>
      <c r="M84" s="725"/>
      <c r="N84" s="725"/>
      <c r="O84" s="725"/>
      <c r="P84" s="725"/>
      <c r="Q84" s="725"/>
      <c r="R84" s="725"/>
      <c r="S84" s="725"/>
      <c r="T84" s="725"/>
      <c r="U84" s="725"/>
      <c r="V84" s="725"/>
      <c r="W84" s="725"/>
    </row>
    <row r="85" spans="1:23" ht="9" customHeight="1">
      <c r="A85" s="2717"/>
      <c r="B85" s="2719"/>
      <c r="C85" s="2722"/>
      <c r="D85" s="748" t="s">
        <v>1199</v>
      </c>
      <c r="E85" s="2725"/>
      <c r="F85" s="745"/>
      <c r="G85" s="746"/>
      <c r="H85" s="745"/>
      <c r="I85" s="745"/>
      <c r="J85" s="745"/>
      <c r="K85" s="745"/>
      <c r="L85" s="725"/>
      <c r="M85" s="725"/>
      <c r="N85" s="725"/>
      <c r="O85" s="725"/>
      <c r="P85" s="725"/>
      <c r="Q85" s="725"/>
      <c r="R85" s="725"/>
      <c r="S85" s="725"/>
      <c r="T85" s="725"/>
      <c r="U85" s="725"/>
      <c r="V85" s="725"/>
      <c r="W85" s="725"/>
    </row>
    <row r="86" spans="1:23" ht="9" customHeight="1">
      <c r="A86" s="2717"/>
      <c r="B86" s="2719"/>
      <c r="C86" s="2722"/>
      <c r="D86" s="748" t="s">
        <v>1200</v>
      </c>
      <c r="E86" s="2725"/>
      <c r="F86" s="745"/>
      <c r="G86" s="746"/>
      <c r="H86" s="745"/>
      <c r="I86" s="745"/>
      <c r="J86" s="745"/>
      <c r="K86" s="745"/>
      <c r="L86" s="725"/>
      <c r="M86" s="725"/>
      <c r="N86" s="725"/>
      <c r="O86" s="725"/>
      <c r="P86" s="725"/>
      <c r="Q86" s="725"/>
      <c r="R86" s="725"/>
      <c r="S86" s="725"/>
      <c r="T86" s="725"/>
      <c r="U86" s="725"/>
      <c r="V86" s="725"/>
      <c r="W86" s="725"/>
    </row>
    <row r="87" spans="1:23" ht="9" customHeight="1">
      <c r="A87" s="2717"/>
      <c r="B87" s="2719"/>
      <c r="C87" s="2722"/>
      <c r="D87" s="748" t="s">
        <v>1201</v>
      </c>
      <c r="E87" s="2725"/>
      <c r="F87" s="745"/>
      <c r="G87" s="746"/>
      <c r="H87" s="745"/>
      <c r="I87" s="745"/>
      <c r="J87" s="745"/>
      <c r="K87" s="745"/>
      <c r="L87" s="725"/>
      <c r="M87" s="725"/>
      <c r="N87" s="725"/>
      <c r="O87" s="725"/>
      <c r="P87" s="725"/>
      <c r="Q87" s="725"/>
      <c r="R87" s="725"/>
      <c r="S87" s="725"/>
      <c r="T87" s="725"/>
      <c r="U87" s="725"/>
      <c r="V87" s="725"/>
      <c r="W87" s="725"/>
    </row>
    <row r="88" spans="1:23" ht="9" customHeight="1">
      <c r="A88" s="2717"/>
      <c r="B88" s="2720"/>
      <c r="C88" s="2723"/>
      <c r="D88" s="749" t="s">
        <v>1260</v>
      </c>
      <c r="E88" s="2725"/>
      <c r="F88" s="745"/>
      <c r="G88" s="746"/>
      <c r="H88" s="745"/>
      <c r="I88" s="745"/>
      <c r="J88" s="745"/>
      <c r="K88" s="745"/>
      <c r="L88" s="725"/>
      <c r="M88" s="725"/>
      <c r="N88" s="725"/>
      <c r="O88" s="725"/>
      <c r="P88" s="725"/>
      <c r="Q88" s="725"/>
      <c r="R88" s="725"/>
      <c r="S88" s="725"/>
      <c r="T88" s="725"/>
      <c r="U88" s="725"/>
      <c r="V88" s="725"/>
      <c r="W88" s="725"/>
    </row>
    <row r="89" spans="1:23">
      <c r="A89" s="750" t="s">
        <v>1205</v>
      </c>
      <c r="B89" s="751"/>
      <c r="C89" s="733"/>
      <c r="D89" s="733"/>
      <c r="E89" s="733"/>
      <c r="F89" s="725"/>
      <c r="G89" s="726"/>
      <c r="H89" s="725"/>
      <c r="I89" s="725"/>
      <c r="J89" s="725"/>
      <c r="K89" s="725"/>
      <c r="L89" s="725"/>
      <c r="M89" s="725"/>
      <c r="N89" s="725"/>
      <c r="O89" s="725"/>
      <c r="P89" s="725"/>
      <c r="Q89" s="725"/>
      <c r="R89" s="725"/>
      <c r="S89" s="725"/>
      <c r="T89" s="725"/>
      <c r="U89" s="725"/>
      <c r="V89" s="725"/>
      <c r="W89" s="725"/>
    </row>
    <row r="90" spans="1:23" ht="78.75" customHeight="1">
      <c r="A90" s="2726"/>
      <c r="B90" s="2727"/>
      <c r="C90" s="2727"/>
      <c r="D90" s="2727"/>
      <c r="E90" s="2728"/>
      <c r="F90" s="745"/>
      <c r="G90" s="746"/>
      <c r="H90" s="745"/>
      <c r="I90" s="745"/>
      <c r="J90" s="745"/>
      <c r="K90" s="745"/>
      <c r="L90" s="745"/>
      <c r="M90" s="745"/>
      <c r="N90" s="745"/>
      <c r="O90" s="745"/>
      <c r="P90" s="745"/>
      <c r="Q90" s="745"/>
      <c r="R90" s="745"/>
      <c r="S90" s="745"/>
      <c r="T90" s="745"/>
      <c r="U90" s="745"/>
      <c r="V90" s="745"/>
      <c r="W90" s="725"/>
    </row>
    <row r="91" spans="1:23">
      <c r="A91" s="725"/>
      <c r="B91" s="752"/>
      <c r="C91" s="725"/>
      <c r="D91" s="725"/>
      <c r="E91" s="725"/>
      <c r="F91" s="725"/>
      <c r="G91" s="725"/>
      <c r="H91" s="725"/>
      <c r="I91" s="725"/>
      <c r="J91" s="725"/>
      <c r="K91" s="725"/>
      <c r="L91" s="725"/>
      <c r="M91" s="725"/>
      <c r="N91" s="725"/>
      <c r="O91" s="725"/>
      <c r="P91" s="725"/>
      <c r="Q91" s="725"/>
      <c r="R91" s="725"/>
      <c r="S91" s="725"/>
      <c r="T91" s="725"/>
      <c r="U91" s="725"/>
      <c r="V91" s="725"/>
      <c r="W91" s="725"/>
    </row>
    <row r="92" spans="1:23" hidden="1">
      <c r="A92" s="725"/>
      <c r="B92" s="752"/>
      <c r="C92" s="725"/>
      <c r="D92" s="725"/>
      <c r="E92" s="725"/>
      <c r="F92" s="725"/>
      <c r="G92" s="725"/>
      <c r="H92" s="725"/>
      <c r="I92" s="725"/>
      <c r="J92" s="725"/>
      <c r="K92" s="725"/>
      <c r="L92" s="725"/>
      <c r="M92" s="725"/>
      <c r="N92" s="725"/>
      <c r="O92" s="725"/>
      <c r="P92" s="725"/>
      <c r="Q92" s="725"/>
      <c r="R92" s="725"/>
      <c r="S92" s="725"/>
      <c r="T92" s="725"/>
      <c r="U92" s="725"/>
      <c r="V92" s="725"/>
      <c r="W92" s="725"/>
    </row>
    <row r="93" spans="1:23" hidden="1">
      <c r="A93" s="725"/>
      <c r="B93" s="752"/>
      <c r="C93" s="725"/>
      <c r="D93" s="725"/>
      <c r="E93" s="725"/>
      <c r="F93" s="725"/>
      <c r="G93" s="725"/>
      <c r="H93" s="725"/>
      <c r="I93" s="725"/>
      <c r="J93" s="725"/>
      <c r="K93" s="725"/>
      <c r="L93" s="725"/>
      <c r="M93" s="725"/>
      <c r="N93" s="725"/>
      <c r="O93" s="725"/>
      <c r="P93" s="725"/>
      <c r="Q93" s="725"/>
      <c r="R93" s="725"/>
      <c r="S93" s="725"/>
      <c r="T93" s="725"/>
      <c r="U93" s="725"/>
      <c r="V93" s="725"/>
      <c r="W93" s="725"/>
    </row>
    <row r="94" spans="1:23" hidden="1">
      <c r="A94" s="725"/>
      <c r="B94" s="752"/>
      <c r="C94" s="725"/>
      <c r="D94" s="725"/>
      <c r="E94" s="725"/>
      <c r="F94" s="725"/>
      <c r="G94" s="725"/>
      <c r="H94" s="725"/>
      <c r="I94" s="725"/>
      <c r="J94" s="725"/>
      <c r="K94" s="725"/>
      <c r="L94" s="725"/>
      <c r="M94" s="725"/>
      <c r="N94" s="725"/>
      <c r="O94" s="725"/>
      <c r="P94" s="725"/>
      <c r="Q94" s="725"/>
      <c r="R94" s="725"/>
      <c r="S94" s="725"/>
      <c r="T94" s="725"/>
      <c r="U94" s="725"/>
      <c r="V94" s="725"/>
      <c r="W94" s="725"/>
    </row>
    <row r="95" spans="1:23" hidden="1">
      <c r="A95" s="725"/>
      <c r="B95" s="752"/>
      <c r="C95" s="725"/>
      <c r="D95" s="725"/>
      <c r="E95" s="725"/>
      <c r="F95" s="725"/>
      <c r="G95" s="725"/>
      <c r="H95" s="725"/>
      <c r="I95" s="725"/>
      <c r="J95" s="725"/>
      <c r="K95" s="725"/>
      <c r="L95" s="725"/>
      <c r="M95" s="725"/>
      <c r="N95" s="725"/>
      <c r="O95" s="725"/>
      <c r="P95" s="725"/>
      <c r="Q95" s="725"/>
      <c r="R95" s="725"/>
      <c r="S95" s="725"/>
      <c r="T95" s="725"/>
      <c r="U95" s="725"/>
      <c r="V95" s="725"/>
      <c r="W95" s="725"/>
    </row>
    <row r="96" spans="1:23" hidden="1">
      <c r="A96" s="725"/>
      <c r="B96" s="752"/>
      <c r="C96" s="725"/>
      <c r="D96" s="725"/>
      <c r="E96" s="725"/>
      <c r="F96" s="725"/>
      <c r="G96" s="725"/>
      <c r="H96" s="725"/>
      <c r="I96" s="725"/>
      <c r="J96" s="725"/>
      <c r="K96" s="725"/>
      <c r="L96" s="725"/>
      <c r="M96" s="725"/>
      <c r="N96" s="725"/>
      <c r="O96" s="725"/>
      <c r="P96" s="725"/>
      <c r="Q96" s="725"/>
      <c r="R96" s="725"/>
      <c r="S96" s="725"/>
      <c r="T96" s="725"/>
      <c r="U96" s="725"/>
      <c r="V96" s="725"/>
      <c r="W96" s="725"/>
    </row>
    <row r="97" spans="1:23" hidden="1">
      <c r="A97" s="725"/>
      <c r="B97" s="752"/>
      <c r="C97" s="725"/>
      <c r="D97" s="725"/>
      <c r="E97" s="725"/>
      <c r="F97" s="725"/>
      <c r="G97" s="725"/>
      <c r="H97" s="725"/>
      <c r="I97" s="725"/>
      <c r="J97" s="725"/>
      <c r="K97" s="725"/>
      <c r="L97" s="725"/>
      <c r="M97" s="725"/>
      <c r="N97" s="725"/>
      <c r="O97" s="725"/>
      <c r="P97" s="725"/>
      <c r="Q97" s="725"/>
      <c r="R97" s="725"/>
      <c r="S97" s="725"/>
      <c r="T97" s="725"/>
      <c r="U97" s="725"/>
      <c r="V97" s="725"/>
      <c r="W97" s="725"/>
    </row>
    <row r="98" spans="1:23" hidden="1">
      <c r="A98" s="725"/>
      <c r="B98" s="752"/>
      <c r="C98" s="725"/>
      <c r="D98" s="725"/>
      <c r="E98" s="725"/>
      <c r="F98" s="725"/>
      <c r="G98" s="725"/>
      <c r="H98" s="725"/>
      <c r="I98" s="725"/>
      <c r="J98" s="725"/>
      <c r="K98" s="725"/>
      <c r="L98" s="725"/>
      <c r="M98" s="725"/>
      <c r="N98" s="725"/>
      <c r="O98" s="725"/>
      <c r="P98" s="725"/>
      <c r="Q98" s="725"/>
      <c r="R98" s="725"/>
      <c r="S98" s="725"/>
      <c r="T98" s="725"/>
      <c r="U98" s="725"/>
      <c r="V98" s="725"/>
      <c r="W98" s="725"/>
    </row>
    <row r="99" spans="1:23" hidden="1">
      <c r="A99" s="725"/>
      <c r="B99" s="752"/>
      <c r="C99" s="725"/>
      <c r="D99" s="725"/>
      <c r="E99" s="725"/>
      <c r="F99" s="725"/>
      <c r="G99" s="725"/>
      <c r="H99" s="725"/>
      <c r="I99" s="725"/>
      <c r="J99" s="725"/>
      <c r="K99" s="725"/>
      <c r="L99" s="725"/>
      <c r="M99" s="725"/>
      <c r="N99" s="725"/>
      <c r="O99" s="725"/>
      <c r="P99" s="725"/>
      <c r="Q99" s="725"/>
      <c r="R99" s="725"/>
      <c r="S99" s="725"/>
      <c r="T99" s="725"/>
      <c r="U99" s="725"/>
      <c r="V99" s="725"/>
      <c r="W99" s="725"/>
    </row>
    <row r="100" spans="1:23" hidden="1">
      <c r="A100" s="725"/>
      <c r="B100" s="752"/>
      <c r="C100" s="725"/>
      <c r="D100" s="725"/>
      <c r="E100" s="725"/>
      <c r="F100" s="725"/>
      <c r="G100" s="725"/>
      <c r="H100" s="725"/>
      <c r="I100" s="725"/>
      <c r="J100" s="725"/>
      <c r="K100" s="725"/>
      <c r="L100" s="725"/>
      <c r="M100" s="725"/>
      <c r="N100" s="725"/>
      <c r="O100" s="725"/>
      <c r="P100" s="725"/>
      <c r="Q100" s="725"/>
      <c r="R100" s="725"/>
      <c r="S100" s="725"/>
      <c r="T100" s="725"/>
      <c r="U100" s="725"/>
      <c r="V100" s="725"/>
      <c r="W100" s="725"/>
    </row>
    <row r="101" spans="1:23" hidden="1">
      <c r="A101" s="725"/>
      <c r="B101" s="752"/>
      <c r="C101" s="725"/>
      <c r="D101" s="725"/>
      <c r="E101" s="725"/>
      <c r="F101" s="725"/>
      <c r="G101" s="725"/>
      <c r="H101" s="725"/>
      <c r="I101" s="725"/>
      <c r="J101" s="725"/>
      <c r="K101" s="725"/>
      <c r="L101" s="725"/>
      <c r="M101" s="725"/>
      <c r="N101" s="725"/>
      <c r="O101" s="725"/>
      <c r="P101" s="725"/>
      <c r="Q101" s="725"/>
      <c r="R101" s="725"/>
      <c r="S101" s="725"/>
      <c r="T101" s="725"/>
      <c r="U101" s="725"/>
      <c r="V101" s="725"/>
      <c r="W101" s="725"/>
    </row>
    <row r="102" spans="1:23" hidden="1">
      <c r="A102" s="725"/>
      <c r="B102" s="752"/>
      <c r="C102" s="725"/>
      <c r="D102" s="725"/>
      <c r="E102" s="725"/>
      <c r="F102" s="725"/>
      <c r="G102" s="725"/>
      <c r="H102" s="725"/>
      <c r="I102" s="725"/>
      <c r="J102" s="725"/>
      <c r="K102" s="725"/>
      <c r="L102" s="725"/>
      <c r="M102" s="725"/>
      <c r="N102" s="725"/>
      <c r="O102" s="725"/>
      <c r="P102" s="725"/>
      <c r="Q102" s="725"/>
      <c r="R102" s="725"/>
      <c r="S102" s="725"/>
      <c r="T102" s="725"/>
      <c r="U102" s="725"/>
      <c r="V102" s="725"/>
      <c r="W102" s="725"/>
    </row>
    <row r="103" spans="1:23" hidden="1">
      <c r="A103" s="725"/>
      <c r="B103" s="752"/>
      <c r="C103" s="725"/>
      <c r="D103" s="725"/>
      <c r="E103" s="725"/>
      <c r="F103" s="725"/>
      <c r="G103" s="725"/>
      <c r="H103" s="725"/>
      <c r="I103" s="725"/>
      <c r="J103" s="725"/>
      <c r="K103" s="725"/>
      <c r="L103" s="725"/>
      <c r="M103" s="725"/>
      <c r="N103" s="725"/>
      <c r="O103" s="725"/>
      <c r="P103" s="725"/>
      <c r="Q103" s="725"/>
      <c r="R103" s="725"/>
      <c r="S103" s="725"/>
      <c r="T103" s="725"/>
      <c r="U103" s="725"/>
      <c r="V103" s="725"/>
      <c r="W103" s="725"/>
    </row>
    <row r="104" spans="1:23" hidden="1">
      <c r="A104" s="725"/>
      <c r="B104" s="752"/>
      <c r="C104" s="725"/>
      <c r="D104" s="725"/>
      <c r="E104" s="725"/>
      <c r="F104" s="725"/>
      <c r="G104" s="725"/>
      <c r="H104" s="725"/>
      <c r="I104" s="725"/>
      <c r="J104" s="725"/>
      <c r="K104" s="725"/>
      <c r="L104" s="725"/>
      <c r="M104" s="725"/>
      <c r="N104" s="725"/>
      <c r="O104" s="725"/>
      <c r="P104" s="725"/>
      <c r="Q104" s="725"/>
      <c r="R104" s="725"/>
      <c r="S104" s="725"/>
      <c r="T104" s="725"/>
      <c r="U104" s="725"/>
      <c r="V104" s="725"/>
      <c r="W104" s="725"/>
    </row>
    <row r="105" spans="1:23" hidden="1">
      <c r="A105" s="725"/>
      <c r="B105" s="752"/>
      <c r="C105" s="725"/>
      <c r="D105" s="725"/>
      <c r="E105" s="725"/>
      <c r="F105" s="725"/>
      <c r="G105" s="725"/>
      <c r="H105" s="725"/>
      <c r="I105" s="725"/>
      <c r="J105" s="725"/>
      <c r="K105" s="725"/>
      <c r="L105" s="725"/>
      <c r="M105" s="725"/>
      <c r="N105" s="725"/>
      <c r="O105" s="725"/>
      <c r="P105" s="725"/>
      <c r="Q105" s="725"/>
      <c r="R105" s="725"/>
      <c r="S105" s="725"/>
      <c r="T105" s="725"/>
      <c r="U105" s="725"/>
      <c r="V105" s="725"/>
      <c r="W105" s="725"/>
    </row>
    <row r="106" spans="1:23" hidden="1">
      <c r="A106" s="725"/>
      <c r="B106" s="752"/>
      <c r="C106" s="725"/>
      <c r="D106" s="725"/>
      <c r="E106" s="725"/>
      <c r="F106" s="725"/>
      <c r="G106" s="725"/>
      <c r="H106" s="725"/>
      <c r="I106" s="725"/>
      <c r="J106" s="725"/>
      <c r="K106" s="725"/>
      <c r="L106" s="725"/>
      <c r="M106" s="725"/>
      <c r="N106" s="725"/>
      <c r="O106" s="725"/>
      <c r="P106" s="725"/>
      <c r="Q106" s="725"/>
      <c r="R106" s="725"/>
      <c r="S106" s="725"/>
      <c r="T106" s="725"/>
      <c r="U106" s="725"/>
      <c r="V106" s="725"/>
      <c r="W106" s="725"/>
    </row>
    <row r="107" spans="1:23" hidden="1">
      <c r="A107" s="725"/>
      <c r="B107" s="752"/>
      <c r="C107" s="725"/>
      <c r="D107" s="725"/>
      <c r="E107" s="725"/>
      <c r="F107" s="725"/>
      <c r="G107" s="725"/>
      <c r="H107" s="725"/>
      <c r="I107" s="725"/>
      <c r="J107" s="725"/>
      <c r="K107" s="725"/>
      <c r="L107" s="725"/>
      <c r="M107" s="725"/>
      <c r="N107" s="725"/>
      <c r="O107" s="725"/>
      <c r="P107" s="725"/>
      <c r="Q107" s="725"/>
      <c r="R107" s="725"/>
      <c r="S107" s="725"/>
      <c r="T107" s="725"/>
      <c r="U107" s="725"/>
      <c r="V107" s="725"/>
      <c r="W107" s="725"/>
    </row>
    <row r="108" spans="1:23" hidden="1">
      <c r="A108" s="725"/>
      <c r="B108" s="752"/>
      <c r="C108" s="725"/>
      <c r="D108" s="725"/>
      <c r="E108" s="725"/>
      <c r="F108" s="725"/>
      <c r="G108" s="725"/>
      <c r="H108" s="725"/>
      <c r="I108" s="725"/>
      <c r="J108" s="725"/>
      <c r="K108" s="725"/>
      <c r="L108" s="725"/>
      <c r="M108" s="725"/>
      <c r="N108" s="725"/>
      <c r="O108" s="725"/>
      <c r="P108" s="725"/>
      <c r="Q108" s="725"/>
      <c r="R108" s="725"/>
      <c r="S108" s="725"/>
      <c r="T108" s="725"/>
      <c r="U108" s="725"/>
      <c r="V108" s="725"/>
      <c r="W108" s="725"/>
    </row>
    <row r="109" spans="1:23" hidden="1">
      <c r="A109" s="725"/>
      <c r="B109" s="752"/>
      <c r="C109" s="725"/>
      <c r="D109" s="725"/>
      <c r="E109" s="725"/>
      <c r="F109" s="725"/>
      <c r="G109" s="725"/>
      <c r="H109" s="725"/>
      <c r="I109" s="725"/>
      <c r="J109" s="725"/>
      <c r="K109" s="725"/>
      <c r="L109" s="725"/>
      <c r="M109" s="725"/>
      <c r="N109" s="725"/>
      <c r="O109" s="725"/>
      <c r="P109" s="725"/>
      <c r="Q109" s="725"/>
      <c r="R109" s="725"/>
      <c r="S109" s="725"/>
      <c r="T109" s="725"/>
      <c r="U109" s="725"/>
      <c r="V109" s="725"/>
      <c r="W109" s="725"/>
    </row>
    <row r="110" spans="1:23" hidden="1">
      <c r="A110" s="725"/>
      <c r="B110" s="752"/>
      <c r="C110" s="725"/>
      <c r="D110" s="725"/>
      <c r="E110" s="725"/>
      <c r="F110" s="725"/>
      <c r="G110" s="725"/>
      <c r="H110" s="725"/>
      <c r="I110" s="725"/>
      <c r="J110" s="725"/>
      <c r="K110" s="725"/>
      <c r="L110" s="725"/>
      <c r="M110" s="725"/>
      <c r="N110" s="725"/>
      <c r="O110" s="725"/>
      <c r="P110" s="725"/>
      <c r="Q110" s="725"/>
      <c r="R110" s="725"/>
      <c r="S110" s="725"/>
      <c r="T110" s="725"/>
      <c r="U110" s="725"/>
      <c r="V110" s="725"/>
      <c r="W110" s="725"/>
    </row>
    <row r="111" spans="1:23" hidden="1">
      <c r="A111" s="725"/>
      <c r="B111" s="752"/>
      <c r="C111" s="725"/>
      <c r="D111" s="725"/>
      <c r="E111" s="725"/>
      <c r="F111" s="725"/>
      <c r="G111" s="725"/>
      <c r="H111" s="725"/>
      <c r="I111" s="725"/>
      <c r="J111" s="725"/>
      <c r="K111" s="725"/>
      <c r="L111" s="725"/>
      <c r="M111" s="725"/>
      <c r="N111" s="725"/>
      <c r="O111" s="725"/>
      <c r="P111" s="725"/>
      <c r="Q111" s="725"/>
      <c r="R111" s="725"/>
      <c r="S111" s="725"/>
      <c r="T111" s="725"/>
      <c r="U111" s="725"/>
      <c r="V111" s="725"/>
      <c r="W111" s="725"/>
    </row>
    <row r="112" spans="1:23" hidden="1">
      <c r="A112" s="725"/>
      <c r="B112" s="752"/>
      <c r="C112" s="725"/>
      <c r="D112" s="725"/>
      <c r="E112" s="725"/>
      <c r="F112" s="725"/>
      <c r="G112" s="725"/>
      <c r="H112" s="725"/>
      <c r="I112" s="725"/>
      <c r="J112" s="725"/>
      <c r="K112" s="725"/>
      <c r="L112" s="725"/>
      <c r="M112" s="725"/>
      <c r="N112" s="725"/>
      <c r="O112" s="725"/>
      <c r="P112" s="725"/>
      <c r="Q112" s="725"/>
      <c r="R112" s="725"/>
      <c r="S112" s="725"/>
      <c r="T112" s="725"/>
      <c r="U112" s="725"/>
      <c r="V112" s="725"/>
      <c r="W112" s="725"/>
    </row>
    <row r="113" spans="1:23" hidden="1">
      <c r="A113" s="725"/>
      <c r="B113" s="752"/>
      <c r="C113" s="725"/>
      <c r="D113" s="725"/>
      <c r="E113" s="725"/>
      <c r="F113" s="725"/>
      <c r="G113" s="725"/>
      <c r="H113" s="725"/>
      <c r="I113" s="725"/>
      <c r="J113" s="725"/>
      <c r="K113" s="725"/>
      <c r="L113" s="725"/>
      <c r="M113" s="725"/>
      <c r="N113" s="725"/>
      <c r="O113" s="725"/>
      <c r="P113" s="725"/>
      <c r="Q113" s="725"/>
      <c r="R113" s="725"/>
      <c r="S113" s="725"/>
      <c r="T113" s="725"/>
      <c r="U113" s="725"/>
      <c r="V113" s="725"/>
      <c r="W113" s="725"/>
    </row>
    <row r="114" spans="1:23" hidden="1">
      <c r="A114" s="725"/>
      <c r="B114" s="752"/>
      <c r="C114" s="725"/>
      <c r="D114" s="725"/>
      <c r="E114" s="725"/>
      <c r="F114" s="725"/>
      <c r="G114" s="725"/>
      <c r="H114" s="725"/>
      <c r="I114" s="725"/>
      <c r="J114" s="725"/>
      <c r="K114" s="725"/>
      <c r="L114" s="725"/>
      <c r="M114" s="725"/>
      <c r="N114" s="725"/>
      <c r="O114" s="725"/>
      <c r="P114" s="725"/>
      <c r="Q114" s="725"/>
      <c r="R114" s="725"/>
      <c r="S114" s="725"/>
      <c r="T114" s="725"/>
      <c r="U114" s="725"/>
      <c r="V114" s="725"/>
      <c r="W114" s="725"/>
    </row>
    <row r="115" spans="1:23" hidden="1">
      <c r="A115" s="725"/>
      <c r="B115" s="752"/>
      <c r="C115" s="725"/>
      <c r="D115" s="725"/>
      <c r="E115" s="725"/>
      <c r="F115" s="725"/>
      <c r="G115" s="725"/>
      <c r="H115" s="725"/>
      <c r="I115" s="725"/>
      <c r="J115" s="725"/>
      <c r="K115" s="725"/>
      <c r="L115" s="725"/>
      <c r="M115" s="725"/>
      <c r="N115" s="725"/>
      <c r="O115" s="725"/>
      <c r="P115" s="725"/>
      <c r="Q115" s="725"/>
      <c r="R115" s="725"/>
      <c r="S115" s="725"/>
      <c r="T115" s="725"/>
      <c r="U115" s="725"/>
      <c r="V115" s="725"/>
      <c r="W115" s="725"/>
    </row>
    <row r="116" spans="1:23" hidden="1">
      <c r="A116" s="725"/>
      <c r="B116" s="752"/>
      <c r="C116" s="725"/>
      <c r="D116" s="725"/>
      <c r="E116" s="725"/>
      <c r="F116" s="725"/>
      <c r="G116" s="725"/>
      <c r="H116" s="725"/>
      <c r="I116" s="725"/>
      <c r="J116" s="725"/>
      <c r="K116" s="725"/>
      <c r="L116" s="725"/>
      <c r="M116" s="725"/>
      <c r="N116" s="725"/>
      <c r="O116" s="725"/>
      <c r="P116" s="725"/>
      <c r="Q116" s="725"/>
      <c r="R116" s="725"/>
      <c r="S116" s="725"/>
      <c r="T116" s="725"/>
      <c r="U116" s="725"/>
      <c r="V116" s="725"/>
      <c r="W116" s="725"/>
    </row>
    <row r="117" spans="1:23" hidden="1">
      <c r="A117" s="725"/>
      <c r="B117" s="752"/>
      <c r="C117" s="725"/>
      <c r="D117" s="725"/>
      <c r="E117" s="725"/>
      <c r="F117" s="725"/>
      <c r="G117" s="725"/>
      <c r="H117" s="725"/>
      <c r="I117" s="725"/>
      <c r="J117" s="725"/>
      <c r="K117" s="725"/>
      <c r="L117" s="725"/>
      <c r="M117" s="725"/>
      <c r="N117" s="725"/>
      <c r="O117" s="725"/>
      <c r="P117" s="725"/>
      <c r="Q117" s="725"/>
      <c r="R117" s="725"/>
      <c r="S117" s="725"/>
      <c r="T117" s="725"/>
      <c r="U117" s="725"/>
      <c r="V117" s="725"/>
      <c r="W117" s="725"/>
    </row>
    <row r="118" spans="1:23" hidden="1">
      <c r="A118" s="725"/>
      <c r="B118" s="752"/>
      <c r="C118" s="725"/>
      <c r="D118" s="725"/>
      <c r="E118" s="725"/>
      <c r="F118" s="725"/>
      <c r="G118" s="725"/>
      <c r="H118" s="725"/>
      <c r="I118" s="725"/>
      <c r="J118" s="725"/>
      <c r="K118" s="725"/>
      <c r="L118" s="725"/>
      <c r="M118" s="725"/>
      <c r="N118" s="725"/>
      <c r="O118" s="725"/>
      <c r="P118" s="725"/>
      <c r="Q118" s="725"/>
      <c r="R118" s="725"/>
      <c r="S118" s="725"/>
      <c r="T118" s="725"/>
      <c r="U118" s="725"/>
      <c r="V118" s="725"/>
      <c r="W118" s="725"/>
    </row>
    <row r="119" spans="1:23" hidden="1">
      <c r="A119" s="725"/>
      <c r="B119" s="752"/>
      <c r="C119" s="725"/>
      <c r="D119" s="725"/>
      <c r="E119" s="725"/>
      <c r="F119" s="725"/>
      <c r="G119" s="725"/>
      <c r="H119" s="725"/>
      <c r="I119" s="725"/>
      <c r="J119" s="725"/>
      <c r="K119" s="725"/>
      <c r="L119" s="725"/>
      <c r="M119" s="725"/>
      <c r="N119" s="725"/>
      <c r="O119" s="725"/>
      <c r="P119" s="725"/>
      <c r="Q119" s="725"/>
      <c r="R119" s="725"/>
      <c r="S119" s="725"/>
      <c r="T119" s="725"/>
      <c r="U119" s="725"/>
      <c r="V119" s="725"/>
      <c r="W119" s="725"/>
    </row>
    <row r="120" spans="1:23" hidden="1">
      <c r="A120" s="725"/>
      <c r="B120" s="752"/>
      <c r="C120" s="725"/>
      <c r="D120" s="725"/>
      <c r="E120" s="725"/>
      <c r="F120" s="725"/>
      <c r="G120" s="725"/>
      <c r="H120" s="725"/>
      <c r="I120" s="725"/>
      <c r="J120" s="725"/>
      <c r="K120" s="725"/>
      <c r="L120" s="725"/>
      <c r="M120" s="725"/>
      <c r="N120" s="725"/>
      <c r="O120" s="725"/>
      <c r="P120" s="725"/>
      <c r="Q120" s="725"/>
      <c r="R120" s="725"/>
      <c r="S120" s="725"/>
      <c r="T120" s="725"/>
      <c r="U120" s="725"/>
      <c r="V120" s="725"/>
      <c r="W120" s="725"/>
    </row>
    <row r="121" spans="1:23" hidden="1">
      <c r="A121" s="725"/>
      <c r="B121" s="752"/>
      <c r="C121" s="725"/>
      <c r="D121" s="725"/>
      <c r="E121" s="725"/>
      <c r="F121" s="725"/>
      <c r="G121" s="725"/>
      <c r="H121" s="725"/>
      <c r="I121" s="725"/>
      <c r="J121" s="725"/>
      <c r="K121" s="725"/>
      <c r="L121" s="725"/>
      <c r="M121" s="725"/>
      <c r="N121" s="725"/>
      <c r="O121" s="725"/>
      <c r="P121" s="725"/>
      <c r="Q121" s="725"/>
      <c r="R121" s="725"/>
      <c r="S121" s="725"/>
      <c r="T121" s="725"/>
      <c r="U121" s="725"/>
      <c r="V121" s="725"/>
      <c r="W121" s="725"/>
    </row>
    <row r="122" spans="1:23" hidden="1">
      <c r="A122" s="725"/>
      <c r="B122" s="752"/>
      <c r="C122" s="725"/>
      <c r="D122" s="725"/>
      <c r="E122" s="725"/>
      <c r="F122" s="725"/>
      <c r="G122" s="725"/>
      <c r="H122" s="725"/>
      <c r="I122" s="725"/>
      <c r="J122" s="725"/>
      <c r="K122" s="725"/>
      <c r="L122" s="725"/>
      <c r="M122" s="725"/>
      <c r="N122" s="725"/>
      <c r="O122" s="725"/>
      <c r="P122" s="725"/>
      <c r="Q122" s="725"/>
      <c r="R122" s="725"/>
      <c r="S122" s="725"/>
      <c r="T122" s="725"/>
      <c r="U122" s="725"/>
      <c r="V122" s="725"/>
      <c r="W122" s="725"/>
    </row>
    <row r="123" spans="1:23" hidden="1">
      <c r="A123" s="725"/>
      <c r="B123" s="752"/>
      <c r="C123" s="725"/>
      <c r="D123" s="725"/>
      <c r="E123" s="725"/>
      <c r="F123" s="725"/>
      <c r="G123" s="725"/>
      <c r="H123" s="725"/>
      <c r="I123" s="725"/>
      <c r="J123" s="725"/>
      <c r="K123" s="725"/>
      <c r="L123" s="725"/>
      <c r="M123" s="725"/>
      <c r="N123" s="725"/>
      <c r="O123" s="725"/>
      <c r="P123" s="725"/>
      <c r="Q123" s="725"/>
      <c r="R123" s="725"/>
      <c r="S123" s="725"/>
      <c r="T123" s="725"/>
      <c r="U123" s="725"/>
      <c r="V123" s="725"/>
      <c r="W123" s="725"/>
    </row>
    <row r="124" spans="1:23" hidden="1">
      <c r="A124" s="725"/>
      <c r="B124" s="752"/>
      <c r="C124" s="725"/>
      <c r="D124" s="725"/>
      <c r="E124" s="725"/>
      <c r="F124" s="725"/>
      <c r="G124" s="725"/>
      <c r="H124" s="725"/>
      <c r="I124" s="725"/>
      <c r="J124" s="725"/>
      <c r="K124" s="725"/>
      <c r="L124" s="725"/>
      <c r="M124" s="725"/>
      <c r="N124" s="725"/>
      <c r="O124" s="725"/>
      <c r="P124" s="725"/>
      <c r="Q124" s="725"/>
      <c r="R124" s="725"/>
      <c r="S124" s="725"/>
      <c r="T124" s="725"/>
      <c r="U124" s="725"/>
      <c r="V124" s="725"/>
      <c r="W124" s="725"/>
    </row>
    <row r="125" spans="1:23" hidden="1">
      <c r="A125" s="725"/>
      <c r="B125" s="752"/>
      <c r="C125" s="725"/>
      <c r="D125" s="725"/>
      <c r="E125" s="725"/>
      <c r="F125" s="725"/>
      <c r="G125" s="725"/>
      <c r="H125" s="725"/>
      <c r="I125" s="725"/>
      <c r="J125" s="725"/>
      <c r="K125" s="725"/>
      <c r="L125" s="725"/>
      <c r="M125" s="725"/>
      <c r="N125" s="725"/>
      <c r="O125" s="725"/>
      <c r="P125" s="725"/>
      <c r="Q125" s="725"/>
      <c r="R125" s="725"/>
      <c r="S125" s="725"/>
      <c r="T125" s="725"/>
      <c r="U125" s="725"/>
      <c r="V125" s="725"/>
      <c r="W125" s="725"/>
    </row>
    <row r="126" spans="1:23" hidden="1">
      <c r="A126" s="725"/>
      <c r="B126" s="752"/>
      <c r="C126" s="725"/>
      <c r="D126" s="725"/>
      <c r="E126" s="725"/>
      <c r="F126" s="725"/>
      <c r="G126" s="725"/>
      <c r="H126" s="725"/>
      <c r="I126" s="725"/>
      <c r="J126" s="725"/>
      <c r="K126" s="725"/>
      <c r="L126" s="725"/>
      <c r="M126" s="725"/>
      <c r="N126" s="725"/>
      <c r="O126" s="725"/>
      <c r="P126" s="725"/>
      <c r="Q126" s="725"/>
      <c r="R126" s="725"/>
      <c r="S126" s="725"/>
      <c r="T126" s="725"/>
      <c r="U126" s="725"/>
      <c r="V126" s="725"/>
      <c r="W126" s="725"/>
    </row>
    <row r="127" spans="1:23" hidden="1">
      <c r="A127" s="725"/>
      <c r="B127" s="752"/>
      <c r="C127" s="725"/>
      <c r="D127" s="725"/>
      <c r="E127" s="725"/>
      <c r="F127" s="725"/>
      <c r="G127" s="725"/>
      <c r="H127" s="725"/>
      <c r="I127" s="725"/>
      <c r="J127" s="725"/>
      <c r="K127" s="725"/>
      <c r="L127" s="725"/>
      <c r="M127" s="725"/>
      <c r="N127" s="725"/>
      <c r="O127" s="725"/>
      <c r="P127" s="725"/>
      <c r="Q127" s="725"/>
      <c r="R127" s="725"/>
      <c r="S127" s="725"/>
      <c r="T127" s="725"/>
      <c r="U127" s="725"/>
      <c r="V127" s="725"/>
      <c r="W127" s="725"/>
    </row>
    <row r="128" spans="1:23" hidden="1">
      <c r="A128" s="725"/>
      <c r="B128" s="752"/>
      <c r="C128" s="725"/>
      <c r="D128" s="725"/>
      <c r="E128" s="725"/>
      <c r="F128" s="725"/>
      <c r="G128" s="725"/>
      <c r="H128" s="725"/>
      <c r="I128" s="725"/>
      <c r="J128" s="725"/>
      <c r="K128" s="725"/>
      <c r="L128" s="725"/>
      <c r="M128" s="725"/>
      <c r="N128" s="725"/>
      <c r="O128" s="725"/>
      <c r="P128" s="725"/>
      <c r="Q128" s="725"/>
      <c r="R128" s="725"/>
      <c r="S128" s="725"/>
      <c r="T128" s="725"/>
      <c r="U128" s="725"/>
      <c r="V128" s="725"/>
      <c r="W128" s="725"/>
    </row>
    <row r="129" spans="1:23" hidden="1">
      <c r="A129" s="725"/>
      <c r="B129" s="752"/>
      <c r="C129" s="725"/>
      <c r="D129" s="725"/>
      <c r="E129" s="725"/>
      <c r="F129" s="725"/>
      <c r="G129" s="725"/>
      <c r="H129" s="725"/>
      <c r="I129" s="725"/>
      <c r="J129" s="725"/>
      <c r="K129" s="725"/>
      <c r="L129" s="725"/>
      <c r="M129" s="725"/>
      <c r="N129" s="725"/>
      <c r="O129" s="725"/>
      <c r="P129" s="725"/>
      <c r="Q129" s="725"/>
      <c r="R129" s="725"/>
      <c r="S129" s="725"/>
      <c r="T129" s="725"/>
      <c r="U129" s="725"/>
      <c r="V129" s="725"/>
      <c r="W129" s="725"/>
    </row>
    <row r="130" spans="1:23" hidden="1">
      <c r="A130" s="725"/>
      <c r="B130" s="752"/>
      <c r="C130" s="725"/>
      <c r="D130" s="725"/>
      <c r="E130" s="725"/>
      <c r="F130" s="725"/>
      <c r="G130" s="725"/>
      <c r="H130" s="725"/>
      <c r="I130" s="725"/>
      <c r="J130" s="725"/>
      <c r="K130" s="725"/>
      <c r="L130" s="725"/>
      <c r="M130" s="725"/>
      <c r="N130" s="725"/>
      <c r="O130" s="725"/>
      <c r="P130" s="725"/>
      <c r="Q130" s="725"/>
      <c r="R130" s="725"/>
      <c r="S130" s="725"/>
      <c r="T130" s="725"/>
      <c r="U130" s="725"/>
      <c r="V130" s="725"/>
      <c r="W130" s="725"/>
    </row>
    <row r="131" spans="1:23" hidden="1">
      <c r="A131" s="725"/>
      <c r="B131" s="752"/>
      <c r="C131" s="725"/>
      <c r="D131" s="725"/>
      <c r="E131" s="725"/>
      <c r="F131" s="725"/>
      <c r="G131" s="725"/>
      <c r="H131" s="725"/>
      <c r="I131" s="725"/>
      <c r="J131" s="725"/>
      <c r="K131" s="725"/>
      <c r="L131" s="725"/>
      <c r="M131" s="725"/>
      <c r="N131" s="725"/>
      <c r="O131" s="725"/>
      <c r="P131" s="725"/>
      <c r="Q131" s="725"/>
      <c r="R131" s="725"/>
      <c r="S131" s="725"/>
      <c r="T131" s="725"/>
      <c r="U131" s="725"/>
      <c r="V131" s="725"/>
      <c r="W131" s="725"/>
    </row>
    <row r="132" spans="1:23" hidden="1">
      <c r="A132" s="725"/>
      <c r="B132" s="752"/>
      <c r="C132" s="725"/>
      <c r="D132" s="725"/>
      <c r="E132" s="725"/>
      <c r="F132" s="725"/>
      <c r="G132" s="725"/>
      <c r="H132" s="725"/>
      <c r="I132" s="725"/>
      <c r="J132" s="725"/>
      <c r="K132" s="725"/>
      <c r="L132" s="725"/>
      <c r="M132" s="725"/>
      <c r="N132" s="725"/>
      <c r="O132" s="725"/>
      <c r="P132" s="725"/>
      <c r="Q132" s="725"/>
      <c r="R132" s="725"/>
      <c r="S132" s="725"/>
      <c r="T132" s="725"/>
      <c r="U132" s="725"/>
      <c r="V132" s="725"/>
      <c r="W132" s="725"/>
    </row>
    <row r="133" spans="1:23" hidden="1">
      <c r="A133" s="725"/>
      <c r="B133" s="752"/>
      <c r="C133" s="725"/>
      <c r="D133" s="725"/>
      <c r="E133" s="725"/>
      <c r="F133" s="725"/>
      <c r="G133" s="725"/>
      <c r="H133" s="725"/>
      <c r="I133" s="725"/>
      <c r="J133" s="725"/>
      <c r="K133" s="725"/>
      <c r="L133" s="725"/>
      <c r="M133" s="725"/>
      <c r="N133" s="725"/>
      <c r="O133" s="725"/>
      <c r="P133" s="725"/>
      <c r="Q133" s="725"/>
      <c r="R133" s="725"/>
      <c r="S133" s="725"/>
      <c r="T133" s="725"/>
      <c r="U133" s="725"/>
      <c r="V133" s="725"/>
      <c r="W133" s="725"/>
    </row>
    <row r="134" spans="1:23" hidden="1">
      <c r="A134" s="725"/>
      <c r="B134" s="752"/>
      <c r="C134" s="725"/>
      <c r="D134" s="725"/>
      <c r="E134" s="725"/>
      <c r="F134" s="725"/>
      <c r="G134" s="725"/>
      <c r="H134" s="725"/>
      <c r="I134" s="725"/>
      <c r="J134" s="725"/>
      <c r="K134" s="725"/>
      <c r="L134" s="725"/>
      <c r="M134" s="725"/>
      <c r="N134" s="725"/>
      <c r="O134" s="725"/>
      <c r="P134" s="725"/>
      <c r="Q134" s="725"/>
      <c r="R134" s="725"/>
      <c r="S134" s="725"/>
      <c r="T134" s="725"/>
      <c r="U134" s="725"/>
      <c r="V134" s="725"/>
      <c r="W134" s="725"/>
    </row>
    <row r="135" spans="1:23" hidden="1">
      <c r="A135" s="725"/>
      <c r="B135" s="752"/>
      <c r="C135" s="725"/>
      <c r="D135" s="725"/>
      <c r="E135" s="725"/>
      <c r="F135" s="725"/>
      <c r="G135" s="725"/>
      <c r="H135" s="725"/>
      <c r="I135" s="725"/>
      <c r="J135" s="725"/>
      <c r="K135" s="725"/>
      <c r="L135" s="725"/>
      <c r="M135" s="725"/>
      <c r="N135" s="725"/>
      <c r="O135" s="725"/>
      <c r="P135" s="725"/>
      <c r="Q135" s="725"/>
      <c r="R135" s="725"/>
      <c r="S135" s="725"/>
      <c r="T135" s="725"/>
      <c r="U135" s="725"/>
      <c r="V135" s="725"/>
      <c r="W135" s="725"/>
    </row>
    <row r="136" spans="1:23" hidden="1">
      <c r="A136" s="725"/>
      <c r="B136" s="752"/>
      <c r="C136" s="725"/>
      <c r="D136" s="725"/>
      <c r="E136" s="725"/>
      <c r="F136" s="725"/>
      <c r="G136" s="725"/>
      <c r="H136" s="725"/>
      <c r="I136" s="725"/>
      <c r="J136" s="725"/>
      <c r="K136" s="725"/>
      <c r="L136" s="725"/>
      <c r="M136" s="725"/>
      <c r="N136" s="725"/>
      <c r="O136" s="725"/>
      <c r="P136" s="725"/>
      <c r="Q136" s="725"/>
      <c r="R136" s="725"/>
      <c r="S136" s="725"/>
      <c r="T136" s="725"/>
      <c r="U136" s="725"/>
      <c r="V136" s="725"/>
      <c r="W136" s="725"/>
    </row>
    <row r="137" spans="1:23" hidden="1">
      <c r="A137" s="725"/>
      <c r="B137" s="752"/>
      <c r="C137" s="725"/>
      <c r="D137" s="725"/>
      <c r="E137" s="725"/>
      <c r="F137" s="725"/>
      <c r="G137" s="725"/>
      <c r="H137" s="725"/>
      <c r="I137" s="725"/>
      <c r="J137" s="725"/>
      <c r="K137" s="725"/>
      <c r="L137" s="725"/>
      <c r="M137" s="725"/>
      <c r="N137" s="725"/>
      <c r="O137" s="725"/>
      <c r="P137" s="725"/>
      <c r="Q137" s="725"/>
      <c r="R137" s="725"/>
      <c r="S137" s="725"/>
      <c r="T137" s="725"/>
      <c r="U137" s="725"/>
      <c r="V137" s="725"/>
      <c r="W137" s="725"/>
    </row>
    <row r="138" spans="1:23" hidden="1">
      <c r="A138" s="725"/>
      <c r="B138" s="752"/>
      <c r="C138" s="725"/>
      <c r="D138" s="725"/>
      <c r="E138" s="725"/>
      <c r="F138" s="725"/>
      <c r="G138" s="725"/>
      <c r="H138" s="725"/>
      <c r="I138" s="725"/>
      <c r="J138" s="725"/>
      <c r="K138" s="725"/>
      <c r="L138" s="725"/>
      <c r="M138" s="725"/>
      <c r="N138" s="725"/>
      <c r="O138" s="725"/>
      <c r="P138" s="725"/>
      <c r="Q138" s="725"/>
      <c r="R138" s="725"/>
      <c r="S138" s="725"/>
      <c r="T138" s="725"/>
      <c r="U138" s="725"/>
      <c r="V138" s="725"/>
      <c r="W138" s="725"/>
    </row>
    <row r="139" spans="1:23" hidden="1">
      <c r="A139" s="725"/>
      <c r="B139" s="752"/>
      <c r="C139" s="725"/>
      <c r="D139" s="725"/>
      <c r="E139" s="725"/>
      <c r="F139" s="725"/>
      <c r="G139" s="725"/>
      <c r="H139" s="725"/>
      <c r="I139" s="725"/>
      <c r="J139" s="725"/>
      <c r="K139" s="725"/>
      <c r="L139" s="725"/>
      <c r="M139" s="725"/>
      <c r="N139" s="725"/>
      <c r="O139" s="725"/>
      <c r="P139" s="725"/>
      <c r="Q139" s="725"/>
      <c r="R139" s="725"/>
      <c r="S139" s="725"/>
      <c r="T139" s="725"/>
      <c r="U139" s="725"/>
      <c r="V139" s="725"/>
      <c r="W139" s="725"/>
    </row>
    <row r="140" spans="1:23" hidden="1">
      <c r="A140" s="725"/>
      <c r="B140" s="752"/>
      <c r="C140" s="725"/>
      <c r="D140" s="725"/>
      <c r="E140" s="725"/>
      <c r="F140" s="725"/>
      <c r="G140" s="725"/>
      <c r="H140" s="725"/>
      <c r="I140" s="725"/>
      <c r="J140" s="725"/>
      <c r="K140" s="725"/>
      <c r="L140" s="725"/>
      <c r="M140" s="725"/>
      <c r="N140" s="725"/>
      <c r="O140" s="725"/>
      <c r="P140" s="725"/>
      <c r="Q140" s="725"/>
      <c r="R140" s="725"/>
      <c r="S140" s="725"/>
      <c r="T140" s="725"/>
      <c r="U140" s="725"/>
      <c r="V140" s="725"/>
      <c r="W140" s="725"/>
    </row>
  </sheetData>
  <sheetProtection algorithmName="SHA-512" hashValue="rRrdN/NldXFg3JtQKKdILDSjwonKKXd/B7t9J/MXJbPGz0qBs4JTzKxnBGBcGI59woE0UuIzRen6/iAZCitwIw==" saltValue="yhvlnxWaSmdJDizVh+1DEQ==" spinCount="100000" sheet="1" objects="1" scenarios="1" formatCells="0" formatColumns="0" formatRows="0" insertColumns="0" insertRows="0" insertHyperlinks="0" deleteColumns="0" deleteRows="0" sort="0" autoFilter="0" pivotTables="0"/>
  <mergeCells count="60">
    <mergeCell ref="A11:A12"/>
    <mergeCell ref="B11:B12"/>
    <mergeCell ref="C11:C12"/>
    <mergeCell ref="D11:D12"/>
    <mergeCell ref="E11:E12"/>
    <mergeCell ref="B23:B27"/>
    <mergeCell ref="C23:C27"/>
    <mergeCell ref="E23:E27"/>
    <mergeCell ref="V25:V29"/>
    <mergeCell ref="B28:B32"/>
    <mergeCell ref="C28:C32"/>
    <mergeCell ref="E28:E32"/>
    <mergeCell ref="B33:B37"/>
    <mergeCell ref="C33:C37"/>
    <mergeCell ref="E33:E37"/>
    <mergeCell ref="A38:A56"/>
    <mergeCell ref="B38:B40"/>
    <mergeCell ref="E38:E40"/>
    <mergeCell ref="B41:B48"/>
    <mergeCell ref="C41:C48"/>
    <mergeCell ref="E41:E48"/>
    <mergeCell ref="B49:B53"/>
    <mergeCell ref="A13:A37"/>
    <mergeCell ref="B13:B17"/>
    <mergeCell ref="E13:E17"/>
    <mergeCell ref="B18:B22"/>
    <mergeCell ref="E18:E22"/>
    <mergeCell ref="C49:C53"/>
    <mergeCell ref="A57:A68"/>
    <mergeCell ref="B57:B59"/>
    <mergeCell ref="C57:C59"/>
    <mergeCell ref="E57:E59"/>
    <mergeCell ref="B60:B62"/>
    <mergeCell ref="B66:B68"/>
    <mergeCell ref="C66:C68"/>
    <mergeCell ref="E66:E68"/>
    <mergeCell ref="B63:B65"/>
    <mergeCell ref="C63:C65"/>
    <mergeCell ref="E63:E65"/>
    <mergeCell ref="E49:E53"/>
    <mergeCell ref="B54:B56"/>
    <mergeCell ref="C54:C56"/>
    <mergeCell ref="E54:E56"/>
    <mergeCell ref="C60:C62"/>
    <mergeCell ref="E60:E62"/>
    <mergeCell ref="A69:A83"/>
    <mergeCell ref="B69:B73"/>
    <mergeCell ref="C69:C73"/>
    <mergeCell ref="E69:E73"/>
    <mergeCell ref="B74:B78"/>
    <mergeCell ref="C74:C78"/>
    <mergeCell ref="E74:E78"/>
    <mergeCell ref="B79:B83"/>
    <mergeCell ref="C79:C83"/>
    <mergeCell ref="E79:E83"/>
    <mergeCell ref="A84:A88"/>
    <mergeCell ref="B84:B88"/>
    <mergeCell ref="C84:C88"/>
    <mergeCell ref="E84:E88"/>
    <mergeCell ref="A90:E90"/>
  </mergeCells>
  <conditionalFormatting sqref="B7">
    <cfRule type="cellIs" dxfId="175" priority="10" stopIfTrue="1" operator="equal">
      <formula>0</formula>
    </cfRule>
  </conditionalFormatting>
  <conditionalFormatting sqref="B9:C9">
    <cfRule type="cellIs" dxfId="174" priority="12" stopIfTrue="1" operator="equal">
      <formula>0</formula>
    </cfRule>
  </conditionalFormatting>
  <conditionalFormatting sqref="E7 A90">
    <cfRule type="cellIs" dxfId="173" priority="11" stopIfTrue="1" operator="equal">
      <formula>0</formula>
    </cfRule>
  </conditionalFormatting>
  <conditionalFormatting sqref="E9">
    <cfRule type="cellIs" dxfId="172" priority="1" stopIfTrue="1" operator="equal">
      <formula>0</formula>
    </cfRule>
  </conditionalFormatting>
  <conditionalFormatting sqref="E13">
    <cfRule type="cellIs" dxfId="171" priority="7" stopIfTrue="1" operator="equal">
      <formula>0</formula>
    </cfRule>
  </conditionalFormatting>
  <conditionalFormatting sqref="E18">
    <cfRule type="cellIs" dxfId="170" priority="5" stopIfTrue="1" operator="equal">
      <formula>0</formula>
    </cfRule>
  </conditionalFormatting>
  <conditionalFormatting sqref="E23">
    <cfRule type="cellIs" dxfId="169" priority="4" stopIfTrue="1" operator="equal">
      <formula>0</formula>
    </cfRule>
  </conditionalFormatting>
  <conditionalFormatting sqref="E28">
    <cfRule type="cellIs" dxfId="168" priority="3" stopIfTrue="1" operator="equal">
      <formula>0</formula>
    </cfRule>
  </conditionalFormatting>
  <conditionalFormatting sqref="E33">
    <cfRule type="cellIs" dxfId="167" priority="2" stopIfTrue="1" operator="equal">
      <formula>0</formula>
    </cfRule>
  </conditionalFormatting>
  <conditionalFormatting sqref="E38">
    <cfRule type="cellIs" dxfId="166" priority="6" stopIfTrue="1" operator="equal">
      <formula>0</formula>
    </cfRule>
  </conditionalFormatting>
  <conditionalFormatting sqref="E41">
    <cfRule type="cellIs" dxfId="165" priority="9" stopIfTrue="1" operator="equal">
      <formula>0</formula>
    </cfRule>
  </conditionalFormatting>
  <conditionalFormatting sqref="E49:E88">
    <cfRule type="cellIs" dxfId="164" priority="8" stopIfTrue="1" operator="equal">
      <formula>0</formula>
    </cfRule>
  </conditionalFormatting>
  <dataValidations count="8">
    <dataValidation type="list" allowBlank="1" showInputMessage="1" showErrorMessage="1" sqref="E38:E40" xr:uid="{00000000-0002-0000-0D00-000000000000}">
      <formula1>$R$3:$R$5</formula1>
    </dataValidation>
    <dataValidation type="list" allowBlank="1" showInputMessage="1" showErrorMessage="1" sqref="E13:E37" xr:uid="{00000000-0002-0000-0D00-000001000000}">
      <formula1>$R$3:$R$7</formula1>
    </dataValidation>
    <dataValidation type="list" allowBlank="1" showInputMessage="1" showErrorMessage="1" errorTitle="DATO ERRÓNEO" error="Ingresar número de 1 a 6 según categoría.  Si no hay información, usar &quot;s/i&quot;" sqref="E41" xr:uid="{00000000-0002-0000-0D00-000002000000}">
      <formula1>$R$3:$R$10</formula1>
    </dataValidation>
    <dataValidation type="list" allowBlank="1" showInputMessage="1" showErrorMessage="1" errorTitle="DATO ERRÓNEO" error="Ingresar número de 1 a 5 según categoría.  Si no hay información, usar &quot;s/i&quot;" sqref="E49:E53 E69:E88" xr:uid="{00000000-0002-0000-0D00-000003000000}">
      <formula1>$Q$7:$Q$12</formula1>
    </dataValidation>
    <dataValidation type="list" allowBlank="1" showInputMessage="1" showErrorMessage="1" errorTitle="DATO ERRÓNEO" error="Ingresar 1, 2 o 3  según categoría.  Si no hay información, usar &quot;s/i)" sqref="E54:E68" xr:uid="{00000000-0002-0000-0D00-000004000000}">
      <formula1>$P$7:$P$10</formula1>
    </dataValidation>
    <dataValidation allowBlank="1" showInputMessage="1" showErrorMessage="1" errorTitle="dato erróneo" error="ingresar nombre de comuna, según listado deplegable en la ceda" sqref="B7" xr:uid="{00000000-0002-0000-0D00-000005000000}"/>
    <dataValidation allowBlank="1" showInputMessage="1" showErrorMessage="1" errorTitle="FORMATO AÑO ERRÓNEO" error="INGRESAR AÑO CON NÚMERO DE 4 DÍGITOS, POR EJEMPLO 2005" sqref="E9" xr:uid="{00000000-0002-0000-0D00-000006000000}"/>
    <dataValidation allowBlank="1" showInputMessage="1" showErrorMessage="1" errorTitle="DATO ERRÓNEO" error="Ingresar número de 1 a 5 según categoría.  Si no hay información, usar &quot;s/i&quot;" sqref="R1:R8 R41:R65536 F1:F1048576 P1:Q1048576 S1:Y1048576 G2:O65536" xr:uid="{00000000-0002-0000-0D00-000007000000}"/>
  </dataValidations>
  <pageMargins left="0" right="0" top="0" bottom="0" header="0" footer="0"/>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2">
    <pageSetUpPr fitToPage="1"/>
  </sheetPr>
  <dimension ref="A1:X1048575"/>
  <sheetViews>
    <sheetView showGridLines="0" topLeftCell="A2" zoomScaleNormal="130" workbookViewId="0">
      <selection activeCell="H17" sqref="H17"/>
    </sheetView>
  </sheetViews>
  <sheetFormatPr defaultColWidth="0" defaultRowHeight="12.75" zeroHeight="1"/>
  <cols>
    <col min="1" max="1" width="8.42578125" style="765" customWidth="1"/>
    <col min="2" max="2" width="21.42578125" style="765" customWidth="1"/>
    <col min="3" max="3" width="6.42578125" style="765" customWidth="1"/>
    <col min="4" max="4" width="44.42578125" style="765" customWidth="1"/>
    <col min="5" max="5" width="8.42578125" style="765" customWidth="1"/>
    <col min="6" max="8" width="5.42578125" style="765" customWidth="1"/>
    <col min="9" max="9" width="6.85546875" style="765" customWidth="1"/>
    <col min="10" max="10" width="4.42578125" style="765" customWidth="1"/>
    <col min="11" max="11" width="9.42578125" style="765" customWidth="1"/>
    <col min="12" max="12" width="18.42578125" style="765" customWidth="1"/>
    <col min="13" max="13" width="20" style="765" customWidth="1"/>
    <col min="14" max="14" width="4.42578125" style="765" customWidth="1"/>
    <col min="15" max="24" width="11.42578125" style="765" hidden="1" customWidth="1"/>
    <col min="25" max="16384" width="11.42578125" style="765" hidden="1"/>
  </cols>
  <sheetData>
    <row r="1" spans="1:24" s="757" customFormat="1" ht="21" hidden="1" customHeight="1">
      <c r="A1" s="754" t="s">
        <v>1268</v>
      </c>
      <c r="B1" s="755"/>
      <c r="C1" s="755"/>
      <c r="D1" s="754" t="s">
        <v>1269</v>
      </c>
      <c r="E1" s="754">
        <v>0</v>
      </c>
      <c r="F1" s="755"/>
      <c r="G1" s="755"/>
      <c r="H1" s="755"/>
      <c r="I1" s="755"/>
      <c r="J1" s="756"/>
      <c r="K1" s="755"/>
      <c r="L1" s="755"/>
      <c r="M1" s="755"/>
    </row>
    <row r="2" spans="1:24" ht="15.75">
      <c r="A2" s="758" t="s">
        <v>1270</v>
      </c>
      <c r="B2" s="759"/>
      <c r="C2" s="759"/>
      <c r="D2" s="759"/>
      <c r="E2" s="760" t="s">
        <v>1271</v>
      </c>
      <c r="F2" s="2805"/>
      <c r="G2" s="2805"/>
      <c r="H2" s="761" t="s">
        <v>504</v>
      </c>
      <c r="I2" s="1727">
        <f>'F1 COBERTURA ESTABLECIMIENTOS'!I4</f>
        <v>0</v>
      </c>
      <c r="J2" s="762"/>
      <c r="K2" s="762"/>
      <c r="L2" s="763"/>
      <c r="M2" s="763"/>
      <c r="N2" s="762"/>
      <c r="O2" s="762"/>
      <c r="P2" s="764"/>
      <c r="Q2" s="762"/>
      <c r="R2" s="762"/>
      <c r="S2" s="762"/>
      <c r="T2" s="762"/>
      <c r="U2" s="762"/>
      <c r="V2" s="762"/>
      <c r="W2" s="762"/>
      <c r="X2" s="762"/>
    </row>
    <row r="3" spans="1:24" ht="14.1" customHeight="1">
      <c r="A3" s="2811" t="s">
        <v>1272</v>
      </c>
      <c r="B3" s="2811"/>
      <c r="C3" s="2811"/>
      <c r="D3" s="2811"/>
      <c r="E3" s="766"/>
      <c r="F3" s="766"/>
      <c r="G3" s="766"/>
      <c r="H3" s="760" t="s">
        <v>507</v>
      </c>
      <c r="I3" s="1727" t="str">
        <f>'F1 COBERTURA ESTABLECIMIENTOS'!I5</f>
        <v>X</v>
      </c>
      <c r="J3" s="762"/>
      <c r="K3" s="762"/>
      <c r="L3" s="763"/>
      <c r="M3" s="763"/>
      <c r="N3" s="762"/>
      <c r="O3" s="762"/>
      <c r="P3" s="764" t="s">
        <v>6</v>
      </c>
      <c r="Q3" s="762"/>
      <c r="R3" s="762"/>
      <c r="S3" s="762"/>
      <c r="T3" s="762"/>
      <c r="U3" s="762"/>
      <c r="V3" s="762"/>
      <c r="W3" s="762"/>
      <c r="X3" s="762"/>
    </row>
    <row r="4" spans="1:24" ht="15.75" customHeight="1">
      <c r="A4" s="761" t="s">
        <v>512</v>
      </c>
      <c r="B4" s="2806">
        <f>'F1 COBERTURA ESTABLECIMIENTOS'!C10</f>
        <v>0</v>
      </c>
      <c r="C4" s="2807"/>
      <c r="D4" s="761" t="s">
        <v>516</v>
      </c>
      <c r="E4" s="2808" t="str">
        <f>'F1 COBERTURA ESTABLECIMIENTOS'!C13</f>
        <v/>
      </c>
      <c r="F4" s="2809"/>
      <c r="G4" s="2809"/>
      <c r="H4" s="2810"/>
      <c r="I4" s="759"/>
      <c r="J4" s="762"/>
      <c r="K4" s="763"/>
      <c r="L4" s="763"/>
      <c r="M4" s="763"/>
      <c r="N4" s="762"/>
      <c r="O4" s="762"/>
      <c r="P4" s="764" t="s">
        <v>8</v>
      </c>
      <c r="Q4" s="762"/>
      <c r="R4" s="762"/>
      <c r="S4" s="762"/>
      <c r="T4" s="762"/>
      <c r="U4" s="762"/>
      <c r="V4" s="762"/>
      <c r="W4" s="762"/>
      <c r="X4" s="762"/>
    </row>
    <row r="5" spans="1:24" ht="4.5" customHeight="1">
      <c r="A5" s="2812" t="s">
        <v>1273</v>
      </c>
      <c r="B5" s="759"/>
      <c r="C5" s="759"/>
      <c r="D5" s="759"/>
      <c r="E5" s="759"/>
      <c r="F5" s="759"/>
      <c r="G5" s="759"/>
      <c r="H5" s="767"/>
      <c r="I5" s="759"/>
      <c r="J5" s="762"/>
      <c r="K5" s="763"/>
      <c r="L5" s="763"/>
      <c r="M5" s="763"/>
      <c r="N5" s="762"/>
      <c r="O5" s="762"/>
      <c r="P5" s="764"/>
      <c r="Q5" s="762"/>
      <c r="R5" s="762"/>
      <c r="S5" s="762"/>
      <c r="T5" s="762"/>
      <c r="U5" s="762"/>
      <c r="V5" s="762"/>
      <c r="W5" s="762"/>
      <c r="X5" s="762"/>
    </row>
    <row r="6" spans="1:24" ht="15.75" customHeight="1">
      <c r="A6" s="2812"/>
      <c r="B6" s="2814"/>
      <c r="C6" s="2815"/>
      <c r="D6" s="2815"/>
      <c r="E6" s="2816"/>
      <c r="F6" s="768" t="s">
        <v>714</v>
      </c>
      <c r="G6" s="1728" t="str">
        <f>'F1 COBERTURA ESTABLECIMIENTOS'!K10</f>
        <v/>
      </c>
      <c r="H6" s="769" t="s">
        <v>513</v>
      </c>
      <c r="I6" s="1729">
        <f>+'F1 COBERTURA ESTABLECIMIENTOS'!G10</f>
        <v>2025</v>
      </c>
      <c r="J6" s="762"/>
      <c r="K6" s="763"/>
      <c r="L6" s="763"/>
      <c r="M6" s="763"/>
      <c r="N6" s="762"/>
      <c r="O6" s="762"/>
      <c r="P6" s="764"/>
      <c r="Q6" s="762"/>
      <c r="R6" s="762"/>
      <c r="S6" s="762"/>
      <c r="T6" s="762"/>
      <c r="U6" s="762"/>
      <c r="V6" s="762"/>
      <c r="W6" s="762"/>
      <c r="X6" s="762"/>
    </row>
    <row r="7" spans="1:24" ht="13.35" customHeight="1">
      <c r="A7" s="2813"/>
      <c r="B7" s="759"/>
      <c r="C7" s="759"/>
      <c r="D7" s="759"/>
      <c r="E7" s="759"/>
      <c r="F7" s="759"/>
      <c r="G7" s="759"/>
      <c r="H7" s="759"/>
      <c r="I7" s="759"/>
      <c r="J7" s="762"/>
      <c r="K7" s="763"/>
      <c r="L7" s="763"/>
      <c r="M7" s="763"/>
      <c r="N7" s="762"/>
      <c r="O7" s="762"/>
      <c r="P7" s="764"/>
      <c r="Q7" s="762"/>
      <c r="R7" s="762"/>
      <c r="S7" s="762"/>
      <c r="T7" s="762"/>
      <c r="U7" s="762"/>
      <c r="V7" s="762"/>
      <c r="W7" s="762"/>
      <c r="X7" s="762"/>
    </row>
    <row r="8" spans="1:24" ht="39" customHeight="1">
      <c r="A8" s="2817" t="s">
        <v>1274</v>
      </c>
      <c r="B8" s="2818"/>
      <c r="C8" s="2818"/>
      <c r="D8" s="2818"/>
      <c r="E8" s="2818"/>
      <c r="F8" s="2819"/>
      <c r="G8" s="770" t="s">
        <v>1275</v>
      </c>
      <c r="H8" s="770" t="s">
        <v>1276</v>
      </c>
      <c r="I8" s="770" t="s">
        <v>1277</v>
      </c>
      <c r="J8" s="762"/>
      <c r="K8" s="763"/>
      <c r="L8" s="763"/>
      <c r="M8" s="763"/>
      <c r="N8" s="762"/>
      <c r="O8" s="762"/>
      <c r="P8" s="764"/>
      <c r="Q8" s="762"/>
      <c r="R8" s="762"/>
      <c r="S8" s="762"/>
      <c r="T8" s="762"/>
      <c r="U8" s="762"/>
      <c r="V8" s="762"/>
      <c r="W8" s="762"/>
      <c r="X8" s="762"/>
    </row>
    <row r="9" spans="1:24" ht="25.5" customHeight="1">
      <c r="A9" s="2820" t="s">
        <v>1278</v>
      </c>
      <c r="B9" s="2821"/>
      <c r="C9" s="2821"/>
      <c r="D9" s="2821"/>
      <c r="E9" s="2821"/>
      <c r="F9" s="2821"/>
      <c r="G9" s="2821"/>
      <c r="H9" s="2821"/>
      <c r="I9" s="2822"/>
      <c r="J9" s="762"/>
      <c r="K9" s="2799" t="s">
        <v>1279</v>
      </c>
      <c r="L9" s="2800"/>
      <c r="M9" s="2801"/>
      <c r="N9" s="762"/>
      <c r="O9" s="762"/>
      <c r="P9" s="764"/>
      <c r="Q9" s="762"/>
      <c r="R9" s="762"/>
      <c r="S9" s="762"/>
      <c r="T9" s="762"/>
      <c r="U9" s="762"/>
      <c r="V9" s="762"/>
      <c r="W9" s="762"/>
      <c r="X9" s="762"/>
    </row>
    <row r="10" spans="1:24" ht="12.75" customHeight="1">
      <c r="A10" s="2802" t="s">
        <v>1280</v>
      </c>
      <c r="B10" s="2803"/>
      <c r="C10" s="2803"/>
      <c r="D10" s="2803"/>
      <c r="E10" s="2803"/>
      <c r="F10" s="2803"/>
      <c r="G10" s="2803"/>
      <c r="H10" s="2803"/>
      <c r="I10" s="2804"/>
      <c r="J10" s="762"/>
      <c r="K10" s="2749"/>
      <c r="L10" s="2750"/>
      <c r="M10" s="2751"/>
      <c r="N10" s="762"/>
      <c r="O10" s="762"/>
      <c r="P10" s="764"/>
      <c r="Q10" s="762"/>
      <c r="R10" s="762"/>
      <c r="S10" s="762"/>
      <c r="T10" s="762"/>
      <c r="U10" s="762"/>
      <c r="V10" s="762"/>
      <c r="W10" s="762"/>
      <c r="X10" s="762"/>
    </row>
    <row r="11" spans="1:24">
      <c r="A11" s="2787" t="s">
        <v>1281</v>
      </c>
      <c r="B11" s="2788"/>
      <c r="C11" s="2788"/>
      <c r="D11" s="2788"/>
      <c r="E11" s="2788"/>
      <c r="F11" s="2789"/>
      <c r="G11" s="1730"/>
      <c r="H11" s="1730"/>
      <c r="I11" s="1730"/>
      <c r="J11" s="762"/>
      <c r="K11" s="2749"/>
      <c r="L11" s="2750"/>
      <c r="M11" s="2751"/>
      <c r="N11" s="762"/>
      <c r="O11" s="762"/>
      <c r="P11" s="764"/>
      <c r="Q11" s="762"/>
      <c r="R11" s="762"/>
      <c r="S11" s="762"/>
      <c r="T11" s="762"/>
      <c r="U11" s="762"/>
      <c r="V11" s="762"/>
      <c r="W11" s="762"/>
      <c r="X11" s="762"/>
    </row>
    <row r="12" spans="1:24">
      <c r="A12" s="2787" t="s">
        <v>1282</v>
      </c>
      <c r="B12" s="2788"/>
      <c r="C12" s="2788"/>
      <c r="D12" s="2788"/>
      <c r="E12" s="2788"/>
      <c r="F12" s="2789"/>
      <c r="G12" s="1730"/>
      <c r="H12" s="1730"/>
      <c r="I12" s="1730"/>
      <c r="J12" s="762"/>
      <c r="K12" s="2749"/>
      <c r="L12" s="2750"/>
      <c r="M12" s="2751"/>
      <c r="N12" s="762"/>
      <c r="O12" s="762"/>
      <c r="P12" s="764"/>
      <c r="Q12" s="762"/>
      <c r="R12" s="762"/>
      <c r="S12" s="762"/>
      <c r="T12" s="762"/>
      <c r="U12" s="762"/>
      <c r="V12" s="762"/>
      <c r="W12" s="762"/>
      <c r="X12" s="762"/>
    </row>
    <row r="13" spans="1:24">
      <c r="A13" s="2787" t="s">
        <v>1283</v>
      </c>
      <c r="B13" s="2788"/>
      <c r="C13" s="2788"/>
      <c r="D13" s="2788"/>
      <c r="E13" s="2788"/>
      <c r="F13" s="2789"/>
      <c r="G13" s="1730"/>
      <c r="H13" s="1730"/>
      <c r="I13" s="1730"/>
      <c r="J13" s="762"/>
      <c r="K13" s="2749"/>
      <c r="L13" s="2750"/>
      <c r="M13" s="2751"/>
      <c r="N13" s="762"/>
      <c r="O13" s="762"/>
      <c r="P13" s="764"/>
      <c r="Q13" s="762"/>
      <c r="R13" s="762"/>
      <c r="S13" s="762"/>
      <c r="T13" s="762"/>
      <c r="U13" s="762"/>
      <c r="V13" s="762"/>
      <c r="W13" s="762"/>
      <c r="X13" s="762"/>
    </row>
    <row r="14" spans="1:24">
      <c r="A14" s="2787" t="s">
        <v>1284</v>
      </c>
      <c r="B14" s="2788"/>
      <c r="C14" s="2788"/>
      <c r="D14" s="2788"/>
      <c r="E14" s="2788"/>
      <c r="F14" s="2789"/>
      <c r="G14" s="1730"/>
      <c r="H14" s="1730"/>
      <c r="I14" s="1730"/>
      <c r="J14" s="762"/>
      <c r="K14" s="2749"/>
      <c r="L14" s="2750"/>
      <c r="M14" s="2751"/>
      <c r="N14" s="762"/>
      <c r="O14" s="762"/>
      <c r="P14" s="764"/>
      <c r="Q14" s="762"/>
      <c r="R14" s="762"/>
      <c r="S14" s="762"/>
      <c r="T14" s="762"/>
      <c r="U14" s="762"/>
      <c r="V14" s="762"/>
      <c r="W14" s="762"/>
      <c r="X14" s="762"/>
    </row>
    <row r="15" spans="1:24" ht="12.75" customHeight="1">
      <c r="A15" s="2787" t="s">
        <v>1285</v>
      </c>
      <c r="B15" s="2788"/>
      <c r="C15" s="2788"/>
      <c r="D15" s="2788"/>
      <c r="E15" s="2788"/>
      <c r="F15" s="2789"/>
      <c r="G15" s="1730"/>
      <c r="H15" s="1730"/>
      <c r="I15" s="1730"/>
      <c r="J15" s="762"/>
      <c r="K15" s="2749"/>
      <c r="L15" s="2750"/>
      <c r="M15" s="2751"/>
      <c r="N15" s="762"/>
      <c r="O15" s="762"/>
      <c r="P15" s="762"/>
      <c r="Q15" s="762"/>
      <c r="R15" s="762"/>
      <c r="S15" s="762"/>
      <c r="T15" s="762"/>
      <c r="U15" s="762"/>
      <c r="V15" s="762"/>
      <c r="W15" s="762"/>
      <c r="X15" s="762"/>
    </row>
    <row r="16" spans="1:24" ht="12.75" customHeight="1">
      <c r="A16" s="2787" t="s">
        <v>1286</v>
      </c>
      <c r="B16" s="2788"/>
      <c r="C16" s="2788"/>
      <c r="D16" s="2788"/>
      <c r="E16" s="2788"/>
      <c r="F16" s="2789"/>
      <c r="G16" s="1730"/>
      <c r="H16" s="1730"/>
      <c r="I16" s="1730"/>
      <c r="J16" s="762"/>
      <c r="K16" s="2749"/>
      <c r="L16" s="2750"/>
      <c r="M16" s="2751"/>
      <c r="N16" s="762"/>
      <c r="O16" s="762"/>
      <c r="P16" s="762"/>
      <c r="Q16" s="762"/>
      <c r="R16" s="762"/>
      <c r="S16" s="762"/>
      <c r="T16" s="762"/>
      <c r="U16" s="762"/>
      <c r="V16" s="762"/>
      <c r="W16" s="762"/>
      <c r="X16" s="762"/>
    </row>
    <row r="17" spans="1:24" ht="13.35" customHeight="1">
      <c r="A17" s="2787" t="s">
        <v>1287</v>
      </c>
      <c r="B17" s="2788"/>
      <c r="C17" s="2788"/>
      <c r="D17" s="2788"/>
      <c r="E17" s="2788"/>
      <c r="F17" s="2789"/>
      <c r="G17" s="1730"/>
      <c r="H17" s="1730"/>
      <c r="I17" s="1730"/>
      <c r="J17" s="762"/>
      <c r="K17" s="2749"/>
      <c r="L17" s="2750"/>
      <c r="M17" s="2751"/>
      <c r="N17" s="762"/>
      <c r="O17" s="762"/>
      <c r="P17" s="762"/>
      <c r="Q17" s="762"/>
      <c r="R17" s="762"/>
      <c r="S17" s="762"/>
      <c r="T17" s="762"/>
      <c r="U17" s="762"/>
      <c r="V17" s="762"/>
      <c r="W17" s="762"/>
      <c r="X17" s="762"/>
    </row>
    <row r="18" spans="1:24" ht="19.5" customHeight="1">
      <c r="A18" s="2787" t="s">
        <v>1288</v>
      </c>
      <c r="B18" s="2788"/>
      <c r="C18" s="2788"/>
      <c r="D18" s="2788"/>
      <c r="E18" s="2788"/>
      <c r="F18" s="2789"/>
      <c r="G18" s="1730"/>
      <c r="H18" s="1730"/>
      <c r="I18" s="1730"/>
      <c r="J18" s="762"/>
      <c r="K18" s="2749"/>
      <c r="L18" s="2750"/>
      <c r="M18" s="2751"/>
      <c r="N18" s="762"/>
      <c r="O18" s="762"/>
      <c r="P18" s="762"/>
      <c r="Q18" s="762"/>
      <c r="R18" s="762"/>
      <c r="S18" s="762"/>
      <c r="T18" s="762"/>
      <c r="U18" s="762"/>
      <c r="V18" s="762"/>
      <c r="W18" s="762"/>
      <c r="X18" s="762"/>
    </row>
    <row r="19" spans="1:24" ht="21" customHeight="1">
      <c r="A19" s="2787" t="s">
        <v>1289</v>
      </c>
      <c r="B19" s="2788"/>
      <c r="C19" s="2788"/>
      <c r="D19" s="2788"/>
      <c r="E19" s="2788"/>
      <c r="F19" s="2789"/>
      <c r="G19" s="1730"/>
      <c r="H19" s="1730"/>
      <c r="I19" s="1730"/>
      <c r="J19" s="762"/>
      <c r="K19" s="2749"/>
      <c r="L19" s="2750"/>
      <c r="M19" s="2751"/>
      <c r="N19" s="762"/>
      <c r="O19" s="762"/>
      <c r="P19" s="762"/>
      <c r="Q19" s="762"/>
      <c r="R19" s="762"/>
      <c r="S19" s="762"/>
      <c r="T19" s="762"/>
      <c r="U19" s="762"/>
      <c r="V19" s="762"/>
      <c r="W19" s="762"/>
      <c r="X19" s="762"/>
    </row>
    <row r="20" spans="1:24" ht="21" customHeight="1">
      <c r="A20" s="2787" t="s">
        <v>1290</v>
      </c>
      <c r="B20" s="2788"/>
      <c r="C20" s="2788"/>
      <c r="D20" s="2788"/>
      <c r="E20" s="2788"/>
      <c r="F20" s="2789"/>
      <c r="G20" s="1731"/>
      <c r="H20" s="1732"/>
      <c r="I20" s="1733"/>
      <c r="J20" s="762"/>
      <c r="K20" s="2749"/>
      <c r="L20" s="2750"/>
      <c r="M20" s="2751"/>
      <c r="N20" s="762"/>
      <c r="O20" s="762"/>
      <c r="P20" s="762"/>
      <c r="Q20" s="762"/>
      <c r="R20" s="762"/>
      <c r="S20" s="762"/>
      <c r="T20" s="762"/>
      <c r="U20" s="762"/>
      <c r="V20" s="762"/>
      <c r="W20" s="762"/>
      <c r="X20" s="762"/>
    </row>
    <row r="21" spans="1:24" ht="19.5" customHeight="1">
      <c r="A21" s="2787" t="s">
        <v>1291</v>
      </c>
      <c r="B21" s="2788"/>
      <c r="C21" s="2788"/>
      <c r="D21" s="2788"/>
      <c r="E21" s="2788"/>
      <c r="F21" s="2789"/>
      <c r="G21" s="2784"/>
      <c r="H21" s="2785"/>
      <c r="I21" s="2786"/>
      <c r="J21" s="762"/>
      <c r="K21" s="2749"/>
      <c r="L21" s="2750"/>
      <c r="M21" s="2751"/>
      <c r="N21" s="762"/>
      <c r="O21" s="762"/>
      <c r="P21" s="762"/>
      <c r="Q21" s="762"/>
      <c r="R21" s="762"/>
      <c r="S21" s="762"/>
      <c r="T21" s="762"/>
      <c r="U21" s="762"/>
      <c r="V21" s="762"/>
      <c r="W21" s="762"/>
      <c r="X21" s="762"/>
    </row>
    <row r="22" spans="1:24" ht="28.5" hidden="1" customHeight="1">
      <c r="A22" s="2781"/>
      <c r="B22" s="2782"/>
      <c r="C22" s="2782"/>
      <c r="D22" s="2782"/>
      <c r="E22" s="2782"/>
      <c r="F22" s="2782"/>
      <c r="G22" s="2782"/>
      <c r="H22" s="2782"/>
      <c r="I22" s="2783"/>
      <c r="J22" s="762"/>
      <c r="K22" s="2749"/>
      <c r="L22" s="2750"/>
      <c r="M22" s="2751"/>
      <c r="N22" s="762"/>
      <c r="O22" s="762"/>
      <c r="P22" s="762"/>
      <c r="Q22" s="762"/>
      <c r="R22" s="762"/>
      <c r="S22" s="762"/>
      <c r="T22" s="762"/>
      <c r="U22" s="762"/>
      <c r="V22" s="762"/>
      <c r="W22" s="762"/>
      <c r="X22" s="762"/>
    </row>
    <row r="23" spans="1:24" ht="15" hidden="1" customHeight="1">
      <c r="A23" s="2752"/>
      <c r="B23" s="2753"/>
      <c r="C23" s="2753"/>
      <c r="D23" s="2753"/>
      <c r="E23" s="2753"/>
      <c r="F23" s="2754"/>
      <c r="G23" s="1734"/>
      <c r="H23" s="1734"/>
      <c r="I23" s="1734"/>
      <c r="J23" s="762"/>
      <c r="K23" s="2749"/>
      <c r="L23" s="2750"/>
      <c r="M23" s="2751"/>
      <c r="N23" s="762"/>
      <c r="O23" s="762"/>
      <c r="P23" s="762"/>
      <c r="Q23" s="762"/>
      <c r="R23" s="762"/>
      <c r="S23" s="762"/>
      <c r="T23" s="762"/>
      <c r="U23" s="762"/>
      <c r="V23" s="762"/>
      <c r="W23" s="762"/>
      <c r="X23" s="762"/>
    </row>
    <row r="24" spans="1:24" ht="15" hidden="1" customHeight="1">
      <c r="A24" s="2752"/>
      <c r="B24" s="2753"/>
      <c r="C24" s="2753"/>
      <c r="D24" s="2753"/>
      <c r="E24" s="2753"/>
      <c r="F24" s="2754"/>
      <c r="G24" s="1734"/>
      <c r="H24" s="1734"/>
      <c r="I24" s="1734"/>
      <c r="J24" s="762"/>
      <c r="K24" s="2749"/>
      <c r="L24" s="2750"/>
      <c r="M24" s="2751"/>
      <c r="N24" s="762"/>
      <c r="O24" s="762"/>
      <c r="P24" s="762"/>
      <c r="Q24" s="762"/>
      <c r="R24" s="762"/>
      <c r="S24" s="762"/>
      <c r="T24" s="762"/>
      <c r="U24" s="762"/>
      <c r="V24" s="762"/>
      <c r="W24" s="762"/>
      <c r="X24" s="762"/>
    </row>
    <row r="25" spans="1:24" ht="15" hidden="1" customHeight="1">
      <c r="A25" s="2752"/>
      <c r="B25" s="2753"/>
      <c r="C25" s="2753"/>
      <c r="D25" s="2753"/>
      <c r="E25" s="2753"/>
      <c r="F25" s="2754"/>
      <c r="G25" s="1734"/>
      <c r="H25" s="1734"/>
      <c r="I25" s="1734"/>
      <c r="J25" s="762"/>
      <c r="K25" s="2749"/>
      <c r="L25" s="2750"/>
      <c r="M25" s="2751"/>
      <c r="N25" s="762"/>
      <c r="O25" s="762"/>
      <c r="P25" s="762"/>
      <c r="Q25" s="762"/>
      <c r="R25" s="762"/>
      <c r="S25" s="762"/>
      <c r="T25" s="762"/>
      <c r="U25" s="762"/>
      <c r="V25" s="762"/>
      <c r="W25" s="762"/>
      <c r="X25" s="762"/>
    </row>
    <row r="26" spans="1:24" ht="15" hidden="1" customHeight="1">
      <c r="A26" s="2752"/>
      <c r="B26" s="2753"/>
      <c r="C26" s="2753"/>
      <c r="D26" s="2753"/>
      <c r="E26" s="2753"/>
      <c r="F26" s="2754"/>
      <c r="G26" s="1734"/>
      <c r="H26" s="1734"/>
      <c r="I26" s="1734"/>
      <c r="J26" s="762"/>
      <c r="K26" s="2749"/>
      <c r="L26" s="2750"/>
      <c r="M26" s="2751"/>
      <c r="N26" s="762"/>
      <c r="O26" s="762"/>
      <c r="P26" s="762"/>
      <c r="Q26" s="762"/>
      <c r="R26" s="762"/>
      <c r="S26" s="762"/>
      <c r="T26" s="762"/>
      <c r="U26" s="762"/>
      <c r="V26" s="762"/>
      <c r="W26" s="762"/>
      <c r="X26" s="762"/>
    </row>
    <row r="27" spans="1:24" ht="15" hidden="1" customHeight="1">
      <c r="A27" s="2752"/>
      <c r="B27" s="2753"/>
      <c r="C27" s="2753"/>
      <c r="D27" s="2753"/>
      <c r="E27" s="2753"/>
      <c r="F27" s="2754"/>
      <c r="G27" s="1734"/>
      <c r="H27" s="1734"/>
      <c r="I27" s="1734"/>
      <c r="J27" s="762"/>
      <c r="K27" s="2749"/>
      <c r="L27" s="2750"/>
      <c r="M27" s="2751"/>
      <c r="N27" s="762"/>
      <c r="O27" s="762"/>
      <c r="P27" s="762"/>
      <c r="Q27" s="762"/>
      <c r="R27" s="762"/>
      <c r="S27" s="762"/>
      <c r="T27" s="762"/>
      <c r="U27" s="762"/>
      <c r="V27" s="762"/>
      <c r="W27" s="762"/>
      <c r="X27" s="762"/>
    </row>
    <row r="28" spans="1:24" ht="15" hidden="1" customHeight="1">
      <c r="A28" s="2752"/>
      <c r="B28" s="2753"/>
      <c r="C28" s="2753"/>
      <c r="D28" s="2753"/>
      <c r="E28" s="2753"/>
      <c r="F28" s="2754"/>
      <c r="G28" s="1734"/>
      <c r="H28" s="1734"/>
      <c r="I28" s="1734"/>
      <c r="J28" s="762"/>
      <c r="K28" s="2749"/>
      <c r="L28" s="2750"/>
      <c r="M28" s="2751"/>
      <c r="N28" s="762"/>
      <c r="O28" s="762"/>
      <c r="P28" s="762"/>
      <c r="Q28" s="762"/>
      <c r="R28" s="762"/>
      <c r="S28" s="762"/>
      <c r="T28" s="762"/>
      <c r="U28" s="762"/>
      <c r="V28" s="762"/>
      <c r="W28" s="762"/>
      <c r="X28" s="762"/>
    </row>
    <row r="29" spans="1:24" ht="15" hidden="1" customHeight="1">
      <c r="A29" s="2752"/>
      <c r="B29" s="2753"/>
      <c r="C29" s="2753"/>
      <c r="D29" s="2753"/>
      <c r="E29" s="2753"/>
      <c r="F29" s="2754"/>
      <c r="G29" s="1734"/>
      <c r="H29" s="1734"/>
      <c r="I29" s="1734"/>
      <c r="J29" s="762"/>
      <c r="K29" s="2749"/>
      <c r="L29" s="2750"/>
      <c r="M29" s="2751"/>
      <c r="N29" s="762"/>
      <c r="O29" s="762"/>
      <c r="P29" s="762"/>
      <c r="Q29" s="762"/>
      <c r="R29" s="762"/>
      <c r="S29" s="762"/>
      <c r="T29" s="762"/>
      <c r="U29" s="762"/>
      <c r="V29" s="762"/>
      <c r="W29" s="762"/>
      <c r="X29" s="762"/>
    </row>
    <row r="30" spans="1:24" ht="15" hidden="1" customHeight="1">
      <c r="A30" s="2752"/>
      <c r="B30" s="2753"/>
      <c r="C30" s="2753"/>
      <c r="D30" s="2753"/>
      <c r="E30" s="2753"/>
      <c r="F30" s="2754"/>
      <c r="G30" s="1734"/>
      <c r="H30" s="1734"/>
      <c r="I30" s="1734"/>
      <c r="J30" s="762"/>
      <c r="K30" s="2749"/>
      <c r="L30" s="2750"/>
      <c r="M30" s="2751"/>
      <c r="N30" s="762"/>
      <c r="O30" s="762"/>
      <c r="P30" s="762"/>
      <c r="Q30" s="762"/>
      <c r="R30" s="762"/>
      <c r="S30" s="762"/>
      <c r="T30" s="762"/>
      <c r="U30" s="762"/>
      <c r="V30" s="762"/>
      <c r="W30" s="762"/>
      <c r="X30" s="762"/>
    </row>
    <row r="31" spans="1:24" ht="15" hidden="1" customHeight="1">
      <c r="A31" s="2752"/>
      <c r="B31" s="2753"/>
      <c r="C31" s="2753"/>
      <c r="D31" s="2753"/>
      <c r="E31" s="2753"/>
      <c r="F31" s="2754"/>
      <c r="G31" s="1734"/>
      <c r="H31" s="1734"/>
      <c r="I31" s="1734"/>
      <c r="J31" s="762"/>
      <c r="K31" s="2749"/>
      <c r="L31" s="2750"/>
      <c r="M31" s="2751"/>
      <c r="N31" s="762"/>
      <c r="O31" s="762"/>
      <c r="P31" s="762"/>
      <c r="Q31" s="762"/>
      <c r="R31" s="762"/>
      <c r="S31" s="762"/>
      <c r="T31" s="762"/>
      <c r="U31" s="762"/>
      <c r="V31" s="762"/>
      <c r="W31" s="762"/>
      <c r="X31" s="762"/>
    </row>
    <row r="32" spans="1:24" ht="15" hidden="1" customHeight="1">
      <c r="A32" s="2752"/>
      <c r="B32" s="2753"/>
      <c r="C32" s="2753"/>
      <c r="D32" s="2753"/>
      <c r="E32" s="2753"/>
      <c r="F32" s="2754"/>
      <c r="G32" s="1734"/>
      <c r="H32" s="1734"/>
      <c r="I32" s="1734"/>
      <c r="J32" s="762"/>
      <c r="K32" s="2749"/>
      <c r="L32" s="2750"/>
      <c r="M32" s="2751"/>
      <c r="N32" s="762"/>
      <c r="O32" s="762"/>
      <c r="P32" s="762"/>
      <c r="Q32" s="762"/>
      <c r="R32" s="762"/>
      <c r="S32" s="762"/>
      <c r="T32" s="762"/>
      <c r="U32" s="762"/>
      <c r="V32" s="762"/>
      <c r="W32" s="762"/>
      <c r="X32" s="762"/>
    </row>
    <row r="33" spans="1:24" ht="15" customHeight="1">
      <c r="A33" s="2758" t="s">
        <v>1292</v>
      </c>
      <c r="B33" s="2758"/>
      <c r="C33" s="2758"/>
      <c r="D33" s="2758"/>
      <c r="E33" s="2758"/>
      <c r="F33" s="2758"/>
      <c r="G33" s="2758"/>
      <c r="H33" s="2758"/>
      <c r="I33" s="2758"/>
      <c r="J33" s="762"/>
      <c r="K33" s="2749"/>
      <c r="L33" s="2750"/>
      <c r="M33" s="2751"/>
      <c r="N33" s="762"/>
      <c r="O33" s="762"/>
      <c r="P33" s="762"/>
      <c r="Q33" s="762"/>
      <c r="R33" s="762"/>
      <c r="S33" s="762"/>
      <c r="T33" s="762"/>
      <c r="U33" s="762"/>
      <c r="V33" s="762"/>
      <c r="W33" s="762"/>
      <c r="X33" s="762"/>
    </row>
    <row r="34" spans="1:24" ht="15" customHeight="1">
      <c r="A34" s="2795" t="s">
        <v>1293</v>
      </c>
      <c r="B34" s="2796"/>
      <c r="C34" s="2796"/>
      <c r="D34" s="2796"/>
      <c r="E34" s="2796"/>
      <c r="F34" s="2796"/>
      <c r="G34" s="2796"/>
      <c r="H34" s="2796"/>
      <c r="I34" s="2797"/>
      <c r="J34" s="762"/>
      <c r="K34" s="2749"/>
      <c r="L34" s="2750"/>
      <c r="M34" s="2751"/>
      <c r="N34" s="762"/>
      <c r="O34" s="762"/>
      <c r="P34" s="762"/>
      <c r="Q34" s="762"/>
      <c r="R34" s="762"/>
      <c r="S34" s="762"/>
      <c r="T34" s="762"/>
      <c r="U34" s="762"/>
      <c r="V34" s="762"/>
      <c r="W34" s="762"/>
      <c r="X34" s="762"/>
    </row>
    <row r="35" spans="1:24" ht="15" customHeight="1">
      <c r="A35" s="2798" t="s">
        <v>1294</v>
      </c>
      <c r="B35" s="2798"/>
      <c r="C35" s="2798"/>
      <c r="D35" s="2798"/>
      <c r="E35" s="2798"/>
      <c r="F35" s="2798"/>
      <c r="G35" s="1734"/>
      <c r="H35" s="1734"/>
      <c r="I35" s="1734"/>
      <c r="J35" s="762"/>
      <c r="K35" s="2749"/>
      <c r="L35" s="2750"/>
      <c r="M35" s="2751"/>
      <c r="N35" s="762"/>
      <c r="O35" s="762"/>
      <c r="P35" s="762"/>
      <c r="Q35" s="762"/>
      <c r="R35" s="762"/>
      <c r="S35" s="762"/>
      <c r="T35" s="762"/>
      <c r="U35" s="762"/>
      <c r="V35" s="762"/>
      <c r="W35" s="762"/>
      <c r="X35" s="762"/>
    </row>
    <row r="36" spans="1:24" ht="12.75" customHeight="1">
      <c r="A36" s="2790" t="s">
        <v>1295</v>
      </c>
      <c r="B36" s="2791"/>
      <c r="C36" s="2791"/>
      <c r="D36" s="2791"/>
      <c r="E36" s="2791"/>
      <c r="F36" s="2792"/>
      <c r="G36" s="2793"/>
      <c r="H36" s="2793"/>
      <c r="I36" s="2793"/>
      <c r="J36" s="762"/>
      <c r="K36" s="2749"/>
      <c r="L36" s="2750"/>
      <c r="M36" s="2751"/>
      <c r="N36" s="762"/>
      <c r="O36" s="762"/>
      <c r="P36" s="762"/>
      <c r="Q36" s="762"/>
      <c r="R36" s="762"/>
      <c r="S36" s="762"/>
      <c r="T36" s="762"/>
      <c r="U36" s="762"/>
      <c r="V36" s="762"/>
      <c r="W36" s="762"/>
      <c r="X36" s="762"/>
    </row>
    <row r="37" spans="1:24" ht="24" customHeight="1">
      <c r="A37" s="2778" t="s">
        <v>1296</v>
      </c>
      <c r="B37" s="2779"/>
      <c r="C37" s="2779"/>
      <c r="D37" s="2779"/>
      <c r="E37" s="2779"/>
      <c r="F37" s="2780"/>
      <c r="G37" s="2794"/>
      <c r="H37" s="2794"/>
      <c r="I37" s="2794"/>
      <c r="J37" s="762"/>
      <c r="K37" s="2749"/>
      <c r="L37" s="2750"/>
      <c r="M37" s="2751"/>
      <c r="N37" s="762"/>
      <c r="O37" s="762"/>
      <c r="P37" s="762"/>
      <c r="Q37" s="762"/>
      <c r="R37" s="762"/>
      <c r="S37" s="762"/>
      <c r="T37" s="762"/>
      <c r="U37" s="762"/>
      <c r="V37" s="762"/>
      <c r="W37" s="762"/>
      <c r="X37" s="762"/>
    </row>
    <row r="38" spans="1:24">
      <c r="A38" s="2758" t="s">
        <v>1297</v>
      </c>
      <c r="B38" s="2758"/>
      <c r="C38" s="2758"/>
      <c r="D38" s="2758"/>
      <c r="E38" s="2758"/>
      <c r="F38" s="2758"/>
      <c r="G38" s="2758"/>
      <c r="H38" s="2758"/>
      <c r="I38" s="2758"/>
      <c r="J38" s="762"/>
      <c r="K38" s="2749"/>
      <c r="L38" s="2750"/>
      <c r="M38" s="2751"/>
      <c r="N38" s="762"/>
      <c r="O38" s="762"/>
      <c r="P38" s="762"/>
      <c r="Q38" s="762"/>
      <c r="R38" s="762"/>
      <c r="S38" s="762"/>
      <c r="T38" s="762"/>
      <c r="U38" s="762"/>
      <c r="V38" s="762"/>
      <c r="W38" s="762"/>
      <c r="X38" s="762"/>
    </row>
    <row r="39" spans="1:24" ht="21" customHeight="1">
      <c r="A39" s="2769" t="s">
        <v>1298</v>
      </c>
      <c r="B39" s="2770"/>
      <c r="C39" s="2770"/>
      <c r="D39" s="2770"/>
      <c r="E39" s="2770"/>
      <c r="F39" s="2771"/>
      <c r="G39" s="1"/>
      <c r="H39" s="1"/>
      <c r="I39" s="1"/>
      <c r="J39" s="762"/>
      <c r="K39" s="2749"/>
      <c r="L39" s="2750"/>
      <c r="M39" s="2751"/>
      <c r="N39" s="762"/>
      <c r="O39" s="762"/>
      <c r="P39" s="762"/>
      <c r="Q39" s="762"/>
      <c r="R39" s="762"/>
      <c r="S39" s="762"/>
      <c r="T39" s="762"/>
      <c r="U39" s="762"/>
      <c r="V39" s="762"/>
      <c r="W39" s="762"/>
      <c r="X39" s="762"/>
    </row>
    <row r="40" spans="1:24" ht="15" customHeight="1">
      <c r="A40" s="2758" t="s">
        <v>1299</v>
      </c>
      <c r="B40" s="2758"/>
      <c r="C40" s="2758"/>
      <c r="D40" s="2758"/>
      <c r="E40" s="2758"/>
      <c r="F40" s="2758"/>
      <c r="G40" s="2758"/>
      <c r="H40" s="2758"/>
      <c r="I40" s="2758"/>
      <c r="J40" s="762"/>
      <c r="K40" s="2749"/>
      <c r="L40" s="2750"/>
      <c r="M40" s="2751"/>
      <c r="N40" s="762"/>
      <c r="O40" s="762"/>
      <c r="P40" s="762"/>
      <c r="Q40" s="762"/>
      <c r="R40" s="762"/>
      <c r="S40" s="762"/>
      <c r="T40" s="762"/>
      <c r="U40" s="762"/>
      <c r="V40" s="762"/>
      <c r="W40" s="762"/>
      <c r="X40" s="762"/>
    </row>
    <row r="41" spans="1:24" ht="21" customHeight="1">
      <c r="A41" s="2759" t="s">
        <v>1300</v>
      </c>
      <c r="B41" s="2760"/>
      <c r="C41" s="2760"/>
      <c r="D41" s="2760"/>
      <c r="E41" s="2760"/>
      <c r="F41" s="2761"/>
      <c r="G41" s="1730"/>
      <c r="H41" s="1730"/>
      <c r="I41" s="1730"/>
      <c r="J41" s="762"/>
      <c r="K41" s="2749"/>
      <c r="L41" s="2750"/>
      <c r="M41" s="2751"/>
      <c r="N41" s="762"/>
      <c r="O41" s="762"/>
      <c r="P41" s="762"/>
      <c r="Q41" s="762"/>
      <c r="R41" s="762"/>
      <c r="S41" s="762"/>
      <c r="T41" s="762"/>
      <c r="U41" s="762"/>
      <c r="V41" s="762"/>
      <c r="W41" s="762"/>
      <c r="X41" s="762"/>
    </row>
    <row r="42" spans="1:24" ht="17.25" customHeight="1">
      <c r="A42" s="2772" t="s">
        <v>1301</v>
      </c>
      <c r="B42" s="2773"/>
      <c r="C42" s="2773"/>
      <c r="D42" s="2773"/>
      <c r="E42" s="2773"/>
      <c r="F42" s="2774"/>
      <c r="G42" s="1730"/>
      <c r="H42" s="1730"/>
      <c r="I42" s="1730"/>
      <c r="J42" s="762"/>
      <c r="K42" s="2749"/>
      <c r="L42" s="2750"/>
      <c r="M42" s="2751"/>
      <c r="N42" s="762"/>
      <c r="O42" s="762"/>
      <c r="P42" s="762"/>
      <c r="Q42" s="762"/>
      <c r="R42" s="762"/>
      <c r="S42" s="762"/>
      <c r="T42" s="762"/>
      <c r="U42" s="762"/>
      <c r="V42" s="762"/>
      <c r="W42" s="762"/>
      <c r="X42" s="762"/>
    </row>
    <row r="43" spans="1:24" ht="18.75" customHeight="1">
      <c r="A43" s="2775" t="s">
        <v>1302</v>
      </c>
      <c r="B43" s="2776"/>
      <c r="C43" s="2776"/>
      <c r="D43" s="2776"/>
      <c r="E43" s="2776"/>
      <c r="F43" s="2777"/>
      <c r="G43" s="1"/>
      <c r="H43" s="1"/>
      <c r="I43" s="1"/>
      <c r="J43" s="762"/>
      <c r="K43" s="2749"/>
      <c r="L43" s="2750"/>
      <c r="M43" s="2751"/>
      <c r="N43" s="762"/>
      <c r="O43" s="762"/>
      <c r="P43" s="762"/>
      <c r="Q43" s="762"/>
      <c r="R43" s="762"/>
      <c r="S43" s="762"/>
      <c r="T43" s="762"/>
      <c r="U43" s="762"/>
      <c r="V43" s="762"/>
      <c r="W43" s="762"/>
      <c r="X43" s="762"/>
    </row>
    <row r="44" spans="1:24" ht="12.75" customHeight="1">
      <c r="A44" s="2758" t="s">
        <v>1303</v>
      </c>
      <c r="B44" s="2758"/>
      <c r="C44" s="2758"/>
      <c r="D44" s="2758"/>
      <c r="E44" s="2758"/>
      <c r="F44" s="2758"/>
      <c r="G44" s="2758"/>
      <c r="H44" s="2758"/>
      <c r="I44" s="2758"/>
      <c r="J44" s="762"/>
      <c r="K44" s="2749"/>
      <c r="L44" s="2750"/>
      <c r="M44" s="2751"/>
      <c r="N44" s="762"/>
      <c r="O44" s="762"/>
      <c r="P44" s="762"/>
      <c r="Q44" s="762"/>
      <c r="R44" s="762"/>
      <c r="S44" s="762"/>
      <c r="T44" s="762"/>
      <c r="U44" s="762"/>
      <c r="V44" s="762"/>
      <c r="W44" s="762"/>
      <c r="X44" s="762"/>
    </row>
    <row r="45" spans="1:24" ht="12.75" customHeight="1">
      <c r="A45" s="2766" t="s">
        <v>1304</v>
      </c>
      <c r="B45" s="2767"/>
      <c r="C45" s="2767"/>
      <c r="D45" s="2767"/>
      <c r="E45" s="2767"/>
      <c r="F45" s="2768"/>
      <c r="G45" s="1730"/>
      <c r="H45" s="1730"/>
      <c r="I45" s="1730"/>
      <c r="J45" s="762"/>
      <c r="K45" s="2749"/>
      <c r="L45" s="2750"/>
      <c r="M45" s="2751"/>
      <c r="N45" s="762"/>
      <c r="O45" s="762"/>
      <c r="P45" s="762"/>
      <c r="Q45" s="762"/>
      <c r="R45" s="762"/>
      <c r="S45" s="762"/>
      <c r="T45" s="762"/>
      <c r="U45" s="762"/>
      <c r="V45" s="762"/>
      <c r="W45" s="762"/>
      <c r="X45" s="762"/>
    </row>
    <row r="46" spans="1:24" ht="12.75" customHeight="1">
      <c r="A46" s="2755" t="s">
        <v>1305</v>
      </c>
      <c r="B46" s="2756"/>
      <c r="C46" s="2756"/>
      <c r="D46" s="2756"/>
      <c r="E46" s="2756"/>
      <c r="F46" s="2757"/>
      <c r="G46" s="1"/>
      <c r="H46" s="1"/>
      <c r="I46" s="1"/>
      <c r="J46" s="762"/>
      <c r="K46" s="2749"/>
      <c r="L46" s="2750"/>
      <c r="M46" s="2751"/>
      <c r="N46" s="762"/>
      <c r="O46" s="762"/>
      <c r="P46" s="762"/>
      <c r="Q46" s="762"/>
      <c r="R46" s="762"/>
      <c r="S46" s="762"/>
      <c r="T46" s="762"/>
      <c r="U46" s="762"/>
      <c r="V46" s="762"/>
      <c r="W46" s="762"/>
      <c r="X46" s="762"/>
    </row>
    <row r="47" spans="1:24" ht="21" customHeight="1">
      <c r="A47" s="2758" t="str">
        <f>+"VII FORMATO INFORME  "&amp;$I$6</f>
        <v>VII FORMATO INFORME  2025</v>
      </c>
      <c r="B47" s="2758"/>
      <c r="C47" s="2758"/>
      <c r="D47" s="2758"/>
      <c r="E47" s="2758"/>
      <c r="F47" s="2758"/>
      <c r="G47" s="2758"/>
      <c r="H47" s="2758"/>
      <c r="I47" s="2758"/>
      <c r="J47" s="762"/>
      <c r="K47" s="2749"/>
      <c r="L47" s="2750"/>
      <c r="M47" s="2751"/>
      <c r="N47" s="762"/>
      <c r="O47" s="762"/>
      <c r="P47" s="762"/>
      <c r="Q47" s="762"/>
      <c r="R47" s="762"/>
      <c r="S47" s="762"/>
      <c r="T47" s="762"/>
      <c r="U47" s="762"/>
      <c r="V47" s="762"/>
      <c r="W47" s="762"/>
      <c r="X47" s="762"/>
    </row>
    <row r="48" spans="1:24" ht="21" customHeight="1">
      <c r="A48" s="2764" t="str">
        <f>+"A. Informe realizado según formato y guía actualizada y correspondiente al momento informado (Informe "&amp;$I$6&amp;")"</f>
        <v>A. Informe realizado según formato y guía actualizada y correspondiente al momento informado (Informe 2025)</v>
      </c>
      <c r="B48" s="2765"/>
      <c r="C48" s="2765"/>
      <c r="D48" s="2765"/>
      <c r="E48" s="2765"/>
      <c r="F48" s="2765"/>
      <c r="G48" s="1730"/>
      <c r="H48" s="1730"/>
      <c r="I48" s="1730"/>
      <c r="J48" s="762"/>
      <c r="K48" s="2749"/>
      <c r="L48" s="2750"/>
      <c r="M48" s="2751"/>
      <c r="N48" s="762"/>
      <c r="O48" s="762"/>
      <c r="P48" s="762"/>
      <c r="Q48" s="762"/>
      <c r="R48" s="762"/>
      <c r="S48" s="762"/>
      <c r="T48" s="762"/>
      <c r="U48" s="762"/>
      <c r="V48" s="762"/>
      <c r="W48" s="762"/>
      <c r="X48" s="762"/>
    </row>
    <row r="49" spans="1:24" ht="5.25" customHeight="1">
      <c r="A49" s="759"/>
      <c r="B49" s="759"/>
      <c r="C49" s="759"/>
      <c r="D49" s="759"/>
      <c r="E49" s="759"/>
      <c r="F49" s="759"/>
      <c r="G49" s="759"/>
      <c r="H49" s="759"/>
      <c r="I49" s="759"/>
      <c r="J49" s="762"/>
      <c r="K49" s="2762"/>
      <c r="L49" s="2762"/>
      <c r="M49" s="2762"/>
      <c r="N49" s="762"/>
      <c r="O49" s="762"/>
      <c r="P49" s="762"/>
      <c r="Q49" s="762"/>
      <c r="R49" s="762"/>
      <c r="S49" s="762"/>
      <c r="T49" s="762"/>
      <c r="U49" s="762"/>
      <c r="V49" s="762"/>
      <c r="W49" s="762"/>
      <c r="X49" s="762"/>
    </row>
    <row r="50" spans="1:24" ht="22.5" customHeight="1">
      <c r="A50" s="2763" t="s">
        <v>1306</v>
      </c>
      <c r="B50" s="2763"/>
      <c r="C50" s="2763"/>
      <c r="D50" s="2763"/>
      <c r="E50" s="2763"/>
      <c r="F50" s="1735"/>
      <c r="G50" s="1736" t="s">
        <v>698</v>
      </c>
      <c r="H50" s="1735"/>
      <c r="I50" s="1736" t="s">
        <v>699</v>
      </c>
      <c r="J50" s="762"/>
      <c r="K50" s="2749"/>
      <c r="L50" s="2750"/>
      <c r="M50" s="2751"/>
      <c r="N50" s="762"/>
      <c r="O50" s="762"/>
      <c r="P50" s="762"/>
      <c r="Q50" s="762"/>
      <c r="R50" s="762"/>
      <c r="S50" s="762"/>
      <c r="T50" s="762"/>
      <c r="U50" s="762"/>
      <c r="V50" s="762"/>
      <c r="W50" s="762"/>
      <c r="X50" s="762"/>
    </row>
    <row r="51" spans="1:24" ht="15">
      <c r="A51" s="771" t="s">
        <v>1307</v>
      </c>
      <c r="B51" s="772"/>
      <c r="C51" s="772"/>
      <c r="D51" s="773"/>
      <c r="E51" s="774"/>
      <c r="F51" s="775"/>
      <c r="G51" s="776"/>
      <c r="H51" s="776"/>
      <c r="I51" s="776"/>
      <c r="J51" s="505"/>
      <c r="K51" s="2823"/>
      <c r="L51" s="2824"/>
      <c r="M51" s="2825"/>
      <c r="N51" s="762"/>
      <c r="O51" s="762"/>
      <c r="P51" s="762"/>
      <c r="Q51" s="762"/>
      <c r="R51" s="762"/>
      <c r="S51" s="762"/>
      <c r="T51" s="762"/>
      <c r="U51" s="762"/>
      <c r="V51" s="762"/>
      <c r="W51" s="762"/>
      <c r="X51" s="762"/>
    </row>
    <row r="52" spans="1:24" ht="57.75" customHeight="1">
      <c r="A52" s="2826" t="s">
        <v>1308</v>
      </c>
      <c r="B52" s="2826"/>
      <c r="C52" s="2826"/>
      <c r="D52" s="2826"/>
      <c r="E52" s="2826"/>
      <c r="F52" s="2826"/>
      <c r="G52" s="2826"/>
      <c r="H52" s="2827"/>
      <c r="I52" s="2827"/>
      <c r="J52" s="505"/>
      <c r="K52" s="2823"/>
      <c r="L52" s="2824"/>
      <c r="M52" s="2825"/>
      <c r="N52" s="762"/>
      <c r="O52" s="762"/>
      <c r="P52" s="762"/>
      <c r="Q52" s="762"/>
      <c r="R52" s="762"/>
      <c r="S52" s="762"/>
      <c r="T52" s="762"/>
      <c r="U52" s="762"/>
      <c r="V52" s="762"/>
      <c r="W52" s="762"/>
      <c r="X52" s="762"/>
    </row>
    <row r="53" spans="1:24" ht="15" customHeight="1">
      <c r="A53" s="2828" t="s">
        <v>1309</v>
      </c>
      <c r="B53" s="2828"/>
      <c r="C53" s="2828"/>
      <c r="D53" s="2828"/>
      <c r="E53" s="2828"/>
      <c r="F53" s="2828"/>
      <c r="G53" s="2828"/>
      <c r="H53" s="2828"/>
      <c r="I53" s="2828"/>
      <c r="J53" s="505"/>
      <c r="K53" s="2823"/>
      <c r="L53" s="2824"/>
      <c r="M53" s="2825"/>
      <c r="N53" s="762"/>
      <c r="O53" s="762"/>
      <c r="P53" s="762"/>
      <c r="Q53" s="762"/>
      <c r="R53" s="762"/>
      <c r="S53" s="762"/>
      <c r="T53" s="762"/>
      <c r="U53" s="762"/>
      <c r="V53" s="762"/>
      <c r="W53" s="762"/>
      <c r="X53" s="762"/>
    </row>
    <row r="54" spans="1:24" ht="26.25" customHeight="1">
      <c r="A54" s="2833"/>
      <c r="B54" s="2834"/>
      <c r="C54" s="2834"/>
      <c r="D54" s="2834"/>
      <c r="E54" s="2834"/>
      <c r="F54" s="2834"/>
      <c r="G54" s="2834"/>
      <c r="H54" s="2834"/>
      <c r="I54" s="2835"/>
      <c r="J54" s="505"/>
      <c r="K54" s="2823"/>
      <c r="L54" s="2824"/>
      <c r="M54" s="2825"/>
      <c r="N54" s="762"/>
      <c r="O54" s="762"/>
      <c r="P54" s="762"/>
      <c r="Q54" s="762"/>
      <c r="R54" s="762"/>
      <c r="S54" s="762"/>
      <c r="T54" s="762"/>
      <c r="U54" s="762"/>
      <c r="V54" s="762"/>
      <c r="W54" s="762"/>
      <c r="X54" s="762"/>
    </row>
    <row r="55" spans="1:24" ht="22.5" customHeight="1">
      <c r="A55" s="2829" t="s">
        <v>1310</v>
      </c>
      <c r="B55" s="2829"/>
      <c r="C55" s="2829"/>
      <c r="D55" s="2829"/>
      <c r="E55" s="2829"/>
      <c r="F55" s="2829"/>
      <c r="G55" s="2829"/>
      <c r="H55" s="505"/>
      <c r="I55" s="505"/>
      <c r="J55" s="505"/>
      <c r="K55" s="777"/>
      <c r="L55" s="777"/>
      <c r="M55" s="777"/>
      <c r="N55" s="762"/>
      <c r="O55" s="762"/>
      <c r="P55" s="762"/>
      <c r="Q55" s="762"/>
      <c r="R55" s="762"/>
      <c r="S55" s="762"/>
      <c r="T55" s="762"/>
      <c r="U55" s="762"/>
      <c r="V55" s="762"/>
      <c r="W55" s="762"/>
      <c r="X55" s="762"/>
    </row>
    <row r="56" spans="1:24" ht="22.5" customHeight="1">
      <c r="A56" s="778" t="s">
        <v>1311</v>
      </c>
      <c r="B56" s="778"/>
      <c r="C56" s="778"/>
      <c r="D56" s="778"/>
      <c r="E56" s="778"/>
      <c r="F56" s="778"/>
      <c r="G56" s="778"/>
      <c r="H56" s="779"/>
      <c r="I56" s="779"/>
      <c r="J56" s="505"/>
      <c r="K56" s="777"/>
      <c r="L56" s="777"/>
      <c r="M56" s="777"/>
      <c r="N56" s="762"/>
      <c r="O56" s="762"/>
      <c r="P56" s="762"/>
      <c r="Q56" s="762"/>
      <c r="R56" s="762"/>
      <c r="S56" s="762"/>
      <c r="T56" s="762"/>
      <c r="U56" s="762"/>
      <c r="V56" s="762"/>
      <c r="W56" s="762"/>
      <c r="X56" s="762"/>
    </row>
    <row r="57" spans="1:24" ht="22.5" customHeight="1">
      <c r="A57" s="2830" t="s">
        <v>1312</v>
      </c>
      <c r="B57" s="2831"/>
      <c r="C57" s="2831"/>
      <c r="D57" s="2831"/>
      <c r="E57" s="2831"/>
      <c r="F57" s="2831"/>
      <c r="G57" s="2831"/>
      <c r="H57" s="2831"/>
      <c r="I57" s="2832"/>
      <c r="J57" s="505"/>
      <c r="K57" s="777"/>
      <c r="L57" s="777"/>
      <c r="M57" s="777"/>
      <c r="N57" s="762"/>
      <c r="O57" s="762"/>
      <c r="P57" s="762"/>
      <c r="Q57" s="762"/>
      <c r="R57" s="762"/>
      <c r="S57" s="762"/>
      <c r="T57" s="762"/>
      <c r="U57" s="762"/>
      <c r="V57" s="762"/>
      <c r="W57" s="762"/>
      <c r="X57" s="762"/>
    </row>
    <row r="58" spans="1:24" ht="111.75" customHeight="1">
      <c r="A58" s="2841"/>
      <c r="B58" s="2842"/>
      <c r="C58" s="2842"/>
      <c r="D58" s="2842"/>
      <c r="E58" s="2842"/>
      <c r="F58" s="2842"/>
      <c r="G58" s="2842"/>
      <c r="H58" s="2842"/>
      <c r="I58" s="2843"/>
      <c r="J58" s="505"/>
      <c r="K58" s="777"/>
      <c r="L58" s="777"/>
      <c r="M58" s="777"/>
      <c r="N58" s="762"/>
      <c r="O58" s="762"/>
      <c r="P58" s="762"/>
      <c r="Q58" s="762"/>
      <c r="R58" s="762"/>
      <c r="S58" s="762"/>
      <c r="T58" s="762"/>
      <c r="U58" s="762"/>
      <c r="V58" s="762"/>
      <c r="W58" s="762"/>
      <c r="X58" s="762"/>
    </row>
    <row r="59" spans="1:24" ht="22.5" customHeight="1">
      <c r="A59" s="2830" t="s">
        <v>1313</v>
      </c>
      <c r="B59" s="2831"/>
      <c r="C59" s="2831"/>
      <c r="D59" s="2831"/>
      <c r="E59" s="2831"/>
      <c r="F59" s="2831"/>
      <c r="G59" s="2831"/>
      <c r="H59" s="2831"/>
      <c r="I59" s="2832"/>
      <c r="J59" s="505"/>
      <c r="K59" s="777"/>
      <c r="L59" s="777"/>
      <c r="M59" s="777"/>
      <c r="N59" s="762"/>
      <c r="O59" s="762"/>
      <c r="P59" s="762"/>
      <c r="Q59" s="762"/>
      <c r="R59" s="762"/>
      <c r="S59" s="762"/>
      <c r="T59" s="762"/>
      <c r="U59" s="762"/>
      <c r="V59" s="762"/>
      <c r="W59" s="762"/>
      <c r="X59" s="762"/>
    </row>
    <row r="60" spans="1:24" ht="29.25" customHeight="1">
      <c r="A60" s="2833"/>
      <c r="B60" s="2834"/>
      <c r="C60" s="2834"/>
      <c r="D60" s="2834"/>
      <c r="E60" s="2834"/>
      <c r="F60" s="2834"/>
      <c r="G60" s="2834"/>
      <c r="H60" s="2834"/>
      <c r="I60" s="2835"/>
      <c r="J60" s="505"/>
      <c r="K60" s="777"/>
      <c r="L60" s="777"/>
      <c r="M60" s="777"/>
      <c r="N60" s="762"/>
      <c r="O60" s="762"/>
      <c r="P60" s="762"/>
      <c r="Q60" s="762"/>
      <c r="R60" s="762"/>
      <c r="S60" s="762"/>
      <c r="T60" s="762"/>
      <c r="U60" s="762"/>
      <c r="V60" s="762"/>
      <c r="W60" s="762"/>
      <c r="X60" s="762"/>
    </row>
    <row r="61" spans="1:24" ht="22.5" customHeight="1">
      <c r="A61" s="2847" t="s">
        <v>1314</v>
      </c>
      <c r="B61" s="2848"/>
      <c r="C61" s="2848"/>
      <c r="D61" s="2848"/>
      <c r="E61" s="2848"/>
      <c r="F61" s="2848"/>
      <c r="G61" s="2848"/>
      <c r="H61" s="2848"/>
      <c r="I61" s="2849"/>
      <c r="J61" s="505"/>
      <c r="K61" s="777"/>
      <c r="L61" s="777"/>
      <c r="M61" s="777"/>
      <c r="N61" s="762"/>
      <c r="O61" s="762"/>
      <c r="P61" s="762"/>
      <c r="Q61" s="762"/>
      <c r="R61" s="762"/>
      <c r="S61" s="762"/>
      <c r="T61" s="762"/>
      <c r="U61" s="762"/>
      <c r="V61" s="762"/>
      <c r="W61" s="762"/>
      <c r="X61" s="762"/>
    </row>
    <row r="62" spans="1:24" ht="4.5" customHeight="1">
      <c r="A62" s="2850"/>
      <c r="B62" s="2851"/>
      <c r="C62" s="2851"/>
      <c r="D62" s="2851"/>
      <c r="E62" s="2851"/>
      <c r="F62" s="2851"/>
      <c r="G62" s="2851"/>
      <c r="H62" s="2851"/>
      <c r="I62" s="2852"/>
      <c r="J62" s="505"/>
      <c r="K62" s="777"/>
      <c r="L62" s="777"/>
      <c r="M62" s="777"/>
      <c r="N62" s="762"/>
      <c r="O62" s="762"/>
      <c r="P62" s="762"/>
      <c r="Q62" s="762"/>
      <c r="R62" s="762"/>
      <c r="S62" s="762"/>
      <c r="T62" s="762"/>
      <c r="U62" s="762"/>
      <c r="V62" s="762"/>
      <c r="W62" s="762"/>
      <c r="X62" s="762"/>
    </row>
    <row r="63" spans="1:24" ht="22.5" customHeight="1">
      <c r="A63" s="1737"/>
      <c r="B63" s="2853" t="s">
        <v>1315</v>
      </c>
      <c r="C63" s="1737"/>
      <c r="D63" s="2853" t="s">
        <v>1316</v>
      </c>
      <c r="E63" s="2853"/>
      <c r="F63" s="1737"/>
      <c r="G63" s="2853" t="s">
        <v>1317</v>
      </c>
      <c r="H63" s="2854"/>
      <c r="I63" s="2855"/>
      <c r="J63" s="505"/>
      <c r="K63" s="777"/>
      <c r="L63" s="777"/>
      <c r="M63" s="777"/>
      <c r="N63" s="762"/>
      <c r="O63" s="762"/>
      <c r="P63" s="762"/>
      <c r="Q63" s="762"/>
      <c r="R63" s="762"/>
      <c r="S63" s="762"/>
      <c r="T63" s="762"/>
      <c r="U63" s="762"/>
      <c r="V63" s="762"/>
      <c r="W63" s="762"/>
      <c r="X63" s="762"/>
    </row>
    <row r="64" spans="1:24" ht="10.35" customHeight="1">
      <c r="A64" s="780"/>
      <c r="B64" s="2853"/>
      <c r="C64" s="781"/>
      <c r="D64" s="2853"/>
      <c r="E64" s="2853"/>
      <c r="F64" s="781"/>
      <c r="G64" s="2854"/>
      <c r="H64" s="2854"/>
      <c r="I64" s="2855"/>
      <c r="J64" s="505"/>
      <c r="K64" s="777"/>
      <c r="L64" s="777"/>
      <c r="M64" s="777"/>
      <c r="N64" s="762"/>
      <c r="O64" s="762"/>
      <c r="P64" s="762"/>
      <c r="Q64" s="762"/>
      <c r="R64" s="762"/>
      <c r="S64" s="762"/>
      <c r="T64" s="762"/>
      <c r="U64" s="762"/>
      <c r="V64" s="762"/>
      <c r="W64" s="762"/>
      <c r="X64" s="762"/>
    </row>
    <row r="65" spans="1:24" ht="22.5" customHeight="1">
      <c r="A65" s="2844" t="s">
        <v>647</v>
      </c>
      <c r="B65" s="2845"/>
      <c r="C65" s="2845"/>
      <c r="D65" s="2845"/>
      <c r="E65" s="2845"/>
      <c r="F65" s="2845"/>
      <c r="G65" s="2845"/>
      <c r="H65" s="2845"/>
      <c r="I65" s="2846"/>
      <c r="J65" s="505"/>
      <c r="K65" s="777"/>
      <c r="L65" s="777"/>
      <c r="M65" s="777"/>
      <c r="N65" s="762"/>
      <c r="O65" s="762"/>
      <c r="P65" s="762"/>
      <c r="Q65" s="762"/>
      <c r="R65" s="762"/>
      <c r="S65" s="762"/>
      <c r="T65" s="762"/>
      <c r="U65" s="762"/>
      <c r="V65" s="762"/>
      <c r="W65" s="762"/>
      <c r="X65" s="762"/>
    </row>
    <row r="66" spans="1:24" ht="117" customHeight="1">
      <c r="A66" s="2841"/>
      <c r="B66" s="2842"/>
      <c r="C66" s="2842"/>
      <c r="D66" s="2842"/>
      <c r="E66" s="2842"/>
      <c r="F66" s="2842"/>
      <c r="G66" s="2842"/>
      <c r="H66" s="2842"/>
      <c r="I66" s="2843"/>
      <c r="J66" s="762"/>
      <c r="K66" s="782"/>
      <c r="L66" s="782"/>
      <c r="M66" s="782"/>
      <c r="N66" s="762"/>
      <c r="O66" s="762"/>
      <c r="P66" s="762"/>
      <c r="Q66" s="762"/>
      <c r="R66" s="762"/>
      <c r="S66" s="762"/>
      <c r="T66" s="762"/>
      <c r="U66" s="762"/>
      <c r="V66" s="762"/>
      <c r="W66" s="762"/>
      <c r="X66" s="762"/>
    </row>
    <row r="67" spans="1:24" ht="14.1" hidden="1" customHeight="1">
      <c r="A67" s="783"/>
      <c r="B67" s="783"/>
      <c r="C67" s="783"/>
      <c r="D67" s="783"/>
      <c r="E67" s="783"/>
      <c r="F67" s="783"/>
      <c r="G67" s="783"/>
      <c r="H67" s="783"/>
      <c r="I67" s="783"/>
      <c r="J67" s="762"/>
      <c r="K67" s="763"/>
      <c r="L67" s="763"/>
      <c r="M67" s="763"/>
      <c r="N67" s="762"/>
      <c r="O67" s="762"/>
      <c r="P67" s="762"/>
      <c r="Q67" s="762"/>
      <c r="R67" s="762"/>
      <c r="S67" s="762"/>
      <c r="T67" s="762"/>
      <c r="U67" s="762"/>
      <c r="V67" s="762"/>
      <c r="W67" s="762"/>
      <c r="X67" s="762"/>
    </row>
    <row r="68" spans="1:24" ht="14.1" hidden="1" customHeight="1">
      <c r="A68" s="763"/>
      <c r="B68" s="763"/>
      <c r="C68" s="763"/>
      <c r="D68" s="763"/>
      <c r="E68" s="763"/>
      <c r="F68" s="763"/>
      <c r="G68" s="763"/>
      <c r="H68" s="763"/>
      <c r="I68" s="763"/>
      <c r="J68" s="762"/>
      <c r="K68" s="763"/>
      <c r="L68" s="763"/>
      <c r="M68" s="763"/>
      <c r="N68" s="762"/>
      <c r="O68" s="762"/>
      <c r="P68" s="762"/>
      <c r="Q68" s="762"/>
      <c r="R68" s="762"/>
      <c r="S68" s="762"/>
      <c r="T68" s="762"/>
      <c r="U68" s="762"/>
      <c r="V68" s="762"/>
      <c r="W68" s="762"/>
      <c r="X68" s="762"/>
    </row>
    <row r="69" spans="1:24" ht="15" hidden="1" customHeight="1">
      <c r="A69" s="763"/>
      <c r="B69" s="763"/>
      <c r="C69" s="763"/>
      <c r="D69" s="763"/>
      <c r="E69" s="763"/>
      <c r="F69" s="763"/>
      <c r="G69" s="763"/>
      <c r="H69" s="763"/>
      <c r="I69" s="763"/>
      <c r="J69" s="762"/>
      <c r="K69" s="763"/>
      <c r="L69" s="763"/>
      <c r="M69" s="763"/>
      <c r="N69" s="762"/>
      <c r="O69" s="762"/>
      <c r="P69" s="762"/>
      <c r="Q69" s="762"/>
      <c r="R69" s="762"/>
      <c r="S69" s="762"/>
      <c r="T69" s="762"/>
      <c r="U69" s="762"/>
      <c r="V69" s="762"/>
      <c r="W69" s="762"/>
      <c r="X69" s="762"/>
    </row>
    <row r="70" spans="1:24" ht="15" hidden="1" customHeight="1">
      <c r="A70" s="763"/>
      <c r="B70" s="763"/>
      <c r="C70" s="763"/>
      <c r="D70" s="763"/>
      <c r="E70" s="763"/>
      <c r="F70" s="763"/>
      <c r="G70" s="763"/>
      <c r="H70" s="763"/>
      <c r="I70" s="763"/>
      <c r="J70" s="762"/>
      <c r="K70" s="763"/>
      <c r="L70" s="763"/>
      <c r="M70" s="763"/>
      <c r="N70" s="762"/>
      <c r="O70" s="762"/>
      <c r="P70" s="762"/>
      <c r="Q70" s="762"/>
      <c r="R70" s="762"/>
      <c r="S70" s="762"/>
      <c r="T70" s="762"/>
      <c r="U70" s="762"/>
      <c r="V70" s="762"/>
      <c r="W70" s="762"/>
      <c r="X70" s="762"/>
    </row>
    <row r="71" spans="1:24" ht="15" hidden="1" customHeight="1">
      <c r="A71" s="763"/>
      <c r="B71" s="763"/>
      <c r="C71" s="763"/>
      <c r="D71" s="763"/>
      <c r="E71" s="763"/>
      <c r="F71" s="763"/>
      <c r="G71" s="763"/>
      <c r="H71" s="763"/>
      <c r="I71" s="763"/>
      <c r="J71" s="762"/>
      <c r="K71" s="763"/>
      <c r="L71" s="763"/>
      <c r="M71" s="763"/>
      <c r="N71" s="762"/>
      <c r="O71" s="762"/>
      <c r="P71" s="762"/>
      <c r="Q71" s="762"/>
      <c r="R71" s="762"/>
      <c r="S71" s="762"/>
      <c r="T71" s="762"/>
      <c r="U71" s="762"/>
      <c r="V71" s="762"/>
      <c r="W71" s="762"/>
      <c r="X71" s="762"/>
    </row>
    <row r="72" spans="1:24" ht="15" hidden="1" customHeight="1">
      <c r="A72" s="763"/>
      <c r="B72" s="763"/>
      <c r="C72" s="763"/>
      <c r="D72" s="763"/>
      <c r="E72" s="763"/>
      <c r="F72" s="763"/>
      <c r="G72" s="763"/>
      <c r="H72" s="763"/>
      <c r="I72" s="763"/>
      <c r="J72" s="762"/>
      <c r="K72" s="763"/>
      <c r="L72" s="763"/>
      <c r="M72" s="763"/>
      <c r="N72" s="762"/>
      <c r="O72" s="762"/>
      <c r="P72" s="762"/>
      <c r="Q72" s="762"/>
      <c r="R72" s="762"/>
      <c r="S72" s="762"/>
      <c r="T72" s="762"/>
      <c r="U72" s="762"/>
      <c r="V72" s="762"/>
      <c r="W72" s="762"/>
      <c r="X72" s="762"/>
    </row>
    <row r="73" spans="1:24" ht="15" hidden="1" customHeight="1">
      <c r="A73" s="763"/>
      <c r="B73" s="763"/>
      <c r="C73" s="763"/>
      <c r="D73" s="763"/>
      <c r="E73" s="763"/>
      <c r="F73" s="763"/>
      <c r="G73" s="763"/>
      <c r="H73" s="763"/>
      <c r="I73" s="763"/>
      <c r="J73" s="762"/>
      <c r="K73" s="763"/>
      <c r="L73" s="763"/>
      <c r="M73" s="763"/>
      <c r="N73" s="762"/>
      <c r="O73" s="762"/>
      <c r="P73" s="762"/>
      <c r="Q73" s="762"/>
      <c r="R73" s="762"/>
      <c r="S73" s="762"/>
      <c r="T73" s="762"/>
      <c r="U73" s="762"/>
      <c r="V73" s="762"/>
      <c r="W73" s="762"/>
      <c r="X73" s="762"/>
    </row>
    <row r="74" spans="1:24" hidden="1">
      <c r="A74" s="763"/>
      <c r="B74" s="763"/>
      <c r="C74" s="763"/>
      <c r="D74" s="763"/>
      <c r="E74" s="763"/>
      <c r="F74" s="763"/>
      <c r="G74" s="763"/>
      <c r="H74" s="763"/>
      <c r="I74" s="763"/>
      <c r="J74" s="762"/>
      <c r="K74" s="763"/>
      <c r="L74" s="763"/>
      <c r="M74" s="763"/>
      <c r="N74" s="762"/>
      <c r="O74" s="762"/>
      <c r="P74" s="762"/>
      <c r="Q74" s="762"/>
      <c r="R74" s="762"/>
      <c r="S74" s="762"/>
      <c r="T74" s="762"/>
      <c r="U74" s="762"/>
      <c r="V74" s="762"/>
      <c r="W74" s="762"/>
      <c r="X74" s="762"/>
    </row>
    <row r="75" spans="1:24" hidden="1">
      <c r="A75" s="763"/>
      <c r="B75" s="763"/>
      <c r="C75" s="763"/>
      <c r="D75" s="763"/>
      <c r="E75" s="763"/>
      <c r="F75" s="763"/>
      <c r="G75" s="763"/>
      <c r="H75" s="763"/>
      <c r="I75" s="763"/>
      <c r="J75" s="762"/>
      <c r="K75" s="763"/>
      <c r="L75" s="763"/>
      <c r="M75" s="763"/>
      <c r="N75" s="762"/>
      <c r="O75" s="762"/>
      <c r="P75" s="762"/>
      <c r="Q75" s="762"/>
      <c r="R75" s="762"/>
      <c r="S75" s="762"/>
      <c r="T75" s="762"/>
      <c r="U75" s="762"/>
      <c r="V75" s="762"/>
      <c r="W75" s="762"/>
      <c r="X75" s="762"/>
    </row>
    <row r="76" spans="1:24" hidden="1">
      <c r="A76" s="763"/>
      <c r="B76" s="763"/>
      <c r="C76" s="763"/>
      <c r="D76" s="763"/>
      <c r="E76" s="763"/>
      <c r="F76" s="763"/>
      <c r="G76" s="763"/>
      <c r="H76" s="763"/>
      <c r="I76" s="763"/>
      <c r="J76" s="762"/>
      <c r="K76" s="763"/>
      <c r="L76" s="763"/>
      <c r="M76" s="763"/>
      <c r="N76" s="762"/>
      <c r="O76" s="762"/>
      <c r="P76" s="762"/>
      <c r="Q76" s="762"/>
      <c r="R76" s="762"/>
      <c r="S76" s="762"/>
      <c r="T76" s="762"/>
      <c r="U76" s="762"/>
      <c r="V76" s="762"/>
      <c r="W76" s="762"/>
      <c r="X76" s="762"/>
    </row>
    <row r="77" spans="1:24" hidden="1">
      <c r="A77" s="763"/>
      <c r="B77" s="763"/>
      <c r="C77" s="763"/>
      <c r="D77" s="763"/>
      <c r="E77" s="763"/>
      <c r="F77" s="763"/>
      <c r="G77" s="763"/>
      <c r="H77" s="763"/>
      <c r="I77" s="763"/>
      <c r="J77" s="762"/>
      <c r="K77" s="763"/>
      <c r="L77" s="763"/>
      <c r="M77" s="763"/>
      <c r="N77" s="762"/>
      <c r="O77" s="762"/>
      <c r="P77" s="762"/>
      <c r="Q77" s="762"/>
      <c r="R77" s="762"/>
      <c r="S77" s="762"/>
      <c r="T77" s="762"/>
      <c r="U77" s="762"/>
      <c r="V77" s="762"/>
      <c r="W77" s="762"/>
      <c r="X77" s="762"/>
    </row>
    <row r="78" spans="1:24" hidden="1">
      <c r="A78" s="763"/>
      <c r="B78" s="763"/>
      <c r="C78" s="763"/>
      <c r="D78" s="763"/>
      <c r="E78" s="763"/>
      <c r="F78" s="763"/>
      <c r="G78" s="763"/>
      <c r="H78" s="763"/>
      <c r="I78" s="763"/>
      <c r="J78" s="762"/>
      <c r="K78" s="763"/>
      <c r="L78" s="763"/>
      <c r="M78" s="763"/>
      <c r="N78" s="762"/>
      <c r="O78" s="762"/>
      <c r="P78" s="762"/>
      <c r="Q78" s="762"/>
      <c r="R78" s="762"/>
      <c r="S78" s="762"/>
      <c r="T78" s="762"/>
      <c r="U78" s="762"/>
      <c r="V78" s="762"/>
      <c r="W78" s="762"/>
      <c r="X78" s="762"/>
    </row>
    <row r="79" spans="1:24" hidden="1">
      <c r="A79" s="763"/>
      <c r="B79" s="763"/>
      <c r="C79" s="763"/>
      <c r="D79" s="763"/>
      <c r="E79" s="763"/>
      <c r="F79" s="763"/>
      <c r="G79" s="763"/>
      <c r="H79" s="763"/>
      <c r="I79" s="763"/>
      <c r="J79" s="762"/>
      <c r="K79" s="763"/>
      <c r="L79" s="763"/>
      <c r="M79" s="763"/>
      <c r="N79" s="762"/>
      <c r="O79" s="762"/>
      <c r="P79" s="762"/>
      <c r="Q79" s="762"/>
      <c r="R79" s="762"/>
      <c r="S79" s="762"/>
      <c r="T79" s="762"/>
      <c r="U79" s="762"/>
      <c r="V79" s="762"/>
      <c r="W79" s="762"/>
      <c r="X79" s="762"/>
    </row>
    <row r="80" spans="1:24" hidden="1">
      <c r="A80" s="763"/>
      <c r="B80" s="763"/>
      <c r="C80" s="763"/>
      <c r="D80" s="763"/>
      <c r="E80" s="763"/>
      <c r="F80" s="763"/>
      <c r="G80" s="763"/>
      <c r="H80" s="763"/>
      <c r="I80" s="763"/>
      <c r="J80" s="762"/>
      <c r="K80" s="763"/>
      <c r="L80" s="763"/>
      <c r="M80" s="763"/>
      <c r="N80" s="762"/>
      <c r="O80" s="762"/>
      <c r="P80" s="762"/>
      <c r="Q80" s="762"/>
      <c r="R80" s="762"/>
      <c r="S80" s="762"/>
      <c r="T80" s="762"/>
      <c r="U80" s="762"/>
      <c r="V80" s="762"/>
      <c r="W80" s="762"/>
      <c r="X80" s="762"/>
    </row>
    <row r="81" spans="1:24" hidden="1">
      <c r="A81" s="763"/>
      <c r="B81" s="763"/>
      <c r="C81" s="763"/>
      <c r="D81" s="763"/>
      <c r="E81" s="763"/>
      <c r="F81" s="763"/>
      <c r="G81" s="763"/>
      <c r="H81" s="763"/>
      <c r="I81" s="763"/>
      <c r="J81" s="762"/>
      <c r="K81" s="763"/>
      <c r="L81" s="763"/>
      <c r="M81" s="763"/>
      <c r="N81" s="762"/>
      <c r="O81" s="762"/>
      <c r="P81" s="762"/>
      <c r="Q81" s="762"/>
      <c r="R81" s="762"/>
      <c r="S81" s="762"/>
      <c r="T81" s="762"/>
      <c r="U81" s="762"/>
      <c r="V81" s="762"/>
      <c r="W81" s="762"/>
      <c r="X81" s="762"/>
    </row>
    <row r="82" spans="1:24" hidden="1">
      <c r="A82" s="763"/>
      <c r="B82" s="763"/>
      <c r="C82" s="763"/>
      <c r="D82" s="763"/>
      <c r="E82" s="763"/>
      <c r="F82" s="763"/>
      <c r="G82" s="763"/>
      <c r="H82" s="763"/>
      <c r="I82" s="763"/>
      <c r="J82" s="762"/>
      <c r="K82" s="763"/>
      <c r="L82" s="763"/>
      <c r="M82" s="763"/>
      <c r="N82" s="762"/>
      <c r="O82" s="762"/>
      <c r="P82" s="762"/>
      <c r="Q82" s="762"/>
      <c r="R82" s="762"/>
      <c r="S82" s="762"/>
      <c r="T82" s="762"/>
      <c r="U82" s="762"/>
      <c r="V82" s="762"/>
      <c r="W82" s="762"/>
      <c r="X82" s="762"/>
    </row>
    <row r="83" spans="1:24" hidden="1">
      <c r="A83" s="763"/>
      <c r="B83" s="763"/>
      <c r="C83" s="763"/>
      <c r="D83" s="763"/>
      <c r="E83" s="763"/>
      <c r="F83" s="763"/>
      <c r="G83" s="763"/>
      <c r="H83" s="763"/>
      <c r="I83" s="763"/>
      <c r="J83" s="762"/>
      <c r="K83" s="763"/>
      <c r="L83" s="763"/>
      <c r="M83" s="763"/>
      <c r="N83" s="762"/>
      <c r="O83" s="762"/>
      <c r="P83" s="762"/>
      <c r="Q83" s="762"/>
      <c r="R83" s="762"/>
      <c r="S83" s="762"/>
      <c r="T83" s="762"/>
      <c r="U83" s="762"/>
      <c r="V83" s="762"/>
      <c r="W83" s="762"/>
      <c r="X83" s="762"/>
    </row>
    <row r="84" spans="1:24" hidden="1">
      <c r="A84" s="763"/>
      <c r="B84" s="763"/>
      <c r="C84" s="763"/>
      <c r="D84" s="763"/>
      <c r="E84" s="763"/>
      <c r="F84" s="763"/>
      <c r="G84" s="763"/>
      <c r="H84" s="763"/>
      <c r="I84" s="763"/>
      <c r="J84" s="762"/>
      <c r="K84" s="763"/>
      <c r="L84" s="763"/>
      <c r="M84" s="763"/>
      <c r="N84" s="762"/>
      <c r="O84" s="762"/>
      <c r="P84" s="762"/>
      <c r="Q84" s="762"/>
      <c r="R84" s="762"/>
      <c r="S84" s="762"/>
      <c r="T84" s="762"/>
      <c r="U84" s="762"/>
      <c r="V84" s="762"/>
      <c r="W84" s="762"/>
      <c r="X84" s="762"/>
    </row>
    <row r="85" spans="1:24" hidden="1">
      <c r="A85" s="763"/>
      <c r="B85" s="763"/>
      <c r="C85" s="763"/>
      <c r="D85" s="763"/>
      <c r="E85" s="763"/>
      <c r="F85" s="763"/>
      <c r="G85" s="763"/>
      <c r="H85" s="763"/>
      <c r="I85" s="763"/>
      <c r="J85" s="762"/>
      <c r="K85" s="763"/>
      <c r="L85" s="763"/>
      <c r="M85" s="763"/>
      <c r="N85" s="762"/>
      <c r="O85" s="762"/>
      <c r="P85" s="762"/>
      <c r="Q85" s="762"/>
      <c r="R85" s="762"/>
      <c r="S85" s="762"/>
      <c r="T85" s="762"/>
      <c r="U85" s="762"/>
      <c r="V85" s="762"/>
      <c r="W85" s="762"/>
      <c r="X85" s="762"/>
    </row>
    <row r="86" spans="1:24" hidden="1">
      <c r="A86" s="763"/>
      <c r="B86" s="763"/>
      <c r="C86" s="763"/>
      <c r="D86" s="763"/>
      <c r="E86" s="763"/>
      <c r="F86" s="763"/>
      <c r="G86" s="763"/>
      <c r="H86" s="763"/>
      <c r="I86" s="763"/>
      <c r="J86" s="762"/>
      <c r="K86" s="763"/>
      <c r="L86" s="763"/>
      <c r="M86" s="763"/>
      <c r="N86" s="762"/>
      <c r="O86" s="762"/>
      <c r="P86" s="762"/>
      <c r="Q86" s="762"/>
      <c r="R86" s="762"/>
      <c r="S86" s="762"/>
      <c r="T86" s="762"/>
      <c r="U86" s="762"/>
      <c r="V86" s="762"/>
      <c r="W86" s="762"/>
      <c r="X86" s="762"/>
    </row>
    <row r="87" spans="1:24" hidden="1">
      <c r="A87" s="763"/>
      <c r="B87" s="763"/>
      <c r="C87" s="763"/>
      <c r="D87" s="763"/>
      <c r="E87" s="763"/>
      <c r="F87" s="763"/>
      <c r="G87" s="763"/>
      <c r="H87" s="763"/>
      <c r="I87" s="763"/>
      <c r="J87" s="762"/>
      <c r="K87" s="763"/>
      <c r="L87" s="763"/>
      <c r="M87" s="763"/>
      <c r="N87" s="762"/>
      <c r="O87" s="762"/>
      <c r="P87" s="762"/>
      <c r="Q87" s="762"/>
      <c r="R87" s="762"/>
      <c r="S87" s="762"/>
      <c r="T87" s="762"/>
      <c r="U87" s="762"/>
      <c r="V87" s="762"/>
      <c r="W87" s="762"/>
      <c r="X87" s="762"/>
    </row>
    <row r="88" spans="1:24" hidden="1">
      <c r="A88" s="763"/>
      <c r="B88" s="763"/>
      <c r="C88" s="763"/>
      <c r="D88" s="763"/>
      <c r="E88" s="763"/>
      <c r="F88" s="763"/>
      <c r="G88" s="763"/>
      <c r="H88" s="763"/>
      <c r="I88" s="763"/>
      <c r="J88" s="762"/>
      <c r="K88" s="763"/>
      <c r="L88" s="763"/>
      <c r="M88" s="763"/>
      <c r="N88" s="762"/>
      <c r="O88" s="762"/>
      <c r="P88" s="762"/>
      <c r="Q88" s="762"/>
      <c r="R88" s="762"/>
      <c r="S88" s="762"/>
      <c r="T88" s="762"/>
      <c r="U88" s="762"/>
      <c r="V88" s="762"/>
      <c r="W88" s="762"/>
      <c r="X88" s="762"/>
    </row>
    <row r="89" spans="1:24" hidden="1">
      <c r="A89" s="763"/>
      <c r="B89" s="763"/>
      <c r="C89" s="763"/>
      <c r="D89" s="763"/>
      <c r="E89" s="763"/>
      <c r="F89" s="763"/>
      <c r="G89" s="763"/>
      <c r="H89" s="763"/>
      <c r="I89" s="763"/>
      <c r="J89" s="762"/>
      <c r="K89" s="763"/>
      <c r="L89" s="763"/>
      <c r="M89" s="763"/>
      <c r="N89" s="762"/>
      <c r="O89" s="762"/>
      <c r="P89" s="762"/>
      <c r="Q89" s="762"/>
      <c r="R89" s="762"/>
      <c r="S89" s="762"/>
      <c r="T89" s="762"/>
      <c r="U89" s="762"/>
      <c r="V89" s="762"/>
      <c r="W89" s="762"/>
      <c r="X89" s="762"/>
    </row>
    <row r="90" spans="1:24" hidden="1">
      <c r="A90" s="763"/>
      <c r="B90" s="763"/>
      <c r="C90" s="763"/>
      <c r="D90" s="763"/>
      <c r="E90" s="763"/>
      <c r="F90" s="763"/>
      <c r="G90" s="763"/>
      <c r="H90" s="763"/>
      <c r="I90" s="763"/>
      <c r="J90" s="762"/>
      <c r="K90" s="763"/>
      <c r="L90" s="763"/>
      <c r="M90" s="763"/>
      <c r="N90" s="762"/>
      <c r="O90" s="762"/>
      <c r="P90" s="762"/>
      <c r="Q90" s="762"/>
      <c r="R90" s="762"/>
      <c r="S90" s="762"/>
      <c r="T90" s="762"/>
      <c r="U90" s="762"/>
      <c r="V90" s="762"/>
      <c r="W90" s="762"/>
      <c r="X90" s="762"/>
    </row>
    <row r="91" spans="1:24" hidden="1">
      <c r="A91" s="763"/>
      <c r="B91" s="763"/>
      <c r="C91" s="763"/>
      <c r="D91" s="763"/>
      <c r="E91" s="763"/>
      <c r="F91" s="763"/>
      <c r="G91" s="763"/>
      <c r="H91" s="763"/>
      <c r="I91" s="763"/>
      <c r="J91" s="762"/>
      <c r="K91" s="763"/>
      <c r="L91" s="763"/>
      <c r="M91" s="763"/>
      <c r="N91" s="762"/>
      <c r="O91" s="762"/>
      <c r="P91" s="762"/>
      <c r="Q91" s="762"/>
      <c r="R91" s="762"/>
      <c r="S91" s="762"/>
      <c r="T91" s="762"/>
      <c r="U91" s="762"/>
      <c r="V91" s="762"/>
      <c r="W91" s="762"/>
      <c r="X91" s="762"/>
    </row>
    <row r="92" spans="1:24" hidden="1">
      <c r="A92" s="763"/>
      <c r="B92" s="763"/>
      <c r="C92" s="763"/>
      <c r="D92" s="763"/>
      <c r="E92" s="763"/>
      <c r="F92" s="763"/>
      <c r="G92" s="763"/>
      <c r="H92" s="763"/>
      <c r="I92" s="763"/>
      <c r="J92" s="762"/>
      <c r="K92" s="763"/>
      <c r="L92" s="763"/>
      <c r="M92" s="763"/>
      <c r="N92" s="762"/>
      <c r="O92" s="762"/>
      <c r="P92" s="762"/>
      <c r="Q92" s="762"/>
      <c r="R92" s="762"/>
      <c r="S92" s="762"/>
      <c r="T92" s="762"/>
      <c r="U92" s="762"/>
      <c r="V92" s="762"/>
      <c r="W92" s="762"/>
      <c r="X92" s="762"/>
    </row>
    <row r="96" spans="1:24" hidden="1">
      <c r="A96" s="784" t="s">
        <v>1318</v>
      </c>
      <c r="B96" s="784" t="s">
        <v>1319</v>
      </c>
      <c r="C96" s="2840" t="s">
        <v>1320</v>
      </c>
      <c r="D96" s="2386"/>
      <c r="E96" s="2386"/>
      <c r="F96" s="2386"/>
      <c r="G96" s="2386"/>
      <c r="H96" s="2386"/>
      <c r="I96" s="2386"/>
    </row>
    <row r="97" spans="1:9" ht="15" hidden="1">
      <c r="A97" s="785" t="s">
        <v>1321</v>
      </c>
      <c r="B97" s="785" t="s">
        <v>1322</v>
      </c>
      <c r="C97" s="2836" t="s">
        <v>1323</v>
      </c>
      <c r="D97" s="2837"/>
      <c r="E97" s="2837"/>
      <c r="F97" s="2837"/>
      <c r="G97" s="2837"/>
      <c r="H97" s="2837"/>
      <c r="I97" s="2837"/>
    </row>
    <row r="98" spans="1:9" ht="15" hidden="1">
      <c r="A98" s="785" t="s">
        <v>1324</v>
      </c>
      <c r="B98" s="785" t="s">
        <v>1325</v>
      </c>
      <c r="C98" s="2836" t="s">
        <v>1326</v>
      </c>
      <c r="D98" s="2837"/>
      <c r="E98" s="2837"/>
      <c r="F98" s="2837"/>
      <c r="G98" s="2837"/>
      <c r="H98" s="2837"/>
      <c r="I98" s="2837"/>
    </row>
    <row r="99" spans="1:9" ht="15" hidden="1">
      <c r="A99" s="785" t="s">
        <v>1327</v>
      </c>
      <c r="B99" s="785" t="s">
        <v>1328</v>
      </c>
      <c r="C99" s="2836" t="s">
        <v>1329</v>
      </c>
      <c r="D99" s="2837"/>
      <c r="E99" s="2837"/>
      <c r="F99" s="2837"/>
      <c r="G99" s="2837"/>
      <c r="H99" s="2837"/>
      <c r="I99" s="2837"/>
    </row>
    <row r="100" spans="1:9" ht="15" hidden="1">
      <c r="A100" s="785" t="s">
        <v>1330</v>
      </c>
      <c r="B100" s="785" t="s">
        <v>1331</v>
      </c>
      <c r="C100" s="2836" t="s">
        <v>1332</v>
      </c>
      <c r="D100" s="2837"/>
      <c r="E100" s="2837"/>
      <c r="F100" s="2837"/>
      <c r="G100" s="2837"/>
      <c r="H100" s="2837"/>
      <c r="I100" s="2837"/>
    </row>
    <row r="101" spans="1:9" ht="15" hidden="1">
      <c r="A101" s="2836" t="s">
        <v>1333</v>
      </c>
      <c r="B101" s="2837"/>
      <c r="C101" s="2837"/>
      <c r="D101" s="2837"/>
      <c r="E101" s="2837"/>
      <c r="F101" s="2837"/>
      <c r="G101" s="2837"/>
      <c r="H101" s="2837"/>
      <c r="I101" s="2837"/>
    </row>
    <row r="112" spans="1:9" ht="117.95" customHeight="1">
      <c r="A112" s="2838" t="s">
        <v>1334</v>
      </c>
      <c r="B112" s="2839"/>
      <c r="C112" s="2839"/>
      <c r="D112" s="2839"/>
      <c r="E112" s="2839"/>
      <c r="F112" s="2839"/>
      <c r="G112" s="2839"/>
      <c r="H112" s="2839"/>
      <c r="I112" s="2839"/>
    </row>
    <row r="113" s="765" customFormat="1"/>
    <row r="1048574" s="765" customFormat="1"/>
    <row r="1048575" s="765" customFormat="1"/>
  </sheetData>
  <sheetProtection algorithmName="SHA-512" hashValue="j/pRqveKJ+pDpKS/HHG6AiaePbJAt8l9YIOOENroSrBUYYtzeK5NlTkV0L78Y3MLq6mAd43UynNvHB2qlNDbxA==" saltValue="WbteztauPhHOKn654gGpeA==" spinCount="100000" sheet="1" objects="1" scenarios="1" formatCells="0" formatColumns="0" formatRows="0" insertColumns="0" insertRows="0" insertHyperlinks="0" deleteColumns="0" deleteRows="0" sort="0" autoFilter="0" pivotTables="0"/>
  <mergeCells count="121">
    <mergeCell ref="C97:I97"/>
    <mergeCell ref="C98:I98"/>
    <mergeCell ref="C99:I99"/>
    <mergeCell ref="C100:I100"/>
    <mergeCell ref="A101:I101"/>
    <mergeCell ref="A112:I112"/>
    <mergeCell ref="C96:I96"/>
    <mergeCell ref="A58:I58"/>
    <mergeCell ref="A65:I65"/>
    <mergeCell ref="A66:I66"/>
    <mergeCell ref="A59:I59"/>
    <mergeCell ref="A60:I60"/>
    <mergeCell ref="A61:I61"/>
    <mergeCell ref="A62:I62"/>
    <mergeCell ref="B63:B64"/>
    <mergeCell ref="D63:E64"/>
    <mergeCell ref="G63:I64"/>
    <mergeCell ref="K51:M51"/>
    <mergeCell ref="A52:G52"/>
    <mergeCell ref="H52:I52"/>
    <mergeCell ref="K52:M52"/>
    <mergeCell ref="A53:I53"/>
    <mergeCell ref="K53:M53"/>
    <mergeCell ref="K54:M54"/>
    <mergeCell ref="A55:G55"/>
    <mergeCell ref="A57:I57"/>
    <mergeCell ref="A54:I54"/>
    <mergeCell ref="F2:G2"/>
    <mergeCell ref="B4:C4"/>
    <mergeCell ref="E4:H4"/>
    <mergeCell ref="A3:D3"/>
    <mergeCell ref="A5:A7"/>
    <mergeCell ref="B6:E6"/>
    <mergeCell ref="A20:F20"/>
    <mergeCell ref="A15:F15"/>
    <mergeCell ref="A14:F14"/>
    <mergeCell ref="A16:F16"/>
    <mergeCell ref="A8:F8"/>
    <mergeCell ref="A9:I9"/>
    <mergeCell ref="K9:M9"/>
    <mergeCell ref="A19:F19"/>
    <mergeCell ref="A11:F11"/>
    <mergeCell ref="K11:M11"/>
    <mergeCell ref="A12:F12"/>
    <mergeCell ref="K12:M12"/>
    <mergeCell ref="K16:M16"/>
    <mergeCell ref="K13:M13"/>
    <mergeCell ref="K19:M19"/>
    <mergeCell ref="A13:F13"/>
    <mergeCell ref="K14:M14"/>
    <mergeCell ref="K10:M10"/>
    <mergeCell ref="A10:I10"/>
    <mergeCell ref="K17:M17"/>
    <mergeCell ref="K15:M15"/>
    <mergeCell ref="A17:F17"/>
    <mergeCell ref="A18:F18"/>
    <mergeCell ref="K18:M18"/>
    <mergeCell ref="A36:F36"/>
    <mergeCell ref="G36:G37"/>
    <mergeCell ref="H36:H37"/>
    <mergeCell ref="I36:I37"/>
    <mergeCell ref="K36:M36"/>
    <mergeCell ref="A29:F29"/>
    <mergeCell ref="A30:F30"/>
    <mergeCell ref="A31:F31"/>
    <mergeCell ref="A32:F32"/>
    <mergeCell ref="A33:I33"/>
    <mergeCell ref="K33:M33"/>
    <mergeCell ref="A34:I34"/>
    <mergeCell ref="K34:M34"/>
    <mergeCell ref="A35:F35"/>
    <mergeCell ref="K35:M35"/>
    <mergeCell ref="K20:M20"/>
    <mergeCell ref="K21:M21"/>
    <mergeCell ref="A22:I22"/>
    <mergeCell ref="A23:F23"/>
    <mergeCell ref="K22:M22"/>
    <mergeCell ref="K23:M23"/>
    <mergeCell ref="K24:M24"/>
    <mergeCell ref="G21:I21"/>
    <mergeCell ref="A21:F21"/>
    <mergeCell ref="A39:F39"/>
    <mergeCell ref="K39:M39"/>
    <mergeCell ref="A38:I38"/>
    <mergeCell ref="K38:M38"/>
    <mergeCell ref="A42:F42"/>
    <mergeCell ref="K42:M42"/>
    <mergeCell ref="A43:F43"/>
    <mergeCell ref="K43:M43"/>
    <mergeCell ref="A37:F37"/>
    <mergeCell ref="K37:M37"/>
    <mergeCell ref="A46:F46"/>
    <mergeCell ref="A44:I44"/>
    <mergeCell ref="K40:M40"/>
    <mergeCell ref="A41:F41"/>
    <mergeCell ref="K41:M41"/>
    <mergeCell ref="K49:M49"/>
    <mergeCell ref="A50:E50"/>
    <mergeCell ref="K50:M50"/>
    <mergeCell ref="K46:M46"/>
    <mergeCell ref="K47:M47"/>
    <mergeCell ref="K48:M48"/>
    <mergeCell ref="A48:F48"/>
    <mergeCell ref="K44:M44"/>
    <mergeCell ref="A45:F45"/>
    <mergeCell ref="K45:M45"/>
    <mergeCell ref="A47:I47"/>
    <mergeCell ref="A40:I40"/>
    <mergeCell ref="K25:M25"/>
    <mergeCell ref="K26:M26"/>
    <mergeCell ref="K27:M27"/>
    <mergeCell ref="K28:M28"/>
    <mergeCell ref="K29:M29"/>
    <mergeCell ref="K30:M30"/>
    <mergeCell ref="K31:M31"/>
    <mergeCell ref="K32:M32"/>
    <mergeCell ref="A24:F24"/>
    <mergeCell ref="A25:F25"/>
    <mergeCell ref="A26:F26"/>
    <mergeCell ref="A27:F27"/>
    <mergeCell ref="A28:F28"/>
  </mergeCells>
  <conditionalFormatting sqref="A54">
    <cfRule type="cellIs" dxfId="163" priority="20" stopIfTrue="1" operator="equal">
      <formula>0</formula>
    </cfRule>
  </conditionalFormatting>
  <conditionalFormatting sqref="A58">
    <cfRule type="cellIs" dxfId="162" priority="8" stopIfTrue="1" operator="equal">
      <formula>0</formula>
    </cfRule>
  </conditionalFormatting>
  <conditionalFormatting sqref="A60">
    <cfRule type="cellIs" dxfId="161" priority="12" stopIfTrue="1" operator="equal">
      <formula>0</formula>
    </cfRule>
  </conditionalFormatting>
  <conditionalFormatting sqref="A63 C63 F63">
    <cfRule type="cellIs" dxfId="160" priority="10" stopIfTrue="1" operator="equal">
      <formula>"X"</formula>
    </cfRule>
    <cfRule type="cellIs" dxfId="159" priority="11" stopIfTrue="1" operator="equal">
      <formula>0</formula>
    </cfRule>
  </conditionalFormatting>
  <conditionalFormatting sqref="A66">
    <cfRule type="cellIs" dxfId="158" priority="2" stopIfTrue="1" operator="equal">
      <formula>0</formula>
    </cfRule>
  </conditionalFormatting>
  <conditionalFormatting sqref="B4 E4 G6">
    <cfRule type="cellIs" dxfId="157" priority="55" stopIfTrue="1" operator="equal">
      <formula>0</formula>
    </cfRule>
  </conditionalFormatting>
  <conditionalFormatting sqref="B6">
    <cfRule type="cellIs" dxfId="156" priority="1" stopIfTrue="1" operator="equal">
      <formula>0</formula>
    </cfRule>
  </conditionalFormatting>
  <conditionalFormatting sqref="F50">
    <cfRule type="cellIs" dxfId="155" priority="41" stopIfTrue="1" operator="equal">
      <formula>"X"</formula>
    </cfRule>
    <cfRule type="cellIs" dxfId="154" priority="42" stopIfTrue="1" operator="equal">
      <formula>0</formula>
    </cfRule>
  </conditionalFormatting>
  <conditionalFormatting sqref="G11:I19 G48:I48">
    <cfRule type="cellIs" dxfId="153" priority="57" stopIfTrue="1" operator="equal">
      <formula>"X"</formula>
    </cfRule>
    <cfRule type="cellIs" dxfId="152" priority="58" stopIfTrue="1" operator="equal">
      <formula>0</formula>
    </cfRule>
  </conditionalFormatting>
  <conditionalFormatting sqref="G23:I32">
    <cfRule type="cellIs" dxfId="151" priority="5" stopIfTrue="1" operator="equal">
      <formula>"X"</formula>
    </cfRule>
    <cfRule type="cellIs" dxfId="150" priority="6" stopIfTrue="1" operator="equal">
      <formula>0</formula>
    </cfRule>
  </conditionalFormatting>
  <conditionalFormatting sqref="G35:I36">
    <cfRule type="cellIs" dxfId="149" priority="47" stopIfTrue="1" operator="equal">
      <formula>"X"</formula>
    </cfRule>
    <cfRule type="cellIs" dxfId="148" priority="48" stopIfTrue="1" operator="equal">
      <formula>0</formula>
    </cfRule>
  </conditionalFormatting>
  <conditionalFormatting sqref="G39:I39">
    <cfRule type="cellIs" dxfId="147" priority="28" stopIfTrue="1" operator="equal">
      <formula>"X"</formula>
    </cfRule>
    <cfRule type="cellIs" dxfId="146" priority="29" stopIfTrue="1" operator="equal">
      <formula>0</formula>
    </cfRule>
  </conditionalFormatting>
  <conditionalFormatting sqref="G41:I43">
    <cfRule type="cellIs" dxfId="145" priority="45" stopIfTrue="1" operator="equal">
      <formula>"X"</formula>
    </cfRule>
    <cfRule type="cellIs" dxfId="144" priority="46" stopIfTrue="1" operator="equal">
      <formula>0</formula>
    </cfRule>
  </conditionalFormatting>
  <conditionalFormatting sqref="G45:I46">
    <cfRule type="cellIs" dxfId="143" priority="43" stopIfTrue="1" operator="equal">
      <formula>"X"</formula>
    </cfRule>
    <cfRule type="cellIs" dxfId="142" priority="44" stopIfTrue="1" operator="equal">
      <formula>0</formula>
    </cfRule>
  </conditionalFormatting>
  <conditionalFormatting sqref="H50">
    <cfRule type="cellIs" dxfId="141" priority="39" stopIfTrue="1" operator="equal">
      <formula>"X"</formula>
    </cfRule>
    <cfRule type="cellIs" dxfId="140" priority="40" stopIfTrue="1" operator="equal">
      <formula>0</formula>
    </cfRule>
  </conditionalFormatting>
  <conditionalFormatting sqref="H52">
    <cfRule type="cellIs" dxfId="139" priority="14" operator="equal">
      <formula>0</formula>
    </cfRule>
    <cfRule type="cellIs" dxfId="138" priority="15" stopIfTrue="1" operator="lessThan">
      <formula>4</formula>
    </cfRule>
    <cfRule type="cellIs" dxfId="137" priority="16" stopIfTrue="1" operator="lessThan">
      <formula>5</formula>
    </cfRule>
  </conditionalFormatting>
  <conditionalFormatting sqref="I2:I3">
    <cfRule type="cellIs" dxfId="136" priority="25" stopIfTrue="1" operator="equal">
      <formula>0</formula>
    </cfRule>
    <cfRule type="cellIs" dxfId="135" priority="53" stopIfTrue="1" operator="equal">
      <formula>"X"</formula>
    </cfRule>
  </conditionalFormatting>
  <conditionalFormatting sqref="K10:K48">
    <cfRule type="cellIs" dxfId="134" priority="3" stopIfTrue="1" operator="equal">
      <formula>0</formula>
    </cfRule>
  </conditionalFormatting>
  <conditionalFormatting sqref="K50:K54">
    <cfRule type="cellIs" dxfId="133" priority="13" stopIfTrue="1" operator="equal">
      <formula>0</formula>
    </cfRule>
  </conditionalFormatting>
  <dataValidations count="7">
    <dataValidation type="list" allowBlank="1" showDropDown="1" showInputMessage="1" showErrorMessage="1" errorTitle="DATO ERRÓNEO" error="MARCAR CON UNA &quot;X&quot; EN OPCIÓN QUE CORRESPONDA" sqref="J35:J36 J38:J39 J41:J43 J2:J3 J45:J48 J11:J32 G51:I51" xr:uid="{00000000-0002-0000-0F00-000000000000}">
      <formula1>#REF!</formula1>
    </dataValidation>
    <dataValidation type="whole" allowBlank="1" showInputMessage="1" showErrorMessage="1" errorTitle="FORMATO AÑO ERRÓNEO" error="INGRESAR AÑO CON NÚMERO DE 4 DÍGITOS, POR EJEMPLO 2005" sqref="J6" xr:uid="{00000000-0002-0000-0F00-000001000000}">
      <formula1>2000</formula1>
      <formula2>2010</formula2>
    </dataValidation>
    <dataValidation allowBlank="1" showInputMessage="1" showErrorMessage="1" errorTitle="FORMATO AÑO ERRÓNEO" error="INGRESAR AÑO CON NÚMERO DE 4 DÍGITOS, POR EJEMPLO 2005" sqref="G6" xr:uid="{00000000-0002-0000-0F00-000002000000}"/>
    <dataValidation type="whole" allowBlank="1" showInputMessage="1" showErrorMessage="1" errorTitle="FORMATO AÑO ERRÓNEO" error="INGRESAR AÑO CON NÚMERO DE 4 DÍGITOS, POR EJEMPLO 2005" sqref="I6" xr:uid="{00000000-0002-0000-0F00-000003000000}">
      <formula1>2000</formula1>
      <formula2>2030</formula2>
    </dataValidation>
    <dataValidation type="list" allowBlank="1" showDropDown="1" showInputMessage="1" showErrorMessage="1" errorTitle="DATO ERRÓNEO" error="MARCAR CON UNA &quot;X&quot; EN OPCIÓN QUE CORRESPONDA" sqref="G41:I43 H55 G45:I48 G39:I39 G35:I36 F50 H50 H11:I19 G11:G21 G23:I32" xr:uid="{00000000-0002-0000-0F00-000004000000}">
      <formula1>$P$3:$P$4</formula1>
    </dataValidation>
    <dataValidation type="decimal" allowBlank="1" showDropDown="1" showInputMessage="1" showErrorMessage="1" errorTitle="DATO ERRÓNEO" error="Usar categorías NOTAS indicadas en tabla anexa_x000a_7 = OPTIMO _x000a_5 = REGULAR_x000a_3 = DEFICIENTE_x000a_0 = NO CALIFICA" sqref="H52" xr:uid="{00000000-0002-0000-0F00-000005000000}">
      <formula1>0</formula1>
      <formula2>7</formula2>
    </dataValidation>
    <dataValidation allowBlank="1" showDropDown="1" showInputMessage="1" showErrorMessage="1" errorTitle="DATO ERRÓNEO" error="MARCAR CON UNA &quot;X&quot; EN OPCIÓN QUE CORRESPONDA" sqref="I2:I3" xr:uid="{00000000-0002-0000-0F00-000006000000}"/>
  </dataValidations>
  <printOptions horizontalCentered="1"/>
  <pageMargins left="0" right="0" top="0" bottom="0" header="0.31496062992125984" footer="0.31496062992125984"/>
  <pageSetup paperSize="9" orientation="portrait" verticalDpi="96"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3"/>
  <dimension ref="A1:AR128"/>
  <sheetViews>
    <sheetView showGridLines="0" topLeftCell="A26" zoomScale="90" zoomScaleNormal="90" workbookViewId="0">
      <selection activeCell="L46" sqref="L46"/>
    </sheetView>
  </sheetViews>
  <sheetFormatPr defaultColWidth="11.42578125" defaultRowHeight="12.75" zeroHeight="1"/>
  <cols>
    <col min="1" max="1" width="16.28515625" style="765" customWidth="1"/>
    <col min="2" max="2" width="30.42578125" style="765" customWidth="1"/>
    <col min="3" max="3" width="14.140625" style="765" customWidth="1"/>
    <col min="4" max="4" width="60.42578125" style="765" customWidth="1"/>
    <col min="5" max="5" width="13.42578125" style="765" customWidth="1"/>
    <col min="6" max="6" width="8.85546875" style="765" customWidth="1"/>
    <col min="7" max="7" width="7.42578125" style="765" customWidth="1"/>
    <col min="8" max="8" width="6.42578125" style="765" customWidth="1"/>
    <col min="9" max="9" width="11" style="765" customWidth="1"/>
    <col min="10" max="10" width="5.42578125" style="765" customWidth="1"/>
    <col min="11" max="11" width="9.42578125" style="765" customWidth="1"/>
    <col min="12" max="12" width="14.42578125" style="765" customWidth="1"/>
    <col min="13" max="13" width="51.42578125" style="765" customWidth="1"/>
    <col min="14" max="14" width="11.42578125" style="765" customWidth="1"/>
    <col min="15" max="15" width="8.42578125" style="765" customWidth="1"/>
    <col min="16" max="16" width="9.42578125" style="765" customWidth="1"/>
    <col min="17" max="17" width="3.42578125" style="765" customWidth="1"/>
    <col min="18" max="23" width="11.42578125" style="765" hidden="1" customWidth="1"/>
    <col min="24" max="24" width="5.42578125" style="765" hidden="1" customWidth="1"/>
    <col min="25" max="44" width="11.42578125" style="765" hidden="1" customWidth="1"/>
    <col min="45" max="16384" width="11.42578125" style="765"/>
  </cols>
  <sheetData>
    <row r="1" spans="1:37" s="757" customFormat="1" ht="21" hidden="1" customHeight="1">
      <c r="A1" s="754" t="s">
        <v>1268</v>
      </c>
      <c r="B1" s="755"/>
      <c r="C1" s="755"/>
      <c r="D1" s="754" t="s">
        <v>1269</v>
      </c>
      <c r="E1" s="754">
        <v>0</v>
      </c>
      <c r="F1" s="755"/>
      <c r="G1" s="755"/>
      <c r="H1" s="755"/>
      <c r="I1" s="755"/>
      <c r="J1" s="756"/>
      <c r="K1" s="755"/>
      <c r="L1" s="755"/>
      <c r="M1" s="755"/>
      <c r="Q1" s="765"/>
      <c r="U1" s="765"/>
      <c r="V1" s="765"/>
      <c r="W1" s="765"/>
      <c r="X1" s="765"/>
      <c r="Y1" s="786"/>
      <c r="Z1" s="787"/>
      <c r="AA1" s="787"/>
      <c r="AB1" s="787"/>
      <c r="AC1" s="787"/>
      <c r="AD1" s="787"/>
      <c r="AE1" s="787"/>
      <c r="AF1" s="787"/>
      <c r="AG1" s="787"/>
      <c r="AH1" s="787"/>
      <c r="AI1" s="787"/>
      <c r="AJ1" s="787"/>
      <c r="AK1" s="787"/>
    </row>
    <row r="2" spans="1:37" ht="18.75">
      <c r="A2" s="2993" t="s">
        <v>1335</v>
      </c>
      <c r="B2" s="2993"/>
      <c r="C2" s="2993"/>
      <c r="D2" s="2993"/>
      <c r="E2" s="788" t="s">
        <v>1271</v>
      </c>
      <c r="F2" s="2998"/>
      <c r="G2" s="2998"/>
      <c r="H2" s="788" t="s">
        <v>1146</v>
      </c>
      <c r="I2" s="1738">
        <f>'F1 COBERTURA ESTABLECIMIENTOS'!$I$4</f>
        <v>0</v>
      </c>
      <c r="J2" s="789"/>
      <c r="K2" s="789"/>
      <c r="L2" s="790"/>
      <c r="M2" s="790"/>
      <c r="N2" s="789"/>
      <c r="O2" s="789"/>
      <c r="P2" s="789"/>
      <c r="Q2" s="789"/>
      <c r="R2" s="789"/>
      <c r="S2" s="789"/>
      <c r="T2" s="789"/>
      <c r="U2" s="789"/>
      <c r="V2" s="789"/>
      <c r="W2" s="789"/>
      <c r="X2" s="789"/>
      <c r="Y2" s="756"/>
      <c r="Z2" s="756"/>
      <c r="AA2" s="755"/>
      <c r="AB2" s="756"/>
      <c r="AC2" s="756"/>
      <c r="AD2" s="756"/>
      <c r="AE2" s="756"/>
      <c r="AF2" s="756"/>
      <c r="AG2" s="756"/>
      <c r="AH2" s="756"/>
      <c r="AI2" s="756"/>
      <c r="AJ2" s="756"/>
      <c r="AK2" s="756"/>
    </row>
    <row r="3" spans="1:37" ht="15" customHeight="1">
      <c r="A3" s="3010" t="s">
        <v>1336</v>
      </c>
      <c r="B3" s="3010"/>
      <c r="C3" s="3010"/>
      <c r="D3" s="3010"/>
      <c r="E3" s="791"/>
      <c r="F3" s="791"/>
      <c r="G3" s="791"/>
      <c r="H3" s="792" t="s">
        <v>1147</v>
      </c>
      <c r="I3" s="1738" t="str">
        <f>'F1 COBERTURA ESTABLECIMIENTOS'!$I$5</f>
        <v>X</v>
      </c>
      <c r="J3" s="789"/>
      <c r="K3" s="789"/>
      <c r="L3" s="790"/>
      <c r="M3" s="790"/>
      <c r="N3" s="789"/>
      <c r="O3" s="789"/>
      <c r="P3" s="789"/>
      <c r="Q3" s="789"/>
      <c r="R3" s="789"/>
      <c r="S3" s="789"/>
      <c r="T3" s="789"/>
      <c r="U3" s="789"/>
      <c r="V3" s="789"/>
      <c r="W3" s="789"/>
      <c r="X3" s="789"/>
      <c r="Y3" s="756"/>
      <c r="Z3" s="755" t="s">
        <v>6</v>
      </c>
      <c r="AA3" s="755" t="s">
        <v>6</v>
      </c>
      <c r="AB3" s="756"/>
      <c r="AC3" s="756"/>
      <c r="AD3" s="756"/>
      <c r="AE3" s="756"/>
      <c r="AF3" s="756"/>
      <c r="AG3" s="756"/>
      <c r="AH3" s="756"/>
      <c r="AI3" s="756"/>
      <c r="AJ3" s="756"/>
      <c r="AK3" s="756"/>
    </row>
    <row r="4" spans="1:37" ht="15.75" customHeight="1">
      <c r="A4" s="793" t="s">
        <v>512</v>
      </c>
      <c r="B4" s="2999">
        <f>'F1 COBERTURA ESTABLECIMIENTOS'!C10</f>
        <v>0</v>
      </c>
      <c r="C4" s="3000"/>
      <c r="D4" s="793" t="s">
        <v>516</v>
      </c>
      <c r="E4" s="3001" t="str">
        <f>'F1 COBERTURA ESTABLECIMIENTOS'!C13</f>
        <v/>
      </c>
      <c r="F4" s="3002"/>
      <c r="G4" s="3002"/>
      <c r="H4" s="3003"/>
      <c r="I4" s="790"/>
      <c r="J4" s="789"/>
      <c r="K4" s="790"/>
      <c r="L4" s="790"/>
      <c r="M4" s="790"/>
      <c r="N4" s="789"/>
      <c r="O4" s="789"/>
      <c r="P4" s="789"/>
      <c r="Q4" s="789"/>
      <c r="R4" s="789"/>
      <c r="S4" s="789"/>
      <c r="T4" s="789"/>
      <c r="U4" s="789"/>
      <c r="V4" s="789"/>
      <c r="W4" s="789"/>
      <c r="X4" s="789"/>
      <c r="Y4" s="756"/>
      <c r="Z4" s="755" t="s">
        <v>8</v>
      </c>
      <c r="AA4" s="755" t="s">
        <v>8</v>
      </c>
      <c r="AB4" s="756"/>
      <c r="AC4" s="756"/>
      <c r="AD4" s="756"/>
      <c r="AE4" s="756"/>
      <c r="AF4" s="756"/>
      <c r="AG4" s="756"/>
      <c r="AH4" s="756"/>
      <c r="AI4" s="756"/>
      <c r="AJ4" s="756"/>
      <c r="AK4" s="756"/>
    </row>
    <row r="5" spans="1:37" ht="4.5" customHeight="1">
      <c r="A5" s="3004" t="s">
        <v>1273</v>
      </c>
      <c r="B5" s="790"/>
      <c r="C5" s="790"/>
      <c r="D5" s="790"/>
      <c r="E5" s="790"/>
      <c r="F5" s="790"/>
      <c r="G5" s="790"/>
      <c r="H5" s="794"/>
      <c r="I5" s="790"/>
      <c r="J5" s="789"/>
      <c r="K5" s="790"/>
      <c r="L5" s="790"/>
      <c r="M5" s="790"/>
      <c r="N5" s="789"/>
      <c r="O5" s="789"/>
      <c r="P5" s="789"/>
      <c r="Q5" s="789"/>
      <c r="R5" s="789"/>
      <c r="S5" s="789"/>
      <c r="T5" s="789"/>
      <c r="U5" s="789"/>
      <c r="V5" s="789"/>
      <c r="W5" s="789"/>
      <c r="X5" s="789"/>
      <c r="Y5" s="756"/>
      <c r="Z5" s="756"/>
      <c r="AA5" s="755"/>
      <c r="AB5" s="756"/>
      <c r="AC5" s="756"/>
      <c r="AD5" s="756"/>
      <c r="AE5" s="756"/>
      <c r="AF5" s="756"/>
      <c r="AG5" s="756"/>
      <c r="AH5" s="756"/>
      <c r="AI5" s="756"/>
      <c r="AJ5" s="756"/>
      <c r="AK5" s="756"/>
    </row>
    <row r="6" spans="1:37" ht="15.75" customHeight="1">
      <c r="A6" s="3004"/>
      <c r="B6" s="3005"/>
      <c r="C6" s="3006"/>
      <c r="D6" s="3006"/>
      <c r="E6" s="3007"/>
      <c r="F6" s="795" t="s">
        <v>714</v>
      </c>
      <c r="G6" s="1739" t="str">
        <f>'F1 COBERTURA ESTABLECIMIENTOS'!K10</f>
        <v/>
      </c>
      <c r="H6" s="796" t="s">
        <v>513</v>
      </c>
      <c r="I6" s="1740">
        <f>+'F1 COBERTURA ESTABLECIMIENTOS'!$G$10</f>
        <v>2025</v>
      </c>
      <c r="J6" s="789"/>
      <c r="K6" s="790"/>
      <c r="L6" s="790"/>
      <c r="M6" s="790"/>
      <c r="N6" s="789"/>
      <c r="O6" s="789"/>
      <c r="P6" s="789"/>
      <c r="Q6" s="789"/>
      <c r="R6" s="789"/>
      <c r="S6" s="789"/>
      <c r="T6" s="789"/>
      <c r="U6" s="789"/>
      <c r="V6" s="789"/>
      <c r="W6" s="789"/>
      <c r="X6" s="789"/>
      <c r="Y6" s="756"/>
      <c r="Z6" s="756"/>
      <c r="AA6" s="755"/>
      <c r="AB6" s="756"/>
      <c r="AC6" s="756"/>
      <c r="AD6" s="756"/>
      <c r="AE6" s="756"/>
      <c r="AF6" s="756"/>
      <c r="AG6" s="756"/>
      <c r="AH6" s="756"/>
      <c r="AI6" s="756"/>
      <c r="AJ6" s="756"/>
      <c r="AK6" s="756"/>
    </row>
    <row r="7" spans="1:37" ht="9.75" customHeight="1">
      <c r="A7" s="3004"/>
      <c r="B7" s="790"/>
      <c r="C7" s="790"/>
      <c r="D7" s="790"/>
      <c r="E7" s="790"/>
      <c r="F7" s="790"/>
      <c r="G7" s="790"/>
      <c r="H7" s="790"/>
      <c r="I7" s="790"/>
      <c r="J7" s="789"/>
      <c r="K7" s="790"/>
      <c r="L7" s="790"/>
      <c r="M7" s="790"/>
      <c r="N7" s="789"/>
      <c r="O7" s="789"/>
      <c r="P7" s="789"/>
      <c r="Q7" s="789"/>
      <c r="R7" s="789"/>
      <c r="S7" s="789"/>
      <c r="T7" s="789"/>
      <c r="U7" s="789"/>
      <c r="V7" s="789"/>
      <c r="W7" s="789"/>
      <c r="X7" s="789"/>
      <c r="Y7" s="756"/>
      <c r="Z7" s="756"/>
      <c r="AA7" s="755"/>
      <c r="AB7" s="756"/>
      <c r="AC7" s="756"/>
      <c r="AD7" s="756"/>
      <c r="AE7" s="756"/>
      <c r="AF7" s="756"/>
      <c r="AG7" s="756"/>
      <c r="AH7" s="756"/>
      <c r="AI7" s="756"/>
      <c r="AJ7" s="756"/>
      <c r="AK7" s="756"/>
    </row>
    <row r="8" spans="1:37" ht="18" customHeight="1">
      <c r="A8" s="790"/>
      <c r="B8" s="790"/>
      <c r="C8" s="790"/>
      <c r="D8" s="790"/>
      <c r="E8" s="790"/>
      <c r="F8" s="790"/>
      <c r="G8" s="790"/>
      <c r="H8" s="790"/>
      <c r="I8" s="790"/>
      <c r="J8" s="789"/>
      <c r="K8" s="789"/>
      <c r="L8" s="789"/>
      <c r="M8" s="789"/>
      <c r="N8" s="789"/>
      <c r="O8" s="789"/>
      <c r="P8" s="789"/>
      <c r="Q8" s="789"/>
      <c r="R8" s="789"/>
      <c r="S8" s="789"/>
      <c r="T8" s="789"/>
      <c r="U8" s="789"/>
      <c r="V8" s="789"/>
      <c r="W8" s="789"/>
      <c r="X8" s="789"/>
      <c r="Y8" s="756"/>
      <c r="Z8" s="756"/>
      <c r="AA8" s="756"/>
      <c r="AB8" s="756"/>
      <c r="AC8" s="756"/>
      <c r="AD8" s="756"/>
      <c r="AE8" s="756"/>
      <c r="AF8" s="756"/>
      <c r="AG8" s="756"/>
      <c r="AH8" s="756"/>
      <c r="AI8" s="756"/>
      <c r="AJ8" s="756"/>
      <c r="AK8" s="756"/>
    </row>
    <row r="9" spans="1:37" ht="7.5" customHeight="1">
      <c r="A9" s="797"/>
      <c r="B9" s="797"/>
      <c r="C9" s="797"/>
      <c r="D9" s="797"/>
      <c r="E9" s="797"/>
      <c r="F9" s="797"/>
      <c r="G9" s="797"/>
      <c r="H9" s="797"/>
      <c r="I9" s="797"/>
      <c r="J9" s="789"/>
      <c r="K9" s="789"/>
      <c r="L9" s="789"/>
      <c r="M9" s="789"/>
      <c r="N9" s="789"/>
      <c r="O9" s="789"/>
      <c r="P9" s="789"/>
      <c r="Q9" s="789"/>
      <c r="R9" s="798"/>
      <c r="S9" s="798"/>
      <c r="T9" s="799"/>
      <c r="U9" s="789"/>
      <c r="V9" s="789"/>
      <c r="W9" s="789"/>
      <c r="X9" s="789"/>
      <c r="Y9" s="756"/>
      <c r="Z9" s="756"/>
      <c r="AA9" s="756"/>
      <c r="AB9" s="756"/>
      <c r="AC9" s="756"/>
      <c r="AD9" s="756"/>
      <c r="AE9" s="756"/>
      <c r="AF9" s="756"/>
      <c r="AG9" s="756"/>
      <c r="AH9" s="756"/>
      <c r="AI9" s="756"/>
      <c r="AJ9" s="756"/>
      <c r="AK9" s="756"/>
    </row>
    <row r="10" spans="1:37" ht="21" customHeight="1">
      <c r="A10" s="2986" t="s">
        <v>1337</v>
      </c>
      <c r="B10" s="2987"/>
      <c r="C10" s="2987"/>
      <c r="D10" s="2987"/>
      <c r="E10" s="2987"/>
      <c r="F10" s="2987"/>
      <c r="G10" s="2987"/>
      <c r="H10" s="2987"/>
      <c r="I10" s="2988"/>
      <c r="J10" s="789"/>
      <c r="K10" s="790"/>
      <c r="L10" s="790"/>
      <c r="M10" s="790"/>
      <c r="N10" s="789"/>
      <c r="O10" s="789"/>
      <c r="P10" s="789"/>
      <c r="Q10" s="789"/>
      <c r="R10" s="798"/>
      <c r="S10" s="798"/>
      <c r="T10" s="799"/>
      <c r="U10" s="789"/>
      <c r="V10" s="789"/>
      <c r="W10" s="789"/>
      <c r="X10" s="789"/>
      <c r="Y10" s="756"/>
      <c r="Z10" s="756"/>
      <c r="AA10" s="756"/>
      <c r="AB10" s="756"/>
      <c r="AC10" s="756"/>
      <c r="AD10" s="756"/>
      <c r="AE10" s="756"/>
      <c r="AF10" s="756"/>
      <c r="AG10" s="756"/>
      <c r="AH10" s="756"/>
      <c r="AI10" s="756"/>
      <c r="AJ10" s="756"/>
      <c r="AK10" s="756"/>
    </row>
    <row r="11" spans="1:37" ht="15.75" customHeight="1">
      <c r="A11" s="800"/>
      <c r="B11" s="801"/>
      <c r="C11" s="801"/>
      <c r="D11" s="801"/>
      <c r="E11" s="801"/>
      <c r="F11" s="801"/>
      <c r="G11" s="801"/>
      <c r="H11" s="801"/>
      <c r="I11" s="801"/>
      <c r="J11" s="756"/>
      <c r="K11" s="802"/>
      <c r="L11" s="802"/>
      <c r="M11" s="790"/>
      <c r="N11" s="789"/>
      <c r="O11" s="789"/>
      <c r="P11" s="789"/>
      <c r="Q11" s="789"/>
      <c r="R11" s="798"/>
      <c r="S11" s="798"/>
      <c r="T11" s="789"/>
      <c r="U11" s="789"/>
      <c r="V11" s="789"/>
      <c r="W11" s="789"/>
      <c r="X11" s="789"/>
      <c r="Y11" s="756"/>
      <c r="Z11" s="756"/>
      <c r="AA11" s="756"/>
      <c r="AB11" s="756"/>
      <c r="AC11" s="756"/>
      <c r="AD11" s="756"/>
      <c r="AE11" s="756"/>
      <c r="AF11" s="756"/>
      <c r="AG11" s="756"/>
      <c r="AH11" s="756"/>
      <c r="AI11" s="756"/>
      <c r="AJ11" s="756"/>
      <c r="AK11" s="756"/>
    </row>
    <row r="12" spans="1:37" ht="12.75" customHeight="1">
      <c r="A12" s="2976" t="s">
        <v>1338</v>
      </c>
      <c r="B12" s="2976"/>
      <c r="C12" s="2976"/>
      <c r="D12" s="2976"/>
      <c r="E12" s="2976"/>
      <c r="F12" s="2976"/>
      <c r="G12" s="2976"/>
      <c r="H12" s="2976"/>
      <c r="I12" s="2976"/>
      <c r="J12" s="756"/>
      <c r="K12" s="802"/>
      <c r="L12" s="802"/>
      <c r="M12" s="802"/>
      <c r="N12" s="789"/>
      <c r="O12" s="789"/>
      <c r="P12" s="789"/>
      <c r="Q12" s="789"/>
      <c r="R12" s="2916" t="s">
        <v>1339</v>
      </c>
      <c r="S12" s="2916"/>
      <c r="T12" s="2916"/>
      <c r="U12" s="2916"/>
      <c r="V12" s="2916"/>
      <c r="W12" s="2916"/>
      <c r="X12" s="789"/>
      <c r="Y12" s="756"/>
      <c r="Z12" s="803" t="s">
        <v>1340</v>
      </c>
      <c r="AA12" s="756"/>
      <c r="AB12" s="756"/>
      <c r="AC12" s="756"/>
      <c r="AD12" s="756"/>
      <c r="AE12" s="756"/>
      <c r="AF12" s="756"/>
      <c r="AG12" s="756"/>
      <c r="AH12" s="756"/>
      <c r="AI12" s="756"/>
      <c r="AJ12" s="756"/>
      <c r="AK12" s="756"/>
    </row>
    <row r="13" spans="1:37" ht="12" customHeight="1">
      <c r="A13" s="2989" t="s">
        <v>1341</v>
      </c>
      <c r="B13" s="2989"/>
      <c r="C13" s="2989"/>
      <c r="D13" s="2989"/>
      <c r="E13" s="2989"/>
      <c r="F13" s="2989"/>
      <c r="G13" s="2990"/>
      <c r="H13" s="2991" t="s">
        <v>1318</v>
      </c>
      <c r="I13" s="2991"/>
      <c r="J13" s="2971" t="s">
        <v>1342</v>
      </c>
      <c r="K13" s="2972" t="s">
        <v>1320</v>
      </c>
      <c r="L13" s="2972"/>
      <c r="M13" s="2972"/>
      <c r="N13" s="2939" t="s">
        <v>1343</v>
      </c>
      <c r="O13" s="2939"/>
      <c r="P13" s="2939"/>
      <c r="Q13" s="789"/>
      <c r="R13" s="2916"/>
      <c r="S13" s="2916"/>
      <c r="T13" s="2916"/>
      <c r="U13" s="2916"/>
      <c r="V13" s="2916"/>
      <c r="W13" s="2916"/>
      <c r="X13" s="789"/>
      <c r="Y13" s="756"/>
      <c r="Z13" s="755" t="s">
        <v>1344</v>
      </c>
      <c r="AA13" s="755"/>
      <c r="AB13" s="756"/>
      <c r="AC13" s="756"/>
      <c r="AD13" s="756"/>
      <c r="AE13" s="756"/>
      <c r="AF13" s="756"/>
      <c r="AG13" s="756"/>
      <c r="AH13" s="756"/>
      <c r="AI13" s="756"/>
      <c r="AJ13" s="756"/>
      <c r="AK13" s="756"/>
    </row>
    <row r="14" spans="1:37" ht="21" customHeight="1">
      <c r="A14" s="2992" t="s">
        <v>1345</v>
      </c>
      <c r="B14" s="2992"/>
      <c r="C14" s="2992"/>
      <c r="D14" s="2992"/>
      <c r="E14" s="2992"/>
      <c r="F14" s="2992"/>
      <c r="G14" s="1741">
        <f>+Z14</f>
        <v>0.6</v>
      </c>
      <c r="H14" s="2940" t="str">
        <f>+IF(ISERROR(IF((AA15+AA31)=0,"",(AA15+AA31))),"",IF((AA15+AA31)=0,"",(AA15+AA31)))</f>
        <v/>
      </c>
      <c r="I14" s="2994"/>
      <c r="J14" s="2971"/>
      <c r="K14" s="2972"/>
      <c r="L14" s="2972"/>
      <c r="M14" s="2972"/>
      <c r="N14" s="2939"/>
      <c r="O14" s="2939"/>
      <c r="P14" s="2939"/>
      <c r="Q14" s="789"/>
      <c r="R14" s="2916"/>
      <c r="S14" s="2916"/>
      <c r="T14" s="2916"/>
      <c r="U14" s="2916"/>
      <c r="V14" s="2916"/>
      <c r="W14" s="2916"/>
      <c r="X14" s="789"/>
      <c r="Y14" s="756"/>
      <c r="Z14" s="804">
        <v>0.6</v>
      </c>
      <c r="AA14" s="756"/>
      <c r="AB14" s="805">
        <f>SUM(J15:J19)</f>
        <v>0.44999999999999996</v>
      </c>
      <c r="AC14" s="756"/>
      <c r="AD14" s="756"/>
      <c r="AE14" s="756"/>
      <c r="AF14" s="756"/>
      <c r="AG14" s="756"/>
      <c r="AH14" s="756"/>
      <c r="AI14" s="756"/>
      <c r="AJ14" s="756"/>
      <c r="AK14" s="756"/>
    </row>
    <row r="15" spans="1:37" ht="51" customHeight="1">
      <c r="A15" s="2953" t="s">
        <v>1346</v>
      </c>
      <c r="B15" s="2953"/>
      <c r="C15" s="2953"/>
      <c r="D15" s="2953"/>
      <c r="E15" s="2953"/>
      <c r="F15" s="2953"/>
      <c r="G15" s="2953"/>
      <c r="H15" s="2995" t="str">
        <f>IF(ISERROR(SUM(AA16:AA18)),"",SUM(AA16:AA18))</f>
        <v/>
      </c>
      <c r="I15" s="2996"/>
      <c r="J15" s="1743">
        <f>+Z$14*Z15</f>
        <v>0.44999999999999996</v>
      </c>
      <c r="K15" s="2924" t="s">
        <v>1347</v>
      </c>
      <c r="L15" s="2925"/>
      <c r="M15" s="2925"/>
      <c r="N15" s="2926"/>
      <c r="O15" s="2927"/>
      <c r="P15" s="2928"/>
      <c r="Q15" s="789"/>
      <c r="R15" s="2917" t="s">
        <v>1348</v>
      </c>
      <c r="S15" s="2917"/>
      <c r="T15" s="2917"/>
      <c r="U15" s="2917"/>
      <c r="V15" s="2917"/>
      <c r="W15" s="806"/>
      <c r="X15" s="789"/>
      <c r="Y15" s="756"/>
      <c r="Z15" s="807">
        <v>0.75</v>
      </c>
      <c r="AA15" s="808" t="e">
        <f>SUM(AA16:AA18)*Z15</f>
        <v>#VALUE!</v>
      </c>
      <c r="AB15" s="789"/>
      <c r="AC15" s="789"/>
      <c r="AD15" s="809" t="str">
        <f>+IF(SUM(AP16:AP27)=0,"",SUM(AP16:AP27))</f>
        <v/>
      </c>
      <c r="AE15" s="789"/>
      <c r="AF15" s="789"/>
      <c r="AG15" s="789"/>
      <c r="AH15" s="789"/>
      <c r="AI15" s="789"/>
      <c r="AJ15" s="789"/>
      <c r="AK15" s="789"/>
    </row>
    <row r="16" spans="1:37" ht="30.75" customHeight="1">
      <c r="A16" s="2961" t="s">
        <v>1349</v>
      </c>
      <c r="B16" s="2961"/>
      <c r="C16" s="2961"/>
      <c r="D16" s="2961"/>
      <c r="E16" s="2961"/>
      <c r="F16" s="2961"/>
      <c r="G16" s="2961"/>
      <c r="H16" s="1742" t="str">
        <f>+$D$29</f>
        <v/>
      </c>
      <c r="I16" s="1744">
        <f>+Z$15*Z16</f>
        <v>0.15000000000000002</v>
      </c>
      <c r="J16" s="756"/>
      <c r="K16" s="2921" t="s">
        <v>1350</v>
      </c>
      <c r="L16" s="2922"/>
      <c r="M16" s="2923"/>
      <c r="N16" s="2918"/>
      <c r="O16" s="2919"/>
      <c r="P16" s="2920"/>
      <c r="Q16" s="789"/>
      <c r="R16" s="810" t="s">
        <v>1351</v>
      </c>
      <c r="S16" s="789"/>
      <c r="T16" s="789"/>
      <c r="U16" s="810" t="s">
        <v>1352</v>
      </c>
      <c r="V16" s="789"/>
      <c r="W16" s="789"/>
      <c r="X16" s="789"/>
      <c r="Y16" s="756"/>
      <c r="Z16" s="811">
        <v>0.2</v>
      </c>
      <c r="AA16" s="812" t="e">
        <f>+Z16*H16</f>
        <v>#VALUE!</v>
      </c>
      <c r="AB16" s="789">
        <f>+Z16*Z$15</f>
        <v>0.15000000000000002</v>
      </c>
      <c r="AC16" s="789"/>
      <c r="AD16" s="789"/>
      <c r="AE16" s="789"/>
      <c r="AF16" s="789"/>
      <c r="AG16" s="789"/>
      <c r="AH16" s="789"/>
      <c r="AI16" s="789"/>
      <c r="AJ16" s="789"/>
      <c r="AK16" s="789"/>
    </row>
    <row r="17" spans="1:44" ht="45" customHeight="1">
      <c r="A17" s="2962" t="s">
        <v>1353</v>
      </c>
      <c r="B17" s="2962"/>
      <c r="C17" s="2962"/>
      <c r="D17" s="2962"/>
      <c r="E17" s="2962"/>
      <c r="F17" s="2962"/>
      <c r="G17" s="2962"/>
      <c r="H17" s="1742" t="str">
        <f>+$E$29</f>
        <v/>
      </c>
      <c r="I17" s="1744">
        <f>+Z$15*Z17</f>
        <v>0.375</v>
      </c>
      <c r="J17" s="805"/>
      <c r="K17" s="2954" t="s">
        <v>1354</v>
      </c>
      <c r="L17" s="2955"/>
      <c r="M17" s="2956"/>
      <c r="N17" s="2918"/>
      <c r="O17" s="2919"/>
      <c r="P17" s="2920"/>
      <c r="Q17" s="789"/>
      <c r="R17" s="2931">
        <f>+'F1 COBERTURA ESTABLECIMIENTOS'!B100</f>
        <v>0</v>
      </c>
      <c r="S17" s="2932"/>
      <c r="T17" s="2933"/>
      <c r="U17" s="2931">
        <f>+'F3'!A80</f>
        <v>0</v>
      </c>
      <c r="V17" s="2932"/>
      <c r="W17" s="2933"/>
      <c r="X17" s="789"/>
      <c r="Y17" s="756"/>
      <c r="Z17" s="811">
        <v>0.5</v>
      </c>
      <c r="AA17" s="812" t="e">
        <f>+Z17*H17</f>
        <v>#VALUE!</v>
      </c>
      <c r="AB17" s="789">
        <f>+Z17*Z$15</f>
        <v>0.375</v>
      </c>
      <c r="AC17" s="789"/>
      <c r="AD17" s="789"/>
      <c r="AE17" s="789"/>
      <c r="AF17" s="789"/>
      <c r="AG17" s="789"/>
      <c r="AH17" s="789"/>
      <c r="AI17" s="789"/>
      <c r="AJ17" s="789"/>
      <c r="AK17" s="789"/>
    </row>
    <row r="18" spans="1:44" ht="40.5" customHeight="1">
      <c r="A18" s="2961" t="s">
        <v>1355</v>
      </c>
      <c r="B18" s="2962"/>
      <c r="C18" s="2962"/>
      <c r="D18" s="2962"/>
      <c r="E18" s="2962"/>
      <c r="F18" s="2962"/>
      <c r="G18" s="2962"/>
      <c r="H18" s="1742" t="str">
        <f>+$F$29</f>
        <v/>
      </c>
      <c r="I18" s="1744">
        <f>+Z$15*Z18</f>
        <v>0.22499999999999998</v>
      </c>
      <c r="J18" s="756"/>
      <c r="K18" s="2934" t="s">
        <v>1356</v>
      </c>
      <c r="L18" s="2935"/>
      <c r="M18" s="2936"/>
      <c r="N18" s="2918"/>
      <c r="O18" s="2919"/>
      <c r="P18" s="2920"/>
      <c r="Q18" s="789"/>
      <c r="R18" s="2931">
        <f>+'F1 COBERTURA ESTABLECIMIENTOS'!B82</f>
        <v>0</v>
      </c>
      <c r="S18" s="2932"/>
      <c r="T18" s="2933"/>
      <c r="U18" s="2931">
        <f>+'F3'!A81</f>
        <v>0</v>
      </c>
      <c r="V18" s="2932"/>
      <c r="W18" s="2933"/>
      <c r="X18" s="789"/>
      <c r="Y18" s="756"/>
      <c r="Z18" s="811">
        <v>0.3</v>
      </c>
      <c r="AA18" s="812" t="e">
        <f>+Z18*H18</f>
        <v>#VALUE!</v>
      </c>
      <c r="AB18" s="789">
        <f>+Z18*Z$15</f>
        <v>0.22499999999999998</v>
      </c>
      <c r="AC18" s="789">
        <f>SUM(AB16:AB18)</f>
        <v>0.75</v>
      </c>
      <c r="AD18" s="789"/>
      <c r="AE18" s="789"/>
      <c r="AF18" s="789"/>
      <c r="AG18" s="789"/>
      <c r="AH18" s="789"/>
      <c r="AI18" s="789"/>
      <c r="AJ18" s="789"/>
      <c r="AK18" s="789"/>
    </row>
    <row r="19" spans="1:44" ht="28.5" customHeight="1">
      <c r="A19" s="2963" t="s">
        <v>1357</v>
      </c>
      <c r="B19" s="2964"/>
      <c r="C19" s="2964"/>
      <c r="D19" s="2964"/>
      <c r="E19" s="2964"/>
      <c r="F19" s="2964"/>
      <c r="G19" s="2964"/>
      <c r="H19" s="2964"/>
      <c r="I19" s="2964"/>
      <c r="J19" s="813"/>
      <c r="K19" s="2975" t="s">
        <v>1358</v>
      </c>
      <c r="L19" s="2975"/>
      <c r="M19" s="2975"/>
      <c r="N19" s="789"/>
      <c r="O19" s="789"/>
      <c r="P19" s="789"/>
      <c r="Q19" s="789"/>
      <c r="R19" s="2931">
        <f>+'F1 COBERTURA ESTABLECIMIENTOS'!B83</f>
        <v>0</v>
      </c>
      <c r="S19" s="2932"/>
      <c r="T19" s="2933"/>
      <c r="U19" s="2931">
        <f>+'F3'!A82</f>
        <v>0</v>
      </c>
      <c r="V19" s="2932"/>
      <c r="W19" s="2933"/>
      <c r="X19" s="789"/>
      <c r="Y19" s="756"/>
      <c r="Z19" s="789"/>
      <c r="AA19" s="789"/>
      <c r="AB19" s="789"/>
      <c r="AC19" s="789"/>
      <c r="AD19" s="789"/>
      <c r="AE19" s="789"/>
      <c r="AF19" s="789"/>
      <c r="AG19" s="789"/>
      <c r="AH19" s="789"/>
      <c r="AI19" s="814" t="s">
        <v>515</v>
      </c>
      <c r="AJ19" s="814" t="s">
        <v>1359</v>
      </c>
      <c r="AK19" s="814"/>
    </row>
    <row r="20" spans="1:44" ht="23.1" customHeight="1">
      <c r="A20" s="2982" t="s">
        <v>1360</v>
      </c>
      <c r="B20" s="2983"/>
      <c r="C20" s="2983"/>
      <c r="D20" s="2983"/>
      <c r="E20" s="2983"/>
      <c r="F20" s="2983"/>
      <c r="G20" s="2984"/>
      <c r="H20" s="815"/>
      <c r="I20" s="815"/>
      <c r="J20" s="816"/>
      <c r="K20" s="2975"/>
      <c r="L20" s="2975"/>
      <c r="M20" s="2975"/>
      <c r="N20" s="789"/>
      <c r="O20" s="789"/>
      <c r="P20" s="789"/>
      <c r="Q20" s="789"/>
      <c r="R20" s="810" t="s">
        <v>1361</v>
      </c>
      <c r="S20" s="789"/>
      <c r="T20" s="789"/>
      <c r="U20" s="810" t="s">
        <v>1362</v>
      </c>
      <c r="V20" s="789"/>
      <c r="W20" s="789"/>
      <c r="X20" s="789"/>
      <c r="Y20" s="756"/>
      <c r="Z20" s="789"/>
      <c r="AA20" s="789"/>
      <c r="AB20" s="789"/>
      <c r="AC20" s="789"/>
      <c r="AD20" s="789"/>
      <c r="AE20" s="789"/>
      <c r="AF20" s="789"/>
      <c r="AG20" s="789"/>
      <c r="AH20" s="789"/>
      <c r="AI20" s="814" t="str">
        <f>+'F1 COBERTURA ESTABLECIMIENTOS'!R10</f>
        <v xml:space="preserve"> </v>
      </c>
      <c r="AJ20" s="814">
        <f>+$I$6</f>
        <v>2025</v>
      </c>
      <c r="AK20" s="814"/>
      <c r="AL20" s="817" t="s">
        <v>1363</v>
      </c>
      <c r="AM20" s="818"/>
      <c r="AN20" s="818"/>
      <c r="AO20" s="818"/>
      <c r="AP20" s="818"/>
      <c r="AQ20" s="110"/>
      <c r="AR20" s="110"/>
    </row>
    <row r="21" spans="1:44" ht="37.5" customHeight="1">
      <c r="A21" s="2974" t="s">
        <v>1210</v>
      </c>
      <c r="B21" s="2974"/>
      <c r="C21" s="2974"/>
      <c r="D21" s="1745" t="s">
        <v>1364</v>
      </c>
      <c r="E21" s="1745" t="s">
        <v>1365</v>
      </c>
      <c r="F21" s="2985" t="s">
        <v>1366</v>
      </c>
      <c r="G21" s="2985"/>
      <c r="H21" s="2997" t="s">
        <v>1367</v>
      </c>
      <c r="I21" s="2997"/>
      <c r="J21" s="816"/>
      <c r="K21" s="2975"/>
      <c r="L21" s="2975"/>
      <c r="M21" s="2975"/>
      <c r="N21" s="2918"/>
      <c r="O21" s="2919"/>
      <c r="P21" s="2920"/>
      <c r="Q21" s="789"/>
      <c r="R21" s="2931">
        <f>+'F4 UNIDAD DETECCIÓN'!B62</f>
        <v>0</v>
      </c>
      <c r="S21" s="2932"/>
      <c r="T21" s="2932"/>
      <c r="U21" s="2931">
        <f>+'F5.2 PREVENCIÓN TALLERES'!C93</f>
        <v>0</v>
      </c>
      <c r="V21" s="2932"/>
      <c r="W21" s="2933"/>
      <c r="X21" s="789"/>
      <c r="Y21" s="756"/>
      <c r="Z21" s="789"/>
      <c r="AA21" s="789"/>
      <c r="AB21" s="789"/>
      <c r="AC21" s="789"/>
      <c r="AD21" s="819" t="s">
        <v>1368</v>
      </c>
      <c r="AE21" s="819"/>
      <c r="AF21" s="819" t="s">
        <v>1369</v>
      </c>
      <c r="AG21" s="819" t="s">
        <v>1370</v>
      </c>
      <c r="AH21" s="819" t="s">
        <v>1371</v>
      </c>
      <c r="AI21" s="819" t="s">
        <v>619</v>
      </c>
      <c r="AJ21" s="819"/>
      <c r="AK21" s="819"/>
      <c r="AL21" s="820" t="s">
        <v>1372</v>
      </c>
      <c r="AM21" s="820" t="s">
        <v>1373</v>
      </c>
      <c r="AN21" s="820" t="s">
        <v>1374</v>
      </c>
      <c r="AO21" s="818"/>
      <c r="AP21" s="818"/>
      <c r="AQ21" s="110"/>
      <c r="AR21" s="110"/>
    </row>
    <row r="22" spans="1:44" ht="23.25" customHeight="1">
      <c r="A22" s="2966" t="s">
        <v>1375</v>
      </c>
      <c r="B22" s="2966"/>
      <c r="C22" s="2966"/>
      <c r="D22" s="1746"/>
      <c r="E22" s="1746"/>
      <c r="F22" s="2965"/>
      <c r="G22" s="2965"/>
      <c r="H22" s="2960" t="str">
        <f>+IFERROR(IF(Z22&gt;0,"",IF(OR(AH22=0,SUM(D22:G22)=0,(ISERROR((D22*$Z$16)+(E22*$Z$17)+(F22*$Z$18)))),"",(D22*$Z$16)+(E22*$Z$17)+(F22*$Z$18))),"")</f>
        <v/>
      </c>
      <c r="I22" s="2960"/>
      <c r="J22" s="813"/>
      <c r="K22" s="1747" t="str">
        <f>+IF(ISERROR(AH22),"",AH22)</f>
        <v/>
      </c>
      <c r="L22" s="1747" t="s">
        <v>1376</v>
      </c>
      <c r="M22" s="813"/>
      <c r="N22" s="2918"/>
      <c r="O22" s="2919"/>
      <c r="P22" s="2920"/>
      <c r="Q22" s="789"/>
      <c r="R22" s="2931">
        <f>+'F4 UNIDAD DETECCIÓN'!B63</f>
        <v>0</v>
      </c>
      <c r="S22" s="2932"/>
      <c r="T22" s="2932"/>
      <c r="U22" s="2931">
        <f>+'F5.2 PREVENCIÓN TALLERES'!C94</f>
        <v>0</v>
      </c>
      <c r="V22" s="2932"/>
      <c r="W22" s="2933"/>
      <c r="X22" s="789"/>
      <c r="Y22" s="756"/>
      <c r="Z22" s="819">
        <f t="shared" ref="Z22:Z28" si="0">+COUNTBLANK(D22:F22)</f>
        <v>3</v>
      </c>
      <c r="AA22" s="789"/>
      <c r="AB22" s="789"/>
      <c r="AC22" s="789"/>
      <c r="AD22" s="821">
        <v>0.25</v>
      </c>
      <c r="AE22" s="822"/>
      <c r="AF22" s="823">
        <v>0.27777777777777779</v>
      </c>
      <c r="AG22" s="823">
        <v>0.38461538461538458</v>
      </c>
      <c r="AH22" s="824" t="str">
        <f>+IF(ISERROR(IF($AI$20-$AJ$20=0,$AG22,IF($AJ$20-$AI$20=1,$AF22,$AD22))),"",IF($AI$20-$AJ$20=0,$AG22,IF($AJ$20-$AI$20=1,$AF22,$AD22)))</f>
        <v/>
      </c>
      <c r="AI22" s="1748" t="str">
        <f>+IF(ISBLANK(D22),"",IF($AJ$20-$AI$20=0,D22*$AG22,IF($AJ$33-$AI$33=1,D22*$AF22,D22*$AD22)))</f>
        <v/>
      </c>
      <c r="AJ22" s="1748" t="str">
        <f>+IF(ISBLANK(E22),"",IF($AJ$20-$AI$20=0,E22*$AG22,IF($AJ$33-$AI$33=1,E22*$AF22,E22*$AD22)))</f>
        <v/>
      </c>
      <c r="AK22" s="1749" t="str">
        <f>+IF(ISBLANK(F22),"",IF($AJ$20-$AI$20=0,F22*$AG22,IF($AJ$33-$AI$33=1,F22*$AF22,F22*$AD22)))</f>
        <v/>
      </c>
      <c r="AL22" s="818"/>
      <c r="AM22" s="818"/>
      <c r="AN22" s="818"/>
      <c r="AO22" s="818"/>
      <c r="AP22" s="818"/>
      <c r="AQ22" s="110"/>
      <c r="AR22" s="110"/>
    </row>
    <row r="23" spans="1:44" ht="21.6" customHeight="1">
      <c r="A23" s="2966" t="s">
        <v>1377</v>
      </c>
      <c r="B23" s="2966"/>
      <c r="C23" s="2966"/>
      <c r="D23" s="1746"/>
      <c r="E23" s="1746"/>
      <c r="F23" s="2965"/>
      <c r="G23" s="2965"/>
      <c r="H23" s="3008" t="str">
        <f>+IFERROR(IF(Z23&gt;0,"",IF(OR(ISBLANK(D23),ISBLANK(E23),ISBLANK(F23)),"",IF(OR(AH23=0,SUM(D23:G23)=0,(ISERROR((D23*$Z$16)+(E23*$Z$17)+(F23*$Z$18)))),"",(D23*$Z$16)+(E23*$Z$17)+(F23*$Z$18)))),"")</f>
        <v/>
      </c>
      <c r="I23" s="3009"/>
      <c r="J23" s="813"/>
      <c r="K23" s="1747" t="str">
        <f t="shared" ref="K23:K29" si="1">+IF(ISERROR(AH23),"",AH23)</f>
        <v/>
      </c>
      <c r="L23" s="825"/>
      <c r="M23" s="826"/>
      <c r="N23" s="2918"/>
      <c r="O23" s="2919"/>
      <c r="P23" s="2920"/>
      <c r="Q23" s="789"/>
      <c r="R23" s="2931">
        <f>+'F4 UNIDAD DETECCIÓN'!B64</f>
        <v>0</v>
      </c>
      <c r="S23" s="2932"/>
      <c r="T23" s="2932"/>
      <c r="U23" s="2931">
        <f>+'F5.2 PREVENCIÓN TALLERES'!C95</f>
        <v>0</v>
      </c>
      <c r="V23" s="2932"/>
      <c r="W23" s="2933"/>
      <c r="X23" s="789"/>
      <c r="Y23" s="756"/>
      <c r="Z23" s="819">
        <f t="shared" si="0"/>
        <v>3</v>
      </c>
      <c r="AA23" s="789"/>
      <c r="AB23" s="789"/>
      <c r="AC23" s="789"/>
      <c r="AD23" s="821">
        <v>0.1</v>
      </c>
      <c r="AE23" s="822"/>
      <c r="AF23" s="823">
        <v>0.11111111111111112</v>
      </c>
      <c r="AG23" s="823">
        <v>0.15384615384615385</v>
      </c>
      <c r="AH23" s="824" t="str">
        <f t="shared" ref="AH23:AH28" si="2">+IF(ISERROR(IF($AI$20-$AJ$20=0,$AG23,IF($AJ$20-$AI$20=1,$AF23,$AD23))),"",IF($AI$20-$AJ$20=0,$AG23,IF($AJ$20-$AI$20=1,$AF23,$AD23)))</f>
        <v/>
      </c>
      <c r="AI23" s="1748" t="str">
        <f t="shared" ref="AI23:AI28" si="3">+IF(ISBLANK(D23),"",IF($AJ$20-$AI$20=0,D23*$AG23,IF($AJ$33-$AI$33=1,D23*$AF23,D23*$AD23)))</f>
        <v/>
      </c>
      <c r="AJ23" s="1748" t="str">
        <f t="shared" ref="AJ23:AJ28" si="4">+IF(ISBLANK(E23),"",IF($AJ$20-$AI$20=0,E23*$AG23,IF($AJ$33-$AI$33=1,E23*$AF23,E23*$AD23)))</f>
        <v/>
      </c>
      <c r="AK23" s="1749" t="str">
        <f t="shared" ref="AK23:AK28" si="5">+IF(ISBLANK(F23),"",IF($AJ$20-$AI$20=0,F23*$AG23,IF($AJ$33-$AI$33=1,F23*$AF23,F23*$AD23)))</f>
        <v/>
      </c>
      <c r="AL23" s="818"/>
      <c r="AM23" s="818"/>
      <c r="AN23" s="818"/>
      <c r="AO23" s="818"/>
      <c r="AP23" s="818"/>
      <c r="AQ23" s="110"/>
      <c r="AR23" s="110"/>
    </row>
    <row r="24" spans="1:44" ht="20.100000000000001" customHeight="1">
      <c r="A24" s="2966" t="s">
        <v>1378</v>
      </c>
      <c r="B24" s="2966"/>
      <c r="C24" s="2966"/>
      <c r="D24" s="1746"/>
      <c r="E24" s="1746"/>
      <c r="F24" s="2965"/>
      <c r="G24" s="2965"/>
      <c r="H24" s="2960" t="str">
        <f>+IFERROR(IF(Z24&gt;0,"",IF(OR(AH24=0,SUM(D24:G24)=0,(ISERROR((D24*$Z$16)+(E24*$Z$17)+(F24*$Z$18)))),"",(D24*$Z$16)+(E24*$Z$17)+(F24*$Z$18))),"")</f>
        <v/>
      </c>
      <c r="I24" s="2960"/>
      <c r="J24" s="813"/>
      <c r="K24" s="1747" t="str">
        <f t="shared" si="1"/>
        <v/>
      </c>
      <c r="L24" s="825"/>
      <c r="M24" s="826"/>
      <c r="N24" s="2918"/>
      <c r="O24" s="2919"/>
      <c r="P24" s="2920"/>
      <c r="Q24" s="789"/>
      <c r="R24" s="810" t="s">
        <v>1379</v>
      </c>
      <c r="S24" s="789"/>
      <c r="T24" s="789"/>
      <c r="U24" s="810" t="s">
        <v>1380</v>
      </c>
      <c r="V24" s="789"/>
      <c r="W24" s="789"/>
      <c r="X24" s="789"/>
      <c r="Y24" s="756"/>
      <c r="Z24" s="819">
        <f t="shared" si="0"/>
        <v>3</v>
      </c>
      <c r="AA24" s="789"/>
      <c r="AB24" s="789"/>
      <c r="AC24" s="789"/>
      <c r="AD24" s="821">
        <v>0.1</v>
      </c>
      <c r="AE24" s="822"/>
      <c r="AF24" s="823"/>
      <c r="AG24" s="823"/>
      <c r="AH24" s="824" t="str">
        <f t="shared" si="2"/>
        <v/>
      </c>
      <c r="AI24" s="1748" t="str">
        <f t="shared" si="3"/>
        <v/>
      </c>
      <c r="AJ24" s="1748" t="str">
        <f t="shared" si="4"/>
        <v/>
      </c>
      <c r="AK24" s="1749" t="str">
        <f t="shared" si="5"/>
        <v/>
      </c>
      <c r="AL24" s="818"/>
      <c r="AM24" s="818"/>
      <c r="AN24" s="818"/>
      <c r="AO24" s="818"/>
      <c r="AP24" s="818"/>
      <c r="AQ24" s="110"/>
      <c r="AR24" s="110"/>
    </row>
    <row r="25" spans="1:44" ht="23.85" customHeight="1">
      <c r="A25" s="2966" t="s">
        <v>1381</v>
      </c>
      <c r="B25" s="2966"/>
      <c r="C25" s="2966"/>
      <c r="D25" s="1746"/>
      <c r="E25" s="1746"/>
      <c r="F25" s="2965"/>
      <c r="G25" s="2965"/>
      <c r="H25" s="2960" t="str">
        <f>+IFERROR(IF(Z25&gt;0,"",IF(OR(AH25=0,SUM(D25:G25)=0,(ISERROR((D25*$Z$16)+(E25*$Z$17)+(F25*$Z$18)))),"",(D25*$Z$16)+(E25*$Z$17)+(F25*$Z$18))),"")</f>
        <v/>
      </c>
      <c r="I25" s="2960"/>
      <c r="J25" s="813"/>
      <c r="K25" s="1747" t="str">
        <f t="shared" si="1"/>
        <v/>
      </c>
      <c r="L25" s="825"/>
      <c r="M25" s="826"/>
      <c r="N25" s="2918"/>
      <c r="O25" s="2919"/>
      <c r="P25" s="2920"/>
      <c r="Q25" s="789"/>
      <c r="R25" s="2931" t="e">
        <f>+#REF!</f>
        <v>#REF!</v>
      </c>
      <c r="S25" s="2932"/>
      <c r="T25" s="2932"/>
      <c r="U25" s="2931" t="e">
        <f>+#REF!</f>
        <v>#REF!</v>
      </c>
      <c r="V25" s="2932"/>
      <c r="W25" s="2933"/>
      <c r="X25" s="789"/>
      <c r="Y25" s="756"/>
      <c r="Z25" s="819">
        <f t="shared" si="0"/>
        <v>3</v>
      </c>
      <c r="AA25" s="789"/>
      <c r="AB25" s="789"/>
      <c r="AC25" s="789"/>
      <c r="AD25" s="821">
        <v>0.25</v>
      </c>
      <c r="AE25" s="822"/>
      <c r="AF25" s="823">
        <v>0.27777777777777779</v>
      </c>
      <c r="AG25" s="823"/>
      <c r="AH25" s="824" t="str">
        <f t="shared" si="2"/>
        <v/>
      </c>
      <c r="AI25" s="1748" t="str">
        <f t="shared" si="3"/>
        <v/>
      </c>
      <c r="AJ25" s="1748" t="str">
        <f t="shared" si="4"/>
        <v/>
      </c>
      <c r="AK25" s="1749" t="str">
        <f t="shared" si="5"/>
        <v/>
      </c>
      <c r="AL25" s="818"/>
      <c r="AM25" s="818"/>
      <c r="AN25" s="818"/>
      <c r="AO25" s="818"/>
      <c r="AP25" s="818"/>
      <c r="AQ25" s="110"/>
      <c r="AR25" s="110"/>
    </row>
    <row r="26" spans="1:44" ht="12.75" customHeight="1">
      <c r="A26" s="2966" t="s">
        <v>1382</v>
      </c>
      <c r="B26" s="2966"/>
      <c r="C26" s="2966"/>
      <c r="D26" s="1746"/>
      <c r="E26" s="1746"/>
      <c r="F26" s="2965"/>
      <c r="G26" s="2965"/>
      <c r="H26" s="2960" t="str">
        <f>+IFERROR(IF(Z26&gt;0,"",IF(OR(AH26=0,SUM(D26:G26)=0,(ISERROR((D26*$Z$16)+(E26*$Z$17)+(F26*$Z$18)))),"",(D26*$Z$16)+(E26*$Z$17)+(F26*$Z$18))),"")</f>
        <v/>
      </c>
      <c r="I26" s="2960"/>
      <c r="J26" s="813"/>
      <c r="K26" s="1747" t="str">
        <f t="shared" si="1"/>
        <v/>
      </c>
      <c r="L26" s="825"/>
      <c r="M26" s="826"/>
      <c r="N26" s="2918"/>
      <c r="O26" s="2919"/>
      <c r="P26" s="2920"/>
      <c r="Q26" s="789"/>
      <c r="R26" s="2931" t="e">
        <f>+#REF!</f>
        <v>#REF!</v>
      </c>
      <c r="S26" s="2932"/>
      <c r="T26" s="2932"/>
      <c r="U26" s="2931" t="e">
        <f>+#REF!</f>
        <v>#REF!</v>
      </c>
      <c r="V26" s="2932"/>
      <c r="W26" s="2933"/>
      <c r="X26" s="789"/>
      <c r="Y26" s="756"/>
      <c r="Z26" s="819">
        <f t="shared" si="0"/>
        <v>3</v>
      </c>
      <c r="AA26" s="789"/>
      <c r="AB26" s="789"/>
      <c r="AC26" s="789"/>
      <c r="AD26" s="821">
        <v>0.15</v>
      </c>
      <c r="AE26" s="822"/>
      <c r="AF26" s="823">
        <v>0.16666666666666666</v>
      </c>
      <c r="AG26" s="823">
        <v>0.23076923076923075</v>
      </c>
      <c r="AH26" s="824" t="str">
        <f t="shared" si="2"/>
        <v/>
      </c>
      <c r="AI26" s="1748" t="str">
        <f t="shared" si="3"/>
        <v/>
      </c>
      <c r="AJ26" s="1748" t="str">
        <f t="shared" si="4"/>
        <v/>
      </c>
      <c r="AK26" s="1749" t="str">
        <f t="shared" si="5"/>
        <v/>
      </c>
      <c r="AL26" s="818"/>
      <c r="AM26" s="818"/>
      <c r="AN26" s="818"/>
      <c r="AO26" s="818"/>
      <c r="AP26" s="818"/>
      <c r="AQ26" s="110"/>
      <c r="AR26" s="110"/>
    </row>
    <row r="27" spans="1:44" ht="12.75" customHeight="1">
      <c r="A27" s="2966" t="s">
        <v>1383</v>
      </c>
      <c r="B27" s="2966"/>
      <c r="C27" s="2966"/>
      <c r="D27" s="1746"/>
      <c r="E27" s="1746"/>
      <c r="F27" s="2965"/>
      <c r="G27" s="2965"/>
      <c r="H27" s="2960" t="str">
        <f>+IFERROR(IF(Z27&gt;0,"",IF(OR(AH27=0,SUM(D27:G27)=0,(ISERROR((D27*$Z$16)+(E27*$Z$17)+(F27*$Z$18)))),"",(D27*$Z$16)+(E27*$Z$17)+(F27*$Z$18))),"")</f>
        <v/>
      </c>
      <c r="I27" s="2960"/>
      <c r="J27" s="813"/>
      <c r="K27" s="1747" t="str">
        <f t="shared" si="1"/>
        <v/>
      </c>
      <c r="L27" s="825"/>
      <c r="M27" s="826"/>
      <c r="N27" s="2918"/>
      <c r="O27" s="2919"/>
      <c r="P27" s="2920"/>
      <c r="Q27" s="789"/>
      <c r="R27" s="810" t="s">
        <v>1384</v>
      </c>
      <c r="S27" s="810"/>
      <c r="T27" s="810"/>
      <c r="U27" s="798" t="s">
        <v>1385</v>
      </c>
      <c r="V27" s="798"/>
      <c r="W27" s="798"/>
      <c r="X27" s="789"/>
      <c r="Y27" s="756"/>
      <c r="Z27" s="819">
        <f t="shared" si="0"/>
        <v>3</v>
      </c>
      <c r="AA27" s="789"/>
      <c r="AB27" s="789"/>
      <c r="AC27" s="789"/>
      <c r="AD27" s="821">
        <v>0.1</v>
      </c>
      <c r="AE27" s="822"/>
      <c r="AF27" s="823">
        <v>0.11111111111111112</v>
      </c>
      <c r="AG27" s="823">
        <v>0.15384615384615385</v>
      </c>
      <c r="AH27" s="824" t="str">
        <f t="shared" si="2"/>
        <v/>
      </c>
      <c r="AI27" s="1748" t="str">
        <f t="shared" si="3"/>
        <v/>
      </c>
      <c r="AJ27" s="1748" t="str">
        <f t="shared" si="4"/>
        <v/>
      </c>
      <c r="AK27" s="1749" t="str">
        <f t="shared" si="5"/>
        <v/>
      </c>
      <c r="AL27" s="818"/>
      <c r="AM27" s="818"/>
      <c r="AN27" s="818"/>
      <c r="AO27" s="818"/>
      <c r="AP27" s="818"/>
      <c r="AQ27" s="110"/>
      <c r="AR27" s="110"/>
    </row>
    <row r="28" spans="1:44" ht="12.75" customHeight="1">
      <c r="A28" s="2966" t="s">
        <v>1386</v>
      </c>
      <c r="B28" s="2966"/>
      <c r="C28" s="2966"/>
      <c r="D28" s="1746"/>
      <c r="E28" s="1746"/>
      <c r="F28" s="2965"/>
      <c r="G28" s="2965"/>
      <c r="H28" s="2960" t="str">
        <f>+IFERROR(IF(Z28&gt;0,"",IF(OR(AH28=0,SUM(D28:G28)=0,(ISERROR((D28*$Z$16)+(E28*$Z$17)+(F28*$Z$18)))),"",(D28*$Z$16)+(E28*$Z$17)+(F28*$Z$18))),"")</f>
        <v/>
      </c>
      <c r="I28" s="2960"/>
      <c r="J28" s="813"/>
      <c r="K28" s="1747" t="str">
        <f t="shared" si="1"/>
        <v/>
      </c>
      <c r="L28" s="825"/>
      <c r="M28" s="826"/>
      <c r="N28" s="2918"/>
      <c r="O28" s="2919"/>
      <c r="P28" s="2920"/>
      <c r="Q28" s="789"/>
      <c r="R28" s="2931">
        <f>+'F6 UNIDAD DERIVACIÓN'!C339</f>
        <v>0</v>
      </c>
      <c r="S28" s="2932"/>
      <c r="T28" s="2932"/>
      <c r="U28" s="2931" t="e">
        <f>+#REF!</f>
        <v>#REF!</v>
      </c>
      <c r="V28" s="2932"/>
      <c r="W28" s="2933"/>
      <c r="X28" s="789"/>
      <c r="Y28" s="756"/>
      <c r="Z28" s="819">
        <f t="shared" si="0"/>
        <v>3</v>
      </c>
      <c r="AA28" s="789"/>
      <c r="AB28" s="789"/>
      <c r="AC28" s="789"/>
      <c r="AD28" s="821">
        <v>0.05</v>
      </c>
      <c r="AE28" s="822"/>
      <c r="AF28" s="823">
        <v>5.5555555555555559E-2</v>
      </c>
      <c r="AG28" s="823">
        <v>7.6923076923076927E-2</v>
      </c>
      <c r="AH28" s="824" t="str">
        <f t="shared" si="2"/>
        <v/>
      </c>
      <c r="AI28" s="1748" t="str">
        <f t="shared" si="3"/>
        <v/>
      </c>
      <c r="AJ28" s="1748" t="str">
        <f t="shared" si="4"/>
        <v/>
      </c>
      <c r="AK28" s="1749" t="str">
        <f t="shared" si="5"/>
        <v/>
      </c>
      <c r="AL28" s="818"/>
      <c r="AM28" s="818"/>
      <c r="AN28" s="818"/>
      <c r="AO28" s="827" t="s">
        <v>1387</v>
      </c>
      <c r="AP28" s="817" t="s">
        <v>1388</v>
      </c>
      <c r="AQ28" s="818"/>
      <c r="AR28" s="818"/>
    </row>
    <row r="29" spans="1:44" ht="12.75" customHeight="1">
      <c r="A29" s="2973" t="s">
        <v>1389</v>
      </c>
      <c r="B29" s="2973"/>
      <c r="C29" s="2973"/>
      <c r="D29" s="1750" t="str">
        <f>+IF(AP29&gt;0,"",IF(OR(SUM(AI22:AI28)=0,ISERROR(SUM(AI22:AI28))),"",(SUM(AI22:AI28))))</f>
        <v/>
      </c>
      <c r="E29" s="1750" t="str">
        <f>+IF(AQ29&gt;0,"",IF(OR(SUM(AJ22:AJ28)=0,ISERROR(SUM(AJ22:AJ28))),"",(SUM(AJ22:AJ28))))</f>
        <v/>
      </c>
      <c r="F29" s="2979" t="str">
        <f>+IF(AR29&gt;0,"",IF(OR(SUM(AK22:AK28)=0,ISERROR(SUM(AK22:AK28))),"",(SUM(AK22:AK28))))</f>
        <v/>
      </c>
      <c r="G29" s="2979"/>
      <c r="H29" s="2960" t="str">
        <f>+H15</f>
        <v/>
      </c>
      <c r="I29" s="2960"/>
      <c r="J29" s="813"/>
      <c r="K29" s="1747">
        <f t="shared" si="1"/>
        <v>0</v>
      </c>
      <c r="L29" s="813"/>
      <c r="M29" s="813"/>
      <c r="N29" s="789"/>
      <c r="O29" s="789"/>
      <c r="P29" s="789"/>
      <c r="Q29" s="789"/>
      <c r="R29" s="2931"/>
      <c r="S29" s="2932"/>
      <c r="T29" s="2932"/>
      <c r="U29" s="2931"/>
      <c r="V29" s="2932"/>
      <c r="W29" s="2933"/>
      <c r="X29" s="789"/>
      <c r="Y29" s="756"/>
      <c r="Z29" s="819"/>
      <c r="AA29" s="789"/>
      <c r="AB29" s="789"/>
      <c r="AC29" s="789"/>
      <c r="AD29" s="819">
        <f>+COUNTBLANK(D22:D28)</f>
        <v>7</v>
      </c>
      <c r="AE29" s="819">
        <f>+COUNTBLANK(E22:E28)</f>
        <v>7</v>
      </c>
      <c r="AF29" s="819">
        <f>+COUNTBLANK(F22:F28)</f>
        <v>7</v>
      </c>
      <c r="AG29" s="789"/>
      <c r="AH29" s="828">
        <f>SUM(AH22:AH28)</f>
        <v>0</v>
      </c>
      <c r="AI29" s="789"/>
      <c r="AJ29" s="789"/>
      <c r="AK29" s="789"/>
      <c r="AL29" s="818">
        <f>+COUNTBLANK(AD22:AD28)</f>
        <v>0</v>
      </c>
      <c r="AM29" s="818">
        <f>+COUNTBLANK(AF22:AF28)</f>
        <v>1</v>
      </c>
      <c r="AN29" s="818">
        <f>+COUNTBLANK(AG22:AG28)</f>
        <v>2</v>
      </c>
      <c r="AO29" s="818" t="str">
        <f>+IF(ISERROR(IF($AI$20-$AJ$20=0,$AN$29,IF($AJ$20-$AI$20=1,$AM$29,$AL$29))),"",IF($AI$20-$AJ$20=0,$AN$29,IF($AJ$20-$AI$20=1,$AM$29,$AL$29)))</f>
        <v/>
      </c>
      <c r="AP29" s="818" t="str">
        <f>+IF(ISERROR(AD29-$AO$29),"",AD29-$AO$29)</f>
        <v/>
      </c>
      <c r="AQ29" s="818" t="str">
        <f>+IF(ISERROR(AE29-$AO$29),"",AE29-$AO$29)</f>
        <v/>
      </c>
      <c r="AR29" s="818" t="str">
        <f>+IF(ISERROR(AF29-$AO$29),"",AF29-$AO$29)</f>
        <v/>
      </c>
    </row>
    <row r="30" spans="1:44" ht="12.75" customHeight="1">
      <c r="A30" s="756"/>
      <c r="B30" s="756"/>
      <c r="C30" s="756"/>
      <c r="D30" s="829" t="s">
        <v>1390</v>
      </c>
      <c r="E30" s="829" t="s">
        <v>1390</v>
      </c>
      <c r="F30" s="829" t="s">
        <v>1390</v>
      </c>
      <c r="G30" s="829" t="s">
        <v>1390</v>
      </c>
      <c r="H30" s="756"/>
      <c r="I30" s="756"/>
      <c r="J30" s="756"/>
      <c r="K30" s="756"/>
      <c r="L30" s="756"/>
      <c r="M30" s="756"/>
      <c r="N30" s="789"/>
      <c r="O30" s="789"/>
      <c r="P30" s="789"/>
      <c r="Q30" s="789"/>
      <c r="R30" s="789"/>
      <c r="S30" s="789"/>
      <c r="T30" s="789"/>
      <c r="U30" s="789"/>
      <c r="V30" s="789"/>
      <c r="W30" s="789"/>
      <c r="X30" s="789"/>
      <c r="Y30" s="756"/>
      <c r="Z30" s="789"/>
      <c r="AA30" s="789"/>
      <c r="AB30" s="789"/>
      <c r="AC30" s="789"/>
      <c r="AD30" s="789"/>
      <c r="AE30" s="789"/>
      <c r="AF30" s="789"/>
      <c r="AG30" s="789"/>
      <c r="AH30" s="789"/>
      <c r="AI30" s="789"/>
      <c r="AJ30" s="789"/>
      <c r="AK30" s="789"/>
      <c r="AL30" s="830" t="s">
        <v>1390</v>
      </c>
      <c r="AM30" s="830" t="s">
        <v>1391</v>
      </c>
      <c r="AN30" s="830" t="s">
        <v>1392</v>
      </c>
      <c r="AO30" s="110"/>
      <c r="AP30" s="110"/>
      <c r="AQ30" s="110"/>
      <c r="AR30" s="110"/>
    </row>
    <row r="31" spans="1:44" ht="27.6" customHeight="1" thickBot="1">
      <c r="A31" s="2953" t="s">
        <v>1393</v>
      </c>
      <c r="B31" s="2953"/>
      <c r="C31" s="2953"/>
      <c r="D31" s="2953"/>
      <c r="E31" s="2953"/>
      <c r="F31" s="2953"/>
      <c r="G31" s="2953"/>
      <c r="H31" s="2957" t="str">
        <f>+IF(ISBLANK('F10 EVALUACIÓN FORMAL JUNAEB'!$H$52),"",'F10 EVALUACIÓN FORMAL JUNAEB'!$H$52)</f>
        <v/>
      </c>
      <c r="I31" s="2957"/>
      <c r="J31" s="1751">
        <f>+Z$14*Z31</f>
        <v>0.15</v>
      </c>
      <c r="K31" s="2929" t="s">
        <v>1394</v>
      </c>
      <c r="L31" s="2930"/>
      <c r="M31" s="2930"/>
      <c r="N31" s="2918"/>
      <c r="O31" s="2919"/>
      <c r="P31" s="2920"/>
      <c r="Q31" s="789"/>
      <c r="R31" s="810" t="s">
        <v>1395</v>
      </c>
      <c r="S31" s="789"/>
      <c r="T31" s="789"/>
      <c r="U31" s="789"/>
      <c r="V31" s="789"/>
      <c r="W31" s="789"/>
      <c r="X31" s="789"/>
      <c r="Y31" s="756"/>
      <c r="Z31" s="807">
        <v>0.25</v>
      </c>
      <c r="AA31" s="831" t="e">
        <f>+Z31*H31</f>
        <v>#VALUE!</v>
      </c>
      <c r="AB31" s="789">
        <f>+Z31</f>
        <v>0.25</v>
      </c>
      <c r="AC31" s="789"/>
      <c r="AD31" s="789"/>
      <c r="AE31" s="789"/>
      <c r="AF31" s="789"/>
      <c r="AG31" s="789"/>
      <c r="AH31" s="789"/>
      <c r="AI31" s="789"/>
      <c r="AJ31" s="789"/>
      <c r="AK31" s="789"/>
    </row>
    <row r="32" spans="1:44" ht="26.1" customHeight="1" thickBot="1">
      <c r="A32" s="2978" t="s">
        <v>1396</v>
      </c>
      <c r="B32" s="2978"/>
      <c r="C32" s="2978"/>
      <c r="D32" s="2978"/>
      <c r="E32" s="2978"/>
      <c r="F32" s="2978"/>
      <c r="G32" s="1741">
        <f>+Z32</f>
        <v>0.4</v>
      </c>
      <c r="H32" s="2967" t="str">
        <f>IF(ISERROR(AA33+AA36),"",AA33+AA36)</f>
        <v/>
      </c>
      <c r="I32" s="2967"/>
      <c r="J32" s="1751"/>
      <c r="K32" s="2958"/>
      <c r="L32" s="2958"/>
      <c r="M32" s="2959"/>
      <c r="N32" s="2918"/>
      <c r="O32" s="2919"/>
      <c r="P32" s="2920"/>
      <c r="Q32" s="789"/>
      <c r="R32" s="2931">
        <f>+'F2 PERFIL EQUIPO EJECUTOR'!C63</f>
        <v>0</v>
      </c>
      <c r="S32" s="2932"/>
      <c r="T32" s="2932"/>
      <c r="U32" s="2932"/>
      <c r="V32" s="2932"/>
      <c r="W32" s="2933"/>
      <c r="X32" s="789"/>
      <c r="Y32" s="756"/>
      <c r="Z32" s="832">
        <v>0.4</v>
      </c>
      <c r="AA32" s="789"/>
      <c r="AB32" s="789"/>
      <c r="AC32" s="789"/>
      <c r="AD32" s="789"/>
      <c r="AE32" s="789"/>
      <c r="AF32" s="789"/>
      <c r="AG32" s="789"/>
      <c r="AH32" s="789"/>
      <c r="AI32" s="789"/>
      <c r="AJ32" s="789"/>
      <c r="AK32" s="789"/>
    </row>
    <row r="33" spans="1:37" ht="15.6" customHeight="1">
      <c r="A33" s="2981" t="s">
        <v>1397</v>
      </c>
      <c r="B33" s="2981"/>
      <c r="C33" s="2981"/>
      <c r="D33" s="2981"/>
      <c r="E33" s="2981"/>
      <c r="F33" s="2981"/>
      <c r="G33" s="1752">
        <f>+Z33</f>
        <v>0.4</v>
      </c>
      <c r="H33" s="2940" t="str">
        <f>+IF(AB33&gt;0,"",IF(SUM(AA34:AA35)=0,"",SUM(AA34:AA35)))</f>
        <v/>
      </c>
      <c r="I33" s="2940"/>
      <c r="J33" s="1751"/>
      <c r="K33" s="2941"/>
      <c r="L33" s="2941"/>
      <c r="M33" s="2942"/>
      <c r="N33" s="2918"/>
      <c r="O33" s="2919"/>
      <c r="P33" s="2920"/>
      <c r="Q33" s="789"/>
      <c r="R33" s="2931">
        <f>+'F2 PERFIL EQUIPO EJECUTOR'!C64</f>
        <v>0</v>
      </c>
      <c r="S33" s="2932"/>
      <c r="T33" s="2932"/>
      <c r="U33" s="2932"/>
      <c r="V33" s="2932"/>
      <c r="W33" s="2933"/>
      <c r="X33" s="833">
        <f>+Z33</f>
        <v>0.4</v>
      </c>
      <c r="Y33" s="756"/>
      <c r="Z33" s="834">
        <v>0.4</v>
      </c>
      <c r="AA33" s="835" t="e">
        <f t="shared" ref="AA33:AA39" si="6">+Z33*H33</f>
        <v>#VALUE!</v>
      </c>
      <c r="AB33" s="819">
        <f>+COUNTBLANK(H34:H35)</f>
        <v>2</v>
      </c>
      <c r="AC33" s="789"/>
      <c r="AD33" s="789"/>
      <c r="AE33" s="789"/>
      <c r="AF33" s="789"/>
      <c r="AG33" s="789"/>
      <c r="AH33" s="789"/>
      <c r="AI33" s="789"/>
      <c r="AJ33" s="789"/>
      <c r="AK33" s="789"/>
    </row>
    <row r="34" spans="1:37" ht="25.5" customHeight="1">
      <c r="A34" s="2937" t="s">
        <v>1398</v>
      </c>
      <c r="B34" s="2937"/>
      <c r="C34" s="2937"/>
      <c r="D34" s="2937"/>
      <c r="E34" s="2937"/>
      <c r="F34" s="2937"/>
      <c r="G34" s="2937"/>
      <c r="H34" s="2938"/>
      <c r="I34" s="2938"/>
      <c r="J34" s="1751">
        <f>+IF($I$3="x",Z$33*Z34*Z$32,IF($I$2="X",Z$33*Z32,Z$33*Z34*Z$32))</f>
        <v>0.11199999999999999</v>
      </c>
      <c r="K34" s="2929" t="s">
        <v>1399</v>
      </c>
      <c r="L34" s="2930"/>
      <c r="M34" s="2930"/>
      <c r="N34" s="2918"/>
      <c r="O34" s="2919"/>
      <c r="P34" s="2920"/>
      <c r="Q34" s="789"/>
      <c r="R34" s="2931">
        <f>+'F2 PERFIL EQUIPO EJECUTOR'!C65</f>
        <v>0</v>
      </c>
      <c r="S34" s="2932"/>
      <c r="T34" s="2932"/>
      <c r="U34" s="2932"/>
      <c r="V34" s="2932"/>
      <c r="W34" s="2933"/>
      <c r="X34" s="789"/>
      <c r="Y34" s="756"/>
      <c r="Z34" s="836">
        <v>0.7</v>
      </c>
      <c r="AA34" s="837">
        <f t="shared" si="6"/>
        <v>0</v>
      </c>
      <c r="AB34" s="789"/>
      <c r="AC34" s="789"/>
      <c r="AD34" s="789"/>
      <c r="AE34" s="789"/>
      <c r="AF34" s="789"/>
      <c r="AG34" s="789"/>
      <c r="AH34" s="789"/>
      <c r="AI34" s="789"/>
      <c r="AJ34" s="789"/>
      <c r="AK34" s="789"/>
    </row>
    <row r="35" spans="1:37" ht="15.75" customHeight="1">
      <c r="A35" s="2937" t="s">
        <v>1400</v>
      </c>
      <c r="B35" s="2937"/>
      <c r="C35" s="2937"/>
      <c r="D35" s="2937"/>
      <c r="E35" s="2937"/>
      <c r="F35" s="2937"/>
      <c r="G35" s="2937"/>
      <c r="H35" s="2938"/>
      <c r="I35" s="2938"/>
      <c r="J35" s="1751">
        <f>+IF($I$3="x",Z$33*Z35*Z$32,IF($I$2="x",0,Z35*Z$32))</f>
        <v>4.8000000000000001E-2</v>
      </c>
      <c r="K35" s="2929" t="s">
        <v>1401</v>
      </c>
      <c r="L35" s="2930"/>
      <c r="M35" s="2930"/>
      <c r="N35" s="2918"/>
      <c r="O35" s="2919"/>
      <c r="P35" s="2920"/>
      <c r="Q35" s="789"/>
      <c r="R35" s="2931">
        <f>+'F2 PERFIL EQUIPO EJECUTOR'!C66</f>
        <v>0</v>
      </c>
      <c r="S35" s="2932"/>
      <c r="T35" s="2932"/>
      <c r="U35" s="2932"/>
      <c r="V35" s="2932"/>
      <c r="W35" s="2933"/>
      <c r="X35" s="789"/>
      <c r="Y35" s="756"/>
      <c r="Z35" s="836">
        <v>0.3</v>
      </c>
      <c r="AA35" s="837">
        <f t="shared" si="6"/>
        <v>0</v>
      </c>
      <c r="AB35" s="789"/>
      <c r="AC35" s="789"/>
      <c r="AD35" s="789"/>
      <c r="AE35" s="789"/>
      <c r="AF35" s="789"/>
      <c r="AG35" s="789"/>
      <c r="AH35" s="789"/>
      <c r="AI35" s="789"/>
      <c r="AJ35" s="789"/>
      <c r="AK35" s="789"/>
    </row>
    <row r="36" spans="1:37" ht="12" customHeight="1">
      <c r="A36" s="2980" t="s">
        <v>1402</v>
      </c>
      <c r="B36" s="2980"/>
      <c r="C36" s="2980"/>
      <c r="D36" s="2980"/>
      <c r="E36" s="2980"/>
      <c r="F36" s="2980"/>
      <c r="G36" s="1752">
        <f>+Z36</f>
        <v>0.6</v>
      </c>
      <c r="H36" s="2977" t="str">
        <f>+IF(AB36&gt;0,"",IF(SUM(AA37:AA39)=0,"",SUM(AA37:AA39)))</f>
        <v/>
      </c>
      <c r="I36" s="2977"/>
      <c r="J36" s="1751"/>
      <c r="K36" s="2943"/>
      <c r="L36" s="2943"/>
      <c r="M36" s="2944"/>
      <c r="N36" s="2918"/>
      <c r="O36" s="2919"/>
      <c r="P36" s="2920"/>
      <c r="Q36" s="789"/>
      <c r="R36" s="838"/>
      <c r="S36" s="789"/>
      <c r="T36" s="789"/>
      <c r="U36" s="789"/>
      <c r="V36" s="789"/>
      <c r="W36" s="789"/>
      <c r="X36" s="833">
        <f>+Z36</f>
        <v>0.6</v>
      </c>
      <c r="Y36" s="756"/>
      <c r="Z36" s="839">
        <v>0.6</v>
      </c>
      <c r="AA36" s="840" t="e">
        <f t="shared" si="6"/>
        <v>#VALUE!</v>
      </c>
      <c r="AB36" s="819">
        <f>+COUNTBLANK(H37:H39)</f>
        <v>3</v>
      </c>
      <c r="AC36" s="789"/>
      <c r="AD36" s="789"/>
      <c r="AE36" s="789"/>
      <c r="AF36" s="789"/>
      <c r="AG36" s="789"/>
      <c r="AH36" s="789"/>
      <c r="AI36" s="789"/>
      <c r="AJ36" s="789"/>
      <c r="AK36" s="789"/>
    </row>
    <row r="37" spans="1:37" ht="41.25" customHeight="1">
      <c r="A37" s="2937" t="s">
        <v>1403</v>
      </c>
      <c r="B37" s="2937"/>
      <c r="C37" s="2937"/>
      <c r="D37" s="2937"/>
      <c r="E37" s="2937"/>
      <c r="F37" s="2937"/>
      <c r="G37" s="2937"/>
      <c r="H37" s="2938"/>
      <c r="I37" s="2938"/>
      <c r="J37" s="1751">
        <f>+Z$36*Z37*Z$32</f>
        <v>0.12</v>
      </c>
      <c r="K37" s="2929" t="s">
        <v>1404</v>
      </c>
      <c r="L37" s="2930"/>
      <c r="M37" s="2930"/>
      <c r="N37" s="2918"/>
      <c r="O37" s="2919"/>
      <c r="P37" s="2920"/>
      <c r="Q37" s="789"/>
      <c r="R37" s="789"/>
      <c r="S37" s="789"/>
      <c r="T37" s="789"/>
      <c r="U37" s="789"/>
      <c r="V37" s="789"/>
      <c r="W37" s="789"/>
      <c r="X37" s="789"/>
      <c r="Y37" s="756"/>
      <c r="Z37" s="836">
        <v>0.5</v>
      </c>
      <c r="AA37" s="837">
        <f t="shared" si="6"/>
        <v>0</v>
      </c>
      <c r="AB37" s="789"/>
      <c r="AC37" s="789"/>
      <c r="AD37" s="789"/>
      <c r="AE37" s="789"/>
      <c r="AF37" s="789"/>
      <c r="AG37" s="789"/>
      <c r="AH37" s="789"/>
      <c r="AI37" s="789"/>
      <c r="AJ37" s="789"/>
      <c r="AK37" s="789"/>
    </row>
    <row r="38" spans="1:37" ht="20.25" customHeight="1">
      <c r="A38" s="2937" t="s">
        <v>1405</v>
      </c>
      <c r="B38" s="2937"/>
      <c r="C38" s="2937"/>
      <c r="D38" s="2937"/>
      <c r="E38" s="2937"/>
      <c r="F38" s="2937"/>
      <c r="G38" s="2937"/>
      <c r="H38" s="2938"/>
      <c r="I38" s="2938"/>
      <c r="J38" s="1751">
        <f>+Z$36*Z38*Z$32</f>
        <v>8.4000000000000005E-2</v>
      </c>
      <c r="K38" s="2929" t="s">
        <v>1406</v>
      </c>
      <c r="L38" s="2930"/>
      <c r="M38" s="2930"/>
      <c r="N38" s="2918"/>
      <c r="O38" s="2919"/>
      <c r="P38" s="2920"/>
      <c r="Q38" s="789"/>
      <c r="R38" s="789"/>
      <c r="S38" s="789"/>
      <c r="T38" s="789"/>
      <c r="U38" s="789"/>
      <c r="V38" s="789"/>
      <c r="W38" s="789"/>
      <c r="X38" s="789"/>
      <c r="Y38" s="756"/>
      <c r="Z38" s="836">
        <v>0.35</v>
      </c>
      <c r="AA38" s="837">
        <f t="shared" si="6"/>
        <v>0</v>
      </c>
      <c r="AB38" s="789"/>
      <c r="AC38" s="789"/>
      <c r="AD38" s="789"/>
      <c r="AE38" s="789"/>
      <c r="AF38" s="789"/>
      <c r="AG38" s="789"/>
      <c r="AH38" s="789"/>
      <c r="AI38" s="789"/>
      <c r="AJ38" s="789"/>
      <c r="AK38" s="789"/>
    </row>
    <row r="39" spans="1:37" ht="27" customHeight="1">
      <c r="A39" s="2937" t="s">
        <v>1407</v>
      </c>
      <c r="B39" s="2937"/>
      <c r="C39" s="2937"/>
      <c r="D39" s="2937"/>
      <c r="E39" s="2937"/>
      <c r="F39" s="2937"/>
      <c r="G39" s="2937"/>
      <c r="H39" s="2938"/>
      <c r="I39" s="2938"/>
      <c r="J39" s="1751">
        <f>+Z$36*Z39*Z$32</f>
        <v>3.5999999999999997E-2</v>
      </c>
      <c r="K39" s="2929" t="s">
        <v>1408</v>
      </c>
      <c r="L39" s="2930"/>
      <c r="M39" s="2930"/>
      <c r="N39" s="2918"/>
      <c r="O39" s="2919"/>
      <c r="P39" s="2920"/>
      <c r="Q39" s="789"/>
      <c r="R39" s="789"/>
      <c r="S39" s="789"/>
      <c r="T39" s="789"/>
      <c r="U39" s="789"/>
      <c r="V39" s="789"/>
      <c r="W39" s="789"/>
      <c r="X39" s="789"/>
      <c r="Y39" s="756"/>
      <c r="Z39" s="836">
        <v>0.15</v>
      </c>
      <c r="AA39" s="837">
        <f t="shared" si="6"/>
        <v>0</v>
      </c>
      <c r="AB39" s="789"/>
      <c r="AC39" s="789"/>
      <c r="AD39" s="789"/>
      <c r="AE39" s="789"/>
      <c r="AF39" s="789"/>
      <c r="AG39" s="789"/>
      <c r="AH39" s="789"/>
      <c r="AI39" s="789"/>
      <c r="AJ39" s="789"/>
      <c r="AK39" s="789"/>
    </row>
    <row r="40" spans="1:37" ht="21" customHeight="1">
      <c r="A40" s="2952" t="s">
        <v>1409</v>
      </c>
      <c r="B40" s="2952"/>
      <c r="C40" s="2952"/>
      <c r="D40" s="2952"/>
      <c r="E40" s="2952"/>
      <c r="F40" s="2952"/>
      <c r="G40" s="2952"/>
      <c r="H40" s="2940" t="str">
        <f>IF(AA40&lt;$AB$40,"",IF(ISERROR((H15*J15)+(H31*J31)+(H34*J34)+(H35*J35)+(H37*J37)+(H38*J38)+(H39*J39)),"",(H15*J15)+(H31*J31)+(H34*J34)+(H35*J35)+(H37*J37)+(H38*J38)+(H39*J39)))</f>
        <v/>
      </c>
      <c r="I40" s="2940"/>
      <c r="J40" s="1753">
        <f>SUM(J15:J39)</f>
        <v>1</v>
      </c>
      <c r="K40" s="802"/>
      <c r="L40" s="802"/>
      <c r="M40" s="802"/>
      <c r="N40" s="2918"/>
      <c r="O40" s="2919"/>
      <c r="P40" s="2920"/>
      <c r="Q40" s="789"/>
      <c r="R40" s="789"/>
      <c r="S40" s="789"/>
      <c r="T40" s="789"/>
      <c r="U40" s="789"/>
      <c r="V40" s="789"/>
      <c r="W40" s="789"/>
      <c r="X40" s="789"/>
      <c r="Y40" s="756"/>
      <c r="Z40" s="789" t="s">
        <v>1410</v>
      </c>
      <c r="AA40" s="797">
        <f>+COUNT(H37:I39,H34:I35,H31)+COUNTIF(H15,"&gt;0")</f>
        <v>0</v>
      </c>
      <c r="AB40" s="797">
        <f>+COUNT(J37:J39,J34:J35,J31)+COUNTIF(J15,"&gt;0")</f>
        <v>7</v>
      </c>
      <c r="AC40" s="789"/>
      <c r="AD40" s="789"/>
      <c r="AE40" s="789"/>
      <c r="AF40" s="789"/>
      <c r="AG40" s="789"/>
      <c r="AH40" s="789"/>
      <c r="AI40" s="789"/>
      <c r="AJ40" s="789"/>
      <c r="AK40" s="789"/>
    </row>
    <row r="41" spans="1:37" ht="9.75" customHeight="1">
      <c r="A41" s="841" t="s">
        <v>1411</v>
      </c>
      <c r="B41" s="789"/>
      <c r="C41" s="789"/>
      <c r="D41" s="789"/>
      <c r="E41" s="789"/>
      <c r="F41" s="789"/>
      <c r="G41" s="789"/>
      <c r="H41" s="789"/>
      <c r="I41" s="789"/>
      <c r="J41" s="756"/>
      <c r="K41" s="802"/>
      <c r="L41" s="802"/>
      <c r="M41" s="802"/>
      <c r="N41" s="789"/>
      <c r="O41" s="789"/>
      <c r="P41" s="789"/>
      <c r="Q41" s="789"/>
      <c r="R41" s="789"/>
      <c r="S41" s="789"/>
      <c r="T41" s="789"/>
      <c r="U41" s="789"/>
      <c r="V41" s="789"/>
      <c r="W41" s="789"/>
      <c r="X41" s="789"/>
      <c r="Y41" s="756"/>
      <c r="Z41" s="789"/>
      <c r="AA41" s="789"/>
      <c r="AB41" s="789"/>
      <c r="AC41" s="789"/>
      <c r="AD41" s="789"/>
      <c r="AE41" s="789"/>
      <c r="AF41" s="789"/>
      <c r="AG41" s="789"/>
      <c r="AH41" s="789"/>
      <c r="AI41" s="789"/>
      <c r="AJ41" s="789"/>
      <c r="AK41" s="789"/>
    </row>
    <row r="42" spans="1:37" ht="9" customHeight="1">
      <c r="A42" s="1754" t="s">
        <v>1412</v>
      </c>
      <c r="B42" s="797"/>
      <c r="C42" s="797"/>
      <c r="D42" s="797"/>
      <c r="E42" s="797"/>
      <c r="F42" s="797"/>
      <c r="G42" s="797"/>
      <c r="H42" s="789"/>
      <c r="I42" s="797"/>
      <c r="J42" s="756"/>
      <c r="K42" s="756"/>
      <c r="L42" s="802"/>
      <c r="M42" s="802"/>
      <c r="N42" s="790"/>
      <c r="O42" s="790"/>
      <c r="P42" s="790"/>
      <c r="Q42" s="790"/>
      <c r="R42" s="790"/>
      <c r="S42" s="842"/>
      <c r="T42" s="842"/>
      <c r="U42" s="789"/>
      <c r="V42" s="789"/>
      <c r="W42" s="789"/>
      <c r="X42" s="789"/>
      <c r="Y42" s="756"/>
      <c r="Z42" s="789"/>
      <c r="AA42" s="789"/>
      <c r="AB42" s="789"/>
      <c r="AC42" s="789"/>
      <c r="AD42" s="789"/>
      <c r="AE42" s="789"/>
      <c r="AF42" s="789"/>
      <c r="AG42" s="789"/>
      <c r="AH42" s="789"/>
      <c r="AI42" s="789"/>
      <c r="AJ42" s="789"/>
      <c r="AK42" s="789"/>
    </row>
    <row r="43" spans="1:37" ht="21" customHeight="1">
      <c r="A43" s="2951" t="s">
        <v>1310</v>
      </c>
      <c r="B43" s="2951"/>
      <c r="C43" s="2951"/>
      <c r="D43" s="2951"/>
      <c r="E43" s="2951"/>
      <c r="F43" s="2951"/>
      <c r="G43" s="2951"/>
      <c r="H43" s="797"/>
      <c r="I43" s="797"/>
      <c r="J43" s="756"/>
      <c r="K43" s="802"/>
      <c r="L43" s="802"/>
      <c r="M43" s="802"/>
      <c r="N43" s="789"/>
      <c r="O43" s="789"/>
      <c r="P43" s="789"/>
      <c r="Q43" s="789"/>
      <c r="R43" s="789"/>
      <c r="S43" s="789"/>
      <c r="T43" s="789"/>
      <c r="U43" s="789"/>
      <c r="V43" s="789"/>
      <c r="W43" s="789"/>
      <c r="X43" s="789"/>
      <c r="Y43" s="756"/>
      <c r="Z43" s="789"/>
      <c r="AA43" s="789"/>
      <c r="AB43" s="789"/>
      <c r="AC43" s="789"/>
      <c r="AD43" s="789"/>
      <c r="AE43" s="789"/>
      <c r="AF43" s="789"/>
      <c r="AG43" s="789"/>
      <c r="AH43" s="789"/>
      <c r="AI43" s="789"/>
      <c r="AJ43" s="789"/>
      <c r="AK43" s="789"/>
    </row>
    <row r="44" spans="1:37" ht="12.75" customHeight="1">
      <c r="A44" s="843" t="s">
        <v>1413</v>
      </c>
      <c r="B44" s="843"/>
      <c r="C44" s="843"/>
      <c r="D44" s="843"/>
      <c r="E44" s="843"/>
      <c r="F44" s="843"/>
      <c r="G44" s="843"/>
      <c r="H44" s="844"/>
      <c r="I44" s="844"/>
      <c r="J44" s="756"/>
      <c r="K44" s="802"/>
      <c r="L44" s="802"/>
      <c r="M44" s="802"/>
      <c r="N44" s="789"/>
      <c r="O44" s="789"/>
      <c r="P44" s="789"/>
      <c r="Q44" s="789"/>
      <c r="R44" s="789"/>
      <c r="S44" s="789"/>
      <c r="T44" s="789"/>
      <c r="U44" s="789"/>
      <c r="V44" s="789"/>
      <c r="W44" s="789"/>
      <c r="X44" s="789"/>
      <c r="Y44" s="756"/>
      <c r="Z44" s="789"/>
      <c r="AA44" s="789"/>
      <c r="AB44" s="789"/>
      <c r="AC44" s="789"/>
      <c r="AD44" s="789"/>
      <c r="AE44" s="789"/>
      <c r="AF44" s="789"/>
      <c r="AG44" s="789"/>
      <c r="AH44" s="789"/>
      <c r="AI44" s="789"/>
      <c r="AJ44" s="789"/>
      <c r="AK44" s="789"/>
    </row>
    <row r="45" spans="1:37" ht="12.75" customHeight="1">
      <c r="A45" s="2948" t="s">
        <v>1414</v>
      </c>
      <c r="B45" s="2949"/>
      <c r="C45" s="2949"/>
      <c r="D45" s="2949"/>
      <c r="E45" s="2949"/>
      <c r="F45" s="2949"/>
      <c r="G45" s="2949"/>
      <c r="H45" s="2949"/>
      <c r="I45" s="2950"/>
      <c r="J45" s="756"/>
      <c r="K45" s="802"/>
      <c r="L45" s="802"/>
      <c r="M45" s="802"/>
      <c r="N45" s="789"/>
      <c r="O45" s="789"/>
      <c r="P45" s="789"/>
      <c r="Q45" s="789"/>
      <c r="R45" s="789"/>
      <c r="S45" s="789"/>
      <c r="T45" s="789"/>
      <c r="U45" s="789"/>
      <c r="V45" s="789"/>
      <c r="W45" s="789"/>
      <c r="X45" s="789"/>
      <c r="Y45" s="756"/>
      <c r="Z45" s="789"/>
      <c r="AA45" s="789"/>
      <c r="AB45" s="789"/>
      <c r="AC45" s="789"/>
      <c r="AD45" s="789"/>
      <c r="AE45" s="789"/>
      <c r="AF45" s="789"/>
      <c r="AG45" s="789"/>
      <c r="AH45" s="789"/>
      <c r="AI45" s="789"/>
      <c r="AJ45" s="789"/>
      <c r="AK45" s="789"/>
    </row>
    <row r="46" spans="1:37" ht="86.45" customHeight="1">
      <c r="A46" s="2918"/>
      <c r="B46" s="2919"/>
      <c r="C46" s="2919"/>
      <c r="D46" s="2919"/>
      <c r="E46" s="2919"/>
      <c r="F46" s="2919"/>
      <c r="G46" s="2919"/>
      <c r="H46" s="2919"/>
      <c r="I46" s="2920"/>
      <c r="J46" s="756"/>
      <c r="K46" s="802"/>
      <c r="L46" s="802"/>
      <c r="M46" s="802"/>
      <c r="N46" s="789"/>
      <c r="O46" s="789"/>
      <c r="P46" s="789"/>
      <c r="Q46" s="789"/>
      <c r="R46" s="789"/>
      <c r="S46" s="789"/>
      <c r="T46" s="789"/>
      <c r="U46" s="789"/>
      <c r="V46" s="789"/>
      <c r="W46" s="789"/>
      <c r="X46" s="789"/>
      <c r="Y46" s="756"/>
      <c r="Z46" s="789"/>
      <c r="AA46" s="789"/>
      <c r="AB46" s="789"/>
      <c r="AC46" s="789"/>
      <c r="AD46" s="789"/>
      <c r="AE46" s="789"/>
      <c r="AF46" s="789"/>
      <c r="AG46" s="789"/>
      <c r="AH46" s="789"/>
      <c r="AI46" s="789"/>
      <c r="AJ46" s="789"/>
      <c r="AK46" s="789"/>
    </row>
    <row r="47" spans="1:37" ht="12.75" customHeight="1">
      <c r="A47" s="2948" t="s">
        <v>1415</v>
      </c>
      <c r="B47" s="2949"/>
      <c r="C47" s="2949"/>
      <c r="D47" s="2949"/>
      <c r="E47" s="2949"/>
      <c r="F47" s="2949"/>
      <c r="G47" s="2949"/>
      <c r="H47" s="2949"/>
      <c r="I47" s="2950"/>
      <c r="J47" s="756"/>
      <c r="K47" s="802"/>
      <c r="L47" s="802"/>
      <c r="M47" s="802"/>
      <c r="N47" s="789"/>
      <c r="O47" s="789"/>
      <c r="P47" s="789"/>
      <c r="Q47" s="789"/>
      <c r="R47" s="789"/>
      <c r="S47" s="789"/>
      <c r="T47" s="789"/>
      <c r="U47" s="789"/>
      <c r="V47" s="789"/>
      <c r="W47" s="789"/>
      <c r="X47" s="789"/>
      <c r="Y47" s="756"/>
      <c r="Z47" s="789"/>
      <c r="AA47" s="789"/>
      <c r="AB47" s="789"/>
      <c r="AC47" s="789"/>
      <c r="AD47" s="789"/>
      <c r="AE47" s="789"/>
      <c r="AF47" s="789"/>
      <c r="AG47" s="789"/>
      <c r="AH47" s="789"/>
      <c r="AI47" s="789"/>
      <c r="AJ47" s="789"/>
      <c r="AK47" s="789"/>
    </row>
    <row r="48" spans="1:37" ht="20.100000000000001" customHeight="1">
      <c r="A48" s="2918"/>
      <c r="B48" s="2919"/>
      <c r="C48" s="2919"/>
      <c r="D48" s="2919"/>
      <c r="E48" s="2919"/>
      <c r="F48" s="2919"/>
      <c r="G48" s="2919"/>
      <c r="H48" s="2919"/>
      <c r="I48" s="2920"/>
      <c r="J48" s="756"/>
      <c r="K48" s="802"/>
      <c r="L48" s="802"/>
      <c r="M48" s="802"/>
      <c r="N48" s="789"/>
      <c r="O48" s="789"/>
      <c r="P48" s="789"/>
      <c r="Q48" s="789"/>
      <c r="R48" s="789"/>
      <c r="S48" s="789"/>
      <c r="T48" s="789"/>
      <c r="U48" s="789"/>
      <c r="V48" s="789"/>
      <c r="W48" s="789"/>
      <c r="X48" s="789"/>
      <c r="Y48" s="756"/>
      <c r="Z48" s="789"/>
      <c r="AA48" s="789"/>
      <c r="AB48" s="789"/>
      <c r="AC48" s="789"/>
      <c r="AD48" s="789"/>
      <c r="AE48" s="789"/>
      <c r="AF48" s="789"/>
      <c r="AG48" s="789"/>
      <c r="AH48" s="789"/>
      <c r="AI48" s="789"/>
      <c r="AJ48" s="789"/>
      <c r="AK48" s="789"/>
    </row>
    <row r="49" spans="1:37" ht="20.100000000000001" hidden="1" customHeight="1">
      <c r="A49" s="845" t="s">
        <v>1416</v>
      </c>
      <c r="B49" s="845"/>
      <c r="C49" s="845"/>
      <c r="D49" s="845"/>
      <c r="E49" s="845"/>
      <c r="F49" s="845"/>
      <c r="G49" s="845"/>
      <c r="H49" s="846"/>
      <c r="I49" s="846"/>
      <c r="J49" s="756"/>
      <c r="K49" s="802"/>
      <c r="L49" s="802"/>
      <c r="M49" s="802"/>
      <c r="N49" s="789"/>
      <c r="O49" s="789"/>
      <c r="P49" s="789"/>
      <c r="Q49" s="789"/>
      <c r="R49" s="789"/>
      <c r="S49" s="789"/>
      <c r="T49" s="789"/>
      <c r="U49" s="789"/>
      <c r="V49" s="789"/>
      <c r="W49" s="789"/>
      <c r="X49" s="789"/>
      <c r="Y49" s="756"/>
      <c r="Z49" s="789"/>
      <c r="AA49" s="789"/>
      <c r="AB49" s="789"/>
      <c r="AC49" s="789"/>
      <c r="AD49" s="789"/>
      <c r="AE49" s="789"/>
      <c r="AF49" s="789"/>
      <c r="AG49" s="789"/>
      <c r="AH49" s="789"/>
      <c r="AI49" s="789"/>
      <c r="AJ49" s="789"/>
      <c r="AK49" s="789"/>
    </row>
    <row r="50" spans="1:37" ht="20.100000000000001" hidden="1" customHeight="1">
      <c r="A50" s="2948" t="s">
        <v>1312</v>
      </c>
      <c r="B50" s="2949"/>
      <c r="C50" s="2949"/>
      <c r="D50" s="2949"/>
      <c r="E50" s="2949"/>
      <c r="F50" s="2949"/>
      <c r="G50" s="2949"/>
      <c r="H50" s="2949"/>
      <c r="I50" s="2950"/>
      <c r="J50" s="756"/>
      <c r="K50" s="802"/>
      <c r="L50" s="802"/>
      <c r="M50" s="802"/>
      <c r="N50" s="789"/>
      <c r="O50" s="789"/>
      <c r="P50" s="789"/>
      <c r="Q50" s="789"/>
      <c r="R50" s="789"/>
      <c r="S50" s="789"/>
      <c r="T50" s="789"/>
      <c r="U50" s="789"/>
      <c r="V50" s="789"/>
      <c r="W50" s="789"/>
      <c r="X50" s="789"/>
      <c r="Y50" s="756"/>
      <c r="Z50" s="789"/>
      <c r="AA50" s="789"/>
      <c r="AB50" s="789"/>
      <c r="AC50" s="789"/>
      <c r="AD50" s="789"/>
      <c r="AE50" s="789"/>
      <c r="AF50" s="789"/>
      <c r="AG50" s="789"/>
      <c r="AH50" s="789"/>
      <c r="AI50" s="789"/>
      <c r="AJ50" s="789"/>
      <c r="AK50" s="789"/>
    </row>
    <row r="51" spans="1:37" ht="20.100000000000001" hidden="1" customHeight="1">
      <c r="A51" s="2968"/>
      <c r="B51" s="2969"/>
      <c r="C51" s="2969"/>
      <c r="D51" s="2969"/>
      <c r="E51" s="2969"/>
      <c r="F51" s="2969"/>
      <c r="G51" s="2969"/>
      <c r="H51" s="2969"/>
      <c r="I51" s="2970"/>
      <c r="J51" s="756"/>
      <c r="K51" s="802"/>
      <c r="L51" s="802"/>
      <c r="M51" s="802"/>
      <c r="N51" s="789"/>
      <c r="O51" s="789"/>
      <c r="P51" s="789"/>
      <c r="Q51" s="789"/>
      <c r="R51" s="789"/>
      <c r="S51" s="789"/>
      <c r="T51" s="789"/>
      <c r="U51" s="789"/>
      <c r="V51" s="789"/>
      <c r="W51" s="789"/>
      <c r="X51" s="789"/>
      <c r="Y51" s="756"/>
      <c r="Z51" s="789"/>
      <c r="AA51" s="789"/>
      <c r="AB51" s="789"/>
      <c r="AC51" s="789"/>
      <c r="AD51" s="789"/>
      <c r="AE51" s="789"/>
      <c r="AF51" s="789"/>
      <c r="AG51" s="789"/>
      <c r="AH51" s="789"/>
      <c r="AI51" s="789"/>
      <c r="AJ51" s="789"/>
      <c r="AK51" s="789"/>
    </row>
    <row r="52" spans="1:37" ht="20.100000000000001" hidden="1" customHeight="1">
      <c r="A52" s="2948" t="s">
        <v>1313</v>
      </c>
      <c r="B52" s="2949"/>
      <c r="C52" s="2949"/>
      <c r="D52" s="2949"/>
      <c r="E52" s="2949"/>
      <c r="F52" s="2949"/>
      <c r="G52" s="2949"/>
      <c r="H52" s="2949"/>
      <c r="I52" s="2950"/>
      <c r="J52" s="756"/>
      <c r="K52" s="802"/>
      <c r="L52" s="802"/>
      <c r="M52" s="802"/>
      <c r="N52" s="789"/>
      <c r="O52" s="789"/>
      <c r="P52" s="789"/>
      <c r="Q52" s="789"/>
      <c r="R52" s="789"/>
      <c r="S52" s="789"/>
      <c r="T52" s="789"/>
      <c r="U52" s="789"/>
      <c r="V52" s="789"/>
      <c r="W52" s="789"/>
      <c r="X52" s="789"/>
      <c r="Y52" s="756"/>
      <c r="Z52" s="789"/>
      <c r="AA52" s="789"/>
      <c r="AB52" s="789"/>
      <c r="AC52" s="789"/>
      <c r="AD52" s="789"/>
      <c r="AE52" s="789"/>
      <c r="AF52" s="789"/>
      <c r="AG52" s="789"/>
      <c r="AH52" s="789"/>
      <c r="AI52" s="789"/>
      <c r="AJ52" s="789"/>
      <c r="AK52" s="789"/>
    </row>
    <row r="53" spans="1:37" ht="20.100000000000001" hidden="1" customHeight="1" thickBot="1">
      <c r="A53" s="2968"/>
      <c r="B53" s="2969"/>
      <c r="C53" s="2969"/>
      <c r="D53" s="2969"/>
      <c r="E53" s="2969"/>
      <c r="F53" s="2969"/>
      <c r="G53" s="2969"/>
      <c r="H53" s="2969"/>
      <c r="I53" s="2970"/>
      <c r="J53" s="756"/>
      <c r="K53" s="802"/>
      <c r="L53" s="802"/>
      <c r="M53" s="802"/>
      <c r="N53" s="789"/>
      <c r="O53" s="789"/>
      <c r="P53" s="789"/>
      <c r="Q53" s="789"/>
      <c r="R53" s="789"/>
      <c r="S53" s="789"/>
      <c r="T53" s="789"/>
      <c r="U53" s="789"/>
      <c r="V53" s="789"/>
      <c r="W53" s="789"/>
      <c r="X53" s="789"/>
      <c r="Y53" s="756"/>
      <c r="Z53" s="789"/>
      <c r="AA53" s="789"/>
      <c r="AB53" s="789"/>
      <c r="AC53" s="789"/>
      <c r="AD53" s="789"/>
      <c r="AE53" s="789"/>
      <c r="AF53" s="789"/>
      <c r="AG53" s="789"/>
      <c r="AH53" s="789"/>
      <c r="AI53" s="789"/>
      <c r="AJ53" s="789"/>
      <c r="AK53" s="789"/>
    </row>
    <row r="54" spans="1:37" ht="20.100000000000001" customHeight="1" thickBot="1">
      <c r="A54"/>
      <c r="B54" s="847"/>
      <c r="C54" s="847"/>
      <c r="D54" s="847"/>
      <c r="E54" s="847"/>
      <c r="F54" s="847"/>
      <c r="G54" s="847"/>
      <c r="H54" s="847"/>
      <c r="I54" s="847"/>
      <c r="J54" s="756"/>
      <c r="K54" s="802"/>
      <c r="L54" s="802"/>
      <c r="M54" s="802"/>
      <c r="N54" s="789"/>
      <c r="O54" s="789"/>
      <c r="P54" s="789"/>
      <c r="Q54" s="789"/>
      <c r="R54" s="789"/>
      <c r="S54" s="789"/>
      <c r="T54" s="789"/>
      <c r="U54" s="789"/>
      <c r="V54" s="789"/>
      <c r="W54" s="789"/>
      <c r="X54" s="789"/>
      <c r="Y54" s="756"/>
      <c r="Z54" s="789"/>
      <c r="AA54" s="789"/>
      <c r="AB54" s="789"/>
      <c r="AC54" s="789"/>
      <c r="AD54" s="789"/>
      <c r="AE54" s="789"/>
      <c r="AF54" s="789"/>
      <c r="AG54" s="789"/>
      <c r="AH54" s="789"/>
      <c r="AI54" s="789"/>
      <c r="AJ54" s="789"/>
      <c r="AK54" s="789"/>
    </row>
    <row r="55" spans="1:37" ht="20.100000000000001" customHeight="1">
      <c r="A55"/>
      <c r="B55" s="848" t="s">
        <v>1417</v>
      </c>
      <c r="C55" s="849" t="s">
        <v>1418</v>
      </c>
      <c r="D55" s="850"/>
      <c r="E55" s="851" t="s">
        <v>1419</v>
      </c>
      <c r="F55" s="852" t="s">
        <v>1420</v>
      </c>
      <c r="G55" s="852" t="s">
        <v>1421</v>
      </c>
      <c r="H55" s="852" t="s">
        <v>1422</v>
      </c>
      <c r="I55" s="853" t="s">
        <v>1423</v>
      </c>
      <c r="J55" s="756"/>
      <c r="K55" s="802"/>
      <c r="L55" s="802"/>
      <c r="M55" s="802"/>
      <c r="N55" s="789"/>
      <c r="O55" s="789"/>
      <c r="P55" s="789"/>
      <c r="Q55" s="789"/>
      <c r="R55" s="789"/>
      <c r="S55" s="789"/>
      <c r="T55" s="789"/>
      <c r="U55" s="789"/>
      <c r="V55" s="789"/>
      <c r="W55" s="789"/>
      <c r="X55" s="789"/>
      <c r="Y55" s="756"/>
      <c r="Z55" s="789"/>
      <c r="AA55" s="789"/>
      <c r="AB55" s="789"/>
      <c r="AC55" s="789"/>
      <c r="AD55" s="789"/>
      <c r="AE55" s="789"/>
      <c r="AF55" s="789"/>
      <c r="AG55" s="789"/>
      <c r="AH55" s="789"/>
      <c r="AI55" s="789"/>
      <c r="AJ55" s="789"/>
      <c r="AK55" s="789"/>
    </row>
    <row r="56" spans="1:37" ht="20.100000000000001" customHeight="1">
      <c r="A56"/>
      <c r="B56" s="854" t="s">
        <v>1424</v>
      </c>
      <c r="C56" s="67"/>
      <c r="D56" s="850"/>
      <c r="E56" s="855" t="str">
        <f>IF($C56=E$55,"X","")</f>
        <v/>
      </c>
      <c r="F56" s="856" t="str">
        <f>IF($C56=F$55,"X","")</f>
        <v/>
      </c>
      <c r="G56" s="856" t="str">
        <f>IF($C56=G$55,"X","")</f>
        <v/>
      </c>
      <c r="H56" s="856" t="str">
        <f>IF($C56=H$55,"X","")</f>
        <v/>
      </c>
      <c r="I56" s="857" t="str">
        <f>IF($C56=I$55,"X","")</f>
        <v/>
      </c>
      <c r="J56" s="756"/>
      <c r="K56" s="802"/>
      <c r="L56" s="802"/>
      <c r="M56" s="802"/>
      <c r="N56" s="789"/>
      <c r="O56" s="789"/>
      <c r="P56" s="789"/>
      <c r="Q56" s="789"/>
      <c r="R56" s="789"/>
      <c r="S56" s="789"/>
      <c r="T56" s="789"/>
      <c r="U56" s="789"/>
      <c r="V56" s="789"/>
      <c r="W56" s="789"/>
      <c r="X56" s="789"/>
      <c r="Y56" s="756"/>
      <c r="Z56" s="789"/>
      <c r="AA56" s="789"/>
      <c r="AB56" s="789"/>
      <c r="AC56" s="789"/>
      <c r="AD56" s="789"/>
      <c r="AE56" s="789"/>
      <c r="AF56" s="789"/>
      <c r="AG56" s="789"/>
      <c r="AH56" s="789"/>
      <c r="AI56" s="789"/>
      <c r="AJ56" s="789"/>
      <c r="AK56" s="789"/>
    </row>
    <row r="57" spans="1:37" ht="20.100000000000001" customHeight="1">
      <c r="A57"/>
      <c r="B57" s="854" t="s">
        <v>1425</v>
      </c>
      <c r="C57" s="67"/>
      <c r="D57" s="850"/>
      <c r="E57" s="855" t="str">
        <f t="shared" ref="E57:I60" si="7">IF($C57=E$55,"X","")</f>
        <v/>
      </c>
      <c r="F57" s="856" t="str">
        <f t="shared" si="7"/>
        <v/>
      </c>
      <c r="G57" s="856" t="str">
        <f t="shared" si="7"/>
        <v/>
      </c>
      <c r="H57" s="856" t="str">
        <f t="shared" si="7"/>
        <v/>
      </c>
      <c r="I57" s="857" t="str">
        <f t="shared" si="7"/>
        <v/>
      </c>
      <c r="J57" s="756"/>
      <c r="K57" s="802"/>
      <c r="L57" s="802"/>
      <c r="M57" s="802"/>
      <c r="N57" s="789"/>
      <c r="O57" s="789"/>
      <c r="P57" s="789"/>
      <c r="Q57" s="789"/>
      <c r="R57" s="789"/>
      <c r="S57" s="789"/>
      <c r="T57" s="789"/>
      <c r="U57" s="789"/>
      <c r="V57" s="789"/>
      <c r="W57" s="789"/>
      <c r="X57" s="789"/>
      <c r="Y57" s="756"/>
      <c r="Z57" s="789"/>
      <c r="AA57" s="789"/>
      <c r="AB57" s="789"/>
      <c r="AC57" s="789"/>
      <c r="AD57" s="789"/>
      <c r="AE57" s="789"/>
      <c r="AF57" s="789"/>
      <c r="AG57" s="789"/>
      <c r="AH57" s="789"/>
      <c r="AI57" s="789"/>
      <c r="AJ57" s="789"/>
      <c r="AK57" s="789"/>
    </row>
    <row r="58" spans="1:37" ht="20.100000000000001" customHeight="1">
      <c r="A58"/>
      <c r="B58" s="854" t="s">
        <v>1426</v>
      </c>
      <c r="C58" s="67"/>
      <c r="D58" s="850"/>
      <c r="E58" s="855" t="str">
        <f t="shared" si="7"/>
        <v/>
      </c>
      <c r="F58" s="856" t="str">
        <f t="shared" si="7"/>
        <v/>
      </c>
      <c r="G58" s="856" t="str">
        <f t="shared" si="7"/>
        <v/>
      </c>
      <c r="H58" s="856" t="str">
        <f t="shared" si="7"/>
        <v/>
      </c>
      <c r="I58" s="857" t="str">
        <f t="shared" si="7"/>
        <v/>
      </c>
      <c r="J58" s="756"/>
      <c r="K58" s="802"/>
      <c r="L58" s="802"/>
      <c r="M58" s="802"/>
      <c r="N58" s="789"/>
      <c r="O58" s="789"/>
      <c r="P58" s="789"/>
      <c r="Q58" s="789"/>
      <c r="R58" s="789"/>
      <c r="S58" s="789"/>
      <c r="T58" s="789"/>
      <c r="U58" s="789"/>
      <c r="V58" s="789"/>
      <c r="W58" s="789"/>
      <c r="X58" s="789"/>
      <c r="Y58" s="756"/>
      <c r="Z58" s="789"/>
      <c r="AA58" s="789"/>
      <c r="AB58" s="789"/>
      <c r="AC58" s="789"/>
      <c r="AD58" s="789"/>
      <c r="AE58" s="789"/>
      <c r="AF58" s="789"/>
      <c r="AG58" s="789"/>
      <c r="AH58" s="789"/>
      <c r="AI58" s="789"/>
      <c r="AJ58" s="789"/>
      <c r="AK58" s="789"/>
    </row>
    <row r="59" spans="1:37" ht="20.100000000000001" customHeight="1">
      <c r="A59"/>
      <c r="B59" s="854" t="s">
        <v>1427</v>
      </c>
      <c r="C59" s="67"/>
      <c r="D59" s="850"/>
      <c r="E59" s="855" t="str">
        <f t="shared" si="7"/>
        <v/>
      </c>
      <c r="F59" s="856" t="str">
        <f t="shared" si="7"/>
        <v/>
      </c>
      <c r="G59" s="856" t="str">
        <f t="shared" si="7"/>
        <v/>
      </c>
      <c r="H59" s="856" t="str">
        <f t="shared" si="7"/>
        <v/>
      </c>
      <c r="I59" s="857" t="str">
        <f t="shared" si="7"/>
        <v/>
      </c>
      <c r="J59" s="756"/>
      <c r="K59" s="802"/>
      <c r="L59" s="802"/>
      <c r="M59" s="802"/>
      <c r="N59" s="789"/>
      <c r="O59" s="789"/>
      <c r="P59" s="789"/>
      <c r="Q59" s="789"/>
      <c r="R59" s="789"/>
      <c r="S59" s="789"/>
      <c r="T59" s="789"/>
      <c r="U59" s="789"/>
      <c r="V59" s="789"/>
      <c r="W59" s="789"/>
      <c r="X59" s="789"/>
      <c r="Y59" s="756"/>
      <c r="Z59" s="789"/>
      <c r="AA59" s="789"/>
      <c r="AB59" s="789"/>
      <c r="AC59" s="789"/>
      <c r="AD59" s="789"/>
      <c r="AE59" s="789"/>
      <c r="AF59" s="789"/>
      <c r="AG59" s="789"/>
      <c r="AH59" s="789"/>
      <c r="AI59" s="789"/>
      <c r="AJ59" s="789"/>
      <c r="AK59" s="789"/>
    </row>
    <row r="60" spans="1:37" ht="20.100000000000001" customHeight="1" thickBot="1">
      <c r="A60"/>
      <c r="B60" s="858" t="s">
        <v>1428</v>
      </c>
      <c r="C60" s="68"/>
      <c r="D60" s="850"/>
      <c r="E60" s="859" t="str">
        <f t="shared" si="7"/>
        <v/>
      </c>
      <c r="F60" s="860" t="str">
        <f t="shared" si="7"/>
        <v/>
      </c>
      <c r="G60" s="860" t="str">
        <f t="shared" si="7"/>
        <v/>
      </c>
      <c r="H60" s="860" t="str">
        <f t="shared" si="7"/>
        <v/>
      </c>
      <c r="I60" s="861" t="str">
        <f t="shared" si="7"/>
        <v/>
      </c>
      <c r="J60" s="756"/>
      <c r="K60" s="802"/>
      <c r="L60" s="802"/>
      <c r="M60" s="802"/>
      <c r="N60" s="789"/>
      <c r="O60" s="789"/>
      <c r="P60" s="789"/>
      <c r="Q60" s="789"/>
      <c r="R60" s="789"/>
      <c r="S60" s="789"/>
      <c r="T60" s="789"/>
      <c r="U60" s="789"/>
      <c r="V60" s="789"/>
      <c r="W60" s="789"/>
      <c r="X60" s="789"/>
      <c r="Y60" s="756"/>
      <c r="Z60" s="789"/>
      <c r="AA60" s="789"/>
      <c r="AB60" s="789"/>
      <c r="AC60" s="789"/>
      <c r="AD60" s="789"/>
      <c r="AE60" s="789"/>
      <c r="AF60" s="789"/>
      <c r="AG60" s="789"/>
      <c r="AH60" s="789"/>
      <c r="AI60" s="789"/>
      <c r="AJ60" s="789"/>
      <c r="AK60" s="789"/>
    </row>
    <row r="61" spans="1:37" ht="20.100000000000001" customHeight="1">
      <c r="A61"/>
      <c r="B61"/>
      <c r="C61"/>
      <c r="D61"/>
      <c r="E61"/>
      <c r="F61"/>
      <c r="G61"/>
      <c r="H61"/>
      <c r="I61"/>
      <c r="J61" s="756"/>
      <c r="K61" s="802"/>
      <c r="L61" s="802"/>
      <c r="M61" s="802"/>
      <c r="N61" s="789"/>
      <c r="O61" s="789"/>
      <c r="P61" s="789"/>
      <c r="Q61" s="789"/>
      <c r="R61" s="789"/>
      <c r="S61" s="789"/>
      <c r="T61" s="789"/>
      <c r="U61" s="789"/>
      <c r="V61" s="789"/>
      <c r="W61" s="789"/>
      <c r="X61" s="789"/>
      <c r="Y61" s="756"/>
      <c r="Z61" s="789"/>
      <c r="AA61" s="789"/>
      <c r="AB61" s="789"/>
      <c r="AC61" s="789"/>
      <c r="AD61" s="789"/>
      <c r="AE61" s="789"/>
      <c r="AF61" s="789"/>
      <c r="AG61" s="789"/>
      <c r="AH61" s="789"/>
      <c r="AI61" s="789"/>
      <c r="AJ61" s="789"/>
      <c r="AK61" s="789"/>
    </row>
    <row r="62" spans="1:37" ht="20.100000000000001" customHeight="1">
      <c r="A62" s="843" t="s">
        <v>1429</v>
      </c>
      <c r="B62" s="843"/>
      <c r="C62" s="843"/>
      <c r="D62" s="843"/>
      <c r="E62" s="843"/>
      <c r="F62" s="843"/>
      <c r="G62" s="843"/>
      <c r="H62" s="844"/>
      <c r="I62" s="844"/>
      <c r="J62" s="756"/>
      <c r="K62" s="802"/>
      <c r="L62" s="802"/>
      <c r="M62" s="802"/>
      <c r="N62" s="789"/>
      <c r="O62" s="789"/>
      <c r="P62" s="789"/>
      <c r="Q62" s="789"/>
      <c r="R62" s="789"/>
      <c r="S62" s="789"/>
      <c r="T62" s="789"/>
      <c r="U62" s="789"/>
      <c r="V62" s="789"/>
      <c r="W62" s="789"/>
      <c r="X62" s="789"/>
      <c r="Y62" s="756"/>
      <c r="Z62" s="789"/>
      <c r="AA62" s="789"/>
      <c r="AB62" s="789"/>
      <c r="AC62" s="789"/>
      <c r="AD62" s="789"/>
      <c r="AE62" s="789"/>
      <c r="AF62" s="789"/>
      <c r="AG62" s="789"/>
      <c r="AH62" s="789"/>
      <c r="AI62" s="789"/>
      <c r="AJ62" s="789"/>
      <c r="AK62" s="789"/>
    </row>
    <row r="63" spans="1:37" ht="12.75" customHeight="1">
      <c r="A63" s="2948" t="s">
        <v>1414</v>
      </c>
      <c r="B63" s="2949"/>
      <c r="C63" s="2949"/>
      <c r="D63" s="2949"/>
      <c r="E63" s="2949"/>
      <c r="F63" s="2949"/>
      <c r="G63" s="2949"/>
      <c r="H63" s="2949"/>
      <c r="I63" s="2950"/>
      <c r="J63" s="756"/>
      <c r="K63" s="802"/>
      <c r="L63" s="802"/>
      <c r="M63" s="802"/>
      <c r="N63" s="789"/>
      <c r="O63" s="789"/>
      <c r="P63" s="789"/>
      <c r="Q63" s="789"/>
      <c r="R63" s="789"/>
      <c r="S63" s="789"/>
      <c r="T63" s="789"/>
      <c r="U63" s="789"/>
      <c r="V63" s="789"/>
      <c r="W63" s="789"/>
      <c r="X63" s="789"/>
      <c r="Y63" s="756"/>
      <c r="Z63" s="789"/>
      <c r="AA63" s="789"/>
      <c r="AB63" s="789"/>
      <c r="AC63" s="789"/>
      <c r="AD63" s="789"/>
      <c r="AE63" s="789"/>
      <c r="AF63" s="789"/>
      <c r="AG63" s="789"/>
      <c r="AH63" s="789"/>
      <c r="AI63" s="789"/>
      <c r="AJ63" s="789"/>
      <c r="AK63" s="789"/>
    </row>
    <row r="64" spans="1:37" ht="130.35" customHeight="1">
      <c r="A64" s="2918"/>
      <c r="B64" s="2919"/>
      <c r="C64" s="2919"/>
      <c r="D64" s="2919"/>
      <c r="E64" s="2919"/>
      <c r="F64" s="2919"/>
      <c r="G64" s="2919"/>
      <c r="H64" s="2919"/>
      <c r="I64" s="2920"/>
      <c r="J64" s="756"/>
      <c r="K64" s="802"/>
      <c r="L64" s="802"/>
      <c r="M64" s="802"/>
      <c r="N64" s="789"/>
      <c r="O64" s="789"/>
      <c r="P64" s="789"/>
      <c r="Q64" s="789"/>
      <c r="R64" s="789"/>
      <c r="S64" s="789"/>
      <c r="T64" s="789"/>
      <c r="U64" s="789"/>
      <c r="V64" s="789"/>
      <c r="W64" s="789"/>
      <c r="X64" s="789"/>
      <c r="Y64" s="756"/>
      <c r="Z64" s="805"/>
      <c r="AA64" s="756"/>
      <c r="AB64" s="756"/>
      <c r="AC64" s="756"/>
      <c r="AD64" s="756"/>
      <c r="AE64" s="756"/>
      <c r="AF64" s="756"/>
      <c r="AG64" s="756"/>
      <c r="AH64" s="756"/>
      <c r="AI64" s="756"/>
      <c r="AJ64" s="756"/>
      <c r="AK64" s="756"/>
    </row>
    <row r="65" spans="1:37" ht="12.75" customHeight="1">
      <c r="A65" s="2948" t="s">
        <v>1430</v>
      </c>
      <c r="B65" s="2949"/>
      <c r="C65" s="2949"/>
      <c r="D65" s="2949"/>
      <c r="E65" s="2949"/>
      <c r="F65" s="2949"/>
      <c r="G65" s="2949"/>
      <c r="H65" s="2949"/>
      <c r="I65" s="2950"/>
      <c r="J65" s="756"/>
      <c r="K65" s="802"/>
      <c r="L65" s="802"/>
      <c r="M65" s="802"/>
      <c r="N65" s="789"/>
      <c r="O65" s="789"/>
      <c r="P65" s="789"/>
      <c r="Q65" s="789"/>
      <c r="R65" s="789"/>
      <c r="S65" s="789"/>
      <c r="T65" s="789"/>
      <c r="U65" s="789"/>
      <c r="V65" s="789"/>
      <c r="W65" s="789"/>
      <c r="X65" s="789"/>
      <c r="Y65" s="756"/>
      <c r="Z65" s="805"/>
      <c r="AA65" s="756"/>
      <c r="AB65" s="756"/>
      <c r="AC65" s="756"/>
      <c r="AD65" s="756"/>
      <c r="AE65" s="756"/>
      <c r="AF65" s="756"/>
      <c r="AG65" s="756"/>
      <c r="AH65" s="756"/>
      <c r="AI65" s="756"/>
      <c r="AJ65" s="756"/>
      <c r="AK65" s="756"/>
    </row>
    <row r="66" spans="1:37" ht="123.6" customHeight="1">
      <c r="A66" s="2918"/>
      <c r="B66" s="2919"/>
      <c r="C66" s="2919"/>
      <c r="D66" s="2919"/>
      <c r="E66" s="2919"/>
      <c r="F66" s="2919"/>
      <c r="G66" s="2919"/>
      <c r="H66" s="2919"/>
      <c r="I66" s="2920"/>
      <c r="J66" s="756"/>
      <c r="K66" s="802"/>
      <c r="L66" s="802"/>
      <c r="M66" s="802"/>
      <c r="N66" s="789"/>
      <c r="O66" s="789"/>
      <c r="P66" s="789"/>
      <c r="Q66" s="789"/>
      <c r="R66" s="789"/>
      <c r="S66" s="789"/>
      <c r="T66" s="789"/>
      <c r="U66" s="789"/>
      <c r="V66" s="789"/>
      <c r="W66" s="789"/>
      <c r="X66" s="789"/>
      <c r="Y66" s="756"/>
      <c r="Z66" s="805"/>
      <c r="AA66" s="756"/>
      <c r="AB66" s="756"/>
      <c r="AC66" s="756"/>
      <c r="AD66" s="756"/>
      <c r="AE66" s="756"/>
      <c r="AF66" s="756"/>
      <c r="AG66" s="756"/>
      <c r="AH66" s="756"/>
      <c r="AI66" s="756"/>
      <c r="AJ66" s="756"/>
      <c r="AK66" s="756"/>
    </row>
    <row r="67" spans="1:37" ht="20.100000000000001" customHeight="1" thickBot="1">
      <c r="A67"/>
      <c r="B67"/>
      <c r="C67"/>
      <c r="D67"/>
      <c r="E67"/>
      <c r="F67"/>
      <c r="G67"/>
      <c r="H67"/>
      <c r="I67"/>
      <c r="J67" s="756"/>
      <c r="K67" s="802"/>
      <c r="L67" s="802"/>
      <c r="M67" s="802"/>
      <c r="N67" s="789"/>
      <c r="O67" s="789"/>
      <c r="P67" s="789"/>
      <c r="Q67" s="789"/>
      <c r="R67" s="789"/>
      <c r="S67" s="789"/>
      <c r="T67" s="789"/>
      <c r="U67" s="789"/>
      <c r="V67" s="789"/>
      <c r="W67" s="789"/>
      <c r="X67" s="789"/>
      <c r="Y67" s="756"/>
      <c r="Z67" s="805"/>
      <c r="AA67" s="756"/>
      <c r="AB67" s="756"/>
      <c r="AC67" s="756"/>
      <c r="AD67" s="756"/>
      <c r="AE67" s="756"/>
      <c r="AF67" s="756"/>
      <c r="AG67" s="756"/>
      <c r="AH67" s="756"/>
      <c r="AI67" s="756"/>
      <c r="AJ67" s="756"/>
      <c r="AK67" s="756"/>
    </row>
    <row r="68" spans="1:37" ht="20.100000000000001" customHeight="1">
      <c r="A68"/>
      <c r="B68" s="848" t="s">
        <v>1417</v>
      </c>
      <c r="C68" s="849" t="s">
        <v>1418</v>
      </c>
      <c r="D68" s="850"/>
      <c r="E68" s="851" t="s">
        <v>1419</v>
      </c>
      <c r="F68" s="852" t="s">
        <v>1420</v>
      </c>
      <c r="G68" s="852" t="s">
        <v>1421</v>
      </c>
      <c r="H68" s="852" t="s">
        <v>1422</v>
      </c>
      <c r="I68" s="853" t="s">
        <v>1423</v>
      </c>
      <c r="J68" s="756"/>
      <c r="K68" s="802"/>
      <c r="L68" s="802"/>
      <c r="M68" s="802"/>
      <c r="N68" s="789"/>
      <c r="O68" s="789"/>
      <c r="P68" s="789"/>
      <c r="Q68" s="789"/>
      <c r="R68" s="789"/>
      <c r="S68" s="789"/>
      <c r="T68" s="789"/>
      <c r="U68" s="789"/>
      <c r="V68" s="789"/>
      <c r="W68" s="789"/>
      <c r="X68" s="789"/>
      <c r="Y68" s="756"/>
      <c r="Z68" s="805"/>
      <c r="AA68" s="756"/>
      <c r="AB68" s="756"/>
      <c r="AC68" s="756"/>
      <c r="AD68" s="756"/>
      <c r="AE68" s="756"/>
      <c r="AF68" s="756"/>
      <c r="AG68" s="756"/>
      <c r="AH68" s="756"/>
      <c r="AI68" s="756"/>
      <c r="AJ68" s="756"/>
      <c r="AK68" s="756"/>
    </row>
    <row r="69" spans="1:37" ht="20.100000000000001" customHeight="1">
      <c r="A69"/>
      <c r="B69" s="862" t="s">
        <v>1431</v>
      </c>
      <c r="C69" s="67"/>
      <c r="D69" s="850"/>
      <c r="E69" s="855" t="str">
        <f>IF($C69=E$55,"X","")</f>
        <v/>
      </c>
      <c r="F69" s="856" t="str">
        <f>IF($C69=F$55,"X","")</f>
        <v/>
      </c>
      <c r="G69" s="856" t="str">
        <f>IF($C69=G$55,"X","")</f>
        <v/>
      </c>
      <c r="H69" s="856" t="str">
        <f>IF($C69=H$55,"X","")</f>
        <v/>
      </c>
      <c r="I69" s="857" t="str">
        <f>IF($C69=I$55,"X","")</f>
        <v/>
      </c>
      <c r="J69" s="756"/>
      <c r="K69" s="802"/>
      <c r="L69" s="802"/>
      <c r="M69" s="802"/>
      <c r="N69" s="789"/>
      <c r="O69" s="789"/>
      <c r="P69" s="789"/>
      <c r="Q69" s="789"/>
      <c r="R69" s="789"/>
      <c r="S69" s="789"/>
      <c r="T69" s="789"/>
      <c r="U69" s="789"/>
      <c r="V69" s="789"/>
      <c r="W69" s="789"/>
      <c r="X69" s="789"/>
      <c r="Y69" s="756"/>
      <c r="Z69" s="805"/>
      <c r="AA69" s="756"/>
      <c r="AB69" s="756"/>
      <c r="AC69" s="756"/>
      <c r="AD69" s="756"/>
      <c r="AE69" s="756"/>
      <c r="AF69" s="756"/>
      <c r="AG69" s="756"/>
      <c r="AH69" s="756"/>
      <c r="AI69" s="756"/>
      <c r="AJ69" s="756"/>
      <c r="AK69" s="756"/>
    </row>
    <row r="70" spans="1:37" ht="20.100000000000001" customHeight="1">
      <c r="A70"/>
      <c r="B70" s="862" t="s">
        <v>1432</v>
      </c>
      <c r="C70" s="67"/>
      <c r="D70" s="850"/>
      <c r="E70" s="855" t="str">
        <f t="shared" ref="E70:I73" si="8">IF($C70=E$55,"X","")</f>
        <v/>
      </c>
      <c r="F70" s="856" t="str">
        <f t="shared" si="8"/>
        <v/>
      </c>
      <c r="G70" s="856" t="str">
        <f t="shared" si="8"/>
        <v/>
      </c>
      <c r="H70" s="856" t="str">
        <f t="shared" si="8"/>
        <v/>
      </c>
      <c r="I70" s="857" t="str">
        <f t="shared" si="8"/>
        <v/>
      </c>
      <c r="J70" s="756"/>
      <c r="K70" s="802"/>
      <c r="L70" s="802"/>
      <c r="M70" s="802"/>
      <c r="N70" s="789"/>
      <c r="O70" s="789"/>
      <c r="P70" s="789"/>
      <c r="Q70" s="789"/>
      <c r="R70" s="789"/>
      <c r="S70" s="789"/>
      <c r="T70" s="789"/>
      <c r="U70" s="789"/>
      <c r="V70" s="789"/>
      <c r="W70" s="789"/>
      <c r="X70" s="789"/>
      <c r="Y70" s="756"/>
      <c r="Z70" s="805"/>
      <c r="AA70" s="756"/>
      <c r="AB70" s="756"/>
      <c r="AC70" s="756"/>
      <c r="AD70" s="756"/>
      <c r="AE70" s="756"/>
      <c r="AF70" s="756"/>
      <c r="AG70" s="756"/>
      <c r="AH70" s="756"/>
      <c r="AI70" s="756"/>
      <c r="AJ70" s="756"/>
      <c r="AK70" s="756"/>
    </row>
    <row r="71" spans="1:37" ht="20.100000000000001" customHeight="1">
      <c r="A71"/>
      <c r="B71" s="862" t="s">
        <v>1433</v>
      </c>
      <c r="C71" s="67"/>
      <c r="D71" s="850"/>
      <c r="E71" s="855" t="str">
        <f t="shared" si="8"/>
        <v/>
      </c>
      <c r="F71" s="856" t="str">
        <f t="shared" si="8"/>
        <v/>
      </c>
      <c r="G71" s="856" t="str">
        <f t="shared" si="8"/>
        <v/>
      </c>
      <c r="H71" s="856" t="str">
        <f t="shared" si="8"/>
        <v/>
      </c>
      <c r="I71" s="857" t="str">
        <f t="shared" si="8"/>
        <v/>
      </c>
      <c r="J71" s="756"/>
      <c r="K71" s="802"/>
      <c r="L71" s="802"/>
      <c r="M71" s="802"/>
      <c r="N71" s="789"/>
      <c r="O71" s="789"/>
      <c r="P71" s="789"/>
      <c r="Q71" s="789"/>
      <c r="R71" s="789"/>
      <c r="S71" s="789"/>
      <c r="T71" s="789"/>
      <c r="U71" s="789"/>
      <c r="V71" s="789"/>
      <c r="W71" s="789"/>
      <c r="X71" s="789"/>
      <c r="Y71" s="756"/>
      <c r="Z71" s="805"/>
      <c r="AA71" s="756"/>
      <c r="AB71" s="756"/>
      <c r="AC71" s="756"/>
      <c r="AD71" s="756"/>
      <c r="AE71" s="756"/>
      <c r="AF71" s="756"/>
      <c r="AG71" s="756"/>
      <c r="AH71" s="756"/>
      <c r="AI71" s="756"/>
      <c r="AJ71" s="756"/>
      <c r="AK71" s="756"/>
    </row>
    <row r="72" spans="1:37" ht="20.100000000000001" customHeight="1">
      <c r="A72"/>
      <c r="B72" s="862" t="s">
        <v>1434</v>
      </c>
      <c r="C72" s="67"/>
      <c r="D72" s="850"/>
      <c r="E72" s="855" t="str">
        <f t="shared" si="8"/>
        <v/>
      </c>
      <c r="F72" s="856" t="str">
        <f t="shared" si="8"/>
        <v/>
      </c>
      <c r="G72" s="856" t="str">
        <f t="shared" si="8"/>
        <v/>
      </c>
      <c r="H72" s="856" t="str">
        <f t="shared" si="8"/>
        <v/>
      </c>
      <c r="I72" s="857" t="str">
        <f t="shared" si="8"/>
        <v/>
      </c>
      <c r="J72" s="756"/>
      <c r="K72" s="802"/>
      <c r="L72" s="802"/>
      <c r="M72" s="802"/>
      <c r="N72" s="789"/>
      <c r="O72" s="789"/>
      <c r="P72" s="789"/>
      <c r="Q72" s="789"/>
      <c r="R72" s="789"/>
      <c r="S72" s="789"/>
      <c r="T72" s="789"/>
      <c r="U72" s="789"/>
      <c r="V72" s="789"/>
      <c r="W72" s="789"/>
      <c r="X72" s="789"/>
      <c r="Y72" s="756"/>
      <c r="Z72" s="805"/>
      <c r="AA72" s="756"/>
      <c r="AB72" s="756"/>
      <c r="AC72" s="756"/>
      <c r="AD72" s="756"/>
      <c r="AE72" s="756"/>
      <c r="AF72" s="756"/>
      <c r="AG72" s="756"/>
      <c r="AH72" s="756"/>
      <c r="AI72" s="756"/>
      <c r="AJ72" s="756"/>
      <c r="AK72" s="756"/>
    </row>
    <row r="73" spans="1:37" ht="20.100000000000001" customHeight="1" thickBot="1">
      <c r="A73"/>
      <c r="B73" s="863" t="s">
        <v>1435</v>
      </c>
      <c r="C73" s="68"/>
      <c r="D73" s="850"/>
      <c r="E73" s="859" t="str">
        <f t="shared" si="8"/>
        <v/>
      </c>
      <c r="F73" s="860" t="str">
        <f t="shared" si="8"/>
        <v/>
      </c>
      <c r="G73" s="860" t="str">
        <f t="shared" si="8"/>
        <v/>
      </c>
      <c r="H73" s="860" t="str">
        <f t="shared" si="8"/>
        <v/>
      </c>
      <c r="I73" s="861" t="str">
        <f t="shared" si="8"/>
        <v/>
      </c>
      <c r="J73" s="756"/>
      <c r="K73" s="802"/>
      <c r="L73" s="802"/>
      <c r="M73" s="802"/>
      <c r="N73" s="789"/>
      <c r="O73" s="789"/>
      <c r="P73" s="789"/>
      <c r="Q73" s="789"/>
      <c r="R73" s="789"/>
      <c r="S73" s="789"/>
      <c r="T73" s="789"/>
      <c r="U73" s="789"/>
      <c r="V73" s="789"/>
      <c r="W73" s="789"/>
      <c r="X73" s="789"/>
      <c r="Y73" s="756"/>
      <c r="Z73" s="805"/>
      <c r="AA73" s="756"/>
      <c r="AB73" s="756"/>
      <c r="AC73" s="756"/>
      <c r="AD73" s="756"/>
      <c r="AE73" s="756"/>
      <c r="AF73" s="756"/>
      <c r="AG73" s="756"/>
      <c r="AH73" s="756"/>
      <c r="AI73" s="756"/>
      <c r="AJ73" s="756"/>
      <c r="AK73" s="756"/>
    </row>
    <row r="74" spans="1:37" ht="20.100000000000001" customHeight="1">
      <c r="A74"/>
      <c r="B74"/>
      <c r="C74"/>
      <c r="D74"/>
      <c r="E74"/>
      <c r="F74"/>
      <c r="G74"/>
      <c r="H74"/>
      <c r="I74"/>
      <c r="J74" s="756"/>
      <c r="K74" s="802"/>
      <c r="L74" s="802"/>
      <c r="M74" s="802"/>
      <c r="N74" s="789"/>
      <c r="O74" s="789"/>
      <c r="P74" s="789"/>
      <c r="Q74" s="789"/>
      <c r="R74" s="789"/>
      <c r="S74" s="789"/>
      <c r="T74" s="789"/>
      <c r="U74" s="789"/>
      <c r="V74" s="789"/>
      <c r="W74" s="789"/>
      <c r="X74" s="789"/>
      <c r="Y74" s="756"/>
      <c r="Z74" s="805"/>
      <c r="AA74" s="756"/>
      <c r="AB74" s="756"/>
      <c r="AC74" s="756"/>
      <c r="AD74" s="756"/>
      <c r="AE74" s="756"/>
      <c r="AF74" s="756"/>
      <c r="AG74" s="756"/>
      <c r="AH74" s="756"/>
      <c r="AI74" s="756"/>
      <c r="AJ74" s="756"/>
      <c r="AK74" s="756"/>
    </row>
    <row r="75" spans="1:37" ht="12" customHeight="1">
      <c r="A75" s="843" t="s">
        <v>1436</v>
      </c>
      <c r="B75" s="843"/>
      <c r="C75" s="843"/>
      <c r="D75" s="843"/>
      <c r="E75" s="843"/>
      <c r="F75" s="843"/>
      <c r="G75" s="843"/>
      <c r="H75" s="844"/>
      <c r="I75" s="844"/>
      <c r="J75" s="756"/>
      <c r="K75" s="802"/>
      <c r="L75" s="802"/>
      <c r="M75" s="802"/>
      <c r="N75" s="789"/>
      <c r="O75" s="789"/>
      <c r="P75" s="789"/>
      <c r="Q75" s="789"/>
      <c r="R75" s="789"/>
      <c r="S75" s="789"/>
      <c r="T75" s="789"/>
      <c r="U75" s="789"/>
      <c r="V75" s="789"/>
      <c r="W75" s="789"/>
      <c r="X75" s="789"/>
      <c r="Y75" s="756"/>
      <c r="Z75" s="805"/>
      <c r="AA75" s="756"/>
      <c r="AB75" s="756"/>
      <c r="AC75" s="756"/>
      <c r="AD75" s="756"/>
      <c r="AE75" s="756"/>
      <c r="AF75" s="756"/>
      <c r="AG75" s="756"/>
      <c r="AH75" s="756"/>
      <c r="AI75" s="756"/>
      <c r="AJ75" s="756"/>
      <c r="AK75" s="756"/>
    </row>
    <row r="76" spans="1:37" ht="9.75" customHeight="1">
      <c r="A76" s="2873" t="s">
        <v>1414</v>
      </c>
      <c r="B76" s="2874"/>
      <c r="C76" s="2874"/>
      <c r="D76" s="2874"/>
      <c r="E76" s="2874"/>
      <c r="F76" s="2874"/>
      <c r="G76" s="2874"/>
      <c r="H76" s="2874"/>
      <c r="I76" s="2875"/>
      <c r="J76" s="756"/>
      <c r="K76" s="802"/>
      <c r="L76" s="802"/>
      <c r="M76" s="802"/>
      <c r="N76" s="789"/>
      <c r="O76" s="789"/>
      <c r="P76" s="789"/>
      <c r="Q76" s="789"/>
      <c r="R76" s="789"/>
      <c r="S76" s="789"/>
      <c r="T76" s="789"/>
      <c r="U76" s="789"/>
      <c r="V76" s="789"/>
      <c r="W76" s="789"/>
      <c r="X76" s="789"/>
      <c r="Y76" s="756"/>
      <c r="Z76" s="756"/>
      <c r="AA76" s="756"/>
      <c r="AB76" s="756"/>
      <c r="AC76" s="756"/>
      <c r="AD76" s="756"/>
      <c r="AE76" s="756"/>
      <c r="AF76" s="756"/>
      <c r="AG76" s="756"/>
      <c r="AH76" s="756"/>
      <c r="AI76" s="756"/>
      <c r="AJ76" s="756"/>
      <c r="AK76" s="756"/>
    </row>
    <row r="77" spans="1:37" ht="137.1" customHeight="1">
      <c r="A77" s="2868"/>
      <c r="B77" s="2869"/>
      <c r="C77" s="2869"/>
      <c r="D77" s="2869"/>
      <c r="E77" s="2869"/>
      <c r="F77" s="2869"/>
      <c r="G77" s="2869"/>
      <c r="H77" s="2869"/>
      <c r="I77" s="2870"/>
      <c r="J77" s="756"/>
      <c r="K77" s="802"/>
      <c r="L77" s="802"/>
      <c r="M77" s="801"/>
      <c r="N77" s="789"/>
      <c r="O77" s="789"/>
      <c r="P77" s="789"/>
      <c r="Q77" s="789"/>
      <c r="R77" s="789"/>
      <c r="S77" s="789"/>
      <c r="T77" s="789"/>
      <c r="U77" s="789"/>
      <c r="V77" s="789"/>
      <c r="W77" s="789"/>
      <c r="X77" s="789"/>
      <c r="Y77" s="756"/>
      <c r="Z77" s="756"/>
      <c r="AA77" s="756"/>
      <c r="AB77" s="756"/>
      <c r="AC77" s="756"/>
      <c r="AD77" s="756"/>
      <c r="AE77" s="756"/>
      <c r="AF77" s="756"/>
      <c r="AG77" s="756"/>
      <c r="AH77" s="756"/>
      <c r="AI77" s="756"/>
      <c r="AJ77" s="756"/>
      <c r="AK77" s="756"/>
    </row>
    <row r="78" spans="1:37" ht="10.5" customHeight="1">
      <c r="A78" s="2873" t="s">
        <v>1430</v>
      </c>
      <c r="B78" s="2874"/>
      <c r="C78" s="2874"/>
      <c r="D78" s="2874"/>
      <c r="E78" s="2874"/>
      <c r="F78" s="2874"/>
      <c r="G78" s="2874"/>
      <c r="H78" s="2874"/>
      <c r="I78" s="2875"/>
      <c r="J78" s="756"/>
      <c r="K78" s="802"/>
      <c r="L78" s="802"/>
      <c r="M78" s="802"/>
      <c r="N78" s="789"/>
      <c r="O78" s="789"/>
      <c r="P78" s="789"/>
      <c r="Q78" s="789"/>
      <c r="R78" s="789"/>
      <c r="S78" s="789"/>
      <c r="T78" s="789"/>
      <c r="U78" s="789"/>
      <c r="V78" s="789"/>
      <c r="W78" s="789"/>
      <c r="X78" s="789"/>
      <c r="Y78" s="756"/>
      <c r="Z78" s="756"/>
      <c r="AA78" s="756"/>
      <c r="AB78" s="756"/>
      <c r="AC78" s="756"/>
      <c r="AD78" s="756"/>
      <c r="AE78" s="756"/>
      <c r="AF78" s="756"/>
      <c r="AG78" s="756"/>
      <c r="AH78" s="756"/>
      <c r="AI78" s="756"/>
      <c r="AJ78" s="756"/>
      <c r="AK78" s="756"/>
    </row>
    <row r="79" spans="1:37" ht="191.1" customHeight="1">
      <c r="A79" s="2868"/>
      <c r="B79" s="2869"/>
      <c r="C79" s="2869"/>
      <c r="D79" s="2869"/>
      <c r="E79" s="2869"/>
      <c r="F79" s="2869"/>
      <c r="G79" s="2869"/>
      <c r="H79" s="2869"/>
      <c r="I79" s="2870"/>
      <c r="J79" s="756"/>
      <c r="K79" s="802"/>
      <c r="L79" s="864"/>
      <c r="M79" s="802"/>
      <c r="N79" s="789"/>
      <c r="O79" s="789"/>
      <c r="P79" s="789"/>
      <c r="Q79" s="789"/>
      <c r="R79" s="789"/>
      <c r="S79" s="789"/>
      <c r="T79" s="789"/>
      <c r="U79" s="789"/>
      <c r="V79" s="789"/>
      <c r="W79" s="789"/>
      <c r="X79" s="789"/>
      <c r="Y79" s="756"/>
      <c r="Z79" s="756"/>
      <c r="AA79" s="756"/>
      <c r="AB79" s="756"/>
      <c r="AC79" s="756"/>
      <c r="AD79" s="756"/>
      <c r="AE79" s="756"/>
      <c r="AF79" s="756"/>
      <c r="AG79" s="756"/>
      <c r="AH79" s="756"/>
      <c r="AI79" s="756"/>
      <c r="AJ79" s="756"/>
      <c r="AK79" s="756"/>
    </row>
    <row r="80" spans="1:37" customFormat="1" ht="20.100000000000001" customHeight="1" thickBot="1"/>
    <row r="81" spans="1:37" customFormat="1" ht="20.100000000000001" customHeight="1">
      <c r="A81" s="865" t="s">
        <v>1417</v>
      </c>
      <c r="B81" s="866"/>
      <c r="C81" s="849" t="s">
        <v>1418</v>
      </c>
      <c r="D81" s="850"/>
      <c r="E81" s="851" t="s">
        <v>1419</v>
      </c>
      <c r="F81" s="852" t="s">
        <v>1420</v>
      </c>
      <c r="G81" s="852" t="s">
        <v>1421</v>
      </c>
      <c r="H81" s="852" t="s">
        <v>1422</v>
      </c>
      <c r="I81" s="853" t="s">
        <v>1423</v>
      </c>
    </row>
    <row r="82" spans="1:37" customFormat="1" ht="20.100000000000001" customHeight="1">
      <c r="A82" s="867" t="s">
        <v>1437</v>
      </c>
      <c r="B82" s="868"/>
      <c r="C82" s="67"/>
      <c r="D82" s="850"/>
      <c r="E82" s="855" t="str">
        <f>IF($C82=E$55,"X","")</f>
        <v/>
      </c>
      <c r="F82" s="856" t="str">
        <f>IF($C82=F$55,"X","")</f>
        <v/>
      </c>
      <c r="G82" s="856" t="str">
        <f>IF($C82=G$55,"X","")</f>
        <v/>
      </c>
      <c r="H82" s="856" t="str">
        <f>IF($C82=H$55,"X","")</f>
        <v/>
      </c>
      <c r="I82" s="857" t="str">
        <f>IF($C82=I$55,"X","")</f>
        <v/>
      </c>
    </row>
    <row r="83" spans="1:37" customFormat="1" ht="20.100000000000001" customHeight="1">
      <c r="A83" s="869" t="s">
        <v>1438</v>
      </c>
      <c r="B83" s="870"/>
      <c r="C83" s="67"/>
      <c r="D83" s="850"/>
      <c r="E83" s="855" t="str">
        <f t="shared" ref="E83:I86" si="9">IF($C83=E$55,"X","")</f>
        <v/>
      </c>
      <c r="F83" s="856" t="str">
        <f t="shared" si="9"/>
        <v/>
      </c>
      <c r="G83" s="856" t="str">
        <f t="shared" si="9"/>
        <v/>
      </c>
      <c r="H83" s="856" t="str">
        <f t="shared" si="9"/>
        <v/>
      </c>
      <c r="I83" s="857" t="str">
        <f t="shared" si="9"/>
        <v/>
      </c>
    </row>
    <row r="84" spans="1:37" customFormat="1" ht="20.100000000000001" customHeight="1">
      <c r="A84" s="869" t="s">
        <v>1439</v>
      </c>
      <c r="B84" s="870"/>
      <c r="C84" s="67"/>
      <c r="D84" s="850"/>
      <c r="E84" s="855" t="str">
        <f t="shared" si="9"/>
        <v/>
      </c>
      <c r="F84" s="856" t="str">
        <f t="shared" si="9"/>
        <v/>
      </c>
      <c r="G84" s="856" t="str">
        <f t="shared" si="9"/>
        <v/>
      </c>
      <c r="H84" s="856" t="str">
        <f t="shared" si="9"/>
        <v/>
      </c>
      <c r="I84" s="857" t="str">
        <f t="shared" si="9"/>
        <v/>
      </c>
    </row>
    <row r="85" spans="1:37" customFormat="1" ht="20.100000000000001" customHeight="1">
      <c r="A85" s="869" t="s">
        <v>1440</v>
      </c>
      <c r="B85" s="870"/>
      <c r="C85" s="67"/>
      <c r="D85" s="850"/>
      <c r="E85" s="855" t="str">
        <f t="shared" si="9"/>
        <v/>
      </c>
      <c r="F85" s="856" t="str">
        <f t="shared" si="9"/>
        <v/>
      </c>
      <c r="G85" s="856" t="str">
        <f t="shared" si="9"/>
        <v/>
      </c>
      <c r="H85" s="856" t="str">
        <f t="shared" si="9"/>
        <v/>
      </c>
      <c r="I85" s="857" t="str">
        <f t="shared" si="9"/>
        <v/>
      </c>
    </row>
    <row r="86" spans="1:37" customFormat="1" ht="20.100000000000001" customHeight="1" thickBot="1">
      <c r="A86" s="871" t="s">
        <v>1441</v>
      </c>
      <c r="B86" s="872"/>
      <c r="C86" s="68"/>
      <c r="D86" s="850"/>
      <c r="E86" s="859" t="str">
        <f t="shared" si="9"/>
        <v/>
      </c>
      <c r="F86" s="860" t="str">
        <f t="shared" si="9"/>
        <v/>
      </c>
      <c r="G86" s="860" t="str">
        <f t="shared" si="9"/>
        <v/>
      </c>
      <c r="H86" s="860" t="str">
        <f t="shared" si="9"/>
        <v/>
      </c>
      <c r="I86" s="861" t="str">
        <f t="shared" si="9"/>
        <v/>
      </c>
    </row>
    <row r="87" spans="1:37" customFormat="1" ht="20.100000000000001" customHeight="1"/>
    <row r="88" spans="1:37" ht="12" customHeight="1">
      <c r="A88" s="2876" t="s">
        <v>1442</v>
      </c>
      <c r="B88" s="2877"/>
      <c r="C88" s="2871" t="s">
        <v>1443</v>
      </c>
      <c r="D88" s="2871"/>
      <c r="E88" s="2871"/>
      <c r="F88" s="2871"/>
      <c r="G88" s="2871"/>
      <c r="H88" s="2871"/>
      <c r="I88" s="2872"/>
      <c r="J88" s="756"/>
      <c r="K88" s="802"/>
      <c r="L88" s="802"/>
      <c r="M88" s="802"/>
      <c r="N88" s="789"/>
      <c r="O88" s="789"/>
      <c r="P88" s="789"/>
      <c r="Q88" s="789"/>
      <c r="R88" s="789"/>
      <c r="S88" s="789"/>
      <c r="T88" s="789"/>
      <c r="U88" s="789"/>
      <c r="V88" s="789"/>
      <c r="W88" s="789"/>
      <c r="X88" s="789"/>
      <c r="Y88" s="756"/>
      <c r="Z88" s="756"/>
      <c r="AA88" s="756"/>
      <c r="AB88" s="756"/>
      <c r="AC88" s="756"/>
      <c r="AD88" s="756"/>
      <c r="AE88" s="756"/>
      <c r="AF88" s="756"/>
      <c r="AG88" s="756"/>
      <c r="AH88" s="756"/>
      <c r="AI88" s="756"/>
      <c r="AJ88" s="756"/>
      <c r="AK88" s="756"/>
    </row>
    <row r="89" spans="1:37" ht="22.5" customHeight="1">
      <c r="A89" s="2859"/>
      <c r="B89" s="2860"/>
      <c r="C89" s="2860"/>
      <c r="D89" s="2860"/>
      <c r="E89" s="2860"/>
      <c r="F89" s="2860"/>
      <c r="G89" s="2860"/>
      <c r="H89" s="2860"/>
      <c r="I89" s="2861"/>
      <c r="J89" s="756"/>
      <c r="K89" s="802"/>
      <c r="L89" s="802"/>
      <c r="M89" s="802"/>
      <c r="N89" s="789"/>
      <c r="O89" s="789"/>
      <c r="P89" s="789"/>
      <c r="Q89" s="789"/>
      <c r="R89" s="789"/>
      <c r="S89" s="789"/>
      <c r="T89" s="789"/>
      <c r="U89" s="789"/>
      <c r="V89" s="789"/>
      <c r="W89" s="789"/>
      <c r="X89" s="789"/>
      <c r="Y89" s="756"/>
      <c r="Z89" s="756"/>
      <c r="AA89" s="756"/>
      <c r="AB89" s="756"/>
      <c r="AC89" s="756"/>
      <c r="AD89" s="756"/>
      <c r="AE89" s="756"/>
      <c r="AF89" s="756"/>
      <c r="AG89" s="756"/>
      <c r="AH89" s="756"/>
      <c r="AI89" s="756"/>
      <c r="AJ89" s="756"/>
      <c r="AK89" s="756"/>
    </row>
    <row r="90" spans="1:37" ht="21.75" customHeight="1">
      <c r="A90" s="1755"/>
      <c r="B90" s="873" t="s">
        <v>1444</v>
      </c>
      <c r="C90" s="1755"/>
      <c r="D90" s="2862" t="s">
        <v>1445</v>
      </c>
      <c r="E90" s="2862"/>
      <c r="F90" s="1755"/>
      <c r="G90" s="2862" t="s">
        <v>1446</v>
      </c>
      <c r="H90" s="2863"/>
      <c r="I90" s="2864"/>
      <c r="J90" s="756"/>
      <c r="K90" s="802"/>
      <c r="L90" s="802"/>
      <c r="M90" s="802"/>
      <c r="N90" s="789"/>
      <c r="O90" s="789"/>
      <c r="P90" s="789"/>
      <c r="Q90" s="789"/>
      <c r="R90" s="789"/>
      <c r="S90" s="789"/>
      <c r="T90" s="789"/>
      <c r="U90" s="789"/>
      <c r="V90" s="789"/>
      <c r="W90" s="789"/>
      <c r="X90" s="789"/>
      <c r="Y90" s="756"/>
      <c r="Z90" s="756"/>
      <c r="AA90" s="756"/>
      <c r="AB90" s="756"/>
      <c r="AC90" s="756"/>
      <c r="AD90" s="756"/>
      <c r="AE90" s="756"/>
      <c r="AF90" s="756"/>
      <c r="AG90" s="756"/>
      <c r="AH90" s="756"/>
      <c r="AI90" s="756"/>
      <c r="AJ90" s="756"/>
      <c r="AK90" s="756"/>
    </row>
    <row r="91" spans="1:37" ht="3.75" customHeight="1">
      <c r="A91" s="874"/>
      <c r="B91" s="875"/>
      <c r="C91" s="875"/>
      <c r="D91" s="2862"/>
      <c r="E91" s="2862"/>
      <c r="F91" s="875"/>
      <c r="G91" s="2863"/>
      <c r="H91" s="2863"/>
      <c r="I91" s="2864"/>
      <c r="J91" s="756"/>
      <c r="K91" s="802"/>
      <c r="L91" s="802"/>
      <c r="M91" s="802"/>
      <c r="N91" s="789"/>
      <c r="O91" s="789"/>
      <c r="P91" s="789"/>
      <c r="Q91" s="789"/>
      <c r="R91" s="789"/>
      <c r="S91" s="789"/>
      <c r="T91" s="789"/>
      <c r="U91" s="789"/>
      <c r="V91" s="789"/>
      <c r="W91" s="789"/>
      <c r="X91" s="789"/>
      <c r="Y91" s="756"/>
      <c r="Z91" s="756"/>
      <c r="AA91" s="756"/>
      <c r="AB91" s="756"/>
      <c r="AC91" s="756"/>
      <c r="AD91" s="756"/>
      <c r="AE91" s="756"/>
      <c r="AF91" s="756"/>
      <c r="AG91" s="756"/>
      <c r="AH91" s="756"/>
      <c r="AI91" s="756"/>
      <c r="AJ91" s="756"/>
      <c r="AK91" s="756"/>
    </row>
    <row r="92" spans="1:37" ht="12.75" customHeight="1">
      <c r="A92" s="2865" t="s">
        <v>1447</v>
      </c>
      <c r="B92" s="2866"/>
      <c r="C92" s="2866"/>
      <c r="D92" s="2866"/>
      <c r="E92" s="2866"/>
      <c r="F92" s="2866"/>
      <c r="G92" s="2866"/>
      <c r="H92" s="2866"/>
      <c r="I92" s="2867"/>
      <c r="J92" s="756"/>
      <c r="K92" s="802"/>
      <c r="L92" s="802"/>
      <c r="M92" s="802"/>
      <c r="N92" s="789"/>
      <c r="O92" s="789"/>
      <c r="P92" s="789"/>
      <c r="Q92" s="789"/>
      <c r="R92" s="789"/>
      <c r="S92" s="789"/>
      <c r="T92" s="789"/>
      <c r="U92" s="789"/>
      <c r="V92" s="789"/>
      <c r="W92" s="789"/>
      <c r="X92" s="789"/>
      <c r="Y92" s="756"/>
      <c r="Z92" s="756"/>
      <c r="AA92" s="756"/>
      <c r="AB92" s="756"/>
      <c r="AC92" s="756"/>
      <c r="AD92" s="756"/>
      <c r="AE92" s="756"/>
      <c r="AF92" s="756"/>
      <c r="AG92" s="756"/>
      <c r="AH92" s="756"/>
      <c r="AI92" s="756"/>
      <c r="AJ92" s="756"/>
      <c r="AK92" s="756"/>
    </row>
    <row r="93" spans="1:37" ht="99" customHeight="1">
      <c r="A93" s="2868"/>
      <c r="B93" s="2869"/>
      <c r="C93" s="2869"/>
      <c r="D93" s="2869"/>
      <c r="E93" s="2869"/>
      <c r="F93" s="2869"/>
      <c r="G93" s="2869"/>
      <c r="H93" s="2869"/>
      <c r="I93" s="2870"/>
      <c r="J93" s="756"/>
      <c r="K93" s="802"/>
      <c r="L93" s="802"/>
      <c r="M93" s="802"/>
      <c r="N93" s="789"/>
      <c r="O93" s="789"/>
      <c r="P93" s="789"/>
      <c r="Q93" s="789"/>
      <c r="R93" s="789"/>
      <c r="S93" s="789"/>
      <c r="T93" s="789"/>
      <c r="U93" s="789"/>
      <c r="V93" s="789"/>
      <c r="W93" s="789"/>
      <c r="X93" s="789"/>
      <c r="Y93" s="756"/>
      <c r="Z93" s="756"/>
      <c r="AA93" s="756"/>
      <c r="AB93" s="756"/>
      <c r="AC93" s="756"/>
      <c r="AD93" s="756"/>
      <c r="AE93" s="756"/>
      <c r="AF93" s="756"/>
      <c r="AG93" s="756"/>
      <c r="AH93" s="756"/>
      <c r="AI93" s="756"/>
      <c r="AJ93" s="756"/>
      <c r="AK93" s="756"/>
    </row>
    <row r="94" spans="1:37">
      <c r="A94" s="2865" t="s">
        <v>1448</v>
      </c>
      <c r="B94" s="2866"/>
      <c r="C94" s="2866"/>
      <c r="D94" s="2866"/>
      <c r="E94" s="2866"/>
      <c r="F94" s="2866"/>
      <c r="G94" s="2866"/>
      <c r="H94" s="2866"/>
      <c r="I94" s="2867"/>
      <c r="J94" s="756"/>
      <c r="K94" s="802"/>
      <c r="L94" s="802"/>
      <c r="M94" s="802"/>
      <c r="N94" s="789"/>
      <c r="O94" s="789"/>
      <c r="P94" s="789"/>
      <c r="Q94" s="789"/>
      <c r="R94" s="789"/>
      <c r="S94" s="789"/>
      <c r="T94" s="789"/>
      <c r="U94" s="789"/>
      <c r="V94" s="789"/>
      <c r="W94" s="789"/>
      <c r="X94" s="789"/>
      <c r="Y94" s="756"/>
      <c r="Z94" s="756"/>
      <c r="AA94" s="756"/>
      <c r="AB94" s="756"/>
      <c r="AC94" s="756"/>
      <c r="AD94" s="756"/>
      <c r="AE94" s="756"/>
      <c r="AF94" s="756"/>
      <c r="AG94" s="756"/>
      <c r="AH94" s="756"/>
      <c r="AI94" s="756"/>
      <c r="AJ94" s="756"/>
      <c r="AK94" s="756"/>
    </row>
    <row r="95" spans="1:37" ht="87.6" customHeight="1">
      <c r="A95" s="2945"/>
      <c r="B95" s="2946"/>
      <c r="C95" s="2946"/>
      <c r="D95" s="2946"/>
      <c r="E95" s="2946"/>
      <c r="F95" s="2946"/>
      <c r="G95" s="2946"/>
      <c r="H95" s="2946"/>
      <c r="I95" s="2947"/>
      <c r="J95" s="756"/>
      <c r="K95" s="802"/>
      <c r="L95" s="802"/>
      <c r="M95" s="802"/>
      <c r="N95" s="789"/>
      <c r="O95" s="789"/>
      <c r="P95" s="789"/>
      <c r="Q95" s="789"/>
      <c r="R95" s="789"/>
      <c r="S95" s="789"/>
      <c r="T95" s="789"/>
      <c r="U95" s="789"/>
      <c r="V95" s="789"/>
      <c r="W95" s="789"/>
      <c r="X95" s="789"/>
      <c r="Y95" s="756"/>
      <c r="Z95" s="756"/>
      <c r="AA95" s="756"/>
      <c r="AB95" s="756"/>
      <c r="AC95" s="756"/>
      <c r="AD95" s="756"/>
      <c r="AE95" s="756"/>
      <c r="AF95" s="756"/>
      <c r="AG95" s="756"/>
      <c r="AH95" s="756"/>
      <c r="AI95" s="756"/>
      <c r="AJ95" s="756"/>
      <c r="AK95" s="756"/>
    </row>
    <row r="96" spans="1:37" ht="12" customHeight="1" thickBot="1">
      <c r="A96" s="1756" t="b">
        <f>IF(A90="x","Sí, es aprobado",IF(C90="x","Parcialmente aprobado",IF(F90="x","No, requiere modificaciones")))</f>
        <v>0</v>
      </c>
      <c r="B96" s="1757" t="str">
        <f>H40</f>
        <v/>
      </c>
      <c r="C96" s="1758">
        <f>A64</f>
        <v>0</v>
      </c>
      <c r="D96" s="1758">
        <f>A66</f>
        <v>0</v>
      </c>
      <c r="E96" s="1758">
        <f>A77</f>
        <v>0</v>
      </c>
      <c r="F96" s="1758">
        <f>A79</f>
        <v>0</v>
      </c>
      <c r="G96" s="1758">
        <f>A93</f>
        <v>0</v>
      </c>
      <c r="H96" s="1758">
        <f>A95</f>
        <v>0</v>
      </c>
      <c r="I96" s="1758"/>
      <c r="J96" s="756"/>
      <c r="K96" s="802"/>
      <c r="L96" s="802"/>
      <c r="M96" s="802"/>
      <c r="N96" s="789"/>
      <c r="O96" s="789"/>
      <c r="P96" s="789"/>
      <c r="Q96" s="789"/>
      <c r="R96" s="789"/>
      <c r="S96" s="789"/>
      <c r="T96" s="789"/>
      <c r="U96" s="789"/>
      <c r="V96" s="789"/>
      <c r="W96" s="789"/>
      <c r="X96" s="789"/>
      <c r="Y96" s="756"/>
      <c r="Z96" s="756"/>
      <c r="AA96" s="756"/>
      <c r="AB96" s="756"/>
      <c r="AC96" s="756"/>
      <c r="AD96" s="756"/>
      <c r="AE96" s="756"/>
      <c r="AF96" s="756"/>
      <c r="AG96" s="756"/>
      <c r="AH96" s="756"/>
      <c r="AI96" s="756"/>
      <c r="AJ96" s="756"/>
      <c r="AK96" s="756"/>
    </row>
    <row r="97" spans="1:37" ht="12.75" customHeight="1">
      <c r="A97" s="2886" t="s">
        <v>1449</v>
      </c>
      <c r="B97" s="2887"/>
      <c r="C97" s="2887"/>
      <c r="D97" s="2887"/>
      <c r="E97" s="2887"/>
      <c r="F97" s="2887"/>
      <c r="G97" s="2887"/>
      <c r="H97" s="2887"/>
      <c r="I97" s="2888"/>
      <c r="J97" s="756"/>
      <c r="K97" s="802"/>
      <c r="L97" s="802"/>
      <c r="M97" s="802"/>
      <c r="N97" s="789"/>
      <c r="O97" s="789"/>
      <c r="P97" s="789"/>
      <c r="Q97" s="789"/>
      <c r="R97" s="789"/>
      <c r="S97" s="789"/>
      <c r="T97" s="789"/>
      <c r="U97" s="789"/>
      <c r="V97" s="789"/>
      <c r="W97" s="789"/>
      <c r="X97" s="789"/>
      <c r="Y97" s="756"/>
      <c r="Z97" s="756"/>
      <c r="AA97" s="756"/>
      <c r="AB97" s="756"/>
      <c r="AC97" s="756"/>
      <c r="AD97" s="756"/>
      <c r="AE97" s="756"/>
      <c r="AF97" s="756"/>
      <c r="AG97" s="756"/>
      <c r="AH97" s="756"/>
      <c r="AI97" s="756"/>
      <c r="AJ97" s="756"/>
      <c r="AK97" s="756"/>
    </row>
    <row r="98" spans="1:37" ht="10.5" customHeight="1">
      <c r="A98" s="876"/>
      <c r="B98" s="877"/>
      <c r="C98" s="877"/>
      <c r="D98" s="877"/>
      <c r="E98" s="877"/>
      <c r="F98" s="877"/>
      <c r="G98" s="877"/>
      <c r="H98" s="877"/>
      <c r="I98" s="878"/>
      <c r="J98" s="756"/>
      <c r="K98" s="802"/>
      <c r="L98" s="802"/>
      <c r="M98" s="802"/>
      <c r="N98" s="789"/>
      <c r="O98" s="789"/>
      <c r="P98" s="789"/>
      <c r="Q98" s="789"/>
      <c r="R98" s="789"/>
      <c r="S98" s="789"/>
      <c r="T98" s="789"/>
      <c r="U98" s="789"/>
      <c r="V98" s="789"/>
      <c r="W98" s="789"/>
      <c r="X98" s="789"/>
      <c r="Y98" s="756"/>
      <c r="Z98" s="756"/>
      <c r="AA98" s="756"/>
      <c r="AB98" s="756"/>
      <c r="AC98" s="756"/>
      <c r="AD98" s="756"/>
      <c r="AE98" s="756"/>
      <c r="AF98" s="756"/>
      <c r="AG98" s="756"/>
      <c r="AH98" s="756"/>
      <c r="AI98" s="756"/>
      <c r="AJ98" s="756"/>
      <c r="AK98" s="756"/>
    </row>
    <row r="99" spans="1:37" ht="32.25" customHeight="1">
      <c r="A99" s="2889" t="s">
        <v>1450</v>
      </c>
      <c r="B99" s="2890"/>
      <c r="C99" s="2891"/>
      <c r="D99" s="2892"/>
      <c r="E99" s="2892"/>
      <c r="F99" s="2893"/>
      <c r="G99" s="879" t="s">
        <v>1271</v>
      </c>
      <c r="H99" s="2894"/>
      <c r="I99" s="2895"/>
      <c r="J99" s="789"/>
      <c r="K99" s="790"/>
      <c r="L99" s="790"/>
      <c r="M99" s="790"/>
      <c r="N99" s="789"/>
      <c r="O99" s="789"/>
      <c r="P99" s="789"/>
      <c r="Q99" s="789"/>
      <c r="R99" s="789"/>
      <c r="S99" s="789"/>
      <c r="T99" s="789"/>
      <c r="U99" s="789"/>
      <c r="V99" s="789"/>
      <c r="W99" s="789"/>
      <c r="X99" s="789"/>
      <c r="Y99" s="789"/>
      <c r="Z99" s="789"/>
      <c r="AA99" s="789"/>
      <c r="AB99" s="789"/>
      <c r="AC99" s="789"/>
      <c r="AD99" s="789"/>
      <c r="AE99" s="789"/>
      <c r="AF99" s="789"/>
      <c r="AG99" s="789"/>
      <c r="AH99" s="789"/>
      <c r="AI99" s="789"/>
      <c r="AJ99" s="789"/>
      <c r="AK99" s="789"/>
    </row>
    <row r="100" spans="1:37" ht="12.75" customHeight="1">
      <c r="A100" s="2878" t="s">
        <v>1451</v>
      </c>
      <c r="B100" s="2879"/>
      <c r="C100" s="2879"/>
      <c r="D100" s="2879"/>
      <c r="E100" s="2879"/>
      <c r="F100" s="2879"/>
      <c r="G100" s="2879"/>
      <c r="H100" s="2879"/>
      <c r="I100" s="2880"/>
      <c r="J100" s="789"/>
      <c r="K100" s="790"/>
      <c r="L100" s="790"/>
      <c r="M100" s="790"/>
      <c r="N100" s="789"/>
      <c r="O100" s="789"/>
      <c r="P100" s="789"/>
      <c r="Q100" s="789"/>
      <c r="R100" s="789"/>
      <c r="S100" s="789"/>
      <c r="T100" s="789"/>
      <c r="U100" s="789"/>
      <c r="V100" s="789"/>
      <c r="W100" s="789"/>
      <c r="X100" s="789"/>
      <c r="Y100" s="789"/>
      <c r="Z100" s="789"/>
      <c r="AA100" s="789"/>
      <c r="AB100" s="789"/>
      <c r="AC100" s="789"/>
      <c r="AD100" s="789"/>
      <c r="AE100" s="789"/>
      <c r="AF100" s="789"/>
      <c r="AG100" s="789"/>
      <c r="AH100" s="789"/>
      <c r="AI100" s="789"/>
      <c r="AJ100" s="789"/>
      <c r="AK100" s="789"/>
    </row>
    <row r="101" spans="1:37" ht="30" customHeight="1">
      <c r="A101" s="1759"/>
      <c r="B101" s="2881" t="s">
        <v>1452</v>
      </c>
      <c r="C101" s="2882"/>
      <c r="D101" s="2882"/>
      <c r="E101" s="1760"/>
      <c r="F101" s="2883" t="s">
        <v>1453</v>
      </c>
      <c r="G101" s="2884"/>
      <c r="H101" s="2884"/>
      <c r="I101" s="2885"/>
      <c r="J101" s="789"/>
      <c r="K101" s="790"/>
      <c r="L101" s="790"/>
      <c r="M101" s="790"/>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row>
    <row r="102" spans="1:37" ht="17.25" customHeight="1">
      <c r="A102" s="2856" t="s">
        <v>1454</v>
      </c>
      <c r="B102" s="2857"/>
      <c r="C102" s="2857"/>
      <c r="D102" s="2857"/>
      <c r="E102" s="2857"/>
      <c r="F102" s="2857"/>
      <c r="G102" s="2857"/>
      <c r="H102" s="2857"/>
      <c r="I102" s="2858"/>
      <c r="J102" s="789"/>
      <c r="K102" s="790"/>
      <c r="L102" s="790"/>
      <c r="M102" s="790"/>
      <c r="N102" s="789"/>
      <c r="O102" s="789"/>
      <c r="P102" s="789"/>
      <c r="Q102" s="789"/>
      <c r="R102" s="789"/>
      <c r="S102" s="789"/>
      <c r="T102" s="789"/>
      <c r="U102" s="789"/>
      <c r="V102" s="789"/>
      <c r="W102" s="789"/>
      <c r="X102" s="789"/>
      <c r="Y102" s="789"/>
      <c r="Z102" s="789"/>
      <c r="AA102" s="789"/>
      <c r="AB102" s="789"/>
      <c r="AC102" s="789"/>
      <c r="AD102" s="789"/>
      <c r="AE102" s="789"/>
      <c r="AF102" s="789"/>
      <c r="AG102" s="789"/>
      <c r="AH102" s="789"/>
      <c r="AI102" s="789"/>
      <c r="AJ102" s="789"/>
      <c r="AK102" s="789"/>
    </row>
    <row r="103" spans="1:37" ht="18.75" customHeight="1">
      <c r="A103" s="1759"/>
      <c r="B103" s="880" t="s">
        <v>1455</v>
      </c>
      <c r="C103" s="1760"/>
      <c r="D103" s="2901" t="s">
        <v>1456</v>
      </c>
      <c r="E103" s="2902"/>
      <c r="F103" s="1760"/>
      <c r="G103" s="2901" t="s">
        <v>1457</v>
      </c>
      <c r="H103" s="2903"/>
      <c r="I103" s="2904"/>
      <c r="J103" s="789"/>
      <c r="K103" s="790"/>
      <c r="L103" s="790"/>
      <c r="M103" s="790"/>
      <c r="N103" s="789"/>
      <c r="O103" s="789"/>
      <c r="P103" s="789"/>
      <c r="Q103" s="789"/>
      <c r="R103" s="789"/>
      <c r="S103" s="789"/>
      <c r="T103" s="789"/>
      <c r="U103" s="789"/>
      <c r="V103" s="789"/>
      <c r="W103" s="789"/>
      <c r="X103" s="789"/>
      <c r="Y103" s="789"/>
      <c r="Z103" s="789"/>
      <c r="AA103" s="789"/>
      <c r="AB103" s="789"/>
      <c r="AC103" s="789"/>
      <c r="AD103" s="789"/>
      <c r="AE103" s="789"/>
      <c r="AF103" s="789"/>
      <c r="AG103" s="789"/>
      <c r="AH103" s="789"/>
      <c r="AI103" s="789"/>
      <c r="AJ103" s="789"/>
      <c r="AK103" s="789"/>
    </row>
    <row r="104" spans="1:37">
      <c r="A104" s="881"/>
      <c r="B104" s="882"/>
      <c r="C104" s="882"/>
      <c r="D104" s="882"/>
      <c r="E104" s="882"/>
      <c r="F104" s="882"/>
      <c r="G104" s="882"/>
      <c r="H104" s="882"/>
      <c r="I104" s="883"/>
      <c r="J104" s="789"/>
      <c r="K104" s="790"/>
      <c r="L104" s="790"/>
      <c r="M104" s="790"/>
      <c r="N104" s="789"/>
      <c r="O104" s="789"/>
      <c r="P104" s="789"/>
      <c r="Q104" s="789"/>
      <c r="R104" s="789"/>
      <c r="S104" s="789"/>
      <c r="T104" s="789"/>
      <c r="U104" s="789"/>
      <c r="V104" s="789"/>
      <c r="W104" s="789"/>
      <c r="X104" s="789"/>
      <c r="Y104" s="789"/>
      <c r="Z104" s="789"/>
      <c r="AA104" s="789"/>
      <c r="AB104" s="789"/>
      <c r="AC104" s="789"/>
      <c r="AD104" s="789"/>
      <c r="AE104" s="789"/>
      <c r="AF104" s="789"/>
      <c r="AG104" s="789"/>
      <c r="AH104" s="789"/>
      <c r="AI104" s="789"/>
      <c r="AJ104" s="789"/>
      <c r="AK104" s="789"/>
    </row>
    <row r="105" spans="1:37" ht="12.75" customHeight="1">
      <c r="A105" s="2905" t="s">
        <v>1458</v>
      </c>
      <c r="B105" s="2906"/>
      <c r="C105" s="2906"/>
      <c r="D105" s="2906"/>
      <c r="E105" s="2906"/>
      <c r="F105" s="2906"/>
      <c r="G105" s="2906"/>
      <c r="H105" s="2906"/>
      <c r="I105" s="2907"/>
      <c r="J105" s="789"/>
      <c r="K105" s="790"/>
      <c r="L105" s="790"/>
      <c r="M105" s="790"/>
      <c r="N105" s="789"/>
      <c r="O105" s="789"/>
      <c r="P105" s="789"/>
      <c r="Q105" s="789"/>
      <c r="R105" s="789"/>
      <c r="S105" s="789"/>
      <c r="T105" s="789"/>
      <c r="U105" s="789"/>
      <c r="V105" s="789"/>
      <c r="W105" s="789"/>
      <c r="X105" s="789"/>
      <c r="Y105" s="789"/>
      <c r="Z105" s="789"/>
      <c r="AA105" s="789"/>
      <c r="AB105" s="789"/>
      <c r="AC105" s="789"/>
      <c r="AD105" s="789"/>
      <c r="AE105" s="789"/>
      <c r="AF105" s="789"/>
      <c r="AG105" s="789"/>
      <c r="AH105" s="789"/>
      <c r="AI105" s="789"/>
      <c r="AJ105" s="789"/>
      <c r="AK105" s="789"/>
    </row>
    <row r="106" spans="1:37" ht="50.25" customHeight="1" thickBot="1">
      <c r="A106" s="2908"/>
      <c r="B106" s="2909"/>
      <c r="C106" s="2909"/>
      <c r="D106" s="2909"/>
      <c r="E106" s="2909"/>
      <c r="F106" s="2909"/>
      <c r="G106" s="2909"/>
      <c r="H106" s="2909"/>
      <c r="I106" s="2910"/>
      <c r="J106" s="789"/>
      <c r="K106" s="790"/>
      <c r="L106" s="790"/>
      <c r="M106" s="790"/>
      <c r="N106" s="789"/>
      <c r="O106" s="789"/>
      <c r="P106" s="789"/>
      <c r="Q106" s="789"/>
      <c r="R106" s="789"/>
      <c r="S106" s="789"/>
      <c r="T106" s="789"/>
      <c r="U106" s="789"/>
      <c r="V106" s="789"/>
      <c r="W106" s="789"/>
      <c r="X106" s="789"/>
      <c r="Y106" s="789"/>
      <c r="Z106" s="789"/>
      <c r="AA106" s="789"/>
      <c r="AB106" s="789"/>
      <c r="AC106" s="789"/>
      <c r="AD106" s="789"/>
      <c r="AE106" s="789"/>
      <c r="AF106" s="789"/>
      <c r="AG106" s="789"/>
      <c r="AH106" s="789"/>
      <c r="AI106" s="789"/>
      <c r="AJ106" s="789"/>
      <c r="AK106" s="789"/>
    </row>
    <row r="107" spans="1:37" ht="15.75" thickBot="1">
      <c r="A107" s="110"/>
      <c r="B107" s="110"/>
      <c r="C107" s="110"/>
      <c r="D107" s="110"/>
      <c r="E107" s="110"/>
      <c r="F107" s="110"/>
      <c r="G107" s="110"/>
      <c r="H107" s="110"/>
      <c r="I107" s="110"/>
      <c r="J107" s="789"/>
      <c r="K107" s="790"/>
      <c r="L107" s="790"/>
      <c r="M107" s="790"/>
      <c r="N107" s="789"/>
      <c r="O107" s="789"/>
      <c r="P107" s="789"/>
      <c r="Q107" s="789"/>
      <c r="R107" s="789"/>
      <c r="S107" s="789"/>
      <c r="T107" s="789"/>
      <c r="U107" s="789"/>
      <c r="V107" s="789"/>
      <c r="W107" s="789"/>
      <c r="X107" s="789"/>
      <c r="Y107" s="789"/>
      <c r="Z107" s="789"/>
      <c r="AA107" s="789"/>
      <c r="AB107" s="789"/>
      <c r="AC107" s="789"/>
      <c r="AD107" s="789"/>
      <c r="AE107" s="789"/>
      <c r="AF107" s="789"/>
      <c r="AG107" s="789"/>
      <c r="AH107" s="789"/>
      <c r="AI107" s="789"/>
      <c r="AJ107" s="789"/>
      <c r="AK107" s="789"/>
    </row>
    <row r="108" spans="1:37" ht="12.75" customHeight="1">
      <c r="A108" s="2911" t="s">
        <v>1459</v>
      </c>
      <c r="B108" s="2912"/>
      <c r="C108" s="2912"/>
      <c r="D108" s="2912"/>
      <c r="E108" s="2912"/>
      <c r="F108" s="2912"/>
      <c r="G108" s="2912"/>
      <c r="H108" s="2912"/>
      <c r="I108" s="2913"/>
      <c r="J108" s="789"/>
      <c r="K108" s="790"/>
      <c r="L108" s="790"/>
      <c r="M108" s="790"/>
      <c r="N108" s="789"/>
      <c r="O108" s="789"/>
      <c r="P108" s="789"/>
      <c r="Q108" s="789"/>
      <c r="R108" s="789"/>
      <c r="S108" s="789"/>
      <c r="T108" s="789"/>
      <c r="U108" s="789"/>
      <c r="V108" s="789"/>
      <c r="W108" s="789"/>
      <c r="X108" s="789"/>
      <c r="Y108" s="789"/>
      <c r="Z108" s="789"/>
      <c r="AA108" s="789"/>
      <c r="AB108" s="789"/>
      <c r="AC108" s="789"/>
      <c r="AD108" s="789"/>
      <c r="AE108" s="789"/>
      <c r="AF108" s="789"/>
      <c r="AG108" s="789"/>
      <c r="AH108" s="789"/>
      <c r="AI108" s="789"/>
      <c r="AJ108" s="789"/>
      <c r="AK108" s="789"/>
    </row>
    <row r="109" spans="1:37" ht="12.75" customHeight="1">
      <c r="A109" s="884" t="s">
        <v>1318</v>
      </c>
      <c r="B109" s="885" t="s">
        <v>1319</v>
      </c>
      <c r="C109" s="2914" t="s">
        <v>1320</v>
      </c>
      <c r="D109" s="2914"/>
      <c r="E109" s="2914"/>
      <c r="F109" s="2914"/>
      <c r="G109" s="2914"/>
      <c r="H109" s="2914"/>
      <c r="I109" s="2915"/>
      <c r="J109" s="789"/>
      <c r="K109" s="790"/>
      <c r="L109" s="790"/>
      <c r="M109" s="790"/>
      <c r="N109" s="789"/>
      <c r="O109" s="789"/>
      <c r="P109" s="789"/>
      <c r="Q109" s="789"/>
      <c r="R109" s="789"/>
      <c r="S109" s="789"/>
      <c r="T109" s="789"/>
      <c r="U109" s="789"/>
      <c r="V109" s="789"/>
      <c r="W109" s="789"/>
      <c r="X109" s="789"/>
      <c r="Y109" s="789"/>
      <c r="Z109" s="789"/>
      <c r="AA109" s="789"/>
      <c r="AB109" s="789"/>
      <c r="AC109" s="789"/>
      <c r="AD109" s="789"/>
      <c r="AE109" s="789"/>
      <c r="AF109" s="789"/>
      <c r="AG109" s="789"/>
      <c r="AH109" s="789"/>
      <c r="AI109" s="789"/>
      <c r="AJ109" s="789"/>
      <c r="AK109" s="789"/>
    </row>
    <row r="110" spans="1:37" ht="12.75" customHeight="1">
      <c r="A110" s="886" t="s">
        <v>1321</v>
      </c>
      <c r="B110" s="887" t="s">
        <v>1322</v>
      </c>
      <c r="C110" s="2896" t="s">
        <v>1323</v>
      </c>
      <c r="D110" s="2896"/>
      <c r="E110" s="2896"/>
      <c r="F110" s="2896"/>
      <c r="G110" s="2896"/>
      <c r="H110" s="2896"/>
      <c r="I110" s="2897"/>
      <c r="J110" s="789"/>
      <c r="K110" s="790"/>
      <c r="L110" s="790"/>
      <c r="M110" s="790"/>
      <c r="N110" s="789"/>
      <c r="O110" s="789"/>
      <c r="P110" s="789"/>
      <c r="Q110" s="789"/>
      <c r="R110" s="789"/>
      <c r="S110" s="789"/>
      <c r="T110" s="789"/>
      <c r="U110" s="789"/>
      <c r="V110" s="789"/>
      <c r="W110" s="789"/>
      <c r="X110" s="789"/>
      <c r="Y110" s="789"/>
      <c r="Z110" s="789"/>
      <c r="AA110" s="789"/>
      <c r="AB110" s="789"/>
      <c r="AC110" s="789"/>
      <c r="AD110" s="789"/>
      <c r="AE110" s="789"/>
      <c r="AF110" s="789"/>
      <c r="AG110" s="789"/>
      <c r="AH110" s="789"/>
      <c r="AI110" s="789"/>
      <c r="AJ110" s="789"/>
      <c r="AK110" s="789"/>
    </row>
    <row r="111" spans="1:37" ht="12.75" customHeight="1">
      <c r="A111" s="886" t="s">
        <v>1324</v>
      </c>
      <c r="B111" s="887" t="s">
        <v>1325</v>
      </c>
      <c r="C111" s="2896" t="s">
        <v>1326</v>
      </c>
      <c r="D111" s="2896"/>
      <c r="E111" s="2896"/>
      <c r="F111" s="2896"/>
      <c r="G111" s="2896"/>
      <c r="H111" s="2896"/>
      <c r="I111" s="2897"/>
      <c r="J111" s="789"/>
      <c r="K111" s="790"/>
      <c r="L111" s="790"/>
      <c r="M111" s="790"/>
      <c r="N111" s="789"/>
      <c r="O111" s="789"/>
      <c r="P111" s="789"/>
      <c r="Q111" s="789"/>
      <c r="R111" s="789"/>
      <c r="S111" s="789"/>
      <c r="T111" s="789"/>
      <c r="U111" s="789"/>
      <c r="V111" s="789"/>
      <c r="W111" s="789"/>
      <c r="X111" s="789"/>
      <c r="Y111" s="789"/>
      <c r="Z111" s="789"/>
      <c r="AA111" s="789"/>
      <c r="AB111" s="789"/>
      <c r="AC111" s="789"/>
      <c r="AD111" s="789"/>
      <c r="AE111" s="789"/>
      <c r="AF111" s="789"/>
      <c r="AG111" s="789"/>
      <c r="AH111" s="789"/>
      <c r="AI111" s="789"/>
      <c r="AJ111" s="789"/>
      <c r="AK111" s="789"/>
    </row>
    <row r="112" spans="1:37" ht="12.75" customHeight="1">
      <c r="A112" s="886" t="s">
        <v>1327</v>
      </c>
      <c r="B112" s="887" t="s">
        <v>1328</v>
      </c>
      <c r="C112" s="2896" t="s">
        <v>1329</v>
      </c>
      <c r="D112" s="2896"/>
      <c r="E112" s="2896"/>
      <c r="F112" s="2896"/>
      <c r="G112" s="2896"/>
      <c r="H112" s="2896"/>
      <c r="I112" s="2897"/>
      <c r="J112" s="789"/>
      <c r="K112" s="790"/>
      <c r="L112" s="790"/>
      <c r="M112" s="790"/>
      <c r="N112" s="789"/>
      <c r="O112" s="789"/>
      <c r="P112" s="789"/>
      <c r="Q112" s="789"/>
      <c r="R112" s="789"/>
      <c r="S112" s="789"/>
      <c r="T112" s="789"/>
      <c r="U112" s="789"/>
      <c r="V112" s="789"/>
      <c r="W112" s="789"/>
      <c r="X112" s="789"/>
      <c r="Y112" s="789"/>
      <c r="Z112" s="789"/>
      <c r="AA112" s="789"/>
      <c r="AB112" s="789"/>
      <c r="AC112" s="789"/>
      <c r="AD112" s="789"/>
      <c r="AE112" s="789"/>
      <c r="AF112" s="789"/>
      <c r="AG112" s="789"/>
      <c r="AH112" s="789"/>
      <c r="AI112" s="789"/>
      <c r="AJ112" s="789"/>
      <c r="AK112" s="789"/>
    </row>
    <row r="113" spans="1:37" ht="12.75" customHeight="1">
      <c r="A113" s="886" t="s">
        <v>1330</v>
      </c>
      <c r="B113" s="887" t="s">
        <v>1331</v>
      </c>
      <c r="C113" s="2896" t="s">
        <v>1332</v>
      </c>
      <c r="D113" s="2896"/>
      <c r="E113" s="2896"/>
      <c r="F113" s="2896"/>
      <c r="G113" s="2896"/>
      <c r="H113" s="2896"/>
      <c r="I113" s="2897"/>
      <c r="J113" s="789"/>
      <c r="K113" s="790"/>
      <c r="L113" s="790"/>
      <c r="M113" s="790"/>
      <c r="N113" s="789"/>
      <c r="O113" s="789"/>
      <c r="P113" s="789"/>
      <c r="Q113" s="789"/>
      <c r="R113" s="789"/>
      <c r="S113" s="789"/>
      <c r="T113" s="789"/>
      <c r="U113" s="789"/>
      <c r="V113" s="789"/>
      <c r="W113" s="789"/>
      <c r="X113" s="789"/>
      <c r="Y113" s="789"/>
      <c r="Z113" s="789"/>
      <c r="AA113" s="789"/>
      <c r="AB113" s="789"/>
      <c r="AC113" s="789"/>
      <c r="AD113" s="789"/>
      <c r="AE113" s="789"/>
      <c r="AF113" s="789"/>
      <c r="AG113" s="789"/>
      <c r="AH113" s="789"/>
      <c r="AI113" s="789"/>
      <c r="AJ113" s="789"/>
      <c r="AK113" s="789"/>
    </row>
    <row r="114" spans="1:37" ht="13.5" customHeight="1" thickBot="1">
      <c r="A114" s="2898" t="s">
        <v>1333</v>
      </c>
      <c r="B114" s="2899"/>
      <c r="C114" s="2899"/>
      <c r="D114" s="2899"/>
      <c r="E114" s="2899"/>
      <c r="F114" s="2899"/>
      <c r="G114" s="2899"/>
      <c r="H114" s="2899"/>
      <c r="I114" s="2900"/>
      <c r="J114" s="789"/>
      <c r="K114" s="790"/>
      <c r="L114" s="790"/>
      <c r="M114" s="790"/>
      <c r="N114" s="789"/>
      <c r="O114" s="789"/>
      <c r="P114" s="789"/>
      <c r="Q114" s="789"/>
      <c r="R114" s="789"/>
      <c r="S114" s="789"/>
      <c r="T114" s="789"/>
      <c r="U114" s="789"/>
      <c r="V114" s="789"/>
      <c r="W114" s="789"/>
      <c r="X114" s="789"/>
      <c r="Y114" s="789"/>
      <c r="Z114" s="789"/>
      <c r="AA114" s="789"/>
      <c r="AB114" s="789"/>
      <c r="AC114" s="789"/>
      <c r="AD114" s="789"/>
      <c r="AE114" s="789"/>
      <c r="AF114" s="789"/>
      <c r="AG114" s="789"/>
      <c r="AH114" s="789"/>
      <c r="AI114" s="789"/>
      <c r="AJ114" s="789"/>
      <c r="AK114" s="789"/>
    </row>
    <row r="115" spans="1:37">
      <c r="A115" s="790"/>
      <c r="B115" s="790"/>
      <c r="C115" s="790"/>
      <c r="D115" s="790"/>
      <c r="E115" s="790"/>
      <c r="F115" s="790"/>
      <c r="G115" s="790"/>
      <c r="H115" s="790"/>
      <c r="I115" s="790"/>
      <c r="J115" s="789"/>
      <c r="K115" s="790"/>
      <c r="L115" s="790"/>
      <c r="M115" s="790"/>
      <c r="N115" s="789"/>
      <c r="O115" s="789"/>
      <c r="P115" s="789"/>
      <c r="Q115" s="789"/>
      <c r="R115" s="789"/>
      <c r="S115" s="789"/>
      <c r="T115" s="789"/>
      <c r="U115" s="789"/>
      <c r="V115" s="789"/>
      <c r="W115" s="789"/>
      <c r="X115" s="789"/>
      <c r="Y115" s="789"/>
      <c r="Z115" s="789"/>
      <c r="AA115" s="789"/>
      <c r="AB115" s="789"/>
      <c r="AC115" s="789"/>
      <c r="AD115" s="789"/>
      <c r="AE115" s="789"/>
      <c r="AF115" s="789"/>
      <c r="AG115" s="789"/>
      <c r="AH115" s="789"/>
      <c r="AI115" s="789"/>
      <c r="AJ115" s="789"/>
      <c r="AK115" s="789"/>
    </row>
    <row r="116" spans="1:37">
      <c r="A116" s="790"/>
      <c r="B116" s="790"/>
      <c r="C116" s="790"/>
      <c r="D116" s="790"/>
      <c r="E116" s="790"/>
      <c r="F116" s="790"/>
      <c r="G116" s="790"/>
      <c r="H116" s="790"/>
      <c r="I116" s="790"/>
      <c r="J116" s="789"/>
      <c r="K116" s="790"/>
      <c r="L116" s="790"/>
      <c r="M116" s="790"/>
      <c r="N116" s="789"/>
      <c r="O116" s="789"/>
      <c r="P116" s="789"/>
      <c r="Q116" s="789"/>
      <c r="R116" s="789"/>
      <c r="S116" s="789"/>
      <c r="T116" s="789"/>
      <c r="U116" s="789"/>
      <c r="V116" s="789"/>
      <c r="W116" s="789"/>
      <c r="X116" s="789"/>
      <c r="Y116" s="789"/>
      <c r="Z116" s="789"/>
      <c r="AA116" s="789"/>
      <c r="AB116" s="789"/>
      <c r="AC116" s="789"/>
      <c r="AD116" s="789"/>
      <c r="AE116" s="789"/>
      <c r="AF116" s="789"/>
      <c r="AG116" s="789"/>
      <c r="AH116" s="789"/>
      <c r="AI116" s="789"/>
      <c r="AJ116" s="789"/>
      <c r="AK116" s="789"/>
    </row>
    <row r="117" spans="1:37">
      <c r="A117" s="790"/>
      <c r="B117" s="790"/>
      <c r="C117" s="790"/>
      <c r="D117" s="790"/>
      <c r="E117" s="790"/>
      <c r="F117" s="790"/>
      <c r="G117" s="790"/>
      <c r="H117" s="790"/>
      <c r="I117" s="790"/>
      <c r="J117" s="789"/>
      <c r="K117" s="790"/>
      <c r="L117" s="790"/>
      <c r="M117" s="790"/>
      <c r="N117" s="789"/>
      <c r="O117" s="789"/>
      <c r="P117" s="789"/>
      <c r="Q117" s="789"/>
      <c r="R117" s="789"/>
      <c r="S117" s="789"/>
      <c r="T117" s="789"/>
      <c r="U117" s="789"/>
      <c r="V117" s="789"/>
      <c r="W117" s="789"/>
      <c r="X117" s="789"/>
      <c r="Y117" s="789"/>
      <c r="Z117" s="789"/>
      <c r="AA117" s="789"/>
      <c r="AB117" s="789"/>
      <c r="AC117" s="789"/>
      <c r="AD117" s="789"/>
      <c r="AE117" s="789"/>
      <c r="AF117" s="789"/>
      <c r="AG117" s="789"/>
      <c r="AH117" s="789"/>
      <c r="AI117" s="789"/>
      <c r="AJ117" s="789"/>
      <c r="AK117" s="789"/>
    </row>
    <row r="118" spans="1:37" hidden="1">
      <c r="A118" s="790"/>
      <c r="B118" s="790"/>
      <c r="C118" s="790"/>
      <c r="D118" s="790"/>
      <c r="E118" s="790"/>
      <c r="F118" s="790"/>
      <c r="G118" s="790"/>
      <c r="H118" s="790"/>
      <c r="I118" s="790"/>
      <c r="J118" s="789"/>
      <c r="K118" s="790"/>
      <c r="L118" s="790"/>
      <c r="M118" s="790"/>
      <c r="N118" s="789"/>
      <c r="O118" s="789"/>
      <c r="P118" s="789"/>
      <c r="Q118" s="789"/>
      <c r="R118" s="789"/>
      <c r="S118" s="789"/>
      <c r="T118" s="789"/>
      <c r="U118" s="789"/>
      <c r="V118" s="789"/>
      <c r="W118" s="789"/>
      <c r="X118" s="789"/>
      <c r="Y118" s="789"/>
      <c r="Z118" s="789"/>
      <c r="AA118" s="789"/>
      <c r="AB118" s="789"/>
      <c r="AC118" s="789"/>
      <c r="AD118" s="789"/>
      <c r="AE118" s="789"/>
      <c r="AF118" s="789"/>
      <c r="AG118" s="789"/>
      <c r="AH118" s="789"/>
      <c r="AI118" s="789"/>
      <c r="AJ118" s="789"/>
      <c r="AK118" s="789"/>
    </row>
    <row r="119" spans="1:37" hidden="1">
      <c r="A119" s="790"/>
      <c r="B119" s="790"/>
      <c r="C119" s="790"/>
      <c r="D119" s="790"/>
      <c r="E119" s="790"/>
      <c r="F119" s="790"/>
      <c r="G119" s="790"/>
      <c r="H119" s="790"/>
      <c r="I119" s="790"/>
      <c r="J119" s="789"/>
      <c r="K119" s="790"/>
      <c r="L119" s="790"/>
      <c r="M119" s="790"/>
      <c r="N119" s="789"/>
      <c r="O119" s="789"/>
      <c r="P119" s="789"/>
      <c r="Q119" s="789"/>
      <c r="R119" s="789"/>
      <c r="S119" s="789"/>
      <c r="T119" s="789"/>
      <c r="U119" s="789"/>
      <c r="V119" s="789"/>
      <c r="W119" s="789"/>
      <c r="X119" s="789"/>
      <c r="Y119" s="789"/>
      <c r="Z119" s="789"/>
      <c r="AA119" s="789"/>
      <c r="AB119" s="789"/>
      <c r="AC119" s="789"/>
      <c r="AD119" s="789"/>
      <c r="AE119" s="789"/>
      <c r="AF119" s="789"/>
      <c r="AG119" s="789"/>
      <c r="AH119" s="789"/>
      <c r="AI119" s="789"/>
      <c r="AJ119" s="789"/>
      <c r="AK119" s="789"/>
    </row>
    <row r="120" spans="1:37" hidden="1">
      <c r="A120" s="790"/>
      <c r="B120" s="790"/>
      <c r="C120" s="790"/>
      <c r="D120" s="790"/>
      <c r="E120" s="790"/>
      <c r="F120" s="790"/>
      <c r="G120" s="790"/>
      <c r="H120" s="790"/>
      <c r="I120" s="790"/>
      <c r="J120" s="789"/>
      <c r="K120" s="790"/>
      <c r="L120" s="790"/>
      <c r="M120" s="790"/>
      <c r="N120" s="789"/>
      <c r="O120" s="789"/>
      <c r="P120" s="789"/>
      <c r="Q120" s="789"/>
      <c r="R120" s="789"/>
      <c r="S120" s="789"/>
      <c r="T120" s="789"/>
      <c r="U120" s="789"/>
      <c r="V120" s="789"/>
      <c r="W120" s="789"/>
      <c r="X120" s="789"/>
      <c r="Y120" s="789"/>
      <c r="Z120" s="789"/>
      <c r="AA120" s="789"/>
      <c r="AB120" s="789"/>
      <c r="AC120" s="789"/>
      <c r="AD120" s="789"/>
      <c r="AE120" s="789"/>
      <c r="AF120" s="789"/>
      <c r="AG120" s="789"/>
      <c r="AH120" s="789"/>
      <c r="AI120" s="789"/>
      <c r="AJ120" s="789"/>
      <c r="AK120" s="789"/>
    </row>
    <row r="121" spans="1:37" hidden="1">
      <c r="A121" s="790"/>
      <c r="B121" s="790"/>
      <c r="C121" s="790"/>
      <c r="D121" s="790"/>
      <c r="E121" s="790"/>
      <c r="F121" s="790"/>
      <c r="G121" s="790"/>
      <c r="H121" s="790"/>
      <c r="I121" s="790"/>
      <c r="J121" s="789"/>
      <c r="K121" s="790"/>
      <c r="L121" s="790"/>
      <c r="M121" s="790"/>
      <c r="N121" s="789"/>
      <c r="O121" s="789"/>
      <c r="P121" s="789"/>
      <c r="Q121" s="789"/>
      <c r="R121" s="789"/>
      <c r="S121" s="789"/>
      <c r="T121" s="789"/>
      <c r="U121" s="789"/>
      <c r="V121" s="789"/>
      <c r="W121" s="789"/>
      <c r="X121" s="789"/>
      <c r="Y121" s="789"/>
      <c r="Z121" s="789"/>
      <c r="AA121" s="789"/>
      <c r="AB121" s="789"/>
      <c r="AC121" s="789"/>
      <c r="AD121" s="789"/>
      <c r="AE121" s="789"/>
      <c r="AF121" s="789"/>
      <c r="AG121" s="789"/>
      <c r="AH121" s="789"/>
      <c r="AI121" s="789"/>
      <c r="AJ121" s="789"/>
      <c r="AK121" s="789"/>
    </row>
    <row r="122" spans="1:37" hidden="1">
      <c r="A122" s="790"/>
      <c r="B122" s="790"/>
      <c r="C122" s="790"/>
      <c r="D122" s="790"/>
      <c r="E122" s="790"/>
      <c r="F122" s="790"/>
      <c r="G122" s="790"/>
      <c r="H122" s="790"/>
      <c r="I122" s="790"/>
      <c r="J122" s="789"/>
      <c r="K122" s="790"/>
      <c r="L122" s="790"/>
      <c r="M122" s="790"/>
      <c r="N122" s="789"/>
      <c r="O122" s="789"/>
      <c r="P122" s="789"/>
      <c r="Q122" s="789"/>
      <c r="R122" s="789"/>
      <c r="S122" s="789"/>
      <c r="T122" s="789"/>
      <c r="U122" s="789"/>
      <c r="V122" s="789"/>
      <c r="W122" s="789"/>
      <c r="X122" s="789"/>
      <c r="Y122" s="789"/>
      <c r="Z122" s="789"/>
      <c r="AA122" s="789"/>
      <c r="AB122" s="789"/>
      <c r="AC122" s="789"/>
      <c r="AD122" s="789"/>
      <c r="AE122" s="789"/>
      <c r="AF122" s="789"/>
      <c r="AG122" s="789"/>
      <c r="AH122" s="789"/>
      <c r="AI122" s="789"/>
      <c r="AJ122" s="789"/>
      <c r="AK122" s="789"/>
    </row>
    <row r="123" spans="1:37" hidden="1">
      <c r="A123" s="790"/>
      <c r="B123" s="790"/>
      <c r="C123" s="790"/>
      <c r="D123" s="790"/>
      <c r="E123" s="790"/>
      <c r="F123" s="790"/>
      <c r="G123" s="790"/>
      <c r="H123" s="790"/>
      <c r="I123" s="790"/>
      <c r="J123" s="789"/>
      <c r="K123" s="790"/>
      <c r="L123" s="790"/>
      <c r="M123" s="790"/>
      <c r="N123" s="789"/>
      <c r="O123" s="789"/>
      <c r="P123" s="789"/>
      <c r="Q123" s="789"/>
      <c r="R123" s="789"/>
      <c r="S123" s="789"/>
      <c r="T123" s="789"/>
      <c r="U123" s="789"/>
      <c r="V123" s="789"/>
      <c r="W123" s="789"/>
      <c r="X123" s="789"/>
      <c r="Y123" s="789"/>
      <c r="Z123" s="789"/>
      <c r="AA123" s="789"/>
      <c r="AB123" s="789"/>
      <c r="AC123" s="789"/>
      <c r="AD123" s="789"/>
      <c r="AE123" s="789"/>
      <c r="AF123" s="789"/>
      <c r="AG123" s="789"/>
      <c r="AH123" s="789"/>
      <c r="AI123" s="789"/>
      <c r="AJ123" s="789"/>
      <c r="AK123" s="789"/>
    </row>
    <row r="124" spans="1:37" hidden="1">
      <c r="A124" s="790"/>
      <c r="B124" s="790"/>
      <c r="C124" s="790"/>
      <c r="D124" s="790"/>
      <c r="E124" s="790"/>
      <c r="F124" s="790"/>
      <c r="G124" s="790"/>
      <c r="H124" s="790"/>
      <c r="I124" s="790"/>
      <c r="J124" s="789"/>
      <c r="K124" s="790"/>
      <c r="L124" s="790"/>
      <c r="M124" s="790"/>
      <c r="N124" s="789"/>
      <c r="O124" s="789"/>
      <c r="P124" s="789"/>
      <c r="Q124" s="789"/>
      <c r="R124" s="789"/>
      <c r="S124" s="789"/>
      <c r="T124" s="789"/>
      <c r="U124" s="789"/>
      <c r="V124" s="789"/>
      <c r="W124" s="789"/>
      <c r="X124" s="789"/>
      <c r="Y124" s="789"/>
      <c r="Z124" s="789"/>
      <c r="AA124" s="789"/>
      <c r="AB124" s="789"/>
      <c r="AC124" s="789"/>
      <c r="AD124" s="789"/>
      <c r="AE124" s="789"/>
      <c r="AF124" s="789"/>
      <c r="AG124" s="789"/>
      <c r="AH124" s="789"/>
      <c r="AI124" s="789"/>
      <c r="AJ124" s="789"/>
      <c r="AK124" s="789"/>
    </row>
    <row r="125" spans="1:37" hidden="1">
      <c r="A125" s="790"/>
      <c r="B125" s="790"/>
      <c r="C125" s="790"/>
      <c r="D125" s="790"/>
      <c r="E125" s="790"/>
      <c r="F125" s="790"/>
      <c r="G125" s="790"/>
      <c r="H125" s="790"/>
      <c r="I125" s="790"/>
      <c r="J125" s="789"/>
      <c r="K125" s="790"/>
      <c r="L125" s="790"/>
      <c r="M125" s="790"/>
      <c r="N125" s="789"/>
      <c r="O125" s="789"/>
      <c r="P125" s="789"/>
      <c r="Q125" s="789"/>
      <c r="R125" s="789"/>
      <c r="S125" s="789"/>
      <c r="T125" s="789"/>
      <c r="U125" s="789"/>
      <c r="V125" s="789"/>
      <c r="W125" s="789"/>
      <c r="X125" s="789"/>
      <c r="Y125" s="789"/>
      <c r="Z125" s="789"/>
      <c r="AA125" s="789"/>
      <c r="AB125" s="789"/>
      <c r="AC125" s="789"/>
      <c r="AD125" s="789"/>
      <c r="AE125" s="789"/>
      <c r="AF125" s="789"/>
      <c r="AG125" s="789"/>
      <c r="AH125" s="789"/>
      <c r="AI125" s="789"/>
      <c r="AJ125" s="789"/>
      <c r="AK125" s="789"/>
    </row>
    <row r="126" spans="1:37" hidden="1">
      <c r="A126" s="790"/>
      <c r="B126" s="790"/>
      <c r="C126" s="790"/>
      <c r="D126" s="790"/>
      <c r="E126" s="790"/>
      <c r="F126" s="790"/>
      <c r="G126" s="790"/>
      <c r="H126" s="790"/>
      <c r="I126" s="790"/>
      <c r="J126" s="789"/>
      <c r="K126" s="790"/>
      <c r="L126" s="790"/>
      <c r="M126" s="790"/>
      <c r="N126" s="789"/>
      <c r="O126" s="789"/>
      <c r="P126" s="789"/>
      <c r="Q126" s="789"/>
      <c r="R126" s="789"/>
      <c r="S126" s="789"/>
      <c r="T126" s="789"/>
      <c r="U126" s="789"/>
      <c r="V126" s="789"/>
      <c r="W126" s="789"/>
      <c r="X126" s="789"/>
      <c r="Y126" s="789"/>
      <c r="Z126" s="789"/>
      <c r="AA126" s="789"/>
      <c r="AB126" s="789"/>
      <c r="AC126" s="789"/>
      <c r="AD126" s="789"/>
      <c r="AE126" s="789"/>
      <c r="AF126" s="789"/>
      <c r="AG126" s="789"/>
      <c r="AH126" s="789"/>
      <c r="AI126" s="789"/>
      <c r="AJ126" s="789"/>
      <c r="AK126" s="789"/>
    </row>
    <row r="127" spans="1:37" hidden="1">
      <c r="A127" s="790"/>
      <c r="B127" s="790"/>
      <c r="C127" s="790"/>
      <c r="D127" s="790"/>
      <c r="E127" s="790"/>
      <c r="F127" s="790"/>
      <c r="G127" s="790"/>
      <c r="H127" s="790"/>
      <c r="I127" s="790"/>
      <c r="J127" s="789"/>
      <c r="K127" s="790"/>
      <c r="L127" s="790"/>
      <c r="M127" s="790"/>
      <c r="N127" s="789"/>
      <c r="O127" s="789"/>
      <c r="P127" s="789"/>
      <c r="Q127" s="789"/>
      <c r="R127" s="789"/>
      <c r="S127" s="789"/>
      <c r="T127" s="789"/>
      <c r="U127" s="789"/>
      <c r="V127" s="789"/>
      <c r="W127" s="789"/>
      <c r="X127" s="789"/>
      <c r="Y127" s="789"/>
      <c r="Z127" s="789"/>
      <c r="AA127" s="789"/>
      <c r="AB127" s="789"/>
      <c r="AC127" s="789"/>
      <c r="AD127" s="789"/>
      <c r="AE127" s="789"/>
      <c r="AF127" s="789"/>
      <c r="AG127" s="789"/>
      <c r="AH127" s="789"/>
      <c r="AI127" s="789"/>
      <c r="AJ127" s="789"/>
      <c r="AK127" s="789"/>
    </row>
    <row r="128" spans="1:37" hidden="1">
      <c r="A128" s="790"/>
      <c r="B128" s="790"/>
      <c r="C128" s="790"/>
      <c r="D128" s="790"/>
      <c r="E128" s="790"/>
      <c r="F128" s="790"/>
      <c r="G128" s="790"/>
      <c r="H128" s="790"/>
      <c r="I128" s="790"/>
      <c r="J128" s="789"/>
      <c r="K128" s="790"/>
      <c r="L128" s="790"/>
      <c r="M128" s="790"/>
      <c r="N128" s="789"/>
      <c r="O128" s="789"/>
      <c r="P128" s="789"/>
      <c r="Q128" s="789"/>
      <c r="R128" s="789"/>
      <c r="S128" s="789"/>
      <c r="T128" s="789"/>
      <c r="U128" s="789"/>
      <c r="V128" s="789"/>
      <c r="W128" s="789"/>
      <c r="X128" s="789"/>
      <c r="Y128" s="789"/>
      <c r="Z128" s="789"/>
      <c r="AA128" s="789"/>
      <c r="AB128" s="789"/>
      <c r="AC128" s="789"/>
      <c r="AD128" s="789"/>
      <c r="AE128" s="789"/>
      <c r="AF128" s="789"/>
      <c r="AG128" s="789"/>
      <c r="AH128" s="789"/>
      <c r="AI128" s="789"/>
      <c r="AJ128" s="789"/>
      <c r="AK128" s="789"/>
    </row>
  </sheetData>
  <sheetProtection algorithmName="SHA-512" hashValue="2aH+DbCzDowT30z3c/dT6lFSKqHpYO/Bz5uRydbr5MKHvhE0SgQot5Bd0CAA6uMlvA2N+U7alCmr6elIDFoMFw==" saltValue="m6Ikm2N7lKeTOq2P11Ceng==" spinCount="100000" sheet="1" formatCells="0" formatColumns="0" formatRows="0" insertColumns="0" insertRows="0" insertHyperlinks="0" deleteColumns="0" deleteRows="0" sort="0" autoFilter="0" pivotTables="0"/>
  <mergeCells count="177">
    <mergeCell ref="A10:I10"/>
    <mergeCell ref="A13:G13"/>
    <mergeCell ref="H13:I13"/>
    <mergeCell ref="F23:G23"/>
    <mergeCell ref="A17:G17"/>
    <mergeCell ref="A14:F14"/>
    <mergeCell ref="A2:D2"/>
    <mergeCell ref="H14:I14"/>
    <mergeCell ref="A15:G15"/>
    <mergeCell ref="H15:I15"/>
    <mergeCell ref="A22:C22"/>
    <mergeCell ref="F22:G22"/>
    <mergeCell ref="H21:I21"/>
    <mergeCell ref="F2:G2"/>
    <mergeCell ref="B4:C4"/>
    <mergeCell ref="E4:H4"/>
    <mergeCell ref="A5:A7"/>
    <mergeCell ref="H22:I22"/>
    <mergeCell ref="A16:G16"/>
    <mergeCell ref="A23:C23"/>
    <mergeCell ref="B6:E6"/>
    <mergeCell ref="H23:I23"/>
    <mergeCell ref="A3:D3"/>
    <mergeCell ref="J13:J14"/>
    <mergeCell ref="K13:M14"/>
    <mergeCell ref="F26:G26"/>
    <mergeCell ref="A29:C29"/>
    <mergeCell ref="A21:C21"/>
    <mergeCell ref="K19:M21"/>
    <mergeCell ref="A12:I12"/>
    <mergeCell ref="H36:I36"/>
    <mergeCell ref="F24:G24"/>
    <mergeCell ref="F25:G25"/>
    <mergeCell ref="A32:F32"/>
    <mergeCell ref="A25:C25"/>
    <mergeCell ref="F29:G29"/>
    <mergeCell ref="H24:I24"/>
    <mergeCell ref="A26:C26"/>
    <mergeCell ref="A24:C24"/>
    <mergeCell ref="A36:F36"/>
    <mergeCell ref="F28:G28"/>
    <mergeCell ref="A33:F33"/>
    <mergeCell ref="A20:G20"/>
    <mergeCell ref="F21:G21"/>
    <mergeCell ref="H25:I25"/>
    <mergeCell ref="H26:I26"/>
    <mergeCell ref="A27:C27"/>
    <mergeCell ref="A46:I46"/>
    <mergeCell ref="A66:I66"/>
    <mergeCell ref="H35:I35"/>
    <mergeCell ref="A51:I51"/>
    <mergeCell ref="A52:I52"/>
    <mergeCell ref="A53:I53"/>
    <mergeCell ref="N39:P39"/>
    <mergeCell ref="A37:G37"/>
    <mergeCell ref="H37:I37"/>
    <mergeCell ref="K37:M37"/>
    <mergeCell ref="N37:P37"/>
    <mergeCell ref="N35:P35"/>
    <mergeCell ref="A45:I45"/>
    <mergeCell ref="H40:I40"/>
    <mergeCell ref="A35:G35"/>
    <mergeCell ref="K35:M35"/>
    <mergeCell ref="H39:I39"/>
    <mergeCell ref="H31:I31"/>
    <mergeCell ref="N31:P31"/>
    <mergeCell ref="N17:P17"/>
    <mergeCell ref="N18:P18"/>
    <mergeCell ref="K32:M32"/>
    <mergeCell ref="H28:I28"/>
    <mergeCell ref="A18:G18"/>
    <mergeCell ref="A19:I19"/>
    <mergeCell ref="H27:I27"/>
    <mergeCell ref="F27:G27"/>
    <mergeCell ref="A28:C28"/>
    <mergeCell ref="H32:I32"/>
    <mergeCell ref="H29:I29"/>
    <mergeCell ref="N13:P14"/>
    <mergeCell ref="N40:P40"/>
    <mergeCell ref="H33:I33"/>
    <mergeCell ref="K33:M33"/>
    <mergeCell ref="K36:M36"/>
    <mergeCell ref="N38:P38"/>
    <mergeCell ref="K39:M39"/>
    <mergeCell ref="K38:M38"/>
    <mergeCell ref="A95:I95"/>
    <mergeCell ref="A94:I94"/>
    <mergeCell ref="A63:I63"/>
    <mergeCell ref="A43:G43"/>
    <mergeCell ref="A65:I65"/>
    <mergeCell ref="A76:I76"/>
    <mergeCell ref="A64:I64"/>
    <mergeCell ref="A50:I50"/>
    <mergeCell ref="A47:I47"/>
    <mergeCell ref="A48:I48"/>
    <mergeCell ref="A40:G40"/>
    <mergeCell ref="A79:I79"/>
    <mergeCell ref="A39:G39"/>
    <mergeCell ref="N24:P24"/>
    <mergeCell ref="A31:G31"/>
    <mergeCell ref="K17:M17"/>
    <mergeCell ref="R33:W33"/>
    <mergeCell ref="R34:W34"/>
    <mergeCell ref="R35:W35"/>
    <mergeCell ref="A38:G38"/>
    <mergeCell ref="H38:I38"/>
    <mergeCell ref="N33:P33"/>
    <mergeCell ref="A34:G34"/>
    <mergeCell ref="H34:I34"/>
    <mergeCell ref="K34:M34"/>
    <mergeCell ref="N34:P34"/>
    <mergeCell ref="N36:P36"/>
    <mergeCell ref="R32:W32"/>
    <mergeCell ref="R28:T28"/>
    <mergeCell ref="R29:T29"/>
    <mergeCell ref="U25:W25"/>
    <mergeCell ref="U26:W26"/>
    <mergeCell ref="N25:P25"/>
    <mergeCell ref="N26:P26"/>
    <mergeCell ref="N27:P27"/>
    <mergeCell ref="U28:W28"/>
    <mergeCell ref="U29:W29"/>
    <mergeCell ref="R25:T25"/>
    <mergeCell ref="R26:T26"/>
    <mergeCell ref="N32:P32"/>
    <mergeCell ref="R12:W14"/>
    <mergeCell ref="R15:V15"/>
    <mergeCell ref="N16:P16"/>
    <mergeCell ref="K16:M16"/>
    <mergeCell ref="K15:M15"/>
    <mergeCell ref="N15:P15"/>
    <mergeCell ref="N28:P28"/>
    <mergeCell ref="K31:M31"/>
    <mergeCell ref="U18:W18"/>
    <mergeCell ref="U22:W22"/>
    <mergeCell ref="U23:W23"/>
    <mergeCell ref="R17:T17"/>
    <mergeCell ref="R18:T18"/>
    <mergeCell ref="K18:M18"/>
    <mergeCell ref="R19:T19"/>
    <mergeCell ref="R21:T21"/>
    <mergeCell ref="U17:W17"/>
    <mergeCell ref="N21:P21"/>
    <mergeCell ref="N22:P22"/>
    <mergeCell ref="N23:P23"/>
    <mergeCell ref="U19:W19"/>
    <mergeCell ref="U21:W21"/>
    <mergeCell ref="R22:T22"/>
    <mergeCell ref="R23:T23"/>
    <mergeCell ref="C113:I113"/>
    <mergeCell ref="A114:I114"/>
    <mergeCell ref="D103:E103"/>
    <mergeCell ref="G103:I103"/>
    <mergeCell ref="A105:I105"/>
    <mergeCell ref="A106:I106"/>
    <mergeCell ref="A108:I108"/>
    <mergeCell ref="C109:I109"/>
    <mergeCell ref="C110:I110"/>
    <mergeCell ref="C111:I111"/>
    <mergeCell ref="C112:I112"/>
    <mergeCell ref="A102:I102"/>
    <mergeCell ref="A89:I89"/>
    <mergeCell ref="D90:E91"/>
    <mergeCell ref="G90:I91"/>
    <mergeCell ref="A92:I92"/>
    <mergeCell ref="A93:I93"/>
    <mergeCell ref="C88:I88"/>
    <mergeCell ref="A78:I78"/>
    <mergeCell ref="A77:I77"/>
    <mergeCell ref="A88:B88"/>
    <mergeCell ref="A100:I100"/>
    <mergeCell ref="B101:D101"/>
    <mergeCell ref="F101:I101"/>
    <mergeCell ref="A97:I97"/>
    <mergeCell ref="A99:B99"/>
    <mergeCell ref="C99:F99"/>
    <mergeCell ref="H99:I99"/>
  </mergeCells>
  <conditionalFormatting sqref="A46 A48">
    <cfRule type="cellIs" dxfId="132" priority="16" stopIfTrue="1" operator="equal">
      <formula>0</formula>
    </cfRule>
  </conditionalFormatting>
  <conditionalFormatting sqref="A51 A53">
    <cfRule type="cellIs" dxfId="131" priority="15" stopIfTrue="1" operator="equal">
      <formula>0</formula>
    </cfRule>
  </conditionalFormatting>
  <conditionalFormatting sqref="A64">
    <cfRule type="cellIs" dxfId="130" priority="12" stopIfTrue="1" operator="equal">
      <formula>0</formula>
    </cfRule>
  </conditionalFormatting>
  <conditionalFormatting sqref="A66">
    <cfRule type="cellIs" dxfId="129" priority="14" stopIfTrue="1" operator="equal">
      <formula>0</formula>
    </cfRule>
  </conditionalFormatting>
  <conditionalFormatting sqref="A90 C90 F90">
    <cfRule type="cellIs" dxfId="128" priority="41" stopIfTrue="1" operator="equal">
      <formula>"X"</formula>
    </cfRule>
    <cfRule type="cellIs" dxfId="127" priority="42" stopIfTrue="1" operator="equal">
      <formula>0</formula>
    </cfRule>
  </conditionalFormatting>
  <conditionalFormatting sqref="A95">
    <cfRule type="cellIs" dxfId="126" priority="13" stopIfTrue="1" operator="equal">
      <formula>0</formula>
    </cfRule>
  </conditionalFormatting>
  <conditionalFormatting sqref="A101 E101 A103 C103 F103">
    <cfRule type="cellIs" dxfId="125" priority="10" stopIfTrue="1" operator="equal">
      <formula>"X"</formula>
    </cfRule>
    <cfRule type="cellIs" dxfId="124" priority="11" stopIfTrue="1" operator="equal">
      <formula>0</formula>
    </cfRule>
  </conditionalFormatting>
  <conditionalFormatting sqref="A106">
    <cfRule type="cellIs" dxfId="123" priority="9" stopIfTrue="1" operator="equal">
      <formula>0</formula>
    </cfRule>
  </conditionalFormatting>
  <conditionalFormatting sqref="B4 E4 G6">
    <cfRule type="cellIs" dxfId="122" priority="39" stopIfTrue="1" operator="equal">
      <formula>0</formula>
    </cfRule>
  </conditionalFormatting>
  <conditionalFormatting sqref="B6:E6 I6">
    <cfRule type="cellIs" dxfId="121" priority="38" stopIfTrue="1" operator="equal">
      <formula>0</formula>
    </cfRule>
  </conditionalFormatting>
  <conditionalFormatting sqref="C99:F99">
    <cfRule type="cellIs" dxfId="120" priority="8" stopIfTrue="1" operator="equal">
      <formula>0</formula>
    </cfRule>
  </conditionalFormatting>
  <conditionalFormatting sqref="D29:F29">
    <cfRule type="cellIs" dxfId="119" priority="5" stopIfTrue="1" operator="equal">
      <formula>0</formula>
    </cfRule>
  </conditionalFormatting>
  <conditionalFormatting sqref="D22:G28">
    <cfRule type="cellIs" dxfId="118" priority="29" stopIfTrue="1" operator="equal">
      <formula>0</formula>
    </cfRule>
    <cfRule type="cellIs" dxfId="117" priority="30" stopIfTrue="1" operator="lessThan">
      <formula>4</formula>
    </cfRule>
    <cfRule type="cellIs" dxfId="116" priority="36" stopIfTrue="1" operator="lessThan">
      <formula>5</formula>
    </cfRule>
  </conditionalFormatting>
  <conditionalFormatting sqref="H22:H29">
    <cfRule type="cellIs" dxfId="115" priority="2" stopIfTrue="1" operator="lessThan">
      <formula>4</formula>
    </cfRule>
    <cfRule type="cellIs" dxfId="114" priority="3" stopIfTrue="1" operator="lessThan">
      <formula>5</formula>
    </cfRule>
  </conditionalFormatting>
  <conditionalFormatting sqref="H34:H35">
    <cfRule type="cellIs" dxfId="113" priority="23" stopIfTrue="1" operator="equal">
      <formula>0</formula>
    </cfRule>
    <cfRule type="cellIs" dxfId="112" priority="24" stopIfTrue="1" operator="lessThan">
      <formula>4</formula>
    </cfRule>
    <cfRule type="cellIs" dxfId="111" priority="25" stopIfTrue="1" operator="lessThan">
      <formula>5</formula>
    </cfRule>
  </conditionalFormatting>
  <conditionalFormatting sqref="H37:H39">
    <cfRule type="cellIs" dxfId="110" priority="20" stopIfTrue="1" operator="equal">
      <formula>0</formula>
    </cfRule>
    <cfRule type="cellIs" dxfId="109" priority="21" stopIfTrue="1" operator="lessThan">
      <formula>4</formula>
    </cfRule>
    <cfRule type="cellIs" dxfId="108" priority="22" stopIfTrue="1" operator="lessThan">
      <formula>5</formula>
    </cfRule>
  </conditionalFormatting>
  <conditionalFormatting sqref="H14:I14 H19:I20 H30:I30">
    <cfRule type="cellIs" dxfId="107" priority="40" stopIfTrue="1" operator="equal">
      <formula>"X"</formula>
    </cfRule>
  </conditionalFormatting>
  <conditionalFormatting sqref="H15:I18">
    <cfRule type="cellIs" dxfId="106" priority="4" stopIfTrue="1" operator="equal">
      <formula>0</formula>
    </cfRule>
  </conditionalFormatting>
  <conditionalFormatting sqref="H31:I31">
    <cfRule type="cellIs" dxfId="105" priority="7" operator="equal">
      <formula>0</formula>
    </cfRule>
  </conditionalFormatting>
  <conditionalFormatting sqref="I2:I3">
    <cfRule type="cellIs" dxfId="104" priority="1" operator="equal">
      <formula>0</formula>
    </cfRule>
  </conditionalFormatting>
  <conditionalFormatting sqref="N15:N18 N21:N28 N31:N40 A77 A79 A93">
    <cfRule type="cellIs" dxfId="103" priority="43" stopIfTrue="1" operator="equal">
      <formula>0</formula>
    </cfRule>
  </conditionalFormatting>
  <conditionalFormatting sqref="R17:R19 U17:U19 R21:R23 U21:U23 R25:R26 U25:U26 R28:R29 U28:U29 R32:R35">
    <cfRule type="cellIs" dxfId="102" priority="35" stopIfTrue="1" operator="equal">
      <formula>0</formula>
    </cfRule>
  </conditionalFormatting>
  <dataValidations count="10">
    <dataValidation type="list" allowBlank="1" showDropDown="1" showInputMessage="1" showErrorMessage="1" errorTitle="DATO ERRÓNEO" error="MARCAR CON UNA &quot;X&quot; EN OPCIÓN QUE CORRESPONDA" sqref="A90 C90 F90" xr:uid="{00000000-0002-0000-1000-000000000000}">
      <formula1>$AA$3:$AA$4</formula1>
    </dataValidation>
    <dataValidation type="whole" allowBlank="1" showInputMessage="1" showErrorMessage="1" errorTitle="FORMATO AÑO ERRÓNEO" error="INGRESAR AÑO CON NÚMERO DE 4 DÍGITOS, POR EJEMPLO 2005" sqref="I6" xr:uid="{00000000-0002-0000-1000-000001000000}">
      <formula1>2000</formula1>
      <formula2>2020</formula2>
    </dataValidation>
    <dataValidation allowBlank="1" showInputMessage="1" showErrorMessage="1" errorTitle="FORMATO AÑO ERRÓNEO" error="INGRESAR AÑO CON NÚMERO DE 4 DÍGITOS, POR EJEMPLO 2005" sqref="G6" xr:uid="{00000000-0002-0000-1000-000002000000}"/>
    <dataValidation type="whole" allowBlank="1" showInputMessage="1" showErrorMessage="1" errorTitle="FORMATO AÑO ERRÓNEO" error="INGRESAR AÑO CON NÚMERO DE 4 DÍGITOS, POR EJEMPLO 2005" sqref="J6" xr:uid="{00000000-0002-0000-1000-000003000000}">
      <formula1>2000</formula1>
      <formula2>2010</formula2>
    </dataValidation>
    <dataValidation type="decimal" allowBlank="1" showDropDown="1" showInputMessage="1" showErrorMessage="1" errorTitle="DATO ERRÓNEO" error="Usar categorías NOTAS 0 a 7, según categorías en tabla anexa_x000a_7 = OPTIMO _x000a_5 = REGULAR_x000a_3 = DEFICIENTE_x000a_0 = NO CALIFICA" sqref="D22:F28" xr:uid="{00000000-0002-0000-1000-000004000000}">
      <formula1>0</formula1>
      <formula2>7</formula2>
    </dataValidation>
    <dataValidation type="list" allowBlank="1" showDropDown="1" showInputMessage="1" showErrorMessage="1" errorTitle="DATO ERRÓNEO" error="MARCAR CON UNA &quot;X&quot; EN OPCIÓN QUE CORRESPONDA" sqref="J2:J3" xr:uid="{00000000-0002-0000-1000-000005000000}">
      <formula1>$Q$4:$Q$5</formula1>
    </dataValidation>
    <dataValidation type="decimal" allowBlank="1" showDropDown="1" showInputMessage="1" showErrorMessage="1" errorTitle="DATO ERRÓNEO" error="Usar categorías NOTAS indicadas en tabla anexa_x000a_7 = OPTIMO _x000a_5 = REGULAR_x000a_3 = DEFICIENTE_x000a_0 = NO CALIFICA" sqref="H37:I39 H30:I30 H34:I35 H15" xr:uid="{00000000-0002-0000-1000-000006000000}">
      <formula1>0</formula1>
      <formula2>7</formula2>
    </dataValidation>
    <dataValidation type="list" allowBlank="1" showDropDown="1" showInputMessage="1" showErrorMessage="1" errorTitle="DATO ERRÓNEO" error="MARCAR CON UNA &quot;X&quot; EN OPCIÓN QUE CORRESPONDA" sqref="F103 A103 C103 E101 A101" xr:uid="{00000000-0002-0000-1000-000007000000}">
      <formula1>$Z$3:$Z$4</formula1>
    </dataValidation>
    <dataValidation allowBlank="1" showDropDown="1" showInputMessage="1" showErrorMessage="1" errorTitle="DATO ERRÓNEO" error="MARCAR CON UNA &quot;X&quot; EN OPCIÓN QUE CORRESPONDA" sqref="I2:I3" xr:uid="{00000000-0002-0000-1000-000008000000}"/>
    <dataValidation type="list" allowBlank="1" showInputMessage="1" showErrorMessage="1" sqref="C56:C60 C69:C73 C82:C86" xr:uid="{6B77AC65-7314-4259-BD6C-0F90EA559FC4}">
      <formula1>$E$55:$I$55</formula1>
    </dataValidation>
  </dataValidations>
  <printOptions horizontalCentered="1"/>
  <pageMargins left="0" right="0" top="0" bottom="0" header="0" footer="0"/>
  <pageSetup scale="90" fitToHeight="100" orientation="portrait" r:id="rId1"/>
  <headerFooter alignWithMargins="0"/>
  <rowBreaks count="1" manualBreakCount="1">
    <brk id="42"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Y168"/>
  <sheetViews>
    <sheetView showGridLines="0" topLeftCell="A140" zoomScale="115" zoomScaleNormal="115" zoomScaleSheetLayoutView="100" workbookViewId="0">
      <selection activeCell="I57" sqref="I57:M58"/>
    </sheetView>
  </sheetViews>
  <sheetFormatPr defaultColWidth="0" defaultRowHeight="12.75"/>
  <cols>
    <col min="1" max="1" width="5.140625" style="889" customWidth="1"/>
    <col min="2" max="2" width="11.42578125" style="889" customWidth="1"/>
    <col min="3" max="3" width="10.42578125" style="889" customWidth="1"/>
    <col min="4" max="4" width="11.140625" style="889" customWidth="1"/>
    <col min="5" max="5" width="9.42578125" style="889" customWidth="1"/>
    <col min="6" max="6" width="8.42578125" style="889" customWidth="1"/>
    <col min="7" max="7" width="9.42578125" style="889" customWidth="1"/>
    <col min="8" max="8" width="7" style="889" customWidth="1"/>
    <col min="9" max="9" width="8.42578125" style="889" customWidth="1"/>
    <col min="10" max="10" width="10.140625" style="889" customWidth="1"/>
    <col min="11" max="11" width="9.140625" style="889" customWidth="1"/>
    <col min="12" max="12" width="9" style="889" customWidth="1"/>
    <col min="13" max="13" width="10.42578125" style="889" customWidth="1"/>
    <col min="14" max="14" width="3.42578125" style="889" customWidth="1"/>
    <col min="15" max="25" width="0" style="889" hidden="1" customWidth="1"/>
    <col min="26" max="16384" width="11.42578125" style="889" hidden="1"/>
  </cols>
  <sheetData>
    <row r="1" spans="2:13" ht="18.75">
      <c r="B1" s="888" t="s">
        <v>1460</v>
      </c>
      <c r="F1" s="890"/>
      <c r="H1" s="891"/>
      <c r="J1" s="891"/>
      <c r="K1" s="892" t="s">
        <v>1461</v>
      </c>
      <c r="L1" s="3188">
        <f>'F1 COBERTURA ESTABLECIMIENTOS'!N4</f>
        <v>0</v>
      </c>
      <c r="M1" s="3188"/>
    </row>
    <row r="2" spans="2:13" ht="7.35" customHeight="1">
      <c r="B2" s="893" t="s">
        <v>1462</v>
      </c>
      <c r="L2" s="894"/>
      <c r="M2" s="894"/>
    </row>
    <row r="3" spans="2:13" ht="4.3499999999999996" customHeight="1">
      <c r="B3" s="893"/>
      <c r="L3" s="894"/>
      <c r="M3" s="894"/>
    </row>
    <row r="4" spans="2:13" ht="10.5" customHeight="1">
      <c r="B4" s="895" t="s">
        <v>512</v>
      </c>
      <c r="C4" s="3189">
        <f>'F1 COBERTURA ESTABLECIMIENTOS'!C10</f>
        <v>0</v>
      </c>
      <c r="D4" s="3087"/>
      <c r="E4" s="3088"/>
      <c r="F4" s="896" t="s">
        <v>513</v>
      </c>
      <c r="G4" s="3089">
        <f>'F1 COBERTURA ESTABLECIMIENTOS'!$G$10</f>
        <v>2025</v>
      </c>
      <c r="H4" s="3090"/>
      <c r="K4" s="3190" t="s">
        <v>1043</v>
      </c>
      <c r="L4" s="897" t="s">
        <v>504</v>
      </c>
      <c r="M4" s="1761"/>
    </row>
    <row r="5" spans="2:13" ht="4.5" customHeight="1">
      <c r="B5" s="898"/>
      <c r="K5" s="3190"/>
      <c r="L5" s="899"/>
    </row>
    <row r="6" spans="2:13" ht="10.5" customHeight="1">
      <c r="B6" s="895" t="s">
        <v>516</v>
      </c>
      <c r="C6" s="3086" t="str">
        <f>'F1 COBERTURA ESTABLECIMIENTOS'!C13</f>
        <v/>
      </c>
      <c r="D6" s="3087"/>
      <c r="E6" s="3087"/>
      <c r="F6" s="3087"/>
      <c r="G6" s="3087"/>
      <c r="H6" s="3088"/>
      <c r="I6" s="900" t="s">
        <v>714</v>
      </c>
      <c r="J6" s="1762" t="str">
        <f>'F1 COBERTURA ESTABLECIMIENTOS'!K10</f>
        <v/>
      </c>
      <c r="L6" s="901" t="s">
        <v>507</v>
      </c>
      <c r="M6" s="1763" t="str">
        <f>'F1 COBERTURA ESTABLECIMIENTOS'!I5</f>
        <v>X</v>
      </c>
    </row>
    <row r="7" spans="2:13" ht="14.45" hidden="1" customHeight="1"/>
    <row r="8" spans="2:13" ht="16.5" customHeight="1" thickBot="1">
      <c r="B8" s="902" t="s">
        <v>1463</v>
      </c>
    </row>
    <row r="9" spans="2:13" ht="12.75" customHeight="1">
      <c r="B9" s="3191" t="s">
        <v>1464</v>
      </c>
      <c r="C9" s="3192"/>
      <c r="D9" s="3192"/>
      <c r="E9" s="3192"/>
      <c r="F9" s="3192"/>
      <c r="G9" s="3192"/>
      <c r="H9" s="3192"/>
      <c r="I9" s="3192"/>
      <c r="J9" s="3192"/>
      <c r="K9" s="3192"/>
      <c r="L9" s="3192"/>
      <c r="M9" s="3193"/>
    </row>
    <row r="10" spans="2:13" ht="14.45" customHeight="1">
      <c r="B10" s="3194"/>
      <c r="C10" s="3195"/>
      <c r="D10" s="3195"/>
      <c r="E10" s="3195"/>
      <c r="F10" s="3195"/>
      <c r="G10" s="3195"/>
      <c r="H10" s="3195"/>
      <c r="I10" s="3195"/>
      <c r="J10" s="3195"/>
      <c r="K10" s="3195"/>
      <c r="L10" s="3195"/>
      <c r="M10" s="3196"/>
    </row>
    <row r="11" spans="2:13" ht="15" customHeight="1">
      <c r="B11" s="3180" t="s">
        <v>1465</v>
      </c>
      <c r="C11" s="3181"/>
      <c r="D11" s="3181"/>
      <c r="E11" s="3181"/>
      <c r="F11" s="903" t="s">
        <v>530</v>
      </c>
      <c r="G11" s="903" t="s">
        <v>531</v>
      </c>
      <c r="H11" s="903" t="s">
        <v>532</v>
      </c>
      <c r="I11" s="903" t="s">
        <v>533</v>
      </c>
      <c r="J11" s="903" t="s">
        <v>557</v>
      </c>
      <c r="K11" s="3182" t="s">
        <v>1466</v>
      </c>
      <c r="L11" s="3183"/>
      <c r="M11" s="904">
        <f>+'F1 COBERTURA ESTABLECIMIENTOS'!$D$63</f>
        <v>0</v>
      </c>
    </row>
    <row r="12" spans="2:13" ht="12.75" customHeight="1">
      <c r="B12" s="3184" t="s">
        <v>558</v>
      </c>
      <c r="C12" s="3185"/>
      <c r="D12" s="3185"/>
      <c r="E12" s="3185"/>
      <c r="F12" s="1764">
        <f>+'F1 COBERTURA ESTABLECIMIENTOS'!E69</f>
        <v>0</v>
      </c>
      <c r="G12" s="1764">
        <f>+'F1 COBERTURA ESTABLECIMIENTOS'!F69</f>
        <v>0</v>
      </c>
      <c r="H12" s="1764">
        <f>+'F1 COBERTURA ESTABLECIMIENTOS'!G69</f>
        <v>0</v>
      </c>
      <c r="I12" s="1764">
        <f>+'F1 COBERTURA ESTABLECIMIENTOS'!H69</f>
        <v>0</v>
      </c>
      <c r="J12" s="1765">
        <f>SUM(F12:I12)</f>
        <v>0</v>
      </c>
      <c r="M12" s="905"/>
    </row>
    <row r="13" spans="2:13" ht="12.75" customHeight="1">
      <c r="B13" s="3184" t="s">
        <v>559</v>
      </c>
      <c r="C13" s="3185"/>
      <c r="D13" s="3185"/>
      <c r="E13" s="3185"/>
      <c r="F13" s="1764">
        <f>+'F1 COBERTURA ESTABLECIMIENTOS'!E70</f>
        <v>0</v>
      </c>
      <c r="G13" s="1764">
        <f>+'F1 COBERTURA ESTABLECIMIENTOS'!F70</f>
        <v>0</v>
      </c>
      <c r="H13" s="1764">
        <f>+'F1 COBERTURA ESTABLECIMIENTOS'!G70</f>
        <v>0</v>
      </c>
      <c r="I13" s="1764">
        <f>+'F1 COBERTURA ESTABLECIMIENTOS'!H70</f>
        <v>0</v>
      </c>
      <c r="J13" s="1765">
        <f>SUM(F13:I13)</f>
        <v>0</v>
      </c>
      <c r="M13" s="905"/>
    </row>
    <row r="14" spans="2:13" ht="12.75" customHeight="1">
      <c r="B14" s="3184" t="s">
        <v>1467</v>
      </c>
      <c r="C14" s="3185"/>
      <c r="D14" s="3185"/>
      <c r="E14" s="3185"/>
      <c r="F14" s="1764">
        <f>+'F1 COBERTURA ESTABLECIMIENTOS'!E71</f>
        <v>0</v>
      </c>
      <c r="G14" s="1764">
        <f>+'F1 COBERTURA ESTABLECIMIENTOS'!F71</f>
        <v>0</v>
      </c>
      <c r="H14" s="1764">
        <f>+'F1 COBERTURA ESTABLECIMIENTOS'!G71</f>
        <v>0</v>
      </c>
      <c r="I14" s="1764">
        <f>+'F1 COBERTURA ESTABLECIMIENTOS'!H71</f>
        <v>0</v>
      </c>
      <c r="J14" s="1765">
        <f>SUM(F14:I14)</f>
        <v>0</v>
      </c>
      <c r="M14" s="905"/>
    </row>
    <row r="15" spans="2:13" ht="12.75" customHeight="1">
      <c r="B15" s="3186" t="s">
        <v>552</v>
      </c>
      <c r="C15" s="3187"/>
      <c r="D15" s="3187"/>
      <c r="E15" s="3187"/>
      <c r="F15" s="1766">
        <f>SUM(F12:F14)</f>
        <v>0</v>
      </c>
      <c r="G15" s="1766">
        <f>SUM(G12:G14)</f>
        <v>0</v>
      </c>
      <c r="H15" s="1766">
        <f>SUM(H12:H14)</f>
        <v>0</v>
      </c>
      <c r="I15" s="1766">
        <f>SUM(I12:I14)</f>
        <v>0</v>
      </c>
      <c r="J15" s="1767">
        <f>SUM(F15:I15)</f>
        <v>0</v>
      </c>
      <c r="M15" s="905"/>
    </row>
    <row r="16" spans="2:13" ht="5.25" customHeight="1" thickBot="1">
      <c r="B16" s="906"/>
      <c r="C16" s="907"/>
      <c r="D16" s="907"/>
      <c r="E16" s="907"/>
      <c r="F16" s="907"/>
      <c r="G16" s="907"/>
      <c r="H16" s="907"/>
      <c r="I16" s="907"/>
      <c r="J16" s="907"/>
      <c r="K16" s="907"/>
      <c r="L16" s="907"/>
      <c r="M16" s="908"/>
    </row>
    <row r="17" spans="2:13" ht="4.5" customHeight="1"/>
    <row r="18" spans="2:13" ht="17.100000000000001" customHeight="1" thickBot="1">
      <c r="B18" s="910" t="s">
        <v>1468</v>
      </c>
      <c r="H18" s="907"/>
      <c r="I18" s="907"/>
      <c r="J18" s="907"/>
      <c r="K18" s="907"/>
      <c r="L18" s="907"/>
      <c r="M18" s="907"/>
    </row>
    <row r="19" spans="2:13" ht="17.100000000000001" customHeight="1">
      <c r="B19" s="3160" t="s">
        <v>1469</v>
      </c>
      <c r="C19" s="3161"/>
      <c r="D19" s="3161"/>
      <c r="E19" s="3170"/>
      <c r="F19" s="3168" t="s">
        <v>1470</v>
      </c>
      <c r="G19" s="3169"/>
      <c r="M19" s="905"/>
    </row>
    <row r="20" spans="2:13" ht="17.100000000000001" customHeight="1">
      <c r="B20" s="3174" t="s">
        <v>1471</v>
      </c>
      <c r="C20" s="3175"/>
      <c r="D20" s="3175"/>
      <c r="E20" s="3176"/>
      <c r="F20" s="1768" t="s">
        <v>1472</v>
      </c>
      <c r="G20" s="1768" t="s">
        <v>569</v>
      </c>
      <c r="M20" s="905"/>
    </row>
    <row r="21" spans="2:13" ht="17.100000000000001" customHeight="1">
      <c r="B21" s="3171" t="s">
        <v>724</v>
      </c>
      <c r="C21" s="3172"/>
      <c r="D21" s="3172"/>
      <c r="E21" s="3173"/>
      <c r="F21" s="1769">
        <f>'F3.1 MONITOREO CONVIVENCIA'!Q55</f>
        <v>0</v>
      </c>
      <c r="G21" s="1769" t="str">
        <f>'F3.1 MONITOREO CONVIVENCIA'!R55</f>
        <v>-</v>
      </c>
      <c r="M21" s="905"/>
    </row>
    <row r="22" spans="2:13" ht="17.100000000000001" customHeight="1">
      <c r="B22" s="3171" t="s">
        <v>727</v>
      </c>
      <c r="C22" s="3172"/>
      <c r="D22" s="3172"/>
      <c r="E22" s="3173"/>
      <c r="F22" s="1769">
        <f>'F3.1 MONITOREO CONVIVENCIA'!S55</f>
        <v>0</v>
      </c>
      <c r="G22" s="1769" t="str">
        <f>'F3.1 MONITOREO CONVIVENCIA'!T55</f>
        <v>-</v>
      </c>
      <c r="M22" s="905"/>
    </row>
    <row r="23" spans="2:13" ht="17.100000000000001" customHeight="1">
      <c r="B23" s="3171" t="s">
        <v>728</v>
      </c>
      <c r="C23" s="3172"/>
      <c r="D23" s="3172"/>
      <c r="E23" s="3173"/>
      <c r="F23" s="1769">
        <f>'F3.1 MONITOREO CONVIVENCIA'!U55</f>
        <v>0</v>
      </c>
      <c r="G23" s="1769" t="str">
        <f>'F3.1 MONITOREO CONVIVENCIA'!V55</f>
        <v>-</v>
      </c>
      <c r="M23" s="905"/>
    </row>
    <row r="24" spans="2:13" ht="17.100000000000001" customHeight="1">
      <c r="B24" s="3177" t="s">
        <v>1473</v>
      </c>
      <c r="C24" s="3178"/>
      <c r="D24" s="3178"/>
      <c r="E24" s="3179"/>
      <c r="F24" s="1769">
        <f>'F3.1 MONITOREO CONVIVENCIA'!D55</f>
        <v>0</v>
      </c>
      <c r="G24" s="1770"/>
      <c r="M24" s="905"/>
    </row>
    <row r="25" spans="2:13" ht="17.100000000000001" customHeight="1">
      <c r="B25" s="3177" t="s">
        <v>1474</v>
      </c>
      <c r="C25" s="3178"/>
      <c r="D25" s="3178"/>
      <c r="E25" s="3179"/>
      <c r="F25" s="1769">
        <f>'F3.1 MONITOREO CONVIVENCIA'!W55</f>
        <v>0</v>
      </c>
      <c r="G25" s="1770"/>
      <c r="M25" s="905"/>
    </row>
    <row r="26" spans="2:13" ht="17.100000000000001" customHeight="1" thickBot="1">
      <c r="B26" s="906"/>
      <c r="M26" s="905"/>
    </row>
    <row r="27" spans="2:13" ht="17.100000000000001" customHeight="1">
      <c r="B27" s="909"/>
      <c r="C27" s="909"/>
      <c r="D27" s="909"/>
      <c r="E27" s="909"/>
      <c r="F27" s="909"/>
      <c r="G27" s="909"/>
      <c r="H27" s="909"/>
      <c r="I27" s="909"/>
      <c r="J27" s="909"/>
      <c r="K27" s="909"/>
      <c r="L27" s="909"/>
      <c r="M27" s="909"/>
    </row>
    <row r="28" spans="2:13" ht="11.25" customHeight="1" thickBot="1">
      <c r="B28" s="3159" t="s">
        <v>1475</v>
      </c>
      <c r="C28" s="3159"/>
      <c r="D28" s="3159"/>
      <c r="E28" s="3159"/>
      <c r="F28" s="3159"/>
      <c r="G28" s="3159"/>
      <c r="H28" s="911"/>
      <c r="I28" s="911"/>
      <c r="J28" s="911"/>
      <c r="K28" s="911"/>
      <c r="L28" s="911"/>
      <c r="M28" s="911"/>
    </row>
    <row r="29" spans="2:13" ht="15" customHeight="1">
      <c r="B29" s="3160" t="s">
        <v>1476</v>
      </c>
      <c r="C29" s="3161"/>
      <c r="D29" s="3161"/>
      <c r="E29" s="3161"/>
      <c r="F29" s="3161"/>
      <c r="G29" s="3161"/>
      <c r="H29" s="3161"/>
      <c r="I29" s="3161"/>
      <c r="J29" s="3161"/>
      <c r="K29" s="3161"/>
      <c r="L29" s="3161"/>
      <c r="M29" s="3162"/>
    </row>
    <row r="30" spans="2:13" ht="10.5" customHeight="1">
      <c r="B30" s="3163" t="s">
        <v>763</v>
      </c>
      <c r="C30" s="3164"/>
      <c r="D30" s="3164"/>
      <c r="E30" s="3165"/>
      <c r="G30" s="912"/>
      <c r="H30" s="3166" t="s">
        <v>1477</v>
      </c>
      <c r="I30" s="3166"/>
      <c r="J30" s="3166"/>
      <c r="K30" s="3166"/>
      <c r="L30" s="3166"/>
      <c r="M30" s="3167"/>
    </row>
    <row r="31" spans="2:13" ht="12.75" customHeight="1">
      <c r="B31" s="3151" t="s">
        <v>1478</v>
      </c>
      <c r="C31" s="3152"/>
      <c r="D31" s="1771" t="s">
        <v>1479</v>
      </c>
      <c r="E31" s="1771" t="s">
        <v>1480</v>
      </c>
      <c r="G31" s="913"/>
      <c r="H31" s="3153" t="s">
        <v>1478</v>
      </c>
      <c r="I31" s="3154"/>
      <c r="J31" s="3154"/>
      <c r="K31" s="3154"/>
      <c r="L31" s="1772" t="s">
        <v>1479</v>
      </c>
      <c r="M31" s="1773" t="s">
        <v>1480</v>
      </c>
    </row>
    <row r="32" spans="2:13" ht="18.75" customHeight="1">
      <c r="B32" s="3155" t="s">
        <v>1481</v>
      </c>
      <c r="C32" s="3156"/>
      <c r="D32" s="1774" t="str">
        <f>+'F4 UNIDAD DETECCIÓN'!E14</f>
        <v/>
      </c>
      <c r="E32" s="1775" t="str">
        <f>+'F4 UNIDAD DETECCIÓN'!I14</f>
        <v/>
      </c>
      <c r="F32" s="914"/>
      <c r="G32" s="915"/>
      <c r="H32" s="3157" t="s">
        <v>1481</v>
      </c>
      <c r="I32" s="3158"/>
      <c r="J32" s="3158"/>
      <c r="K32" s="3158"/>
      <c r="L32" s="1776" t="str">
        <f>+'F4 UNIDAD DETECCIÓN'!E34</f>
        <v/>
      </c>
      <c r="M32" s="1777" t="str">
        <f>+'F4 UNIDAD DETECCIÓN'!I34</f>
        <v/>
      </c>
    </row>
    <row r="33" spans="1:23" ht="18" customHeight="1">
      <c r="B33" s="3155" t="s">
        <v>1482</v>
      </c>
      <c r="C33" s="3156"/>
      <c r="D33" s="1774" t="str">
        <f>+'F4 UNIDAD DETECCIÓN'!E15</f>
        <v/>
      </c>
      <c r="E33" s="1774" t="str">
        <f>+'F4 UNIDAD DETECCIÓN'!I15</f>
        <v/>
      </c>
      <c r="F33" s="914"/>
      <c r="G33" s="915"/>
      <c r="H33" s="3157" t="s">
        <v>1482</v>
      </c>
      <c r="I33" s="3158"/>
      <c r="J33" s="3158"/>
      <c r="K33" s="3158"/>
      <c r="L33" s="1776" t="str">
        <f>+'F4 UNIDAD DETECCIÓN'!E35</f>
        <v/>
      </c>
      <c r="M33" s="1778" t="str">
        <f>+'F4 UNIDAD DETECCIÓN'!I35</f>
        <v/>
      </c>
    </row>
    <row r="34" spans="1:23" ht="24.75" customHeight="1">
      <c r="B34" s="3148" t="s">
        <v>1483</v>
      </c>
      <c r="C34" s="3149"/>
      <c r="D34" s="1779">
        <f>+'F4 UNIDAD DETECCIÓN'!$D$16</f>
        <v>0</v>
      </c>
      <c r="E34" s="3150" t="s">
        <v>1484</v>
      </c>
      <c r="F34" s="3150"/>
      <c r="G34" s="1779">
        <f>+'F4 UNIDAD DETECCIÓN'!$H$16</f>
        <v>0</v>
      </c>
      <c r="H34" s="3139" t="s">
        <v>1483</v>
      </c>
      <c r="I34" s="3140"/>
      <c r="J34" s="1779">
        <f>+'F4 UNIDAD DETECCIÓN'!$D$36</f>
        <v>0</v>
      </c>
      <c r="K34" s="3140" t="s">
        <v>1484</v>
      </c>
      <c r="L34" s="3140"/>
      <c r="M34" s="1780">
        <f>+'F4 UNIDAD DETECCIÓN'!$H$36</f>
        <v>0</v>
      </c>
    </row>
    <row r="35" spans="1:23" ht="26.25" customHeight="1">
      <c r="B35" s="3148" t="s">
        <v>1485</v>
      </c>
      <c r="C35" s="3149"/>
      <c r="D35" s="1779">
        <f>+'F4 UNIDAD DETECCIÓN'!$D$17</f>
        <v>0</v>
      </c>
      <c r="E35" s="3150" t="s">
        <v>799</v>
      </c>
      <c r="F35" s="3150"/>
      <c r="G35" s="1779">
        <f>+'F4 UNIDAD DETECCIÓN'!$H$17</f>
        <v>0</v>
      </c>
      <c r="H35" s="3139" t="s">
        <v>1485</v>
      </c>
      <c r="I35" s="3140"/>
      <c r="J35" s="1779">
        <f>+'F4 UNIDAD DETECCIÓN'!$D$37</f>
        <v>0</v>
      </c>
      <c r="K35" s="3140" t="s">
        <v>799</v>
      </c>
      <c r="L35" s="3140"/>
      <c r="M35" s="1780">
        <f>+'F4 UNIDAD DETECCIÓN'!$H$37</f>
        <v>0</v>
      </c>
    </row>
    <row r="36" spans="1:23" ht="22.5" customHeight="1">
      <c r="B36" s="3136" t="s">
        <v>1486</v>
      </c>
      <c r="C36" s="3137"/>
      <c r="D36" s="1779">
        <f>+'F4 UNIDAD DETECCIÓN'!$D$18</f>
        <v>0</v>
      </c>
      <c r="E36" s="3138" t="s">
        <v>1487</v>
      </c>
      <c r="F36" s="3138"/>
      <c r="G36" s="1779">
        <f>+'F4 UNIDAD DETECCIÓN'!$H$18</f>
        <v>0</v>
      </c>
      <c r="H36" s="3139" t="s">
        <v>1486</v>
      </c>
      <c r="I36" s="3140"/>
      <c r="J36" s="1779">
        <f>+'F4 UNIDAD DETECCIÓN'!$D$38</f>
        <v>0</v>
      </c>
      <c r="K36" s="3140" t="s">
        <v>1487</v>
      </c>
      <c r="L36" s="3140"/>
      <c r="M36" s="1780">
        <f>+'F4 UNIDAD DETECCIÓN'!$H$38</f>
        <v>0</v>
      </c>
      <c r="O36" s="916"/>
      <c r="P36" s="916"/>
      <c r="Q36" s="916"/>
      <c r="R36" s="916"/>
      <c r="S36" s="916"/>
      <c r="T36" s="916"/>
      <c r="U36" s="916"/>
    </row>
    <row r="37" spans="1:23" ht="5.25" customHeight="1" thickBot="1">
      <c r="B37" s="906"/>
      <c r="C37" s="907"/>
      <c r="D37" s="917"/>
      <c r="E37" s="917"/>
      <c r="F37" s="917"/>
      <c r="G37" s="1781"/>
      <c r="H37" s="917"/>
      <c r="I37" s="917"/>
      <c r="J37" s="917"/>
      <c r="K37" s="917"/>
      <c r="L37" s="917"/>
      <c r="M37" s="918"/>
      <c r="O37" s="916"/>
      <c r="P37" s="916"/>
      <c r="Q37" s="916"/>
      <c r="R37" s="916"/>
      <c r="S37" s="916"/>
      <c r="T37" s="916"/>
      <c r="U37" s="916"/>
    </row>
    <row r="38" spans="1:23" ht="12.6" customHeight="1">
      <c r="A38" s="905"/>
      <c r="B38" s="919" t="s">
        <v>1488</v>
      </c>
      <c r="C38" s="920"/>
      <c r="D38" s="920"/>
      <c r="E38" s="920"/>
      <c r="F38" s="920"/>
      <c r="G38" s="920"/>
      <c r="H38" s="921"/>
      <c r="I38" s="922" t="s">
        <v>1489</v>
      </c>
      <c r="J38" s="923"/>
      <c r="K38" s="923"/>
      <c r="L38" s="923"/>
      <c r="M38" s="924"/>
      <c r="O38" s="916"/>
      <c r="P38" s="916"/>
      <c r="Q38" s="916"/>
      <c r="R38" s="916"/>
      <c r="S38" s="916"/>
      <c r="T38" s="916"/>
      <c r="U38" s="916"/>
    </row>
    <row r="39" spans="1:23" ht="17.25" customHeight="1">
      <c r="A39" s="905"/>
      <c r="B39" s="3141" t="s">
        <v>1490</v>
      </c>
      <c r="C39" s="3142"/>
      <c r="D39" s="3143" t="s">
        <v>1491</v>
      </c>
      <c r="E39" s="3143"/>
      <c r="F39" s="3143"/>
      <c r="G39" s="3143" t="s">
        <v>1492</v>
      </c>
      <c r="H39" s="3144"/>
      <c r="I39" s="3145" t="s">
        <v>1493</v>
      </c>
      <c r="J39" s="3146"/>
      <c r="K39" s="3146"/>
      <c r="L39" s="3146"/>
      <c r="M39" s="3147"/>
      <c r="O39" s="916"/>
      <c r="P39" s="916"/>
      <c r="Q39" s="916"/>
      <c r="R39" s="916"/>
      <c r="S39" s="916"/>
      <c r="T39" s="916"/>
      <c r="U39" s="916"/>
      <c r="V39" s="916"/>
      <c r="W39" s="916"/>
    </row>
    <row r="40" spans="1:23" ht="17.25" customHeight="1">
      <c r="A40" s="905"/>
      <c r="B40" s="3126" t="s">
        <v>1494</v>
      </c>
      <c r="C40" s="3127"/>
      <c r="D40" s="1782">
        <f>+'F5.2 PREVENCIÓN TALLERES'!$F$70</f>
        <v>0</v>
      </c>
      <c r="E40" s="3128" t="s">
        <v>999</v>
      </c>
      <c r="F40" s="3129"/>
      <c r="G40" s="1782">
        <f>'F5.1 COBERTURA PREVENCIÓN'!F694</f>
        <v>0</v>
      </c>
      <c r="H40" s="1783" t="s">
        <v>1495</v>
      </c>
      <c r="I40" s="3132" t="s">
        <v>815</v>
      </c>
      <c r="J40" s="3135" t="s">
        <v>1496</v>
      </c>
      <c r="K40" s="3135" t="s">
        <v>1109</v>
      </c>
      <c r="L40" s="3135"/>
      <c r="M40" s="3125" t="s">
        <v>1036</v>
      </c>
      <c r="O40" s="916"/>
      <c r="P40" s="916"/>
      <c r="Q40" s="916"/>
      <c r="R40" s="916"/>
      <c r="S40" s="916"/>
      <c r="T40" s="916"/>
      <c r="U40" s="916"/>
      <c r="V40" s="916"/>
      <c r="W40" s="916"/>
    </row>
    <row r="41" spans="1:23" ht="10.5" customHeight="1">
      <c r="A41" s="905"/>
      <c r="B41" s="3126" t="s">
        <v>900</v>
      </c>
      <c r="C41" s="3127"/>
      <c r="D41" s="1782">
        <f>+'F5.2 PREVENCIÓN TALLERES'!$L$70</f>
        <v>0</v>
      </c>
      <c r="E41" s="3128" t="s">
        <v>900</v>
      </c>
      <c r="F41" s="3129"/>
      <c r="G41" s="1782">
        <f>+'F5.2 PREVENCIÓN TALLERES'!$M$70</f>
        <v>0</v>
      </c>
      <c r="H41" s="1783" t="s">
        <v>1497</v>
      </c>
      <c r="I41" s="3133"/>
      <c r="J41" s="3135"/>
      <c r="K41" s="3135"/>
      <c r="L41" s="3135"/>
      <c r="M41" s="3125"/>
      <c r="O41" s="916"/>
      <c r="P41" s="916"/>
      <c r="Q41" s="916"/>
      <c r="R41" s="916"/>
      <c r="S41" s="916"/>
      <c r="T41" s="916"/>
      <c r="U41" s="916"/>
      <c r="V41" s="916"/>
      <c r="W41" s="916"/>
    </row>
    <row r="42" spans="1:23" ht="10.5" customHeight="1">
      <c r="A42" s="905"/>
      <c r="B42" s="3126" t="s">
        <v>1498</v>
      </c>
      <c r="C42" s="3127"/>
      <c r="D42" s="1782">
        <f>+'F5.2 PREVENCIÓN TALLERES'!$R$69</f>
        <v>0</v>
      </c>
      <c r="E42" s="3128" t="s">
        <v>1499</v>
      </c>
      <c r="F42" s="3129"/>
      <c r="G42" s="1782">
        <f>+'F5.2 PREVENCIÓN TALLERES'!$R$70</f>
        <v>0</v>
      </c>
      <c r="H42" s="1783" t="s">
        <v>1500</v>
      </c>
      <c r="I42" s="3133"/>
      <c r="J42" s="3135"/>
      <c r="K42" s="3135"/>
      <c r="L42" s="3135"/>
      <c r="M42" s="3125"/>
      <c r="O42" s="916"/>
      <c r="P42" s="916"/>
      <c r="Q42" s="916"/>
      <c r="R42" s="916"/>
      <c r="S42" s="916"/>
      <c r="T42" s="916"/>
      <c r="U42" s="916"/>
      <c r="V42" s="916"/>
      <c r="W42" s="916"/>
    </row>
    <row r="43" spans="1:23" ht="10.5" customHeight="1">
      <c r="A43" s="905"/>
      <c r="C43" s="925" t="s">
        <v>1501</v>
      </c>
      <c r="D43" s="1784" t="str">
        <f>+'F5.2 PREVENCIÓN TALLERES'!$I$83</f>
        <v/>
      </c>
      <c r="E43" s="926"/>
      <c r="F43" s="926"/>
      <c r="G43" s="927" t="s">
        <v>1502</v>
      </c>
      <c r="H43" s="1785" t="str">
        <f>+'F5.2 PREVENCIÓN TALLERES'!$O$12</f>
        <v/>
      </c>
      <c r="I43" s="3133"/>
      <c r="J43" s="3135"/>
      <c r="K43" s="3135"/>
      <c r="L43" s="3135"/>
      <c r="M43" s="3125"/>
      <c r="O43" s="916"/>
      <c r="P43" s="916"/>
      <c r="Q43" s="916"/>
      <c r="R43" s="916"/>
      <c r="S43" s="916"/>
      <c r="T43" s="916"/>
      <c r="U43" s="916"/>
      <c r="V43" s="916"/>
      <c r="W43" s="916"/>
    </row>
    <row r="44" spans="1:23" ht="10.5" customHeight="1">
      <c r="A44" s="905"/>
      <c r="B44" s="238"/>
      <c r="C44" s="927" t="s">
        <v>1503</v>
      </c>
      <c r="D44" s="1784" t="str">
        <f>+'F5.2 PREVENCIÓN TALLERES'!$N$83</f>
        <v/>
      </c>
      <c r="E44" s="925"/>
      <c r="F44" s="925"/>
      <c r="G44" s="927" t="s">
        <v>1504</v>
      </c>
      <c r="H44" s="1785" t="str">
        <f>+'F5.2 PREVENCIÓN TALLERES'!U82</f>
        <v/>
      </c>
      <c r="I44" s="3134"/>
      <c r="J44" s="3135"/>
      <c r="K44" s="3135"/>
      <c r="L44" s="3135"/>
      <c r="M44" s="3125"/>
      <c r="O44" s="916"/>
      <c r="P44" s="916"/>
      <c r="Q44" s="916"/>
      <c r="R44" s="916"/>
      <c r="S44" s="916"/>
      <c r="T44" s="916"/>
      <c r="U44" s="916"/>
      <c r="V44" s="916"/>
      <c r="W44" s="916"/>
    </row>
    <row r="45" spans="1:23" ht="19.350000000000001" customHeight="1" thickBot="1">
      <c r="A45" s="905"/>
      <c r="B45" s="928"/>
      <c r="C45" s="927"/>
      <c r="D45" s="927" t="s">
        <v>1505</v>
      </c>
      <c r="E45" s="3130" t="str">
        <f>+'F5.2 PREVENCIÓN TALLERES'!$U$83</f>
        <v/>
      </c>
      <c r="F45" s="3131"/>
      <c r="I45" s="1786" t="s">
        <v>1101</v>
      </c>
      <c r="J45" s="1698">
        <f>+'F6 UNIDAD DERIVACIÓN'!F304</f>
        <v>0</v>
      </c>
      <c r="K45" s="1698">
        <f>+'F6 UNIDAD DERIVACIÓN'!F305</f>
        <v>0</v>
      </c>
      <c r="L45" s="1698"/>
      <c r="M45" s="1787">
        <f>SUM(J45:L45)</f>
        <v>0</v>
      </c>
      <c r="O45" s="916"/>
      <c r="P45" s="916"/>
      <c r="Q45" s="916"/>
      <c r="R45" s="916"/>
      <c r="S45" s="916"/>
      <c r="T45" s="916"/>
      <c r="U45" s="916"/>
      <c r="V45" s="916"/>
      <c r="W45" s="916"/>
    </row>
    <row r="46" spans="1:23" ht="10.5" customHeight="1" thickBot="1">
      <c r="A46" s="905"/>
      <c r="B46" s="929" t="s">
        <v>1506</v>
      </c>
      <c r="C46" s="930"/>
      <c r="D46" s="930"/>
      <c r="E46" s="930"/>
      <c r="F46" s="930"/>
      <c r="G46" s="930"/>
      <c r="H46" s="931"/>
      <c r="I46" s="1786" t="s">
        <v>1102</v>
      </c>
      <c r="J46" s="1698">
        <f>+'F6 UNIDAD DERIVACIÓN'!G304</f>
        <v>0</v>
      </c>
      <c r="K46" s="1698">
        <f>+'F6 UNIDAD DERIVACIÓN'!G305</f>
        <v>0</v>
      </c>
      <c r="L46" s="1698"/>
      <c r="M46" s="1787">
        <f>SUM(J46:L46)</f>
        <v>0</v>
      </c>
      <c r="O46" s="916"/>
      <c r="P46" s="916"/>
      <c r="Q46" s="916"/>
      <c r="R46" s="916"/>
      <c r="S46" s="916"/>
      <c r="T46" s="916"/>
      <c r="U46" s="916"/>
      <c r="V46" s="916"/>
      <c r="W46" s="916"/>
    </row>
    <row r="47" spans="1:23" ht="10.5" customHeight="1">
      <c r="A47" s="905"/>
      <c r="B47" s="932" t="s">
        <v>1507</v>
      </c>
      <c r="C47" s="933"/>
      <c r="D47" s="933"/>
      <c r="F47" s="934" t="s">
        <v>1508</v>
      </c>
      <c r="G47" s="1782">
        <f>+'F7 RED'!$K$16</f>
        <v>0</v>
      </c>
      <c r="I47" s="1786" t="s">
        <v>1103</v>
      </c>
      <c r="J47" s="1698">
        <f>+'F6 UNIDAD DERIVACIÓN'!H304</f>
        <v>0</v>
      </c>
      <c r="K47" s="1698">
        <f>+'F6 UNIDAD DERIVACIÓN'!H305</f>
        <v>0</v>
      </c>
      <c r="L47" s="1698"/>
      <c r="M47" s="1787">
        <f>SUM(J47:L47)</f>
        <v>0</v>
      </c>
      <c r="O47" s="916"/>
      <c r="P47" s="916"/>
      <c r="Q47" s="916"/>
      <c r="R47" s="916"/>
      <c r="S47" s="916"/>
      <c r="T47" s="916"/>
      <c r="U47" s="916"/>
      <c r="V47" s="916"/>
      <c r="W47" s="916"/>
    </row>
    <row r="48" spans="1:23" ht="14.85" customHeight="1">
      <c r="A48" s="905"/>
      <c r="B48" s="3121" t="s">
        <v>1509</v>
      </c>
      <c r="C48" s="3122"/>
      <c r="D48" s="1788" t="str">
        <f>+IF('F7 RED'!$E$9="X","SI",IF('F7 RED'!$F$9="X","NO",""))</f>
        <v/>
      </c>
      <c r="E48" s="935"/>
      <c r="F48" s="936"/>
      <c r="G48" s="936" t="s">
        <v>1153</v>
      </c>
      <c r="H48" s="1788" t="str">
        <f>+IF('F7 RED'!$E$10="X","SI",IF('F7 RED'!$E$10="X","NO",""))</f>
        <v/>
      </c>
      <c r="I48" s="1786" t="s">
        <v>1104</v>
      </c>
      <c r="J48" s="1698">
        <f>+'F6 UNIDAD DERIVACIÓN'!I304</f>
        <v>0</v>
      </c>
      <c r="K48" s="1698">
        <f>+'F6 UNIDAD DERIVACIÓN'!I305</f>
        <v>0</v>
      </c>
      <c r="L48" s="1698"/>
      <c r="M48" s="1787">
        <f>SUM(J48:L48)</f>
        <v>0</v>
      </c>
      <c r="O48" s="916"/>
      <c r="P48" s="916"/>
      <c r="Q48" s="916"/>
      <c r="R48" s="916"/>
      <c r="S48" s="916"/>
      <c r="T48" s="916"/>
      <c r="U48" s="916"/>
      <c r="V48" s="916"/>
      <c r="W48" s="916"/>
    </row>
    <row r="49" spans="1:23" ht="13.5" customHeight="1">
      <c r="A49" s="905"/>
      <c r="B49" s="3121" t="s">
        <v>1510</v>
      </c>
      <c r="C49" s="3122"/>
      <c r="D49" s="1788" t="str">
        <f>+IF('F7 RED'!$E$12="X","SI",IF('F7 RED'!$F$12="X","NO",""))</f>
        <v/>
      </c>
      <c r="E49" s="935"/>
      <c r="F49" s="936"/>
      <c r="G49" s="936" t="s">
        <v>1155</v>
      </c>
      <c r="H49" s="1788" t="str">
        <f>+IF('F7 RED'!$E$11="X","SI",IF('F7 RED'!$E$11="X","NO",""))</f>
        <v/>
      </c>
      <c r="I49" s="1789" t="s">
        <v>682</v>
      </c>
      <c r="J49" s="1790">
        <f>'F6 UNIDAD DERIVACIÓN'!J304</f>
        <v>0</v>
      </c>
      <c r="K49" s="1790">
        <f>'F6 UNIDAD DERIVACIÓN'!J305</f>
        <v>0</v>
      </c>
      <c r="L49" s="1790"/>
      <c r="M49" s="1787">
        <f>SUM(J49:L49)</f>
        <v>0</v>
      </c>
      <c r="O49" s="916"/>
      <c r="P49" s="916"/>
      <c r="Q49" s="916"/>
      <c r="R49" s="916"/>
      <c r="S49" s="916"/>
      <c r="T49" s="916"/>
      <c r="U49" s="916"/>
      <c r="V49" s="916"/>
      <c r="W49" s="916"/>
    </row>
    <row r="50" spans="1:23" ht="10.5" customHeight="1" thickBot="1">
      <c r="B50" s="3123" t="s">
        <v>1511</v>
      </c>
      <c r="C50" s="3124"/>
      <c r="D50" s="1788" t="str">
        <f>+IF('F7 RED'!$E$13="X","SI",IF('F7 RED'!$F$13="X","NO",""))</f>
        <v/>
      </c>
      <c r="E50" s="937"/>
      <c r="F50" s="937"/>
      <c r="G50" s="938"/>
      <c r="H50" s="939"/>
      <c r="I50" s="1791"/>
      <c r="J50" s="1792">
        <f>SUM(J45:J49)</f>
        <v>0</v>
      </c>
      <c r="K50" s="1792">
        <f>SUM(K45:K49)</f>
        <v>0</v>
      </c>
      <c r="L50" s="1792">
        <f>SUM(L45:L49)</f>
        <v>0</v>
      </c>
      <c r="M50" s="1793">
        <f>SUM(M45:M49)</f>
        <v>0</v>
      </c>
      <c r="O50" s="916"/>
      <c r="P50" s="916"/>
      <c r="Q50" s="916"/>
      <c r="R50" s="916"/>
      <c r="S50" s="916"/>
      <c r="T50" s="916"/>
      <c r="U50" s="916"/>
    </row>
    <row r="51" spans="1:23" ht="0.95" customHeight="1">
      <c r="B51" s="940"/>
      <c r="C51" s="940"/>
      <c r="D51" s="940"/>
      <c r="E51" s="941"/>
      <c r="F51" s="941"/>
      <c r="G51" s="942"/>
      <c r="H51" s="942"/>
      <c r="I51" s="941"/>
      <c r="J51" s="943"/>
      <c r="K51" s="943"/>
      <c r="L51" s="944"/>
      <c r="M51" s="944"/>
      <c r="O51" s="916"/>
      <c r="P51" s="916"/>
      <c r="Q51" s="916"/>
      <c r="R51" s="916"/>
      <c r="S51" s="916"/>
      <c r="T51" s="916"/>
      <c r="U51" s="916"/>
    </row>
    <row r="52" spans="1:23" ht="15.95" customHeight="1" thickBot="1">
      <c r="B52" s="3114" t="s">
        <v>1512</v>
      </c>
      <c r="C52" s="3114"/>
      <c r="D52" s="3114"/>
      <c r="E52" s="3114"/>
      <c r="F52" s="3114"/>
      <c r="G52" s="938"/>
      <c r="H52" s="938"/>
      <c r="I52" s="937"/>
      <c r="J52" s="945"/>
      <c r="K52" s="945"/>
      <c r="L52" s="946"/>
      <c r="M52" s="946"/>
      <c r="O52" s="916"/>
      <c r="P52" s="916"/>
      <c r="Q52" s="916"/>
      <c r="R52" s="916"/>
      <c r="S52" s="916"/>
      <c r="T52" s="916"/>
      <c r="U52" s="916"/>
    </row>
    <row r="53" spans="1:23" ht="7.35" customHeight="1">
      <c r="B53" s="947"/>
      <c r="C53" s="238"/>
      <c r="D53" s="238"/>
      <c r="E53" s="3115"/>
      <c r="F53" s="3115"/>
      <c r="G53" s="3115"/>
      <c r="H53" s="238"/>
      <c r="I53" s="238"/>
      <c r="J53" s="238"/>
      <c r="M53" s="905"/>
      <c r="P53" s="916"/>
      <c r="Q53" s="916"/>
      <c r="R53" s="916"/>
      <c r="S53" s="916"/>
      <c r="T53" s="916"/>
    </row>
    <row r="54" spans="1:23" ht="15.75" customHeight="1">
      <c r="B54" s="3116" t="s">
        <v>1513</v>
      </c>
      <c r="C54" s="3117"/>
      <c r="D54" s="3117"/>
      <c r="F54" s="1794" t="s">
        <v>1514</v>
      </c>
      <c r="G54" s="3118" t="s">
        <v>1515</v>
      </c>
      <c r="H54" s="3118"/>
      <c r="J54" s="3119" t="s">
        <v>621</v>
      </c>
      <c r="K54" s="3102" t="s">
        <v>1516</v>
      </c>
      <c r="L54" s="3102" t="s">
        <v>624</v>
      </c>
      <c r="M54" s="905"/>
      <c r="O54" s="1795"/>
      <c r="P54" s="916"/>
      <c r="Q54" s="916"/>
      <c r="R54" s="916"/>
      <c r="S54" s="916"/>
      <c r="T54" s="916"/>
    </row>
    <row r="55" spans="1:23" ht="15.75" customHeight="1">
      <c r="B55" s="3104" t="s">
        <v>1517</v>
      </c>
      <c r="C55" s="3105"/>
      <c r="D55" s="3105"/>
      <c r="F55" s="1796" t="s">
        <v>633</v>
      </c>
      <c r="G55" s="1797" t="s">
        <v>1107</v>
      </c>
      <c r="H55" s="1798" t="s">
        <v>569</v>
      </c>
      <c r="J55" s="3120"/>
      <c r="K55" s="3103"/>
      <c r="L55" s="3103"/>
      <c r="M55" s="905"/>
      <c r="O55" s="1799"/>
      <c r="P55" s="916"/>
      <c r="Q55" s="916"/>
      <c r="R55" s="916"/>
      <c r="S55" s="916"/>
      <c r="T55" s="916"/>
    </row>
    <row r="56" spans="1:23" ht="15.75" customHeight="1">
      <c r="B56" s="3106" t="s">
        <v>1518</v>
      </c>
      <c r="C56" s="3107"/>
      <c r="D56" s="1800">
        <f>SUMIF('F2 PERFIL EQUIPO EJECUTOR'!$H$14:$H$51,"x",'F2 PERFIL EQUIPO EJECUTOR'!$L$14:$L$51)</f>
        <v>0</v>
      </c>
      <c r="F56" s="1801">
        <f>+'F2 PERFIL EQUIPO EJECUTOR'!K52</f>
        <v>0</v>
      </c>
      <c r="G56" s="1802">
        <f>COUNTIF('F2 PERFIL EQUIPO EJECUTOR'!$AG$14:$AG$52,"x")</f>
        <v>0</v>
      </c>
      <c r="H56" s="1803" t="str">
        <f>+IF(ISERROR(G56/$G$57),"",G56/$G$57)</f>
        <v/>
      </c>
      <c r="J56" s="1804">
        <f>+'F2 PERFIL EQUIPO EJECUTOR'!X6</f>
        <v>0</v>
      </c>
      <c r="K56" s="1804">
        <f>'F2 PERFIL EQUIPO EJECUTOR'!Y6</f>
        <v>0</v>
      </c>
      <c r="L56" s="1805" t="str">
        <f>+'F2 PERFIL EQUIPO EJECUTOR'!AA6</f>
        <v/>
      </c>
      <c r="M56" s="905"/>
      <c r="P56" s="916"/>
      <c r="Q56" s="916"/>
      <c r="R56" s="916"/>
      <c r="S56" s="916"/>
      <c r="T56" s="916"/>
    </row>
    <row r="57" spans="1:23" ht="15.75" customHeight="1">
      <c r="B57" s="3106" t="s">
        <v>654</v>
      </c>
      <c r="C57" s="3107"/>
      <c r="D57" s="1800">
        <f>SUMIF('F2 PERFIL EQUIPO EJECUTOR'!$I$14:$I$51,"x",'F2 PERFIL EQUIPO EJECUTOR'!$L$14:$L$51)</f>
        <v>0</v>
      </c>
      <c r="E57" s="3108" t="s">
        <v>1519</v>
      </c>
      <c r="F57" s="3109"/>
      <c r="G57" s="1806">
        <f>COUNTIF('F2 PERFIL EQUIPO EJECUTOR'!$H$14:$H$51,"x")</f>
        <v>0</v>
      </c>
      <c r="I57" s="3110" t="s">
        <v>1520</v>
      </c>
      <c r="J57" s="3110"/>
      <c r="K57" s="3110"/>
      <c r="L57" s="3110"/>
      <c r="M57" s="3111"/>
      <c r="P57" s="916"/>
      <c r="Q57" s="916"/>
      <c r="R57" s="916"/>
      <c r="S57" s="916"/>
      <c r="T57" s="916"/>
    </row>
    <row r="58" spans="1:23" ht="15" customHeight="1">
      <c r="B58" s="3112" t="s">
        <v>657</v>
      </c>
      <c r="C58" s="3113"/>
      <c r="D58" s="1807">
        <f>SUM(D56:D57)</f>
        <v>0</v>
      </c>
      <c r="I58" s="3110"/>
      <c r="J58" s="3110"/>
      <c r="K58" s="3110"/>
      <c r="L58" s="3110"/>
      <c r="M58" s="3111"/>
      <c r="P58" s="916"/>
      <c r="Q58" s="916"/>
      <c r="R58" s="916"/>
      <c r="S58" s="916"/>
      <c r="T58" s="916"/>
    </row>
    <row r="59" spans="1:23" ht="15" hidden="1" customHeight="1">
      <c r="B59" s="948"/>
      <c r="C59" s="949"/>
      <c r="D59" s="949"/>
      <c r="E59" s="949"/>
      <c r="F59" s="238"/>
      <c r="G59" s="949"/>
      <c r="H59" s="949"/>
      <c r="I59" s="949"/>
      <c r="J59" s="949"/>
      <c r="K59" s="950"/>
      <c r="L59" s="951"/>
      <c r="M59" s="952"/>
      <c r="P59" s="916"/>
      <c r="Q59" s="916"/>
      <c r="R59" s="916"/>
      <c r="S59" s="916"/>
      <c r="T59" s="916"/>
    </row>
    <row r="60" spans="1:23" ht="7.5" customHeight="1">
      <c r="B60" s="953"/>
      <c r="C60" s="954"/>
      <c r="D60" s="954"/>
      <c r="E60" s="954"/>
      <c r="F60" s="238"/>
      <c r="G60" s="954"/>
      <c r="H60" s="954"/>
      <c r="J60" s="954"/>
      <c r="K60" s="955"/>
      <c r="L60" s="956"/>
      <c r="M60" s="952"/>
      <c r="P60" s="916"/>
      <c r="Q60" s="916"/>
      <c r="R60" s="916"/>
      <c r="S60" s="916"/>
      <c r="T60" s="916"/>
    </row>
    <row r="61" spans="1:23" ht="15" hidden="1" customHeight="1">
      <c r="B61" s="957"/>
      <c r="D61" s="238"/>
      <c r="E61" s="238"/>
      <c r="F61" s="238"/>
      <c r="G61" s="238"/>
      <c r="H61" s="238"/>
      <c r="I61" s="238"/>
      <c r="J61" s="238"/>
      <c r="K61" s="958" t="s">
        <v>1521</v>
      </c>
      <c r="L61" s="959"/>
      <c r="M61" s="952"/>
      <c r="P61" s="916"/>
      <c r="Q61" s="916"/>
      <c r="R61" s="916"/>
      <c r="S61" s="916"/>
      <c r="T61" s="916"/>
    </row>
    <row r="62" spans="1:23">
      <c r="B62" s="960" t="s">
        <v>1522</v>
      </c>
      <c r="C62" s="961"/>
      <c r="D62" s="961"/>
      <c r="E62" s="961"/>
      <c r="F62" s="961"/>
      <c r="G62" s="281"/>
      <c r="H62" s="238"/>
      <c r="I62" s="238"/>
      <c r="J62" s="238"/>
      <c r="K62" s="1808"/>
      <c r="L62" s="1808"/>
      <c r="M62" s="952"/>
    </row>
    <row r="63" spans="1:23" ht="14.1" customHeight="1">
      <c r="B63" s="3091" t="s">
        <v>1523</v>
      </c>
      <c r="C63" s="3092"/>
      <c r="D63" s="3092"/>
      <c r="E63" s="3093"/>
      <c r="F63" s="3094" t="s">
        <v>1524</v>
      </c>
      <c r="G63" s="3095"/>
      <c r="H63" s="3095"/>
      <c r="I63" s="3095"/>
      <c r="J63" s="3096"/>
      <c r="K63" s="3097" t="s">
        <v>1525</v>
      </c>
      <c r="L63" s="3097"/>
      <c r="M63" s="3098" t="s">
        <v>1526</v>
      </c>
    </row>
    <row r="64" spans="1:23" ht="11.25" customHeight="1">
      <c r="B64" s="3099" t="s">
        <v>1527</v>
      </c>
      <c r="C64" s="3100" t="s">
        <v>1528</v>
      </c>
      <c r="D64" s="3100" t="s">
        <v>1529</v>
      </c>
      <c r="E64" s="3100" t="s">
        <v>1530</v>
      </c>
      <c r="F64" s="3101" t="s">
        <v>1531</v>
      </c>
      <c r="G64" s="3101" t="s">
        <v>1519</v>
      </c>
      <c r="H64" s="3083" t="s">
        <v>1532</v>
      </c>
      <c r="I64" s="3083" t="s">
        <v>1533</v>
      </c>
      <c r="J64" s="3083" t="s">
        <v>1534</v>
      </c>
      <c r="K64" s="3097"/>
      <c r="L64" s="3097"/>
      <c r="M64" s="3098"/>
    </row>
    <row r="65" spans="2:13" ht="10.5" customHeight="1">
      <c r="B65" s="3099"/>
      <c r="C65" s="3100"/>
      <c r="D65" s="3100"/>
      <c r="E65" s="3100"/>
      <c r="F65" s="3101"/>
      <c r="G65" s="3101"/>
      <c r="H65" s="3083"/>
      <c r="I65" s="3083"/>
      <c r="J65" s="3083"/>
      <c r="K65" s="3097"/>
      <c r="L65" s="3097"/>
      <c r="M65" s="3098"/>
    </row>
    <row r="66" spans="2:13">
      <c r="B66" s="1809">
        <f>SUMIF('F2 PERFIL EQUIPO EJECUTOR'!$H$14:$H$51,"x",'F2 PERFIL EQUIPO EJECUTOR'!$L$14:$L$51)</f>
        <v>0</v>
      </c>
      <c r="C66" s="1810">
        <f>$B66*4</f>
        <v>0</v>
      </c>
      <c r="D66" s="1810">
        <f>+J12</f>
        <v>0</v>
      </c>
      <c r="E66" s="1811" t="str">
        <f>+IF(ISERROR(C66/D66),"",C66/D66)</f>
        <v/>
      </c>
      <c r="F66" s="1810">
        <f>SUMIF('F2 PERFIL EQUIPO EJECUTOR'!$H$14:$H$52,"x",'F2 PERFIL EQUIPO EJECUTOR'!$M$14:$M$52)</f>
        <v>0</v>
      </c>
      <c r="G66" s="1810">
        <f>COUNTIF('F2 PERFIL EQUIPO EJECUTOR'!$H$14:$H$52,"x")</f>
        <v>0</v>
      </c>
      <c r="H66" s="1810" t="str">
        <f>+IF(ISERROR(F66/G66),"",F66/G66)</f>
        <v/>
      </c>
      <c r="I66" s="1812" t="str">
        <f>+'F1 COBERTURA ESTABLECIMIENTOS'!R11</f>
        <v/>
      </c>
      <c r="J66" s="1813" t="str">
        <f>+IF(ISERROR(H66/I66),"",H66/I66)</f>
        <v/>
      </c>
      <c r="K66" s="3084" t="str">
        <f>+IF(ISERROR(E66*J66),"",(E66*J66))</f>
        <v/>
      </c>
      <c r="L66" s="3084"/>
      <c r="M66" s="3098"/>
    </row>
    <row r="67" spans="2:13" ht="6" customHeight="1" thickBot="1">
      <c r="B67" s="906"/>
      <c r="C67" s="907"/>
      <c r="D67" s="907"/>
      <c r="E67" s="907"/>
      <c r="F67" s="907"/>
      <c r="G67" s="907"/>
      <c r="H67" s="907"/>
      <c r="I67" s="907"/>
      <c r="J67" s="907"/>
      <c r="K67" s="907"/>
      <c r="L67" s="907"/>
      <c r="M67" s="908"/>
    </row>
    <row r="68" spans="2:13" ht="6" customHeight="1" thickBot="1">
      <c r="B68" s="907"/>
      <c r="C68" s="907"/>
      <c r="D68" s="907"/>
      <c r="E68" s="907"/>
      <c r="F68" s="907"/>
      <c r="G68" s="907"/>
      <c r="H68" s="907"/>
      <c r="I68" s="907"/>
      <c r="J68" s="907"/>
      <c r="K68" s="907"/>
      <c r="L68" s="907"/>
      <c r="M68" s="907"/>
    </row>
    <row r="69" spans="2:13" ht="13.5" thickBot="1">
      <c r="B69" s="910" t="s">
        <v>1535</v>
      </c>
      <c r="C69" s="910"/>
      <c r="D69" s="910"/>
      <c r="E69" s="910"/>
      <c r="F69" s="910"/>
      <c r="G69" s="910"/>
      <c r="H69" s="910"/>
      <c r="I69" s="910"/>
      <c r="J69" s="910"/>
      <c r="K69" s="910"/>
      <c r="L69" s="3085"/>
      <c r="M69" s="3085"/>
    </row>
    <row r="70" spans="2:13" ht="14.1" customHeight="1">
      <c r="B70" s="281" t="s">
        <v>15</v>
      </c>
      <c r="C70" s="3086">
        <f>+'F1 COBERTURA ESTABLECIMIENTOS'!$C$10</f>
        <v>0</v>
      </c>
      <c r="D70" s="3087"/>
      <c r="E70" s="3088"/>
      <c r="F70" s="962" t="s">
        <v>513</v>
      </c>
      <c r="G70" s="3089">
        <f>'F1 COBERTURA ESTABLECIMIENTOS'!$G$10</f>
        <v>2025</v>
      </c>
      <c r="H70" s="3090"/>
      <c r="I70" s="281"/>
      <c r="J70" s="281"/>
      <c r="K70" s="963" t="s">
        <v>1147</v>
      </c>
      <c r="L70" s="1814" t="str">
        <f>+M6</f>
        <v>X</v>
      </c>
      <c r="M70" s="281"/>
    </row>
    <row r="71" spans="2:13" ht="14.85" customHeight="1">
      <c r="B71" s="3081" t="s">
        <v>1536</v>
      </c>
      <c r="C71" s="3081"/>
      <c r="D71" s="3081"/>
      <c r="E71" s="3081"/>
      <c r="F71" s="3081"/>
      <c r="G71" s="3081"/>
      <c r="H71" s="3081"/>
      <c r="I71" s="3081"/>
      <c r="J71" s="3081"/>
      <c r="K71" s="3081"/>
      <c r="L71" s="3081"/>
      <c r="M71" s="3081"/>
    </row>
    <row r="72" spans="2:13" ht="14.85" customHeight="1">
      <c r="B72" s="1815" t="s">
        <v>1151</v>
      </c>
      <c r="C72" s="3060" t="s">
        <v>1165</v>
      </c>
      <c r="D72" s="3061"/>
      <c r="E72" s="3061"/>
      <c r="F72" s="3061"/>
      <c r="G72" s="3061"/>
      <c r="H72" s="3061"/>
      <c r="I72" s="3061"/>
      <c r="J72" s="3061"/>
      <c r="K72" s="3061"/>
      <c r="L72" s="3062"/>
      <c r="M72" s="1817" t="s">
        <v>1537</v>
      </c>
    </row>
    <row r="73" spans="2:13" ht="14.85" customHeight="1">
      <c r="B73" s="3082" t="s">
        <v>1169</v>
      </c>
      <c r="C73" s="3074" t="s">
        <v>1538</v>
      </c>
      <c r="D73" s="3075"/>
      <c r="E73" s="3075"/>
      <c r="F73" s="3075"/>
      <c r="G73" s="3075"/>
      <c r="H73" s="3075"/>
      <c r="I73" s="3075"/>
      <c r="J73" s="3075"/>
      <c r="K73" s="3075"/>
      <c r="L73" s="3076"/>
      <c r="M73" s="1818" t="str">
        <f>+'F8 AUTOEV INS-IMPL'!$E$13</f>
        <v/>
      </c>
    </row>
    <row r="74" spans="2:13" ht="14.85" customHeight="1">
      <c r="B74" s="3072"/>
      <c r="C74" s="3074" t="s">
        <v>1539</v>
      </c>
      <c r="D74" s="3075"/>
      <c r="E74" s="3075"/>
      <c r="F74" s="3075"/>
      <c r="G74" s="3075"/>
      <c r="H74" s="3075"/>
      <c r="I74" s="3075"/>
      <c r="J74" s="3075"/>
      <c r="K74" s="3075"/>
      <c r="L74" s="3076"/>
      <c r="M74" s="3080" t="str">
        <f>+'F8 AUTOEV INS-IMPL'!$E$14</f>
        <v/>
      </c>
    </row>
    <row r="75" spans="2:13" ht="14.85" customHeight="1">
      <c r="B75" s="3072"/>
      <c r="C75" s="3077" t="s">
        <v>1175</v>
      </c>
      <c r="D75" s="3078"/>
      <c r="E75" s="3078"/>
      <c r="F75" s="3078"/>
      <c r="G75" s="3078"/>
      <c r="H75" s="3078"/>
      <c r="I75" s="3078"/>
      <c r="J75" s="3078"/>
      <c r="K75" s="3078"/>
      <c r="L75" s="3079"/>
      <c r="M75" s="3080"/>
    </row>
    <row r="76" spans="2:13" ht="14.85" customHeight="1">
      <c r="B76" s="3072"/>
      <c r="C76" s="3074" t="s">
        <v>1540</v>
      </c>
      <c r="D76" s="3075"/>
      <c r="E76" s="3075"/>
      <c r="F76" s="3075"/>
      <c r="G76" s="3075"/>
      <c r="H76" s="3075"/>
      <c r="I76" s="3075"/>
      <c r="J76" s="3075"/>
      <c r="K76" s="3075"/>
      <c r="L76" s="3076"/>
      <c r="M76" s="3080" t="str">
        <f>+'F8 AUTOEV INS-IMPL'!$E$15</f>
        <v/>
      </c>
    </row>
    <row r="77" spans="2:13" ht="14.85" customHeight="1">
      <c r="B77" s="3072"/>
      <c r="C77" s="3077" t="s">
        <v>1541</v>
      </c>
      <c r="D77" s="3078"/>
      <c r="E77" s="3078"/>
      <c r="F77" s="3078"/>
      <c r="G77" s="3078"/>
      <c r="H77" s="3078"/>
      <c r="I77" s="3078"/>
      <c r="J77" s="3078"/>
      <c r="K77" s="3078"/>
      <c r="L77" s="3079"/>
      <c r="M77" s="3080"/>
    </row>
    <row r="78" spans="2:13" ht="14.85" customHeight="1">
      <c r="B78" s="3072"/>
      <c r="C78" s="3074" t="s">
        <v>1542</v>
      </c>
      <c r="D78" s="3075"/>
      <c r="E78" s="3075"/>
      <c r="F78" s="3075"/>
      <c r="G78" s="3075"/>
      <c r="H78" s="3075"/>
      <c r="I78" s="3075"/>
      <c r="J78" s="3075"/>
      <c r="K78" s="3075"/>
      <c r="L78" s="3076"/>
      <c r="M78" s="3080" t="str">
        <f>+'F8 AUTOEV INS-IMPL'!$E$20</f>
        <v/>
      </c>
    </row>
    <row r="79" spans="2:13" ht="14.85" customHeight="1">
      <c r="B79" s="3073"/>
      <c r="C79" s="3077" t="s">
        <v>1543</v>
      </c>
      <c r="D79" s="3078"/>
      <c r="E79" s="3078"/>
      <c r="F79" s="3078"/>
      <c r="G79" s="3078"/>
      <c r="H79" s="3078"/>
      <c r="I79" s="3078"/>
      <c r="J79" s="3078"/>
      <c r="K79" s="3078"/>
      <c r="L79" s="3079"/>
      <c r="M79" s="3080"/>
    </row>
    <row r="80" spans="2:13" ht="14.85" customHeight="1">
      <c r="B80" s="3069" t="s">
        <v>1185</v>
      </c>
      <c r="C80" s="3074" t="s">
        <v>1544</v>
      </c>
      <c r="D80" s="3075"/>
      <c r="E80" s="3075"/>
      <c r="F80" s="3075"/>
      <c r="G80" s="3075"/>
      <c r="H80" s="3075"/>
      <c r="I80" s="3075"/>
      <c r="J80" s="3075"/>
      <c r="K80" s="3075"/>
      <c r="L80" s="3076"/>
      <c r="M80" s="3059" t="str">
        <f>+'F8 AUTOEV INS-IMPL'!$E$25</f>
        <v/>
      </c>
    </row>
    <row r="81" spans="2:13" ht="14.85" customHeight="1">
      <c r="B81" s="3069"/>
      <c r="C81" s="3077" t="s">
        <v>1188</v>
      </c>
      <c r="D81" s="3078"/>
      <c r="E81" s="3078"/>
      <c r="F81" s="3078"/>
      <c r="G81" s="3078"/>
      <c r="H81" s="3078"/>
      <c r="I81" s="3078"/>
      <c r="J81" s="3078"/>
      <c r="K81" s="3078"/>
      <c r="L81" s="3079"/>
      <c r="M81" s="3059"/>
    </row>
    <row r="82" spans="2:13" ht="14.85" customHeight="1">
      <c r="B82" s="3069"/>
      <c r="C82" s="3074" t="s">
        <v>1545</v>
      </c>
      <c r="D82" s="3075"/>
      <c r="E82" s="3075"/>
      <c r="F82" s="3075"/>
      <c r="G82" s="3075"/>
      <c r="H82" s="3075"/>
      <c r="I82" s="3075"/>
      <c r="J82" s="3075"/>
      <c r="K82" s="3075"/>
      <c r="L82" s="3076"/>
      <c r="M82" s="1819" t="str">
        <f>+'F8 AUTOEV INS-IMPL'!$E$25</f>
        <v/>
      </c>
    </row>
    <row r="83" spans="2:13" ht="14.85" customHeight="1">
      <c r="B83" s="3069"/>
      <c r="C83" s="3074" t="s">
        <v>1546</v>
      </c>
      <c r="D83" s="3075"/>
      <c r="E83" s="3075"/>
      <c r="F83" s="3075"/>
      <c r="G83" s="3075"/>
      <c r="H83" s="3075"/>
      <c r="I83" s="3075"/>
      <c r="J83" s="3075"/>
      <c r="K83" s="3075"/>
      <c r="L83" s="3076"/>
      <c r="M83" s="3080" t="str">
        <f>+'F8 AUTOEV INS-IMPL'!$E$29</f>
        <v/>
      </c>
    </row>
    <row r="84" spans="2:13" ht="14.85" customHeight="1">
      <c r="B84" s="3069"/>
      <c r="C84" s="3077" t="s">
        <v>1547</v>
      </c>
      <c r="D84" s="3078"/>
      <c r="E84" s="3078"/>
      <c r="F84" s="3078"/>
      <c r="G84" s="3078"/>
      <c r="H84" s="3078"/>
      <c r="I84" s="3078"/>
      <c r="J84" s="3078"/>
      <c r="K84" s="3078"/>
      <c r="L84" s="3079"/>
      <c r="M84" s="3080"/>
    </row>
    <row r="85" spans="2:13" ht="16.5" customHeight="1">
      <c r="B85" s="3069"/>
      <c r="C85" s="3074" t="s">
        <v>1548</v>
      </c>
      <c r="D85" s="3075"/>
      <c r="E85" s="3075"/>
      <c r="F85" s="3075"/>
      <c r="G85" s="3075"/>
      <c r="H85" s="3075"/>
      <c r="I85" s="3075"/>
      <c r="J85" s="3075"/>
      <c r="K85" s="3075"/>
      <c r="L85" s="3076"/>
      <c r="M85" s="3080" t="str">
        <f>+'F8 AUTOEV INS-IMPL'!$E$34</f>
        <v/>
      </c>
    </row>
    <row r="86" spans="2:13" ht="9" customHeight="1">
      <c r="B86" s="3069"/>
      <c r="C86" s="3077" t="s">
        <v>1175</v>
      </c>
      <c r="D86" s="3078"/>
      <c r="E86" s="3078"/>
      <c r="F86" s="3078"/>
      <c r="G86" s="3078"/>
      <c r="H86" s="3078"/>
      <c r="I86" s="3078"/>
      <c r="J86" s="3078"/>
      <c r="K86" s="3078"/>
      <c r="L86" s="3079"/>
      <c r="M86" s="3080"/>
    </row>
    <row r="87" spans="2:13" ht="11.1" customHeight="1">
      <c r="B87" s="964" t="s">
        <v>1549</v>
      </c>
      <c r="C87" s="281"/>
      <c r="D87" s="281"/>
      <c r="E87" s="281"/>
      <c r="F87" s="281"/>
      <c r="G87" s="281"/>
      <c r="H87" s="281"/>
      <c r="I87" s="281"/>
      <c r="J87" s="281"/>
      <c r="K87" s="281"/>
      <c r="M87" s="281"/>
    </row>
    <row r="88" spans="2:13" ht="11.1" customHeight="1">
      <c r="B88" s="1815" t="s">
        <v>1151</v>
      </c>
      <c r="C88" s="3060" t="s">
        <v>1165</v>
      </c>
      <c r="D88" s="3061"/>
      <c r="E88" s="3061"/>
      <c r="F88" s="3061"/>
      <c r="G88" s="3061"/>
      <c r="H88" s="3061"/>
      <c r="I88" s="3061"/>
      <c r="J88" s="3061"/>
      <c r="K88" s="3062"/>
      <c r="L88" s="1816"/>
      <c r="M88" s="1817" t="s">
        <v>1550</v>
      </c>
    </row>
    <row r="89" spans="2:13" ht="15.6" customHeight="1">
      <c r="B89" s="3063" t="s">
        <v>1551</v>
      </c>
      <c r="C89" s="3066" t="s">
        <v>1552</v>
      </c>
      <c r="D89" s="3067"/>
      <c r="E89" s="3067"/>
      <c r="F89" s="3067"/>
      <c r="G89" s="3067"/>
      <c r="H89" s="3067"/>
      <c r="I89" s="3067"/>
      <c r="J89" s="3067"/>
      <c r="K89" s="3067"/>
      <c r="L89" s="3068"/>
      <c r="M89" s="1820">
        <f>'F9 AUTOEV SOPORTE'!$E$13</f>
        <v>0</v>
      </c>
    </row>
    <row r="90" spans="2:13" ht="15.6" customHeight="1">
      <c r="B90" s="3064"/>
      <c r="C90" s="3066" t="s">
        <v>1553</v>
      </c>
      <c r="D90" s="3067"/>
      <c r="E90" s="3067"/>
      <c r="F90" s="3067"/>
      <c r="G90" s="3067"/>
      <c r="H90" s="3067"/>
      <c r="I90" s="3067"/>
      <c r="J90" s="3067"/>
      <c r="K90" s="3067"/>
      <c r="L90" s="3068"/>
      <c r="M90" s="1820">
        <f>'F9 AUTOEV SOPORTE'!$E$18</f>
        <v>0</v>
      </c>
    </row>
    <row r="91" spans="2:13" ht="15.6" customHeight="1">
      <c r="B91" s="3064"/>
      <c r="C91" s="3066" t="s">
        <v>1554</v>
      </c>
      <c r="D91" s="3067"/>
      <c r="E91" s="3067"/>
      <c r="F91" s="3067"/>
      <c r="G91" s="3067"/>
      <c r="H91" s="3067"/>
      <c r="I91" s="3067"/>
      <c r="J91" s="3067"/>
      <c r="K91" s="3067"/>
      <c r="L91" s="3068"/>
      <c r="M91" s="1820">
        <f>'F9 AUTOEV SOPORTE'!$E$23</f>
        <v>0</v>
      </c>
    </row>
    <row r="92" spans="2:13" ht="15.6" customHeight="1">
      <c r="B92" s="3064"/>
      <c r="C92" s="3066" t="s">
        <v>1555</v>
      </c>
      <c r="D92" s="3067"/>
      <c r="E92" s="3067"/>
      <c r="F92" s="3067"/>
      <c r="G92" s="3067"/>
      <c r="H92" s="3067"/>
      <c r="I92" s="3067"/>
      <c r="J92" s="3067"/>
      <c r="K92" s="3067"/>
      <c r="L92" s="3068"/>
      <c r="M92" s="1820">
        <f>'F9 AUTOEV SOPORTE'!$E$28</f>
        <v>0</v>
      </c>
    </row>
    <row r="93" spans="2:13" ht="15.6" customHeight="1">
      <c r="B93" s="3065"/>
      <c r="C93" s="3066" t="s">
        <v>1556</v>
      </c>
      <c r="D93" s="3067"/>
      <c r="E93" s="3067"/>
      <c r="F93" s="3067"/>
      <c r="G93" s="3067"/>
      <c r="H93" s="3067"/>
      <c r="I93" s="3067"/>
      <c r="J93" s="3067"/>
      <c r="K93" s="3067"/>
      <c r="L93" s="3068"/>
      <c r="M93" s="1820">
        <f>'F9 AUTOEV SOPORTE'!$E$33</f>
        <v>0</v>
      </c>
    </row>
    <row r="94" spans="2:13" ht="15.6" customHeight="1">
      <c r="B94" s="3070" t="s">
        <v>1224</v>
      </c>
      <c r="C94" s="3044" t="s">
        <v>1225</v>
      </c>
      <c r="D94" s="3045"/>
      <c r="E94" s="3045"/>
      <c r="F94" s="3045"/>
      <c r="G94" s="3045"/>
      <c r="H94" s="3045"/>
      <c r="I94" s="3045"/>
      <c r="J94" s="3045"/>
      <c r="K94" s="3045"/>
      <c r="L94" s="3045"/>
      <c r="M94" s="3047">
        <f>'F9 AUTOEV SOPORTE'!$E$38</f>
        <v>0</v>
      </c>
    </row>
    <row r="95" spans="2:13" ht="15.6" customHeight="1">
      <c r="B95" s="3071"/>
      <c r="C95" s="3049" t="s">
        <v>1557</v>
      </c>
      <c r="D95" s="3050"/>
      <c r="E95" s="3050"/>
      <c r="F95" s="3050"/>
      <c r="G95" s="3050"/>
      <c r="H95" s="3050"/>
      <c r="I95" s="3050"/>
      <c r="J95" s="3050"/>
      <c r="K95" s="3050"/>
      <c r="L95" s="3050"/>
      <c r="M95" s="3048"/>
    </row>
    <row r="96" spans="2:13" ht="15.6" customHeight="1">
      <c r="B96" s="3071"/>
      <c r="C96" s="3044" t="s">
        <v>1229</v>
      </c>
      <c r="D96" s="3045"/>
      <c r="E96" s="3045"/>
      <c r="F96" s="3045"/>
      <c r="G96" s="3045"/>
      <c r="H96" s="3045"/>
      <c r="I96" s="3045"/>
      <c r="J96" s="3045"/>
      <c r="K96" s="3045"/>
      <c r="L96" s="3046"/>
      <c r="M96" s="3047">
        <f>'F9 AUTOEV SOPORTE'!$E$41</f>
        <v>0</v>
      </c>
    </row>
    <row r="97" spans="2:13" ht="15.6" customHeight="1">
      <c r="B97" s="3072"/>
      <c r="C97" s="3049" t="s">
        <v>1558</v>
      </c>
      <c r="D97" s="3050"/>
      <c r="E97" s="3050"/>
      <c r="F97" s="3050"/>
      <c r="G97" s="3050"/>
      <c r="H97" s="3050"/>
      <c r="I97" s="3050"/>
      <c r="J97" s="3050"/>
      <c r="K97" s="3050"/>
      <c r="L97" s="3051"/>
      <c r="M97" s="3048"/>
    </row>
    <row r="98" spans="2:13" ht="15.6" customHeight="1">
      <c r="B98" s="3072"/>
      <c r="C98" s="3044" t="s">
        <v>1238</v>
      </c>
      <c r="D98" s="3045"/>
      <c r="E98" s="3045"/>
      <c r="F98" s="3045"/>
      <c r="G98" s="3045"/>
      <c r="H98" s="3045"/>
      <c r="I98" s="3045"/>
      <c r="J98" s="3045"/>
      <c r="K98" s="3045"/>
      <c r="L98" s="3046"/>
      <c r="M98" s="3047">
        <f>+'F9 AUTOEV SOPORTE'!$E$49</f>
        <v>0</v>
      </c>
    </row>
    <row r="99" spans="2:13" ht="15.6" customHeight="1">
      <c r="B99" s="3072"/>
      <c r="C99" s="3049" t="s">
        <v>1559</v>
      </c>
      <c r="D99" s="3050"/>
      <c r="E99" s="3050"/>
      <c r="F99" s="3050"/>
      <c r="G99" s="3050"/>
      <c r="H99" s="3050"/>
      <c r="I99" s="3050"/>
      <c r="J99" s="3050"/>
      <c r="K99" s="3050"/>
      <c r="L99" s="3051"/>
      <c r="M99" s="3048"/>
    </row>
    <row r="100" spans="2:13" ht="15.6" customHeight="1">
      <c r="B100" s="3072"/>
      <c r="C100" s="3044" t="s">
        <v>1245</v>
      </c>
      <c r="D100" s="3045"/>
      <c r="E100" s="3045"/>
      <c r="F100" s="3045"/>
      <c r="G100" s="3045"/>
      <c r="H100" s="3045"/>
      <c r="I100" s="3045"/>
      <c r="J100" s="3045"/>
      <c r="K100" s="3045"/>
      <c r="L100" s="3046"/>
      <c r="M100" s="3047">
        <f>+'F9 AUTOEV SOPORTE'!$E$54</f>
        <v>0</v>
      </c>
    </row>
    <row r="101" spans="2:13" ht="15.6" customHeight="1">
      <c r="B101" s="3073"/>
      <c r="C101" s="3049" t="s">
        <v>1557</v>
      </c>
      <c r="D101" s="3050"/>
      <c r="E101" s="3050"/>
      <c r="F101" s="3050"/>
      <c r="G101" s="3050"/>
      <c r="H101" s="3050"/>
      <c r="I101" s="3050"/>
      <c r="J101" s="3050"/>
      <c r="K101" s="3050"/>
      <c r="L101" s="3051"/>
      <c r="M101" s="3048"/>
    </row>
    <row r="102" spans="2:13" ht="15.6" customHeight="1">
      <c r="B102" s="3069" t="s">
        <v>1247</v>
      </c>
      <c r="C102" s="3044" t="s">
        <v>1248</v>
      </c>
      <c r="D102" s="3045"/>
      <c r="E102" s="3045"/>
      <c r="F102" s="3045"/>
      <c r="G102" s="3045"/>
      <c r="H102" s="3045"/>
      <c r="I102" s="3045"/>
      <c r="J102" s="3045"/>
      <c r="K102" s="3045"/>
      <c r="L102" s="3046"/>
      <c r="M102" s="3047">
        <f>+'F9 AUTOEV SOPORTE'!$E$57</f>
        <v>0</v>
      </c>
    </row>
    <row r="103" spans="2:13" ht="15.6" customHeight="1">
      <c r="B103" s="3069"/>
      <c r="C103" s="3049" t="s">
        <v>1557</v>
      </c>
      <c r="D103" s="3050"/>
      <c r="E103" s="3050"/>
      <c r="F103" s="3050"/>
      <c r="G103" s="3050"/>
      <c r="H103" s="3050"/>
      <c r="I103" s="3050"/>
      <c r="J103" s="3050"/>
      <c r="K103" s="3050"/>
      <c r="L103" s="3051"/>
      <c r="M103" s="3048"/>
    </row>
    <row r="104" spans="2:13" ht="15.6" customHeight="1">
      <c r="B104" s="3069"/>
      <c r="C104" s="3044" t="s">
        <v>1250</v>
      </c>
      <c r="D104" s="3045"/>
      <c r="E104" s="3045"/>
      <c r="F104" s="3045"/>
      <c r="G104" s="3045"/>
      <c r="H104" s="3045"/>
      <c r="I104" s="3045"/>
      <c r="J104" s="3045"/>
      <c r="K104" s="3045"/>
      <c r="L104" s="3046"/>
      <c r="M104" s="3047">
        <f>+'F9 AUTOEV SOPORTE'!$E$60</f>
        <v>0</v>
      </c>
    </row>
    <row r="105" spans="2:13" ht="15.6" customHeight="1">
      <c r="B105" s="3069"/>
      <c r="C105" s="3049" t="s">
        <v>1557</v>
      </c>
      <c r="D105" s="3050"/>
      <c r="E105" s="3050"/>
      <c r="F105" s="3050"/>
      <c r="G105" s="3050"/>
      <c r="H105" s="3050"/>
      <c r="I105" s="3050"/>
      <c r="J105" s="3050"/>
      <c r="K105" s="3050"/>
      <c r="L105" s="3051"/>
      <c r="M105" s="3048"/>
    </row>
    <row r="106" spans="2:13" ht="15.6" customHeight="1">
      <c r="B106" s="3069"/>
      <c r="C106" s="3044" t="s">
        <v>1252</v>
      </c>
      <c r="D106" s="3045"/>
      <c r="E106" s="3045"/>
      <c r="F106" s="3045"/>
      <c r="G106" s="3045"/>
      <c r="H106" s="3045"/>
      <c r="I106" s="3045"/>
      <c r="J106" s="3045"/>
      <c r="K106" s="3045"/>
      <c r="L106" s="3046"/>
      <c r="M106" s="3047">
        <f>+'F9 AUTOEV SOPORTE'!$E$63</f>
        <v>0</v>
      </c>
    </row>
    <row r="107" spans="2:13" ht="15.6" customHeight="1">
      <c r="B107" s="3069"/>
      <c r="C107" s="3049" t="s">
        <v>1557</v>
      </c>
      <c r="D107" s="3050"/>
      <c r="E107" s="3050"/>
      <c r="F107" s="3050"/>
      <c r="G107" s="3050"/>
      <c r="H107" s="3050"/>
      <c r="I107" s="3050"/>
      <c r="J107" s="3050"/>
      <c r="K107" s="3050"/>
      <c r="L107" s="3051"/>
      <c r="M107" s="3048"/>
    </row>
    <row r="108" spans="2:13" ht="15.6" customHeight="1">
      <c r="B108" s="3069"/>
      <c r="C108" s="3044" t="s">
        <v>1254</v>
      </c>
      <c r="D108" s="3045"/>
      <c r="E108" s="3045"/>
      <c r="F108" s="3045"/>
      <c r="G108" s="3045"/>
      <c r="H108" s="3045"/>
      <c r="I108" s="3045"/>
      <c r="J108" s="3045"/>
      <c r="K108" s="3045"/>
      <c r="L108" s="3046"/>
      <c r="M108" s="3047">
        <f>+'F9 AUTOEV SOPORTE'!$E$66</f>
        <v>0</v>
      </c>
    </row>
    <row r="109" spans="2:13" ht="15.6" customHeight="1">
      <c r="B109" s="3069"/>
      <c r="C109" s="3049" t="s">
        <v>1557</v>
      </c>
      <c r="D109" s="3050"/>
      <c r="E109" s="3050"/>
      <c r="F109" s="3050"/>
      <c r="G109" s="3050"/>
      <c r="H109" s="3050"/>
      <c r="I109" s="3050"/>
      <c r="J109" s="3050"/>
      <c r="K109" s="3050"/>
      <c r="L109" s="3051"/>
      <c r="M109" s="3048"/>
    </row>
    <row r="110" spans="2:13" ht="15.6" customHeight="1">
      <c r="B110" s="3058" t="s">
        <v>1256</v>
      </c>
      <c r="C110" s="3044" t="s">
        <v>1257</v>
      </c>
      <c r="D110" s="3045"/>
      <c r="E110" s="3045"/>
      <c r="F110" s="3045"/>
      <c r="G110" s="3045"/>
      <c r="H110" s="3045"/>
      <c r="I110" s="3045"/>
      <c r="J110" s="3045"/>
      <c r="K110" s="3045"/>
      <c r="L110" s="3046"/>
      <c r="M110" s="3047">
        <f>+'F9 AUTOEV SOPORTE'!$E$69</f>
        <v>0</v>
      </c>
    </row>
    <row r="111" spans="2:13" ht="15.6" customHeight="1">
      <c r="B111" s="3058"/>
      <c r="C111" s="3049" t="s">
        <v>1560</v>
      </c>
      <c r="D111" s="3050"/>
      <c r="E111" s="3050"/>
      <c r="F111" s="3050"/>
      <c r="G111" s="3050"/>
      <c r="H111" s="3050"/>
      <c r="I111" s="3050"/>
      <c r="J111" s="3050"/>
      <c r="K111" s="3050"/>
      <c r="L111" s="3051"/>
      <c r="M111" s="3048"/>
    </row>
    <row r="112" spans="2:13" ht="15.6" customHeight="1">
      <c r="B112" s="3058"/>
      <c r="C112" s="3044" t="s">
        <v>1261</v>
      </c>
      <c r="D112" s="3045"/>
      <c r="E112" s="3045"/>
      <c r="F112" s="3045"/>
      <c r="G112" s="3045"/>
      <c r="H112" s="3045"/>
      <c r="I112" s="3045"/>
      <c r="J112" s="3045"/>
      <c r="K112" s="3045"/>
      <c r="L112" s="3046"/>
      <c r="M112" s="3059">
        <f>+'F9 AUTOEV SOPORTE'!$E$74</f>
        <v>0</v>
      </c>
    </row>
    <row r="113" spans="2:13" ht="15.6" customHeight="1">
      <c r="B113" s="3058"/>
      <c r="C113" s="3049" t="s">
        <v>1560</v>
      </c>
      <c r="D113" s="3050"/>
      <c r="E113" s="3050"/>
      <c r="F113" s="3050"/>
      <c r="G113" s="3050"/>
      <c r="H113" s="3050"/>
      <c r="I113" s="3050"/>
      <c r="J113" s="3050"/>
      <c r="K113" s="3050"/>
      <c r="L113" s="3051"/>
      <c r="M113" s="3059"/>
    </row>
    <row r="114" spans="2:13" ht="15.6" customHeight="1">
      <c r="B114" s="3058"/>
      <c r="C114" s="3044" t="s">
        <v>1561</v>
      </c>
      <c r="D114" s="3045"/>
      <c r="E114" s="3045"/>
      <c r="F114" s="3045"/>
      <c r="G114" s="3045"/>
      <c r="H114" s="3045"/>
      <c r="I114" s="3045"/>
      <c r="J114" s="3045"/>
      <c r="K114" s="3045"/>
      <c r="L114" s="3046"/>
      <c r="M114" s="3047">
        <f>+'F9 AUTOEV SOPORTE'!$E$79</f>
        <v>0</v>
      </c>
    </row>
    <row r="115" spans="2:13" ht="15.6" customHeight="1">
      <c r="B115" s="3058"/>
      <c r="C115" s="3049" t="s">
        <v>1560</v>
      </c>
      <c r="D115" s="3050"/>
      <c r="E115" s="3050"/>
      <c r="F115" s="3050"/>
      <c r="G115" s="3050"/>
      <c r="H115" s="3050"/>
      <c r="I115" s="3050"/>
      <c r="J115" s="3050"/>
      <c r="K115" s="3050"/>
      <c r="L115" s="3051"/>
      <c r="M115" s="3048"/>
    </row>
    <row r="116" spans="2:13" ht="15.6" customHeight="1">
      <c r="B116" s="3043" t="s">
        <v>1265</v>
      </c>
      <c r="C116" s="3044" t="s">
        <v>1266</v>
      </c>
      <c r="D116" s="3045"/>
      <c r="E116" s="3045"/>
      <c r="F116" s="3045"/>
      <c r="G116" s="3045"/>
      <c r="H116" s="3045"/>
      <c r="I116" s="3045"/>
      <c r="J116" s="3045"/>
      <c r="K116" s="3045"/>
      <c r="L116" s="3046"/>
      <c r="M116" s="3047">
        <f>+'F9 AUTOEV SOPORTE'!$E$84</f>
        <v>0</v>
      </c>
    </row>
    <row r="117" spans="2:13" ht="15.6" customHeight="1">
      <c r="B117" s="3043"/>
      <c r="C117" s="3049" t="s">
        <v>1560</v>
      </c>
      <c r="D117" s="3050"/>
      <c r="E117" s="3050"/>
      <c r="F117" s="3050"/>
      <c r="G117" s="3050"/>
      <c r="H117" s="3050"/>
      <c r="I117" s="3050"/>
      <c r="J117" s="3050"/>
      <c r="K117" s="3050"/>
      <c r="L117" s="3051"/>
      <c r="M117" s="3048"/>
    </row>
    <row r="119" spans="2:13" ht="13.5" thickBot="1">
      <c r="B119" s="3052" t="s">
        <v>1562</v>
      </c>
      <c r="C119" s="3052"/>
      <c r="D119" s="3052"/>
      <c r="E119" s="3052"/>
      <c r="F119" s="3052"/>
      <c r="G119" s="3052"/>
      <c r="H119" s="3052"/>
      <c r="I119" s="3052"/>
      <c r="J119" s="3052"/>
      <c r="K119" s="3052"/>
      <c r="L119" s="3052"/>
      <c r="M119" s="3052"/>
    </row>
    <row r="120" spans="2:13" ht="15">
      <c r="B120" s="965"/>
      <c r="C120" s="966"/>
      <c r="D120" s="966"/>
      <c r="E120" s="966"/>
      <c r="F120" s="966"/>
      <c r="G120" s="966"/>
      <c r="H120" s="966"/>
      <c r="I120" s="966"/>
      <c r="J120" s="966"/>
      <c r="K120" s="966"/>
      <c r="L120" s="966"/>
      <c r="M120" s="967"/>
    </row>
    <row r="121" spans="2:13">
      <c r="B121" s="947"/>
      <c r="C121" s="3053">
        <f>+'F1 COBERTURA ESTABLECIMIENTOS'!$C$10</f>
        <v>0</v>
      </c>
      <c r="D121" s="3054"/>
      <c r="E121" s="3055"/>
      <c r="F121" s="968" t="s">
        <v>513</v>
      </c>
      <c r="G121" s="3056">
        <f>+'F1 COBERTURA ESTABLECIMIENTOS'!$G$10</f>
        <v>2025</v>
      </c>
      <c r="H121" s="3057"/>
      <c r="I121" s="238"/>
      <c r="J121" s="1821">
        <f>'F1 COBERTURA ESTABLECIMIENTOS'!I4</f>
        <v>0</v>
      </c>
      <c r="K121" s="969"/>
      <c r="L121" s="1782" t="str">
        <f>'F1 COBERTURA ESTABLECIMIENTOS'!I5</f>
        <v>X</v>
      </c>
      <c r="M121" s="952"/>
    </row>
    <row r="122" spans="2:13" ht="15">
      <c r="B122" s="947"/>
      <c r="C122" s="238"/>
      <c r="D122" s="238"/>
      <c r="E122" s="110"/>
      <c r="F122" s="110"/>
      <c r="G122" s="110"/>
      <c r="H122" s="110"/>
      <c r="I122" s="110"/>
      <c r="J122" s="970" t="s">
        <v>504</v>
      </c>
      <c r="K122" s="110"/>
      <c r="L122" s="970" t="s">
        <v>507</v>
      </c>
      <c r="M122" s="971"/>
    </row>
    <row r="123" spans="2:13">
      <c r="B123" s="3040" t="s">
        <v>1563</v>
      </c>
      <c r="C123" s="3041"/>
      <c r="D123" s="3041"/>
      <c r="E123" s="3041"/>
      <c r="F123" s="3041"/>
      <c r="G123" s="3041"/>
      <c r="H123" s="3041"/>
      <c r="I123" s="3041"/>
      <c r="J123" s="3041"/>
      <c r="K123" s="3041"/>
      <c r="L123" s="3041"/>
      <c r="M123" s="3042"/>
    </row>
    <row r="124" spans="2:13">
      <c r="B124" s="3030" t="s">
        <v>1564</v>
      </c>
      <c r="C124" s="3031"/>
      <c r="D124" s="3031"/>
      <c r="E124" s="3031"/>
      <c r="F124" s="3031"/>
      <c r="G124" s="3031"/>
      <c r="H124" s="3031"/>
      <c r="I124" s="3031"/>
      <c r="J124" s="3031"/>
      <c r="K124" s="3031"/>
      <c r="L124" s="3031"/>
      <c r="M124" s="3032"/>
    </row>
    <row r="125" spans="2:13" ht="15">
      <c r="B125" s="3027" t="s">
        <v>1565</v>
      </c>
      <c r="C125" s="3028"/>
      <c r="D125" s="3028"/>
      <c r="E125" s="3028"/>
      <c r="F125" s="3028"/>
      <c r="G125" s="3028" t="s">
        <v>1566</v>
      </c>
      <c r="H125" s="3028"/>
      <c r="I125" s="3028"/>
      <c r="J125" s="3028"/>
      <c r="K125" s="3028"/>
      <c r="L125" s="3028"/>
      <c r="M125" s="3029"/>
    </row>
    <row r="126" spans="2:13" ht="61.35" customHeight="1">
      <c r="B126" s="3017">
        <f>'F11 EVALUACIÓN TÉCNICA'!$A$46</f>
        <v>0</v>
      </c>
      <c r="C126" s="3018"/>
      <c r="D126" s="3018"/>
      <c r="E126" s="3018"/>
      <c r="F126" s="3018"/>
      <c r="G126" s="3018">
        <f>+'F11 EVALUACIÓN TÉCNICA'!$A$48</f>
        <v>0</v>
      </c>
      <c r="H126" s="3018"/>
      <c r="I126" s="3018"/>
      <c r="J126" s="3018"/>
      <c r="K126" s="3018"/>
      <c r="L126" s="3018"/>
      <c r="M126" s="3019"/>
    </row>
    <row r="127" spans="2:13" hidden="1">
      <c r="B127" s="3033" t="s">
        <v>1416</v>
      </c>
      <c r="C127" s="3034"/>
      <c r="D127" s="3034"/>
      <c r="E127" s="3034"/>
      <c r="F127" s="3034"/>
      <c r="G127" s="3034"/>
      <c r="H127" s="3034"/>
      <c r="I127" s="3034"/>
      <c r="J127" s="3034"/>
      <c r="K127" s="3034"/>
      <c r="L127" s="3034"/>
      <c r="M127" s="3035"/>
    </row>
    <row r="128" spans="2:13" ht="15" hidden="1">
      <c r="B128" s="3036" t="s">
        <v>1567</v>
      </c>
      <c r="C128" s="3037"/>
      <c r="D128" s="3037"/>
      <c r="E128" s="3037"/>
      <c r="F128" s="3037"/>
      <c r="G128" s="3038" t="s">
        <v>1568</v>
      </c>
      <c r="H128" s="3038"/>
      <c r="I128" s="3038"/>
      <c r="J128" s="3038"/>
      <c r="K128" s="3038"/>
      <c r="L128" s="3038"/>
      <c r="M128" s="3039"/>
    </row>
    <row r="129" spans="2:13" hidden="1">
      <c r="B129" s="3017">
        <f>+'F11 EVALUACIÓN TÉCNICA'!A51</f>
        <v>0</v>
      </c>
      <c r="C129" s="3018"/>
      <c r="D129" s="3018"/>
      <c r="E129" s="3018"/>
      <c r="F129" s="3018"/>
      <c r="G129" s="3018">
        <f>+'F11 EVALUACIÓN TÉCNICA'!A53</f>
        <v>0</v>
      </c>
      <c r="H129" s="3018"/>
      <c r="I129" s="3018"/>
      <c r="J129" s="3018"/>
      <c r="K129" s="3018"/>
      <c r="L129" s="3018"/>
      <c r="M129" s="3019"/>
    </row>
    <row r="130" spans="2:13" ht="20.100000000000001" customHeight="1" thickBot="1">
      <c r="B130"/>
      <c r="C130"/>
      <c r="D130"/>
      <c r="E130"/>
      <c r="F130"/>
      <c r="G130"/>
      <c r="H130"/>
      <c r="I130"/>
      <c r="J130"/>
      <c r="K130"/>
      <c r="L130"/>
      <c r="M130"/>
    </row>
    <row r="131" spans="2:13" ht="20.100000000000001" customHeight="1">
      <c r="B131" s="865" t="s">
        <v>1569</v>
      </c>
      <c r="C131" s="972"/>
      <c r="D131" s="973"/>
      <c r="E131" s="851" t="s">
        <v>1419</v>
      </c>
      <c r="F131" s="852" t="s">
        <v>1420</v>
      </c>
      <c r="G131" s="852" t="s">
        <v>1421</v>
      </c>
      <c r="H131" s="852" t="s">
        <v>1422</v>
      </c>
      <c r="I131" s="853" t="s">
        <v>1423</v>
      </c>
      <c r="L131"/>
      <c r="M131"/>
    </row>
    <row r="132" spans="2:13" ht="20.100000000000001" customHeight="1">
      <c r="B132" s="974" t="s">
        <v>1424</v>
      </c>
      <c r="C132" s="975"/>
      <c r="D132" s="976"/>
      <c r="E132" s="855" t="str">
        <f>IF('F11 EVALUACIÓN TÉCNICA'!E56=0,"",'F11 EVALUACIÓN TÉCNICA'!E56)</f>
        <v/>
      </c>
      <c r="F132" s="856" t="str">
        <f>IF('F11 EVALUACIÓN TÉCNICA'!F56=0,"",'F11 EVALUACIÓN TÉCNICA'!F56)</f>
        <v/>
      </c>
      <c r="G132" s="856" t="str">
        <f>IF('F11 EVALUACIÓN TÉCNICA'!G56=0,"",'F11 EVALUACIÓN TÉCNICA'!G56)</f>
        <v/>
      </c>
      <c r="H132" s="856" t="str">
        <f>IF('F11 EVALUACIÓN TÉCNICA'!H56=0,"",'F11 EVALUACIÓN TÉCNICA'!H56)</f>
        <v/>
      </c>
      <c r="I132" s="857" t="str">
        <f>IF('F11 EVALUACIÓN TÉCNICA'!I56=0,"",'F11 EVALUACIÓN TÉCNICA'!I56)</f>
        <v/>
      </c>
      <c r="L132"/>
      <c r="M132"/>
    </row>
    <row r="133" spans="2:13" ht="20.100000000000001" customHeight="1">
      <c r="B133" s="974" t="s">
        <v>1425</v>
      </c>
      <c r="C133" s="975"/>
      <c r="D133" s="976"/>
      <c r="E133" s="855" t="str">
        <f>IF('F11 EVALUACIÓN TÉCNICA'!E57=0,"",'F11 EVALUACIÓN TÉCNICA'!E57)</f>
        <v/>
      </c>
      <c r="F133" s="856" t="str">
        <f>IF('F11 EVALUACIÓN TÉCNICA'!F57=0,"",'F11 EVALUACIÓN TÉCNICA'!F57)</f>
        <v/>
      </c>
      <c r="G133" s="856" t="str">
        <f>IF('F11 EVALUACIÓN TÉCNICA'!G57=0,"",'F11 EVALUACIÓN TÉCNICA'!G57)</f>
        <v/>
      </c>
      <c r="H133" s="856" t="str">
        <f>IF('F11 EVALUACIÓN TÉCNICA'!H57=0,"",'F11 EVALUACIÓN TÉCNICA'!H57)</f>
        <v/>
      </c>
      <c r="I133" s="857" t="str">
        <f>IF('F11 EVALUACIÓN TÉCNICA'!I57=0,"",'F11 EVALUACIÓN TÉCNICA'!I57)</f>
        <v/>
      </c>
      <c r="L133"/>
      <c r="M133"/>
    </row>
    <row r="134" spans="2:13" ht="20.100000000000001" customHeight="1">
      <c r="B134" s="974" t="s">
        <v>1426</v>
      </c>
      <c r="C134" s="975"/>
      <c r="D134" s="976"/>
      <c r="E134" s="855" t="str">
        <f>IF('F11 EVALUACIÓN TÉCNICA'!E58=0,"",'F11 EVALUACIÓN TÉCNICA'!E58)</f>
        <v/>
      </c>
      <c r="F134" s="856" t="str">
        <f>IF('F11 EVALUACIÓN TÉCNICA'!F58=0,"",'F11 EVALUACIÓN TÉCNICA'!F58)</f>
        <v/>
      </c>
      <c r="G134" s="856" t="str">
        <f>IF('F11 EVALUACIÓN TÉCNICA'!G58=0,"",'F11 EVALUACIÓN TÉCNICA'!G58)</f>
        <v/>
      </c>
      <c r="H134" s="856" t="str">
        <f>IF('F11 EVALUACIÓN TÉCNICA'!H58=0,"",'F11 EVALUACIÓN TÉCNICA'!H58)</f>
        <v/>
      </c>
      <c r="I134" s="857" t="str">
        <f>IF('F11 EVALUACIÓN TÉCNICA'!I58=0,"",'F11 EVALUACIÓN TÉCNICA'!I58)</f>
        <v/>
      </c>
      <c r="L134"/>
      <c r="M134"/>
    </row>
    <row r="135" spans="2:13" ht="20.100000000000001" customHeight="1">
      <c r="B135" s="974" t="s">
        <v>1427</v>
      </c>
      <c r="C135" s="975"/>
      <c r="D135" s="976"/>
      <c r="E135" s="855" t="str">
        <f>IF('F11 EVALUACIÓN TÉCNICA'!E59=0,"",'F11 EVALUACIÓN TÉCNICA'!E59)</f>
        <v/>
      </c>
      <c r="F135" s="856" t="str">
        <f>IF('F11 EVALUACIÓN TÉCNICA'!F59=0,"",'F11 EVALUACIÓN TÉCNICA'!F59)</f>
        <v/>
      </c>
      <c r="G135" s="856" t="str">
        <f>IF('F11 EVALUACIÓN TÉCNICA'!G59=0,"",'F11 EVALUACIÓN TÉCNICA'!G59)</f>
        <v/>
      </c>
      <c r="H135" s="856" t="str">
        <f>IF('F11 EVALUACIÓN TÉCNICA'!H59=0,"",'F11 EVALUACIÓN TÉCNICA'!H59)</f>
        <v/>
      </c>
      <c r="I135" s="857" t="str">
        <f>IF('F11 EVALUACIÓN TÉCNICA'!I59=0,"",'F11 EVALUACIÓN TÉCNICA'!I59)</f>
        <v/>
      </c>
      <c r="L135"/>
      <c r="M135"/>
    </row>
    <row r="136" spans="2:13" ht="20.100000000000001" customHeight="1" thickBot="1">
      <c r="B136" s="977" t="s">
        <v>1428</v>
      </c>
      <c r="C136" s="978"/>
      <c r="D136" s="979"/>
      <c r="E136" s="859" t="str">
        <f>IF('F11 EVALUACIÓN TÉCNICA'!E60=0,"",'F11 EVALUACIÓN TÉCNICA'!E60)</f>
        <v/>
      </c>
      <c r="F136" s="860" t="str">
        <f>IF('F11 EVALUACIÓN TÉCNICA'!F60=0,"",'F11 EVALUACIÓN TÉCNICA'!F60)</f>
        <v/>
      </c>
      <c r="G136" s="860" t="str">
        <f>IF('F11 EVALUACIÓN TÉCNICA'!G60=0,"",'F11 EVALUACIÓN TÉCNICA'!G60)</f>
        <v/>
      </c>
      <c r="H136" s="860" t="str">
        <f>IF('F11 EVALUACIÓN TÉCNICA'!H60=0,"",'F11 EVALUACIÓN TÉCNICA'!H60)</f>
        <v/>
      </c>
      <c r="I136" s="861" t="str">
        <f>IF('F11 EVALUACIÓN TÉCNICA'!I60=0,"",'F11 EVALUACIÓN TÉCNICA'!I60)</f>
        <v/>
      </c>
      <c r="L136"/>
      <c r="M136"/>
    </row>
    <row r="137" spans="2:13" ht="20.100000000000001" customHeight="1">
      <c r="B137"/>
      <c r="C137"/>
      <c r="D137"/>
      <c r="E137"/>
      <c r="F137"/>
      <c r="G137"/>
      <c r="H137"/>
      <c r="I137"/>
      <c r="J137"/>
      <c r="K137"/>
      <c r="L137"/>
      <c r="M137"/>
    </row>
    <row r="138" spans="2:13">
      <c r="B138" s="3030" t="s">
        <v>1570</v>
      </c>
      <c r="C138" s="3031"/>
      <c r="D138" s="3031"/>
      <c r="E138" s="3031"/>
      <c r="F138" s="3031"/>
      <c r="G138" s="3031"/>
      <c r="H138" s="3031"/>
      <c r="I138" s="3031"/>
      <c r="J138" s="3031"/>
      <c r="K138" s="3031"/>
      <c r="L138" s="3031"/>
      <c r="M138" s="3032"/>
    </row>
    <row r="139" spans="2:13" ht="15">
      <c r="B139" s="3027" t="s">
        <v>1565</v>
      </c>
      <c r="C139" s="3028"/>
      <c r="D139" s="3028"/>
      <c r="E139" s="3028"/>
      <c r="F139" s="3028"/>
      <c r="G139" s="3028" t="s">
        <v>1566</v>
      </c>
      <c r="H139" s="3028"/>
      <c r="I139" s="3028"/>
      <c r="J139" s="3028"/>
      <c r="K139" s="3028"/>
      <c r="L139" s="3028"/>
      <c r="M139" s="3029"/>
    </row>
    <row r="140" spans="2:13" ht="76.5" customHeight="1">
      <c r="B140" s="3017">
        <f>+'F11 EVALUACIÓN TÉCNICA'!$A$64</f>
        <v>0</v>
      </c>
      <c r="C140" s="3018"/>
      <c r="D140" s="3018"/>
      <c r="E140" s="3018"/>
      <c r="F140" s="3018"/>
      <c r="G140" s="3018">
        <f>+'F11 EVALUACIÓN TÉCNICA'!A66</f>
        <v>0</v>
      </c>
      <c r="H140" s="3018"/>
      <c r="I140" s="3018"/>
      <c r="J140" s="3018"/>
      <c r="K140" s="3018"/>
      <c r="L140" s="3018"/>
      <c r="M140" s="3019"/>
    </row>
    <row r="141" spans="2:13" ht="20.100000000000001" customHeight="1" thickBot="1">
      <c r="B141"/>
      <c r="C141"/>
      <c r="D141"/>
      <c r="E141"/>
      <c r="F141"/>
      <c r="G141"/>
      <c r="H141"/>
      <c r="I141"/>
      <c r="J141"/>
      <c r="K141"/>
      <c r="L141"/>
      <c r="M141"/>
    </row>
    <row r="142" spans="2:13" ht="20.100000000000001" customHeight="1">
      <c r="B142" s="865" t="s">
        <v>1417</v>
      </c>
      <c r="C142" s="972"/>
      <c r="D142" s="973"/>
      <c r="E142" s="851" t="s">
        <v>1419</v>
      </c>
      <c r="F142" s="852" t="s">
        <v>1420</v>
      </c>
      <c r="G142" s="852" t="s">
        <v>1421</v>
      </c>
      <c r="H142" s="852" t="s">
        <v>1422</v>
      </c>
      <c r="I142" s="853" t="s">
        <v>1423</v>
      </c>
      <c r="L142"/>
      <c r="M142"/>
    </row>
    <row r="143" spans="2:13" ht="20.100000000000001" customHeight="1">
      <c r="B143" s="974" t="s">
        <v>1431</v>
      </c>
      <c r="C143" s="975"/>
      <c r="D143" s="976"/>
      <c r="E143" s="855" t="str">
        <f>IF('F11 EVALUACIÓN TÉCNICA'!E69=0,"",'F11 EVALUACIÓN TÉCNICA'!E69)</f>
        <v/>
      </c>
      <c r="F143" s="856" t="str">
        <f>IF('F11 EVALUACIÓN TÉCNICA'!F69=0,"",'F11 EVALUACIÓN TÉCNICA'!F69)</f>
        <v/>
      </c>
      <c r="G143" s="856" t="str">
        <f>IF('F11 EVALUACIÓN TÉCNICA'!G69=0,"",'F11 EVALUACIÓN TÉCNICA'!G69)</f>
        <v/>
      </c>
      <c r="H143" s="856" t="str">
        <f>IF('F11 EVALUACIÓN TÉCNICA'!H69=0,"",'F11 EVALUACIÓN TÉCNICA'!H69)</f>
        <v/>
      </c>
      <c r="I143" s="857" t="str">
        <f>IF('F11 EVALUACIÓN TÉCNICA'!I69=0,"",'F11 EVALUACIÓN TÉCNICA'!I69)</f>
        <v/>
      </c>
      <c r="L143"/>
      <c r="M143"/>
    </row>
    <row r="144" spans="2:13" ht="20.100000000000001" customHeight="1">
      <c r="B144" s="974" t="s">
        <v>1432</v>
      </c>
      <c r="C144" s="975"/>
      <c r="D144" s="976"/>
      <c r="E144" s="855" t="str">
        <f>IF('F11 EVALUACIÓN TÉCNICA'!E70=0,"",'F11 EVALUACIÓN TÉCNICA'!E70)</f>
        <v/>
      </c>
      <c r="F144" s="856" t="str">
        <f>IF('F11 EVALUACIÓN TÉCNICA'!F70=0,"",'F11 EVALUACIÓN TÉCNICA'!F70)</f>
        <v/>
      </c>
      <c r="G144" s="856" t="str">
        <f>IF('F11 EVALUACIÓN TÉCNICA'!G70=0,"",'F11 EVALUACIÓN TÉCNICA'!G70)</f>
        <v/>
      </c>
      <c r="H144" s="856" t="str">
        <f>IF('F11 EVALUACIÓN TÉCNICA'!H70=0,"",'F11 EVALUACIÓN TÉCNICA'!H70)</f>
        <v/>
      </c>
      <c r="I144" s="857" t="str">
        <f>IF('F11 EVALUACIÓN TÉCNICA'!I70=0,"",'F11 EVALUACIÓN TÉCNICA'!I70)</f>
        <v/>
      </c>
      <c r="L144"/>
      <c r="M144"/>
    </row>
    <row r="145" spans="2:13" ht="20.100000000000001" customHeight="1">
      <c r="B145" s="974" t="s">
        <v>1433</v>
      </c>
      <c r="C145" s="975"/>
      <c r="D145" s="976"/>
      <c r="E145" s="855" t="str">
        <f>IF('F11 EVALUACIÓN TÉCNICA'!E71=0,"",'F11 EVALUACIÓN TÉCNICA'!E71)</f>
        <v/>
      </c>
      <c r="F145" s="856" t="str">
        <f>IF('F11 EVALUACIÓN TÉCNICA'!F71=0,"",'F11 EVALUACIÓN TÉCNICA'!F71)</f>
        <v/>
      </c>
      <c r="G145" s="856" t="str">
        <f>IF('F11 EVALUACIÓN TÉCNICA'!G71=0,"",'F11 EVALUACIÓN TÉCNICA'!G71)</f>
        <v/>
      </c>
      <c r="H145" s="856" t="str">
        <f>IF('F11 EVALUACIÓN TÉCNICA'!H71=0,"",'F11 EVALUACIÓN TÉCNICA'!H71)</f>
        <v/>
      </c>
      <c r="I145" s="857" t="str">
        <f>IF('F11 EVALUACIÓN TÉCNICA'!I71=0,"",'F11 EVALUACIÓN TÉCNICA'!I71)</f>
        <v/>
      </c>
      <c r="L145"/>
      <c r="M145"/>
    </row>
    <row r="146" spans="2:13" ht="20.100000000000001" customHeight="1">
      <c r="B146" s="974" t="s">
        <v>1434</v>
      </c>
      <c r="C146" s="975"/>
      <c r="D146" s="976"/>
      <c r="E146" s="855" t="str">
        <f>IF('F11 EVALUACIÓN TÉCNICA'!E72=0,"",'F11 EVALUACIÓN TÉCNICA'!E72)</f>
        <v/>
      </c>
      <c r="F146" s="856" t="str">
        <f>IF('F11 EVALUACIÓN TÉCNICA'!F72=0,"",'F11 EVALUACIÓN TÉCNICA'!F72)</f>
        <v/>
      </c>
      <c r="G146" s="856" t="str">
        <f>IF('F11 EVALUACIÓN TÉCNICA'!G72=0,"",'F11 EVALUACIÓN TÉCNICA'!G72)</f>
        <v/>
      </c>
      <c r="H146" s="856" t="str">
        <f>IF('F11 EVALUACIÓN TÉCNICA'!H72=0,"",'F11 EVALUACIÓN TÉCNICA'!H72)</f>
        <v/>
      </c>
      <c r="I146" s="857" t="str">
        <f>IF('F11 EVALUACIÓN TÉCNICA'!I72=0,"",'F11 EVALUACIÓN TÉCNICA'!I72)</f>
        <v/>
      </c>
      <c r="L146"/>
      <c r="M146"/>
    </row>
    <row r="147" spans="2:13" ht="20.100000000000001" customHeight="1" thickBot="1">
      <c r="B147" s="977" t="s">
        <v>1435</v>
      </c>
      <c r="C147" s="978"/>
      <c r="D147" s="979"/>
      <c r="E147" s="980" t="str">
        <f>IF('F11 EVALUACIÓN TÉCNICA'!E73=0,"",'F11 EVALUACIÓN TÉCNICA'!E73)</f>
        <v/>
      </c>
      <c r="F147" s="981" t="str">
        <f>IF('F11 EVALUACIÓN TÉCNICA'!F73=0,"",'F11 EVALUACIÓN TÉCNICA'!F73)</f>
        <v/>
      </c>
      <c r="G147" s="981" t="str">
        <f>IF('F11 EVALUACIÓN TÉCNICA'!G73=0,"",'F11 EVALUACIÓN TÉCNICA'!G73)</f>
        <v/>
      </c>
      <c r="H147" s="981" t="str">
        <f>IF('F11 EVALUACIÓN TÉCNICA'!H73=0,"",'F11 EVALUACIÓN TÉCNICA'!H73)</f>
        <v/>
      </c>
      <c r="I147" s="982" t="str">
        <f>IF('F11 EVALUACIÓN TÉCNICA'!I73=0,"",'F11 EVALUACIÓN TÉCNICA'!I73)</f>
        <v/>
      </c>
      <c r="L147"/>
      <c r="M147"/>
    </row>
    <row r="148" spans="2:13" ht="20.100000000000001" customHeight="1">
      <c r="B148"/>
      <c r="C148"/>
      <c r="D148"/>
      <c r="E148"/>
      <c r="F148"/>
      <c r="G148"/>
      <c r="H148"/>
      <c r="I148"/>
      <c r="J148"/>
      <c r="K148"/>
      <c r="L148"/>
      <c r="M148"/>
    </row>
    <row r="149" spans="2:13">
      <c r="B149" s="3030" t="s">
        <v>1571</v>
      </c>
      <c r="C149" s="3031"/>
      <c r="D149" s="3031"/>
      <c r="E149" s="3031"/>
      <c r="F149" s="3031"/>
      <c r="G149" s="3031"/>
      <c r="H149" s="3031"/>
      <c r="I149" s="3031"/>
      <c r="J149" s="3031"/>
      <c r="K149" s="3031"/>
      <c r="L149" s="3031"/>
      <c r="M149" s="3032"/>
    </row>
    <row r="150" spans="2:13" ht="15">
      <c r="B150" s="3027" t="s">
        <v>1565</v>
      </c>
      <c r="C150" s="3028"/>
      <c r="D150" s="3028"/>
      <c r="E150" s="3028"/>
      <c r="F150" s="3028"/>
      <c r="G150" s="3028" t="s">
        <v>1566</v>
      </c>
      <c r="H150" s="3028"/>
      <c r="I150" s="3028"/>
      <c r="J150" s="3028"/>
      <c r="K150" s="3028"/>
      <c r="L150" s="3028"/>
      <c r="M150" s="3029"/>
    </row>
    <row r="151" spans="2:13" ht="86.85" customHeight="1">
      <c r="B151" s="3017">
        <f>+'F11 EVALUACIÓN TÉCNICA'!A77:I77</f>
        <v>0</v>
      </c>
      <c r="C151" s="3018"/>
      <c r="D151" s="3018"/>
      <c r="E151" s="3018"/>
      <c r="F151" s="3018"/>
      <c r="G151" s="3018">
        <f>+'F11 EVALUACIÓN TÉCNICA'!A79:I79</f>
        <v>0</v>
      </c>
      <c r="H151" s="3018"/>
      <c r="I151" s="3018"/>
      <c r="J151" s="3018"/>
      <c r="K151" s="3018"/>
      <c r="L151" s="3018"/>
      <c r="M151" s="3019"/>
    </row>
    <row r="152" spans="2:13" ht="20.100000000000001" customHeight="1" thickBot="1">
      <c r="B152" s="983"/>
      <c r="C152" s="984"/>
      <c r="D152" s="984"/>
      <c r="E152" s="984"/>
      <c r="F152" s="984"/>
      <c r="G152" s="984"/>
      <c r="H152" s="984"/>
      <c r="I152" s="984"/>
      <c r="J152" s="984"/>
      <c r="K152" s="984"/>
      <c r="L152" s="984"/>
      <c r="M152" s="985"/>
    </row>
    <row r="153" spans="2:13" ht="20.100000000000001" customHeight="1">
      <c r="B153" s="865" t="s">
        <v>1417</v>
      </c>
      <c r="C153" s="972"/>
      <c r="D153" s="973"/>
      <c r="E153" s="851" t="s">
        <v>1419</v>
      </c>
      <c r="F153" s="852" t="s">
        <v>1420</v>
      </c>
      <c r="G153" s="852" t="s">
        <v>1421</v>
      </c>
      <c r="H153" s="852" t="s">
        <v>1422</v>
      </c>
      <c r="I153" s="853" t="s">
        <v>1423</v>
      </c>
      <c r="L153" s="984"/>
      <c r="M153" s="985"/>
    </row>
    <row r="154" spans="2:13" ht="20.100000000000001" customHeight="1">
      <c r="B154" s="974" t="s">
        <v>1437</v>
      </c>
      <c r="C154" s="975"/>
      <c r="D154" s="976"/>
      <c r="E154" s="855" t="str">
        <f>IF('F11 EVALUACIÓN TÉCNICA'!E82=0,"",'F11 EVALUACIÓN TÉCNICA'!E82)</f>
        <v/>
      </c>
      <c r="F154" s="856" t="str">
        <f>IF('F11 EVALUACIÓN TÉCNICA'!F82=0,"",'F11 EVALUACIÓN TÉCNICA'!F82)</f>
        <v/>
      </c>
      <c r="G154" s="856" t="str">
        <f>IF('F11 EVALUACIÓN TÉCNICA'!G82=0,"",'F11 EVALUACIÓN TÉCNICA'!G82)</f>
        <v/>
      </c>
      <c r="H154" s="856" t="str">
        <f>IF('F11 EVALUACIÓN TÉCNICA'!H82=0,"",'F11 EVALUACIÓN TÉCNICA'!H82)</f>
        <v/>
      </c>
      <c r="I154" s="857" t="str">
        <f>IF('F11 EVALUACIÓN TÉCNICA'!I82=0,"",'F11 EVALUACIÓN TÉCNICA'!I82)</f>
        <v/>
      </c>
      <c r="L154" s="984"/>
      <c r="M154" s="985"/>
    </row>
    <row r="155" spans="2:13" ht="20.100000000000001" customHeight="1">
      <c r="B155" s="974" t="s">
        <v>1438</v>
      </c>
      <c r="C155" s="975"/>
      <c r="D155" s="976"/>
      <c r="E155" s="855" t="str">
        <f>IF('F11 EVALUACIÓN TÉCNICA'!E83=0,"",'F11 EVALUACIÓN TÉCNICA'!E83)</f>
        <v/>
      </c>
      <c r="F155" s="856" t="str">
        <f>IF('F11 EVALUACIÓN TÉCNICA'!F83=0,"",'F11 EVALUACIÓN TÉCNICA'!F83)</f>
        <v/>
      </c>
      <c r="G155" s="856" t="str">
        <f>IF('F11 EVALUACIÓN TÉCNICA'!G83=0,"",'F11 EVALUACIÓN TÉCNICA'!G83)</f>
        <v/>
      </c>
      <c r="H155" s="856" t="str">
        <f>IF('F11 EVALUACIÓN TÉCNICA'!H83=0,"",'F11 EVALUACIÓN TÉCNICA'!H83)</f>
        <v/>
      </c>
      <c r="I155" s="857" t="str">
        <f>IF('F11 EVALUACIÓN TÉCNICA'!I83=0,"",'F11 EVALUACIÓN TÉCNICA'!I83)</f>
        <v/>
      </c>
      <c r="L155" s="984"/>
      <c r="M155" s="985"/>
    </row>
    <row r="156" spans="2:13" ht="20.100000000000001" customHeight="1">
      <c r="B156" s="974" t="s">
        <v>1439</v>
      </c>
      <c r="C156" s="975"/>
      <c r="D156" s="976"/>
      <c r="E156" s="855" t="str">
        <f>IF('F11 EVALUACIÓN TÉCNICA'!E84=0,"",'F11 EVALUACIÓN TÉCNICA'!E84)</f>
        <v/>
      </c>
      <c r="F156" s="856" t="str">
        <f>IF('F11 EVALUACIÓN TÉCNICA'!F84=0,"",'F11 EVALUACIÓN TÉCNICA'!F84)</f>
        <v/>
      </c>
      <c r="G156" s="856" t="str">
        <f>IF('F11 EVALUACIÓN TÉCNICA'!G84=0,"",'F11 EVALUACIÓN TÉCNICA'!G84)</f>
        <v/>
      </c>
      <c r="H156" s="856" t="str">
        <f>IF('F11 EVALUACIÓN TÉCNICA'!H84=0,"",'F11 EVALUACIÓN TÉCNICA'!H84)</f>
        <v/>
      </c>
      <c r="I156" s="857" t="str">
        <f>IF('F11 EVALUACIÓN TÉCNICA'!I84=0,"",'F11 EVALUACIÓN TÉCNICA'!I84)</f>
        <v/>
      </c>
      <c r="L156" s="984"/>
      <c r="M156" s="985"/>
    </row>
    <row r="157" spans="2:13" ht="20.100000000000001" customHeight="1">
      <c r="B157" s="974" t="s">
        <v>1440</v>
      </c>
      <c r="C157" s="975"/>
      <c r="D157" s="976"/>
      <c r="E157" s="855" t="str">
        <f>IF('F11 EVALUACIÓN TÉCNICA'!E85=0,"",'F11 EVALUACIÓN TÉCNICA'!E85)</f>
        <v/>
      </c>
      <c r="F157" s="856" t="str">
        <f>IF('F11 EVALUACIÓN TÉCNICA'!F85=0,"",'F11 EVALUACIÓN TÉCNICA'!F85)</f>
        <v/>
      </c>
      <c r="G157" s="856" t="str">
        <f>IF('F11 EVALUACIÓN TÉCNICA'!G85=0,"",'F11 EVALUACIÓN TÉCNICA'!G85)</f>
        <v/>
      </c>
      <c r="H157" s="856" t="str">
        <f>IF('F11 EVALUACIÓN TÉCNICA'!H85=0,"",'F11 EVALUACIÓN TÉCNICA'!H85)</f>
        <v/>
      </c>
      <c r="I157" s="857" t="str">
        <f>IF('F11 EVALUACIÓN TÉCNICA'!I85=0,"",'F11 EVALUACIÓN TÉCNICA'!I85)</f>
        <v/>
      </c>
      <c r="L157" s="984"/>
      <c r="M157" s="985"/>
    </row>
    <row r="158" spans="2:13" ht="20.100000000000001" customHeight="1" thickBot="1">
      <c r="B158" s="977" t="s">
        <v>1441</v>
      </c>
      <c r="C158" s="978"/>
      <c r="D158" s="979"/>
      <c r="E158" s="980" t="str">
        <f>IF('F11 EVALUACIÓN TÉCNICA'!E86=0,"",'F11 EVALUACIÓN TÉCNICA'!E86)</f>
        <v/>
      </c>
      <c r="F158" s="981" t="str">
        <f>IF('F11 EVALUACIÓN TÉCNICA'!F86=0,"",'F11 EVALUACIÓN TÉCNICA'!F86)</f>
        <v/>
      </c>
      <c r="G158" s="981" t="str">
        <f>IF('F11 EVALUACIÓN TÉCNICA'!G86=0,"",'F11 EVALUACIÓN TÉCNICA'!G86)</f>
        <v/>
      </c>
      <c r="H158" s="981" t="str">
        <f>IF('F11 EVALUACIÓN TÉCNICA'!H86=0,"",'F11 EVALUACIÓN TÉCNICA'!H86)</f>
        <v/>
      </c>
      <c r="I158" s="982" t="str">
        <f>IF('F11 EVALUACIÓN TÉCNICA'!I86=0,"",'F11 EVALUACIÓN TÉCNICA'!I86)</f>
        <v/>
      </c>
      <c r="L158" s="984"/>
      <c r="M158" s="985"/>
    </row>
    <row r="159" spans="2:13" ht="20.100000000000001" customHeight="1">
      <c r="B159" s="983"/>
      <c r="C159" s="984"/>
      <c r="D159" s="984"/>
      <c r="E159" s="984"/>
      <c r="F159" s="984"/>
      <c r="G159" s="984"/>
      <c r="H159" s="984"/>
      <c r="I159" s="984"/>
      <c r="J159" s="984"/>
      <c r="K159" s="984"/>
      <c r="L159" s="984"/>
      <c r="M159" s="985"/>
    </row>
    <row r="160" spans="2:13" ht="23.25" customHeight="1">
      <c r="B160" s="986" t="s">
        <v>1442</v>
      </c>
      <c r="C160" s="987"/>
      <c r="D160" s="987"/>
      <c r="E160" s="987"/>
      <c r="F160" s="987"/>
      <c r="G160" s="987"/>
      <c r="H160" s="987"/>
      <c r="I160" s="987"/>
      <c r="J160" s="987"/>
      <c r="K160" s="987"/>
      <c r="L160" s="987"/>
      <c r="M160" s="988"/>
    </row>
    <row r="161" spans="2:13" ht="17.100000000000001" customHeight="1">
      <c r="B161" s="3020"/>
      <c r="C161" s="3021"/>
      <c r="D161" s="3021"/>
      <c r="E161" s="3021"/>
      <c r="F161" s="3021"/>
      <c r="G161" s="3021"/>
      <c r="H161" s="3021"/>
      <c r="I161" s="3021"/>
      <c r="J161" s="3021"/>
      <c r="K161" s="3021"/>
      <c r="L161" s="3021"/>
      <c r="M161" s="3022"/>
    </row>
    <row r="162" spans="2:13">
      <c r="B162" s="1822">
        <f>+'F11 EVALUACIÓN TÉCNICA'!A90</f>
        <v>0</v>
      </c>
      <c r="C162" s="3023" t="s">
        <v>1572</v>
      </c>
      <c r="D162" s="3024"/>
      <c r="E162" s="1823">
        <f>+'F11 EVALUACIÓN TÉCNICA'!C90</f>
        <v>0</v>
      </c>
      <c r="F162" s="3025" t="s">
        <v>1573</v>
      </c>
      <c r="G162" s="3025"/>
      <c r="H162" s="3025"/>
      <c r="I162" s="3025"/>
      <c r="J162" s="1823">
        <f>+'F11 EVALUACIÓN TÉCNICA'!F90</f>
        <v>0</v>
      </c>
      <c r="K162" s="3024" t="s">
        <v>1574</v>
      </c>
      <c r="L162" s="3024"/>
      <c r="M162" s="3026"/>
    </row>
    <row r="163" spans="2:13" ht="11.1" customHeight="1">
      <c r="B163" s="989"/>
      <c r="C163" s="990"/>
      <c r="D163" s="990"/>
      <c r="E163" s="110"/>
      <c r="F163" s="3025"/>
      <c r="G163" s="3025"/>
      <c r="H163" s="3025"/>
      <c r="I163" s="3025"/>
      <c r="J163" s="110"/>
      <c r="K163" s="3024"/>
      <c r="L163" s="3024"/>
      <c r="M163" s="3026"/>
    </row>
    <row r="164" spans="2:13" ht="15">
      <c r="B164" s="3011" t="s">
        <v>1447</v>
      </c>
      <c r="C164" s="3012"/>
      <c r="D164" s="3012"/>
      <c r="E164" s="3012"/>
      <c r="F164" s="3012"/>
      <c r="G164" s="3012"/>
      <c r="H164" s="3012"/>
      <c r="I164" s="3012"/>
      <c r="J164" s="3012"/>
      <c r="K164" s="3012"/>
      <c r="L164" s="3012"/>
      <c r="M164" s="3013"/>
    </row>
    <row r="165" spans="2:13" ht="59.1" customHeight="1">
      <c r="B165" s="3014">
        <f>+'F11 EVALUACIÓN TÉCNICA'!A93</f>
        <v>0</v>
      </c>
      <c r="C165" s="3015"/>
      <c r="D165" s="3015"/>
      <c r="E165" s="3015"/>
      <c r="F165" s="3015"/>
      <c r="G165" s="3015"/>
      <c r="H165" s="3015"/>
      <c r="I165" s="3015"/>
      <c r="J165" s="3015"/>
      <c r="K165" s="3015"/>
      <c r="L165" s="3015"/>
      <c r="M165" s="3016"/>
    </row>
    <row r="166" spans="2:13" ht="12" customHeight="1">
      <c r="B166" s="3011" t="s">
        <v>1448</v>
      </c>
      <c r="C166" s="3012"/>
      <c r="D166" s="3012"/>
      <c r="E166" s="3012"/>
      <c r="F166" s="3012"/>
      <c r="G166" s="3012"/>
      <c r="H166" s="3012"/>
      <c r="I166" s="3012"/>
      <c r="J166" s="3012"/>
      <c r="K166" s="3012"/>
      <c r="L166" s="3012"/>
      <c r="M166" s="3013"/>
    </row>
    <row r="167" spans="2:13" ht="52.5" customHeight="1">
      <c r="B167" s="3014">
        <f>+'F11 EVALUACIÓN TÉCNICA'!A95</f>
        <v>0</v>
      </c>
      <c r="C167" s="3015"/>
      <c r="D167" s="3015"/>
      <c r="E167" s="3015"/>
      <c r="F167" s="3015"/>
      <c r="G167" s="3015"/>
      <c r="H167" s="3015"/>
      <c r="I167" s="3015"/>
      <c r="J167" s="3015"/>
      <c r="K167" s="3015"/>
      <c r="L167" s="3015"/>
      <c r="M167" s="3016"/>
    </row>
    <row r="168" spans="2:13" ht="13.5" thickBot="1">
      <c r="B168" s="906"/>
      <c r="C168" s="907"/>
      <c r="D168" s="907"/>
      <c r="E168" s="907"/>
      <c r="F168" s="907"/>
      <c r="G168" s="907"/>
      <c r="H168" s="907"/>
      <c r="I168" s="907"/>
      <c r="J168" s="907"/>
      <c r="K168" s="907"/>
      <c r="L168" s="907"/>
      <c r="M168" s="908"/>
    </row>
  </sheetData>
  <sheetProtection algorithmName="SHA-512" hashValue="f3v8yJFbhd8Sa3LpTgoP7AZ9E2BXMgEaimzxbkVGQQ8zO11sfejo2aC2LWQcGDDQf9o96OFYXSLBft4Sq/W+rQ==" saltValue="kaT/9VHLiv0DHlK906iw5g==" spinCount="100000" sheet="1" formatCells="0" formatColumns="0" formatRows="0" insertColumns="0" insertRows="0" insertHyperlinks="0" deleteColumns="0" deleteRows="0" sort="0" autoFilter="0" pivotTables="0"/>
  <mergeCells count="194">
    <mergeCell ref="K11:L11"/>
    <mergeCell ref="B12:E12"/>
    <mergeCell ref="B13:E13"/>
    <mergeCell ref="B14:E14"/>
    <mergeCell ref="B15:E15"/>
    <mergeCell ref="L1:M1"/>
    <mergeCell ref="C4:E4"/>
    <mergeCell ref="G4:H4"/>
    <mergeCell ref="K4:K5"/>
    <mergeCell ref="C6:H6"/>
    <mergeCell ref="B9:M10"/>
    <mergeCell ref="F19:G19"/>
    <mergeCell ref="B19:E19"/>
    <mergeCell ref="B21:E21"/>
    <mergeCell ref="B22:E22"/>
    <mergeCell ref="B23:E23"/>
    <mergeCell ref="B20:E20"/>
    <mergeCell ref="B24:E24"/>
    <mergeCell ref="B25:E25"/>
    <mergeCell ref="B11:E11"/>
    <mergeCell ref="B31:C31"/>
    <mergeCell ref="H31:K31"/>
    <mergeCell ref="B32:C32"/>
    <mergeCell ref="H32:K32"/>
    <mergeCell ref="B33:C33"/>
    <mergeCell ref="H33:K33"/>
    <mergeCell ref="B28:G28"/>
    <mergeCell ref="B29:M29"/>
    <mergeCell ref="B30:E30"/>
    <mergeCell ref="H30:M30"/>
    <mergeCell ref="B36:C36"/>
    <mergeCell ref="E36:F36"/>
    <mergeCell ref="H36:I36"/>
    <mergeCell ref="K36:L36"/>
    <mergeCell ref="B39:C39"/>
    <mergeCell ref="D39:F39"/>
    <mergeCell ref="G39:H39"/>
    <mergeCell ref="I39:M39"/>
    <mergeCell ref="B34:C34"/>
    <mergeCell ref="E34:F34"/>
    <mergeCell ref="H34:I34"/>
    <mergeCell ref="K34:L34"/>
    <mergeCell ref="B35:C35"/>
    <mergeCell ref="E35:F35"/>
    <mergeCell ref="H35:I35"/>
    <mergeCell ref="K35:L35"/>
    <mergeCell ref="B48:C48"/>
    <mergeCell ref="B49:C49"/>
    <mergeCell ref="B50:C50"/>
    <mergeCell ref="M40:M44"/>
    <mergeCell ref="B41:C41"/>
    <mergeCell ref="E41:F41"/>
    <mergeCell ref="B42:C42"/>
    <mergeCell ref="E42:F42"/>
    <mergeCell ref="E45:F45"/>
    <mergeCell ref="B40:C40"/>
    <mergeCell ref="E40:F40"/>
    <mergeCell ref="I40:I44"/>
    <mergeCell ref="J40:J44"/>
    <mergeCell ref="K40:K44"/>
    <mergeCell ref="L40:L44"/>
    <mergeCell ref="L54:L55"/>
    <mergeCell ref="B55:D55"/>
    <mergeCell ref="B56:C56"/>
    <mergeCell ref="B57:C57"/>
    <mergeCell ref="E57:F57"/>
    <mergeCell ref="I57:M58"/>
    <mergeCell ref="B58:C58"/>
    <mergeCell ref="B52:F52"/>
    <mergeCell ref="E53:G53"/>
    <mergeCell ref="B54:D54"/>
    <mergeCell ref="G54:H54"/>
    <mergeCell ref="J54:J55"/>
    <mergeCell ref="K54:K55"/>
    <mergeCell ref="H64:H65"/>
    <mergeCell ref="I64:I65"/>
    <mergeCell ref="J64:J65"/>
    <mergeCell ref="K66:L66"/>
    <mergeCell ref="L69:M69"/>
    <mergeCell ref="C70:E70"/>
    <mergeCell ref="G70:H70"/>
    <mergeCell ref="B63:E63"/>
    <mergeCell ref="F63:J63"/>
    <mergeCell ref="K63:L65"/>
    <mergeCell ref="M63:M66"/>
    <mergeCell ref="B64:B65"/>
    <mergeCell ref="C64:C65"/>
    <mergeCell ref="D64:D65"/>
    <mergeCell ref="E64:E65"/>
    <mergeCell ref="F64:F65"/>
    <mergeCell ref="G64:G65"/>
    <mergeCell ref="B71:M71"/>
    <mergeCell ref="C72:L72"/>
    <mergeCell ref="B73:B79"/>
    <mergeCell ref="C73:L73"/>
    <mergeCell ref="C74:L74"/>
    <mergeCell ref="M74:M75"/>
    <mergeCell ref="C75:L75"/>
    <mergeCell ref="C76:L76"/>
    <mergeCell ref="M76:M77"/>
    <mergeCell ref="C77:L77"/>
    <mergeCell ref="C78:L78"/>
    <mergeCell ref="M78:M79"/>
    <mergeCell ref="C79:L79"/>
    <mergeCell ref="B80:B86"/>
    <mergeCell ref="C80:L80"/>
    <mergeCell ref="M80:M81"/>
    <mergeCell ref="C81:L81"/>
    <mergeCell ref="C82:L82"/>
    <mergeCell ref="C83:L83"/>
    <mergeCell ref="M83:M84"/>
    <mergeCell ref="C84:L84"/>
    <mergeCell ref="C85:L85"/>
    <mergeCell ref="M85:M86"/>
    <mergeCell ref="C86:L86"/>
    <mergeCell ref="C88:K88"/>
    <mergeCell ref="B89:B93"/>
    <mergeCell ref="C89:L89"/>
    <mergeCell ref="C90:L90"/>
    <mergeCell ref="C91:L91"/>
    <mergeCell ref="C92:L92"/>
    <mergeCell ref="B102:B109"/>
    <mergeCell ref="C102:L102"/>
    <mergeCell ref="M102:M103"/>
    <mergeCell ref="C103:L103"/>
    <mergeCell ref="C104:L104"/>
    <mergeCell ref="M104:M105"/>
    <mergeCell ref="C93:L93"/>
    <mergeCell ref="B94:B101"/>
    <mergeCell ref="C94:L94"/>
    <mergeCell ref="M94:M95"/>
    <mergeCell ref="C95:L95"/>
    <mergeCell ref="C96:L96"/>
    <mergeCell ref="M96:M97"/>
    <mergeCell ref="C97:L97"/>
    <mergeCell ref="C98:L98"/>
    <mergeCell ref="M98:M99"/>
    <mergeCell ref="C105:L105"/>
    <mergeCell ref="C106:L106"/>
    <mergeCell ref="M106:M107"/>
    <mergeCell ref="C107:L107"/>
    <mergeCell ref="C108:L108"/>
    <mergeCell ref="M108:M109"/>
    <mergeCell ref="C109:L109"/>
    <mergeCell ref="C99:L99"/>
    <mergeCell ref="C100:L100"/>
    <mergeCell ref="M100:M101"/>
    <mergeCell ref="C101:L101"/>
    <mergeCell ref="B110:B115"/>
    <mergeCell ref="C110:L110"/>
    <mergeCell ref="M110:M111"/>
    <mergeCell ref="C111:L111"/>
    <mergeCell ref="C112:L112"/>
    <mergeCell ref="M112:M113"/>
    <mergeCell ref="C113:L113"/>
    <mergeCell ref="C114:L114"/>
    <mergeCell ref="M114:M115"/>
    <mergeCell ref="C115:L115"/>
    <mergeCell ref="B123:M123"/>
    <mergeCell ref="B124:M124"/>
    <mergeCell ref="B125:F125"/>
    <mergeCell ref="G125:M125"/>
    <mergeCell ref="B126:F126"/>
    <mergeCell ref="G126:M126"/>
    <mergeCell ref="B116:B117"/>
    <mergeCell ref="C116:L116"/>
    <mergeCell ref="M116:M117"/>
    <mergeCell ref="C117:L117"/>
    <mergeCell ref="B119:M119"/>
    <mergeCell ref="C121:E121"/>
    <mergeCell ref="G121:H121"/>
    <mergeCell ref="B139:F139"/>
    <mergeCell ref="G139:M139"/>
    <mergeCell ref="B140:F140"/>
    <mergeCell ref="G140:M140"/>
    <mergeCell ref="B149:M149"/>
    <mergeCell ref="B150:F150"/>
    <mergeCell ref="G150:M150"/>
    <mergeCell ref="B127:M127"/>
    <mergeCell ref="B128:F128"/>
    <mergeCell ref="G128:M128"/>
    <mergeCell ref="B129:F129"/>
    <mergeCell ref="G129:M129"/>
    <mergeCell ref="B138:M138"/>
    <mergeCell ref="B164:M164"/>
    <mergeCell ref="B165:M165"/>
    <mergeCell ref="B166:M166"/>
    <mergeCell ref="B167:M167"/>
    <mergeCell ref="B151:F151"/>
    <mergeCell ref="G151:M151"/>
    <mergeCell ref="B161:M161"/>
    <mergeCell ref="C162:D162"/>
    <mergeCell ref="F162:I163"/>
    <mergeCell ref="K162:M163"/>
  </mergeCells>
  <conditionalFormatting sqref="B126">
    <cfRule type="cellIs" dxfId="101" priority="42" stopIfTrue="1" operator="equal">
      <formula>0</formula>
    </cfRule>
  </conditionalFormatting>
  <conditionalFormatting sqref="B129">
    <cfRule type="cellIs" dxfId="100" priority="39" stopIfTrue="1" operator="equal">
      <formula>0</formula>
    </cfRule>
  </conditionalFormatting>
  <conditionalFormatting sqref="B140">
    <cfRule type="cellIs" dxfId="99" priority="36" stopIfTrue="1" operator="equal">
      <formula>0</formula>
    </cfRule>
  </conditionalFormatting>
  <conditionalFormatting sqref="B151:B152 B159">
    <cfRule type="cellIs" dxfId="98" priority="33" stopIfTrue="1" operator="equal">
      <formula>0</formula>
    </cfRule>
  </conditionalFormatting>
  <conditionalFormatting sqref="B164:B167">
    <cfRule type="cellIs" dxfId="97" priority="28" stopIfTrue="1" operator="equal">
      <formula>0</formula>
    </cfRule>
  </conditionalFormatting>
  <conditionalFormatting sqref="B66:D66 F66:H66 J66">
    <cfRule type="cellIs" dxfId="96" priority="53" stopIfTrue="1" operator="equal">
      <formula>0</formula>
    </cfRule>
  </conditionalFormatting>
  <conditionalFormatting sqref="B160:M160 B161 B162:K162 B163:J163">
    <cfRule type="cellIs" dxfId="95" priority="44" stopIfTrue="1" operator="equal">
      <formula>0</formula>
    </cfRule>
  </conditionalFormatting>
  <conditionalFormatting sqref="C4:E4 C6 J6 F54">
    <cfRule type="cellIs" dxfId="94" priority="63" stopIfTrue="1" operator="equal">
      <formula>0</formula>
    </cfRule>
  </conditionalFormatting>
  <conditionalFormatting sqref="C70:E70">
    <cfRule type="cellIs" dxfId="93" priority="12" stopIfTrue="1" operator="equal">
      <formula>0</formula>
    </cfRule>
  </conditionalFormatting>
  <conditionalFormatting sqref="C121:E121">
    <cfRule type="cellIs" dxfId="92" priority="30" stopIfTrue="1" operator="equal">
      <formula>0</formula>
    </cfRule>
  </conditionalFormatting>
  <conditionalFormatting sqref="D34:D36 G34:G36 J34:J36 M34:M36">
    <cfRule type="cellIs" dxfId="91" priority="59" stopIfTrue="1" operator="equal">
      <formula>0</formula>
    </cfRule>
  </conditionalFormatting>
  <conditionalFormatting sqref="D48:D50">
    <cfRule type="cellIs" dxfId="90" priority="17" stopIfTrue="1" operator="equal">
      <formula>0</formula>
    </cfRule>
  </conditionalFormatting>
  <conditionalFormatting sqref="E66">
    <cfRule type="cellIs" dxfId="89" priority="51" stopIfTrue="1" operator="between">
      <formula>0.39*1.01</formula>
      <formula>100</formula>
    </cfRule>
    <cfRule type="cellIs" dxfId="88" priority="50" stopIfTrue="1" operator="lessThan">
      <formula>0.18*0.99</formula>
    </cfRule>
  </conditionalFormatting>
  <conditionalFormatting sqref="F21:F25">
    <cfRule type="cellIs" dxfId="87" priority="9" stopIfTrue="1" operator="equal">
      <formula>0</formula>
    </cfRule>
  </conditionalFormatting>
  <conditionalFormatting sqref="F56">
    <cfRule type="cellIs" dxfId="86" priority="55" stopIfTrue="1" operator="lessThan">
      <formula>10</formula>
    </cfRule>
  </conditionalFormatting>
  <conditionalFormatting sqref="F21:G25">
    <cfRule type="cellIs" dxfId="85" priority="1" stopIfTrue="1" operator="equal">
      <formula>0</formula>
    </cfRule>
  </conditionalFormatting>
  <conditionalFormatting sqref="G21:G23">
    <cfRule type="cellIs" dxfId="84" priority="2" stopIfTrue="1" operator="equal">
      <formula>0</formula>
    </cfRule>
  </conditionalFormatting>
  <conditionalFormatting sqref="G47">
    <cfRule type="cellIs" dxfId="83" priority="18" stopIfTrue="1" operator="equal">
      <formula>0</formula>
    </cfRule>
  </conditionalFormatting>
  <conditionalFormatting sqref="G125:G126">
    <cfRule type="cellIs" dxfId="82" priority="41" stopIfTrue="1" operator="equal">
      <formula>0</formula>
    </cfRule>
  </conditionalFormatting>
  <conditionalFormatting sqref="G128:G129">
    <cfRule type="cellIs" dxfId="81" priority="38" stopIfTrue="1" operator="equal">
      <formula>0</formula>
    </cfRule>
  </conditionalFormatting>
  <conditionalFormatting sqref="G139:G140">
    <cfRule type="cellIs" dxfId="80" priority="35" stopIfTrue="1" operator="equal">
      <formula>0</formula>
    </cfRule>
  </conditionalFormatting>
  <conditionalFormatting sqref="G150:G152 G159">
    <cfRule type="cellIs" dxfId="79" priority="32" stopIfTrue="1" operator="equal">
      <formula>0</formula>
    </cfRule>
  </conditionalFormatting>
  <conditionalFormatting sqref="G4:H4">
    <cfRule type="cellIs" dxfId="78" priority="62" stopIfTrue="1" operator="equal">
      <formula>0</formula>
    </cfRule>
  </conditionalFormatting>
  <conditionalFormatting sqref="G70:H70">
    <cfRule type="cellIs" dxfId="77" priority="11" stopIfTrue="1" operator="equal">
      <formula>0</formula>
    </cfRule>
  </conditionalFormatting>
  <conditionalFormatting sqref="G121:H121">
    <cfRule type="cellIs" dxfId="76" priority="29" stopIfTrue="1" operator="equal">
      <formula>0</formula>
    </cfRule>
  </conditionalFormatting>
  <conditionalFormatting sqref="H43:H44">
    <cfRule type="cellIs" dxfId="75" priority="56" stopIfTrue="1" operator="equal">
      <formula>0</formula>
    </cfRule>
  </conditionalFormatting>
  <conditionalFormatting sqref="H44">
    <cfRule type="cellIs" dxfId="74" priority="57" stopIfTrue="1" operator="notBetween">
      <formula>6</formula>
      <formula>11</formula>
    </cfRule>
  </conditionalFormatting>
  <conditionalFormatting sqref="H48:H49">
    <cfRule type="cellIs" dxfId="73" priority="16" stopIfTrue="1" operator="equal">
      <formula>0</formula>
    </cfRule>
  </conditionalFormatting>
  <conditionalFormatting sqref="I66">
    <cfRule type="cellIs" dxfId="72" priority="52" stopIfTrue="1" operator="equal">
      <formula>0</formula>
    </cfRule>
  </conditionalFormatting>
  <conditionalFormatting sqref="J121 L121">
    <cfRule type="cellIs" dxfId="71" priority="19" operator="equal">
      <formula>0</formula>
    </cfRule>
  </conditionalFormatting>
  <conditionalFormatting sqref="J56:L56">
    <cfRule type="cellIs" dxfId="70" priority="45" stopIfTrue="1" operator="equal">
      <formula>0</formula>
    </cfRule>
  </conditionalFormatting>
  <conditionalFormatting sqref="K63 B64:C64 E64 D64:D65 F64:J65">
    <cfRule type="cellIs" dxfId="69" priority="54" stopIfTrue="1" operator="equal">
      <formula>0</formula>
    </cfRule>
  </conditionalFormatting>
  <conditionalFormatting sqref="K66">
    <cfRule type="cellIs" dxfId="68" priority="48" stopIfTrue="1" operator="greaterThan">
      <formula>0.399999</formula>
    </cfRule>
    <cfRule type="cellIs" dxfId="67" priority="49" stopIfTrue="1" operator="lessThan">
      <formula>0.18*0.99</formula>
    </cfRule>
  </conditionalFormatting>
  <conditionalFormatting sqref="L70">
    <cfRule type="cellIs" dxfId="66" priority="14" stopIfTrue="1" operator="equal">
      <formula>0</formula>
    </cfRule>
  </conditionalFormatting>
  <conditionalFormatting sqref="M4 M6">
    <cfRule type="cellIs" dxfId="65" priority="60" stopIfTrue="1" operator="equal">
      <formula>0</formula>
    </cfRule>
  </conditionalFormatting>
  <conditionalFormatting sqref="M11 F12:I14 D40:D42 G40:G42 J45:L48 G56:H56 D56:D58 G57 L59:L60">
    <cfRule type="cellIs" dxfId="64" priority="64" stopIfTrue="1" operator="equal">
      <formula>0</formula>
    </cfRule>
  </conditionalFormatting>
  <conditionalFormatting sqref="M73:M74 M76 M80 M82:M83 M85 M96 M98 M100 M102 M104 M106 M108 M110 M112 M114 M116">
    <cfRule type="cellIs" dxfId="63" priority="15" stopIfTrue="1" operator="equal">
      <formula>0</formula>
    </cfRule>
  </conditionalFormatting>
  <conditionalFormatting sqref="M78">
    <cfRule type="cellIs" dxfId="62" priority="13" stopIfTrue="1" operator="equal">
      <formula>0</formula>
    </cfRule>
  </conditionalFormatting>
  <conditionalFormatting sqref="M89:M94">
    <cfRule type="cellIs" dxfId="61" priority="10" stopIfTrue="1" operator="equal">
      <formula>0</formula>
    </cfRule>
  </conditionalFormatting>
  <dataValidations count="5">
    <dataValidation type="whole" allowBlank="1" showInputMessage="1" showErrorMessage="1" errorTitle="FORMATO AÑO ERRÓNEO" error="INGRESAR AÑO CON NÚMERO DE 4 DÍGITOS, POR EJEMPLO 2005" sqref="G121:H121" xr:uid="{00000000-0002-0000-0E00-000000000000}">
      <formula1>2000</formula1>
      <formula2>2020</formula2>
    </dataValidation>
    <dataValidation type="whole" allowBlank="1" showInputMessage="1" showErrorMessage="1" errorTitle="FORMATO AÑO ERRÓNEO" error="INGRESAR AÑO CON NÚMERO DE 4 DÍGITOS, POR EJEMPLO 2005" sqref="G122:H122" xr:uid="{00000000-0002-0000-0E00-000001000000}">
      <formula1>2000</formula1>
      <formula2>2010</formula2>
    </dataValidation>
    <dataValidation allowBlank="1" showInputMessage="1" showErrorMessage="1" errorTitle="FORMATO AÑO ERRÓNEO" error="INGRESAR AÑO CON NÚMERO DE 4 DÍGITOS, POR EJEMPLO 2005" sqref="J6 G4:H4 G70:H70" xr:uid="{00000000-0002-0000-0E00-000002000000}"/>
    <dataValidation allowBlank="1" showDropDown="1" showInputMessage="1" showErrorMessage="1" errorTitle="DATO ERRÓNEO" error="MARCAR CON UNA &quot;X&quot; EN OPCIÓN QUE CORRESPONDA" sqref="M4" xr:uid="{00000000-0002-0000-0E00-000003000000}"/>
    <dataValidation type="whole" allowBlank="1" showInputMessage="1" showErrorMessage="1" errorTitle="dato erróneo" error="ingresar número entero" sqref="J45:M48 M49" xr:uid="{00000000-0002-0000-0E00-000004000000}">
      <formula1>0</formula1>
      <formula2>1111111111111110</formula2>
    </dataValidation>
  </dataValidations>
  <pageMargins left="0.62992125984251968" right="0" top="0.47244094488188981" bottom="0" header="0" footer="0"/>
  <pageSetup paperSize="9" scale="86" fitToHeight="100" orientation="portrait" verticalDpi="96" r:id="rId1"/>
  <headerFooter alignWithMargins="0"/>
  <rowBreaks count="2" manualBreakCount="2">
    <brk id="67" min="1" max="12" man="1"/>
    <brk id="118" min="1" max="12"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4">
    <tabColor theme="3" tint="0.39997558519241921"/>
  </sheetPr>
  <dimension ref="A1:FC168"/>
  <sheetViews>
    <sheetView showGridLines="0" topLeftCell="DI1" zoomScale="115" zoomScaleNormal="115" workbookViewId="0">
      <selection activeCell="DI9" sqref="DI9"/>
    </sheetView>
  </sheetViews>
  <sheetFormatPr defaultColWidth="0" defaultRowHeight="12.75" zeroHeight="1"/>
  <cols>
    <col min="1" max="1" width="3" style="76" customWidth="1"/>
    <col min="2" max="2" width="11.42578125" style="76" customWidth="1"/>
    <col min="3" max="3" width="25.85546875" style="76" customWidth="1"/>
    <col min="4" max="4" width="8.42578125" style="76" customWidth="1"/>
    <col min="5" max="5" width="4.42578125" style="76" customWidth="1"/>
    <col min="6" max="6" width="6" style="76" customWidth="1"/>
    <col min="7" max="9" width="4" style="76" customWidth="1"/>
    <col min="10" max="10" width="6.42578125" style="76" customWidth="1"/>
    <col min="11" max="19" width="4" style="76" customWidth="1"/>
    <col min="20" max="20" width="6.140625" style="76" customWidth="1"/>
    <col min="21" max="21" width="5.42578125" style="76" hidden="1" customWidth="1"/>
    <col min="22" max="25" width="4" style="76" hidden="1" customWidth="1"/>
    <col min="26" max="26" width="5.42578125" style="76" hidden="1" customWidth="1"/>
    <col min="27" max="34" width="5" style="76" customWidth="1"/>
    <col min="35" max="38" width="5.42578125" style="76" customWidth="1"/>
    <col min="39" max="39" width="7.140625" style="76" customWidth="1"/>
    <col min="40" max="41" width="5.42578125" style="76" customWidth="1"/>
    <col min="42" max="42" width="8.42578125" style="76" customWidth="1"/>
    <col min="43" max="45" width="5.42578125" style="76" customWidth="1"/>
    <col min="46" max="46" width="6.42578125" style="76" customWidth="1"/>
    <col min="47" max="52" width="5.42578125" style="76" customWidth="1"/>
    <col min="53" max="53" width="6.5703125" style="76" customWidth="1"/>
    <col min="54" max="54" width="7.140625" style="76" customWidth="1"/>
    <col min="55" max="55" width="5.42578125" style="76" customWidth="1"/>
    <col min="56" max="56" width="6.42578125" style="76" bestFit="1" customWidth="1"/>
    <col min="57" max="58" width="5.42578125" style="76" customWidth="1"/>
    <col min="59" max="60" width="9.42578125" style="76" customWidth="1"/>
    <col min="61" max="61" width="10.28515625" style="76" customWidth="1"/>
    <col min="62" max="63" width="9.42578125" style="76" customWidth="1"/>
    <col min="64" max="64" width="12.28515625" style="76" customWidth="1"/>
    <col min="65" max="67" width="5" style="76" customWidth="1"/>
    <col min="68" max="68" width="5.42578125" style="76" customWidth="1"/>
    <col min="69" max="69" width="6.42578125" style="76" customWidth="1"/>
    <col min="70" max="70" width="5.42578125" style="76" customWidth="1"/>
    <col min="71" max="71" width="6.42578125" style="76" customWidth="1"/>
    <col min="72" max="72" width="8.42578125" style="76" customWidth="1"/>
    <col min="73" max="74" width="10" style="76" customWidth="1"/>
    <col min="75" max="76" width="8.42578125" style="76" customWidth="1"/>
    <col min="77" max="77" width="10.7109375" style="76" customWidth="1"/>
    <col min="78" max="79" width="6.42578125" style="76" customWidth="1"/>
    <col min="80" max="85" width="4.42578125" style="76" customWidth="1"/>
    <col min="86" max="86" width="6.42578125" style="76" customWidth="1"/>
    <col min="87" max="90" width="4.42578125" style="76" customWidth="1"/>
    <col min="91" max="92" width="5.42578125" style="76" customWidth="1"/>
    <col min="93" max="93" width="4.42578125" style="76" customWidth="1"/>
    <col min="94" max="99" width="5.42578125" style="76" customWidth="1"/>
    <col min="100" max="101" width="5" style="76" customWidth="1"/>
    <col min="102" max="102" width="5.85546875" style="76" customWidth="1"/>
    <col min="103" max="119" width="7.42578125" style="76" customWidth="1"/>
    <col min="120" max="120" width="8.42578125" style="76" customWidth="1"/>
    <col min="121" max="130" width="7.42578125" style="76" customWidth="1"/>
    <col min="131" max="133" width="5.42578125" style="76" customWidth="1"/>
    <col min="134" max="134" width="4.42578125" style="76" customWidth="1"/>
    <col min="135" max="135" width="5.42578125" style="76" customWidth="1"/>
    <col min="136" max="136" width="6.42578125" style="76" customWidth="1"/>
    <col min="137" max="137" width="5.42578125" style="76" customWidth="1"/>
    <col min="138" max="138" width="6.42578125" style="76" customWidth="1"/>
    <col min="139" max="153" width="12.140625" style="76" customWidth="1"/>
    <col min="154" max="157" width="10.7109375" style="76" customWidth="1"/>
    <col min="158" max="158" width="4.42578125" style="76" hidden="1" customWidth="1"/>
    <col min="159" max="159" width="5.42578125" style="76" hidden="1" customWidth="1"/>
    <col min="160" max="16384" width="11.42578125" style="76" hidden="1"/>
  </cols>
  <sheetData>
    <row r="1" spans="1:156" ht="12" customHeight="1">
      <c r="A1" s="991" t="s">
        <v>1575</v>
      </c>
      <c r="B1" s="100"/>
      <c r="C1" s="100"/>
      <c r="D1" s="100"/>
      <c r="E1" s="100"/>
      <c r="F1" s="1285"/>
      <c r="G1" s="1286" t="s">
        <v>1043</v>
      </c>
      <c r="H1" s="1285"/>
      <c r="I1" s="1287" t="s">
        <v>1146</v>
      </c>
      <c r="J1" s="992"/>
      <c r="K1" s="100"/>
      <c r="L1" s="355" t="s">
        <v>1147</v>
      </c>
      <c r="M1" s="992" t="str">
        <f>'F1 COBERTURA ESTABLECIMIENTOS'!I5</f>
        <v>X</v>
      </c>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96"/>
      <c r="EB1" s="96"/>
      <c r="EC1" s="96"/>
      <c r="ED1" s="96"/>
      <c r="EE1" s="96"/>
      <c r="EF1" s="96"/>
      <c r="EG1" s="96"/>
      <c r="EH1" s="96"/>
      <c r="EI1" s="96"/>
      <c r="EJ1" s="96"/>
      <c r="EK1" s="96"/>
      <c r="EL1" s="96"/>
      <c r="EM1" s="96"/>
      <c r="EN1" s="96"/>
      <c r="EO1" s="96"/>
      <c r="EP1" s="96"/>
      <c r="EQ1" s="96"/>
      <c r="ER1" s="96"/>
      <c r="ES1" s="96"/>
      <c r="ET1" s="96"/>
      <c r="EU1" s="96"/>
      <c r="EV1" s="96"/>
      <c r="EW1" s="100"/>
      <c r="EX1" s="100"/>
      <c r="EY1" s="100"/>
      <c r="EZ1" s="100"/>
    </row>
    <row r="2" spans="1:156" ht="12" customHeight="1">
      <c r="A2" s="100"/>
      <c r="B2" s="100"/>
      <c r="C2" s="100"/>
      <c r="D2" s="100"/>
      <c r="E2" s="1824" t="s">
        <v>514</v>
      </c>
      <c r="F2" s="1825" t="str">
        <f>'F1 COBERTURA ESTABLECIMIENTOS'!K10</f>
        <v/>
      </c>
      <c r="G2" s="100"/>
      <c r="H2" s="100"/>
      <c r="I2" s="991"/>
      <c r="J2" s="991"/>
      <c r="K2" s="991"/>
      <c r="L2" s="991"/>
      <c r="M2" s="991"/>
      <c r="N2" s="991"/>
      <c r="O2" s="991"/>
      <c r="P2" s="991"/>
      <c r="Q2" s="991"/>
      <c r="R2" s="991"/>
      <c r="S2" s="991"/>
      <c r="T2" s="991"/>
      <c r="U2" s="991"/>
      <c r="V2" s="991"/>
      <c r="W2" s="991"/>
      <c r="X2" s="991"/>
      <c r="Y2" s="991"/>
      <c r="Z2" s="991"/>
      <c r="AA2" s="991"/>
      <c r="AB2" s="991"/>
      <c r="AC2" s="991"/>
      <c r="AD2" s="991"/>
      <c r="AE2" s="991"/>
      <c r="AF2" s="991"/>
      <c r="AG2" s="991"/>
      <c r="AH2" s="991"/>
      <c r="AI2" s="991"/>
      <c r="AJ2" s="991"/>
      <c r="AK2" s="991"/>
      <c r="AL2" s="991"/>
      <c r="AM2" s="991"/>
      <c r="AN2" s="991"/>
      <c r="AO2" s="991"/>
      <c r="AP2" s="991"/>
      <c r="AQ2" s="991"/>
      <c r="AR2" s="991"/>
      <c r="AS2" s="991"/>
      <c r="AT2" s="991"/>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c r="CB2" s="100"/>
      <c r="CC2" s="100"/>
      <c r="CD2" s="100"/>
      <c r="CE2" s="100"/>
      <c r="CF2" s="100"/>
      <c r="CG2" s="100"/>
      <c r="CH2" s="100"/>
      <c r="CI2" s="100"/>
      <c r="CJ2" s="100"/>
      <c r="CK2" s="100"/>
      <c r="CL2" s="100"/>
      <c r="CM2" s="100"/>
      <c r="CN2" s="100"/>
      <c r="CO2" s="100"/>
      <c r="CP2" s="100"/>
      <c r="CQ2" s="100"/>
      <c r="CR2" s="100"/>
      <c r="CS2" s="100"/>
      <c r="CT2" s="100"/>
      <c r="CU2" s="100"/>
      <c r="CV2" s="100"/>
      <c r="CW2" s="100"/>
      <c r="CX2" s="100"/>
      <c r="CY2" s="100"/>
      <c r="CZ2" s="100"/>
      <c r="DA2" s="100"/>
      <c r="DB2" s="100"/>
      <c r="DC2" s="100"/>
      <c r="DD2" s="100"/>
      <c r="DE2" s="100"/>
      <c r="DF2" s="100"/>
      <c r="DG2" s="100"/>
      <c r="DH2" s="100"/>
      <c r="DI2" s="100"/>
      <c r="DJ2" s="100"/>
      <c r="DK2" s="100"/>
      <c r="DL2" s="100"/>
      <c r="DM2" s="100"/>
      <c r="DN2" s="100"/>
      <c r="DO2" s="100"/>
      <c r="DP2" s="100"/>
      <c r="DQ2" s="100"/>
      <c r="DR2" s="100"/>
      <c r="DS2" s="100"/>
      <c r="DT2" s="100"/>
      <c r="DU2" s="100"/>
      <c r="DV2" s="100"/>
      <c r="DW2" s="100"/>
      <c r="DX2" s="100"/>
      <c r="DY2" s="100"/>
      <c r="DZ2" s="100"/>
      <c r="EA2" s="96"/>
      <c r="EB2" s="96"/>
      <c r="EC2" s="96"/>
      <c r="ED2" s="96"/>
      <c r="EE2" s="96"/>
      <c r="EF2" s="96"/>
      <c r="EG2" s="96"/>
      <c r="EH2" s="96"/>
      <c r="EI2" s="96"/>
      <c r="EJ2" s="96"/>
      <c r="EK2" s="96"/>
      <c r="EL2" s="96"/>
      <c r="EM2" s="96"/>
      <c r="EN2" s="96"/>
      <c r="EO2" s="96"/>
      <c r="EP2" s="96"/>
      <c r="EQ2" s="96"/>
      <c r="ER2" s="96"/>
      <c r="ES2" s="96"/>
      <c r="ET2" s="96"/>
      <c r="EU2" s="96"/>
      <c r="EV2" s="96"/>
      <c r="EW2" s="100"/>
      <c r="EX2" s="100"/>
      <c r="EY2" s="100"/>
      <c r="EZ2" s="100"/>
    </row>
    <row r="3" spans="1:156" ht="12" customHeight="1">
      <c r="A3" s="100"/>
      <c r="B3" s="100"/>
      <c r="C3" s="100"/>
      <c r="D3" s="100"/>
      <c r="E3" s="993" t="s">
        <v>619</v>
      </c>
      <c r="F3" s="1826">
        <f>+'F1 COBERTURA ESTABLECIMIENTOS'!$G$10</f>
        <v>2025</v>
      </c>
      <c r="G3" s="100"/>
      <c r="H3" s="100"/>
      <c r="I3" s="100"/>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C3" s="100"/>
      <c r="BD3" s="100"/>
      <c r="BE3" s="100"/>
      <c r="BF3" s="100"/>
      <c r="BG3" s="100"/>
      <c r="BH3" s="100"/>
      <c r="BI3" s="100"/>
      <c r="BJ3" s="100"/>
      <c r="BK3" s="100"/>
      <c r="BL3" s="100"/>
      <c r="BM3" s="100"/>
      <c r="BN3" s="100"/>
      <c r="BO3" s="100"/>
      <c r="BP3" s="100"/>
      <c r="BQ3" s="100"/>
      <c r="BR3" s="100"/>
      <c r="BS3" s="100"/>
      <c r="BT3" s="100"/>
      <c r="BU3" s="100"/>
      <c r="BV3" s="100"/>
      <c r="BW3" s="100"/>
      <c r="BX3" s="100"/>
      <c r="BY3" s="100"/>
      <c r="BZ3" s="100"/>
      <c r="CA3" s="100"/>
      <c r="CB3" s="100"/>
      <c r="CC3" s="100"/>
      <c r="CD3" s="100"/>
      <c r="CE3" s="100"/>
      <c r="CF3" s="100"/>
      <c r="CG3" s="100"/>
      <c r="CH3" s="100"/>
      <c r="CI3" s="100"/>
      <c r="CJ3" s="100"/>
      <c r="CK3" s="100"/>
      <c r="CL3" s="100"/>
      <c r="CM3" s="100"/>
      <c r="CN3" s="100"/>
      <c r="CO3" s="100"/>
      <c r="CP3" s="100"/>
      <c r="CQ3" s="100"/>
      <c r="CR3" s="100"/>
      <c r="CS3" s="100"/>
      <c r="CT3" s="100"/>
      <c r="CU3" s="100"/>
      <c r="CV3" s="100"/>
      <c r="CW3" s="100"/>
      <c r="CX3" s="100"/>
      <c r="CY3" s="100"/>
      <c r="CZ3" s="100"/>
      <c r="DA3" s="100"/>
      <c r="DB3" s="100"/>
      <c r="DC3" s="100"/>
      <c r="DD3" s="100"/>
      <c r="DE3" s="100"/>
      <c r="DF3" s="100"/>
      <c r="DG3" s="100"/>
      <c r="DH3" s="100"/>
      <c r="DI3" s="100"/>
      <c r="DJ3" s="100"/>
      <c r="DK3" s="100"/>
      <c r="DL3" s="100"/>
      <c r="DM3" s="100"/>
      <c r="DN3" s="100"/>
      <c r="DO3" s="100"/>
      <c r="DP3" s="100"/>
      <c r="DQ3" s="100"/>
      <c r="DR3" s="100"/>
      <c r="DS3" s="100"/>
      <c r="DT3" s="100"/>
      <c r="DU3" s="100"/>
      <c r="DV3" s="100"/>
      <c r="DW3" s="100"/>
      <c r="DX3" s="100"/>
      <c r="DY3" s="100"/>
      <c r="DZ3" s="100"/>
      <c r="EA3" s="110"/>
      <c r="EB3" s="110"/>
      <c r="EC3" s="110"/>
      <c r="ED3" s="110"/>
      <c r="EE3" s="110"/>
      <c r="EF3" s="110"/>
      <c r="EG3" s="110"/>
      <c r="EH3" s="110"/>
      <c r="EI3" s="110"/>
      <c r="EJ3" s="110"/>
      <c r="EK3" s="110"/>
      <c r="EL3" s="110"/>
      <c r="EM3" s="110"/>
      <c r="EN3" s="110"/>
      <c r="EO3" s="110"/>
      <c r="EP3" s="110"/>
      <c r="EQ3" s="110"/>
      <c r="ER3" s="110"/>
      <c r="ES3" s="110"/>
      <c r="ET3" s="110"/>
      <c r="EU3" s="110"/>
      <c r="EV3" s="110"/>
      <c r="EW3" s="100"/>
      <c r="EX3" s="100"/>
      <c r="EY3" s="100"/>
      <c r="EZ3" s="100"/>
    </row>
    <row r="4" spans="1:156" ht="12" customHeight="1">
      <c r="A4" s="100"/>
      <c r="B4" s="100"/>
      <c r="C4" s="100"/>
      <c r="D4" s="100"/>
      <c r="E4" s="100"/>
      <c r="F4" s="100"/>
      <c r="G4" s="100"/>
      <c r="H4" s="100"/>
      <c r="I4" s="100"/>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c r="BV4" s="100"/>
      <c r="BW4" s="100"/>
      <c r="BX4" s="100"/>
      <c r="BY4" s="100"/>
      <c r="BZ4" s="100"/>
      <c r="CA4" s="100"/>
      <c r="CB4" s="100"/>
      <c r="CC4" s="100"/>
      <c r="CD4" s="100"/>
      <c r="CE4" s="100"/>
      <c r="CF4" s="100"/>
      <c r="CG4" s="100"/>
      <c r="CH4" s="100"/>
      <c r="CI4" s="100"/>
      <c r="CJ4" s="100"/>
      <c r="CK4" s="100"/>
      <c r="CL4" s="100"/>
      <c r="CM4" s="100"/>
      <c r="CN4" s="100"/>
      <c r="CO4" s="100"/>
      <c r="CP4" s="100"/>
      <c r="CQ4" s="100"/>
      <c r="CR4" s="100"/>
      <c r="CS4" s="100"/>
      <c r="CT4" s="100"/>
      <c r="CU4" s="100"/>
      <c r="CV4" s="100"/>
      <c r="CW4" s="100"/>
      <c r="CX4" s="100"/>
      <c r="CY4" s="100"/>
      <c r="CZ4" s="100"/>
      <c r="DA4" s="100"/>
      <c r="DB4" s="100"/>
      <c r="DC4" s="100"/>
      <c r="DD4" s="100"/>
      <c r="DE4" s="100"/>
      <c r="DF4" s="100"/>
      <c r="DG4" s="100"/>
      <c r="DH4" s="100"/>
      <c r="DI4" s="100"/>
      <c r="DJ4" s="100"/>
      <c r="DK4" s="100"/>
      <c r="DL4" s="100"/>
      <c r="DM4" s="100"/>
      <c r="DN4" s="100"/>
      <c r="DO4" s="100"/>
      <c r="DP4" s="100"/>
      <c r="DQ4" s="100"/>
      <c r="DR4" s="100"/>
      <c r="DS4" s="100"/>
      <c r="DT4" s="100"/>
      <c r="DU4" s="100"/>
      <c r="DV4" s="100"/>
      <c r="DW4" s="100"/>
      <c r="DX4" s="100"/>
      <c r="DY4" s="100"/>
      <c r="DZ4" s="100"/>
      <c r="EA4" s="994"/>
      <c r="EB4" s="994"/>
      <c r="EC4" s="110"/>
      <c r="ED4" s="110"/>
      <c r="EE4" s="110"/>
      <c r="EF4" s="110"/>
      <c r="EG4" s="110"/>
      <c r="EH4" s="110"/>
      <c r="EI4" s="110"/>
      <c r="EJ4" s="110"/>
      <c r="EK4" s="110"/>
      <c r="EL4" s="110"/>
      <c r="EM4" s="110"/>
      <c r="EN4" s="110"/>
      <c r="EO4" s="110"/>
      <c r="EP4" s="110"/>
      <c r="EQ4" s="110"/>
      <c r="ER4" s="110"/>
      <c r="ES4" s="110"/>
      <c r="ET4" s="110"/>
      <c r="EU4" s="110"/>
      <c r="EV4" s="110"/>
      <c r="EW4" s="100"/>
      <c r="EX4" s="100"/>
      <c r="EY4" s="100"/>
      <c r="EZ4" s="100"/>
    </row>
    <row r="5" spans="1:156" ht="12" customHeight="1">
      <c r="A5" s="100"/>
      <c r="B5" s="100"/>
      <c r="C5" s="100"/>
      <c r="D5" s="100"/>
      <c r="E5" s="100"/>
      <c r="F5" s="100"/>
      <c r="G5" s="100"/>
      <c r="H5" s="100"/>
      <c r="I5" s="100"/>
      <c r="J5" s="100"/>
      <c r="K5" s="100"/>
      <c r="L5" s="100"/>
      <c r="M5" s="100"/>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00"/>
      <c r="AN5" s="100"/>
      <c r="AO5" s="100"/>
      <c r="AP5" s="100"/>
      <c r="AQ5" s="100"/>
      <c r="AR5" s="100"/>
      <c r="AS5" s="100"/>
      <c r="AT5" s="100"/>
      <c r="AU5" s="100"/>
      <c r="AV5" s="100"/>
      <c r="AW5" s="100"/>
      <c r="AX5" s="100"/>
      <c r="AY5" s="100"/>
      <c r="AZ5" s="100"/>
      <c r="BA5" s="100"/>
      <c r="BB5" s="100"/>
      <c r="BC5" s="100"/>
      <c r="BD5" s="100"/>
      <c r="BE5" s="100"/>
      <c r="BF5" s="100"/>
      <c r="BG5" s="100"/>
      <c r="BH5" s="100"/>
      <c r="BI5" s="100"/>
      <c r="BJ5" s="100"/>
      <c r="BK5" s="100"/>
      <c r="BL5" s="100"/>
      <c r="BM5" s="100"/>
      <c r="BN5" s="100"/>
      <c r="BO5" s="100"/>
      <c r="BP5" s="100"/>
      <c r="BQ5" s="100"/>
      <c r="BR5" s="100"/>
      <c r="BS5" s="100"/>
      <c r="BT5" s="100"/>
      <c r="BU5" s="100"/>
      <c r="BV5" s="100"/>
      <c r="BW5" s="100"/>
      <c r="BX5" s="100"/>
      <c r="BY5" s="100"/>
      <c r="BZ5" s="100"/>
      <c r="CA5" s="100"/>
      <c r="CB5" s="100" t="str">
        <f>+UPPER(CA7)</f>
        <v>UNIDAD DE PREVENCIÓN</v>
      </c>
      <c r="CC5" s="100"/>
      <c r="CD5" s="100"/>
      <c r="CE5" s="100"/>
      <c r="CF5" s="100"/>
      <c r="CG5" s="100"/>
      <c r="CH5" s="100"/>
      <c r="CI5" s="100"/>
      <c r="CJ5" s="100"/>
      <c r="CK5" s="100"/>
      <c r="CL5" s="100"/>
      <c r="CM5" s="100"/>
      <c r="CN5" s="100"/>
      <c r="CO5" s="100"/>
      <c r="CP5" s="100"/>
      <c r="CQ5" s="100"/>
      <c r="CR5" s="100"/>
      <c r="CS5" s="100"/>
      <c r="CT5" s="100"/>
      <c r="CU5" s="100"/>
      <c r="CV5" s="100"/>
      <c r="CW5" s="100"/>
      <c r="CX5" s="100"/>
      <c r="CY5" s="100"/>
      <c r="CZ5" s="100"/>
      <c r="DA5" s="995" t="s">
        <v>1576</v>
      </c>
      <c r="DB5" s="996"/>
      <c r="DC5" s="996"/>
      <c r="DD5" s="996"/>
      <c r="DE5" s="996"/>
      <c r="DF5" s="996"/>
      <c r="DG5" s="996"/>
      <c r="DH5" s="997"/>
      <c r="DI5" s="998" t="s">
        <v>1577</v>
      </c>
      <c r="DJ5" s="999"/>
      <c r="DK5" s="999"/>
      <c r="DL5" s="999"/>
      <c r="DM5" s="999"/>
      <c r="DN5" s="999"/>
      <c r="DO5" s="999"/>
      <c r="DP5" s="999"/>
      <c r="DQ5" s="999"/>
      <c r="DR5" s="999"/>
      <c r="DS5" s="999"/>
      <c r="DT5" s="999"/>
      <c r="DU5" s="999"/>
      <c r="DV5" s="999"/>
      <c r="DW5" s="999"/>
      <c r="DX5" s="999"/>
      <c r="DY5" s="999"/>
      <c r="DZ5" s="1000"/>
      <c r="EA5" s="1001"/>
      <c r="EB5" s="994"/>
      <c r="EC5" s="110"/>
      <c r="ED5" s="110"/>
      <c r="EE5" s="110"/>
      <c r="EF5" s="110"/>
      <c r="EG5" s="110"/>
      <c r="EH5" s="110"/>
      <c r="EI5" s="110"/>
      <c r="EJ5" s="110"/>
      <c r="EK5" s="110"/>
      <c r="EL5" s="110"/>
      <c r="EM5" s="110"/>
      <c r="EN5" s="110"/>
      <c r="EO5" s="110"/>
      <c r="EP5" s="110"/>
      <c r="EQ5" s="110"/>
      <c r="ER5" s="110"/>
      <c r="ES5" s="110"/>
      <c r="ET5" s="110"/>
      <c r="EU5" s="110"/>
      <c r="EV5" s="110"/>
      <c r="EW5" s="100"/>
      <c r="EX5" s="100"/>
      <c r="EY5" s="100"/>
      <c r="EZ5" s="100"/>
    </row>
    <row r="6" spans="1:156" ht="25.35" customHeight="1">
      <c r="A6" s="100"/>
      <c r="B6" s="100"/>
      <c r="C6" s="100"/>
      <c r="D6" s="100"/>
      <c r="E6" s="100"/>
      <c r="F6" s="100"/>
      <c r="G6" s="100"/>
      <c r="H6" s="100"/>
      <c r="I6" s="100"/>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3225" t="s">
        <v>1513</v>
      </c>
      <c r="AJ6" s="3226"/>
      <c r="AK6" s="3226"/>
      <c r="AL6" s="3226"/>
      <c r="AM6" s="3226"/>
      <c r="AN6" s="3226"/>
      <c r="AO6" s="3226"/>
      <c r="AP6" s="3226"/>
      <c r="AQ6" s="3226"/>
      <c r="AR6" s="3226"/>
      <c r="AS6" s="3226"/>
      <c r="AT6" s="3227"/>
      <c r="AU6" s="1281" t="s">
        <v>1578</v>
      </c>
      <c r="AV6" s="1281"/>
      <c r="AW6" s="1281"/>
      <c r="AX6" s="1281"/>
      <c r="AY6" s="1281"/>
      <c r="AZ6" s="1281"/>
      <c r="BA6" s="1281"/>
      <c r="BB6" s="1281"/>
      <c r="BC6" s="100"/>
      <c r="BD6" s="100"/>
      <c r="BE6" s="100"/>
      <c r="BF6" s="100"/>
      <c r="BG6" s="100"/>
      <c r="BH6" s="100"/>
      <c r="BI6" s="100"/>
      <c r="BJ6" s="100"/>
      <c r="BK6" s="100"/>
      <c r="BL6" s="100"/>
      <c r="BM6" s="100"/>
      <c r="BN6" s="100"/>
      <c r="BO6" s="100"/>
      <c r="BP6" s="100"/>
      <c r="BQ6" s="100"/>
      <c r="BR6" s="100"/>
      <c r="BS6" s="1002" t="s">
        <v>1579</v>
      </c>
      <c r="BT6" s="100"/>
      <c r="BU6" s="100"/>
      <c r="BV6" s="100"/>
      <c r="BW6" s="100"/>
      <c r="BX6" s="100"/>
      <c r="BY6" s="100"/>
      <c r="BZ6" s="100"/>
      <c r="CA6" s="100"/>
      <c r="CB6" s="100"/>
      <c r="CC6" s="100"/>
      <c r="CD6" s="100"/>
      <c r="CE6" s="1003"/>
      <c r="CF6" s="1003"/>
      <c r="CG6" s="100"/>
      <c r="CH6" s="1003"/>
      <c r="CI6" s="100"/>
      <c r="CJ6" s="100"/>
      <c r="CK6" s="100"/>
      <c r="CL6" s="100"/>
      <c r="CM6" s="100"/>
      <c r="CN6" s="100"/>
      <c r="CO6" s="100"/>
      <c r="CP6" s="100"/>
      <c r="CQ6" s="100"/>
      <c r="CR6" s="100"/>
      <c r="CS6" s="100"/>
      <c r="CT6" s="100"/>
      <c r="CU6" s="1004"/>
      <c r="CV6" s="100"/>
      <c r="CW6" s="100"/>
      <c r="CX6" s="100"/>
      <c r="CY6" s="100"/>
      <c r="CZ6" s="100"/>
      <c r="DA6" s="3197" t="s">
        <v>1169</v>
      </c>
      <c r="DB6" s="3198"/>
      <c r="DC6" s="3198"/>
      <c r="DD6" s="3198"/>
      <c r="DE6" s="3198"/>
      <c r="DF6" s="3198"/>
      <c r="DG6" s="3198"/>
      <c r="DH6" s="3199"/>
      <c r="DI6" s="3208" t="s">
        <v>1210</v>
      </c>
      <c r="DJ6" s="3209"/>
      <c r="DK6" s="3209"/>
      <c r="DL6" s="3209"/>
      <c r="DM6" s="3209"/>
      <c r="DN6" s="1005"/>
      <c r="DO6" s="3197" t="s">
        <v>1224</v>
      </c>
      <c r="DP6" s="3198"/>
      <c r="DQ6" s="3198"/>
      <c r="DR6" s="3199"/>
      <c r="DS6" s="3208" t="s">
        <v>1247</v>
      </c>
      <c r="DT6" s="3209"/>
      <c r="DU6" s="3209"/>
      <c r="DV6" s="3210"/>
      <c r="DW6" s="3197" t="s">
        <v>1256</v>
      </c>
      <c r="DX6" s="3198"/>
      <c r="DY6" s="3199"/>
      <c r="DZ6" s="1006" t="s">
        <v>1580</v>
      </c>
      <c r="EA6" s="3217" t="s">
        <v>1581</v>
      </c>
      <c r="EB6" s="3218"/>
      <c r="EC6" s="3218"/>
      <c r="ED6" s="3218"/>
      <c r="EE6" s="3218"/>
      <c r="EF6" s="3218"/>
      <c r="EG6" s="3218"/>
      <c r="EH6" s="3219"/>
      <c r="EI6" s="3214" t="s">
        <v>1582</v>
      </c>
      <c r="EJ6" s="3215"/>
      <c r="EK6" s="3215"/>
      <c r="EL6" s="3215"/>
      <c r="EM6" s="3215"/>
      <c r="EN6" s="3215"/>
      <c r="EO6" s="3215"/>
      <c r="EP6" s="3215"/>
      <c r="EQ6" s="3215"/>
      <c r="ER6" s="3215"/>
      <c r="ES6" s="3215"/>
      <c r="ET6" s="3215"/>
      <c r="EU6" s="3215"/>
      <c r="EV6" s="3215"/>
      <c r="EW6" s="3215"/>
      <c r="EX6"/>
      <c r="EY6" s="100"/>
      <c r="EZ6" s="100"/>
    </row>
    <row r="7" spans="1:156" ht="44.25" customHeight="1">
      <c r="A7" s="324"/>
      <c r="B7" s="324"/>
      <c r="C7" s="324"/>
      <c r="D7" s="1007"/>
      <c r="E7" s="3253" t="s">
        <v>1583</v>
      </c>
      <c r="F7" s="3254"/>
      <c r="G7" s="3254"/>
      <c r="H7" s="3254"/>
      <c r="I7" s="3254"/>
      <c r="J7" s="3254"/>
      <c r="K7" s="3254"/>
      <c r="L7" s="3254"/>
      <c r="M7" s="3254"/>
      <c r="N7" s="3254"/>
      <c r="O7" s="3254"/>
      <c r="P7" s="3254"/>
      <c r="Q7" s="3254"/>
      <c r="R7" s="3254"/>
      <c r="S7" s="3254"/>
      <c r="T7" s="3254"/>
      <c r="U7" s="3254"/>
      <c r="V7" s="3254"/>
      <c r="W7" s="3254"/>
      <c r="X7" s="3254"/>
      <c r="Y7" s="3254"/>
      <c r="Z7" s="3254"/>
      <c r="AA7" s="3254"/>
      <c r="AB7" s="3254"/>
      <c r="AC7" s="3254"/>
      <c r="AD7" s="3254"/>
      <c r="AE7" s="3254"/>
      <c r="AF7" s="3254"/>
      <c r="AG7" s="3254"/>
      <c r="AH7" s="3255"/>
      <c r="AI7" s="3228"/>
      <c r="AJ7" s="3229"/>
      <c r="AK7" s="3229"/>
      <c r="AL7" s="3230"/>
      <c r="AM7" s="3259" t="s">
        <v>1584</v>
      </c>
      <c r="AN7" s="3259"/>
      <c r="AO7" s="3259"/>
      <c r="AP7" s="3259"/>
      <c r="AQ7" s="3259"/>
      <c r="AR7" s="3231"/>
      <c r="AS7" s="3232"/>
      <c r="AT7" s="3233"/>
      <c r="AU7" s="3237" t="s">
        <v>722</v>
      </c>
      <c r="AV7" s="3238"/>
      <c r="AW7" s="3238"/>
      <c r="AX7" s="3238"/>
      <c r="AY7" s="3238"/>
      <c r="AZ7" s="3238"/>
      <c r="BA7" s="3238"/>
      <c r="BB7" s="3239"/>
      <c r="BC7" s="3206" t="s">
        <v>1585</v>
      </c>
      <c r="BD7" s="3206"/>
      <c r="BE7" s="3206"/>
      <c r="BF7" s="3206"/>
      <c r="BG7" s="3206"/>
      <c r="BH7" s="3206"/>
      <c r="BI7" s="3206"/>
      <c r="BJ7" s="3206"/>
      <c r="BK7" s="3206"/>
      <c r="BL7" s="3206"/>
      <c r="BM7" s="3206"/>
      <c r="BN7" s="3206"/>
      <c r="BO7" s="3206"/>
      <c r="BP7" s="3206"/>
      <c r="BQ7" s="3206"/>
      <c r="BR7" s="3206"/>
      <c r="BS7" s="3206"/>
      <c r="BT7" s="3206"/>
      <c r="BU7" s="3206"/>
      <c r="BV7" s="3206"/>
      <c r="BW7" s="3206"/>
      <c r="BX7" s="3206"/>
      <c r="BY7" s="3206"/>
      <c r="BZ7" s="3248" t="s">
        <v>1586</v>
      </c>
      <c r="CA7" s="3242" t="s">
        <v>1587</v>
      </c>
      <c r="CB7" s="3243"/>
      <c r="CC7" s="3243"/>
      <c r="CD7" s="3243"/>
      <c r="CE7" s="3243"/>
      <c r="CF7" s="3243"/>
      <c r="CG7" s="3243"/>
      <c r="CH7" s="3243"/>
      <c r="CI7" s="3243"/>
      <c r="CJ7" s="3243"/>
      <c r="CK7" s="3243"/>
      <c r="CL7" s="3244"/>
      <c r="CM7" s="3241" t="s">
        <v>1588</v>
      </c>
      <c r="CN7" s="3241"/>
      <c r="CO7" s="3241"/>
      <c r="CP7" s="3241"/>
      <c r="CQ7" s="3241"/>
      <c r="CR7" s="3241"/>
      <c r="CS7" s="3241"/>
      <c r="CT7" s="3241"/>
      <c r="CU7" s="3241"/>
      <c r="CV7" s="3241"/>
      <c r="CW7" s="3241"/>
      <c r="CX7" s="3241"/>
      <c r="CY7" s="3241"/>
      <c r="CZ7" s="3241"/>
      <c r="DA7" s="1828"/>
      <c r="DB7" s="1829" t="s">
        <v>1175</v>
      </c>
      <c r="DC7" s="1829" t="s">
        <v>1175</v>
      </c>
      <c r="DD7" s="1829" t="s">
        <v>1589</v>
      </c>
      <c r="DE7" s="1829" t="s">
        <v>1188</v>
      </c>
      <c r="DF7" s="1830"/>
      <c r="DG7" s="1829" t="s">
        <v>1547</v>
      </c>
      <c r="DH7" s="1829" t="s">
        <v>1175</v>
      </c>
      <c r="DI7" s="3252" t="s">
        <v>1590</v>
      </c>
      <c r="DJ7" s="3252"/>
      <c r="DK7" s="3252"/>
      <c r="DL7" s="3252"/>
      <c r="DM7" s="3252"/>
      <c r="DN7" s="3252"/>
      <c r="DO7" s="1829" t="s">
        <v>1557</v>
      </c>
      <c r="DP7" s="1829" t="s">
        <v>1591</v>
      </c>
      <c r="DQ7" s="1829" t="s">
        <v>1559</v>
      </c>
      <c r="DR7" s="1829" t="s">
        <v>1557</v>
      </c>
      <c r="DS7" s="1829" t="s">
        <v>1557</v>
      </c>
      <c r="DT7" s="1829" t="s">
        <v>1557</v>
      </c>
      <c r="DU7" s="1829" t="s">
        <v>1557</v>
      </c>
      <c r="DV7" s="1829" t="s">
        <v>1557</v>
      </c>
      <c r="DW7" s="1829" t="s">
        <v>1560</v>
      </c>
      <c r="DX7" s="1829" t="s">
        <v>1560</v>
      </c>
      <c r="DY7" s="1829" t="s">
        <v>1560</v>
      </c>
      <c r="DZ7" s="1829" t="s">
        <v>1560</v>
      </c>
      <c r="EA7" s="3224" t="s">
        <v>1592</v>
      </c>
      <c r="EB7" s="3224"/>
      <c r="EC7" s="3224"/>
      <c r="ED7" s="3251" t="s">
        <v>1593</v>
      </c>
      <c r="EE7" s="3251"/>
      <c r="EF7" s="3251"/>
      <c r="EG7" s="3220" t="s">
        <v>1594</v>
      </c>
      <c r="EH7" s="3220"/>
      <c r="EI7" s="3216" t="s">
        <v>1595</v>
      </c>
      <c r="EJ7" s="3216"/>
      <c r="EK7" s="3216"/>
      <c r="EL7" s="3216"/>
      <c r="EM7" s="3216"/>
      <c r="EN7" s="3216" t="s">
        <v>1596</v>
      </c>
      <c r="EO7" s="3216"/>
      <c r="EP7" s="3216"/>
      <c r="EQ7" s="3216"/>
      <c r="ER7" s="3216"/>
      <c r="ES7" s="3216" t="s">
        <v>1597</v>
      </c>
      <c r="ET7" s="3216"/>
      <c r="EU7" s="3216"/>
      <c r="EV7" s="3216"/>
      <c r="EW7" s="3216"/>
      <c r="EX7"/>
      <c r="EY7" s="100"/>
      <c r="EZ7" s="100"/>
    </row>
    <row r="8" spans="1:156" ht="41.25" customHeight="1">
      <c r="A8" s="1008"/>
      <c r="B8" s="1008"/>
      <c r="C8" s="1008"/>
      <c r="D8" s="1009"/>
      <c r="E8" s="3261" t="s">
        <v>1598</v>
      </c>
      <c r="F8" s="3260" t="s">
        <v>558</v>
      </c>
      <c r="G8" s="3260"/>
      <c r="H8" s="3260"/>
      <c r="I8" s="3260"/>
      <c r="J8" s="3260"/>
      <c r="K8" s="3260" t="s">
        <v>1599</v>
      </c>
      <c r="L8" s="3260"/>
      <c r="M8" s="3260"/>
      <c r="N8" s="3260"/>
      <c r="O8" s="3260"/>
      <c r="P8" s="3260" t="s">
        <v>1467</v>
      </c>
      <c r="Q8" s="3260"/>
      <c r="R8" s="3260"/>
      <c r="S8" s="3260"/>
      <c r="T8" s="3260"/>
      <c r="U8" s="3262" t="s">
        <v>1600</v>
      </c>
      <c r="V8" s="3262"/>
      <c r="W8" s="3262"/>
      <c r="X8" s="3262"/>
      <c r="Y8" s="3262"/>
      <c r="Z8" s="3262"/>
      <c r="AA8" s="1832" t="s">
        <v>1601</v>
      </c>
      <c r="AB8" s="1832"/>
      <c r="AC8" s="1833"/>
      <c r="AD8" s="3263" t="s">
        <v>572</v>
      </c>
      <c r="AE8" s="3264"/>
      <c r="AF8" s="3263" t="s">
        <v>1602</v>
      </c>
      <c r="AG8" s="3265"/>
      <c r="AH8" s="3264"/>
      <c r="AI8" s="3256" t="s">
        <v>1603</v>
      </c>
      <c r="AJ8" s="3236" t="s">
        <v>1604</v>
      </c>
      <c r="AK8" s="3236" t="s">
        <v>1605</v>
      </c>
      <c r="AL8" s="3236" t="s">
        <v>624</v>
      </c>
      <c r="AM8" s="3235" t="s">
        <v>1606</v>
      </c>
      <c r="AN8" s="3235"/>
      <c r="AO8" s="3235"/>
      <c r="AP8" s="3235"/>
      <c r="AQ8" s="3257" t="s">
        <v>1607</v>
      </c>
      <c r="AR8" s="3258" t="s">
        <v>1515</v>
      </c>
      <c r="AS8" s="3258"/>
      <c r="AT8" s="3258"/>
      <c r="AU8" s="3201" t="s">
        <v>724</v>
      </c>
      <c r="AV8" s="3202"/>
      <c r="AW8" s="3201" t="s">
        <v>727</v>
      </c>
      <c r="AX8" s="3202"/>
      <c r="AY8" s="3203" t="s">
        <v>728</v>
      </c>
      <c r="AZ8" s="3203"/>
      <c r="BA8" s="3204" t="s">
        <v>1473</v>
      </c>
      <c r="BB8" s="3204" t="s">
        <v>1474</v>
      </c>
      <c r="BC8" s="3240" t="s">
        <v>762</v>
      </c>
      <c r="BD8" s="3240"/>
      <c r="BE8" s="3240"/>
      <c r="BF8" s="3240"/>
      <c r="BG8" s="3240"/>
      <c r="BH8" s="3240"/>
      <c r="BI8" s="3240"/>
      <c r="BJ8" s="3240"/>
      <c r="BK8" s="3240"/>
      <c r="BL8" s="3240"/>
      <c r="BM8" s="3249" t="s">
        <v>1608</v>
      </c>
      <c r="BN8" s="3249"/>
      <c r="BO8" s="3249"/>
      <c r="BP8" s="3207" t="s">
        <v>1609</v>
      </c>
      <c r="BQ8" s="3207"/>
      <c r="BR8" s="3207"/>
      <c r="BS8" s="3207"/>
      <c r="BT8" s="3207"/>
      <c r="BU8" s="3207"/>
      <c r="BV8" s="3207"/>
      <c r="BW8" s="3207"/>
      <c r="BX8" s="3207"/>
      <c r="BY8" s="3207"/>
      <c r="BZ8" s="3248"/>
      <c r="CA8" s="3245" t="s">
        <v>1610</v>
      </c>
      <c r="CB8" s="3246"/>
      <c r="CC8" s="3246"/>
      <c r="CD8" s="3246"/>
      <c r="CE8" s="3246"/>
      <c r="CF8" s="3246"/>
      <c r="CG8" s="3246"/>
      <c r="CH8" s="3246"/>
      <c r="CI8" s="3246"/>
      <c r="CJ8" s="3246"/>
      <c r="CK8" s="3246"/>
      <c r="CL8" s="3247"/>
      <c r="CM8" s="3234" t="s">
        <v>1611</v>
      </c>
      <c r="CN8" s="3234"/>
      <c r="CO8" s="3234"/>
      <c r="CP8" s="3211" t="s">
        <v>1119</v>
      </c>
      <c r="CQ8" s="3211"/>
      <c r="CR8" s="3211"/>
      <c r="CS8" s="3211"/>
      <c r="CT8" s="3211"/>
      <c r="CU8" s="3211"/>
      <c r="CV8" s="3211"/>
      <c r="CW8" s="3213" t="s">
        <v>1612</v>
      </c>
      <c r="CX8" s="3213" t="s">
        <v>1613</v>
      </c>
      <c r="CY8" s="3211" t="s">
        <v>1614</v>
      </c>
      <c r="CZ8" s="3211"/>
      <c r="DA8" s="3213" t="s">
        <v>1615</v>
      </c>
      <c r="DB8" s="3213" t="s">
        <v>1616</v>
      </c>
      <c r="DC8" s="3213" t="s">
        <v>1617</v>
      </c>
      <c r="DD8" s="3213" t="s">
        <v>1618</v>
      </c>
      <c r="DE8" s="3213" t="s">
        <v>1619</v>
      </c>
      <c r="DF8" s="3213" t="s">
        <v>1620</v>
      </c>
      <c r="DG8" s="3213" t="s">
        <v>1621</v>
      </c>
      <c r="DH8" s="3213" t="s">
        <v>1622</v>
      </c>
      <c r="DI8" s="3212" t="s">
        <v>1623</v>
      </c>
      <c r="DJ8" s="3212"/>
      <c r="DK8" s="3212"/>
      <c r="DL8" s="3212"/>
      <c r="DM8" s="3212"/>
      <c r="DN8" s="3212"/>
      <c r="DO8" s="3211" t="s">
        <v>1624</v>
      </c>
      <c r="DP8" s="3211" t="s">
        <v>1625</v>
      </c>
      <c r="DQ8" s="3211" t="s">
        <v>1626</v>
      </c>
      <c r="DR8" s="3211" t="s">
        <v>1627</v>
      </c>
      <c r="DS8" s="3200" t="s">
        <v>1628</v>
      </c>
      <c r="DT8" s="3200" t="s">
        <v>1629</v>
      </c>
      <c r="DU8" s="3200" t="s">
        <v>1630</v>
      </c>
      <c r="DV8" s="3200" t="s">
        <v>1631</v>
      </c>
      <c r="DW8" s="3211" t="s">
        <v>1632</v>
      </c>
      <c r="DX8" s="3211" t="s">
        <v>1633</v>
      </c>
      <c r="DY8" s="3211" t="s">
        <v>1634</v>
      </c>
      <c r="DZ8" s="3211" t="s">
        <v>1635</v>
      </c>
      <c r="EA8" s="3222" t="s">
        <v>1636</v>
      </c>
      <c r="EB8" s="3222" t="s">
        <v>1637</v>
      </c>
      <c r="EC8" s="3223" t="s">
        <v>1638</v>
      </c>
      <c r="ED8" s="3211"/>
      <c r="EE8" s="3211"/>
      <c r="EF8" s="3211"/>
      <c r="EG8" s="3221"/>
      <c r="EH8" s="3221"/>
      <c r="EI8" s="3216"/>
      <c r="EJ8" s="3216"/>
      <c r="EK8" s="3216"/>
      <c r="EL8" s="3216"/>
      <c r="EM8" s="3216"/>
      <c r="EN8" s="3216"/>
      <c r="EO8" s="3216"/>
      <c r="EP8" s="3216"/>
      <c r="EQ8" s="3216"/>
      <c r="ER8" s="3216"/>
      <c r="ES8" s="3216"/>
      <c r="ET8" s="3216"/>
      <c r="EU8" s="3216"/>
      <c r="EV8" s="3216"/>
      <c r="EW8" s="3216"/>
      <c r="EX8"/>
      <c r="EY8" s="3250" t="s">
        <v>1639</v>
      </c>
      <c r="EZ8" s="3250"/>
    </row>
    <row r="9" spans="1:156" ht="120" customHeight="1">
      <c r="A9" s="1835" t="s">
        <v>514</v>
      </c>
      <c r="B9" s="1836" t="s">
        <v>512</v>
      </c>
      <c r="C9" s="1836" t="s">
        <v>516</v>
      </c>
      <c r="D9" s="1836" t="s">
        <v>515</v>
      </c>
      <c r="E9" s="3261"/>
      <c r="F9" s="1831" t="s">
        <v>1101</v>
      </c>
      <c r="G9" s="1831" t="s">
        <v>1102</v>
      </c>
      <c r="H9" s="1831" t="s">
        <v>1103</v>
      </c>
      <c r="I9" s="1831" t="s">
        <v>1104</v>
      </c>
      <c r="J9" s="1837" t="s">
        <v>576</v>
      </c>
      <c r="K9" s="1831" t="s">
        <v>1101</v>
      </c>
      <c r="L9" s="1831" t="s">
        <v>1102</v>
      </c>
      <c r="M9" s="1831" t="s">
        <v>1103</v>
      </c>
      <c r="N9" s="1831" t="s">
        <v>1104</v>
      </c>
      <c r="O9" s="1837" t="s">
        <v>576</v>
      </c>
      <c r="P9" s="1831" t="s">
        <v>1101</v>
      </c>
      <c r="Q9" s="1831" t="s">
        <v>1102</v>
      </c>
      <c r="R9" s="1831" t="s">
        <v>1103</v>
      </c>
      <c r="S9" s="1831" t="s">
        <v>1104</v>
      </c>
      <c r="T9" s="1837" t="s">
        <v>576</v>
      </c>
      <c r="U9" s="1831" t="s">
        <v>1101</v>
      </c>
      <c r="V9" s="1831" t="s">
        <v>1102</v>
      </c>
      <c r="W9" s="1831" t="s">
        <v>1103</v>
      </c>
      <c r="X9" s="1831" t="s">
        <v>1104</v>
      </c>
      <c r="Y9" s="1837" t="s">
        <v>576</v>
      </c>
      <c r="Z9" s="1838" t="s">
        <v>1640</v>
      </c>
      <c r="AA9" s="1839" t="s">
        <v>1641</v>
      </c>
      <c r="AB9" s="1839" t="s">
        <v>1642</v>
      </c>
      <c r="AC9" s="1839" t="s">
        <v>727</v>
      </c>
      <c r="AD9" s="1839" t="s">
        <v>575</v>
      </c>
      <c r="AE9" s="1839" t="s">
        <v>1602</v>
      </c>
      <c r="AF9" s="1839" t="s">
        <v>536</v>
      </c>
      <c r="AG9" s="1839" t="s">
        <v>1643</v>
      </c>
      <c r="AH9" s="1839" t="s">
        <v>1644</v>
      </c>
      <c r="AI9" s="3256"/>
      <c r="AJ9" s="3236"/>
      <c r="AK9" s="3236"/>
      <c r="AL9" s="3236"/>
      <c r="AM9" s="1840" t="s">
        <v>1645</v>
      </c>
      <c r="AN9" s="1840" t="s">
        <v>1646</v>
      </c>
      <c r="AO9" s="1840" t="s">
        <v>1647</v>
      </c>
      <c r="AP9" s="1840" t="s">
        <v>1648</v>
      </c>
      <c r="AQ9" s="3257"/>
      <c r="AR9" s="1841" t="s">
        <v>1649</v>
      </c>
      <c r="AS9" s="1841" t="s">
        <v>1650</v>
      </c>
      <c r="AT9" s="1841" t="s">
        <v>1651</v>
      </c>
      <c r="AU9" s="1842" t="s">
        <v>733</v>
      </c>
      <c r="AV9" s="1842" t="s">
        <v>569</v>
      </c>
      <c r="AW9" s="1842" t="s">
        <v>733</v>
      </c>
      <c r="AX9" s="1842" t="s">
        <v>569</v>
      </c>
      <c r="AY9" s="1842" t="s">
        <v>733</v>
      </c>
      <c r="AZ9" s="1843" t="s">
        <v>569</v>
      </c>
      <c r="BA9" s="3205"/>
      <c r="BB9" s="3205"/>
      <c r="BC9" s="1844" t="s">
        <v>1652</v>
      </c>
      <c r="BD9" s="1845" t="s">
        <v>1653</v>
      </c>
      <c r="BE9" s="1844" t="s">
        <v>1654</v>
      </c>
      <c r="BF9" s="1845" t="s">
        <v>1655</v>
      </c>
      <c r="BG9" s="1844" t="s">
        <v>1656</v>
      </c>
      <c r="BH9" s="1844" t="s">
        <v>1657</v>
      </c>
      <c r="BI9" s="1844" t="s">
        <v>1486</v>
      </c>
      <c r="BJ9" s="1844" t="s">
        <v>1484</v>
      </c>
      <c r="BK9" s="1844" t="s">
        <v>799</v>
      </c>
      <c r="BL9" s="1844" t="s">
        <v>1487</v>
      </c>
      <c r="BM9" s="1846" t="s">
        <v>562</v>
      </c>
      <c r="BN9" s="1846" t="s">
        <v>563</v>
      </c>
      <c r="BO9" s="1846" t="s">
        <v>564</v>
      </c>
      <c r="BP9" s="1847" t="s">
        <v>1658</v>
      </c>
      <c r="BQ9" s="1848" t="s">
        <v>1659</v>
      </c>
      <c r="BR9" s="1847" t="s">
        <v>1660</v>
      </c>
      <c r="BS9" s="1848" t="s">
        <v>1661</v>
      </c>
      <c r="BT9" s="1849" t="s">
        <v>1656</v>
      </c>
      <c r="BU9" s="1849" t="s">
        <v>1657</v>
      </c>
      <c r="BV9" s="1849" t="s">
        <v>1486</v>
      </c>
      <c r="BW9" s="1849" t="s">
        <v>1484</v>
      </c>
      <c r="BX9" s="1849" t="s">
        <v>799</v>
      </c>
      <c r="BY9" s="1849" t="s">
        <v>1487</v>
      </c>
      <c r="BZ9" s="3248"/>
      <c r="CA9" s="1844" t="s">
        <v>1662</v>
      </c>
      <c r="CB9" s="1844" t="s">
        <v>1663</v>
      </c>
      <c r="CC9" s="1844" t="s">
        <v>1664</v>
      </c>
      <c r="CD9" s="1844" t="s">
        <v>1665</v>
      </c>
      <c r="CE9" s="1850" t="s">
        <v>1666</v>
      </c>
      <c r="CF9" s="1844" t="s">
        <v>1667</v>
      </c>
      <c r="CG9" s="1844" t="s">
        <v>1668</v>
      </c>
      <c r="CH9" s="1850" t="s">
        <v>1669</v>
      </c>
      <c r="CI9" s="1849" t="s">
        <v>1670</v>
      </c>
      <c r="CJ9" s="1849" t="s">
        <v>1671</v>
      </c>
      <c r="CK9" s="1849" t="s">
        <v>1672</v>
      </c>
      <c r="CL9" s="1849" t="s">
        <v>1673</v>
      </c>
      <c r="CM9" s="1851" t="s">
        <v>1674</v>
      </c>
      <c r="CN9" s="1851" t="s">
        <v>1675</v>
      </c>
      <c r="CO9" s="1852" t="s">
        <v>557</v>
      </c>
      <c r="CP9" s="1853" t="s">
        <v>1079</v>
      </c>
      <c r="CQ9" s="1854" t="s">
        <v>1080</v>
      </c>
      <c r="CR9" s="1853" t="s">
        <v>1081</v>
      </c>
      <c r="CS9" s="1854" t="s">
        <v>1676</v>
      </c>
      <c r="CT9" s="1853" t="s">
        <v>1677</v>
      </c>
      <c r="CU9" s="1854" t="s">
        <v>1678</v>
      </c>
      <c r="CV9" s="1827" t="s">
        <v>1679</v>
      </c>
      <c r="CW9" s="3213"/>
      <c r="CX9" s="3213"/>
      <c r="CY9" s="1827" t="s">
        <v>1680</v>
      </c>
      <c r="CZ9" s="1855" t="s">
        <v>1681</v>
      </c>
      <c r="DA9" s="3213"/>
      <c r="DB9" s="3213"/>
      <c r="DC9" s="3213"/>
      <c r="DD9" s="3213"/>
      <c r="DE9" s="3213"/>
      <c r="DF9" s="3213"/>
      <c r="DG9" s="3213"/>
      <c r="DH9" s="3213"/>
      <c r="DI9" s="1856" t="s">
        <v>1682</v>
      </c>
      <c r="DJ9" s="1856" t="s">
        <v>1683</v>
      </c>
      <c r="DK9" s="1856" t="s">
        <v>1684</v>
      </c>
      <c r="DL9" s="1856" t="s">
        <v>1685</v>
      </c>
      <c r="DM9" s="1856" t="s">
        <v>1686</v>
      </c>
      <c r="DN9" s="1857" t="s">
        <v>1687</v>
      </c>
      <c r="DO9" s="3211"/>
      <c r="DP9" s="3211"/>
      <c r="DQ9" s="3211"/>
      <c r="DR9" s="3211"/>
      <c r="DS9" s="3200"/>
      <c r="DT9" s="3200"/>
      <c r="DU9" s="3200"/>
      <c r="DV9" s="3200"/>
      <c r="DW9" s="3211"/>
      <c r="DX9" s="3211"/>
      <c r="DY9" s="3211"/>
      <c r="DZ9" s="3211"/>
      <c r="EA9" s="3222"/>
      <c r="EB9" s="3222"/>
      <c r="EC9" s="3223"/>
      <c r="ED9" s="1858" t="s">
        <v>698</v>
      </c>
      <c r="EE9" s="1859" t="s">
        <v>1688</v>
      </c>
      <c r="EF9" s="1858" t="s">
        <v>1689</v>
      </c>
      <c r="EG9" s="1860" t="s">
        <v>1452</v>
      </c>
      <c r="EH9" s="1860" t="s">
        <v>1453</v>
      </c>
      <c r="EI9" s="1282" t="s">
        <v>1424</v>
      </c>
      <c r="EJ9" s="1282" t="s">
        <v>1425</v>
      </c>
      <c r="EK9" s="1282" t="s">
        <v>1426</v>
      </c>
      <c r="EL9" s="1282" t="s">
        <v>1427</v>
      </c>
      <c r="EM9" s="1282" t="s">
        <v>1428</v>
      </c>
      <c r="EN9" s="1282" t="s">
        <v>1431</v>
      </c>
      <c r="EO9" s="1282" t="s">
        <v>1432</v>
      </c>
      <c r="EP9" s="1282" t="s">
        <v>1433</v>
      </c>
      <c r="EQ9" s="1282" t="s">
        <v>1434</v>
      </c>
      <c r="ER9" s="1282" t="s">
        <v>1435</v>
      </c>
      <c r="ES9" s="1283" t="s">
        <v>1437</v>
      </c>
      <c r="ET9" s="1284" t="s">
        <v>1438</v>
      </c>
      <c r="EU9" s="1284" t="s">
        <v>1439</v>
      </c>
      <c r="EV9" s="1284" t="s">
        <v>1440</v>
      </c>
      <c r="EW9" s="1284" t="s">
        <v>1441</v>
      </c>
      <c r="EX9"/>
      <c r="EY9" s="1010" t="s">
        <v>1690</v>
      </c>
      <c r="EZ9" s="1010" t="s">
        <v>1691</v>
      </c>
    </row>
    <row r="10" spans="1:156" ht="20.25" customHeight="1">
      <c r="A10" s="1834" t="str">
        <f>'F1 COBERTURA ESTABLECIMIENTOS'!$K$10</f>
        <v/>
      </c>
      <c r="B10" s="1861">
        <f>'F1 COBERTURA ESTABLECIMIENTOS'!$C$10</f>
        <v>0</v>
      </c>
      <c r="C10" s="1861" t="str">
        <f>'F1 COBERTURA ESTABLECIMIENTOS'!$C$13</f>
        <v/>
      </c>
      <c r="D10" s="1861" t="str">
        <f>'F1 COBERTURA ESTABLECIMIENTOS'!$R$10</f>
        <v xml:space="preserve"> </v>
      </c>
      <c r="E10" s="1834">
        <f>'F1 COBERTURA ESTABLECIMIENTOS'!$J$84</f>
        <v>0</v>
      </c>
      <c r="F10" s="1834">
        <f>+'F1 COBERTURA ESTABLECIMIENTOS'!$L$63</f>
        <v>0</v>
      </c>
      <c r="G10" s="1834">
        <f>+'F1 COBERTURA ESTABLECIMIENTOS'!$M$63</f>
        <v>0</v>
      </c>
      <c r="H10" s="1834">
        <f>+'F1 COBERTURA ESTABLECIMIENTOS'!$N$63</f>
        <v>0</v>
      </c>
      <c r="I10" s="1834">
        <f>+'F1 COBERTURA ESTABLECIMIENTOS'!$O$63</f>
        <v>0</v>
      </c>
      <c r="J10" s="1862">
        <f>SUM(F10:I10)</f>
        <v>0</v>
      </c>
      <c r="K10" s="1834">
        <f>+'F1 COBERTURA ESTABLECIMIENTOS'!$G$63</f>
        <v>0</v>
      </c>
      <c r="L10" s="1834">
        <f>+'F1 COBERTURA ESTABLECIMIENTOS'!$H$63</f>
        <v>0</v>
      </c>
      <c r="M10" s="1834">
        <f>+'F1 COBERTURA ESTABLECIMIENTOS'!$I$63</f>
        <v>0</v>
      </c>
      <c r="N10" s="1834">
        <f>+'F1 COBERTURA ESTABLECIMIENTOS'!$J$63</f>
        <v>0</v>
      </c>
      <c r="O10" s="1862">
        <f>SUM(K10:N10)</f>
        <v>0</v>
      </c>
      <c r="P10" s="1834">
        <f>+'F1 COBERTURA ESTABLECIMIENTOS'!$E$71</f>
        <v>0</v>
      </c>
      <c r="Q10" s="1834">
        <f>+'F1 COBERTURA ESTABLECIMIENTOS'!$F$71</f>
        <v>0</v>
      </c>
      <c r="R10" s="1834">
        <f>+'F1 COBERTURA ESTABLECIMIENTOS'!$G$71</f>
        <v>0</v>
      </c>
      <c r="S10" s="1834">
        <f>+'F1 COBERTURA ESTABLECIMIENTOS'!$H$71</f>
        <v>0</v>
      </c>
      <c r="T10" s="1862">
        <f>SUM(P10:S10)</f>
        <v>0</v>
      </c>
      <c r="U10" s="1834"/>
      <c r="V10" s="1834"/>
      <c r="W10" s="1834"/>
      <c r="X10" s="1834"/>
      <c r="Y10" s="1862"/>
      <c r="Z10" s="1863" t="str">
        <f>+IF(ISERROR(Y10/J10),"",Y10/J10)</f>
        <v/>
      </c>
      <c r="AA10" s="1864" t="str">
        <f>+'F1 COBERTURA ESTABLECIMIENTOS'!$H$79</f>
        <v/>
      </c>
      <c r="AB10" s="1864" t="str">
        <f>+'F1 COBERTURA ESTABLECIMIENTOS'!$M$79</f>
        <v/>
      </c>
      <c r="AC10" s="1864" t="str">
        <f>+'F1 COBERTURA ESTABLECIMIENTOS'!$R$79</f>
        <v/>
      </c>
      <c r="AD10" s="1865">
        <f>'F1 COBERTURA ESTABLECIMIENTOS'!Q63</f>
        <v>0</v>
      </c>
      <c r="AE10" s="1866">
        <f>'F1 COBERTURA ESTABLECIMIENTOS'!R63</f>
        <v>0</v>
      </c>
      <c r="AF10" s="1866">
        <f>'F1 COBERTURA ESTABLECIMIENTOS'!U63</f>
        <v>0</v>
      </c>
      <c r="AG10" s="1866">
        <f>'F1 COBERTURA ESTABLECIMIENTOS'!V63</f>
        <v>0</v>
      </c>
      <c r="AH10" s="1866">
        <f>'F1 COBERTURA ESTABLECIMIENTOS'!W63</f>
        <v>0</v>
      </c>
      <c r="AI10" s="1867" t="str">
        <f>+'F2 PERFIL EQUIPO EJECUTOR'!$R$8</f>
        <v/>
      </c>
      <c r="AJ10" s="1867">
        <f>'F2 PERFIL EQUIPO EJECUTOR'!$X$6</f>
        <v>0</v>
      </c>
      <c r="AK10" s="1867">
        <f>'F2 PERFIL EQUIPO EJECUTOR'!$Y$6</f>
        <v>0</v>
      </c>
      <c r="AL10" s="1868" t="str">
        <f>+'F2 PERFIL EQUIPO EJECUTOR'!$R$7</f>
        <v/>
      </c>
      <c r="AM10" s="1869">
        <f>'F12 RESUMEN'!$C$66</f>
        <v>0</v>
      </c>
      <c r="AN10" s="1870">
        <f>+$J$10</f>
        <v>0</v>
      </c>
      <c r="AO10" s="1871" t="str">
        <f>'F12 RESUMEN'!$H$66</f>
        <v/>
      </c>
      <c r="AP10" s="1872">
        <f>'F12 RESUMEN'!$F$66</f>
        <v>0</v>
      </c>
      <c r="AQ10" s="1873" t="str">
        <f>'F12 RESUMEN'!$K$66</f>
        <v/>
      </c>
      <c r="AR10" s="1834">
        <f>'F12 RESUMEN'!$G$66</f>
        <v>0</v>
      </c>
      <c r="AS10" s="1834">
        <f>'F12 RESUMEN'!$G$56</f>
        <v>0</v>
      </c>
      <c r="AT10" s="1874" t="str">
        <f>'F12 RESUMEN'!$H$56</f>
        <v/>
      </c>
      <c r="AU10" s="1875">
        <f>'F3.1 MONITOREO CONVIVENCIA'!Q55</f>
        <v>0</v>
      </c>
      <c r="AV10" s="1876" t="str">
        <f>'F3.1 MONITOREO CONVIVENCIA'!R55</f>
        <v>-</v>
      </c>
      <c r="AW10" s="1875">
        <f>'F3.1 MONITOREO CONVIVENCIA'!S55</f>
        <v>0</v>
      </c>
      <c r="AX10" s="1876" t="str">
        <f>'F3.1 MONITOREO CONVIVENCIA'!T55</f>
        <v>-</v>
      </c>
      <c r="AY10" s="1875">
        <f>'F3.1 MONITOREO CONVIVENCIA'!U55</f>
        <v>0</v>
      </c>
      <c r="AZ10" s="1876" t="str">
        <f>'F3.1 MONITOREO CONVIVENCIA'!V55</f>
        <v>-</v>
      </c>
      <c r="BA10" s="1875">
        <f>'F3.1 MONITOREO CONVIVENCIA'!D55</f>
        <v>0</v>
      </c>
      <c r="BB10" s="1875">
        <f>'F3.1 MONITOREO CONVIVENCIA'!W55</f>
        <v>0</v>
      </c>
      <c r="BC10" s="1867">
        <f>+'F4 UNIDAD DETECCIÓN'!$D$14</f>
        <v>0</v>
      </c>
      <c r="BD10" s="1877" t="str">
        <f>+IF(ISERROR(BC10/G10),"",BC10/G10)</f>
        <v/>
      </c>
      <c r="BE10" s="1878">
        <f>+'F4 UNIDAD DETECCIÓN'!$H$14</f>
        <v>0</v>
      </c>
      <c r="BF10" s="1879" t="str">
        <f>+IF(ISERROR(BE10/G10),"",BE10/G10)</f>
        <v/>
      </c>
      <c r="BG10" s="1880">
        <f>'F4 UNIDAD DETECCIÓN'!$D$16</f>
        <v>0</v>
      </c>
      <c r="BH10" s="1880">
        <f>'F4 UNIDAD DETECCIÓN'!$D$17</f>
        <v>0</v>
      </c>
      <c r="BI10" s="1880">
        <f>'F4 UNIDAD DETECCIÓN'!$D$18</f>
        <v>0</v>
      </c>
      <c r="BJ10" s="1880">
        <f>'F4 UNIDAD DETECCIÓN'!$H$16</f>
        <v>0</v>
      </c>
      <c r="BK10" s="1880">
        <f>'F4 UNIDAD DETECCIÓN'!$H$17</f>
        <v>0</v>
      </c>
      <c r="BL10" s="1880">
        <f>'F4 UNIDAD DETECCIÓN'!$H$18</f>
        <v>0</v>
      </c>
      <c r="BM10" s="1881">
        <f>+'F1 COBERTURA ESTABLECIMIENTOS'!$F$73</f>
        <v>0</v>
      </c>
      <c r="BN10" s="1881">
        <f>+'F1 COBERTURA ESTABLECIMIENTOS'!$F$74</f>
        <v>0</v>
      </c>
      <c r="BO10" s="1881">
        <f>+'F1 COBERTURA ESTABLECIMIENTOS'!$F$75</f>
        <v>0</v>
      </c>
      <c r="BP10" s="1880">
        <f>+'F4 UNIDAD DETECCIÓN'!$D$34</f>
        <v>0</v>
      </c>
      <c r="BQ10" s="1877" t="str">
        <f>+IF(ISERROR(BP10/BO10),"",BP10/BO10)</f>
        <v/>
      </c>
      <c r="BR10" s="1880">
        <f>+'F4 UNIDAD DETECCIÓN'!$H$34</f>
        <v>0</v>
      </c>
      <c r="BS10" s="1877" t="str">
        <f>+IF(ISERROR(BR10/BO10),"",BR10/BO10)</f>
        <v/>
      </c>
      <c r="BT10" s="1880">
        <f>'F4 UNIDAD DETECCIÓN'!$D$36</f>
        <v>0</v>
      </c>
      <c r="BU10" s="1880">
        <f>'F4 UNIDAD DETECCIÓN'!$D$37</f>
        <v>0</v>
      </c>
      <c r="BV10" s="1880">
        <f>'F4 UNIDAD DETECCIÓN'!$D$38</f>
        <v>0</v>
      </c>
      <c r="BW10" s="1880">
        <f>'F4 UNIDAD DETECCIÓN'!$H$36</f>
        <v>0</v>
      </c>
      <c r="BX10" s="1880">
        <f>'F4 UNIDAD DETECCIÓN'!$H$37</f>
        <v>0</v>
      </c>
      <c r="BY10" s="1880">
        <f>'F4 UNIDAD DETECCIÓN'!$H$38</f>
        <v>0</v>
      </c>
      <c r="BZ10" s="1882">
        <f>'F7 RED'!$K$16</f>
        <v>0</v>
      </c>
      <c r="CA10" s="1882" t="str">
        <f>'F5.2 PREVENCIÓN TALLERES'!$E$70</f>
        <v/>
      </c>
      <c r="CB10" s="1883">
        <f>'F5.2 PREVENCIÓN TALLERES'!$F$70</f>
        <v>0</v>
      </c>
      <c r="CC10" s="1883">
        <f>'F5.2 PREVENCIÓN TALLERES'!$E$71</f>
        <v>0</v>
      </c>
      <c r="CD10" s="1883" t="str">
        <f>'F5.2 PREVENCIÓN TALLERES'!$F$71</f>
        <v/>
      </c>
      <c r="CE10" s="1883">
        <f>'F5.1 COBERTURA PREVENCIÓN'!$E$688</f>
        <v>0</v>
      </c>
      <c r="CF10" s="1883">
        <f>'F5.1 COBERTURA PREVENCIÓN'!$E$686</f>
        <v>0</v>
      </c>
      <c r="CG10" s="1883">
        <f>'F5.1 COBERTURA PREVENCIÓN'!$F$694</f>
        <v>0</v>
      </c>
      <c r="CH10" s="1877" t="str">
        <f>+IF(ISERROR(CG10/CE10),"",CG10/CE10)</f>
        <v/>
      </c>
      <c r="CI10" s="1883">
        <f>'F12 RESUMEN'!$D$41</f>
        <v>0</v>
      </c>
      <c r="CJ10" s="1883">
        <f>'F12 RESUMEN'!$G$41</f>
        <v>0</v>
      </c>
      <c r="CK10" s="1883">
        <f>'F12 RESUMEN'!$D$42</f>
        <v>0</v>
      </c>
      <c r="CL10" s="1883">
        <f>'F12 RESUMEN'!$G$42</f>
        <v>0</v>
      </c>
      <c r="CM10" s="1884">
        <f>'F6 UNIDAD DERIVACIÓN'!$K$304</f>
        <v>0</v>
      </c>
      <c r="CN10" s="1883">
        <f>'F6 UNIDAD DERIVACIÓN'!$K$305</f>
        <v>0</v>
      </c>
      <c r="CO10" s="1833">
        <f>+'F6 UNIDAD DERIVACIÓN'!$K$306</f>
        <v>0</v>
      </c>
      <c r="CP10" s="1885">
        <f>+'F6 UNIDAD DERIVACIÓN'!$N$316</f>
        <v>0</v>
      </c>
      <c r="CQ10" s="1885">
        <f>+'F6 UNIDAD DERIVACIÓN'!$N$317</f>
        <v>0</v>
      </c>
      <c r="CR10" s="1885">
        <f>+'F6 UNIDAD DERIVACIÓN'!$N$318</f>
        <v>0</v>
      </c>
      <c r="CS10" s="1885">
        <f>+'F6 UNIDAD DERIVACIÓN'!$N$319</f>
        <v>0</v>
      </c>
      <c r="CT10" s="1885">
        <f>+'F6 UNIDAD DERIVACIÓN'!$N$320</f>
        <v>0</v>
      </c>
      <c r="CU10" s="1885">
        <f>+'F6 UNIDAD DERIVACIÓN'!$N$321</f>
        <v>0</v>
      </c>
      <c r="CV10" s="1885">
        <f>'F6 UNIDAD DERIVACIÓN'!$N$322</f>
        <v>0</v>
      </c>
      <c r="CW10" s="1885" t="str">
        <f>'F6 UNIDAD DERIVACIÓN'!$X$305</f>
        <v/>
      </c>
      <c r="CX10" s="1885" t="str">
        <f>IFERROR(CO10/CW10,"-")</f>
        <v>-</v>
      </c>
      <c r="CY10" s="1886">
        <f>'F6 UNIDAD DERIVACIÓN'!$X$316</f>
        <v>0</v>
      </c>
      <c r="CZ10" s="1887" t="str">
        <f>'F6 UNIDAD DERIVACIÓN'!$X$317</f>
        <v/>
      </c>
      <c r="DA10" s="1888" t="str">
        <f>'F8 AUTOEV INS-IMPL'!$E$13</f>
        <v/>
      </c>
      <c r="DB10" s="1888" t="str">
        <f>'F8 AUTOEV INS-IMPL'!$E$14</f>
        <v/>
      </c>
      <c r="DC10" s="1889" t="str">
        <f>'F8 AUTOEV INS-IMPL'!$E$15</f>
        <v/>
      </c>
      <c r="DD10" s="1889" t="str">
        <f>'F8 AUTOEV INS-IMPL'!$E$20</f>
        <v/>
      </c>
      <c r="DE10" s="1888" t="str">
        <f>'F8 AUTOEV INS-IMPL'!$E$25</f>
        <v/>
      </c>
      <c r="DF10" s="1890" t="str">
        <f>'F8 AUTOEV INS-IMPL'!$E$28</f>
        <v/>
      </c>
      <c r="DG10" s="1889" t="str">
        <f>'F8 AUTOEV INS-IMPL'!$E$29</f>
        <v/>
      </c>
      <c r="DH10" s="1889" t="str">
        <f>'F8 AUTOEV INS-IMPL'!$E$34</f>
        <v/>
      </c>
      <c r="DI10" s="1891">
        <f>'F9 AUTOEV SOPORTE'!$E$13</f>
        <v>0</v>
      </c>
      <c r="DJ10" s="1891">
        <f>'F9 AUTOEV SOPORTE'!E18</f>
        <v>0</v>
      </c>
      <c r="DK10" s="1891">
        <f>'F9 AUTOEV SOPORTE'!$E$23</f>
        <v>0</v>
      </c>
      <c r="DL10" s="1891">
        <f>'F9 AUTOEV SOPORTE'!$E$28</f>
        <v>0</v>
      </c>
      <c r="DM10" s="1891">
        <f>'F9 AUTOEV SOPORTE'!$E$33</f>
        <v>0</v>
      </c>
      <c r="DN10" s="1892">
        <f>+IFERROR(AVERAGE(DI10:DM10),"")</f>
        <v>0</v>
      </c>
      <c r="DO10" s="1891">
        <f>'F9 AUTOEV SOPORTE'!$E$38</f>
        <v>0</v>
      </c>
      <c r="DP10" s="1891">
        <f>'F9 AUTOEV SOPORTE'!E41</f>
        <v>0</v>
      </c>
      <c r="DQ10" s="1889">
        <f>'F9 AUTOEV SOPORTE'!$E$49</f>
        <v>0</v>
      </c>
      <c r="DR10" s="1889">
        <f>'F9 AUTOEV SOPORTE'!$E$54</f>
        <v>0</v>
      </c>
      <c r="DS10" s="1889">
        <f>'F9 AUTOEV SOPORTE'!$E$57</f>
        <v>0</v>
      </c>
      <c r="DT10" s="1889">
        <f>'F9 AUTOEV SOPORTE'!$E$60</f>
        <v>0</v>
      </c>
      <c r="DU10" s="1889">
        <f>'F9 AUTOEV SOPORTE'!$E$63</f>
        <v>0</v>
      </c>
      <c r="DV10" s="1889">
        <f>'F9 AUTOEV SOPORTE'!$E$66</f>
        <v>0</v>
      </c>
      <c r="DW10" s="1889">
        <f>'F9 AUTOEV SOPORTE'!$E$69</f>
        <v>0</v>
      </c>
      <c r="DX10" s="1889">
        <f>'F9 AUTOEV SOPORTE'!$E$74</f>
        <v>0</v>
      </c>
      <c r="DY10" s="1889">
        <f>'F9 AUTOEV SOPORTE'!$E$79</f>
        <v>0</v>
      </c>
      <c r="DZ10" s="1889">
        <f>'F9 AUTOEV SOPORTE'!$E$84</f>
        <v>0</v>
      </c>
      <c r="EA10" s="1893" t="str">
        <f>+'F11 EVALUACIÓN TÉCNICA'!$H$14</f>
        <v/>
      </c>
      <c r="EB10" s="1893" t="str">
        <f>+'F11 EVALUACIÓN TÉCNICA'!$H$32</f>
        <v/>
      </c>
      <c r="EC10" s="1894" t="str">
        <f>+'F11 EVALUACIÓN TÉCNICA'!$H$40</f>
        <v/>
      </c>
      <c r="ED10" s="1893">
        <f>+'F11 EVALUACIÓN TÉCNICA'!$A$90</f>
        <v>0</v>
      </c>
      <c r="EE10" s="1893">
        <f>+'F11 EVALUACIÓN TÉCNICA'!$C$90</f>
        <v>0</v>
      </c>
      <c r="EF10" s="1893">
        <f>+'F11 EVALUACIÓN TÉCNICA'!$F$90</f>
        <v>0</v>
      </c>
      <c r="EG10" s="1895">
        <f>+'F11 EVALUACIÓN TÉCNICA'!$A$101</f>
        <v>0</v>
      </c>
      <c r="EH10" s="1895">
        <f>+'F11 EVALUACIÓN TÉCNICA'!$E$101</f>
        <v>0</v>
      </c>
      <c r="EI10" s="1011" t="str">
        <f>IF('F11 EVALUACIÓN TÉCNICA'!$C$56=0,"",'F11 EVALUACIÓN TÉCNICA'!$C$56)</f>
        <v/>
      </c>
      <c r="EJ10" s="1011" t="str">
        <f>IF('F11 EVALUACIÓN TÉCNICA'!$C$57=0,"",'F11 EVALUACIÓN TÉCNICA'!$C$57)</f>
        <v/>
      </c>
      <c r="EK10" s="1011" t="str">
        <f>IF('F11 EVALUACIÓN TÉCNICA'!$C$58=0,"",'F11 EVALUACIÓN TÉCNICA'!$C$58)</f>
        <v/>
      </c>
      <c r="EL10" s="1011" t="str">
        <f>IF('F11 EVALUACIÓN TÉCNICA'!$C$59=0,"",'F11 EVALUACIÓN TÉCNICA'!$C$59)</f>
        <v/>
      </c>
      <c r="EM10" s="1011" t="str">
        <f>IF('F11 EVALUACIÓN TÉCNICA'!$C$60=0,"",'F11 EVALUACIÓN TÉCNICA'!$C$60)</f>
        <v/>
      </c>
      <c r="EN10" s="1011" t="str">
        <f>IF('F11 EVALUACIÓN TÉCNICA'!$C$69=0,"",'F11 EVALUACIÓN TÉCNICA'!$C$69)</f>
        <v/>
      </c>
      <c r="EO10" s="1011" t="str">
        <f>IF('F11 EVALUACIÓN TÉCNICA'!$C$70=0,"",'F11 EVALUACIÓN TÉCNICA'!$C$70)</f>
        <v/>
      </c>
      <c r="EP10" s="1011" t="str">
        <f>IF('F11 EVALUACIÓN TÉCNICA'!$C$71=0,"",'F11 EVALUACIÓN TÉCNICA'!$C$71)</f>
        <v/>
      </c>
      <c r="EQ10" s="1011" t="str">
        <f>IF('F11 EVALUACIÓN TÉCNICA'!$C$72=0,"",'F11 EVALUACIÓN TÉCNICA'!$C$72)</f>
        <v/>
      </c>
      <c r="ER10" s="1011" t="str">
        <f>IF('F11 EVALUACIÓN TÉCNICA'!$C$73=0,"",'F11 EVALUACIÓN TÉCNICA'!$C$73)</f>
        <v/>
      </c>
      <c r="ES10" s="1011" t="str">
        <f>IF('F11 EVALUACIÓN TÉCNICA'!$C$82=0,"",'F11 EVALUACIÓN TÉCNICA'!$C$82)</f>
        <v/>
      </c>
      <c r="ET10" s="1011" t="str">
        <f>IF('F11 EVALUACIÓN TÉCNICA'!$C$83=0,"",'F11 EVALUACIÓN TÉCNICA'!$C$83)</f>
        <v/>
      </c>
      <c r="EU10" s="1011" t="str">
        <f>IF('F11 EVALUACIÓN TÉCNICA'!$C$84=0,"",'F11 EVALUACIÓN TÉCNICA'!$C$84)</f>
        <v/>
      </c>
      <c r="EV10" s="1011" t="str">
        <f>IF('F11 EVALUACIÓN TÉCNICA'!$C$85=0,"",'F11 EVALUACIÓN TÉCNICA'!$C$85)</f>
        <v/>
      </c>
      <c r="EW10" s="1011" t="str">
        <f>IF('F11 EVALUACIÓN TÉCNICA'!$C$86=0,"",'F11 EVALUACIÓN TÉCNICA'!$C$86)</f>
        <v/>
      </c>
      <c r="EX10"/>
      <c r="EY10" s="1012" t="str">
        <f>+'F5.2 PREVENCIÓN TALLERES'!$I$70</f>
        <v/>
      </c>
      <c r="EZ10" s="1013" t="str">
        <f>+'F6 UNIDAD DERIVACIÓN'!$X$304</f>
        <v/>
      </c>
    </row>
    <row r="11" spans="1:156" ht="12.75" hidden="1" customHeight="1">
      <c r="A11" s="96"/>
      <c r="B11" s="96"/>
      <c r="C11" s="96"/>
      <c r="D11" s="96"/>
      <c r="E11" s="96"/>
      <c r="F11" s="96"/>
      <c r="G11" s="96"/>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1014"/>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c r="DT11" s="96"/>
      <c r="DU11" s="96"/>
      <c r="DV11" s="96"/>
      <c r="DW11" s="96"/>
      <c r="DX11" s="96"/>
      <c r="DY11" s="96"/>
      <c r="DZ11" s="96"/>
      <c r="EA11" s="96"/>
      <c r="EB11" s="96"/>
      <c r="EC11" s="96"/>
      <c r="ED11" s="96"/>
      <c r="EE11" s="96"/>
      <c r="EF11" s="96"/>
      <c r="EG11" s="96"/>
      <c r="EH11" s="96"/>
      <c r="EI11" s="96"/>
      <c r="EJ11" s="96"/>
      <c r="EK11" s="96"/>
      <c r="EL11" s="96"/>
      <c r="EM11" s="96"/>
      <c r="EN11" s="96"/>
      <c r="EO11" s="96"/>
      <c r="EP11" s="96"/>
      <c r="EQ11" s="96"/>
      <c r="ER11" s="96"/>
      <c r="ES11" s="96"/>
      <c r="ET11" s="96"/>
      <c r="EU11" s="96"/>
      <c r="EV11" s="96"/>
      <c r="EW11" s="96"/>
      <c r="EX11" s="96"/>
      <c r="EY11" s="96"/>
      <c r="EZ11" s="96"/>
    </row>
    <row r="12" spans="1:156" ht="12.75" hidden="1" customHeight="1">
      <c r="A12" s="96"/>
      <c r="B12" s="96"/>
      <c r="C12" s="96"/>
      <c r="D12" s="96"/>
      <c r="E12" s="96"/>
      <c r="F12" s="96"/>
      <c r="G12" s="96"/>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c r="DT12" s="96"/>
      <c r="DU12" s="96"/>
      <c r="DV12" s="96"/>
      <c r="DW12" s="96"/>
      <c r="DX12" s="96"/>
      <c r="DY12" s="96"/>
      <c r="DZ12" s="96"/>
      <c r="EA12" s="96"/>
      <c r="EB12" s="96"/>
      <c r="EC12" s="96"/>
      <c r="ED12" s="96"/>
      <c r="EE12" s="96"/>
      <c r="EF12" s="96"/>
      <c r="EG12" s="96"/>
      <c r="EH12" s="96"/>
      <c r="EI12" s="96"/>
      <c r="EJ12" s="96"/>
      <c r="EK12" s="96"/>
      <c r="EL12" s="96"/>
      <c r="EM12" s="96"/>
      <c r="EN12" s="96"/>
      <c r="EO12" s="96"/>
      <c r="EP12" s="96"/>
      <c r="EQ12" s="96"/>
      <c r="ER12" s="96"/>
      <c r="ES12" s="96"/>
      <c r="ET12" s="96"/>
      <c r="EU12" s="96"/>
      <c r="EV12" s="96"/>
      <c r="EW12" s="96"/>
      <c r="EX12" s="96"/>
      <c r="EY12" s="96"/>
      <c r="EZ12" s="96"/>
    </row>
    <row r="13" spans="1:156" hidden="1">
      <c r="A13" s="96"/>
      <c r="B13" s="96"/>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c r="DT13" s="96"/>
      <c r="DU13" s="96"/>
      <c r="DV13" s="96"/>
      <c r="DW13" s="96"/>
      <c r="DX13" s="96"/>
      <c r="DY13" s="96"/>
      <c r="DZ13" s="96"/>
      <c r="EA13" s="96"/>
      <c r="EB13" s="96"/>
      <c r="EC13" s="96"/>
      <c r="ED13" s="96"/>
      <c r="EE13" s="96"/>
      <c r="EF13" s="96"/>
      <c r="EG13" s="96"/>
      <c r="EH13" s="96"/>
      <c r="EI13" s="96"/>
      <c r="EJ13" s="96"/>
      <c r="EK13" s="96"/>
      <c r="EL13" s="96"/>
      <c r="EM13" s="96"/>
      <c r="EN13" s="96"/>
      <c r="EO13" s="96"/>
      <c r="EP13" s="96"/>
      <c r="EQ13" s="96"/>
      <c r="ER13" s="96"/>
      <c r="ES13" s="96"/>
      <c r="ET13" s="96"/>
      <c r="EU13" s="96"/>
      <c r="EV13" s="96"/>
      <c r="EW13" s="96"/>
      <c r="EX13" s="96"/>
      <c r="EY13" s="96"/>
      <c r="EZ13" s="96"/>
    </row>
    <row r="14" spans="1:156" hidden="1">
      <c r="A14" s="96"/>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c r="DT14" s="96"/>
      <c r="DU14" s="96"/>
      <c r="DV14" s="96"/>
      <c r="DW14" s="96"/>
      <c r="DX14" s="96"/>
      <c r="DY14" s="96"/>
      <c r="DZ14" s="96"/>
      <c r="EA14" s="96"/>
      <c r="EB14" s="96"/>
      <c r="EC14" s="96"/>
      <c r="ED14" s="96"/>
      <c r="EE14" s="96"/>
      <c r="EF14" s="96"/>
      <c r="EG14" s="96"/>
      <c r="EH14" s="96"/>
      <c r="EI14" s="96"/>
      <c r="EJ14" s="96"/>
      <c r="EK14" s="96"/>
      <c r="EL14" s="96"/>
      <c r="EM14" s="96"/>
      <c r="EN14" s="96"/>
      <c r="EO14" s="96"/>
      <c r="EP14" s="96"/>
      <c r="EQ14" s="96"/>
      <c r="ER14" s="96"/>
      <c r="ES14" s="96"/>
      <c r="ET14" s="96"/>
      <c r="EU14" s="96"/>
      <c r="EV14" s="96"/>
      <c r="EW14" s="96"/>
      <c r="EX14" s="96"/>
      <c r="EY14" s="96"/>
      <c r="EZ14" s="96"/>
    </row>
    <row r="15" spans="1:156" hidden="1">
      <c r="A15" s="96"/>
      <c r="B15" s="96"/>
      <c r="C15" s="96"/>
      <c r="D15" s="96"/>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c r="DT15" s="96"/>
      <c r="DU15" s="96"/>
      <c r="DV15" s="96"/>
      <c r="DW15" s="96"/>
      <c r="DX15" s="96"/>
      <c r="DY15" s="96"/>
      <c r="DZ15" s="96"/>
      <c r="EA15" s="96"/>
      <c r="EB15" s="96"/>
      <c r="EC15" s="96"/>
      <c r="ED15" s="96"/>
      <c r="EE15" s="96"/>
      <c r="EF15" s="96"/>
      <c r="EG15" s="96"/>
      <c r="EH15" s="96"/>
      <c r="EI15" s="96"/>
      <c r="EJ15" s="96"/>
      <c r="EK15" s="96"/>
      <c r="EL15" s="96"/>
      <c r="EM15" s="96"/>
      <c r="EN15" s="96"/>
      <c r="EO15" s="96"/>
      <c r="EP15" s="96"/>
      <c r="EQ15" s="96"/>
      <c r="ER15" s="96"/>
      <c r="ES15" s="96"/>
      <c r="ET15" s="96"/>
      <c r="EU15" s="96"/>
      <c r="EV15" s="96"/>
      <c r="EW15" s="96"/>
      <c r="EX15" s="96"/>
      <c r="EY15" s="96"/>
      <c r="EZ15" s="96"/>
    </row>
    <row r="16" spans="1:156" hidden="1">
      <c r="A16" s="96"/>
      <c r="B16" s="96"/>
      <c r="C16" s="96"/>
      <c r="D16" s="96"/>
      <c r="E16" s="96"/>
      <c r="F16" s="96"/>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c r="DT16" s="96"/>
      <c r="DU16" s="96"/>
      <c r="DV16" s="96"/>
      <c r="DW16" s="96"/>
      <c r="DX16" s="96"/>
      <c r="DY16" s="96"/>
      <c r="DZ16" s="96"/>
      <c r="EA16" s="96"/>
      <c r="EB16" s="96"/>
      <c r="EC16" s="96"/>
      <c r="ED16" s="96"/>
      <c r="EE16" s="96"/>
      <c r="EF16" s="96"/>
      <c r="EG16" s="96"/>
      <c r="EH16" s="96"/>
      <c r="EI16" s="96"/>
      <c r="EJ16" s="96"/>
      <c r="EK16" s="96"/>
      <c r="EL16" s="96"/>
      <c r="EM16" s="96"/>
      <c r="EN16" s="96"/>
      <c r="EO16" s="96"/>
      <c r="EP16" s="96"/>
      <c r="EQ16" s="96"/>
      <c r="ER16" s="96"/>
      <c r="ES16" s="96"/>
      <c r="ET16" s="96"/>
      <c r="EU16" s="96"/>
      <c r="EV16" s="96"/>
      <c r="EW16" s="96"/>
      <c r="EX16" s="96"/>
      <c r="EY16" s="96"/>
      <c r="EZ16" s="96"/>
    </row>
    <row r="17" spans="1:156" hidden="1">
      <c r="A17" s="96"/>
      <c r="B17" s="96"/>
      <c r="C17" s="96"/>
      <c r="D17" s="96"/>
      <c r="E17" s="96"/>
      <c r="F17" s="96"/>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c r="DT17" s="96"/>
      <c r="DU17" s="96"/>
      <c r="DV17" s="96"/>
      <c r="DW17" s="96"/>
      <c r="DX17" s="96"/>
      <c r="DY17" s="96"/>
      <c r="DZ17" s="96"/>
      <c r="EA17" s="96"/>
      <c r="EB17" s="96"/>
      <c r="EC17" s="96"/>
      <c r="ED17" s="96"/>
      <c r="EE17" s="96"/>
      <c r="EF17" s="96"/>
      <c r="EG17" s="96"/>
      <c r="EH17" s="96"/>
      <c r="EI17" s="96"/>
      <c r="EJ17" s="96"/>
      <c r="EK17" s="96"/>
      <c r="EL17" s="96"/>
      <c r="EM17" s="96"/>
      <c r="EN17" s="96"/>
      <c r="EO17" s="96"/>
      <c r="EP17" s="96"/>
      <c r="EQ17" s="96"/>
      <c r="ER17" s="96"/>
      <c r="ES17" s="96"/>
      <c r="ET17" s="96"/>
      <c r="EU17" s="96"/>
      <c r="EV17" s="96"/>
      <c r="EW17" s="96"/>
      <c r="EX17" s="96"/>
      <c r="EY17" s="96"/>
      <c r="EZ17" s="96"/>
    </row>
    <row r="18" spans="1:156" hidden="1">
      <c r="A18" s="96"/>
      <c r="B18" s="96"/>
      <c r="C18" s="96"/>
      <c r="D18" s="96"/>
      <c r="E18" s="96"/>
      <c r="F18" s="96"/>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c r="DT18" s="96"/>
      <c r="DU18" s="96"/>
      <c r="DV18" s="96"/>
      <c r="DW18" s="96"/>
      <c r="DX18" s="96"/>
      <c r="DY18" s="96"/>
      <c r="DZ18" s="96"/>
      <c r="EA18" s="96"/>
      <c r="EB18" s="96"/>
      <c r="EC18" s="96"/>
      <c r="ED18" s="96"/>
      <c r="EE18" s="96"/>
      <c r="EF18" s="96"/>
      <c r="EG18" s="96"/>
      <c r="EH18" s="96"/>
      <c r="EI18" s="96"/>
      <c r="EJ18" s="96"/>
      <c r="EK18" s="96"/>
      <c r="EL18" s="96"/>
      <c r="EM18" s="96"/>
      <c r="EN18" s="96"/>
      <c r="EO18" s="96"/>
      <c r="EP18" s="96"/>
      <c r="EQ18" s="96"/>
      <c r="ER18" s="96"/>
      <c r="ES18" s="96"/>
      <c r="ET18" s="96"/>
      <c r="EU18" s="96"/>
      <c r="EV18" s="96"/>
      <c r="EW18" s="96"/>
      <c r="EX18" s="96"/>
      <c r="EY18" s="96"/>
      <c r="EZ18" s="96"/>
    </row>
    <row r="19" spans="1:156" hidden="1">
      <c r="A19" s="96"/>
      <c r="B19" s="96"/>
      <c r="C19" s="96"/>
      <c r="D19" s="96"/>
      <c r="E19" s="96"/>
      <c r="F19" s="96"/>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c r="BM19" s="96"/>
      <c r="BN19" s="96"/>
      <c r="BO19" s="96"/>
      <c r="BP19" s="96"/>
      <c r="BQ19" s="96"/>
      <c r="BR19" s="96"/>
      <c r="BS19" s="96"/>
      <c r="BT19" s="96"/>
      <c r="BU19" s="96"/>
      <c r="BV19" s="96"/>
      <c r="BW19" s="96"/>
      <c r="BX19" s="96"/>
      <c r="BY19" s="96"/>
      <c r="BZ19" s="96"/>
      <c r="CA19" s="96"/>
      <c r="CB19" s="96"/>
      <c r="CC19" s="96"/>
      <c r="CD19" s="96"/>
      <c r="CE19" s="96"/>
      <c r="CF19" s="96"/>
      <c r="CG19" s="96"/>
      <c r="CH19" s="96"/>
      <c r="CI19" s="96"/>
      <c r="CJ19" s="96"/>
      <c r="CK19" s="96"/>
      <c r="CL19" s="96"/>
      <c r="CM19" s="96"/>
      <c r="CN19" s="96"/>
      <c r="CO19" s="96"/>
      <c r="CP19" s="96"/>
      <c r="CQ19" s="96"/>
      <c r="CR19" s="96"/>
      <c r="CS19" s="96"/>
      <c r="CT19" s="96"/>
      <c r="CU19" s="96"/>
      <c r="CV19" s="96"/>
      <c r="CW19" s="96"/>
      <c r="CX19" s="96"/>
      <c r="CY19" s="96"/>
      <c r="CZ19" s="96"/>
      <c r="DA19" s="96"/>
      <c r="DB19" s="96"/>
      <c r="DC19" s="96"/>
      <c r="DD19" s="96"/>
      <c r="DE19" s="96"/>
      <c r="DF19" s="96"/>
      <c r="DG19" s="96"/>
      <c r="DH19" s="96"/>
      <c r="DI19" s="96"/>
      <c r="DJ19" s="96"/>
      <c r="DK19" s="96"/>
      <c r="DL19" s="96"/>
      <c r="DM19" s="96"/>
      <c r="DN19" s="96"/>
      <c r="DO19" s="96"/>
      <c r="DP19" s="96"/>
      <c r="DQ19" s="96"/>
      <c r="DR19" s="96"/>
      <c r="DS19" s="96"/>
      <c r="DT19" s="96"/>
      <c r="DU19" s="96"/>
      <c r="DV19" s="96"/>
      <c r="DW19" s="96"/>
      <c r="DX19" s="96"/>
      <c r="DY19" s="96"/>
      <c r="DZ19" s="96"/>
      <c r="EA19" s="96"/>
      <c r="EB19" s="96"/>
      <c r="EC19" s="96"/>
      <c r="ED19" s="96"/>
      <c r="EE19" s="96"/>
      <c r="EF19" s="96"/>
      <c r="EG19" s="96"/>
      <c r="EH19" s="96"/>
      <c r="EI19" s="96"/>
      <c r="EJ19" s="96"/>
      <c r="EK19" s="96"/>
      <c r="EL19" s="96"/>
      <c r="EM19" s="96"/>
      <c r="EN19" s="96"/>
      <c r="EO19" s="96"/>
      <c r="EP19" s="96"/>
      <c r="EQ19" s="96"/>
      <c r="ER19" s="96"/>
      <c r="ES19" s="96"/>
      <c r="ET19" s="96"/>
      <c r="EU19" s="96"/>
      <c r="EV19" s="96"/>
      <c r="EW19" s="96"/>
      <c r="EX19" s="96"/>
      <c r="EY19" s="96"/>
      <c r="EZ19" s="96"/>
    </row>
    <row r="20" spans="1:156" hidden="1">
      <c r="A20" s="96"/>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c r="DT20" s="96"/>
      <c r="DU20" s="96"/>
      <c r="DV20" s="96"/>
      <c r="DW20" s="96"/>
      <c r="DX20" s="96"/>
      <c r="DY20" s="96"/>
      <c r="DZ20" s="96"/>
      <c r="EA20" s="96"/>
      <c r="EB20" s="96"/>
      <c r="EC20" s="96"/>
      <c r="ED20" s="96"/>
      <c r="EE20" s="96"/>
      <c r="EF20" s="96"/>
      <c r="EG20" s="96"/>
      <c r="EH20" s="96"/>
      <c r="EI20" s="96"/>
      <c r="EJ20" s="96"/>
      <c r="EK20" s="96"/>
      <c r="EL20" s="96"/>
      <c r="EM20" s="96"/>
      <c r="EN20" s="96"/>
      <c r="EO20" s="96"/>
      <c r="EP20" s="96"/>
      <c r="EQ20" s="96"/>
      <c r="ER20" s="96"/>
      <c r="ES20" s="96"/>
      <c r="ET20" s="96"/>
      <c r="EU20" s="96"/>
      <c r="EV20" s="96"/>
      <c r="EW20" s="96"/>
      <c r="EX20" s="96"/>
      <c r="EY20" s="96"/>
      <c r="EZ20" s="96"/>
    </row>
    <row r="21" spans="1:156" hidden="1">
      <c r="A21" s="96"/>
      <c r="B21" s="96"/>
      <c r="C21" s="96"/>
      <c r="D21" s="96"/>
      <c r="E21" s="96"/>
      <c r="F21" s="96"/>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c r="DT21" s="96"/>
      <c r="DU21" s="96"/>
      <c r="DV21" s="96"/>
      <c r="DW21" s="96"/>
      <c r="DX21" s="96"/>
      <c r="DY21" s="96"/>
      <c r="DZ21" s="96"/>
      <c r="EA21" s="96"/>
      <c r="EB21" s="96"/>
      <c r="EC21" s="96"/>
      <c r="ED21" s="96"/>
      <c r="EE21" s="96"/>
      <c r="EF21" s="96"/>
      <c r="EG21" s="96"/>
      <c r="EH21" s="96"/>
      <c r="EI21" s="96"/>
      <c r="EJ21" s="96"/>
      <c r="EK21" s="96"/>
      <c r="EL21" s="96"/>
      <c r="EM21" s="96"/>
      <c r="EN21" s="96"/>
      <c r="EO21" s="96"/>
      <c r="EP21" s="96"/>
      <c r="EQ21" s="96"/>
      <c r="ER21" s="96"/>
      <c r="ES21" s="96"/>
      <c r="ET21" s="96"/>
      <c r="EU21" s="96"/>
      <c r="EV21" s="96"/>
      <c r="EW21" s="96"/>
      <c r="EX21" s="96"/>
      <c r="EY21" s="96"/>
      <c r="EZ21" s="96"/>
    </row>
    <row r="22" spans="1:156" hidden="1">
      <c r="A22" s="96"/>
      <c r="B22" s="96"/>
      <c r="C22" s="96"/>
      <c r="D22" s="96"/>
      <c r="E22" s="96"/>
      <c r="F22" s="96"/>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c r="DT22" s="96"/>
      <c r="DU22" s="96"/>
      <c r="DV22" s="96"/>
      <c r="DW22" s="96"/>
      <c r="DX22" s="96"/>
      <c r="DY22" s="96"/>
      <c r="DZ22" s="96"/>
      <c r="EA22" s="96"/>
      <c r="EB22" s="96"/>
      <c r="EC22" s="96"/>
      <c r="ED22" s="96"/>
      <c r="EE22" s="96"/>
      <c r="EF22" s="96"/>
      <c r="EG22" s="96"/>
      <c r="EH22" s="96"/>
      <c r="EI22" s="96"/>
      <c r="EJ22" s="96"/>
      <c r="EK22" s="96"/>
      <c r="EL22" s="96"/>
      <c r="EM22" s="96"/>
      <c r="EN22" s="96"/>
      <c r="EO22" s="96"/>
      <c r="EP22" s="96"/>
      <c r="EQ22" s="96"/>
      <c r="ER22" s="96"/>
      <c r="ES22" s="96"/>
      <c r="ET22" s="96"/>
      <c r="EU22" s="96"/>
      <c r="EV22" s="96"/>
      <c r="EW22" s="96"/>
      <c r="EX22" s="96"/>
      <c r="EY22" s="96"/>
      <c r="EZ22" s="96"/>
    </row>
    <row r="23" spans="1:156" hidden="1">
      <c r="A23" s="96"/>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c r="DT23" s="96"/>
      <c r="DU23" s="96"/>
      <c r="DV23" s="96"/>
      <c r="DW23" s="96"/>
      <c r="DX23" s="96"/>
      <c r="DY23" s="96"/>
      <c r="DZ23" s="96"/>
      <c r="EA23" s="96"/>
      <c r="EB23" s="96"/>
      <c r="EC23" s="96"/>
      <c r="ED23" s="96"/>
      <c r="EE23" s="96"/>
      <c r="EF23" s="96"/>
      <c r="EG23" s="96"/>
      <c r="EH23" s="96"/>
      <c r="EI23" s="96"/>
      <c r="EJ23" s="96"/>
      <c r="EK23" s="96"/>
      <c r="EL23" s="96"/>
      <c r="EM23" s="96"/>
      <c r="EN23" s="96"/>
      <c r="EO23" s="96"/>
      <c r="EP23" s="96"/>
      <c r="EQ23" s="96"/>
      <c r="ER23" s="96"/>
      <c r="ES23" s="96"/>
      <c r="ET23" s="96"/>
      <c r="EU23" s="96"/>
      <c r="EV23" s="96"/>
      <c r="EW23" s="96"/>
      <c r="EX23" s="96"/>
      <c r="EY23" s="96"/>
      <c r="EZ23" s="96"/>
    </row>
    <row r="24" spans="1:156" hidden="1">
      <c r="A24" s="96"/>
      <c r="B24" s="96"/>
      <c r="C24" s="96"/>
      <c r="D24" s="96"/>
      <c r="E24" s="96"/>
      <c r="F24" s="96"/>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c r="DT24" s="96"/>
      <c r="DU24" s="96"/>
      <c r="DV24" s="96"/>
      <c r="DW24" s="96"/>
      <c r="DX24" s="96"/>
      <c r="DY24" s="96"/>
      <c r="DZ24" s="96"/>
      <c r="EA24" s="96"/>
      <c r="EB24" s="96"/>
      <c r="EC24" s="96"/>
      <c r="ED24" s="96"/>
      <c r="EE24" s="96"/>
      <c r="EF24" s="96"/>
      <c r="EG24" s="96"/>
      <c r="EH24" s="96"/>
      <c r="EI24" s="96"/>
      <c r="EJ24" s="96"/>
      <c r="EK24" s="96"/>
      <c r="EL24" s="96"/>
      <c r="EM24" s="96"/>
      <c r="EN24" s="96"/>
      <c r="EO24" s="96"/>
      <c r="EP24" s="96"/>
      <c r="EQ24" s="96"/>
      <c r="ER24" s="96"/>
      <c r="ES24" s="96"/>
      <c r="ET24" s="96"/>
      <c r="EU24" s="96"/>
      <c r="EV24" s="96"/>
      <c r="EW24" s="96"/>
      <c r="EX24" s="96"/>
      <c r="EY24" s="96"/>
      <c r="EZ24" s="96"/>
    </row>
    <row r="25" spans="1:156" hidden="1">
      <c r="A25" s="96"/>
      <c r="B25" s="96"/>
      <c r="C25" s="96"/>
      <c r="D25" s="96"/>
      <c r="E25" s="96"/>
      <c r="F25" s="96"/>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c r="DT25" s="96"/>
      <c r="DU25" s="96"/>
      <c r="DV25" s="96"/>
      <c r="DW25" s="96"/>
      <c r="DX25" s="96"/>
      <c r="DY25" s="96"/>
      <c r="DZ25" s="96"/>
      <c r="EA25" s="96"/>
      <c r="EB25" s="96"/>
      <c r="EC25" s="96"/>
      <c r="ED25" s="96"/>
      <c r="EE25" s="96"/>
      <c r="EF25" s="96"/>
      <c r="EG25" s="96"/>
      <c r="EH25" s="96"/>
      <c r="EI25" s="96"/>
      <c r="EJ25" s="96"/>
      <c r="EK25" s="96"/>
      <c r="EL25" s="96"/>
      <c r="EM25" s="96"/>
      <c r="EN25" s="96"/>
      <c r="EO25" s="96"/>
      <c r="EP25" s="96"/>
      <c r="EQ25" s="96"/>
      <c r="ER25" s="96"/>
      <c r="ES25" s="96"/>
      <c r="ET25" s="96"/>
      <c r="EU25" s="96"/>
      <c r="EV25" s="96"/>
      <c r="EW25" s="96"/>
      <c r="EX25" s="96"/>
      <c r="EY25" s="96"/>
      <c r="EZ25" s="96"/>
    </row>
    <row r="26" spans="1:156" hidden="1">
      <c r="A26" s="96"/>
      <c r="B26" s="96"/>
      <c r="C26" s="96"/>
      <c r="D26" s="96"/>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c r="DT26" s="96"/>
      <c r="DU26" s="96"/>
      <c r="DV26" s="96"/>
      <c r="DW26" s="96"/>
      <c r="DX26" s="96"/>
      <c r="DY26" s="96"/>
      <c r="DZ26" s="96"/>
      <c r="EA26" s="96"/>
      <c r="EB26" s="96"/>
      <c r="EC26" s="96"/>
      <c r="ED26" s="96"/>
      <c r="EE26" s="96"/>
      <c r="EF26" s="96"/>
      <c r="EG26" s="96"/>
      <c r="EH26" s="96"/>
      <c r="EI26" s="96"/>
      <c r="EJ26" s="96"/>
      <c r="EK26" s="96"/>
      <c r="EL26" s="96"/>
      <c r="EM26" s="96"/>
      <c r="EN26" s="96"/>
      <c r="EO26" s="96"/>
      <c r="EP26" s="96"/>
      <c r="EQ26" s="96"/>
      <c r="ER26" s="96"/>
      <c r="ES26" s="96"/>
      <c r="ET26" s="96"/>
      <c r="EU26" s="96"/>
      <c r="EV26" s="96"/>
      <c r="EW26" s="96"/>
      <c r="EX26" s="96"/>
      <c r="EY26" s="96"/>
      <c r="EZ26" s="96"/>
    </row>
    <row r="27" spans="1:156" hidden="1">
      <c r="A27" s="96"/>
      <c r="B27" s="96"/>
      <c r="C27" s="96"/>
      <c r="D27" s="96"/>
      <c r="E27" s="96"/>
      <c r="F27" s="96"/>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c r="DT27" s="96"/>
      <c r="DU27" s="96"/>
      <c r="DV27" s="96"/>
      <c r="DW27" s="96"/>
      <c r="DX27" s="96"/>
      <c r="DY27" s="96"/>
      <c r="DZ27" s="96"/>
      <c r="EA27" s="96"/>
      <c r="EB27" s="96"/>
      <c r="EC27" s="96"/>
      <c r="ED27" s="96"/>
      <c r="EE27" s="96"/>
      <c r="EF27" s="96"/>
      <c r="EG27" s="96"/>
      <c r="EH27" s="96"/>
      <c r="EI27" s="96"/>
      <c r="EJ27" s="96"/>
      <c r="EK27" s="96"/>
      <c r="EL27" s="96"/>
      <c r="EM27" s="96"/>
      <c r="EN27" s="96"/>
      <c r="EO27" s="96"/>
      <c r="EP27" s="96"/>
      <c r="EQ27" s="96"/>
      <c r="ER27" s="96"/>
      <c r="ES27" s="96"/>
      <c r="ET27" s="96"/>
      <c r="EU27" s="96"/>
      <c r="EV27" s="96"/>
      <c r="EW27" s="96"/>
      <c r="EX27" s="96"/>
      <c r="EY27" s="96"/>
      <c r="EZ27" s="96"/>
    </row>
    <row r="28" spans="1:156" hidden="1">
      <c r="A28" s="96"/>
      <c r="B28" s="96"/>
      <c r="C28" s="96"/>
      <c r="D28" s="96"/>
      <c r="E28" s="96"/>
      <c r="F28" s="96"/>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c r="DT28" s="96"/>
      <c r="DU28" s="96"/>
      <c r="DV28" s="96"/>
      <c r="DW28" s="96"/>
      <c r="DX28" s="96"/>
      <c r="DY28" s="96"/>
      <c r="DZ28" s="96"/>
      <c r="EA28" s="96"/>
      <c r="EB28" s="96"/>
      <c r="EC28" s="96"/>
      <c r="ED28" s="96"/>
      <c r="EE28" s="96"/>
      <c r="EF28" s="96"/>
      <c r="EG28" s="96"/>
      <c r="EH28" s="96"/>
      <c r="EI28" s="96"/>
      <c r="EJ28" s="96"/>
      <c r="EK28" s="96"/>
      <c r="EL28" s="96"/>
      <c r="EM28" s="96"/>
      <c r="EN28" s="96"/>
      <c r="EO28" s="96"/>
      <c r="EP28" s="96"/>
      <c r="EQ28" s="96"/>
      <c r="ER28" s="96"/>
      <c r="ES28" s="96"/>
      <c r="ET28" s="96"/>
      <c r="EU28" s="96"/>
      <c r="EV28" s="96"/>
      <c r="EW28" s="96"/>
      <c r="EX28" s="96"/>
      <c r="EY28" s="96"/>
      <c r="EZ28" s="96"/>
    </row>
    <row r="29" spans="1:156" hidden="1">
      <c r="A29" s="96"/>
      <c r="B29" s="96"/>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c r="DT29" s="96"/>
      <c r="DU29" s="96"/>
      <c r="DV29" s="96"/>
      <c r="DW29" s="96"/>
      <c r="DX29" s="96"/>
      <c r="DY29" s="96"/>
      <c r="DZ29" s="96"/>
      <c r="EA29" s="96"/>
      <c r="EB29" s="96"/>
      <c r="EC29" s="96"/>
      <c r="ED29" s="96"/>
      <c r="EE29" s="96"/>
      <c r="EF29" s="96"/>
      <c r="EG29" s="96"/>
      <c r="EH29" s="96"/>
      <c r="EI29" s="96"/>
      <c r="EJ29" s="96"/>
      <c r="EK29" s="96"/>
      <c r="EL29" s="96"/>
      <c r="EM29" s="96"/>
      <c r="EN29" s="96"/>
      <c r="EO29" s="96"/>
      <c r="EP29" s="96"/>
      <c r="EQ29" s="96"/>
      <c r="ER29" s="96"/>
      <c r="ES29" s="96"/>
      <c r="ET29" s="96"/>
      <c r="EU29" s="96"/>
      <c r="EV29" s="96"/>
      <c r="EW29" s="96"/>
      <c r="EX29" s="96"/>
      <c r="EY29" s="96"/>
      <c r="EZ29" s="96"/>
    </row>
    <row r="30" spans="1:156" hidden="1">
      <c r="A30" s="96"/>
      <c r="B30" s="96"/>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c r="DT30" s="96"/>
      <c r="DU30" s="96"/>
      <c r="DV30" s="96"/>
      <c r="DW30" s="96"/>
      <c r="DX30" s="96"/>
      <c r="DY30" s="96"/>
      <c r="DZ30" s="96"/>
      <c r="EA30" s="96"/>
      <c r="EB30" s="96"/>
      <c r="EC30" s="96"/>
      <c r="ED30" s="96"/>
      <c r="EE30" s="96"/>
      <c r="EF30" s="96"/>
      <c r="EG30" s="96"/>
      <c r="EH30" s="96"/>
      <c r="EI30" s="96"/>
      <c r="EJ30" s="96"/>
      <c r="EK30" s="96"/>
      <c r="EL30" s="96"/>
      <c r="EM30" s="96"/>
      <c r="EN30" s="96"/>
      <c r="EO30" s="96"/>
      <c r="EP30" s="96"/>
      <c r="EQ30" s="96"/>
      <c r="ER30" s="96"/>
      <c r="ES30" s="96"/>
      <c r="ET30" s="96"/>
      <c r="EU30" s="96"/>
      <c r="EV30" s="96"/>
      <c r="EW30" s="96"/>
      <c r="EX30" s="96"/>
      <c r="EY30" s="96"/>
      <c r="EZ30" s="96"/>
    </row>
    <row r="31" spans="1:156" hidden="1">
      <c r="A31" s="96"/>
      <c r="B31" s="96"/>
      <c r="C31" s="96"/>
      <c r="D31" s="96"/>
      <c r="E31" s="96"/>
      <c r="F31" s="9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c r="AW31" s="96"/>
      <c r="AX31" s="96"/>
      <c r="AY31" s="96"/>
      <c r="AZ31" s="96"/>
      <c r="BA31" s="96"/>
      <c r="BB31" s="96"/>
      <c r="BC31" s="96"/>
      <c r="BD31" s="96"/>
      <c r="BE31" s="96"/>
      <c r="BF31" s="96"/>
      <c r="BG31" s="96"/>
      <c r="BH31" s="96"/>
      <c r="BI31" s="96"/>
      <c r="BJ31" s="96"/>
      <c r="BK31" s="96"/>
      <c r="BL31" s="96"/>
      <c r="BM31" s="96"/>
      <c r="BN31" s="96"/>
      <c r="BO31" s="96"/>
      <c r="BP31" s="96"/>
      <c r="BQ31" s="96"/>
      <c r="BR31" s="96"/>
      <c r="BS31" s="96"/>
      <c r="BT31" s="96"/>
      <c r="BU31" s="96"/>
      <c r="BV31" s="96"/>
      <c r="BW31" s="96"/>
      <c r="BX31" s="96"/>
      <c r="BY31" s="96"/>
      <c r="BZ31" s="96"/>
      <c r="CA31" s="96"/>
      <c r="CB31" s="96"/>
      <c r="CC31" s="96"/>
      <c r="CD31" s="96"/>
      <c r="CE31" s="96"/>
      <c r="CF31" s="96"/>
      <c r="CG31" s="96"/>
      <c r="CH31" s="96"/>
      <c r="CI31" s="96"/>
      <c r="CJ31" s="96"/>
      <c r="CK31" s="96"/>
      <c r="CL31" s="96"/>
      <c r="CM31" s="96"/>
      <c r="CN31" s="96"/>
      <c r="CO31" s="96"/>
      <c r="CP31" s="96"/>
      <c r="CQ31" s="96"/>
      <c r="CR31" s="96"/>
      <c r="CS31" s="96"/>
      <c r="CT31" s="96"/>
      <c r="CU31" s="96"/>
      <c r="CV31" s="96"/>
      <c r="CW31" s="96"/>
      <c r="CX31" s="96"/>
      <c r="CY31" s="96"/>
      <c r="CZ31" s="96"/>
      <c r="DA31" s="96"/>
      <c r="DB31" s="96"/>
      <c r="DC31" s="96"/>
      <c r="DD31" s="96"/>
      <c r="DE31" s="96"/>
      <c r="DF31" s="96"/>
      <c r="DG31" s="96"/>
      <c r="DH31" s="96"/>
      <c r="DI31" s="96"/>
      <c r="DJ31" s="96"/>
      <c r="DK31" s="96"/>
      <c r="DL31" s="96"/>
      <c r="DM31" s="96"/>
      <c r="DN31" s="96"/>
      <c r="DO31" s="96"/>
      <c r="DP31" s="96"/>
      <c r="DQ31" s="96"/>
      <c r="DR31" s="96"/>
      <c r="DS31" s="96"/>
      <c r="DT31" s="96"/>
      <c r="DU31" s="96"/>
      <c r="DV31" s="96"/>
      <c r="DW31" s="96"/>
      <c r="DX31" s="96"/>
      <c r="DY31" s="96"/>
      <c r="DZ31" s="96"/>
      <c r="EA31" s="96"/>
      <c r="EB31" s="96"/>
      <c r="EC31" s="96"/>
      <c r="ED31" s="96"/>
      <c r="EE31" s="96"/>
      <c r="EF31" s="96"/>
      <c r="EG31" s="96"/>
      <c r="EH31" s="96"/>
      <c r="EI31" s="96"/>
      <c r="EJ31" s="96"/>
      <c r="EK31" s="96"/>
      <c r="EL31" s="96"/>
      <c r="EM31" s="96"/>
      <c r="EN31" s="96"/>
      <c r="EO31" s="96"/>
      <c r="EP31" s="96"/>
      <c r="EQ31" s="96"/>
      <c r="ER31" s="96"/>
      <c r="ES31" s="96"/>
      <c r="ET31" s="96"/>
      <c r="EU31" s="96"/>
      <c r="EV31" s="96"/>
      <c r="EW31" s="96"/>
      <c r="EX31" s="96"/>
      <c r="EY31" s="96"/>
      <c r="EZ31" s="96"/>
    </row>
    <row r="32" spans="1:156" hidden="1">
      <c r="A32" s="96"/>
      <c r="B32" s="96"/>
      <c r="C32" s="96"/>
      <c r="D32" s="96"/>
      <c r="E32" s="96"/>
      <c r="F32" s="96"/>
      <c r="G32" s="96"/>
      <c r="H32" s="96"/>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c r="AU32" s="96"/>
      <c r="AV32" s="96"/>
      <c r="AW32" s="96"/>
      <c r="AX32" s="96"/>
      <c r="AY32" s="96"/>
      <c r="AZ32" s="96"/>
      <c r="BA32" s="96"/>
      <c r="BB32" s="96"/>
      <c r="BC32" s="96"/>
      <c r="BD32" s="96"/>
      <c r="BE32" s="96"/>
      <c r="BF32" s="96"/>
      <c r="BG32" s="96"/>
      <c r="BH32" s="96"/>
      <c r="BI32" s="96"/>
      <c r="BJ32" s="96"/>
      <c r="BK32" s="96"/>
      <c r="BL32" s="96"/>
      <c r="BM32" s="96"/>
      <c r="BN32" s="96"/>
      <c r="BO32" s="96"/>
      <c r="BP32" s="96"/>
      <c r="BQ32" s="96"/>
      <c r="BR32" s="96"/>
      <c r="BS32" s="96"/>
      <c r="BT32" s="96"/>
      <c r="BU32" s="96"/>
      <c r="BV32" s="96"/>
      <c r="BW32" s="96"/>
      <c r="BX32" s="96"/>
      <c r="BY32" s="96"/>
      <c r="BZ32" s="96"/>
      <c r="CA32" s="96"/>
      <c r="CB32" s="96"/>
      <c r="CC32" s="96"/>
      <c r="CD32" s="96"/>
      <c r="CE32" s="96"/>
      <c r="CF32" s="96"/>
      <c r="CG32" s="96"/>
      <c r="CH32" s="96"/>
      <c r="CI32" s="96"/>
      <c r="CJ32" s="96"/>
      <c r="CK32" s="96"/>
      <c r="CL32" s="96"/>
      <c r="CM32" s="96"/>
      <c r="CN32" s="96"/>
      <c r="CO32" s="96"/>
      <c r="CP32" s="96"/>
      <c r="CQ32" s="96"/>
      <c r="CR32" s="96"/>
      <c r="CS32" s="96"/>
      <c r="CT32" s="96"/>
      <c r="CU32" s="96"/>
      <c r="CV32" s="96"/>
      <c r="CW32" s="96"/>
      <c r="CX32" s="96"/>
      <c r="CY32" s="96"/>
      <c r="CZ32" s="96"/>
      <c r="DA32" s="96"/>
      <c r="DB32" s="96"/>
      <c r="DC32" s="96"/>
      <c r="DD32" s="96"/>
      <c r="DE32" s="96"/>
      <c r="DF32" s="96"/>
      <c r="DG32" s="96"/>
      <c r="DH32" s="96"/>
      <c r="DI32" s="96"/>
      <c r="DJ32" s="96"/>
      <c r="DK32" s="96"/>
      <c r="DL32" s="96"/>
      <c r="DM32" s="96"/>
      <c r="DN32" s="96"/>
      <c r="DO32" s="96"/>
      <c r="DP32" s="96"/>
      <c r="DQ32" s="96"/>
      <c r="DR32" s="96"/>
      <c r="DS32" s="96"/>
      <c r="DT32" s="96"/>
      <c r="DU32" s="96"/>
      <c r="DV32" s="96"/>
      <c r="DW32" s="96"/>
      <c r="DX32" s="96"/>
      <c r="DY32" s="96"/>
      <c r="DZ32" s="96"/>
      <c r="EA32" s="96"/>
      <c r="EB32" s="96"/>
      <c r="EC32" s="96"/>
      <c r="ED32" s="96"/>
      <c r="EE32" s="96"/>
      <c r="EF32" s="96"/>
      <c r="EG32" s="96"/>
      <c r="EH32" s="96"/>
      <c r="EI32" s="96"/>
      <c r="EJ32" s="96"/>
      <c r="EK32" s="96"/>
      <c r="EL32" s="96"/>
      <c r="EM32" s="96"/>
      <c r="EN32" s="96"/>
      <c r="EO32" s="96"/>
      <c r="EP32" s="96"/>
      <c r="EQ32" s="96"/>
      <c r="ER32" s="96"/>
      <c r="ES32" s="96"/>
      <c r="ET32" s="96"/>
      <c r="EU32" s="96"/>
      <c r="EV32" s="96"/>
      <c r="EW32" s="96"/>
      <c r="EX32" s="96"/>
      <c r="EY32" s="96"/>
      <c r="EZ32" s="96"/>
    </row>
    <row r="33" spans="1:156" hidden="1">
      <c r="A33" s="96"/>
      <c r="B33" s="96"/>
      <c r="C33" s="96"/>
      <c r="D33" s="96"/>
      <c r="E33" s="96"/>
      <c r="F33" s="96"/>
      <c r="G33" s="96"/>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c r="DT33" s="96"/>
      <c r="DU33" s="96"/>
      <c r="DV33" s="96"/>
      <c r="DW33" s="96"/>
      <c r="DX33" s="96"/>
      <c r="DY33" s="96"/>
      <c r="DZ33" s="96"/>
      <c r="EA33" s="96"/>
      <c r="EB33" s="96"/>
      <c r="EC33" s="96"/>
      <c r="ED33" s="96"/>
      <c r="EE33" s="96"/>
      <c r="EF33" s="96"/>
      <c r="EG33" s="96"/>
      <c r="EH33" s="96"/>
      <c r="EI33" s="96"/>
      <c r="EJ33" s="96"/>
      <c r="EK33" s="96"/>
      <c r="EL33" s="96"/>
      <c r="EM33" s="96"/>
      <c r="EN33" s="96"/>
      <c r="EO33" s="96"/>
      <c r="EP33" s="96"/>
      <c r="EQ33" s="96"/>
      <c r="ER33" s="96"/>
      <c r="ES33" s="96"/>
      <c r="ET33" s="96"/>
      <c r="EU33" s="96"/>
      <c r="EV33" s="96"/>
      <c r="EW33" s="96"/>
      <c r="EX33" s="96"/>
      <c r="EY33" s="96"/>
      <c r="EZ33" s="96"/>
    </row>
    <row r="34" spans="1:156" hidden="1">
      <c r="A34" s="96"/>
      <c r="B34" s="96"/>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96"/>
      <c r="AO34" s="96"/>
      <c r="AP34" s="96"/>
      <c r="AQ34" s="96"/>
      <c r="AR34" s="96"/>
      <c r="AS34" s="96"/>
      <c r="AT34" s="96"/>
      <c r="AU34" s="96"/>
      <c r="AV34" s="96"/>
      <c r="AW34" s="96"/>
      <c r="AX34" s="96"/>
      <c r="AY34" s="96"/>
      <c r="AZ34" s="96"/>
      <c r="BA34" s="96"/>
      <c r="BB34" s="96"/>
      <c r="BC34" s="96"/>
      <c r="BD34" s="96"/>
      <c r="BE34" s="96"/>
      <c r="BF34" s="96"/>
      <c r="BG34" s="96"/>
      <c r="BH34" s="96"/>
      <c r="BI34" s="96"/>
      <c r="BJ34" s="96"/>
      <c r="BK34" s="96"/>
      <c r="BL34" s="96"/>
      <c r="BM34" s="96"/>
      <c r="BN34" s="96"/>
      <c r="BO34" s="96"/>
      <c r="BP34" s="96"/>
      <c r="BQ34" s="96"/>
      <c r="BR34" s="96"/>
      <c r="BS34" s="96"/>
      <c r="BT34" s="96"/>
      <c r="BU34" s="96"/>
      <c r="BV34" s="96"/>
      <c r="BW34" s="96"/>
      <c r="BX34" s="96"/>
      <c r="BY34" s="96"/>
      <c r="BZ34" s="96"/>
      <c r="CA34" s="96"/>
      <c r="CB34" s="96"/>
      <c r="CC34" s="96"/>
      <c r="CD34" s="96"/>
      <c r="CE34" s="96"/>
      <c r="CF34" s="96"/>
      <c r="CG34" s="96"/>
      <c r="CH34" s="96"/>
      <c r="CI34" s="96"/>
      <c r="CJ34" s="96"/>
      <c r="CK34" s="96"/>
      <c r="CL34" s="96"/>
      <c r="CM34" s="96"/>
      <c r="CN34" s="96"/>
      <c r="CO34" s="96"/>
      <c r="CP34" s="96"/>
      <c r="CQ34" s="96"/>
      <c r="CR34" s="96"/>
      <c r="CS34" s="96"/>
      <c r="CT34" s="96"/>
      <c r="CU34" s="96"/>
      <c r="CV34" s="96"/>
      <c r="CW34" s="96"/>
      <c r="CX34" s="96"/>
      <c r="CY34" s="96"/>
      <c r="CZ34" s="96"/>
      <c r="DA34" s="96"/>
      <c r="DB34" s="96"/>
      <c r="DC34" s="96"/>
      <c r="DD34" s="96"/>
      <c r="DE34" s="96"/>
      <c r="DF34" s="96"/>
      <c r="DG34" s="96"/>
      <c r="DH34" s="96"/>
      <c r="DI34" s="96"/>
      <c r="DJ34" s="96"/>
      <c r="DK34" s="96"/>
      <c r="DL34" s="96"/>
      <c r="DM34" s="96"/>
      <c r="DN34" s="96"/>
      <c r="DO34" s="96"/>
      <c r="DP34" s="96"/>
      <c r="DQ34" s="96"/>
      <c r="DR34" s="96"/>
      <c r="DS34" s="96"/>
      <c r="DT34" s="96"/>
      <c r="DU34" s="96"/>
      <c r="DV34" s="96"/>
      <c r="DW34" s="96"/>
      <c r="DX34" s="96"/>
      <c r="DY34" s="96"/>
      <c r="DZ34" s="96"/>
      <c r="EA34" s="96"/>
      <c r="EB34" s="96"/>
      <c r="EC34" s="96"/>
      <c r="ED34" s="96"/>
      <c r="EE34" s="96"/>
      <c r="EF34" s="96"/>
      <c r="EG34" s="96"/>
      <c r="EH34" s="96"/>
      <c r="EI34" s="96"/>
      <c r="EJ34" s="96"/>
      <c r="EK34" s="96"/>
      <c r="EL34" s="96"/>
      <c r="EM34" s="96"/>
      <c r="EN34" s="96"/>
      <c r="EO34" s="96"/>
      <c r="EP34" s="96"/>
      <c r="EQ34" s="96"/>
      <c r="ER34" s="96"/>
      <c r="ES34" s="96"/>
      <c r="ET34" s="96"/>
      <c r="EU34" s="96"/>
      <c r="EV34" s="96"/>
      <c r="EW34" s="96"/>
      <c r="EX34" s="96"/>
      <c r="EY34" s="96"/>
      <c r="EZ34" s="96"/>
    </row>
    <row r="35" spans="1:156" hidden="1">
      <c r="A35" s="96"/>
      <c r="B35" s="96"/>
      <c r="C35" s="96"/>
      <c r="D35" s="96"/>
      <c r="E35" s="96"/>
      <c r="F35" s="96"/>
      <c r="G35" s="96"/>
      <c r="H35" s="96"/>
      <c r="I35" s="96"/>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c r="AU35" s="96"/>
      <c r="AV35" s="96"/>
      <c r="AW35" s="96"/>
      <c r="AX35" s="96"/>
      <c r="AY35" s="96"/>
      <c r="AZ35" s="96"/>
      <c r="BA35" s="96"/>
      <c r="BB35" s="96"/>
      <c r="BC35" s="96"/>
      <c r="BD35" s="96"/>
      <c r="BE35" s="96"/>
      <c r="BF35" s="96"/>
      <c r="BG35" s="96"/>
      <c r="BH35" s="96"/>
      <c r="BI35" s="96"/>
      <c r="BJ35" s="96"/>
      <c r="BK35" s="96"/>
      <c r="BL35" s="96"/>
      <c r="BM35" s="96"/>
      <c r="BN35" s="96"/>
      <c r="BO35" s="96"/>
      <c r="BP35" s="96"/>
      <c r="BQ35" s="96"/>
      <c r="BR35" s="96"/>
      <c r="BS35" s="96"/>
      <c r="BT35" s="96"/>
      <c r="BU35" s="96"/>
      <c r="BV35" s="96"/>
      <c r="BW35" s="96"/>
      <c r="BX35" s="96"/>
      <c r="BY35" s="96"/>
      <c r="BZ35" s="96"/>
      <c r="CA35" s="96"/>
      <c r="CB35" s="96"/>
      <c r="CC35" s="96"/>
      <c r="CD35" s="96"/>
      <c r="CE35" s="96"/>
      <c r="CF35" s="96"/>
      <c r="CG35" s="96"/>
      <c r="CH35" s="96"/>
      <c r="CI35" s="96"/>
      <c r="CJ35" s="96"/>
      <c r="CK35" s="96"/>
      <c r="CL35" s="96"/>
      <c r="CM35" s="96"/>
      <c r="CN35" s="96"/>
      <c r="CO35" s="96"/>
      <c r="CP35" s="96"/>
      <c r="CQ35" s="96"/>
      <c r="CR35" s="96"/>
      <c r="CS35" s="96"/>
      <c r="CT35" s="96"/>
      <c r="CU35" s="96"/>
      <c r="CV35" s="96"/>
      <c r="CW35" s="96"/>
      <c r="CX35" s="96"/>
      <c r="CY35" s="96"/>
      <c r="CZ35" s="96"/>
      <c r="DA35" s="96"/>
      <c r="DB35" s="96"/>
      <c r="DC35" s="96"/>
      <c r="DD35" s="96"/>
      <c r="DE35" s="96"/>
      <c r="DF35" s="96"/>
      <c r="DG35" s="96"/>
      <c r="DH35" s="96"/>
      <c r="DI35" s="96"/>
      <c r="DJ35" s="96"/>
      <c r="DK35" s="96"/>
      <c r="DL35" s="96"/>
      <c r="DM35" s="96"/>
      <c r="DN35" s="96"/>
      <c r="DO35" s="96"/>
      <c r="DP35" s="96"/>
      <c r="DQ35" s="96"/>
      <c r="DR35" s="96"/>
      <c r="DS35" s="96"/>
      <c r="DT35" s="96"/>
      <c r="DU35" s="96"/>
      <c r="DV35" s="96"/>
      <c r="DW35" s="96"/>
      <c r="DX35" s="96"/>
      <c r="DY35" s="96"/>
      <c r="DZ35" s="96"/>
      <c r="EA35" s="96"/>
      <c r="EB35" s="96"/>
      <c r="EC35" s="96"/>
      <c r="ED35" s="96"/>
      <c r="EE35" s="96"/>
      <c r="EF35" s="96"/>
      <c r="EG35" s="96"/>
      <c r="EH35" s="96"/>
      <c r="EI35" s="96"/>
      <c r="EJ35" s="96"/>
      <c r="EK35" s="96"/>
      <c r="EL35" s="96"/>
      <c r="EM35" s="96"/>
      <c r="EN35" s="96"/>
      <c r="EO35" s="96"/>
      <c r="EP35" s="96"/>
      <c r="EQ35" s="96"/>
      <c r="ER35" s="96"/>
      <c r="ES35" s="96"/>
      <c r="ET35" s="96"/>
      <c r="EU35" s="96"/>
      <c r="EV35" s="96"/>
      <c r="EW35" s="96"/>
      <c r="EX35" s="96"/>
      <c r="EY35" s="96"/>
      <c r="EZ35" s="96"/>
    </row>
    <row r="36" spans="1:156" hidden="1">
      <c r="A36" s="96"/>
      <c r="B36" s="96"/>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96"/>
      <c r="BF36" s="96"/>
      <c r="BG36" s="96"/>
      <c r="BH36" s="96"/>
      <c r="BI36" s="96"/>
      <c r="BJ36" s="96"/>
      <c r="BK36" s="96"/>
      <c r="BL36" s="96"/>
      <c r="BM36" s="96"/>
      <c r="BN36" s="96"/>
      <c r="BO36" s="96"/>
      <c r="BP36" s="96"/>
      <c r="BQ36" s="96"/>
      <c r="BR36" s="96"/>
      <c r="BS36" s="96"/>
      <c r="BT36" s="96"/>
      <c r="BU36" s="96"/>
      <c r="BV36" s="96"/>
      <c r="BW36" s="96"/>
      <c r="BX36" s="96"/>
      <c r="BY36" s="96"/>
      <c r="BZ36" s="96"/>
      <c r="CA36" s="96"/>
      <c r="CB36" s="96"/>
      <c r="CC36" s="96"/>
      <c r="CD36" s="96"/>
      <c r="CE36" s="96"/>
      <c r="CF36" s="96"/>
      <c r="CG36" s="96"/>
      <c r="CH36" s="96"/>
      <c r="CI36" s="96"/>
      <c r="CJ36" s="96"/>
      <c r="CK36" s="96"/>
      <c r="CL36" s="96"/>
      <c r="CM36" s="96"/>
      <c r="CN36" s="96"/>
      <c r="CO36" s="96"/>
      <c r="CP36" s="96"/>
      <c r="CQ36" s="96"/>
      <c r="CR36" s="96"/>
      <c r="CS36" s="96"/>
      <c r="CT36" s="96"/>
      <c r="CU36" s="96"/>
      <c r="CV36" s="96"/>
      <c r="CW36" s="96"/>
      <c r="CX36" s="96"/>
      <c r="CY36" s="96"/>
      <c r="CZ36" s="96"/>
      <c r="DA36" s="96"/>
      <c r="DB36" s="96"/>
      <c r="DC36" s="96"/>
      <c r="DD36" s="96"/>
      <c r="DE36" s="96"/>
      <c r="DF36" s="96"/>
      <c r="DG36" s="96"/>
      <c r="DH36" s="96"/>
      <c r="DI36" s="96"/>
      <c r="DJ36" s="96"/>
      <c r="DK36" s="96"/>
      <c r="DL36" s="96"/>
      <c r="DM36" s="96"/>
      <c r="DN36" s="96"/>
      <c r="DO36" s="96"/>
      <c r="DP36" s="96"/>
      <c r="DQ36" s="96"/>
      <c r="DR36" s="96"/>
      <c r="DS36" s="96"/>
      <c r="DT36" s="96"/>
      <c r="DU36" s="96"/>
      <c r="DV36" s="96"/>
      <c r="DW36" s="96"/>
      <c r="DX36" s="96"/>
      <c r="DY36" s="96"/>
      <c r="DZ36" s="96"/>
      <c r="EA36" s="96"/>
      <c r="EB36" s="96"/>
      <c r="EC36" s="96"/>
      <c r="ED36" s="96"/>
      <c r="EE36" s="96"/>
      <c r="EF36" s="96"/>
      <c r="EG36" s="96"/>
      <c r="EH36" s="96"/>
      <c r="EI36" s="96"/>
      <c r="EJ36" s="96"/>
      <c r="EK36" s="96"/>
      <c r="EL36" s="96"/>
      <c r="EM36" s="96"/>
      <c r="EN36" s="96"/>
      <c r="EO36" s="96"/>
      <c r="EP36" s="96"/>
      <c r="EQ36" s="96"/>
      <c r="ER36" s="96"/>
      <c r="ES36" s="96"/>
      <c r="ET36" s="96"/>
      <c r="EU36" s="96"/>
      <c r="EV36" s="96"/>
      <c r="EW36" s="96"/>
      <c r="EX36" s="96"/>
      <c r="EY36" s="96"/>
      <c r="EZ36" s="96"/>
    </row>
    <row r="37" spans="1:156" hidden="1">
      <c r="A37" s="96"/>
      <c r="B37" s="96"/>
      <c r="C37" s="96"/>
      <c r="D37" s="96"/>
      <c r="E37" s="96"/>
      <c r="F37" s="96"/>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c r="AT37" s="96"/>
      <c r="AU37" s="96"/>
      <c r="AV37" s="96"/>
      <c r="AW37" s="96"/>
      <c r="AX37" s="96"/>
      <c r="AY37" s="96"/>
      <c r="AZ37" s="96"/>
      <c r="BA37" s="96"/>
      <c r="BB37" s="96"/>
      <c r="BC37" s="96"/>
      <c r="BD37" s="96"/>
      <c r="BE37" s="96"/>
      <c r="BF37" s="96"/>
      <c r="BG37" s="96"/>
      <c r="BH37" s="96"/>
      <c r="BI37" s="96"/>
      <c r="BJ37" s="96"/>
      <c r="BK37" s="96"/>
      <c r="BL37" s="96"/>
      <c r="BM37" s="96"/>
      <c r="BN37" s="96"/>
      <c r="BO37" s="96"/>
      <c r="BP37" s="96"/>
      <c r="BQ37" s="96"/>
      <c r="BR37" s="96"/>
      <c r="BS37" s="96"/>
      <c r="BT37" s="96"/>
      <c r="BU37" s="96"/>
      <c r="BV37" s="96"/>
      <c r="BW37" s="96"/>
      <c r="BX37" s="96"/>
      <c r="BY37" s="96"/>
      <c r="BZ37" s="96"/>
      <c r="CA37" s="96"/>
      <c r="CB37" s="96"/>
      <c r="CC37" s="96"/>
      <c r="CD37" s="96"/>
      <c r="CE37" s="96"/>
      <c r="CF37" s="96"/>
      <c r="CG37" s="96"/>
      <c r="CH37" s="96"/>
      <c r="CI37" s="96"/>
      <c r="CJ37" s="96"/>
      <c r="CK37" s="96"/>
      <c r="CL37" s="96"/>
      <c r="CM37" s="96"/>
      <c r="CN37" s="96"/>
      <c r="CO37" s="96"/>
      <c r="CP37" s="96"/>
      <c r="CQ37" s="96"/>
      <c r="CR37" s="96"/>
      <c r="CS37" s="96"/>
      <c r="CT37" s="96"/>
      <c r="CU37" s="96"/>
      <c r="CV37" s="96"/>
      <c r="CW37" s="96"/>
      <c r="CX37" s="96"/>
      <c r="CY37" s="96"/>
      <c r="CZ37" s="96"/>
      <c r="DA37" s="96"/>
      <c r="DB37" s="96"/>
      <c r="DC37" s="96"/>
      <c r="DD37" s="96"/>
      <c r="DE37" s="96"/>
      <c r="DF37" s="96"/>
      <c r="DG37" s="96"/>
      <c r="DH37" s="96"/>
      <c r="DI37" s="96"/>
      <c r="DJ37" s="96"/>
      <c r="DK37" s="96"/>
      <c r="DL37" s="96"/>
      <c r="DM37" s="96"/>
      <c r="DN37" s="96"/>
      <c r="DO37" s="96"/>
      <c r="DP37" s="96"/>
      <c r="DQ37" s="96"/>
      <c r="DR37" s="96"/>
      <c r="DS37" s="96"/>
      <c r="DT37" s="96"/>
      <c r="DU37" s="96"/>
      <c r="DV37" s="96"/>
      <c r="DW37" s="96"/>
      <c r="DX37" s="96"/>
      <c r="DY37" s="96"/>
      <c r="DZ37" s="96"/>
      <c r="EA37" s="96"/>
      <c r="EB37" s="96"/>
      <c r="EC37" s="96"/>
      <c r="ED37" s="96"/>
      <c r="EE37" s="96"/>
      <c r="EF37" s="96"/>
      <c r="EG37" s="96"/>
      <c r="EH37" s="96"/>
      <c r="EI37" s="96"/>
      <c r="EJ37" s="96"/>
      <c r="EK37" s="96"/>
      <c r="EL37" s="96"/>
      <c r="EM37" s="96"/>
      <c r="EN37" s="96"/>
      <c r="EO37" s="96"/>
      <c r="EP37" s="96"/>
      <c r="EQ37" s="96"/>
      <c r="ER37" s="96"/>
      <c r="ES37" s="96"/>
      <c r="ET37" s="96"/>
      <c r="EU37" s="96"/>
      <c r="EV37" s="96"/>
      <c r="EW37" s="96"/>
      <c r="EX37" s="96"/>
      <c r="EY37" s="96"/>
      <c r="EZ37" s="96"/>
    </row>
    <row r="38" spans="1:156" hidden="1">
      <c r="A38" s="96"/>
      <c r="B38" s="96"/>
      <c r="C38" s="96"/>
      <c r="D38" s="96"/>
      <c r="E38" s="96"/>
      <c r="F38" s="96"/>
      <c r="G38" s="96"/>
      <c r="H38" s="96"/>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96"/>
      <c r="AR38" s="96"/>
      <c r="AS38" s="96"/>
      <c r="AT38" s="96"/>
      <c r="AU38" s="96"/>
      <c r="AV38" s="96"/>
      <c r="AW38" s="96"/>
      <c r="AX38" s="96"/>
      <c r="AY38" s="96"/>
      <c r="AZ38" s="96"/>
      <c r="BA38" s="96"/>
      <c r="BB38" s="96"/>
      <c r="BC38" s="96"/>
      <c r="BD38" s="96"/>
      <c r="BE38" s="96"/>
      <c r="BF38" s="96"/>
      <c r="BG38" s="96"/>
      <c r="BH38" s="96"/>
      <c r="BI38" s="96"/>
      <c r="BJ38" s="96"/>
      <c r="BK38" s="96"/>
      <c r="BL38" s="96"/>
      <c r="BM38" s="96"/>
      <c r="BN38" s="96"/>
      <c r="BO38" s="96"/>
      <c r="BP38" s="96"/>
      <c r="BQ38" s="96"/>
      <c r="BR38" s="96"/>
      <c r="BS38" s="96"/>
      <c r="BT38" s="96"/>
      <c r="BU38" s="96"/>
      <c r="BV38" s="96"/>
      <c r="BW38" s="96"/>
      <c r="BX38" s="96"/>
      <c r="BY38" s="96"/>
      <c r="BZ38" s="96"/>
      <c r="CA38" s="96"/>
      <c r="CB38" s="96"/>
      <c r="CC38" s="96"/>
      <c r="CD38" s="96"/>
      <c r="CE38" s="96"/>
      <c r="CF38" s="96"/>
      <c r="CG38" s="96"/>
      <c r="CH38" s="96"/>
      <c r="CI38" s="96"/>
      <c r="CJ38" s="96"/>
      <c r="CK38" s="96"/>
      <c r="CL38" s="96"/>
      <c r="CM38" s="96"/>
      <c r="CN38" s="96"/>
      <c r="CO38" s="96"/>
      <c r="CP38" s="96"/>
      <c r="CQ38" s="96"/>
      <c r="CR38" s="96"/>
      <c r="CS38" s="96"/>
      <c r="CT38" s="96"/>
      <c r="CU38" s="96"/>
      <c r="CV38" s="96"/>
      <c r="CW38" s="96"/>
      <c r="CX38" s="96"/>
      <c r="CY38" s="96"/>
      <c r="CZ38" s="96"/>
      <c r="DA38" s="96"/>
      <c r="DB38" s="96"/>
      <c r="DC38" s="96"/>
      <c r="DD38" s="96"/>
      <c r="DE38" s="96"/>
      <c r="DF38" s="96"/>
      <c r="DG38" s="96"/>
      <c r="DH38" s="96"/>
      <c r="DI38" s="96"/>
      <c r="DJ38" s="96"/>
      <c r="DK38" s="96"/>
      <c r="DL38" s="96"/>
      <c r="DM38" s="96"/>
      <c r="DN38" s="96"/>
      <c r="DO38" s="96"/>
      <c r="DP38" s="96"/>
      <c r="DQ38" s="96"/>
      <c r="DR38" s="96"/>
      <c r="DS38" s="96"/>
      <c r="DT38" s="96"/>
      <c r="DU38" s="96"/>
      <c r="DV38" s="96"/>
      <c r="DW38" s="96"/>
      <c r="DX38" s="96"/>
      <c r="DY38" s="96"/>
      <c r="DZ38" s="96"/>
      <c r="EA38" s="96"/>
      <c r="EB38" s="96"/>
      <c r="EC38" s="96"/>
      <c r="ED38" s="96"/>
      <c r="EE38" s="96"/>
      <c r="EF38" s="96"/>
      <c r="EG38" s="96"/>
      <c r="EH38" s="96"/>
      <c r="EI38" s="96"/>
      <c r="EJ38" s="96"/>
      <c r="EK38" s="96"/>
      <c r="EL38" s="96"/>
      <c r="EM38" s="96"/>
      <c r="EN38" s="96"/>
      <c r="EO38" s="96"/>
      <c r="EP38" s="96"/>
      <c r="EQ38" s="96"/>
      <c r="ER38" s="96"/>
      <c r="ES38" s="96"/>
      <c r="ET38" s="96"/>
      <c r="EU38" s="96"/>
      <c r="EV38" s="96"/>
      <c r="EW38" s="96"/>
      <c r="EX38" s="96"/>
      <c r="EY38" s="96"/>
      <c r="EZ38" s="96"/>
    </row>
    <row r="39" spans="1:156" hidden="1">
      <c r="A39" s="96"/>
      <c r="B39" s="96"/>
      <c r="C39" s="96"/>
      <c r="D39" s="96"/>
      <c r="E39" s="96"/>
      <c r="F39" s="96"/>
      <c r="G39" s="96"/>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c r="DT39" s="96"/>
      <c r="DU39" s="96"/>
      <c r="DV39" s="96"/>
      <c r="DW39" s="96"/>
      <c r="DX39" s="96"/>
      <c r="DY39" s="96"/>
      <c r="DZ39" s="96"/>
      <c r="EA39" s="96"/>
      <c r="EB39" s="96"/>
      <c r="EC39" s="96"/>
      <c r="ED39" s="96"/>
      <c r="EE39" s="96"/>
      <c r="EF39" s="96"/>
      <c r="EG39" s="96"/>
      <c r="EH39" s="96"/>
      <c r="EI39" s="96"/>
      <c r="EJ39" s="96"/>
      <c r="EK39" s="96"/>
      <c r="EL39" s="96"/>
      <c r="EM39" s="96"/>
      <c r="EN39" s="96"/>
      <c r="EO39" s="96"/>
      <c r="EP39" s="96"/>
      <c r="EQ39" s="96"/>
      <c r="ER39" s="96"/>
      <c r="ES39" s="96"/>
      <c r="ET39" s="96"/>
      <c r="EU39" s="96"/>
      <c r="EV39" s="96"/>
      <c r="EW39" s="96"/>
      <c r="EX39" s="96"/>
      <c r="EY39" s="96"/>
      <c r="EZ39" s="96"/>
    </row>
    <row r="40" spans="1:156" hidden="1">
      <c r="A40" s="96"/>
      <c r="B40" s="96"/>
      <c r="C40" s="96"/>
      <c r="D40" s="96"/>
      <c r="E40" s="96"/>
      <c r="F40" s="96"/>
      <c r="G40" s="96"/>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c r="DT40" s="96"/>
      <c r="DU40" s="96"/>
      <c r="DV40" s="96"/>
      <c r="DW40" s="96"/>
      <c r="DX40" s="96"/>
      <c r="DY40" s="96"/>
      <c r="DZ40" s="96"/>
      <c r="EA40" s="96"/>
      <c r="EB40" s="96"/>
      <c r="EC40" s="96"/>
      <c r="ED40" s="96"/>
      <c r="EE40" s="96"/>
      <c r="EF40" s="96"/>
      <c r="EG40" s="96"/>
      <c r="EH40" s="96"/>
      <c r="EI40" s="96"/>
      <c r="EJ40" s="96"/>
      <c r="EK40" s="96"/>
      <c r="EL40" s="96"/>
      <c r="EM40" s="96"/>
      <c r="EN40" s="96"/>
      <c r="EO40" s="96"/>
      <c r="EP40" s="96"/>
      <c r="EQ40" s="96"/>
      <c r="ER40" s="96"/>
      <c r="ES40" s="96"/>
      <c r="ET40" s="96"/>
      <c r="EU40" s="96"/>
      <c r="EV40" s="96"/>
      <c r="EW40" s="96"/>
      <c r="EX40" s="96"/>
      <c r="EY40" s="96"/>
      <c r="EZ40" s="96"/>
    </row>
    <row r="41" spans="1:156" hidden="1">
      <c r="A41" s="96"/>
      <c r="B41" s="96"/>
      <c r="C41" s="626" t="s">
        <v>1692</v>
      </c>
      <c r="D41" s="626"/>
      <c r="E41" s="626"/>
      <c r="F41" s="626"/>
      <c r="G41" s="626" t="s">
        <v>1693</v>
      </c>
      <c r="H41" s="626"/>
      <c r="I41" s="626"/>
      <c r="J41" s="62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c r="DT41" s="96"/>
      <c r="DU41" s="96"/>
      <c r="DV41" s="96"/>
      <c r="DW41" s="96"/>
      <c r="DX41" s="96"/>
      <c r="DY41" s="96"/>
      <c r="DZ41" s="96"/>
      <c r="EA41" s="96"/>
      <c r="EB41" s="96"/>
      <c r="EC41" s="96"/>
      <c r="ED41" s="96"/>
      <c r="EE41" s="96"/>
      <c r="EF41" s="96"/>
      <c r="EG41" s="96"/>
      <c r="EH41" s="96"/>
      <c r="EI41" s="96"/>
      <c r="EJ41" s="96"/>
      <c r="EK41" s="96"/>
      <c r="EL41" s="96"/>
      <c r="EM41" s="96"/>
      <c r="EN41" s="96"/>
      <c r="EO41" s="96"/>
      <c r="EP41" s="96"/>
      <c r="EQ41" s="96"/>
      <c r="ER41" s="96"/>
      <c r="ES41" s="96"/>
      <c r="ET41" s="96"/>
      <c r="EU41" s="96"/>
      <c r="EV41" s="96"/>
      <c r="EW41" s="96"/>
      <c r="EX41" s="96"/>
      <c r="EY41" s="96"/>
      <c r="EZ41" s="96"/>
    </row>
    <row r="42" spans="1:156" hidden="1">
      <c r="A42" s="96"/>
      <c r="B42" s="96"/>
      <c r="C42" s="626">
        <v>2016</v>
      </c>
      <c r="D42" s="626"/>
      <c r="E42" s="1015" t="s">
        <v>1694</v>
      </c>
      <c r="F42" s="1016"/>
      <c r="G42" s="1017">
        <v>2016</v>
      </c>
      <c r="H42" s="1017" t="s">
        <v>1695</v>
      </c>
      <c r="I42" s="1017"/>
      <c r="J42" s="1017"/>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c r="BG42" s="96"/>
      <c r="BH42" s="96"/>
      <c r="BI42" s="96"/>
      <c r="BJ42" s="96"/>
      <c r="BK42" s="96"/>
      <c r="BL42" s="96"/>
      <c r="BM42" s="96"/>
      <c r="BN42" s="96"/>
      <c r="BO42" s="96"/>
      <c r="BP42" s="96"/>
      <c r="BQ42" s="96"/>
      <c r="BR42" s="96"/>
      <c r="BS42" s="96"/>
      <c r="BT42" s="96"/>
      <c r="BU42" s="96"/>
      <c r="BV42" s="96"/>
      <c r="BW42" s="96"/>
      <c r="BX42" s="96"/>
      <c r="BY42" s="96"/>
      <c r="BZ42" s="96"/>
      <c r="CA42" s="96"/>
      <c r="CB42" s="96"/>
      <c r="CC42" s="96"/>
      <c r="CD42" s="96"/>
      <c r="CE42" s="96"/>
      <c r="CF42" s="96"/>
      <c r="CG42" s="96"/>
      <c r="CH42" s="96"/>
      <c r="CI42" s="96"/>
      <c r="CJ42" s="96"/>
      <c r="CK42" s="96"/>
      <c r="CL42" s="96"/>
      <c r="CM42" s="96"/>
      <c r="CN42" s="96"/>
      <c r="CO42" s="96"/>
      <c r="CP42" s="96"/>
      <c r="CQ42" s="96"/>
      <c r="CR42" s="96"/>
      <c r="CS42" s="96"/>
      <c r="CT42" s="96"/>
      <c r="CU42" s="96"/>
      <c r="CV42" s="96"/>
      <c r="CW42" s="96"/>
      <c r="CX42" s="96"/>
      <c r="CY42" s="96"/>
      <c r="CZ42" s="96"/>
      <c r="DA42" s="96"/>
      <c r="DB42" s="96"/>
      <c r="DC42" s="96"/>
      <c r="DD42" s="96"/>
      <c r="DE42" s="96"/>
      <c r="DF42" s="96"/>
      <c r="DG42" s="96"/>
      <c r="DH42" s="96"/>
      <c r="DI42" s="96"/>
      <c r="DJ42" s="96"/>
      <c r="DK42" s="96"/>
      <c r="DL42" s="96"/>
      <c r="DM42" s="96"/>
      <c r="DN42" s="96"/>
      <c r="DO42" s="96"/>
      <c r="DP42" s="96"/>
      <c r="DQ42" s="96"/>
      <c r="DR42" s="96"/>
      <c r="DS42" s="96"/>
      <c r="DT42" s="96"/>
      <c r="DU42" s="96"/>
      <c r="DV42" s="96"/>
      <c r="DW42" s="96"/>
      <c r="DX42" s="96"/>
      <c r="DY42" s="96"/>
      <c r="DZ42" s="96"/>
      <c r="EA42" s="96"/>
      <c r="EB42" s="96"/>
      <c r="EC42" s="96"/>
      <c r="ED42" s="96"/>
      <c r="EE42" s="96"/>
      <c r="EF42" s="96"/>
      <c r="EG42" s="96"/>
      <c r="EH42" s="96"/>
      <c r="EI42" s="96"/>
      <c r="EJ42" s="96"/>
      <c r="EK42" s="96"/>
      <c r="EL42" s="96"/>
      <c r="EM42" s="96"/>
      <c r="EN42" s="96"/>
      <c r="EO42" s="96"/>
      <c r="EP42" s="96"/>
      <c r="EQ42" s="96"/>
      <c r="ER42" s="96"/>
      <c r="ES42" s="96"/>
      <c r="ET42" s="96"/>
      <c r="EU42" s="96"/>
      <c r="EV42" s="96"/>
      <c r="EW42" s="96"/>
      <c r="EX42" s="96"/>
      <c r="EY42" s="96"/>
      <c r="EZ42" s="96"/>
    </row>
    <row r="43" spans="1:156" hidden="1">
      <c r="A43" s="96"/>
      <c r="B43" s="96"/>
      <c r="C43" s="626" t="s">
        <v>991</v>
      </c>
      <c r="D43" s="1018" t="s">
        <v>512</v>
      </c>
      <c r="E43" s="1019" t="s">
        <v>1696</v>
      </c>
      <c r="F43" s="626"/>
      <c r="G43" s="1020"/>
      <c r="H43" s="1020"/>
      <c r="I43" s="1021" t="s">
        <v>1693</v>
      </c>
      <c r="J43" s="1022" t="s">
        <v>1697</v>
      </c>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c r="BG43" s="96"/>
      <c r="BH43" s="96"/>
      <c r="BI43" s="96"/>
      <c r="BJ43" s="96"/>
      <c r="BK43" s="96"/>
      <c r="BL43" s="96"/>
      <c r="BM43" s="96"/>
      <c r="BN43" s="96"/>
      <c r="BO43" s="96"/>
      <c r="BP43" s="96"/>
      <c r="BQ43" s="96"/>
      <c r="BR43" s="96"/>
      <c r="BS43" s="96"/>
      <c r="BT43" s="96"/>
      <c r="BU43" s="96"/>
      <c r="BV43" s="96"/>
      <c r="BW43" s="96"/>
      <c r="BX43" s="96"/>
      <c r="BY43" s="96"/>
      <c r="BZ43" s="96"/>
      <c r="CA43" s="96"/>
      <c r="CB43" s="96"/>
      <c r="CC43" s="96"/>
      <c r="CD43" s="96"/>
      <c r="CE43" s="96"/>
      <c r="CF43" s="96"/>
      <c r="CG43" s="96"/>
      <c r="CH43" s="96"/>
      <c r="CI43" s="96"/>
      <c r="CJ43" s="96"/>
      <c r="CK43" s="96"/>
      <c r="CL43" s="96"/>
      <c r="CM43" s="96"/>
      <c r="CN43" s="96"/>
      <c r="CO43" s="96"/>
      <c r="CP43" s="96"/>
      <c r="CQ43" s="96"/>
      <c r="CR43" s="96"/>
      <c r="CS43" s="96"/>
      <c r="CT43" s="96"/>
      <c r="CU43" s="96"/>
      <c r="CV43" s="96"/>
      <c r="CW43" s="96"/>
      <c r="CX43" s="96"/>
      <c r="CY43" s="96"/>
      <c r="CZ43" s="96"/>
      <c r="DA43" s="96"/>
      <c r="DB43" s="96"/>
      <c r="DC43" s="96"/>
      <c r="DD43" s="96"/>
      <c r="DE43" s="96"/>
      <c r="DF43" s="96"/>
      <c r="DG43" s="96"/>
      <c r="DH43" s="96"/>
      <c r="DI43" s="96"/>
      <c r="DJ43" s="96"/>
      <c r="DK43" s="96"/>
      <c r="DL43" s="96"/>
      <c r="DM43" s="96"/>
      <c r="DN43" s="96"/>
      <c r="DO43" s="96"/>
      <c r="DP43" s="96"/>
      <c r="DQ43" s="96"/>
      <c r="DR43" s="96"/>
      <c r="DS43" s="96"/>
      <c r="DT43" s="96"/>
      <c r="DU43" s="96"/>
      <c r="DV43" s="96"/>
      <c r="DW43" s="96"/>
      <c r="DX43" s="96"/>
      <c r="DY43" s="96"/>
      <c r="DZ43" s="96"/>
      <c r="EA43" s="96"/>
      <c r="EB43" s="96"/>
      <c r="EC43" s="96"/>
      <c r="ED43" s="96"/>
      <c r="EE43" s="96"/>
      <c r="EF43" s="96"/>
      <c r="EG43" s="96"/>
      <c r="EH43" s="96"/>
      <c r="EI43" s="96"/>
      <c r="EJ43" s="96"/>
      <c r="EK43" s="96"/>
      <c r="EL43" s="96"/>
      <c r="EM43" s="96"/>
      <c r="EN43" s="96"/>
      <c r="EO43" s="96"/>
      <c r="EP43" s="96"/>
      <c r="EQ43" s="96"/>
      <c r="ER43" s="96"/>
      <c r="ES43" s="96"/>
      <c r="ET43" s="96"/>
      <c r="EU43" s="96"/>
      <c r="EV43" s="96"/>
      <c r="EW43" s="96"/>
      <c r="EX43" s="96"/>
      <c r="EY43" s="96"/>
      <c r="EZ43" s="96"/>
    </row>
    <row r="44" spans="1:156" hidden="1">
      <c r="A44" s="96"/>
      <c r="B44" s="96"/>
      <c r="C44" s="626"/>
      <c r="D44" s="1023"/>
      <c r="E44" s="1024"/>
      <c r="F44" s="626"/>
      <c r="G44" s="1020" t="s">
        <v>991</v>
      </c>
      <c r="H44" s="1020" t="s">
        <v>15</v>
      </c>
      <c r="I44" s="1017"/>
      <c r="J44" s="1017"/>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c r="BM44" s="96"/>
      <c r="BN44" s="96"/>
      <c r="BO44" s="96"/>
      <c r="BP44" s="96"/>
      <c r="BQ44" s="96"/>
      <c r="BR44" s="96"/>
      <c r="BS44" s="96"/>
      <c r="BT44" s="96"/>
      <c r="BU44" s="96"/>
      <c r="BV44" s="96"/>
      <c r="BW44" s="96"/>
      <c r="BX44" s="96"/>
      <c r="BY44" s="96"/>
      <c r="BZ44" s="96"/>
      <c r="CA44" s="96"/>
      <c r="CB44" s="96"/>
      <c r="CC44" s="96"/>
      <c r="CD44" s="96"/>
      <c r="CE44" s="96"/>
      <c r="CF44" s="96"/>
      <c r="CG44" s="96"/>
      <c r="CH44" s="96"/>
      <c r="CI44" s="96"/>
      <c r="CJ44" s="96"/>
      <c r="CK44" s="96"/>
      <c r="CL44" s="96"/>
      <c r="CM44" s="96"/>
      <c r="CN44" s="96"/>
      <c r="CO44" s="96"/>
      <c r="CP44" s="96"/>
      <c r="CQ44" s="96"/>
      <c r="CR44" s="96"/>
      <c r="CS44" s="96"/>
      <c r="CT44" s="96"/>
      <c r="CU44" s="96"/>
      <c r="CV44" s="96"/>
      <c r="CW44" s="96"/>
      <c r="CX44" s="96"/>
      <c r="CY44" s="96"/>
      <c r="CZ44" s="96"/>
      <c r="DA44" s="96"/>
      <c r="DB44" s="96"/>
      <c r="DC44" s="96"/>
      <c r="DD44" s="96"/>
      <c r="DE44" s="96"/>
      <c r="DF44" s="96"/>
      <c r="DG44" s="96"/>
      <c r="DH44" s="96"/>
      <c r="DI44" s="96"/>
      <c r="DJ44" s="96"/>
      <c r="DK44" s="96"/>
      <c r="DL44" s="96"/>
      <c r="DM44" s="96"/>
      <c r="DN44" s="96"/>
      <c r="DO44" s="96"/>
      <c r="DP44" s="96"/>
      <c r="DQ44" s="96"/>
      <c r="DR44" s="96"/>
      <c r="DS44" s="96"/>
      <c r="DT44" s="96"/>
      <c r="DU44" s="96"/>
      <c r="DV44" s="96"/>
      <c r="DW44" s="96"/>
      <c r="DX44" s="96"/>
      <c r="DY44" s="96"/>
      <c r="DZ44" s="96"/>
      <c r="EA44" s="96"/>
      <c r="EB44" s="96"/>
      <c r="EC44" s="96"/>
      <c r="ED44" s="96"/>
      <c r="EE44" s="96"/>
      <c r="EF44" s="96"/>
      <c r="EG44" s="96"/>
      <c r="EH44" s="96"/>
      <c r="EI44" s="96"/>
      <c r="EJ44" s="96"/>
      <c r="EK44" s="96"/>
      <c r="EL44" s="96"/>
      <c r="EM44" s="96"/>
      <c r="EN44" s="96"/>
      <c r="EO44" s="96"/>
      <c r="EP44" s="96"/>
      <c r="EQ44" s="96"/>
      <c r="ER44" s="96"/>
      <c r="ES44" s="96"/>
      <c r="ET44" s="96"/>
      <c r="EU44" s="96"/>
      <c r="EV44" s="96"/>
      <c r="EW44" s="96"/>
      <c r="EX44" s="96"/>
      <c r="EY44" s="96"/>
      <c r="EZ44" s="96"/>
    </row>
    <row r="45" spans="1:156" hidden="1">
      <c r="A45" s="96"/>
      <c r="B45" s="96"/>
      <c r="C45" s="626">
        <v>1</v>
      </c>
      <c r="D45" s="626" t="s">
        <v>31</v>
      </c>
      <c r="E45" s="1025"/>
      <c r="F45" s="626"/>
      <c r="G45" s="1020">
        <v>1</v>
      </c>
      <c r="H45" s="1020" t="s">
        <v>31</v>
      </c>
      <c r="I45" s="1020">
        <v>60</v>
      </c>
      <c r="J45" s="1020">
        <v>18</v>
      </c>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c r="DT45" s="96"/>
      <c r="DU45" s="96"/>
      <c r="DV45" s="96"/>
      <c r="DW45" s="96"/>
      <c r="DX45" s="96"/>
      <c r="DY45" s="96"/>
      <c r="DZ45" s="96"/>
      <c r="EA45" s="96"/>
      <c r="EB45" s="96"/>
      <c r="EC45" s="96"/>
      <c r="ED45" s="96"/>
      <c r="EE45" s="96"/>
      <c r="EF45" s="96"/>
      <c r="EG45" s="96"/>
      <c r="EH45" s="96"/>
      <c r="EI45" s="96"/>
      <c r="EJ45" s="96"/>
      <c r="EK45" s="96"/>
      <c r="EL45" s="96"/>
      <c r="EM45" s="96"/>
      <c r="EN45" s="96"/>
      <c r="EO45" s="96"/>
      <c r="EP45" s="96"/>
      <c r="EQ45" s="96"/>
      <c r="ER45" s="96"/>
      <c r="ES45" s="96"/>
      <c r="ET45" s="96"/>
      <c r="EU45" s="96"/>
      <c r="EV45" s="96"/>
      <c r="EW45" s="96"/>
      <c r="EX45" s="96"/>
      <c r="EY45" s="96"/>
      <c r="EZ45" s="96"/>
    </row>
    <row r="46" spans="1:156" hidden="1">
      <c r="A46" s="96"/>
      <c r="B46" s="96"/>
      <c r="C46" s="626">
        <v>2</v>
      </c>
      <c r="D46" s="626" t="s">
        <v>38</v>
      </c>
      <c r="E46" s="1025"/>
      <c r="F46" s="626"/>
      <c r="G46" s="1020">
        <v>2</v>
      </c>
      <c r="H46" s="1020" t="s">
        <v>38</v>
      </c>
      <c r="I46" s="1020">
        <v>109</v>
      </c>
      <c r="J46" s="1020">
        <v>9</v>
      </c>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c r="DT46" s="96"/>
      <c r="DU46" s="96"/>
      <c r="DV46" s="96"/>
      <c r="DW46" s="96"/>
      <c r="DX46" s="96"/>
      <c r="DY46" s="96"/>
      <c r="DZ46" s="96"/>
      <c r="EA46" s="96"/>
      <c r="EB46" s="96"/>
      <c r="EC46" s="96"/>
      <c r="ED46" s="96"/>
      <c r="EE46" s="96"/>
      <c r="EF46" s="96"/>
      <c r="EG46" s="96"/>
      <c r="EH46" s="96"/>
      <c r="EI46" s="96"/>
      <c r="EJ46" s="96"/>
      <c r="EK46" s="96"/>
      <c r="EL46" s="96"/>
      <c r="EM46" s="96"/>
      <c r="EN46" s="96"/>
      <c r="EO46" s="96"/>
      <c r="EP46" s="96"/>
      <c r="EQ46" s="96"/>
      <c r="ER46" s="96"/>
      <c r="ES46" s="96"/>
      <c r="ET46" s="96"/>
      <c r="EU46" s="96"/>
      <c r="EV46" s="96"/>
      <c r="EW46" s="96"/>
      <c r="EX46" s="96"/>
      <c r="EY46" s="96"/>
      <c r="EZ46" s="96"/>
    </row>
    <row r="47" spans="1:156" hidden="1">
      <c r="A47" s="96"/>
      <c r="B47" s="96"/>
      <c r="C47" s="626">
        <v>2</v>
      </c>
      <c r="D47" s="626" t="s">
        <v>469</v>
      </c>
      <c r="E47" s="1025"/>
      <c r="F47" s="626"/>
      <c r="G47" s="1020">
        <v>15</v>
      </c>
      <c r="H47" s="1020" t="s">
        <v>45</v>
      </c>
      <c r="I47" s="1020">
        <v>57</v>
      </c>
      <c r="J47" s="1020">
        <v>11</v>
      </c>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c r="DT47" s="96"/>
      <c r="DU47" s="96"/>
      <c r="DV47" s="96"/>
      <c r="DW47" s="96"/>
      <c r="DX47" s="96"/>
      <c r="DY47" s="96"/>
      <c r="DZ47" s="96"/>
      <c r="EA47" s="96"/>
      <c r="EB47" s="96"/>
      <c r="EC47" s="96"/>
      <c r="ED47" s="96"/>
      <c r="EE47" s="96"/>
      <c r="EF47" s="96"/>
      <c r="EG47" s="96"/>
      <c r="EH47" s="96"/>
      <c r="EI47" s="96"/>
      <c r="EJ47" s="96"/>
      <c r="EK47" s="96"/>
      <c r="EL47" s="96"/>
      <c r="EM47" s="96"/>
      <c r="EN47" s="96"/>
      <c r="EO47" s="96"/>
      <c r="EP47" s="96"/>
      <c r="EQ47" s="96"/>
      <c r="ER47" s="96"/>
      <c r="ES47" s="96"/>
      <c r="ET47" s="96"/>
      <c r="EU47" s="96"/>
      <c r="EV47" s="96"/>
      <c r="EW47" s="96"/>
      <c r="EX47" s="96"/>
      <c r="EY47" s="96"/>
      <c r="EZ47" s="96"/>
    </row>
    <row r="48" spans="1:156" hidden="1">
      <c r="A48" s="96"/>
      <c r="B48" s="96"/>
      <c r="C48" s="626">
        <v>3</v>
      </c>
      <c r="D48" s="626" t="s">
        <v>120</v>
      </c>
      <c r="E48" s="1025"/>
      <c r="F48" s="626"/>
      <c r="G48" s="1020">
        <v>15</v>
      </c>
      <c r="H48" s="1020" t="s">
        <v>43</v>
      </c>
      <c r="I48" s="1020">
        <v>25</v>
      </c>
      <c r="J48" s="1020">
        <v>10</v>
      </c>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c r="DT48" s="96"/>
      <c r="DU48" s="96"/>
      <c r="DV48" s="96"/>
      <c r="DW48" s="96"/>
      <c r="DX48" s="96"/>
      <c r="DY48" s="96"/>
      <c r="DZ48" s="96"/>
      <c r="EA48" s="96"/>
      <c r="EB48" s="96"/>
      <c r="EC48" s="96"/>
      <c r="ED48" s="96"/>
      <c r="EE48" s="96"/>
      <c r="EF48" s="96"/>
      <c r="EG48" s="96"/>
      <c r="EH48" s="96"/>
      <c r="EI48" s="96"/>
      <c r="EJ48" s="96"/>
      <c r="EK48" s="96"/>
      <c r="EL48" s="96"/>
      <c r="EM48" s="96"/>
      <c r="EN48" s="96"/>
      <c r="EO48" s="96"/>
      <c r="EP48" s="96"/>
      <c r="EQ48" s="96"/>
      <c r="ER48" s="96"/>
      <c r="ES48" s="96"/>
      <c r="ET48" s="96"/>
      <c r="EU48" s="96"/>
      <c r="EV48" s="96"/>
      <c r="EW48" s="96"/>
      <c r="EX48" s="96"/>
      <c r="EY48" s="96"/>
      <c r="EZ48" s="96"/>
    </row>
    <row r="49" spans="1:156" hidden="1">
      <c r="A49" s="96"/>
      <c r="B49" s="96"/>
      <c r="C49" s="626">
        <v>4</v>
      </c>
      <c r="D49" s="626" t="s">
        <v>121</v>
      </c>
      <c r="E49" s="1025"/>
      <c r="F49" s="626"/>
      <c r="G49" s="1020">
        <v>13</v>
      </c>
      <c r="H49" s="1020" t="s">
        <v>49</v>
      </c>
      <c r="I49" s="1020">
        <v>113</v>
      </c>
      <c r="J49" s="1020">
        <v>29</v>
      </c>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6"/>
      <c r="AL49" s="96"/>
      <c r="AM49" s="96"/>
      <c r="AN49" s="96"/>
      <c r="AO49" s="96"/>
      <c r="AP49" s="96"/>
      <c r="AQ49" s="96"/>
      <c r="AR49" s="96"/>
      <c r="AS49" s="96"/>
      <c r="AT49" s="96"/>
      <c r="AU49" s="96"/>
      <c r="AV49" s="96"/>
      <c r="AW49" s="96"/>
      <c r="AX49" s="96"/>
      <c r="AY49" s="96"/>
      <c r="AZ49" s="96"/>
      <c r="BA49" s="96"/>
      <c r="BB49" s="96"/>
      <c r="BC49" s="96"/>
      <c r="BD49" s="96"/>
      <c r="BE49" s="96"/>
      <c r="BF49" s="96"/>
      <c r="BG49" s="96"/>
      <c r="BH49" s="96"/>
      <c r="BI49" s="96"/>
      <c r="BJ49" s="96"/>
      <c r="BK49" s="96"/>
      <c r="BL49" s="96"/>
      <c r="BM49" s="96"/>
      <c r="BN49" s="96"/>
      <c r="BO49" s="96"/>
      <c r="BP49" s="96"/>
      <c r="BQ49" s="96"/>
      <c r="BR49" s="96"/>
      <c r="BS49" s="96"/>
      <c r="BT49" s="96"/>
      <c r="BU49" s="96"/>
      <c r="BV49" s="96"/>
      <c r="BW49" s="96"/>
      <c r="BX49" s="96"/>
      <c r="BY49" s="96"/>
      <c r="BZ49" s="96"/>
      <c r="CA49" s="96"/>
      <c r="CB49" s="96"/>
      <c r="CC49" s="96"/>
      <c r="CD49" s="96"/>
      <c r="CE49" s="96"/>
      <c r="CF49" s="96"/>
      <c r="CG49" s="96"/>
      <c r="CH49" s="96"/>
      <c r="CI49" s="96"/>
      <c r="CJ49" s="96"/>
      <c r="CK49" s="96"/>
      <c r="CL49" s="96"/>
      <c r="CM49" s="96"/>
      <c r="CN49" s="96"/>
      <c r="CO49" s="96"/>
      <c r="CP49" s="96"/>
      <c r="CQ49" s="96"/>
      <c r="CR49" s="96"/>
      <c r="CS49" s="96"/>
      <c r="CT49" s="96"/>
      <c r="CU49" s="96"/>
      <c r="CV49" s="96"/>
      <c r="CW49" s="96"/>
      <c r="CX49" s="96"/>
      <c r="CY49" s="96"/>
      <c r="CZ49" s="96"/>
      <c r="DA49" s="96"/>
      <c r="DB49" s="96"/>
      <c r="DC49" s="96"/>
      <c r="DD49" s="96"/>
      <c r="DE49" s="96"/>
      <c r="DF49" s="96"/>
      <c r="DG49" s="96"/>
      <c r="DH49" s="96"/>
      <c r="DI49" s="96"/>
      <c r="DJ49" s="96"/>
      <c r="DK49" s="96"/>
      <c r="DL49" s="96"/>
      <c r="DM49" s="96"/>
      <c r="DN49" s="96"/>
      <c r="DO49" s="96"/>
      <c r="DP49" s="96"/>
      <c r="DQ49" s="96"/>
      <c r="DR49" s="96"/>
      <c r="DS49" s="96"/>
      <c r="DT49" s="96"/>
      <c r="DU49" s="96"/>
      <c r="DV49" s="96"/>
      <c r="DW49" s="96"/>
      <c r="DX49" s="96"/>
      <c r="DY49" s="96"/>
      <c r="DZ49" s="96"/>
      <c r="EA49" s="96"/>
      <c r="EB49" s="96"/>
      <c r="EC49" s="96"/>
      <c r="ED49" s="96"/>
      <c r="EE49" s="96"/>
      <c r="EF49" s="96"/>
      <c r="EG49" s="96"/>
      <c r="EH49" s="96"/>
      <c r="EI49" s="96"/>
      <c r="EJ49" s="96"/>
      <c r="EK49" s="96"/>
      <c r="EL49" s="96"/>
      <c r="EM49" s="96"/>
      <c r="EN49" s="96"/>
      <c r="EO49" s="96"/>
      <c r="EP49" s="96"/>
      <c r="EQ49" s="96"/>
      <c r="ER49" s="96"/>
      <c r="ES49" s="96"/>
      <c r="ET49" s="96"/>
      <c r="EU49" s="96"/>
      <c r="EV49" s="96"/>
      <c r="EW49" s="96"/>
      <c r="EX49" s="96"/>
      <c r="EY49" s="96"/>
      <c r="EZ49" s="96"/>
    </row>
    <row r="50" spans="1:156" hidden="1">
      <c r="A50" s="96"/>
      <c r="B50" s="96"/>
      <c r="C50" s="626">
        <v>4</v>
      </c>
      <c r="D50" s="626" t="s">
        <v>197</v>
      </c>
      <c r="E50" s="1025"/>
      <c r="F50" s="626"/>
      <c r="G50" s="1020">
        <v>5</v>
      </c>
      <c r="H50" s="1020" t="s">
        <v>52</v>
      </c>
      <c r="I50" s="1020">
        <v>51</v>
      </c>
      <c r="J50" s="1020">
        <v>5</v>
      </c>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96"/>
      <c r="AZ50" s="96"/>
      <c r="BA50" s="96"/>
      <c r="BB50" s="96"/>
      <c r="BC50" s="96"/>
      <c r="BD50" s="96"/>
      <c r="BE50" s="96"/>
      <c r="BF50" s="96"/>
      <c r="BG50" s="96"/>
      <c r="BH50" s="96"/>
      <c r="BI50" s="96"/>
      <c r="BJ50" s="96"/>
      <c r="BK50" s="96"/>
      <c r="BL50" s="96"/>
      <c r="BM50" s="96"/>
      <c r="BN50" s="96"/>
      <c r="BO50" s="96"/>
      <c r="BP50" s="96"/>
      <c r="BQ50" s="96"/>
      <c r="BR50" s="96"/>
      <c r="BS50" s="96"/>
      <c r="BT50" s="96"/>
      <c r="BU50" s="96"/>
      <c r="BV50" s="96"/>
      <c r="BW50" s="96"/>
      <c r="BX50" s="96"/>
      <c r="BY50" s="96"/>
      <c r="BZ50" s="96"/>
      <c r="CA50" s="96"/>
      <c r="CB50" s="96"/>
      <c r="CC50" s="96"/>
      <c r="CD50" s="96"/>
      <c r="CE50" s="96"/>
      <c r="CF50" s="96"/>
      <c r="CG50" s="96"/>
      <c r="CH50" s="96"/>
      <c r="CI50" s="96"/>
      <c r="CJ50" s="96"/>
      <c r="CK50" s="96"/>
      <c r="CL50" s="96"/>
      <c r="CM50" s="96"/>
      <c r="CN50" s="96"/>
      <c r="CO50" s="96"/>
      <c r="CP50" s="96"/>
      <c r="CQ50" s="96"/>
      <c r="CR50" s="96"/>
      <c r="CS50" s="96"/>
      <c r="CT50" s="96"/>
      <c r="CU50" s="96"/>
      <c r="CV50" s="96"/>
      <c r="CW50" s="96"/>
      <c r="CX50" s="96"/>
      <c r="CY50" s="96"/>
      <c r="CZ50" s="96"/>
      <c r="DA50" s="96"/>
      <c r="DB50" s="96"/>
      <c r="DC50" s="96"/>
      <c r="DD50" s="96"/>
      <c r="DE50" s="96"/>
      <c r="DF50" s="96"/>
      <c r="DG50" s="96"/>
      <c r="DH50" s="96"/>
      <c r="DI50" s="96"/>
      <c r="DJ50" s="96"/>
      <c r="DK50" s="96"/>
      <c r="DL50" s="96"/>
      <c r="DM50" s="96"/>
      <c r="DN50" s="96"/>
      <c r="DO50" s="96"/>
      <c r="DP50" s="96"/>
      <c r="DQ50" s="96"/>
      <c r="DR50" s="96"/>
      <c r="DS50" s="96"/>
      <c r="DT50" s="96"/>
      <c r="DU50" s="96"/>
      <c r="DV50" s="96"/>
      <c r="DW50" s="96"/>
      <c r="DX50" s="96"/>
      <c r="DY50" s="96"/>
      <c r="DZ50" s="96"/>
      <c r="EA50" s="96"/>
      <c r="EB50" s="96"/>
      <c r="EC50" s="96"/>
      <c r="ED50" s="96"/>
      <c r="EE50" s="96"/>
      <c r="EF50" s="96"/>
      <c r="EG50" s="96"/>
      <c r="EH50" s="96"/>
      <c r="EI50" s="96"/>
      <c r="EJ50" s="96"/>
      <c r="EK50" s="96"/>
      <c r="EL50" s="96"/>
      <c r="EM50" s="96"/>
      <c r="EN50" s="96"/>
      <c r="EO50" s="96"/>
      <c r="EP50" s="96"/>
      <c r="EQ50" s="96"/>
      <c r="ER50" s="96"/>
      <c r="ES50" s="96"/>
      <c r="ET50" s="96"/>
      <c r="EU50" s="96"/>
      <c r="EV50" s="96"/>
      <c r="EW50" s="96"/>
      <c r="EX50" s="96"/>
      <c r="EY50" s="96"/>
      <c r="EZ50" s="96"/>
    </row>
    <row r="51" spans="1:156" hidden="1">
      <c r="A51" s="96"/>
      <c r="B51" s="96"/>
      <c r="C51" s="626">
        <v>4</v>
      </c>
      <c r="D51" s="626" t="s">
        <v>287</v>
      </c>
      <c r="E51" s="1025"/>
      <c r="F51" s="626"/>
      <c r="G51" s="1020">
        <v>5</v>
      </c>
      <c r="H51" s="1020" t="s">
        <v>1698</v>
      </c>
      <c r="I51" s="1020">
        <v>74</v>
      </c>
      <c r="J51" s="1020">
        <v>23</v>
      </c>
      <c r="K51" s="96"/>
      <c r="L51" s="96"/>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6"/>
      <c r="AL51" s="96"/>
      <c r="AM51" s="96"/>
      <c r="AN51" s="96"/>
      <c r="AO51" s="96"/>
      <c r="AP51" s="96"/>
      <c r="AQ51" s="96"/>
      <c r="AR51" s="96"/>
      <c r="AS51" s="96"/>
      <c r="AT51" s="96"/>
      <c r="AU51" s="96"/>
      <c r="AV51" s="96"/>
      <c r="AW51" s="96"/>
      <c r="AX51" s="96"/>
      <c r="AY51" s="96"/>
      <c r="AZ51" s="96"/>
      <c r="BA51" s="96"/>
      <c r="BB51" s="96"/>
      <c r="BC51" s="96"/>
      <c r="BD51" s="96"/>
      <c r="BE51" s="96"/>
      <c r="BF51" s="96"/>
      <c r="BG51" s="96"/>
      <c r="BH51" s="96"/>
      <c r="BI51" s="96"/>
      <c r="BJ51" s="96"/>
      <c r="BK51" s="96"/>
      <c r="BL51" s="96"/>
      <c r="BM51" s="96"/>
      <c r="BN51" s="96"/>
      <c r="BO51" s="96"/>
      <c r="BP51" s="96"/>
      <c r="BQ51" s="96"/>
      <c r="BR51" s="96"/>
      <c r="BS51" s="96"/>
      <c r="BT51" s="96"/>
      <c r="BU51" s="96"/>
      <c r="BV51" s="96"/>
      <c r="BW51" s="96"/>
      <c r="BX51" s="96"/>
      <c r="BY51" s="96"/>
      <c r="BZ51" s="96"/>
      <c r="CA51" s="96"/>
      <c r="CB51" s="96"/>
      <c r="CC51" s="96"/>
      <c r="CD51" s="96"/>
      <c r="CE51" s="96"/>
      <c r="CF51" s="96"/>
      <c r="CG51" s="96"/>
      <c r="CH51" s="96"/>
      <c r="CI51" s="96"/>
      <c r="CJ51" s="96"/>
      <c r="CK51" s="96"/>
      <c r="CL51" s="96"/>
      <c r="CM51" s="96"/>
      <c r="CN51" s="96"/>
      <c r="CO51" s="96"/>
      <c r="CP51" s="96"/>
      <c r="CQ51" s="96"/>
      <c r="CR51" s="96"/>
      <c r="CS51" s="96"/>
      <c r="CT51" s="96"/>
      <c r="CU51" s="96"/>
      <c r="CV51" s="96"/>
      <c r="CW51" s="96"/>
      <c r="CX51" s="96"/>
      <c r="CY51" s="96"/>
      <c r="CZ51" s="96"/>
      <c r="DA51" s="96"/>
      <c r="DB51" s="96"/>
      <c r="DC51" s="96"/>
      <c r="DD51" s="96"/>
      <c r="DE51" s="96"/>
      <c r="DF51" s="96"/>
      <c r="DG51" s="96"/>
      <c r="DH51" s="96"/>
      <c r="DI51" s="96"/>
      <c r="DJ51" s="96"/>
      <c r="DK51" s="96"/>
      <c r="DL51" s="96"/>
      <c r="DM51" s="96"/>
      <c r="DN51" s="96"/>
      <c r="DO51" s="96"/>
      <c r="DP51" s="96"/>
      <c r="DQ51" s="96"/>
      <c r="DR51" s="96"/>
      <c r="DS51" s="96"/>
      <c r="DT51" s="96"/>
      <c r="DU51" s="96"/>
      <c r="DV51" s="96"/>
      <c r="DW51" s="96"/>
      <c r="DX51" s="96"/>
      <c r="DY51" s="96"/>
      <c r="DZ51" s="96"/>
      <c r="EA51" s="96"/>
      <c r="EB51" s="96"/>
      <c r="EC51" s="96"/>
      <c r="ED51" s="96"/>
      <c r="EE51" s="96"/>
      <c r="EF51" s="96"/>
      <c r="EG51" s="96"/>
      <c r="EH51" s="96"/>
      <c r="EI51" s="96"/>
      <c r="EJ51" s="96"/>
      <c r="EK51" s="96"/>
      <c r="EL51" s="96"/>
      <c r="EM51" s="96"/>
      <c r="EN51" s="96"/>
      <c r="EO51" s="96"/>
      <c r="EP51" s="96"/>
      <c r="EQ51" s="96"/>
      <c r="ER51" s="96"/>
      <c r="ES51" s="96"/>
      <c r="ET51" s="96"/>
      <c r="EU51" s="96"/>
      <c r="EV51" s="96"/>
      <c r="EW51" s="96"/>
      <c r="EX51" s="96"/>
      <c r="EY51" s="96"/>
      <c r="EZ51" s="96"/>
    </row>
    <row r="52" spans="1:156" hidden="1">
      <c r="A52" s="96"/>
      <c r="B52" s="96"/>
      <c r="C52" s="626">
        <v>5</v>
      </c>
      <c r="D52" s="626" t="s">
        <v>52</v>
      </c>
      <c r="E52" s="1025"/>
      <c r="F52" s="626"/>
      <c r="G52" s="1020">
        <v>9</v>
      </c>
      <c r="H52" s="1020" t="s">
        <v>69</v>
      </c>
      <c r="I52" s="1020">
        <v>26</v>
      </c>
      <c r="J52" s="1020">
        <v>2</v>
      </c>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6"/>
      <c r="AL52" s="96"/>
      <c r="AM52" s="96"/>
      <c r="AN52" s="96"/>
      <c r="AO52" s="96"/>
      <c r="AP52" s="96"/>
      <c r="AQ52" s="96"/>
      <c r="AR52" s="96"/>
      <c r="AS52" s="96"/>
      <c r="AT52" s="96"/>
      <c r="AU52" s="96"/>
      <c r="AV52" s="96"/>
      <c r="AW52" s="96"/>
      <c r="AX52" s="96"/>
      <c r="AY52" s="96"/>
      <c r="AZ52" s="96"/>
      <c r="BA52" s="96"/>
      <c r="BB52" s="96"/>
      <c r="BC52" s="96"/>
      <c r="BD52" s="96"/>
      <c r="BE52" s="96"/>
      <c r="BF52" s="96"/>
      <c r="BG52" s="96"/>
      <c r="BH52" s="96"/>
      <c r="BI52" s="96"/>
      <c r="BJ52" s="96"/>
      <c r="BK52" s="96"/>
      <c r="BL52" s="96"/>
      <c r="BM52" s="96"/>
      <c r="BN52" s="96"/>
      <c r="BO52" s="96"/>
      <c r="BP52" s="96"/>
      <c r="BQ52" s="96"/>
      <c r="BR52" s="96"/>
      <c r="BS52" s="96"/>
      <c r="BT52" s="96"/>
      <c r="BU52" s="96"/>
      <c r="BV52" s="96"/>
      <c r="BW52" s="96"/>
      <c r="BX52" s="96"/>
      <c r="BY52" s="96"/>
      <c r="BZ52" s="96"/>
      <c r="CA52" s="96"/>
      <c r="CB52" s="96"/>
      <c r="CC52" s="96"/>
      <c r="CD52" s="96"/>
      <c r="CE52" s="96"/>
      <c r="CF52" s="96"/>
      <c r="CG52" s="96"/>
      <c r="CH52" s="96"/>
      <c r="CI52" s="96"/>
      <c r="CJ52" s="96"/>
      <c r="CK52" s="96"/>
      <c r="CL52" s="96"/>
      <c r="CM52" s="96"/>
      <c r="CN52" s="96"/>
      <c r="CO52" s="96"/>
      <c r="CP52" s="96"/>
      <c r="CQ52" s="96"/>
      <c r="CR52" s="96"/>
      <c r="CS52" s="96"/>
      <c r="CT52" s="96"/>
      <c r="CU52" s="96"/>
      <c r="CV52" s="96"/>
      <c r="CW52" s="96"/>
      <c r="CX52" s="96"/>
      <c r="CY52" s="96"/>
      <c r="CZ52" s="96"/>
      <c r="DA52" s="96"/>
      <c r="DB52" s="96"/>
      <c r="DC52" s="96"/>
      <c r="DD52" s="96"/>
      <c r="DE52" s="96"/>
      <c r="DF52" s="96"/>
      <c r="DG52" s="96"/>
      <c r="DH52" s="96"/>
      <c r="DI52" s="96"/>
      <c r="DJ52" s="96"/>
      <c r="DK52" s="96"/>
      <c r="DL52" s="96"/>
      <c r="DM52" s="96"/>
      <c r="DN52" s="96"/>
      <c r="DO52" s="96"/>
      <c r="DP52" s="96"/>
      <c r="DQ52" s="96"/>
      <c r="DR52" s="96"/>
      <c r="DS52" s="96"/>
      <c r="DT52" s="96"/>
      <c r="DU52" s="96"/>
      <c r="DV52" s="96"/>
      <c r="DW52" s="96"/>
      <c r="DX52" s="96"/>
      <c r="DY52" s="96"/>
      <c r="DZ52" s="96"/>
      <c r="EA52" s="96"/>
      <c r="EB52" s="96"/>
      <c r="EC52" s="96"/>
      <c r="ED52" s="96"/>
      <c r="EE52" s="96"/>
      <c r="EF52" s="96"/>
      <c r="EG52" s="96"/>
      <c r="EH52" s="96"/>
      <c r="EI52" s="96"/>
      <c r="EJ52" s="96"/>
      <c r="EK52" s="96"/>
      <c r="EL52" s="96"/>
      <c r="EM52" s="96"/>
      <c r="EN52" s="96"/>
      <c r="EO52" s="96"/>
      <c r="EP52" s="96"/>
      <c r="EQ52" s="96"/>
      <c r="ER52" s="96"/>
      <c r="ES52" s="96"/>
      <c r="ET52" s="96"/>
      <c r="EU52" s="96"/>
      <c r="EV52" s="96"/>
      <c r="EW52" s="96"/>
      <c r="EX52" s="96"/>
      <c r="EY52" s="96"/>
      <c r="EZ52" s="96"/>
    </row>
    <row r="53" spans="1:156" hidden="1">
      <c r="A53" s="96"/>
      <c r="B53" s="96"/>
      <c r="C53" s="626">
        <v>5</v>
      </c>
      <c r="D53" s="626" t="s">
        <v>164</v>
      </c>
      <c r="E53" s="1025"/>
      <c r="F53" s="626"/>
      <c r="G53" s="1020">
        <v>7</v>
      </c>
      <c r="H53" s="1020" t="s">
        <v>75</v>
      </c>
      <c r="I53" s="1020">
        <v>43</v>
      </c>
      <c r="J53" s="1020">
        <v>2</v>
      </c>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c r="BJ53" s="96"/>
      <c r="BK53" s="96"/>
      <c r="BL53" s="96"/>
      <c r="BM53" s="96"/>
      <c r="BN53" s="96"/>
      <c r="BO53" s="96"/>
      <c r="BP53" s="96"/>
      <c r="BQ53" s="96"/>
      <c r="BR53" s="96"/>
      <c r="BS53" s="96"/>
      <c r="BT53" s="96"/>
      <c r="BU53" s="96"/>
      <c r="BV53" s="96"/>
      <c r="BW53" s="96"/>
      <c r="BX53" s="96"/>
      <c r="BY53" s="96"/>
      <c r="BZ53" s="96"/>
      <c r="CA53" s="96"/>
      <c r="CB53" s="96"/>
      <c r="CC53" s="96"/>
      <c r="CD53" s="96"/>
      <c r="CE53" s="96"/>
      <c r="CF53" s="96"/>
      <c r="CG53" s="96"/>
      <c r="CH53" s="96"/>
      <c r="CI53" s="96"/>
      <c r="CJ53" s="96"/>
      <c r="CK53" s="96"/>
      <c r="CL53" s="96"/>
      <c r="CM53" s="96"/>
      <c r="CN53" s="96"/>
      <c r="CO53" s="96"/>
      <c r="CP53" s="96"/>
      <c r="CQ53" s="96"/>
      <c r="CR53" s="96"/>
      <c r="CS53" s="96"/>
      <c r="CT53" s="96"/>
      <c r="CU53" s="96"/>
      <c r="CV53" s="96"/>
      <c r="CW53" s="96"/>
      <c r="CX53" s="96"/>
      <c r="CY53" s="96"/>
      <c r="CZ53" s="96"/>
      <c r="DA53" s="96"/>
      <c r="DB53" s="96"/>
      <c r="DC53" s="96"/>
      <c r="DD53" s="96"/>
      <c r="DE53" s="96"/>
      <c r="DF53" s="96"/>
      <c r="DG53" s="96"/>
      <c r="DH53" s="96"/>
      <c r="DI53" s="96"/>
      <c r="DJ53" s="96"/>
      <c r="DK53" s="96"/>
      <c r="DL53" s="96"/>
      <c r="DM53" s="96"/>
      <c r="DN53" s="96"/>
      <c r="DO53" s="96"/>
      <c r="DP53" s="96"/>
      <c r="DQ53" s="96"/>
      <c r="DR53" s="96"/>
      <c r="DS53" s="96"/>
      <c r="DT53" s="96"/>
      <c r="DU53" s="96"/>
      <c r="DV53" s="96"/>
      <c r="DW53" s="96"/>
      <c r="DX53" s="96"/>
      <c r="DY53" s="96"/>
      <c r="DZ53" s="96"/>
      <c r="EA53" s="96"/>
      <c r="EB53" s="96"/>
      <c r="EC53" s="96"/>
      <c r="ED53" s="96"/>
      <c r="EE53" s="96"/>
      <c r="EF53" s="96"/>
      <c r="EG53" s="96"/>
      <c r="EH53" s="96"/>
      <c r="EI53" s="96"/>
      <c r="EJ53" s="96"/>
      <c r="EK53" s="96"/>
      <c r="EL53" s="96"/>
      <c r="EM53" s="96"/>
      <c r="EN53" s="96"/>
      <c r="EO53" s="96"/>
      <c r="EP53" s="96"/>
      <c r="EQ53" s="96"/>
      <c r="ER53" s="96"/>
      <c r="ES53" s="96"/>
      <c r="ET53" s="96"/>
      <c r="EU53" s="96"/>
      <c r="EV53" s="96"/>
      <c r="EW53" s="96"/>
      <c r="EX53" s="96"/>
      <c r="EY53" s="96"/>
      <c r="EZ53" s="96"/>
    </row>
    <row r="54" spans="1:156" hidden="1">
      <c r="A54" s="96"/>
      <c r="B54" s="96"/>
      <c r="C54" s="626">
        <v>5</v>
      </c>
      <c r="D54" s="626" t="s">
        <v>60</v>
      </c>
      <c r="E54" s="1025"/>
      <c r="F54" s="626"/>
      <c r="G54" s="1020">
        <v>13</v>
      </c>
      <c r="H54" s="1020" t="s">
        <v>78</v>
      </c>
      <c r="I54" s="1020">
        <v>84</v>
      </c>
      <c r="J54" s="1020">
        <v>20</v>
      </c>
      <c r="K54" s="96"/>
      <c r="L54" s="96"/>
      <c r="M54" s="96"/>
      <c r="N54" s="96"/>
      <c r="O54" s="96"/>
      <c r="P54" s="96"/>
      <c r="Q54" s="96"/>
      <c r="R54" s="96"/>
      <c r="S54" s="96"/>
      <c r="T54" s="96"/>
      <c r="U54" s="96"/>
      <c r="V54" s="96"/>
      <c r="W54" s="96"/>
      <c r="X54" s="96"/>
      <c r="Y54" s="96"/>
      <c r="Z54" s="96"/>
      <c r="AA54" s="96"/>
      <c r="AB54" s="96"/>
      <c r="AC54" s="96"/>
      <c r="AD54" s="96"/>
      <c r="AE54" s="96"/>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c r="BG54" s="96"/>
      <c r="BH54" s="96"/>
      <c r="BI54" s="96"/>
      <c r="BJ54" s="96"/>
      <c r="BK54" s="96"/>
      <c r="BL54" s="96"/>
      <c r="BM54" s="96"/>
      <c r="BN54" s="96"/>
      <c r="BO54" s="96"/>
      <c r="BP54" s="96"/>
      <c r="BQ54" s="96"/>
      <c r="BR54" s="96"/>
      <c r="BS54" s="96"/>
      <c r="BT54" s="96"/>
      <c r="BU54" s="96"/>
      <c r="BV54" s="96"/>
      <c r="BW54" s="96"/>
      <c r="BX54" s="96"/>
      <c r="BY54" s="96"/>
      <c r="BZ54" s="96"/>
      <c r="CA54" s="96"/>
      <c r="CB54" s="96"/>
      <c r="CC54" s="96"/>
      <c r="CD54" s="96"/>
      <c r="CE54" s="96"/>
      <c r="CF54" s="96"/>
      <c r="CG54" s="96"/>
      <c r="CH54" s="96"/>
      <c r="CI54" s="96"/>
      <c r="CJ54" s="96"/>
      <c r="CK54" s="96"/>
      <c r="CL54" s="96"/>
      <c r="CM54" s="96"/>
      <c r="CN54" s="96"/>
      <c r="CO54" s="96"/>
      <c r="CP54" s="96"/>
      <c r="CQ54" s="96"/>
      <c r="CR54" s="96"/>
      <c r="CS54" s="96"/>
      <c r="CT54" s="96"/>
      <c r="CU54" s="96"/>
      <c r="CV54" s="96"/>
      <c r="CW54" s="96"/>
      <c r="CX54" s="96"/>
      <c r="CY54" s="96"/>
      <c r="CZ54" s="96"/>
      <c r="DA54" s="96"/>
      <c r="DB54" s="96"/>
      <c r="DC54" s="96"/>
      <c r="DD54" s="96"/>
      <c r="DE54" s="96"/>
      <c r="DF54" s="96"/>
      <c r="DG54" s="96"/>
      <c r="DH54" s="96"/>
      <c r="DI54" s="96"/>
      <c r="DJ54" s="96"/>
      <c r="DK54" s="96"/>
      <c r="DL54" s="96"/>
      <c r="DM54" s="96"/>
      <c r="DN54" s="96"/>
      <c r="DO54" s="96"/>
      <c r="DP54" s="96"/>
      <c r="DQ54" s="96"/>
      <c r="DR54" s="96"/>
      <c r="DS54" s="96"/>
      <c r="DT54" s="96"/>
      <c r="DU54" s="96"/>
      <c r="DV54" s="96"/>
      <c r="DW54" s="96"/>
      <c r="DX54" s="96"/>
      <c r="DY54" s="96"/>
      <c r="DZ54" s="96"/>
      <c r="EA54" s="96"/>
      <c r="EB54" s="96"/>
      <c r="EC54" s="96"/>
      <c r="ED54" s="96"/>
      <c r="EE54" s="96"/>
      <c r="EF54" s="96"/>
      <c r="EG54" s="96"/>
      <c r="EH54" s="96"/>
      <c r="EI54" s="96"/>
      <c r="EJ54" s="96"/>
      <c r="EK54" s="96"/>
      <c r="EL54" s="96"/>
      <c r="EM54" s="96"/>
      <c r="EN54" s="96"/>
      <c r="EO54" s="96"/>
      <c r="EP54" s="96"/>
      <c r="EQ54" s="96"/>
      <c r="ER54" s="96"/>
      <c r="ES54" s="96"/>
      <c r="ET54" s="96"/>
      <c r="EU54" s="96"/>
      <c r="EV54" s="96"/>
      <c r="EW54" s="96"/>
      <c r="EX54" s="96"/>
      <c r="EY54" s="96"/>
      <c r="EZ54" s="96"/>
    </row>
    <row r="55" spans="1:156" hidden="1">
      <c r="A55" s="96"/>
      <c r="B55" s="96"/>
      <c r="C55" s="626">
        <v>5</v>
      </c>
      <c r="D55" s="626" t="s">
        <v>192</v>
      </c>
      <c r="E55" s="1025"/>
      <c r="F55" s="626"/>
      <c r="G55" s="1020">
        <v>8</v>
      </c>
      <c r="H55" s="1020" t="s">
        <v>1699</v>
      </c>
      <c r="I55" s="1020">
        <v>76</v>
      </c>
      <c r="J55" s="1020">
        <v>10</v>
      </c>
      <c r="K55" s="96"/>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96"/>
      <c r="AO55" s="96"/>
      <c r="AP55" s="96"/>
      <c r="AQ55" s="96"/>
      <c r="AR55" s="96"/>
      <c r="AS55" s="96"/>
      <c r="AT55" s="96"/>
      <c r="AU55" s="96"/>
      <c r="AV55" s="96"/>
      <c r="AW55" s="96"/>
      <c r="AX55" s="96"/>
      <c r="AY55" s="96"/>
      <c r="AZ55" s="96"/>
      <c r="BA55" s="96"/>
      <c r="BB55" s="96"/>
      <c r="BC55" s="96"/>
      <c r="BD55" s="96"/>
      <c r="BE55" s="96"/>
      <c r="BF55" s="96"/>
      <c r="BG55" s="96"/>
      <c r="BH55" s="96"/>
      <c r="BI55" s="96"/>
      <c r="BJ55" s="96"/>
      <c r="BK55" s="96"/>
      <c r="BL55" s="96"/>
      <c r="BM55" s="96"/>
      <c r="BN55" s="96"/>
      <c r="BO55" s="96"/>
      <c r="BP55" s="96"/>
      <c r="BQ55" s="96"/>
      <c r="BR55" s="96"/>
      <c r="BS55" s="96"/>
      <c r="BT55" s="96"/>
      <c r="BU55" s="96"/>
      <c r="BV55" s="96"/>
      <c r="BW55" s="96"/>
      <c r="BX55" s="96"/>
      <c r="BY55" s="96"/>
      <c r="BZ55" s="96"/>
      <c r="CA55" s="96"/>
      <c r="CB55" s="96"/>
      <c r="CC55" s="96"/>
      <c r="CD55" s="96"/>
      <c r="CE55" s="96"/>
      <c r="CF55" s="96"/>
      <c r="CG55" s="96"/>
      <c r="CH55" s="96"/>
      <c r="CI55" s="96"/>
      <c r="CJ55" s="96"/>
      <c r="CK55" s="96"/>
      <c r="CL55" s="96"/>
      <c r="CM55" s="96"/>
      <c r="CN55" s="96"/>
      <c r="CO55" s="96"/>
      <c r="CP55" s="96"/>
      <c r="CQ55" s="96"/>
      <c r="CR55" s="96"/>
      <c r="CS55" s="96"/>
      <c r="CT55" s="96"/>
      <c r="CU55" s="96"/>
      <c r="CV55" s="96"/>
      <c r="CW55" s="96"/>
      <c r="CX55" s="96"/>
      <c r="CY55" s="96"/>
      <c r="CZ55" s="96"/>
      <c r="DA55" s="96"/>
      <c r="DB55" s="96"/>
      <c r="DC55" s="96"/>
      <c r="DD55" s="96"/>
      <c r="DE55" s="96"/>
      <c r="DF55" s="96"/>
      <c r="DG55" s="96"/>
      <c r="DH55" s="96"/>
      <c r="DI55" s="96"/>
      <c r="DJ55" s="96"/>
      <c r="DK55" s="96"/>
      <c r="DL55" s="96"/>
      <c r="DM55" s="96"/>
      <c r="DN55" s="96"/>
      <c r="DO55" s="96"/>
      <c r="DP55" s="96"/>
      <c r="DQ55" s="96"/>
      <c r="DR55" s="96"/>
      <c r="DS55" s="96"/>
      <c r="DT55" s="96"/>
      <c r="DU55" s="96"/>
      <c r="DV55" s="96"/>
      <c r="DW55" s="96"/>
      <c r="DX55" s="96"/>
      <c r="DY55" s="96"/>
      <c r="DZ55" s="96"/>
      <c r="EA55" s="96"/>
      <c r="EB55" s="96"/>
      <c r="EC55" s="96"/>
      <c r="ED55" s="96"/>
      <c r="EE55" s="96"/>
      <c r="EF55" s="96"/>
      <c r="EG55" s="96"/>
      <c r="EH55" s="96"/>
      <c r="EI55" s="96"/>
      <c r="EJ55" s="96"/>
      <c r="EK55" s="96"/>
      <c r="EL55" s="96"/>
      <c r="EM55" s="96"/>
      <c r="EN55" s="96"/>
      <c r="EO55" s="96"/>
      <c r="EP55" s="96"/>
      <c r="EQ55" s="96"/>
      <c r="ER55" s="96"/>
      <c r="ES55" s="96"/>
      <c r="ET55" s="96"/>
      <c r="EU55" s="96"/>
      <c r="EV55" s="96"/>
      <c r="EW55" s="96"/>
      <c r="EX55" s="96"/>
      <c r="EY55" s="96"/>
      <c r="EZ55" s="96"/>
    </row>
    <row r="56" spans="1:156" hidden="1">
      <c r="A56" s="96"/>
      <c r="B56" s="96"/>
      <c r="C56" s="626">
        <v>5</v>
      </c>
      <c r="D56" s="626" t="s">
        <v>216</v>
      </c>
      <c r="E56" s="1025"/>
      <c r="F56" s="626"/>
      <c r="G56" s="1020">
        <v>8</v>
      </c>
      <c r="H56" s="1020" t="s">
        <v>1700</v>
      </c>
      <c r="I56" s="1020">
        <v>14</v>
      </c>
      <c r="J56" s="1020">
        <v>3</v>
      </c>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6"/>
      <c r="AN56" s="96"/>
      <c r="AO56" s="96"/>
      <c r="AP56" s="96"/>
      <c r="AQ56" s="96"/>
      <c r="AR56" s="96"/>
      <c r="AS56" s="96"/>
      <c r="AT56" s="96"/>
      <c r="AU56" s="96"/>
      <c r="AV56" s="96"/>
      <c r="AW56" s="96"/>
      <c r="AX56" s="96"/>
      <c r="AY56" s="96"/>
      <c r="AZ56" s="96"/>
      <c r="BA56" s="96"/>
      <c r="BB56" s="96"/>
      <c r="BC56" s="96"/>
      <c r="BD56" s="96"/>
      <c r="BE56" s="96"/>
      <c r="BF56" s="96"/>
      <c r="BG56" s="96"/>
      <c r="BH56" s="96"/>
      <c r="BI56" s="96"/>
      <c r="BJ56" s="96"/>
      <c r="BK56" s="96"/>
      <c r="BL56" s="96"/>
      <c r="BM56" s="96"/>
      <c r="BN56" s="96"/>
      <c r="BO56" s="96"/>
      <c r="BP56" s="96"/>
      <c r="BQ56" s="96"/>
      <c r="BR56" s="96"/>
      <c r="BS56" s="96"/>
      <c r="BT56" s="96"/>
      <c r="BU56" s="96"/>
      <c r="BV56" s="96"/>
      <c r="BW56" s="96"/>
      <c r="BX56" s="96"/>
      <c r="BY56" s="96"/>
      <c r="BZ56" s="96"/>
      <c r="CA56" s="96"/>
      <c r="CB56" s="96"/>
      <c r="CC56" s="96"/>
      <c r="CD56" s="96"/>
      <c r="CE56" s="96"/>
      <c r="CF56" s="96"/>
      <c r="CG56" s="96"/>
      <c r="CH56" s="96"/>
      <c r="CI56" s="96"/>
      <c r="CJ56" s="96"/>
      <c r="CK56" s="96"/>
      <c r="CL56" s="96"/>
      <c r="CM56" s="96"/>
      <c r="CN56" s="96"/>
      <c r="CO56" s="96"/>
      <c r="CP56" s="96"/>
      <c r="CQ56" s="96"/>
      <c r="CR56" s="96"/>
      <c r="CS56" s="96"/>
      <c r="CT56" s="96"/>
      <c r="CU56" s="96"/>
      <c r="CV56" s="96"/>
      <c r="CW56" s="96"/>
      <c r="CX56" s="96"/>
      <c r="CY56" s="96"/>
      <c r="CZ56" s="96"/>
      <c r="DA56" s="96"/>
      <c r="DB56" s="96"/>
      <c r="DC56" s="96"/>
      <c r="DD56" s="96"/>
      <c r="DE56" s="96"/>
      <c r="DF56" s="96"/>
      <c r="DG56" s="96"/>
      <c r="DH56" s="96"/>
      <c r="DI56" s="96"/>
      <c r="DJ56" s="96"/>
      <c r="DK56" s="96"/>
      <c r="DL56" s="96"/>
      <c r="DM56" s="96"/>
      <c r="DN56" s="96"/>
      <c r="DO56" s="96"/>
      <c r="DP56" s="96"/>
      <c r="DQ56" s="96"/>
      <c r="DR56" s="96"/>
      <c r="DS56" s="96"/>
      <c r="DT56" s="96"/>
      <c r="DU56" s="96"/>
      <c r="DV56" s="96"/>
      <c r="DW56" s="96"/>
      <c r="DX56" s="96"/>
      <c r="DY56" s="96"/>
      <c r="DZ56" s="96"/>
      <c r="EA56" s="96"/>
      <c r="EB56" s="96"/>
      <c r="EC56" s="96"/>
      <c r="ED56" s="96"/>
      <c r="EE56" s="96"/>
      <c r="EF56" s="96"/>
      <c r="EG56" s="96"/>
      <c r="EH56" s="96"/>
      <c r="EI56" s="96"/>
      <c r="EJ56" s="96"/>
      <c r="EK56" s="96"/>
      <c r="EL56" s="96"/>
      <c r="EM56" s="96"/>
      <c r="EN56" s="96"/>
      <c r="EO56" s="96"/>
      <c r="EP56" s="96"/>
      <c r="EQ56" s="96"/>
      <c r="ER56" s="96"/>
      <c r="ES56" s="96"/>
      <c r="ET56" s="96"/>
      <c r="EU56" s="96"/>
      <c r="EV56" s="96"/>
      <c r="EW56" s="96"/>
      <c r="EX56" s="96"/>
      <c r="EY56" s="96"/>
      <c r="EZ56" s="96"/>
    </row>
    <row r="57" spans="1:156" hidden="1">
      <c r="A57" s="96"/>
      <c r="B57" s="96"/>
      <c r="C57" s="626">
        <v>5</v>
      </c>
      <c r="D57" s="626" t="s">
        <v>283</v>
      </c>
      <c r="E57" s="1025"/>
      <c r="F57" s="626"/>
      <c r="G57" s="1020">
        <v>8</v>
      </c>
      <c r="H57" s="1020" t="s">
        <v>102</v>
      </c>
      <c r="I57" s="1020">
        <v>14</v>
      </c>
      <c r="J57" s="1020">
        <v>3</v>
      </c>
      <c r="K57" s="96"/>
      <c r="L57" s="96"/>
      <c r="M57" s="96"/>
      <c r="N57" s="96"/>
      <c r="O57" s="96"/>
      <c r="P57" s="96"/>
      <c r="Q57" s="96"/>
      <c r="R57" s="96"/>
      <c r="S57" s="96"/>
      <c r="T57" s="96"/>
      <c r="U57" s="96"/>
      <c r="V57" s="96"/>
      <c r="W57" s="96"/>
      <c r="X57" s="96"/>
      <c r="Y57" s="96"/>
      <c r="Z57" s="96"/>
      <c r="AA57" s="96"/>
      <c r="AB57" s="96"/>
      <c r="AC57" s="96"/>
      <c r="AD57" s="96"/>
      <c r="AE57" s="96"/>
      <c r="AF57" s="96"/>
      <c r="AG57" s="96"/>
      <c r="AH57" s="96"/>
      <c r="AI57" s="96"/>
      <c r="AJ57" s="96"/>
      <c r="AK57" s="96"/>
      <c r="AL57" s="96"/>
      <c r="AM57" s="96"/>
      <c r="AN57" s="96"/>
      <c r="AO57" s="96"/>
      <c r="AP57" s="96"/>
      <c r="AQ57" s="96"/>
      <c r="AR57" s="96"/>
      <c r="AS57" s="96"/>
      <c r="AT57" s="96"/>
      <c r="AU57" s="96"/>
      <c r="AV57" s="96"/>
      <c r="AW57" s="96"/>
      <c r="AX57" s="96"/>
      <c r="AY57" s="96"/>
      <c r="AZ57" s="96"/>
      <c r="BA57" s="96"/>
      <c r="BB57" s="96"/>
      <c r="BC57" s="96"/>
      <c r="BD57" s="96"/>
      <c r="BE57" s="96"/>
      <c r="BF57" s="96"/>
      <c r="BG57" s="96"/>
      <c r="BH57" s="96"/>
      <c r="BI57" s="96"/>
      <c r="BJ57" s="96"/>
      <c r="BK57" s="96"/>
      <c r="BL57" s="96"/>
      <c r="BM57" s="96"/>
      <c r="BN57" s="96"/>
      <c r="BO57" s="96"/>
      <c r="BP57" s="96"/>
      <c r="BQ57" s="96"/>
      <c r="BR57" s="96"/>
      <c r="BS57" s="96"/>
      <c r="BT57" s="96"/>
      <c r="BU57" s="96"/>
      <c r="BV57" s="96"/>
      <c r="BW57" s="96"/>
      <c r="BX57" s="96"/>
      <c r="BY57" s="96"/>
      <c r="BZ57" s="96"/>
      <c r="CA57" s="96"/>
      <c r="CB57" s="96"/>
      <c r="CC57" s="96"/>
      <c r="CD57" s="96"/>
      <c r="CE57" s="96"/>
      <c r="CF57" s="96"/>
      <c r="CG57" s="96"/>
      <c r="CH57" s="96"/>
      <c r="CI57" s="96"/>
      <c r="CJ57" s="96"/>
      <c r="CK57" s="96"/>
      <c r="CL57" s="96"/>
      <c r="CM57" s="96"/>
      <c r="CN57" s="96"/>
      <c r="CO57" s="96"/>
      <c r="CP57" s="96"/>
      <c r="CQ57" s="96"/>
      <c r="CR57" s="96"/>
      <c r="CS57" s="96"/>
      <c r="CT57" s="96"/>
      <c r="CU57" s="96"/>
      <c r="CV57" s="96"/>
      <c r="CW57" s="96"/>
      <c r="CX57" s="96"/>
      <c r="CY57" s="96"/>
      <c r="CZ57" s="96"/>
      <c r="DA57" s="96"/>
      <c r="DB57" s="96"/>
      <c r="DC57" s="96"/>
      <c r="DD57" s="96"/>
      <c r="DE57" s="96"/>
      <c r="DF57" s="96"/>
      <c r="DG57" s="96"/>
      <c r="DH57" s="96"/>
      <c r="DI57" s="96"/>
      <c r="DJ57" s="96"/>
      <c r="DK57" s="96"/>
      <c r="DL57" s="96"/>
      <c r="DM57" s="96"/>
      <c r="DN57" s="96"/>
      <c r="DO57" s="96"/>
      <c r="DP57" s="96"/>
      <c r="DQ57" s="96"/>
      <c r="DR57" s="96"/>
      <c r="DS57" s="96"/>
      <c r="DT57" s="96"/>
      <c r="DU57" s="96"/>
      <c r="DV57" s="96"/>
      <c r="DW57" s="96"/>
      <c r="DX57" s="96"/>
      <c r="DY57" s="96"/>
      <c r="DZ57" s="96"/>
      <c r="EA57" s="96"/>
      <c r="EB57" s="96"/>
      <c r="EC57" s="96"/>
      <c r="ED57" s="96"/>
      <c r="EE57" s="96"/>
      <c r="EF57" s="96"/>
      <c r="EG57" s="96"/>
      <c r="EH57" s="96"/>
      <c r="EI57" s="96"/>
      <c r="EJ57" s="96"/>
      <c r="EK57" s="96"/>
      <c r="EL57" s="96"/>
      <c r="EM57" s="96"/>
      <c r="EN57" s="96"/>
      <c r="EO57" s="96"/>
      <c r="EP57" s="96"/>
      <c r="EQ57" s="96"/>
      <c r="ER57" s="96"/>
      <c r="ES57" s="96"/>
      <c r="ET57" s="96"/>
      <c r="EU57" s="96"/>
      <c r="EV57" s="96"/>
      <c r="EW57" s="96"/>
      <c r="EX57" s="96"/>
      <c r="EY57" s="96"/>
      <c r="EZ57" s="96"/>
    </row>
    <row r="58" spans="1:156" hidden="1">
      <c r="A58" s="96"/>
      <c r="B58" s="96"/>
      <c r="C58" s="626">
        <v>5</v>
      </c>
      <c r="D58" s="626" t="s">
        <v>358</v>
      </c>
      <c r="E58" s="1025"/>
      <c r="F58" s="626"/>
      <c r="G58" s="1020">
        <v>7</v>
      </c>
      <c r="H58" s="1020" t="s">
        <v>1701</v>
      </c>
      <c r="I58" s="1020">
        <v>37</v>
      </c>
      <c r="J58" s="1020">
        <v>5</v>
      </c>
      <c r="K58" s="96"/>
      <c r="L58" s="96"/>
      <c r="M58" s="96"/>
      <c r="N58" s="96"/>
      <c r="O58" s="96"/>
      <c r="P58" s="96"/>
      <c r="Q58" s="96"/>
      <c r="R58" s="96"/>
      <c r="S58" s="96"/>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c r="BM58" s="96"/>
      <c r="BN58" s="96"/>
      <c r="BO58" s="96"/>
      <c r="BP58" s="96"/>
      <c r="BQ58" s="96"/>
      <c r="BR58" s="96"/>
      <c r="BS58" s="96"/>
      <c r="BT58" s="96"/>
      <c r="BU58" s="96"/>
      <c r="BV58" s="96"/>
      <c r="BW58" s="96"/>
      <c r="BX58" s="96"/>
      <c r="BY58" s="96"/>
      <c r="BZ58" s="96"/>
      <c r="CA58" s="96"/>
      <c r="CB58" s="96"/>
      <c r="CC58" s="96"/>
      <c r="CD58" s="96"/>
      <c r="CE58" s="96"/>
      <c r="CF58" s="96"/>
      <c r="CG58" s="96"/>
      <c r="CH58" s="96"/>
      <c r="CI58" s="96"/>
      <c r="CJ58" s="96"/>
      <c r="CK58" s="96"/>
      <c r="CL58" s="96"/>
      <c r="CM58" s="96"/>
      <c r="CN58" s="96"/>
      <c r="CO58" s="96"/>
      <c r="CP58" s="96"/>
      <c r="CQ58" s="96"/>
      <c r="CR58" s="96"/>
      <c r="CS58" s="96"/>
      <c r="CT58" s="96"/>
      <c r="CU58" s="96"/>
      <c r="CV58" s="96"/>
      <c r="CW58" s="96"/>
      <c r="CX58" s="96"/>
      <c r="CY58" s="96"/>
      <c r="CZ58" s="96"/>
      <c r="DA58" s="96"/>
      <c r="DB58" s="96"/>
      <c r="DC58" s="96"/>
      <c r="DD58" s="96"/>
      <c r="DE58" s="96"/>
      <c r="DF58" s="96"/>
      <c r="DG58" s="96"/>
      <c r="DH58" s="96"/>
      <c r="DI58" s="96"/>
      <c r="DJ58" s="96"/>
      <c r="DK58" s="96"/>
      <c r="DL58" s="96"/>
      <c r="DM58" s="96"/>
      <c r="DN58" s="96"/>
      <c r="DO58" s="96"/>
      <c r="DP58" s="96"/>
      <c r="DQ58" s="96"/>
      <c r="DR58" s="96"/>
      <c r="DS58" s="96"/>
      <c r="DT58" s="96"/>
      <c r="DU58" s="96"/>
      <c r="DV58" s="96"/>
      <c r="DW58" s="96"/>
      <c r="DX58" s="96"/>
      <c r="DY58" s="96"/>
      <c r="DZ58" s="96"/>
      <c r="EA58" s="96"/>
      <c r="EB58" s="96"/>
      <c r="EC58" s="96"/>
      <c r="ED58" s="96"/>
      <c r="EE58" s="96"/>
      <c r="EF58" s="96"/>
      <c r="EG58" s="96"/>
      <c r="EH58" s="96"/>
      <c r="EI58" s="96"/>
      <c r="EJ58" s="96"/>
      <c r="EK58" s="96"/>
      <c r="EL58" s="96"/>
      <c r="EM58" s="96"/>
      <c r="EN58" s="96"/>
      <c r="EO58" s="96"/>
      <c r="EP58" s="96"/>
      <c r="EQ58" s="96"/>
      <c r="ER58" s="96"/>
      <c r="ES58" s="96"/>
      <c r="ET58" s="96"/>
      <c r="EU58" s="96"/>
      <c r="EV58" s="96"/>
      <c r="EW58" s="96"/>
      <c r="EX58" s="96"/>
      <c r="EY58" s="96"/>
      <c r="EZ58" s="96"/>
    </row>
    <row r="59" spans="1:156" hidden="1">
      <c r="A59" s="96"/>
      <c r="B59" s="96"/>
      <c r="C59" s="626">
        <v>5</v>
      </c>
      <c r="D59" s="626" t="s">
        <v>371</v>
      </c>
      <c r="E59" s="1025"/>
      <c r="F59" s="626"/>
      <c r="G59" s="1020">
        <v>13</v>
      </c>
      <c r="H59" s="1020" t="s">
        <v>108</v>
      </c>
      <c r="I59" s="1020">
        <v>143</v>
      </c>
      <c r="J59" s="1020">
        <v>12</v>
      </c>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6"/>
      <c r="BM59" s="96"/>
      <c r="BN59" s="96"/>
      <c r="BO59" s="96"/>
      <c r="BP59" s="96"/>
      <c r="BQ59" s="96"/>
      <c r="BR59" s="96"/>
      <c r="BS59" s="96"/>
      <c r="BT59" s="96"/>
      <c r="BU59" s="96"/>
      <c r="BV59" s="96"/>
      <c r="BW59" s="96"/>
      <c r="BX59" s="96"/>
      <c r="BY59" s="96"/>
      <c r="BZ59" s="96"/>
      <c r="CA59" s="96"/>
      <c r="CB59" s="96"/>
      <c r="CC59" s="96"/>
      <c r="CD59" s="96"/>
      <c r="CE59" s="96"/>
      <c r="CF59" s="96"/>
      <c r="CG59" s="96"/>
      <c r="CH59" s="96"/>
      <c r="CI59" s="96"/>
      <c r="CJ59" s="96"/>
      <c r="CK59" s="96"/>
      <c r="CL59" s="96"/>
      <c r="CM59" s="96"/>
      <c r="CN59" s="96"/>
      <c r="CO59" s="96"/>
      <c r="CP59" s="96"/>
      <c r="CQ59" s="96"/>
      <c r="CR59" s="96"/>
      <c r="CS59" s="96"/>
      <c r="CT59" s="96"/>
      <c r="CU59" s="96"/>
      <c r="CV59" s="96"/>
      <c r="CW59" s="96"/>
      <c r="CX59" s="96"/>
      <c r="CY59" s="96"/>
      <c r="CZ59" s="96"/>
      <c r="DA59" s="96"/>
      <c r="DB59" s="96"/>
      <c r="DC59" s="96"/>
      <c r="DD59" s="96"/>
      <c r="DE59" s="96"/>
      <c r="DF59" s="96"/>
      <c r="DG59" s="96"/>
      <c r="DH59" s="96"/>
      <c r="DI59" s="96"/>
      <c r="DJ59" s="96"/>
      <c r="DK59" s="96"/>
      <c r="DL59" s="96"/>
      <c r="DM59" s="96"/>
      <c r="DN59" s="96"/>
      <c r="DO59" s="96"/>
      <c r="DP59" s="96"/>
      <c r="DQ59" s="96"/>
      <c r="DR59" s="96"/>
      <c r="DS59" s="96"/>
      <c r="DT59" s="96"/>
      <c r="DU59" s="96"/>
      <c r="DV59" s="96"/>
      <c r="DW59" s="96"/>
      <c r="DX59" s="96"/>
      <c r="DY59" s="96"/>
      <c r="DZ59" s="96"/>
      <c r="EA59" s="96"/>
      <c r="EB59" s="96"/>
      <c r="EC59" s="96"/>
      <c r="ED59" s="96"/>
      <c r="EE59" s="96"/>
      <c r="EF59" s="96"/>
      <c r="EG59" s="96"/>
      <c r="EH59" s="96"/>
      <c r="EI59" s="96"/>
      <c r="EJ59" s="96"/>
      <c r="EK59" s="96"/>
      <c r="EL59" s="96"/>
      <c r="EM59" s="96"/>
      <c r="EN59" s="96"/>
      <c r="EO59" s="96"/>
      <c r="EP59" s="96"/>
      <c r="EQ59" s="96"/>
      <c r="ER59" s="96"/>
      <c r="ES59" s="96"/>
      <c r="ET59" s="96"/>
      <c r="EU59" s="96"/>
      <c r="EV59" s="96"/>
      <c r="EW59" s="96"/>
      <c r="EX59" s="96"/>
      <c r="EY59" s="96"/>
      <c r="EZ59" s="96"/>
    </row>
    <row r="60" spans="1:156" hidden="1">
      <c r="A60" s="96"/>
      <c r="B60" s="96"/>
      <c r="C60" s="626">
        <v>5</v>
      </c>
      <c r="D60" s="626" t="s">
        <v>373</v>
      </c>
      <c r="E60" s="1025"/>
      <c r="F60" s="626"/>
      <c r="G60" s="1020">
        <v>8</v>
      </c>
      <c r="H60" s="1020" t="s">
        <v>1702</v>
      </c>
      <c r="I60" s="1020">
        <v>55</v>
      </c>
      <c r="J60" s="1020">
        <v>1</v>
      </c>
      <c r="K60" s="96"/>
      <c r="L60" s="96"/>
      <c r="M60" s="96"/>
      <c r="N60" s="96"/>
      <c r="O60" s="96"/>
      <c r="P60" s="96"/>
      <c r="Q60" s="96"/>
      <c r="R60" s="96"/>
      <c r="S60" s="96"/>
      <c r="T60" s="96"/>
      <c r="U60" s="96"/>
      <c r="V60" s="96"/>
      <c r="W60" s="96"/>
      <c r="X60" s="96"/>
      <c r="Y60" s="96"/>
      <c r="Z60" s="96"/>
      <c r="AA60" s="96"/>
      <c r="AB60" s="96"/>
      <c r="AC60" s="96"/>
      <c r="AD60" s="96"/>
      <c r="AE60" s="96"/>
      <c r="AF60" s="96"/>
      <c r="AG60" s="96"/>
      <c r="AH60" s="96"/>
      <c r="AI60" s="96"/>
      <c r="AJ60" s="96"/>
      <c r="AK60" s="96"/>
      <c r="AL60" s="96"/>
      <c r="AM60" s="96"/>
      <c r="AN60" s="96"/>
      <c r="AO60" s="96"/>
      <c r="AP60" s="96"/>
      <c r="AQ60" s="96"/>
      <c r="AR60" s="96"/>
      <c r="AS60" s="96"/>
      <c r="AT60" s="96"/>
      <c r="AU60" s="96"/>
      <c r="AV60" s="96"/>
      <c r="AW60" s="96"/>
      <c r="AX60" s="96"/>
      <c r="AY60" s="96"/>
      <c r="AZ60" s="96"/>
      <c r="BA60" s="96"/>
      <c r="BB60" s="96"/>
      <c r="BC60" s="96"/>
      <c r="BD60" s="96"/>
      <c r="BE60" s="96"/>
      <c r="BF60" s="96"/>
      <c r="BG60" s="96"/>
      <c r="BH60" s="96"/>
      <c r="BI60" s="96"/>
      <c r="BJ60" s="96"/>
      <c r="BK60" s="96"/>
      <c r="BL60" s="96"/>
      <c r="BM60" s="96"/>
      <c r="BN60" s="96"/>
      <c r="BO60" s="96"/>
      <c r="BP60" s="96"/>
      <c r="BQ60" s="96"/>
      <c r="BR60" s="96"/>
      <c r="BS60" s="96"/>
      <c r="BT60" s="96"/>
      <c r="BU60" s="96"/>
      <c r="BV60" s="96"/>
      <c r="BW60" s="96"/>
      <c r="BX60" s="96"/>
      <c r="BY60" s="96"/>
      <c r="BZ60" s="96"/>
      <c r="CA60" s="96"/>
      <c r="CB60" s="96"/>
      <c r="CC60" s="96"/>
      <c r="CD60" s="96"/>
      <c r="CE60" s="96"/>
      <c r="CF60" s="96"/>
      <c r="CG60" s="96"/>
      <c r="CH60" s="96"/>
      <c r="CI60" s="96"/>
      <c r="CJ60" s="96"/>
      <c r="CK60" s="96"/>
      <c r="CL60" s="96"/>
      <c r="CM60" s="96"/>
      <c r="CN60" s="96"/>
      <c r="CO60" s="96"/>
      <c r="CP60" s="96"/>
      <c r="CQ60" s="96"/>
      <c r="CR60" s="96"/>
      <c r="CS60" s="96"/>
      <c r="CT60" s="96"/>
      <c r="CU60" s="96"/>
      <c r="CV60" s="96"/>
      <c r="CW60" s="96"/>
      <c r="CX60" s="96"/>
      <c r="CY60" s="96"/>
      <c r="CZ60" s="96"/>
      <c r="DA60" s="96"/>
      <c r="DB60" s="96"/>
      <c r="DC60" s="96"/>
      <c r="DD60" s="96"/>
      <c r="DE60" s="96"/>
      <c r="DF60" s="96"/>
      <c r="DG60" s="96"/>
      <c r="DH60" s="96"/>
      <c r="DI60" s="96"/>
      <c r="DJ60" s="96"/>
      <c r="DK60" s="96"/>
      <c r="DL60" s="96"/>
      <c r="DM60" s="96"/>
      <c r="DN60" s="96"/>
      <c r="DO60" s="96"/>
      <c r="DP60" s="96"/>
      <c r="DQ60" s="96"/>
      <c r="DR60" s="96"/>
      <c r="DS60" s="96"/>
      <c r="DT60" s="96"/>
      <c r="DU60" s="96"/>
      <c r="DV60" s="96"/>
      <c r="DW60" s="96"/>
      <c r="DX60" s="96"/>
      <c r="DY60" s="96"/>
      <c r="DZ60" s="96"/>
      <c r="EA60" s="96"/>
      <c r="EB60" s="96"/>
      <c r="EC60" s="96"/>
      <c r="ED60" s="96"/>
      <c r="EE60" s="96"/>
      <c r="EF60" s="96"/>
      <c r="EG60" s="96"/>
      <c r="EH60" s="96"/>
      <c r="EI60" s="96"/>
      <c r="EJ60" s="96"/>
      <c r="EK60" s="96"/>
      <c r="EL60" s="96"/>
      <c r="EM60" s="96"/>
      <c r="EN60" s="96"/>
      <c r="EO60" s="96"/>
      <c r="EP60" s="96"/>
      <c r="EQ60" s="96"/>
      <c r="ER60" s="96"/>
      <c r="ES60" s="96"/>
      <c r="ET60" s="96"/>
      <c r="EU60" s="96"/>
      <c r="EV60" s="96"/>
      <c r="EW60" s="96"/>
      <c r="EX60" s="96"/>
      <c r="EY60" s="96"/>
      <c r="EZ60" s="96"/>
    </row>
    <row r="61" spans="1:156" hidden="1">
      <c r="A61" s="96"/>
      <c r="B61" s="96"/>
      <c r="C61" s="626">
        <v>5</v>
      </c>
      <c r="D61" s="626" t="s">
        <v>380</v>
      </c>
      <c r="E61" s="1025"/>
      <c r="F61" s="626"/>
      <c r="G61" s="1020">
        <v>3</v>
      </c>
      <c r="H61" s="1020" t="s">
        <v>1703</v>
      </c>
      <c r="I61" s="1020">
        <v>87</v>
      </c>
      <c r="J61" s="1020">
        <v>12</v>
      </c>
      <c r="K61" s="96"/>
      <c r="L61" s="96"/>
      <c r="M61" s="96"/>
      <c r="N61" s="96"/>
      <c r="O61" s="96"/>
      <c r="P61" s="96"/>
      <c r="Q61" s="96"/>
      <c r="R61" s="96"/>
      <c r="S61" s="96"/>
      <c r="T61" s="96"/>
      <c r="U61" s="96"/>
      <c r="V61" s="96"/>
      <c r="W61" s="96"/>
      <c r="X61" s="96"/>
      <c r="Y61" s="96"/>
      <c r="Z61" s="96"/>
      <c r="AA61" s="96"/>
      <c r="AB61" s="96"/>
      <c r="AC61" s="96"/>
      <c r="AD61" s="96"/>
      <c r="AE61" s="96"/>
      <c r="AF61" s="96"/>
      <c r="AG61" s="96"/>
      <c r="AH61" s="96"/>
      <c r="AI61" s="96"/>
      <c r="AJ61" s="96"/>
      <c r="AK61" s="96"/>
      <c r="AL61" s="96"/>
      <c r="AM61" s="96"/>
      <c r="AN61" s="96"/>
      <c r="AO61" s="96"/>
      <c r="AP61" s="96"/>
      <c r="AQ61" s="96"/>
      <c r="AR61" s="96"/>
      <c r="AS61" s="96"/>
      <c r="AT61" s="96"/>
      <c r="AU61" s="96"/>
      <c r="AV61" s="96"/>
      <c r="AW61" s="96"/>
      <c r="AX61" s="96"/>
      <c r="AY61" s="96"/>
      <c r="AZ61" s="96"/>
      <c r="BA61" s="96"/>
      <c r="BB61" s="96"/>
      <c r="BC61" s="96"/>
      <c r="BD61" s="96"/>
      <c r="BE61" s="96"/>
      <c r="BF61" s="96"/>
      <c r="BG61" s="96"/>
      <c r="BH61" s="96"/>
      <c r="BI61" s="96"/>
      <c r="BJ61" s="96"/>
      <c r="BK61" s="96"/>
      <c r="BL61" s="96"/>
      <c r="BM61" s="96"/>
      <c r="BN61" s="96"/>
      <c r="BO61" s="96"/>
      <c r="BP61" s="96"/>
      <c r="BQ61" s="96"/>
      <c r="BR61" s="96"/>
      <c r="BS61" s="96"/>
      <c r="BT61" s="96"/>
      <c r="BU61" s="96"/>
      <c r="BV61" s="96"/>
      <c r="BW61" s="96"/>
      <c r="BX61" s="96"/>
      <c r="BY61" s="96"/>
      <c r="BZ61" s="96"/>
      <c r="CA61" s="96"/>
      <c r="CB61" s="96"/>
      <c r="CC61" s="96"/>
      <c r="CD61" s="96"/>
      <c r="CE61" s="96"/>
      <c r="CF61" s="96"/>
      <c r="CG61" s="96"/>
      <c r="CH61" s="96"/>
      <c r="CI61" s="96"/>
      <c r="CJ61" s="96"/>
      <c r="CK61" s="96"/>
      <c r="CL61" s="96"/>
      <c r="CM61" s="96"/>
      <c r="CN61" s="96"/>
      <c r="CO61" s="96"/>
      <c r="CP61" s="96"/>
      <c r="CQ61" s="96"/>
      <c r="CR61" s="96"/>
      <c r="CS61" s="96"/>
      <c r="CT61" s="96"/>
      <c r="CU61" s="96"/>
      <c r="CV61" s="96"/>
      <c r="CW61" s="96"/>
      <c r="CX61" s="96"/>
      <c r="CY61" s="96"/>
      <c r="CZ61" s="96"/>
      <c r="DA61" s="96"/>
      <c r="DB61" s="96"/>
      <c r="DC61" s="96"/>
      <c r="DD61" s="96"/>
      <c r="DE61" s="96"/>
      <c r="DF61" s="96"/>
      <c r="DG61" s="96"/>
      <c r="DH61" s="96"/>
      <c r="DI61" s="96"/>
      <c r="DJ61" s="96"/>
      <c r="DK61" s="96"/>
      <c r="DL61" s="96"/>
      <c r="DM61" s="96"/>
      <c r="DN61" s="96"/>
      <c r="DO61" s="96"/>
      <c r="DP61" s="96"/>
      <c r="DQ61" s="96"/>
      <c r="DR61" s="96"/>
      <c r="DS61" s="96"/>
      <c r="DT61" s="96"/>
      <c r="DU61" s="96"/>
      <c r="DV61" s="96"/>
      <c r="DW61" s="96"/>
      <c r="DX61" s="96"/>
      <c r="DY61" s="96"/>
      <c r="DZ61" s="96"/>
      <c r="EA61" s="96"/>
      <c r="EB61" s="96"/>
      <c r="EC61" s="96"/>
      <c r="ED61" s="96"/>
      <c r="EE61" s="96"/>
      <c r="EF61" s="96"/>
      <c r="EG61" s="96"/>
      <c r="EH61" s="96"/>
      <c r="EI61" s="96"/>
      <c r="EJ61" s="96"/>
      <c r="EK61" s="96"/>
      <c r="EL61" s="96"/>
      <c r="EM61" s="96"/>
      <c r="EN61" s="96"/>
      <c r="EO61" s="96"/>
      <c r="EP61" s="96"/>
      <c r="EQ61" s="96"/>
      <c r="ER61" s="96"/>
      <c r="ES61" s="96"/>
      <c r="ET61" s="96"/>
      <c r="EU61" s="96"/>
      <c r="EV61" s="96"/>
      <c r="EW61" s="96"/>
      <c r="EX61" s="96"/>
      <c r="EY61" s="96"/>
      <c r="EZ61" s="96"/>
    </row>
    <row r="62" spans="1:156" hidden="1">
      <c r="A62" s="96"/>
      <c r="B62" s="96"/>
      <c r="C62" s="626">
        <v>5</v>
      </c>
      <c r="D62" s="626" t="s">
        <v>410</v>
      </c>
      <c r="E62" s="1025"/>
      <c r="F62" s="626"/>
      <c r="G62" s="1020">
        <v>4</v>
      </c>
      <c r="H62" s="1020" t="s">
        <v>121</v>
      </c>
      <c r="I62" s="1020">
        <v>55</v>
      </c>
      <c r="J62" s="1020"/>
      <c r="K62" s="96"/>
      <c r="L62" s="96"/>
      <c r="M62" s="96"/>
      <c r="N62" s="96"/>
      <c r="O62" s="96"/>
      <c r="P62" s="96"/>
      <c r="Q62" s="96"/>
      <c r="R62" s="96"/>
      <c r="S62" s="96"/>
      <c r="T62" s="96"/>
      <c r="U62" s="96"/>
      <c r="V62" s="96"/>
      <c r="W62" s="96"/>
      <c r="X62" s="96"/>
      <c r="Y62" s="96"/>
      <c r="Z62" s="96"/>
      <c r="AA62" s="96"/>
      <c r="AB62" s="96"/>
      <c r="AC62" s="96"/>
      <c r="AD62" s="96"/>
      <c r="AE62" s="96"/>
      <c r="AF62" s="96"/>
      <c r="AG62" s="96"/>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6"/>
      <c r="BF62" s="96"/>
      <c r="BG62" s="96"/>
      <c r="BH62" s="96"/>
      <c r="BI62" s="96"/>
      <c r="BJ62" s="96"/>
      <c r="BK62" s="96"/>
      <c r="BL62" s="96"/>
      <c r="BM62" s="96"/>
      <c r="BN62" s="96"/>
      <c r="BO62" s="96"/>
      <c r="BP62" s="96"/>
      <c r="BQ62" s="96"/>
      <c r="BR62" s="96"/>
      <c r="BS62" s="96"/>
      <c r="BT62" s="96"/>
      <c r="BU62" s="96"/>
      <c r="BV62" s="96"/>
      <c r="BW62" s="96"/>
      <c r="BX62" s="96"/>
      <c r="BY62" s="96"/>
      <c r="BZ62" s="96"/>
      <c r="CA62" s="96"/>
      <c r="CB62" s="96"/>
      <c r="CC62" s="96"/>
      <c r="CD62" s="96"/>
      <c r="CE62" s="96"/>
      <c r="CF62" s="96"/>
      <c r="CG62" s="96"/>
      <c r="CH62" s="96"/>
      <c r="CI62" s="96"/>
      <c r="CJ62" s="96"/>
      <c r="CK62" s="96"/>
      <c r="CL62" s="96"/>
      <c r="CM62" s="96"/>
      <c r="CN62" s="96"/>
      <c r="CO62" s="96"/>
      <c r="CP62" s="96"/>
      <c r="CQ62" s="96"/>
      <c r="CR62" s="96"/>
      <c r="CS62" s="96"/>
      <c r="CT62" s="96"/>
      <c r="CU62" s="96"/>
      <c r="CV62" s="96"/>
      <c r="CW62" s="96"/>
      <c r="CX62" s="96"/>
      <c r="CY62" s="96"/>
      <c r="CZ62" s="96"/>
      <c r="DA62" s="96"/>
      <c r="DB62" s="96"/>
      <c r="DC62" s="96"/>
      <c r="DD62" s="96"/>
      <c r="DE62" s="96"/>
      <c r="DF62" s="96"/>
      <c r="DG62" s="96"/>
      <c r="DH62" s="96"/>
      <c r="DI62" s="96"/>
      <c r="DJ62" s="96"/>
      <c r="DK62" s="96"/>
      <c r="DL62" s="96"/>
      <c r="DM62" s="96"/>
      <c r="DN62" s="96"/>
      <c r="DO62" s="96"/>
      <c r="DP62" s="96"/>
      <c r="DQ62" s="96"/>
      <c r="DR62" s="96"/>
      <c r="DS62" s="96"/>
      <c r="DT62" s="96"/>
      <c r="DU62" s="96"/>
      <c r="DV62" s="96"/>
      <c r="DW62" s="96"/>
      <c r="DX62" s="96"/>
      <c r="DY62" s="96"/>
      <c r="DZ62" s="96"/>
      <c r="EA62" s="96"/>
      <c r="EB62" s="96"/>
      <c r="EC62" s="96"/>
      <c r="ED62" s="96"/>
      <c r="EE62" s="96"/>
      <c r="EF62" s="96"/>
      <c r="EG62" s="96"/>
      <c r="EH62" s="96"/>
      <c r="EI62" s="96"/>
      <c r="EJ62" s="96"/>
      <c r="EK62" s="96"/>
      <c r="EL62" s="96"/>
      <c r="EM62" s="96"/>
      <c r="EN62" s="96"/>
      <c r="EO62" s="96"/>
      <c r="EP62" s="96"/>
      <c r="EQ62" s="96"/>
      <c r="ER62" s="96"/>
      <c r="ES62" s="96"/>
      <c r="ET62" s="96"/>
      <c r="EU62" s="96"/>
      <c r="EV62" s="96"/>
      <c r="EW62" s="96"/>
      <c r="EX62" s="96"/>
      <c r="EY62" s="96"/>
      <c r="EZ62" s="96"/>
    </row>
    <row r="63" spans="1:156" hidden="1">
      <c r="A63" s="96"/>
      <c r="B63" s="96"/>
      <c r="C63" s="626">
        <v>5</v>
      </c>
      <c r="D63" s="626" t="s">
        <v>419</v>
      </c>
      <c r="E63" s="1025"/>
      <c r="F63" s="626"/>
      <c r="G63" s="1020">
        <v>8</v>
      </c>
      <c r="H63" s="1020" t="s">
        <v>123</v>
      </c>
      <c r="I63" s="1020">
        <v>74</v>
      </c>
      <c r="J63" s="1020">
        <v>3</v>
      </c>
      <c r="K63" s="96"/>
      <c r="L63" s="96"/>
      <c r="M63" s="96"/>
      <c r="N63" s="96"/>
      <c r="O63" s="96"/>
      <c r="P63" s="96"/>
      <c r="Q63" s="96"/>
      <c r="R63" s="96"/>
      <c r="S63" s="96"/>
      <c r="T63" s="96"/>
      <c r="U63" s="96"/>
      <c r="V63" s="96"/>
      <c r="W63" s="96"/>
      <c r="X63" s="96"/>
      <c r="Y63" s="96"/>
      <c r="Z63" s="96"/>
      <c r="AA63" s="96"/>
      <c r="AB63" s="96"/>
      <c r="AC63" s="96"/>
      <c r="AD63" s="96"/>
      <c r="AE63" s="96"/>
      <c r="AF63" s="96"/>
      <c r="AG63" s="96"/>
      <c r="AH63" s="96"/>
      <c r="AI63" s="96"/>
      <c r="AJ63" s="96"/>
      <c r="AK63" s="96"/>
      <c r="AL63" s="96"/>
      <c r="AM63" s="96"/>
      <c r="AN63" s="96"/>
      <c r="AO63" s="96"/>
      <c r="AP63" s="96"/>
      <c r="AQ63" s="96"/>
      <c r="AR63" s="96"/>
      <c r="AS63" s="96"/>
      <c r="AT63" s="96"/>
      <c r="AU63" s="96"/>
      <c r="AV63" s="96"/>
      <c r="AW63" s="96"/>
      <c r="AX63" s="96"/>
      <c r="AY63" s="96"/>
      <c r="AZ63" s="96"/>
      <c r="BA63" s="96"/>
      <c r="BB63" s="96"/>
      <c r="BC63" s="96"/>
      <c r="BD63" s="96"/>
      <c r="BE63" s="96"/>
      <c r="BF63" s="96"/>
      <c r="BG63" s="96"/>
      <c r="BH63" s="96"/>
      <c r="BI63" s="96"/>
      <c r="BJ63" s="96"/>
      <c r="BK63" s="96"/>
      <c r="BL63" s="96"/>
      <c r="BM63" s="96"/>
      <c r="BN63" s="96"/>
      <c r="BO63" s="96"/>
      <c r="BP63" s="96"/>
      <c r="BQ63" s="96"/>
      <c r="BR63" s="96"/>
      <c r="BS63" s="96"/>
      <c r="BT63" s="96"/>
      <c r="BU63" s="96"/>
      <c r="BV63" s="96"/>
      <c r="BW63" s="96"/>
      <c r="BX63" s="96"/>
      <c r="BY63" s="96"/>
      <c r="BZ63" s="96"/>
      <c r="CA63" s="96"/>
      <c r="CB63" s="96"/>
      <c r="CC63" s="96"/>
      <c r="CD63" s="96"/>
      <c r="CE63" s="96"/>
      <c r="CF63" s="96"/>
      <c r="CG63" s="96"/>
      <c r="CH63" s="96"/>
      <c r="CI63" s="96"/>
      <c r="CJ63" s="96"/>
      <c r="CK63" s="96"/>
      <c r="CL63" s="96"/>
      <c r="CM63" s="96"/>
      <c r="CN63" s="96"/>
      <c r="CO63" s="96"/>
      <c r="CP63" s="96"/>
      <c r="CQ63" s="96"/>
      <c r="CR63" s="96"/>
      <c r="CS63" s="96"/>
      <c r="CT63" s="96"/>
      <c r="CU63" s="96"/>
      <c r="CV63" s="96"/>
      <c r="CW63" s="96"/>
      <c r="CX63" s="96"/>
      <c r="CY63" s="96"/>
      <c r="CZ63" s="96"/>
      <c r="DA63" s="96"/>
      <c r="DB63" s="96"/>
      <c r="DC63" s="96"/>
      <c r="DD63" s="96"/>
      <c r="DE63" s="96"/>
      <c r="DF63" s="96"/>
      <c r="DG63" s="96"/>
      <c r="DH63" s="96"/>
      <c r="DI63" s="96"/>
      <c r="DJ63" s="96"/>
      <c r="DK63" s="96"/>
      <c r="DL63" s="96"/>
      <c r="DM63" s="96"/>
      <c r="DN63" s="96"/>
      <c r="DO63" s="96"/>
      <c r="DP63" s="96"/>
      <c r="DQ63" s="96"/>
      <c r="DR63" s="96"/>
      <c r="DS63" s="96"/>
      <c r="DT63" s="96"/>
      <c r="DU63" s="96"/>
      <c r="DV63" s="96"/>
      <c r="DW63" s="96"/>
      <c r="DX63" s="96"/>
      <c r="DY63" s="96"/>
      <c r="DZ63" s="96"/>
      <c r="EA63" s="96"/>
      <c r="EB63" s="96"/>
      <c r="EC63" s="96"/>
      <c r="ED63" s="96"/>
      <c r="EE63" s="96"/>
      <c r="EF63" s="96"/>
      <c r="EG63" s="96"/>
      <c r="EH63" s="96"/>
      <c r="EI63" s="96"/>
      <c r="EJ63" s="96"/>
      <c r="EK63" s="96"/>
      <c r="EL63" s="96"/>
      <c r="EM63" s="96"/>
      <c r="EN63" s="96"/>
      <c r="EO63" s="96"/>
      <c r="EP63" s="96"/>
      <c r="EQ63" s="96"/>
      <c r="ER63" s="96"/>
      <c r="ES63" s="96"/>
      <c r="ET63" s="96"/>
      <c r="EU63" s="96"/>
      <c r="EV63" s="96"/>
      <c r="EW63" s="96"/>
      <c r="EX63" s="96"/>
      <c r="EY63" s="96"/>
      <c r="EZ63" s="96"/>
    </row>
    <row r="64" spans="1:156" hidden="1">
      <c r="A64" s="96"/>
      <c r="B64" s="96"/>
      <c r="C64" s="626">
        <v>5</v>
      </c>
      <c r="D64" s="626" t="s">
        <v>482</v>
      </c>
      <c r="E64" s="1025"/>
      <c r="F64" s="626"/>
      <c r="G64" s="1020">
        <v>7</v>
      </c>
      <c r="H64" s="1020" t="s">
        <v>1704</v>
      </c>
      <c r="I64" s="1020">
        <v>78</v>
      </c>
      <c r="J64" s="1020">
        <v>14</v>
      </c>
      <c r="K64" s="96"/>
      <c r="L64" s="96"/>
      <c r="M64" s="96"/>
      <c r="N64" s="96"/>
      <c r="O64" s="96"/>
      <c r="P64" s="96"/>
      <c r="Q64" s="96"/>
      <c r="R64" s="96"/>
      <c r="S64" s="96"/>
      <c r="T64" s="96"/>
      <c r="U64" s="96"/>
      <c r="V64" s="96"/>
      <c r="W64" s="96"/>
      <c r="X64" s="96"/>
      <c r="Y64" s="96"/>
      <c r="Z64" s="96"/>
      <c r="AA64" s="96"/>
      <c r="AB64" s="96"/>
      <c r="AC64" s="96"/>
      <c r="AD64" s="96"/>
      <c r="AE64" s="96"/>
      <c r="AF64" s="96"/>
      <c r="AG64" s="96"/>
      <c r="AH64" s="96"/>
      <c r="AI64" s="96"/>
      <c r="AJ64" s="96"/>
      <c r="AK64" s="96"/>
      <c r="AL64" s="96"/>
      <c r="AM64" s="96"/>
      <c r="AN64" s="96"/>
      <c r="AO64" s="96"/>
      <c r="AP64" s="96"/>
      <c r="AQ64" s="96"/>
      <c r="AR64" s="96"/>
      <c r="AS64" s="96"/>
      <c r="AT64" s="96"/>
      <c r="AU64" s="96"/>
      <c r="AV64" s="96"/>
      <c r="AW64" s="96"/>
      <c r="AX64" s="96"/>
      <c r="AY64" s="96"/>
      <c r="AZ64" s="96"/>
      <c r="BA64" s="96"/>
      <c r="BB64" s="96"/>
      <c r="BC64" s="96"/>
      <c r="BD64" s="96"/>
      <c r="BE64" s="96"/>
      <c r="BF64" s="96"/>
      <c r="BG64" s="96"/>
      <c r="BH64" s="96"/>
      <c r="BI64" s="96"/>
      <c r="BJ64" s="96"/>
      <c r="BK64" s="96"/>
      <c r="BL64" s="96"/>
      <c r="BM64" s="96"/>
      <c r="BN64" s="96"/>
      <c r="BO64" s="96"/>
      <c r="BP64" s="96"/>
      <c r="BQ64" s="96"/>
      <c r="BR64" s="96"/>
      <c r="BS64" s="96"/>
      <c r="BT64" s="96"/>
      <c r="BU64" s="96"/>
      <c r="BV64" s="96"/>
      <c r="BW64" s="96"/>
      <c r="BX64" s="96"/>
      <c r="BY64" s="96"/>
      <c r="BZ64" s="96"/>
      <c r="CA64" s="96"/>
      <c r="CB64" s="96"/>
      <c r="CC64" s="96"/>
      <c r="CD64" s="96"/>
      <c r="CE64" s="96"/>
      <c r="CF64" s="96"/>
      <c r="CG64" s="96"/>
      <c r="CH64" s="96"/>
      <c r="CI64" s="96"/>
      <c r="CJ64" s="96"/>
      <c r="CK64" s="96"/>
      <c r="CL64" s="96"/>
      <c r="CM64" s="96"/>
      <c r="CN64" s="96"/>
      <c r="CO64" s="96"/>
      <c r="CP64" s="96"/>
      <c r="CQ64" s="96"/>
      <c r="CR64" s="96"/>
      <c r="CS64" s="96"/>
      <c r="CT64" s="96"/>
      <c r="CU64" s="96"/>
      <c r="CV64" s="96"/>
      <c r="CW64" s="96"/>
      <c r="CX64" s="96"/>
      <c r="CY64" s="96"/>
      <c r="CZ64" s="96"/>
      <c r="DA64" s="96"/>
      <c r="DB64" s="96"/>
      <c r="DC64" s="96"/>
      <c r="DD64" s="96"/>
      <c r="DE64" s="96"/>
      <c r="DF64" s="96"/>
      <c r="DG64" s="96"/>
      <c r="DH64" s="96"/>
      <c r="DI64" s="96"/>
      <c r="DJ64" s="96"/>
      <c r="DK64" s="96"/>
      <c r="DL64" s="96"/>
      <c r="DM64" s="96"/>
      <c r="DN64" s="96"/>
      <c r="DO64" s="96"/>
      <c r="DP64" s="96"/>
      <c r="DQ64" s="96"/>
      <c r="DR64" s="96"/>
      <c r="DS64" s="96"/>
      <c r="DT64" s="96"/>
      <c r="DU64" s="96"/>
      <c r="DV64" s="96"/>
      <c r="DW64" s="96"/>
      <c r="DX64" s="96"/>
      <c r="DY64" s="96"/>
      <c r="DZ64" s="96"/>
      <c r="EA64" s="96"/>
      <c r="EB64" s="96"/>
      <c r="EC64" s="96"/>
      <c r="ED64" s="96"/>
      <c r="EE64" s="96"/>
      <c r="EF64" s="96"/>
      <c r="EG64" s="96"/>
      <c r="EH64" s="96"/>
      <c r="EI64" s="96"/>
      <c r="EJ64" s="96"/>
      <c r="EK64" s="96"/>
      <c r="EL64" s="96"/>
      <c r="EM64" s="96"/>
      <c r="EN64" s="96"/>
      <c r="EO64" s="96"/>
      <c r="EP64" s="96"/>
      <c r="EQ64" s="96"/>
      <c r="ER64" s="96"/>
      <c r="ES64" s="96"/>
      <c r="ET64" s="96"/>
      <c r="EU64" s="96"/>
      <c r="EV64" s="96"/>
      <c r="EW64" s="96"/>
      <c r="EX64" s="96"/>
      <c r="EY64" s="96"/>
      <c r="EZ64" s="96"/>
    </row>
    <row r="65" spans="1:156" hidden="1">
      <c r="A65" s="96"/>
      <c r="B65" s="96"/>
      <c r="C65" s="626">
        <v>6</v>
      </c>
      <c r="D65" s="626" t="s">
        <v>161</v>
      </c>
      <c r="E65" s="1025"/>
      <c r="F65" s="626"/>
      <c r="G65" s="1020">
        <v>13</v>
      </c>
      <c r="H65" s="1020" t="s">
        <v>142</v>
      </c>
      <c r="I65" s="1020">
        <v>56</v>
      </c>
      <c r="J65" s="1020">
        <v>2</v>
      </c>
      <c r="K65" s="96"/>
      <c r="L65" s="96"/>
      <c r="M65" s="96"/>
      <c r="N65" s="96"/>
      <c r="O65" s="96"/>
      <c r="P65" s="96"/>
      <c r="Q65" s="96"/>
      <c r="R65" s="96"/>
      <c r="S65" s="96"/>
      <c r="T65" s="96"/>
      <c r="U65" s="96"/>
      <c r="V65" s="96"/>
      <c r="W65" s="96"/>
      <c r="X65" s="96"/>
      <c r="Y65" s="96"/>
      <c r="Z65" s="96"/>
      <c r="AA65" s="96"/>
      <c r="AB65" s="96"/>
      <c r="AC65" s="96"/>
      <c r="AD65" s="96"/>
      <c r="AE65" s="96"/>
      <c r="AF65" s="96"/>
      <c r="AG65" s="96"/>
      <c r="AH65" s="96"/>
      <c r="AI65" s="96"/>
      <c r="AJ65" s="96"/>
      <c r="AK65" s="96"/>
      <c r="AL65" s="96"/>
      <c r="AM65" s="96"/>
      <c r="AN65" s="96"/>
      <c r="AO65" s="96"/>
      <c r="AP65" s="96"/>
      <c r="AQ65" s="96"/>
      <c r="AR65" s="96"/>
      <c r="AS65" s="96"/>
      <c r="AT65" s="96"/>
      <c r="AU65" s="96"/>
      <c r="AV65" s="96"/>
      <c r="AW65" s="96"/>
      <c r="AX65" s="96"/>
      <c r="AY65" s="96"/>
      <c r="AZ65" s="96"/>
      <c r="BA65" s="96"/>
      <c r="BB65" s="96"/>
      <c r="BC65" s="96"/>
      <c r="BD65" s="96"/>
      <c r="BE65" s="96"/>
      <c r="BF65" s="96"/>
      <c r="BG65" s="96"/>
      <c r="BH65" s="96"/>
      <c r="BI65" s="96"/>
      <c r="BJ65" s="96"/>
      <c r="BK65" s="96"/>
      <c r="BL65" s="96"/>
      <c r="BM65" s="96"/>
      <c r="BN65" s="96"/>
      <c r="BO65" s="96"/>
      <c r="BP65" s="96"/>
      <c r="BQ65" s="96"/>
      <c r="BR65" s="96"/>
      <c r="BS65" s="96"/>
      <c r="BT65" s="96"/>
      <c r="BU65" s="96"/>
      <c r="BV65" s="96"/>
      <c r="BW65" s="96"/>
      <c r="BX65" s="96"/>
      <c r="BY65" s="96"/>
      <c r="BZ65" s="96"/>
      <c r="CA65" s="96"/>
      <c r="CB65" s="96"/>
      <c r="CC65" s="96"/>
      <c r="CD65" s="96"/>
      <c r="CE65" s="96"/>
      <c r="CF65" s="96"/>
      <c r="CG65" s="96"/>
      <c r="CH65" s="96"/>
      <c r="CI65" s="96"/>
      <c r="CJ65" s="96"/>
      <c r="CK65" s="96"/>
      <c r="CL65" s="96"/>
      <c r="CM65" s="96"/>
      <c r="CN65" s="96"/>
      <c r="CO65" s="96"/>
      <c r="CP65" s="96"/>
      <c r="CQ65" s="96"/>
      <c r="CR65" s="96"/>
      <c r="CS65" s="96"/>
      <c r="CT65" s="96"/>
      <c r="CU65" s="96"/>
      <c r="CV65" s="96"/>
      <c r="CW65" s="96"/>
      <c r="CX65" s="96"/>
      <c r="CY65" s="96"/>
      <c r="CZ65" s="96"/>
      <c r="DA65" s="96"/>
      <c r="DB65" s="96"/>
      <c r="DC65" s="96"/>
      <c r="DD65" s="96"/>
      <c r="DE65" s="96"/>
      <c r="DF65" s="96"/>
      <c r="DG65" s="96"/>
      <c r="DH65" s="96"/>
      <c r="DI65" s="96"/>
      <c r="DJ65" s="96"/>
      <c r="DK65" s="96"/>
      <c r="DL65" s="96"/>
      <c r="DM65" s="96"/>
      <c r="DN65" s="96"/>
      <c r="DO65" s="96"/>
      <c r="DP65" s="96"/>
      <c r="DQ65" s="96"/>
      <c r="DR65" s="96"/>
      <c r="DS65" s="96"/>
      <c r="DT65" s="96"/>
      <c r="DU65" s="96"/>
      <c r="DV65" s="96"/>
      <c r="DW65" s="96"/>
      <c r="DX65" s="96"/>
      <c r="DY65" s="96"/>
      <c r="DZ65" s="96"/>
      <c r="EA65" s="96"/>
      <c r="EB65" s="96"/>
      <c r="EC65" s="96"/>
      <c r="ED65" s="96"/>
      <c r="EE65" s="96"/>
      <c r="EF65" s="96"/>
      <c r="EG65" s="96"/>
      <c r="EH65" s="96"/>
      <c r="EI65" s="96"/>
      <c r="EJ65" s="96"/>
      <c r="EK65" s="96"/>
      <c r="EL65" s="96"/>
      <c r="EM65" s="96"/>
      <c r="EN65" s="96"/>
      <c r="EO65" s="96"/>
      <c r="EP65" s="96"/>
      <c r="EQ65" s="96"/>
      <c r="ER65" s="96"/>
      <c r="ES65" s="96"/>
      <c r="ET65" s="96"/>
      <c r="EU65" s="96"/>
      <c r="EV65" s="96"/>
      <c r="EW65" s="96"/>
      <c r="EX65" s="96"/>
      <c r="EY65" s="96"/>
      <c r="EZ65" s="96"/>
    </row>
    <row r="66" spans="1:156" hidden="1">
      <c r="A66" s="96"/>
      <c r="B66" s="96"/>
      <c r="C66" s="626">
        <v>6</v>
      </c>
      <c r="D66" s="626" t="s">
        <v>263</v>
      </c>
      <c r="E66" s="1025"/>
      <c r="F66" s="626"/>
      <c r="G66" s="1020">
        <v>9</v>
      </c>
      <c r="H66" s="1020" t="s">
        <v>150</v>
      </c>
      <c r="I66" s="1020">
        <v>29</v>
      </c>
      <c r="J66" s="1020">
        <v>2</v>
      </c>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c r="BJ66" s="96"/>
      <c r="BK66" s="96"/>
      <c r="BL66" s="96"/>
      <c r="BM66" s="96"/>
      <c r="BN66" s="96"/>
      <c r="BO66" s="96"/>
      <c r="BP66" s="96"/>
      <c r="BQ66" s="96"/>
      <c r="BR66" s="96"/>
      <c r="BS66" s="96"/>
      <c r="BT66" s="96"/>
      <c r="BU66" s="96"/>
      <c r="BV66" s="96"/>
      <c r="BW66" s="96"/>
      <c r="BX66" s="96"/>
      <c r="BY66" s="96"/>
      <c r="BZ66" s="96"/>
      <c r="CA66" s="96"/>
      <c r="CB66" s="96"/>
      <c r="CC66" s="96"/>
      <c r="CD66" s="96"/>
      <c r="CE66" s="96"/>
      <c r="CF66" s="96"/>
      <c r="CG66" s="96"/>
      <c r="CH66" s="96"/>
      <c r="CI66" s="96"/>
      <c r="CJ66" s="96"/>
      <c r="CK66" s="96"/>
      <c r="CL66" s="96"/>
      <c r="CM66" s="96"/>
      <c r="CN66" s="96"/>
      <c r="CO66" s="96"/>
      <c r="CP66" s="96"/>
      <c r="CQ66" s="96"/>
      <c r="CR66" s="96"/>
      <c r="CS66" s="96"/>
      <c r="CT66" s="96"/>
      <c r="CU66" s="96"/>
      <c r="CV66" s="96"/>
      <c r="CW66" s="96"/>
      <c r="CX66" s="96"/>
      <c r="CY66" s="96"/>
      <c r="CZ66" s="96"/>
      <c r="DA66" s="96"/>
      <c r="DB66" s="96"/>
      <c r="DC66" s="96"/>
      <c r="DD66" s="96"/>
      <c r="DE66" s="96"/>
      <c r="DF66" s="96"/>
      <c r="DG66" s="96"/>
      <c r="DH66" s="96"/>
      <c r="DI66" s="96"/>
      <c r="DJ66" s="96"/>
      <c r="DK66" s="96"/>
      <c r="DL66" s="96"/>
      <c r="DM66" s="96"/>
      <c r="DN66" s="96"/>
      <c r="DO66" s="96"/>
      <c r="DP66" s="96"/>
      <c r="DQ66" s="96"/>
      <c r="DR66" s="96"/>
      <c r="DS66" s="96"/>
      <c r="DT66" s="96"/>
      <c r="DU66" s="96"/>
      <c r="DV66" s="96"/>
      <c r="DW66" s="96"/>
      <c r="DX66" s="96"/>
      <c r="DY66" s="96"/>
      <c r="DZ66" s="96"/>
      <c r="EA66" s="96"/>
      <c r="EB66" s="96"/>
      <c r="EC66" s="96"/>
      <c r="ED66" s="96"/>
      <c r="EE66" s="96"/>
      <c r="EF66" s="96"/>
      <c r="EG66" s="96"/>
      <c r="EH66" s="96"/>
      <c r="EI66" s="96"/>
      <c r="EJ66" s="96"/>
      <c r="EK66" s="96"/>
      <c r="EL66" s="96"/>
      <c r="EM66" s="96"/>
      <c r="EN66" s="96"/>
      <c r="EO66" s="96"/>
      <c r="EP66" s="96"/>
      <c r="EQ66" s="96"/>
      <c r="ER66" s="96"/>
      <c r="ES66" s="96"/>
      <c r="ET66" s="96"/>
      <c r="EU66" s="96"/>
      <c r="EV66" s="96"/>
      <c r="EW66" s="96"/>
      <c r="EX66" s="96"/>
      <c r="EY66" s="96"/>
      <c r="EZ66" s="96"/>
    </row>
    <row r="67" spans="1:156" hidden="1">
      <c r="A67" s="96"/>
      <c r="B67" s="96"/>
      <c r="C67" s="626">
        <v>6</v>
      </c>
      <c r="D67" s="626" t="s">
        <v>383</v>
      </c>
      <c r="E67" s="1025"/>
      <c r="F67" s="626"/>
      <c r="G67" s="1020">
        <v>6</v>
      </c>
      <c r="H67" s="1020" t="s">
        <v>161</v>
      </c>
      <c r="I67" s="1020">
        <v>52</v>
      </c>
      <c r="J67" s="1020">
        <v>5</v>
      </c>
      <c r="K67" s="96"/>
      <c r="L67" s="96"/>
      <c r="M67" s="96"/>
      <c r="N67" s="96"/>
      <c r="O67" s="96"/>
      <c r="P67" s="96"/>
      <c r="Q67" s="96"/>
      <c r="R67" s="96"/>
      <c r="S67" s="96"/>
      <c r="T67" s="96"/>
      <c r="U67" s="96"/>
      <c r="V67" s="96"/>
      <c r="W67" s="96"/>
      <c r="X67" s="96"/>
      <c r="Y67" s="96"/>
      <c r="Z67" s="96"/>
      <c r="AA67" s="96"/>
      <c r="AB67" s="96"/>
      <c r="AC67" s="96"/>
      <c r="AD67" s="96"/>
      <c r="AE67" s="96"/>
      <c r="AF67" s="96"/>
      <c r="AG67" s="96"/>
      <c r="AH67" s="96"/>
      <c r="AI67" s="96"/>
      <c r="AJ67" s="96"/>
      <c r="AK67" s="96"/>
      <c r="AL67" s="96"/>
      <c r="AM67" s="96"/>
      <c r="AN67" s="96"/>
      <c r="AO67" s="96"/>
      <c r="AP67" s="96"/>
      <c r="AQ67" s="96"/>
      <c r="AR67" s="96"/>
      <c r="AS67" s="96"/>
      <c r="AT67" s="96"/>
      <c r="AU67" s="96"/>
      <c r="AV67" s="96"/>
      <c r="AW67" s="96"/>
      <c r="AX67" s="96"/>
      <c r="AY67" s="96"/>
      <c r="AZ67" s="96"/>
      <c r="BA67" s="96"/>
      <c r="BB67" s="96"/>
      <c r="BC67" s="96"/>
      <c r="BD67" s="96"/>
      <c r="BE67" s="96"/>
      <c r="BF67" s="96"/>
      <c r="BG67" s="96"/>
      <c r="BH67" s="96"/>
      <c r="BI67" s="96"/>
      <c r="BJ67" s="96"/>
      <c r="BK67" s="96"/>
      <c r="BL67" s="96"/>
      <c r="BM67" s="96"/>
      <c r="BN67" s="96"/>
      <c r="BO67" s="96"/>
      <c r="BP67" s="96"/>
      <c r="BQ67" s="96"/>
      <c r="BR67" s="96"/>
      <c r="BS67" s="96"/>
      <c r="BT67" s="96"/>
      <c r="BU67" s="96"/>
      <c r="BV67" s="96"/>
      <c r="BW67" s="96"/>
      <c r="BX67" s="96"/>
      <c r="BY67" s="96"/>
      <c r="BZ67" s="96"/>
      <c r="CA67" s="96"/>
      <c r="CB67" s="96"/>
      <c r="CC67" s="96"/>
      <c r="CD67" s="96"/>
      <c r="CE67" s="96"/>
      <c r="CF67" s="96"/>
      <c r="CG67" s="96"/>
      <c r="CH67" s="96"/>
      <c r="CI67" s="96"/>
      <c r="CJ67" s="96"/>
      <c r="CK67" s="96"/>
      <c r="CL67" s="96"/>
      <c r="CM67" s="96"/>
      <c r="CN67" s="96"/>
      <c r="CO67" s="96"/>
      <c r="CP67" s="96"/>
      <c r="CQ67" s="96"/>
      <c r="CR67" s="96"/>
      <c r="CS67" s="96"/>
      <c r="CT67" s="96"/>
      <c r="CU67" s="96"/>
      <c r="CV67" s="96"/>
      <c r="CW67" s="96"/>
      <c r="CX67" s="96"/>
      <c r="CY67" s="96"/>
      <c r="CZ67" s="96"/>
      <c r="DA67" s="96"/>
      <c r="DB67" s="96"/>
      <c r="DC67" s="96"/>
      <c r="DD67" s="96"/>
      <c r="DE67" s="96"/>
      <c r="DF67" s="96"/>
      <c r="DG67" s="96"/>
      <c r="DH67" s="96"/>
      <c r="DI67" s="96"/>
      <c r="DJ67" s="96"/>
      <c r="DK67" s="96"/>
      <c r="DL67" s="96"/>
      <c r="DM67" s="96"/>
      <c r="DN67" s="96"/>
      <c r="DO67" s="96"/>
      <c r="DP67" s="96"/>
      <c r="DQ67" s="96"/>
      <c r="DR67" s="96"/>
      <c r="DS67" s="96"/>
      <c r="DT67" s="96"/>
      <c r="DU67" s="96"/>
      <c r="DV67" s="96"/>
      <c r="DW67" s="96"/>
      <c r="DX67" s="96"/>
      <c r="DY67" s="96"/>
      <c r="DZ67" s="96"/>
      <c r="EA67" s="96"/>
      <c r="EB67" s="96"/>
      <c r="EC67" s="96"/>
      <c r="ED67" s="96"/>
      <c r="EE67" s="96"/>
      <c r="EF67" s="96"/>
      <c r="EG67" s="96"/>
      <c r="EH67" s="96"/>
      <c r="EI67" s="96"/>
      <c r="EJ67" s="96"/>
      <c r="EK67" s="96"/>
      <c r="EL67" s="96"/>
      <c r="EM67" s="96"/>
      <c r="EN67" s="96"/>
      <c r="EO67" s="96"/>
      <c r="EP67" s="96"/>
      <c r="EQ67" s="96"/>
      <c r="ER67" s="96"/>
      <c r="ES67" s="96"/>
      <c r="ET67" s="96"/>
      <c r="EU67" s="96"/>
      <c r="EV67" s="96"/>
      <c r="EW67" s="96"/>
      <c r="EX67" s="96"/>
      <c r="EY67" s="96"/>
      <c r="EZ67" s="96"/>
    </row>
    <row r="68" spans="1:156" hidden="1">
      <c r="A68" s="96"/>
      <c r="B68" s="96"/>
      <c r="C68" s="626">
        <v>6</v>
      </c>
      <c r="D68" s="626" t="s">
        <v>421</v>
      </c>
      <c r="E68" s="1025"/>
      <c r="F68" s="626"/>
      <c r="G68" s="1020">
        <v>5</v>
      </c>
      <c r="H68" s="1020" t="s">
        <v>164</v>
      </c>
      <c r="I68" s="1020">
        <v>7</v>
      </c>
      <c r="J68" s="1020">
        <v>2</v>
      </c>
      <c r="K68" s="96"/>
      <c r="L68" s="96"/>
      <c r="M68" s="96"/>
      <c r="N68" s="96"/>
      <c r="O68" s="96"/>
      <c r="P68" s="96"/>
      <c r="Q68" s="96"/>
      <c r="R68" s="96"/>
      <c r="S68" s="96"/>
      <c r="T68" s="96"/>
      <c r="U68" s="96"/>
      <c r="V68" s="96"/>
      <c r="W68" s="96"/>
      <c r="X68" s="96"/>
      <c r="Y68" s="96"/>
      <c r="Z68" s="96"/>
      <c r="AA68" s="96"/>
      <c r="AB68" s="96"/>
      <c r="AC68" s="96"/>
      <c r="AD68" s="96"/>
      <c r="AE68" s="96"/>
      <c r="AF68" s="96"/>
      <c r="AG68" s="96"/>
      <c r="AH68" s="96"/>
      <c r="AI68" s="96"/>
      <c r="AJ68" s="96"/>
      <c r="AK68" s="96"/>
      <c r="AL68" s="96"/>
      <c r="AM68" s="96"/>
      <c r="AN68" s="96"/>
      <c r="AO68" s="96"/>
      <c r="AP68" s="96"/>
      <c r="AQ68" s="96"/>
      <c r="AR68" s="96"/>
      <c r="AS68" s="96"/>
      <c r="AT68" s="96"/>
      <c r="AU68" s="96"/>
      <c r="AV68" s="96"/>
      <c r="AW68" s="96"/>
      <c r="AX68" s="96"/>
      <c r="AY68" s="96"/>
      <c r="AZ68" s="96"/>
      <c r="BA68" s="96"/>
      <c r="BB68" s="96"/>
      <c r="BC68" s="96"/>
      <c r="BD68" s="96"/>
      <c r="BE68" s="96"/>
      <c r="BF68" s="96"/>
      <c r="BG68" s="96"/>
      <c r="BH68" s="96"/>
      <c r="BI68" s="96"/>
      <c r="BJ68" s="96"/>
      <c r="BK68" s="96"/>
      <c r="BL68" s="96"/>
      <c r="BM68" s="96"/>
      <c r="BN68" s="96"/>
      <c r="BO68" s="96"/>
      <c r="BP68" s="96"/>
      <c r="BQ68" s="96"/>
      <c r="BR68" s="96"/>
      <c r="BS68" s="96"/>
      <c r="BT68" s="96"/>
      <c r="BU68" s="96"/>
      <c r="BV68" s="96"/>
      <c r="BW68" s="96"/>
      <c r="BX68" s="96"/>
      <c r="BY68" s="96"/>
      <c r="BZ68" s="96"/>
      <c r="CA68" s="96"/>
      <c r="CB68" s="96"/>
      <c r="CC68" s="96"/>
      <c r="CD68" s="96"/>
      <c r="CE68" s="96"/>
      <c r="CF68" s="96"/>
      <c r="CG68" s="96"/>
      <c r="CH68" s="96"/>
      <c r="CI68" s="96"/>
      <c r="CJ68" s="96"/>
      <c r="CK68" s="96"/>
      <c r="CL68" s="96"/>
      <c r="CM68" s="96"/>
      <c r="CN68" s="96"/>
      <c r="CO68" s="96"/>
      <c r="CP68" s="96"/>
      <c r="CQ68" s="96"/>
      <c r="CR68" s="96"/>
      <c r="CS68" s="96"/>
      <c r="CT68" s="96"/>
      <c r="CU68" s="96"/>
      <c r="CV68" s="96"/>
      <c r="CW68" s="96"/>
      <c r="CX68" s="96"/>
      <c r="CY68" s="96"/>
      <c r="CZ68" s="96"/>
      <c r="DA68" s="96"/>
      <c r="DB68" s="96"/>
      <c r="DC68" s="96"/>
      <c r="DD68" s="96"/>
      <c r="DE68" s="96"/>
      <c r="DF68" s="96"/>
      <c r="DG68" s="96"/>
      <c r="DH68" s="96"/>
      <c r="DI68" s="96"/>
      <c r="DJ68" s="96"/>
      <c r="DK68" s="96"/>
      <c r="DL68" s="96"/>
      <c r="DM68" s="96"/>
      <c r="DN68" s="96"/>
      <c r="DO68" s="96"/>
      <c r="DP68" s="96"/>
      <c r="DQ68" s="96"/>
      <c r="DR68" s="96"/>
      <c r="DS68" s="96"/>
      <c r="DT68" s="96"/>
      <c r="DU68" s="96"/>
      <c r="DV68" s="96"/>
      <c r="DW68" s="96"/>
      <c r="DX68" s="96"/>
      <c r="DY68" s="96"/>
      <c r="DZ68" s="96"/>
      <c r="EA68" s="96"/>
      <c r="EB68" s="96"/>
      <c r="EC68" s="96"/>
      <c r="ED68" s="96"/>
      <c r="EE68" s="96"/>
      <c r="EF68" s="96"/>
      <c r="EG68" s="96"/>
      <c r="EH68" s="96"/>
      <c r="EI68" s="96"/>
      <c r="EJ68" s="96"/>
      <c r="EK68" s="96"/>
      <c r="EL68" s="96"/>
      <c r="EM68" s="96"/>
      <c r="EN68" s="96"/>
      <c r="EO68" s="96"/>
      <c r="EP68" s="96"/>
      <c r="EQ68" s="96"/>
      <c r="ER68" s="96"/>
      <c r="ES68" s="96"/>
      <c r="ET68" s="96"/>
      <c r="EU68" s="96"/>
      <c r="EV68" s="96"/>
      <c r="EW68" s="96"/>
      <c r="EX68" s="96"/>
      <c r="EY68" s="96"/>
      <c r="EZ68" s="96"/>
    </row>
    <row r="69" spans="1:156" hidden="1">
      <c r="A69" s="96"/>
      <c r="B69" s="96"/>
      <c r="C69" s="626">
        <v>6</v>
      </c>
      <c r="D69" s="626" t="s">
        <v>446</v>
      </c>
      <c r="E69" s="1025"/>
      <c r="F69" s="626"/>
      <c r="G69" s="1020">
        <v>13</v>
      </c>
      <c r="H69" s="1020" t="s">
        <v>178</v>
      </c>
      <c r="I69" s="1020">
        <v>44</v>
      </c>
      <c r="J69" s="1020">
        <v>5</v>
      </c>
      <c r="K69" s="96"/>
      <c r="L69" s="96"/>
      <c r="M69" s="96"/>
      <c r="N69" s="96"/>
      <c r="O69" s="96"/>
      <c r="P69" s="96"/>
      <c r="Q69" s="96"/>
      <c r="R69" s="96"/>
      <c r="S69" s="96"/>
      <c r="T69" s="96"/>
      <c r="U69" s="96"/>
      <c r="V69" s="96"/>
      <c r="W69" s="96"/>
      <c r="X69" s="96"/>
      <c r="Y69" s="96"/>
      <c r="Z69" s="96"/>
      <c r="AA69" s="96"/>
      <c r="AB69" s="96"/>
      <c r="AC69" s="96"/>
      <c r="AD69" s="96"/>
      <c r="AE69" s="96"/>
      <c r="AF69" s="96"/>
      <c r="AG69" s="96"/>
      <c r="AH69" s="96"/>
      <c r="AI69" s="96"/>
      <c r="AJ69" s="96"/>
      <c r="AK69" s="96"/>
      <c r="AL69" s="96"/>
      <c r="AM69" s="96"/>
      <c r="AN69" s="96"/>
      <c r="AO69" s="96"/>
      <c r="AP69" s="96"/>
      <c r="AQ69" s="96"/>
      <c r="AR69" s="96"/>
      <c r="AS69" s="96"/>
      <c r="AT69" s="96"/>
      <c r="AU69" s="96"/>
      <c r="AV69" s="96"/>
      <c r="AW69" s="96"/>
      <c r="AX69" s="96"/>
      <c r="AY69" s="96"/>
      <c r="AZ69" s="96"/>
      <c r="BA69" s="96"/>
      <c r="BB69" s="96"/>
      <c r="BC69" s="96"/>
      <c r="BD69" s="96"/>
      <c r="BE69" s="96"/>
      <c r="BF69" s="96"/>
      <c r="BG69" s="96"/>
      <c r="BH69" s="96"/>
      <c r="BI69" s="96"/>
      <c r="BJ69" s="96"/>
      <c r="BK69" s="96"/>
      <c r="BL69" s="96"/>
      <c r="BM69" s="96"/>
      <c r="BN69" s="96"/>
      <c r="BO69" s="96"/>
      <c r="BP69" s="96"/>
      <c r="BQ69" s="96"/>
      <c r="BR69" s="96"/>
      <c r="BS69" s="96"/>
      <c r="BT69" s="96"/>
      <c r="BU69" s="96"/>
      <c r="BV69" s="96"/>
      <c r="BW69" s="96"/>
      <c r="BX69" s="96"/>
      <c r="BY69" s="96"/>
      <c r="BZ69" s="96"/>
      <c r="CA69" s="96"/>
      <c r="CB69" s="96"/>
      <c r="CC69" s="96"/>
      <c r="CD69" s="96"/>
      <c r="CE69" s="96"/>
      <c r="CF69" s="96"/>
      <c r="CG69" s="96"/>
      <c r="CH69" s="96"/>
      <c r="CI69" s="96"/>
      <c r="CJ69" s="96"/>
      <c r="CK69" s="96"/>
      <c r="CL69" s="96"/>
      <c r="CM69" s="96"/>
      <c r="CN69" s="96"/>
      <c r="CO69" s="96"/>
      <c r="CP69" s="96"/>
      <c r="CQ69" s="96"/>
      <c r="CR69" s="96"/>
      <c r="CS69" s="96"/>
      <c r="CT69" s="96"/>
      <c r="CU69" s="96"/>
      <c r="CV69" s="96"/>
      <c r="CW69" s="96"/>
      <c r="CX69" s="96"/>
      <c r="CY69" s="96"/>
      <c r="CZ69" s="96"/>
      <c r="DA69" s="96"/>
      <c r="DB69" s="96"/>
      <c r="DC69" s="96"/>
      <c r="DD69" s="96"/>
      <c r="DE69" s="96"/>
      <c r="DF69" s="96"/>
      <c r="DG69" s="96"/>
      <c r="DH69" s="96"/>
      <c r="DI69" s="96"/>
      <c r="DJ69" s="96"/>
      <c r="DK69" s="96"/>
      <c r="DL69" s="96"/>
      <c r="DM69" s="96"/>
      <c r="DN69" s="96"/>
      <c r="DO69" s="96"/>
      <c r="DP69" s="96"/>
      <c r="DQ69" s="96"/>
      <c r="DR69" s="96"/>
      <c r="DS69" s="96"/>
      <c r="DT69" s="96"/>
      <c r="DU69" s="96"/>
      <c r="DV69" s="96"/>
      <c r="DW69" s="96"/>
      <c r="DX69" s="96"/>
      <c r="DY69" s="96"/>
      <c r="DZ69" s="96"/>
      <c r="EA69" s="96"/>
      <c r="EB69" s="96"/>
      <c r="EC69" s="96"/>
      <c r="ED69" s="96"/>
      <c r="EE69" s="96"/>
      <c r="EF69" s="96"/>
      <c r="EG69" s="96"/>
      <c r="EH69" s="96"/>
      <c r="EI69" s="96"/>
      <c r="EJ69" s="96"/>
      <c r="EK69" s="96"/>
      <c r="EL69" s="96"/>
      <c r="EM69" s="96"/>
      <c r="EN69" s="96"/>
      <c r="EO69" s="96"/>
      <c r="EP69" s="96"/>
      <c r="EQ69" s="96"/>
      <c r="ER69" s="96"/>
      <c r="ES69" s="96"/>
      <c r="ET69" s="96"/>
      <c r="EU69" s="96"/>
      <c r="EV69" s="96"/>
      <c r="EW69" s="96"/>
      <c r="EX69" s="96"/>
      <c r="EY69" s="96"/>
      <c r="EZ69" s="96"/>
    </row>
    <row r="70" spans="1:156" hidden="1">
      <c r="A70" s="96"/>
      <c r="B70" s="96"/>
      <c r="C70" s="626">
        <v>7</v>
      </c>
      <c r="D70" s="626" t="s">
        <v>75</v>
      </c>
      <c r="E70" s="1025"/>
      <c r="F70" s="626"/>
      <c r="G70" s="1020">
        <v>13</v>
      </c>
      <c r="H70" s="1020" t="s">
        <v>185</v>
      </c>
      <c r="I70" s="1020">
        <v>70</v>
      </c>
      <c r="J70" s="1020">
        <v>5</v>
      </c>
      <c r="K70" s="96"/>
      <c r="L70" s="96"/>
      <c r="M70" s="96"/>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6"/>
      <c r="AM70" s="96"/>
      <c r="AN70" s="96"/>
      <c r="AO70" s="96"/>
      <c r="AP70" s="96"/>
      <c r="AQ70" s="96"/>
      <c r="AR70" s="96"/>
      <c r="AS70" s="96"/>
      <c r="AT70" s="96"/>
      <c r="AU70" s="96"/>
      <c r="AV70" s="96"/>
      <c r="AW70" s="96"/>
      <c r="AX70" s="96"/>
      <c r="AY70" s="96"/>
      <c r="AZ70" s="96"/>
      <c r="BA70" s="96"/>
      <c r="BB70" s="96"/>
      <c r="BC70" s="96"/>
      <c r="BD70" s="96"/>
      <c r="BE70" s="96"/>
      <c r="BF70" s="96"/>
      <c r="BG70" s="96"/>
      <c r="BH70" s="96"/>
      <c r="BI70" s="96"/>
      <c r="BJ70" s="96"/>
      <c r="BK70" s="96"/>
      <c r="BL70" s="96"/>
      <c r="BM70" s="96"/>
      <c r="BN70" s="96"/>
      <c r="BO70" s="96"/>
      <c r="BP70" s="96"/>
      <c r="BQ70" s="96"/>
      <c r="BR70" s="96"/>
      <c r="BS70" s="96"/>
      <c r="BT70" s="96"/>
      <c r="BU70" s="96"/>
      <c r="BV70" s="96"/>
      <c r="BW70" s="96"/>
      <c r="BX70" s="96"/>
      <c r="BY70" s="96"/>
      <c r="BZ70" s="96"/>
      <c r="CA70" s="96"/>
      <c r="CB70" s="96"/>
      <c r="CC70" s="96"/>
      <c r="CD70" s="96"/>
      <c r="CE70" s="96"/>
      <c r="CF70" s="96"/>
      <c r="CG70" s="96"/>
      <c r="CH70" s="96"/>
      <c r="CI70" s="96"/>
      <c r="CJ70" s="96"/>
      <c r="CK70" s="96"/>
      <c r="CL70" s="96"/>
      <c r="CM70" s="96"/>
      <c r="CN70" s="96"/>
      <c r="CO70" s="96"/>
      <c r="CP70" s="96"/>
      <c r="CQ70" s="96"/>
      <c r="CR70" s="96"/>
      <c r="CS70" s="96"/>
      <c r="CT70" s="96"/>
      <c r="CU70" s="96"/>
      <c r="CV70" s="96"/>
      <c r="CW70" s="96"/>
      <c r="CX70" s="96"/>
      <c r="CY70" s="96"/>
      <c r="CZ70" s="96"/>
      <c r="DA70" s="96"/>
      <c r="DB70" s="96"/>
      <c r="DC70" s="96"/>
      <c r="DD70" s="96"/>
      <c r="DE70" s="96"/>
      <c r="DF70" s="96"/>
      <c r="DG70" s="96"/>
      <c r="DH70" s="96"/>
      <c r="DI70" s="96"/>
      <c r="DJ70" s="96"/>
      <c r="DK70" s="96"/>
      <c r="DL70" s="96"/>
      <c r="DM70" s="96"/>
      <c r="DN70" s="96"/>
      <c r="DO70" s="96"/>
      <c r="DP70" s="96"/>
      <c r="DQ70" s="96"/>
      <c r="DR70" s="96"/>
      <c r="DS70" s="96"/>
      <c r="DT70" s="96"/>
      <c r="DU70" s="96"/>
      <c r="DV70" s="96"/>
      <c r="DW70" s="96"/>
      <c r="DX70" s="96"/>
      <c r="DY70" s="96"/>
      <c r="DZ70" s="96"/>
      <c r="EA70" s="96"/>
      <c r="EB70" s="96"/>
      <c r="EC70" s="96"/>
      <c r="ED70" s="96"/>
      <c r="EE70" s="96"/>
      <c r="EF70" s="96"/>
      <c r="EG70" s="96"/>
      <c r="EH70" s="96"/>
      <c r="EI70" s="96"/>
      <c r="EJ70" s="96"/>
      <c r="EK70" s="96"/>
      <c r="EL70" s="96"/>
      <c r="EM70" s="96"/>
      <c r="EN70" s="96"/>
      <c r="EO70" s="96"/>
      <c r="EP70" s="96"/>
      <c r="EQ70" s="96"/>
      <c r="ER70" s="96"/>
      <c r="ES70" s="96"/>
      <c r="ET70" s="96"/>
      <c r="EU70" s="96"/>
      <c r="EV70" s="96"/>
      <c r="EW70" s="96"/>
      <c r="EX70" s="96"/>
      <c r="EY70" s="96"/>
      <c r="EZ70" s="96"/>
    </row>
    <row r="71" spans="1:156" hidden="1">
      <c r="A71" s="96"/>
      <c r="B71" s="96"/>
      <c r="C71" s="626">
        <v>7</v>
      </c>
      <c r="D71" s="626" t="s">
        <v>105</v>
      </c>
      <c r="E71" s="1025"/>
      <c r="F71" s="626"/>
      <c r="G71" s="1020">
        <v>5</v>
      </c>
      <c r="H71" s="1020" t="s">
        <v>192</v>
      </c>
      <c r="I71" s="1020">
        <v>32</v>
      </c>
      <c r="J71" s="1020">
        <v>3</v>
      </c>
      <c r="K71" s="96"/>
      <c r="L71" s="96"/>
      <c r="M71" s="96"/>
      <c r="N71" s="96"/>
      <c r="O71" s="96"/>
      <c r="P71" s="96"/>
      <c r="Q71" s="96"/>
      <c r="R71" s="96"/>
      <c r="S71" s="96"/>
      <c r="T71" s="96"/>
      <c r="U71" s="96"/>
      <c r="V71" s="96"/>
      <c r="W71" s="96"/>
      <c r="X71" s="96"/>
      <c r="Y71" s="96"/>
      <c r="Z71" s="96"/>
      <c r="AA71" s="96"/>
      <c r="AB71" s="96"/>
      <c r="AC71" s="96"/>
      <c r="AD71" s="96"/>
      <c r="AE71" s="96"/>
      <c r="AF71" s="96"/>
      <c r="AG71" s="96"/>
      <c r="AH71" s="96"/>
      <c r="AI71" s="96"/>
      <c r="AJ71" s="96"/>
      <c r="AK71" s="96"/>
      <c r="AL71" s="96"/>
      <c r="AM71" s="96"/>
      <c r="AN71" s="96"/>
      <c r="AO71" s="96"/>
      <c r="AP71" s="96"/>
      <c r="AQ71" s="96"/>
      <c r="AR71" s="96"/>
      <c r="AS71" s="96"/>
      <c r="AT71" s="96"/>
      <c r="AU71" s="96"/>
      <c r="AV71" s="96"/>
      <c r="AW71" s="96"/>
      <c r="AX71" s="96"/>
      <c r="AY71" s="96"/>
      <c r="AZ71" s="96"/>
      <c r="BA71" s="96"/>
      <c r="BB71" s="96"/>
      <c r="BC71" s="96"/>
      <c r="BD71" s="96"/>
      <c r="BE71" s="96"/>
      <c r="BF71" s="96"/>
      <c r="BG71" s="96"/>
      <c r="BH71" s="96"/>
      <c r="BI71" s="96"/>
      <c r="BJ71" s="96"/>
      <c r="BK71" s="96"/>
      <c r="BL71" s="96"/>
      <c r="BM71" s="96"/>
      <c r="BN71" s="96"/>
      <c r="BO71" s="96"/>
      <c r="BP71" s="96"/>
      <c r="BQ71" s="96"/>
      <c r="BR71" s="96"/>
      <c r="BS71" s="96"/>
      <c r="BT71" s="96"/>
      <c r="BU71" s="96"/>
      <c r="BV71" s="96"/>
      <c r="BW71" s="96"/>
      <c r="BX71" s="96"/>
      <c r="BY71" s="96"/>
      <c r="BZ71" s="96"/>
      <c r="CA71" s="96"/>
      <c r="CB71" s="96"/>
      <c r="CC71" s="96"/>
      <c r="CD71" s="96"/>
      <c r="CE71" s="96"/>
      <c r="CF71" s="96"/>
      <c r="CG71" s="96"/>
      <c r="CH71" s="96"/>
      <c r="CI71" s="96"/>
      <c r="CJ71" s="96"/>
      <c r="CK71" s="96"/>
      <c r="CL71" s="96"/>
      <c r="CM71" s="96"/>
      <c r="CN71" s="96"/>
      <c r="CO71" s="96"/>
      <c r="CP71" s="96"/>
      <c r="CQ71" s="96"/>
      <c r="CR71" s="96"/>
      <c r="CS71" s="96"/>
      <c r="CT71" s="96"/>
      <c r="CU71" s="96"/>
      <c r="CV71" s="96"/>
      <c r="CW71" s="96"/>
      <c r="CX71" s="96"/>
      <c r="CY71" s="96"/>
      <c r="CZ71" s="96"/>
      <c r="DA71" s="96"/>
      <c r="DB71" s="96"/>
      <c r="DC71" s="96"/>
      <c r="DD71" s="96"/>
      <c r="DE71" s="96"/>
      <c r="DF71" s="96"/>
      <c r="DG71" s="96"/>
      <c r="DH71" s="96"/>
      <c r="DI71" s="96"/>
      <c r="DJ71" s="96"/>
      <c r="DK71" s="96"/>
      <c r="DL71" s="96"/>
      <c r="DM71" s="96"/>
      <c r="DN71" s="96"/>
      <c r="DO71" s="96"/>
      <c r="DP71" s="96"/>
      <c r="DQ71" s="96"/>
      <c r="DR71" s="96"/>
      <c r="DS71" s="96"/>
      <c r="DT71" s="96"/>
      <c r="DU71" s="96"/>
      <c r="DV71" s="96"/>
      <c r="DW71" s="96"/>
      <c r="DX71" s="96"/>
      <c r="DY71" s="96"/>
      <c r="DZ71" s="96"/>
      <c r="EA71" s="96"/>
      <c r="EB71" s="96"/>
      <c r="EC71" s="96"/>
      <c r="ED71" s="96"/>
      <c r="EE71" s="96"/>
      <c r="EF71" s="96"/>
      <c r="EG71" s="96"/>
      <c r="EH71" s="96"/>
      <c r="EI71" s="96"/>
      <c r="EJ71" s="96"/>
      <c r="EK71" s="96"/>
      <c r="EL71" s="96"/>
      <c r="EM71" s="96"/>
      <c r="EN71" s="96"/>
      <c r="EO71" s="96"/>
      <c r="EP71" s="96"/>
      <c r="EQ71" s="96"/>
      <c r="ER71" s="96"/>
      <c r="ES71" s="96"/>
      <c r="ET71" s="96"/>
      <c r="EU71" s="96"/>
      <c r="EV71" s="96"/>
      <c r="EW71" s="96"/>
      <c r="EX71" s="96"/>
      <c r="EY71" s="96"/>
      <c r="EZ71" s="96"/>
    </row>
    <row r="72" spans="1:156" hidden="1">
      <c r="A72" s="96"/>
      <c r="B72" s="96"/>
      <c r="C72" s="626">
        <v>7</v>
      </c>
      <c r="D72" s="626" t="s">
        <v>135</v>
      </c>
      <c r="E72" s="1025"/>
      <c r="F72" s="626"/>
      <c r="G72" s="1020">
        <v>13</v>
      </c>
      <c r="H72" s="1020" t="s">
        <v>194</v>
      </c>
      <c r="I72" s="1020">
        <v>83</v>
      </c>
      <c r="J72" s="1020">
        <v>4</v>
      </c>
      <c r="K72" s="96"/>
      <c r="L72" s="96"/>
      <c r="M72" s="96"/>
      <c r="N72" s="96"/>
      <c r="O72" s="96"/>
      <c r="P72" s="96"/>
      <c r="Q72" s="96"/>
      <c r="R72" s="96"/>
      <c r="S72" s="96"/>
      <c r="T72" s="96"/>
      <c r="U72" s="96"/>
      <c r="V72" s="96"/>
      <c r="W72" s="96"/>
      <c r="X72" s="96"/>
      <c r="Y72" s="96"/>
      <c r="Z72" s="96"/>
      <c r="AA72" s="96"/>
      <c r="AB72" s="96"/>
      <c r="AC72" s="96"/>
      <c r="AD72" s="96"/>
      <c r="AE72" s="96"/>
      <c r="AF72" s="96"/>
      <c r="AG72" s="96"/>
      <c r="AH72" s="96"/>
      <c r="AI72" s="96"/>
      <c r="AJ72" s="96"/>
      <c r="AK72" s="96"/>
      <c r="AL72" s="96"/>
      <c r="AM72" s="96"/>
      <c r="AN72" s="96"/>
      <c r="AO72" s="96"/>
      <c r="AP72" s="96"/>
      <c r="AQ72" s="96"/>
      <c r="AR72" s="96"/>
      <c r="AS72" s="96"/>
      <c r="AT72" s="96"/>
      <c r="AU72" s="96"/>
      <c r="AV72" s="96"/>
      <c r="AW72" s="96"/>
      <c r="AX72" s="96"/>
      <c r="AY72" s="96"/>
      <c r="AZ72" s="96"/>
      <c r="BA72" s="96"/>
      <c r="BB72" s="96"/>
      <c r="BC72" s="96"/>
      <c r="BD72" s="96"/>
      <c r="BE72" s="96"/>
      <c r="BF72" s="96"/>
      <c r="BG72" s="96"/>
      <c r="BH72" s="96"/>
      <c r="BI72" s="96"/>
      <c r="BJ72" s="96"/>
      <c r="BK72" s="96"/>
      <c r="BL72" s="96"/>
      <c r="BM72" s="96"/>
      <c r="BN72" s="96"/>
      <c r="BO72" s="96"/>
      <c r="BP72" s="96"/>
      <c r="BQ72" s="96"/>
      <c r="BR72" s="96"/>
      <c r="BS72" s="96"/>
      <c r="BT72" s="96"/>
      <c r="BU72" s="96"/>
      <c r="BV72" s="96"/>
      <c r="BW72" s="96"/>
      <c r="BX72" s="96"/>
      <c r="BY72" s="96"/>
      <c r="BZ72" s="96"/>
      <c r="CA72" s="96"/>
      <c r="CB72" s="96"/>
      <c r="CC72" s="96"/>
      <c r="CD72" s="96"/>
      <c r="CE72" s="96"/>
      <c r="CF72" s="96"/>
      <c r="CG72" s="96"/>
      <c r="CH72" s="96"/>
      <c r="CI72" s="96"/>
      <c r="CJ72" s="96"/>
      <c r="CK72" s="96"/>
      <c r="CL72" s="96"/>
      <c r="CM72" s="96"/>
      <c r="CN72" s="96"/>
      <c r="CO72" s="96"/>
      <c r="CP72" s="96"/>
      <c r="CQ72" s="96"/>
      <c r="CR72" s="96"/>
      <c r="CS72" s="96"/>
      <c r="CT72" s="96"/>
      <c r="CU72" s="96"/>
      <c r="CV72" s="96"/>
      <c r="CW72" s="96"/>
      <c r="CX72" s="96"/>
      <c r="CY72" s="96"/>
      <c r="CZ72" s="96"/>
      <c r="DA72" s="96"/>
      <c r="DB72" s="96"/>
      <c r="DC72" s="96"/>
      <c r="DD72" s="96"/>
      <c r="DE72" s="96"/>
      <c r="DF72" s="96"/>
      <c r="DG72" s="96"/>
      <c r="DH72" s="96"/>
      <c r="DI72" s="96"/>
      <c r="DJ72" s="96"/>
      <c r="DK72" s="96"/>
      <c r="DL72" s="96"/>
      <c r="DM72" s="96"/>
      <c r="DN72" s="96"/>
      <c r="DO72" s="96"/>
      <c r="DP72" s="96"/>
      <c r="DQ72" s="96"/>
      <c r="DR72" s="96"/>
      <c r="DS72" s="96"/>
      <c r="DT72" s="96"/>
      <c r="DU72" s="96"/>
      <c r="DV72" s="96"/>
      <c r="DW72" s="96"/>
      <c r="DX72" s="96"/>
      <c r="DY72" s="96"/>
      <c r="DZ72" s="96"/>
      <c r="EA72" s="96"/>
      <c r="EB72" s="96"/>
      <c r="EC72" s="96"/>
      <c r="ED72" s="96"/>
      <c r="EE72" s="96"/>
      <c r="EF72" s="96"/>
      <c r="EG72" s="96"/>
      <c r="EH72" s="96"/>
      <c r="EI72" s="96"/>
      <c r="EJ72" s="96"/>
      <c r="EK72" s="96"/>
      <c r="EL72" s="96"/>
      <c r="EM72" s="96"/>
      <c r="EN72" s="96"/>
      <c r="EO72" s="96"/>
      <c r="EP72" s="96"/>
      <c r="EQ72" s="96"/>
      <c r="ER72" s="96"/>
      <c r="ES72" s="96"/>
      <c r="ET72" s="96"/>
      <c r="EU72" s="96"/>
      <c r="EV72" s="96"/>
      <c r="EW72" s="96"/>
      <c r="EX72" s="96"/>
      <c r="EY72" s="96"/>
      <c r="EZ72" s="96"/>
    </row>
    <row r="73" spans="1:156" hidden="1">
      <c r="A73" s="96"/>
      <c r="B73" s="96"/>
      <c r="C73" s="626">
        <v>7</v>
      </c>
      <c r="D73" s="626" t="s">
        <v>229</v>
      </c>
      <c r="E73" s="1025"/>
      <c r="F73" s="626"/>
      <c r="G73" s="1020">
        <v>4</v>
      </c>
      <c r="H73" s="1020" t="s">
        <v>197</v>
      </c>
      <c r="I73" s="1020">
        <v>61</v>
      </c>
      <c r="J73" s="1020">
        <v>4</v>
      </c>
      <c r="K73" s="96"/>
      <c r="L73" s="96"/>
      <c r="M73" s="96"/>
      <c r="N73" s="96"/>
      <c r="O73" s="96"/>
      <c r="P73" s="96"/>
      <c r="Q73" s="96"/>
      <c r="R73" s="96"/>
      <c r="S73" s="96"/>
      <c r="T73" s="96"/>
      <c r="U73" s="96"/>
      <c r="V73" s="96"/>
      <c r="W73" s="96"/>
      <c r="X73" s="96"/>
      <c r="Y73" s="96"/>
      <c r="Z73" s="96"/>
      <c r="AA73" s="96"/>
      <c r="AB73" s="96"/>
      <c r="AC73" s="96"/>
      <c r="AD73" s="96"/>
      <c r="AE73" s="96"/>
      <c r="AF73" s="96"/>
      <c r="AG73" s="96"/>
      <c r="AH73" s="96"/>
      <c r="AI73" s="96"/>
      <c r="AJ73" s="96"/>
      <c r="AK73" s="96"/>
      <c r="AL73" s="96"/>
      <c r="AM73" s="96"/>
      <c r="AN73" s="96"/>
      <c r="AO73" s="96"/>
      <c r="AP73" s="96"/>
      <c r="AQ73" s="96"/>
      <c r="AR73" s="96"/>
      <c r="AS73" s="96"/>
      <c r="AT73" s="96"/>
      <c r="AU73" s="96"/>
      <c r="AV73" s="96"/>
      <c r="AW73" s="96"/>
      <c r="AX73" s="96"/>
      <c r="AY73" s="96"/>
      <c r="AZ73" s="96"/>
      <c r="BA73" s="96"/>
      <c r="BB73" s="96"/>
      <c r="BC73" s="96"/>
      <c r="BD73" s="96"/>
      <c r="BE73" s="96"/>
      <c r="BF73" s="96"/>
      <c r="BG73" s="96"/>
      <c r="BH73" s="96"/>
      <c r="BI73" s="96"/>
      <c r="BJ73" s="96"/>
      <c r="BK73" s="96"/>
      <c r="BL73" s="96"/>
      <c r="BM73" s="96"/>
      <c r="BN73" s="96"/>
      <c r="BO73" s="96"/>
      <c r="BP73" s="96"/>
      <c r="BQ73" s="96"/>
      <c r="BR73" s="96"/>
      <c r="BS73" s="96"/>
      <c r="BT73" s="96"/>
      <c r="BU73" s="96"/>
      <c r="BV73" s="96"/>
      <c r="BW73" s="96"/>
      <c r="BX73" s="96"/>
      <c r="BY73" s="96"/>
      <c r="BZ73" s="96"/>
      <c r="CA73" s="96"/>
      <c r="CB73" s="96"/>
      <c r="CC73" s="96"/>
      <c r="CD73" s="96"/>
      <c r="CE73" s="96"/>
      <c r="CF73" s="96"/>
      <c r="CG73" s="96"/>
      <c r="CH73" s="96"/>
      <c r="CI73" s="96"/>
      <c r="CJ73" s="96"/>
      <c r="CK73" s="96"/>
      <c r="CL73" s="96"/>
      <c r="CM73" s="96"/>
      <c r="CN73" s="96"/>
      <c r="CO73" s="96"/>
      <c r="CP73" s="96"/>
      <c r="CQ73" s="96"/>
      <c r="CR73" s="96"/>
      <c r="CS73" s="96"/>
      <c r="CT73" s="96"/>
      <c r="CU73" s="96"/>
      <c r="CV73" s="96"/>
      <c r="CW73" s="96"/>
      <c r="CX73" s="96"/>
      <c r="CY73" s="96"/>
      <c r="CZ73" s="96"/>
      <c r="DA73" s="96"/>
      <c r="DB73" s="96"/>
      <c r="DC73" s="96"/>
      <c r="DD73" s="96"/>
      <c r="DE73" s="96"/>
      <c r="DF73" s="96"/>
      <c r="DG73" s="96"/>
      <c r="DH73" s="96"/>
      <c r="DI73" s="96"/>
      <c r="DJ73" s="96"/>
      <c r="DK73" s="96"/>
      <c r="DL73" s="96"/>
      <c r="DM73" s="96"/>
      <c r="DN73" s="96"/>
      <c r="DO73" s="96"/>
      <c r="DP73" s="96"/>
      <c r="DQ73" s="96"/>
      <c r="DR73" s="96"/>
      <c r="DS73" s="96"/>
      <c r="DT73" s="96"/>
      <c r="DU73" s="96"/>
      <c r="DV73" s="96"/>
      <c r="DW73" s="96"/>
      <c r="DX73" s="96"/>
      <c r="DY73" s="96"/>
      <c r="DZ73" s="96"/>
      <c r="EA73" s="96"/>
      <c r="EB73" s="96"/>
      <c r="EC73" s="96"/>
      <c r="ED73" s="96"/>
      <c r="EE73" s="96"/>
      <c r="EF73" s="96"/>
      <c r="EG73" s="96"/>
      <c r="EH73" s="96"/>
      <c r="EI73" s="96"/>
      <c r="EJ73" s="96"/>
      <c r="EK73" s="96"/>
      <c r="EL73" s="96"/>
      <c r="EM73" s="96"/>
      <c r="EN73" s="96"/>
      <c r="EO73" s="96"/>
      <c r="EP73" s="96"/>
      <c r="EQ73" s="96"/>
      <c r="ER73" s="96"/>
      <c r="ES73" s="96"/>
      <c r="ET73" s="96"/>
      <c r="EU73" s="96"/>
      <c r="EV73" s="96"/>
      <c r="EW73" s="96"/>
      <c r="EX73" s="96"/>
      <c r="EY73" s="96"/>
      <c r="EZ73" s="96"/>
    </row>
    <row r="74" spans="1:156" hidden="1">
      <c r="A74" s="96"/>
      <c r="B74" s="96"/>
      <c r="C74" s="626">
        <v>7</v>
      </c>
      <c r="D74" s="626" t="s">
        <v>260</v>
      </c>
      <c r="E74" s="1025"/>
      <c r="F74" s="626"/>
      <c r="G74" s="1020">
        <v>14</v>
      </c>
      <c r="H74" s="1020" t="s">
        <v>1705</v>
      </c>
      <c r="I74" s="1020">
        <v>13</v>
      </c>
      <c r="J74" s="1020">
        <v>4</v>
      </c>
      <c r="K74" s="96"/>
      <c r="L74" s="96"/>
      <c r="M74" s="96"/>
      <c r="N74" s="96"/>
      <c r="O74" s="96"/>
      <c r="P74" s="96"/>
      <c r="Q74" s="96"/>
      <c r="R74" s="96"/>
      <c r="S74" s="96"/>
      <c r="T74" s="96"/>
      <c r="U74" s="96"/>
      <c r="V74" s="96"/>
      <c r="W74" s="96"/>
      <c r="X74" s="96"/>
      <c r="Y74" s="96"/>
      <c r="Z74" s="96"/>
      <c r="AA74" s="96"/>
      <c r="AB74" s="96"/>
      <c r="AC74" s="96"/>
      <c r="AD74" s="96"/>
      <c r="AE74" s="96"/>
      <c r="AF74" s="96"/>
      <c r="AG74" s="96"/>
      <c r="AH74" s="96"/>
      <c r="AI74" s="96"/>
      <c r="AJ74" s="96"/>
      <c r="AK74" s="96"/>
      <c r="AL74" s="96"/>
      <c r="AM74" s="96"/>
      <c r="AN74" s="96"/>
      <c r="AO74" s="96"/>
      <c r="AP74" s="96"/>
      <c r="AQ74" s="96"/>
      <c r="AR74" s="96"/>
      <c r="AS74" s="96"/>
      <c r="AT74" s="96"/>
      <c r="AU74" s="96"/>
      <c r="AV74" s="96"/>
      <c r="AW74" s="96"/>
      <c r="AX74" s="96"/>
      <c r="AY74" s="96"/>
      <c r="AZ74" s="96"/>
      <c r="BA74" s="96"/>
      <c r="BB74" s="96"/>
      <c r="BC74" s="96"/>
      <c r="BD74" s="96"/>
      <c r="BE74" s="96"/>
      <c r="BF74" s="96"/>
      <c r="BG74" s="96"/>
      <c r="BH74" s="96"/>
      <c r="BI74" s="96"/>
      <c r="BJ74" s="96"/>
      <c r="BK74" s="96"/>
      <c r="BL74" s="96"/>
      <c r="BM74" s="96"/>
      <c r="BN74" s="96"/>
      <c r="BO74" s="96"/>
      <c r="BP74" s="96"/>
      <c r="BQ74" s="96"/>
      <c r="BR74" s="96"/>
      <c r="BS74" s="96"/>
      <c r="BT74" s="96"/>
      <c r="BU74" s="96"/>
      <c r="BV74" s="96"/>
      <c r="BW74" s="96"/>
      <c r="BX74" s="96"/>
      <c r="BY74" s="96"/>
      <c r="BZ74" s="96"/>
      <c r="CA74" s="96"/>
      <c r="CB74" s="96"/>
      <c r="CC74" s="96"/>
      <c r="CD74" s="96"/>
      <c r="CE74" s="96"/>
      <c r="CF74" s="96"/>
      <c r="CG74" s="96"/>
      <c r="CH74" s="96"/>
      <c r="CI74" s="96"/>
      <c r="CJ74" s="96"/>
      <c r="CK74" s="96"/>
      <c r="CL74" s="96"/>
      <c r="CM74" s="96"/>
      <c r="CN74" s="96"/>
      <c r="CO74" s="96"/>
      <c r="CP74" s="96"/>
      <c r="CQ74" s="96"/>
      <c r="CR74" s="96"/>
      <c r="CS74" s="96"/>
      <c r="CT74" s="96"/>
      <c r="CU74" s="96"/>
      <c r="CV74" s="96"/>
      <c r="CW74" s="96"/>
      <c r="CX74" s="96"/>
      <c r="CY74" s="96"/>
      <c r="CZ74" s="96"/>
      <c r="DA74" s="96"/>
      <c r="DB74" s="96"/>
      <c r="DC74" s="96"/>
      <c r="DD74" s="96"/>
      <c r="DE74" s="96"/>
      <c r="DF74" s="96"/>
      <c r="DG74" s="96"/>
      <c r="DH74" s="96"/>
      <c r="DI74" s="96"/>
      <c r="DJ74" s="96"/>
      <c r="DK74" s="96"/>
      <c r="DL74" s="96"/>
      <c r="DM74" s="96"/>
      <c r="DN74" s="96"/>
      <c r="DO74" s="96"/>
      <c r="DP74" s="96"/>
      <c r="DQ74" s="96"/>
      <c r="DR74" s="96"/>
      <c r="DS74" s="96"/>
      <c r="DT74" s="96"/>
      <c r="DU74" s="96"/>
      <c r="DV74" s="96"/>
      <c r="DW74" s="96"/>
      <c r="DX74" s="96"/>
      <c r="DY74" s="96"/>
      <c r="DZ74" s="96"/>
      <c r="EA74" s="96"/>
      <c r="EB74" s="96"/>
      <c r="EC74" s="96"/>
      <c r="ED74" s="96"/>
      <c r="EE74" s="96"/>
      <c r="EF74" s="96"/>
      <c r="EG74" s="96"/>
      <c r="EH74" s="96"/>
      <c r="EI74" s="96"/>
      <c r="EJ74" s="96"/>
      <c r="EK74" s="96"/>
      <c r="EL74" s="96"/>
      <c r="EM74" s="96"/>
      <c r="EN74" s="96"/>
      <c r="EO74" s="96"/>
      <c r="EP74" s="96"/>
      <c r="EQ74" s="96"/>
      <c r="ER74" s="96"/>
      <c r="ES74" s="96"/>
      <c r="ET74" s="96"/>
      <c r="EU74" s="96"/>
      <c r="EV74" s="96"/>
      <c r="EW74" s="96"/>
      <c r="EX74" s="96"/>
      <c r="EY74" s="96"/>
      <c r="EZ74" s="96"/>
    </row>
    <row r="75" spans="1:156" hidden="1">
      <c r="A75" s="96"/>
      <c r="B75" s="96"/>
      <c r="C75" s="626">
        <v>7</v>
      </c>
      <c r="D75" s="626" t="s">
        <v>301</v>
      </c>
      <c r="E75" s="1025"/>
      <c r="F75" s="626"/>
      <c r="G75" s="1020">
        <v>13</v>
      </c>
      <c r="H75" s="1020" t="s">
        <v>206</v>
      </c>
      <c r="I75" s="1020">
        <v>46</v>
      </c>
      <c r="J75" s="1020">
        <v>9</v>
      </c>
      <c r="K75" s="96"/>
      <c r="L75" s="96"/>
      <c r="M75" s="96"/>
      <c r="N75" s="96"/>
      <c r="O75" s="96"/>
      <c r="P75" s="96"/>
      <c r="Q75" s="96"/>
      <c r="R75" s="96"/>
      <c r="S75" s="96"/>
      <c r="T75" s="96"/>
      <c r="U75" s="96"/>
      <c r="V75" s="96"/>
      <c r="W75" s="96"/>
      <c r="X75" s="96"/>
      <c r="Y75" s="96"/>
      <c r="Z75" s="96"/>
      <c r="AA75" s="96"/>
      <c r="AB75" s="96"/>
      <c r="AC75" s="96"/>
      <c r="AD75" s="96"/>
      <c r="AE75" s="96"/>
      <c r="AF75" s="96"/>
      <c r="AG75" s="96"/>
      <c r="AH75" s="96"/>
      <c r="AI75" s="96"/>
      <c r="AJ75" s="96"/>
      <c r="AK75" s="96"/>
      <c r="AL75" s="96"/>
      <c r="AM75" s="96"/>
      <c r="AN75" s="96"/>
      <c r="AO75" s="96"/>
      <c r="AP75" s="96"/>
      <c r="AQ75" s="96"/>
      <c r="AR75" s="96"/>
      <c r="AS75" s="96"/>
      <c r="AT75" s="96"/>
      <c r="AU75" s="96"/>
      <c r="AV75" s="96"/>
      <c r="AW75" s="96"/>
      <c r="AX75" s="96"/>
      <c r="AY75" s="96"/>
      <c r="AZ75" s="96"/>
      <c r="BA75" s="96"/>
      <c r="BB75" s="96"/>
      <c r="BC75" s="96"/>
      <c r="BD75" s="96"/>
      <c r="BE75" s="96"/>
      <c r="BF75" s="96"/>
      <c r="BG75" s="96"/>
      <c r="BH75" s="96"/>
      <c r="BI75" s="96"/>
      <c r="BJ75" s="96"/>
      <c r="BK75" s="96"/>
      <c r="BL75" s="96"/>
      <c r="BM75" s="96"/>
      <c r="BN75" s="96"/>
      <c r="BO75" s="96"/>
      <c r="BP75" s="96"/>
      <c r="BQ75" s="96"/>
      <c r="BR75" s="96"/>
      <c r="BS75" s="96"/>
      <c r="BT75" s="96"/>
      <c r="BU75" s="96"/>
      <c r="BV75" s="96"/>
      <c r="BW75" s="96"/>
      <c r="BX75" s="96"/>
      <c r="BY75" s="96"/>
      <c r="BZ75" s="96"/>
      <c r="CA75" s="96"/>
      <c r="CB75" s="96"/>
      <c r="CC75" s="96"/>
      <c r="CD75" s="96"/>
      <c r="CE75" s="96"/>
      <c r="CF75" s="96"/>
      <c r="CG75" s="96"/>
      <c r="CH75" s="96"/>
      <c r="CI75" s="96"/>
      <c r="CJ75" s="96"/>
      <c r="CK75" s="96"/>
      <c r="CL75" s="96"/>
      <c r="CM75" s="96"/>
      <c r="CN75" s="96"/>
      <c r="CO75" s="96"/>
      <c r="CP75" s="96"/>
      <c r="CQ75" s="96"/>
      <c r="CR75" s="96"/>
      <c r="CS75" s="96"/>
      <c r="CT75" s="96"/>
      <c r="CU75" s="96"/>
      <c r="CV75" s="96"/>
      <c r="CW75" s="96"/>
      <c r="CX75" s="96"/>
      <c r="CY75" s="96"/>
      <c r="CZ75" s="96"/>
      <c r="DA75" s="96"/>
      <c r="DB75" s="96"/>
      <c r="DC75" s="96"/>
      <c r="DD75" s="96"/>
      <c r="DE75" s="96"/>
      <c r="DF75" s="96"/>
      <c r="DG75" s="96"/>
      <c r="DH75" s="96"/>
      <c r="DI75" s="96"/>
      <c r="DJ75" s="96"/>
      <c r="DK75" s="96"/>
      <c r="DL75" s="96"/>
      <c r="DM75" s="96"/>
      <c r="DN75" s="96"/>
      <c r="DO75" s="96"/>
      <c r="DP75" s="96"/>
      <c r="DQ75" s="96"/>
      <c r="DR75" s="96"/>
      <c r="DS75" s="96"/>
      <c r="DT75" s="96"/>
      <c r="DU75" s="96"/>
      <c r="DV75" s="96"/>
      <c r="DW75" s="96"/>
      <c r="DX75" s="96"/>
      <c r="DY75" s="96"/>
      <c r="DZ75" s="96"/>
      <c r="EA75" s="96"/>
      <c r="EB75" s="96"/>
      <c r="EC75" s="96"/>
      <c r="ED75" s="96"/>
      <c r="EE75" s="96"/>
      <c r="EF75" s="96"/>
      <c r="EG75" s="96"/>
      <c r="EH75" s="96"/>
      <c r="EI75" s="96"/>
      <c r="EJ75" s="96"/>
      <c r="EK75" s="96"/>
      <c r="EL75" s="96"/>
      <c r="EM75" s="96"/>
      <c r="EN75" s="96"/>
      <c r="EO75" s="96"/>
      <c r="EP75" s="96"/>
      <c r="EQ75" s="96"/>
      <c r="ER75" s="96"/>
      <c r="ES75" s="96"/>
      <c r="ET75" s="96"/>
      <c r="EU75" s="96"/>
      <c r="EV75" s="96"/>
      <c r="EW75" s="96"/>
      <c r="EX75" s="96"/>
      <c r="EY75" s="96"/>
      <c r="EZ75" s="96"/>
    </row>
    <row r="76" spans="1:156" hidden="1">
      <c r="A76" s="96"/>
      <c r="B76" s="96"/>
      <c r="C76" s="626">
        <v>7</v>
      </c>
      <c r="D76" s="626" t="s">
        <v>394</v>
      </c>
      <c r="E76" s="1025"/>
      <c r="F76" s="626"/>
      <c r="G76" s="1020">
        <v>5</v>
      </c>
      <c r="H76" s="1020" t="s">
        <v>216</v>
      </c>
      <c r="I76" s="1020">
        <v>21</v>
      </c>
      <c r="J76" s="1020">
        <v>3</v>
      </c>
      <c r="K76" s="96"/>
      <c r="L76" s="96"/>
      <c r="M76" s="96"/>
      <c r="N76" s="96"/>
      <c r="O76" s="96"/>
      <c r="P76" s="96"/>
      <c r="Q76" s="96"/>
      <c r="R76" s="96"/>
      <c r="S76" s="96"/>
      <c r="T76" s="96"/>
      <c r="U76" s="96"/>
      <c r="V76" s="96"/>
      <c r="W76" s="96"/>
      <c r="X76" s="96"/>
      <c r="Y76" s="96"/>
      <c r="Z76" s="96"/>
      <c r="AA76" s="96"/>
      <c r="AB76" s="96"/>
      <c r="AC76" s="96"/>
      <c r="AD76" s="96"/>
      <c r="AE76" s="96"/>
      <c r="AF76" s="96"/>
      <c r="AG76" s="96"/>
      <c r="AH76" s="96"/>
      <c r="AI76" s="96"/>
      <c r="AJ76" s="96"/>
      <c r="AK76" s="96"/>
      <c r="AL76" s="96"/>
      <c r="AM76" s="96"/>
      <c r="AN76" s="96"/>
      <c r="AO76" s="96"/>
      <c r="AP76" s="96"/>
      <c r="AQ76" s="96"/>
      <c r="AR76" s="96"/>
      <c r="AS76" s="96"/>
      <c r="AT76" s="96"/>
      <c r="AU76" s="96"/>
      <c r="AV76" s="96"/>
      <c r="AW76" s="96"/>
      <c r="AX76" s="96"/>
      <c r="AY76" s="96"/>
      <c r="AZ76" s="96"/>
      <c r="BA76" s="96"/>
      <c r="BB76" s="96"/>
      <c r="BC76" s="96"/>
      <c r="BD76" s="96"/>
      <c r="BE76" s="96"/>
      <c r="BF76" s="96"/>
      <c r="BG76" s="96"/>
      <c r="BH76" s="96"/>
      <c r="BI76" s="96"/>
      <c r="BJ76" s="96"/>
      <c r="BK76" s="96"/>
      <c r="BL76" s="96"/>
      <c r="BM76" s="96"/>
      <c r="BN76" s="96"/>
      <c r="BO76" s="96"/>
      <c r="BP76" s="96"/>
      <c r="BQ76" s="96"/>
      <c r="BR76" s="96"/>
      <c r="BS76" s="96"/>
      <c r="BT76" s="96"/>
      <c r="BU76" s="96"/>
      <c r="BV76" s="96"/>
      <c r="BW76" s="96"/>
      <c r="BX76" s="96"/>
      <c r="BY76" s="96"/>
      <c r="BZ76" s="96"/>
      <c r="CA76" s="96"/>
      <c r="CB76" s="96"/>
      <c r="CC76" s="96"/>
      <c r="CD76" s="96"/>
      <c r="CE76" s="96"/>
      <c r="CF76" s="96"/>
      <c r="CG76" s="96"/>
      <c r="CH76" s="96"/>
      <c r="CI76" s="96"/>
      <c r="CJ76" s="96"/>
      <c r="CK76" s="96"/>
      <c r="CL76" s="96"/>
      <c r="CM76" s="96"/>
      <c r="CN76" s="96"/>
      <c r="CO76" s="96"/>
      <c r="CP76" s="96"/>
      <c r="CQ76" s="96"/>
      <c r="CR76" s="96"/>
      <c r="CS76" s="96"/>
      <c r="CT76" s="96"/>
      <c r="CU76" s="96"/>
      <c r="CV76" s="96"/>
      <c r="CW76" s="96"/>
      <c r="CX76" s="96"/>
      <c r="CY76" s="96"/>
      <c r="CZ76" s="96"/>
      <c r="DA76" s="96"/>
      <c r="DB76" s="96"/>
      <c r="DC76" s="96"/>
      <c r="DD76" s="96"/>
      <c r="DE76" s="96"/>
      <c r="DF76" s="96"/>
      <c r="DG76" s="96"/>
      <c r="DH76" s="96"/>
      <c r="DI76" s="96"/>
      <c r="DJ76" s="96"/>
      <c r="DK76" s="96"/>
      <c r="DL76" s="96"/>
      <c r="DM76" s="96"/>
      <c r="DN76" s="96"/>
      <c r="DO76" s="96"/>
      <c r="DP76" s="96"/>
      <c r="DQ76" s="96"/>
      <c r="DR76" s="96"/>
      <c r="DS76" s="96"/>
      <c r="DT76" s="96"/>
      <c r="DU76" s="96"/>
      <c r="DV76" s="96"/>
      <c r="DW76" s="96"/>
      <c r="DX76" s="96"/>
      <c r="DY76" s="96"/>
      <c r="DZ76" s="96"/>
      <c r="EA76" s="96"/>
      <c r="EB76" s="96"/>
      <c r="EC76" s="96"/>
      <c r="ED76" s="96"/>
      <c r="EE76" s="96"/>
      <c r="EF76" s="96"/>
      <c r="EG76" s="96"/>
      <c r="EH76" s="96"/>
      <c r="EI76" s="96"/>
      <c r="EJ76" s="96"/>
      <c r="EK76" s="96"/>
      <c r="EL76" s="96"/>
      <c r="EM76" s="96"/>
      <c r="EN76" s="96"/>
      <c r="EO76" s="96"/>
      <c r="EP76" s="96"/>
      <c r="EQ76" s="96"/>
      <c r="ER76" s="96"/>
      <c r="ES76" s="96"/>
      <c r="ET76" s="96"/>
      <c r="EU76" s="96"/>
      <c r="EV76" s="96"/>
      <c r="EW76" s="96"/>
      <c r="EX76" s="96"/>
      <c r="EY76" s="96"/>
      <c r="EZ76" s="96"/>
    </row>
    <row r="77" spans="1:156" hidden="1">
      <c r="A77" s="96"/>
      <c r="B77" s="96"/>
      <c r="C77" s="626">
        <v>7</v>
      </c>
      <c r="D77" s="626" t="s">
        <v>407</v>
      </c>
      <c r="E77" s="1025"/>
      <c r="F77" s="626"/>
      <c r="G77" s="1020">
        <v>13</v>
      </c>
      <c r="H77" s="1020" t="s">
        <v>223</v>
      </c>
      <c r="I77" s="1020">
        <v>147</v>
      </c>
      <c r="J77" s="1020">
        <v>15</v>
      </c>
      <c r="K77" s="96"/>
      <c r="L77" s="96"/>
      <c r="M77" s="96"/>
      <c r="N77" s="96"/>
      <c r="O77" s="96"/>
      <c r="P77" s="96"/>
      <c r="Q77" s="96"/>
      <c r="R77" s="96"/>
      <c r="S77" s="96"/>
      <c r="T77" s="96"/>
      <c r="U77" s="96"/>
      <c r="V77" s="96"/>
      <c r="W77" s="96"/>
      <c r="X77" s="96"/>
      <c r="Y77" s="96"/>
      <c r="Z77" s="96"/>
      <c r="AA77" s="96"/>
      <c r="AB77" s="96"/>
      <c r="AC77" s="96"/>
      <c r="AD77" s="96"/>
      <c r="AE77" s="96"/>
      <c r="AF77" s="96"/>
      <c r="AG77" s="96"/>
      <c r="AH77" s="96"/>
      <c r="AI77" s="96"/>
      <c r="AJ77" s="96"/>
      <c r="AK77" s="96"/>
      <c r="AL77" s="96"/>
      <c r="AM77" s="96"/>
      <c r="AN77" s="96"/>
      <c r="AO77" s="96"/>
      <c r="AP77" s="96"/>
      <c r="AQ77" s="96"/>
      <c r="AR77" s="96"/>
      <c r="AS77" s="96"/>
      <c r="AT77" s="96"/>
      <c r="AU77" s="96"/>
      <c r="AV77" s="96"/>
      <c r="AW77" s="96"/>
      <c r="AX77" s="96"/>
      <c r="AY77" s="96"/>
      <c r="AZ77" s="96"/>
      <c r="BA77" s="96"/>
      <c r="BB77" s="96"/>
      <c r="BC77" s="96"/>
      <c r="BD77" s="96"/>
      <c r="BE77" s="96"/>
      <c r="BF77" s="96"/>
      <c r="BG77" s="96"/>
      <c r="BH77" s="96"/>
      <c r="BI77" s="96"/>
      <c r="BJ77" s="96"/>
      <c r="BK77" s="96"/>
      <c r="BL77" s="96"/>
      <c r="BM77" s="96"/>
      <c r="BN77" s="96"/>
      <c r="BO77" s="96"/>
      <c r="BP77" s="96"/>
      <c r="BQ77" s="96"/>
      <c r="BR77" s="96"/>
      <c r="BS77" s="96"/>
      <c r="BT77" s="96"/>
      <c r="BU77" s="96"/>
      <c r="BV77" s="96"/>
      <c r="BW77" s="96"/>
      <c r="BX77" s="96"/>
      <c r="BY77" s="96"/>
      <c r="BZ77" s="96"/>
      <c r="CA77" s="96"/>
      <c r="CB77" s="96"/>
      <c r="CC77" s="96"/>
      <c r="CD77" s="96"/>
      <c r="CE77" s="96"/>
      <c r="CF77" s="96"/>
      <c r="CG77" s="96"/>
      <c r="CH77" s="96"/>
      <c r="CI77" s="96"/>
      <c r="CJ77" s="96"/>
      <c r="CK77" s="96"/>
      <c r="CL77" s="96"/>
      <c r="CM77" s="96"/>
      <c r="CN77" s="96"/>
      <c r="CO77" s="96"/>
      <c r="CP77" s="96"/>
      <c r="CQ77" s="96"/>
      <c r="CR77" s="96"/>
      <c r="CS77" s="96"/>
      <c r="CT77" s="96"/>
      <c r="CU77" s="96"/>
      <c r="CV77" s="96"/>
      <c r="CW77" s="96"/>
      <c r="CX77" s="96"/>
      <c r="CY77" s="96"/>
      <c r="CZ77" s="96"/>
      <c r="DA77" s="96"/>
      <c r="DB77" s="96"/>
      <c r="DC77" s="96"/>
      <c r="DD77" s="96"/>
      <c r="DE77" s="96"/>
      <c r="DF77" s="96"/>
      <c r="DG77" s="96"/>
      <c r="DH77" s="96"/>
      <c r="DI77" s="96"/>
      <c r="DJ77" s="96"/>
      <c r="DK77" s="96"/>
      <c r="DL77" s="96"/>
      <c r="DM77" s="96"/>
      <c r="DN77" s="96"/>
      <c r="DO77" s="96"/>
      <c r="DP77" s="96"/>
      <c r="DQ77" s="96"/>
      <c r="DR77" s="96"/>
      <c r="DS77" s="96"/>
      <c r="DT77" s="96"/>
      <c r="DU77" s="96"/>
      <c r="DV77" s="96"/>
      <c r="DW77" s="96"/>
      <c r="DX77" s="96"/>
      <c r="DY77" s="96"/>
      <c r="DZ77" s="96"/>
      <c r="EA77" s="96"/>
      <c r="EB77" s="96"/>
      <c r="EC77" s="96"/>
      <c r="ED77" s="96"/>
      <c r="EE77" s="96"/>
      <c r="EF77" s="96"/>
      <c r="EG77" s="96"/>
      <c r="EH77" s="96"/>
      <c r="EI77" s="96"/>
      <c r="EJ77" s="96"/>
      <c r="EK77" s="96"/>
      <c r="EL77" s="96"/>
      <c r="EM77" s="96"/>
      <c r="EN77" s="96"/>
      <c r="EO77" s="96"/>
      <c r="EP77" s="96"/>
      <c r="EQ77" s="96"/>
      <c r="ER77" s="96"/>
      <c r="ES77" s="96"/>
      <c r="ET77" s="96"/>
      <c r="EU77" s="96"/>
      <c r="EV77" s="96"/>
      <c r="EW77" s="96"/>
      <c r="EX77" s="96"/>
      <c r="EY77" s="96"/>
      <c r="EZ77" s="96"/>
    </row>
    <row r="78" spans="1:156" hidden="1">
      <c r="A78" s="96"/>
      <c r="B78" s="96"/>
      <c r="C78" s="626">
        <v>7</v>
      </c>
      <c r="D78" s="626" t="s">
        <v>455</v>
      </c>
      <c r="E78" s="1025"/>
      <c r="F78" s="626"/>
      <c r="G78" s="1020">
        <v>7</v>
      </c>
      <c r="H78" s="1020" t="s">
        <v>1706</v>
      </c>
      <c r="I78" s="1020">
        <v>34</v>
      </c>
      <c r="J78" s="1020">
        <v>7</v>
      </c>
      <c r="K78" s="96"/>
      <c r="L78" s="96"/>
      <c r="M78" s="96"/>
      <c r="N78" s="96"/>
      <c r="O78" s="96"/>
      <c r="P78" s="96"/>
      <c r="Q78" s="96"/>
      <c r="R78" s="96"/>
      <c r="S78" s="96"/>
      <c r="T78" s="96"/>
      <c r="U78" s="96"/>
      <c r="V78" s="96"/>
      <c r="W78" s="96"/>
      <c r="X78" s="96"/>
      <c r="Y78" s="96"/>
      <c r="Z78" s="96"/>
      <c r="AA78" s="96"/>
      <c r="AB78" s="96"/>
      <c r="AC78" s="96"/>
      <c r="AD78" s="96"/>
      <c r="AE78" s="96"/>
      <c r="AF78" s="96"/>
      <c r="AG78" s="96"/>
      <c r="AH78" s="96"/>
      <c r="AI78" s="96"/>
      <c r="AJ78" s="96"/>
      <c r="AK78" s="96"/>
      <c r="AL78" s="96"/>
      <c r="AM78" s="96"/>
      <c r="AN78" s="96"/>
      <c r="AO78" s="96"/>
      <c r="AP78" s="96"/>
      <c r="AQ78" s="96"/>
      <c r="AR78" s="96"/>
      <c r="AS78" s="96"/>
      <c r="AT78" s="96"/>
      <c r="AU78" s="96"/>
      <c r="AV78" s="96"/>
      <c r="AW78" s="96"/>
      <c r="AX78" s="96"/>
      <c r="AY78" s="96"/>
      <c r="AZ78" s="96"/>
      <c r="BA78" s="96"/>
      <c r="BB78" s="96"/>
      <c r="BC78" s="96"/>
      <c r="BD78" s="96"/>
      <c r="BE78" s="96"/>
      <c r="BF78" s="96"/>
      <c r="BG78" s="96"/>
      <c r="BH78" s="96"/>
      <c r="BI78" s="96"/>
      <c r="BJ78" s="96"/>
      <c r="BK78" s="96"/>
      <c r="BL78" s="96"/>
      <c r="BM78" s="96"/>
      <c r="BN78" s="96"/>
      <c r="BO78" s="96"/>
      <c r="BP78" s="96"/>
      <c r="BQ78" s="96"/>
      <c r="BR78" s="96"/>
      <c r="BS78" s="96"/>
      <c r="BT78" s="96"/>
      <c r="BU78" s="96"/>
      <c r="BV78" s="96"/>
      <c r="BW78" s="96"/>
      <c r="BX78" s="96"/>
      <c r="BY78" s="96"/>
      <c r="BZ78" s="96"/>
      <c r="CA78" s="96"/>
      <c r="CB78" s="96"/>
      <c r="CC78" s="96"/>
      <c r="CD78" s="96"/>
      <c r="CE78" s="96"/>
      <c r="CF78" s="96"/>
      <c r="CG78" s="96"/>
      <c r="CH78" s="96"/>
      <c r="CI78" s="96"/>
      <c r="CJ78" s="96"/>
      <c r="CK78" s="96"/>
      <c r="CL78" s="96"/>
      <c r="CM78" s="96"/>
      <c r="CN78" s="96"/>
      <c r="CO78" s="96"/>
      <c r="CP78" s="96"/>
      <c r="CQ78" s="96"/>
      <c r="CR78" s="96"/>
      <c r="CS78" s="96"/>
      <c r="CT78" s="96"/>
      <c r="CU78" s="96"/>
      <c r="CV78" s="96"/>
      <c r="CW78" s="96"/>
      <c r="CX78" s="96"/>
      <c r="CY78" s="96"/>
      <c r="CZ78" s="96"/>
      <c r="DA78" s="96"/>
      <c r="DB78" s="96"/>
      <c r="DC78" s="96"/>
      <c r="DD78" s="96"/>
      <c r="DE78" s="96"/>
      <c r="DF78" s="96"/>
      <c r="DG78" s="96"/>
      <c r="DH78" s="96"/>
      <c r="DI78" s="96"/>
      <c r="DJ78" s="96"/>
      <c r="DK78" s="96"/>
      <c r="DL78" s="96"/>
      <c r="DM78" s="96"/>
      <c r="DN78" s="96"/>
      <c r="DO78" s="96"/>
      <c r="DP78" s="96"/>
      <c r="DQ78" s="96"/>
      <c r="DR78" s="96"/>
      <c r="DS78" s="96"/>
      <c r="DT78" s="96"/>
      <c r="DU78" s="96"/>
      <c r="DV78" s="96"/>
      <c r="DW78" s="96"/>
      <c r="DX78" s="96"/>
      <c r="DY78" s="96"/>
      <c r="DZ78" s="96"/>
      <c r="EA78" s="96"/>
      <c r="EB78" s="96"/>
      <c r="EC78" s="96"/>
      <c r="ED78" s="96"/>
      <c r="EE78" s="96"/>
      <c r="EF78" s="96"/>
      <c r="EG78" s="96"/>
      <c r="EH78" s="96"/>
      <c r="EI78" s="96"/>
      <c r="EJ78" s="96"/>
      <c r="EK78" s="96"/>
      <c r="EL78" s="96"/>
      <c r="EM78" s="96"/>
      <c r="EN78" s="96"/>
      <c r="EO78" s="96"/>
      <c r="EP78" s="96"/>
      <c r="EQ78" s="96"/>
      <c r="ER78" s="96"/>
      <c r="ES78" s="96"/>
      <c r="ET78" s="96"/>
      <c r="EU78" s="96"/>
      <c r="EV78" s="96"/>
      <c r="EW78" s="96"/>
      <c r="EX78" s="96"/>
      <c r="EY78" s="96"/>
      <c r="EZ78" s="96"/>
    </row>
    <row r="79" spans="1:156" hidden="1">
      <c r="A79" s="96"/>
      <c r="B79" s="96"/>
      <c r="C79" s="626">
        <v>7</v>
      </c>
      <c r="D79" s="626" t="s">
        <v>496</v>
      </c>
      <c r="E79" s="1025"/>
      <c r="F79" s="626"/>
      <c r="G79" s="1020">
        <v>8</v>
      </c>
      <c r="H79" s="1020" t="s">
        <v>1707</v>
      </c>
      <c r="I79" s="1020">
        <v>75</v>
      </c>
      <c r="J79" s="1020">
        <v>14</v>
      </c>
      <c r="K79" s="96"/>
      <c r="L79" s="96"/>
      <c r="M79" s="96"/>
      <c r="N79" s="96"/>
      <c r="O79" s="96"/>
      <c r="P79" s="96"/>
      <c r="Q79" s="96"/>
      <c r="R79" s="96"/>
      <c r="S79" s="96"/>
      <c r="T79" s="96"/>
      <c r="U79" s="96"/>
      <c r="V79" s="96"/>
      <c r="W79" s="96"/>
      <c r="X79" s="96"/>
      <c r="Y79" s="96"/>
      <c r="Z79" s="96"/>
      <c r="AA79" s="96"/>
      <c r="AB79" s="96"/>
      <c r="AC79" s="96"/>
      <c r="AD79" s="96"/>
      <c r="AE79" s="96"/>
      <c r="AF79" s="96"/>
      <c r="AG79" s="96"/>
      <c r="AH79" s="96"/>
      <c r="AI79" s="96"/>
      <c r="AJ79" s="96"/>
      <c r="AK79" s="96"/>
      <c r="AL79" s="96"/>
      <c r="AM79" s="96"/>
      <c r="AN79" s="96"/>
      <c r="AO79" s="96"/>
      <c r="AP79" s="96"/>
      <c r="AQ79" s="96"/>
      <c r="AR79" s="96"/>
      <c r="AS79" s="96"/>
      <c r="AT79" s="96"/>
      <c r="AU79" s="96"/>
      <c r="AV79" s="96"/>
      <c r="AW79" s="96"/>
      <c r="AX79" s="96"/>
      <c r="AY79" s="96"/>
      <c r="AZ79" s="96"/>
      <c r="BA79" s="96"/>
      <c r="BB79" s="96"/>
      <c r="BC79" s="96"/>
      <c r="BD79" s="96"/>
      <c r="BE79" s="96"/>
      <c r="BF79" s="96"/>
      <c r="BG79" s="96"/>
      <c r="BH79" s="96"/>
      <c r="BI79" s="96"/>
      <c r="BJ79" s="96"/>
      <c r="BK79" s="96"/>
      <c r="BL79" s="96"/>
      <c r="BM79" s="96"/>
      <c r="BN79" s="96"/>
      <c r="BO79" s="96"/>
      <c r="BP79" s="96"/>
      <c r="BQ79" s="96"/>
      <c r="BR79" s="96"/>
      <c r="BS79" s="96"/>
      <c r="BT79" s="96"/>
      <c r="BU79" s="96"/>
      <c r="BV79" s="96"/>
      <c r="BW79" s="96"/>
      <c r="BX79" s="96"/>
      <c r="BY79" s="96"/>
      <c r="BZ79" s="96"/>
      <c r="CA79" s="96"/>
      <c r="CB79" s="96"/>
      <c r="CC79" s="96"/>
      <c r="CD79" s="96"/>
      <c r="CE79" s="96"/>
      <c r="CF79" s="96"/>
      <c r="CG79" s="96"/>
      <c r="CH79" s="96"/>
      <c r="CI79" s="96"/>
      <c r="CJ79" s="96"/>
      <c r="CK79" s="96"/>
      <c r="CL79" s="96"/>
      <c r="CM79" s="96"/>
      <c r="CN79" s="96"/>
      <c r="CO79" s="96"/>
      <c r="CP79" s="96"/>
      <c r="CQ79" s="96"/>
      <c r="CR79" s="96"/>
      <c r="CS79" s="96"/>
      <c r="CT79" s="96"/>
      <c r="CU79" s="96"/>
      <c r="CV79" s="96"/>
      <c r="CW79" s="96"/>
      <c r="CX79" s="96"/>
      <c r="CY79" s="96"/>
      <c r="CZ79" s="96"/>
      <c r="DA79" s="96"/>
      <c r="DB79" s="96"/>
      <c r="DC79" s="96"/>
      <c r="DD79" s="96"/>
      <c r="DE79" s="96"/>
      <c r="DF79" s="96"/>
      <c r="DG79" s="96"/>
      <c r="DH79" s="96"/>
      <c r="DI79" s="96"/>
      <c r="DJ79" s="96"/>
      <c r="DK79" s="96"/>
      <c r="DL79" s="96"/>
      <c r="DM79" s="96"/>
      <c r="DN79" s="96"/>
      <c r="DO79" s="96"/>
      <c r="DP79" s="96"/>
      <c r="DQ79" s="96"/>
      <c r="DR79" s="96"/>
      <c r="DS79" s="96"/>
      <c r="DT79" s="96"/>
      <c r="DU79" s="96"/>
      <c r="DV79" s="96"/>
      <c r="DW79" s="96"/>
      <c r="DX79" s="96"/>
      <c r="DY79" s="96"/>
      <c r="DZ79" s="96"/>
      <c r="EA79" s="96"/>
      <c r="EB79" s="96"/>
      <c r="EC79" s="96"/>
      <c r="ED79" s="96"/>
      <c r="EE79" s="96"/>
      <c r="EF79" s="96"/>
      <c r="EG79" s="96"/>
      <c r="EH79" s="96"/>
      <c r="EI79" s="96"/>
      <c r="EJ79" s="96"/>
      <c r="EK79" s="96"/>
      <c r="EL79" s="96"/>
      <c r="EM79" s="96"/>
      <c r="EN79" s="96"/>
      <c r="EO79" s="96"/>
      <c r="EP79" s="96"/>
      <c r="EQ79" s="96"/>
      <c r="ER79" s="96"/>
      <c r="ES79" s="96"/>
      <c r="ET79" s="96"/>
      <c r="EU79" s="96"/>
      <c r="EV79" s="96"/>
      <c r="EW79" s="96"/>
      <c r="EX79" s="96"/>
      <c r="EY79" s="96"/>
      <c r="EZ79" s="96"/>
    </row>
    <row r="80" spans="1:156" hidden="1">
      <c r="A80" s="96"/>
      <c r="B80" s="96"/>
      <c r="C80" s="626">
        <v>8</v>
      </c>
      <c r="D80" s="626" t="s">
        <v>88</v>
      </c>
      <c r="E80" s="1025"/>
      <c r="F80" s="626"/>
      <c r="G80" s="1020">
        <v>8</v>
      </c>
      <c r="H80" s="1020" t="s">
        <v>240</v>
      </c>
      <c r="I80" s="1020">
        <v>48</v>
      </c>
      <c r="J80" s="1020">
        <v>8</v>
      </c>
      <c r="K80" s="96"/>
      <c r="L80" s="96"/>
      <c r="M80" s="96"/>
      <c r="N80" s="96"/>
      <c r="O80" s="96"/>
      <c r="P80" s="96"/>
      <c r="Q80" s="96"/>
      <c r="R80" s="96"/>
      <c r="S80" s="96"/>
      <c r="T80" s="96"/>
      <c r="U80" s="96"/>
      <c r="V80" s="96"/>
      <c r="W80" s="96"/>
      <c r="X80" s="96"/>
      <c r="Y80" s="96"/>
      <c r="Z80" s="96"/>
      <c r="AA80" s="96"/>
      <c r="AB80" s="96"/>
      <c r="AC80" s="96"/>
      <c r="AD80" s="96"/>
      <c r="AE80" s="96"/>
      <c r="AF80" s="96"/>
      <c r="AG80" s="96"/>
      <c r="AH80" s="96"/>
      <c r="AI80" s="96"/>
      <c r="AJ80" s="96"/>
      <c r="AK80" s="96"/>
      <c r="AL80" s="96"/>
      <c r="AM80" s="96"/>
      <c r="AN80" s="96"/>
      <c r="AO80" s="96"/>
      <c r="AP80" s="96"/>
      <c r="AQ80" s="96"/>
      <c r="AR80" s="96"/>
      <c r="AS80" s="96"/>
      <c r="AT80" s="96"/>
      <c r="AU80" s="96"/>
      <c r="AV80" s="96"/>
      <c r="AW80" s="96"/>
      <c r="AX80" s="96"/>
      <c r="AY80" s="96"/>
      <c r="AZ80" s="96"/>
      <c r="BA80" s="96"/>
      <c r="BB80" s="96"/>
      <c r="BC80" s="96"/>
      <c r="BD80" s="96"/>
      <c r="BE80" s="96"/>
      <c r="BF80" s="96"/>
      <c r="BG80" s="96"/>
      <c r="BH80" s="96"/>
      <c r="BI80" s="96"/>
      <c r="BJ80" s="96"/>
      <c r="BK80" s="96"/>
      <c r="BL80" s="96"/>
      <c r="BM80" s="96"/>
      <c r="BN80" s="96"/>
      <c r="BO80" s="96"/>
      <c r="BP80" s="96"/>
      <c r="BQ80" s="96"/>
      <c r="BR80" s="96"/>
      <c r="BS80" s="96"/>
      <c r="BT80" s="96"/>
      <c r="BU80" s="96"/>
      <c r="BV80" s="96"/>
      <c r="BW80" s="96"/>
      <c r="BX80" s="96"/>
      <c r="BY80" s="96"/>
      <c r="BZ80" s="96"/>
      <c r="CA80" s="96"/>
      <c r="CB80" s="96"/>
      <c r="CC80" s="96"/>
      <c r="CD80" s="96"/>
      <c r="CE80" s="96"/>
      <c r="CF80" s="96"/>
      <c r="CG80" s="96"/>
      <c r="CH80" s="96"/>
      <c r="CI80" s="96"/>
      <c r="CJ80" s="96"/>
      <c r="CK80" s="96"/>
      <c r="CL80" s="96"/>
      <c r="CM80" s="96"/>
      <c r="CN80" s="96"/>
      <c r="CO80" s="96"/>
      <c r="CP80" s="96"/>
      <c r="CQ80" s="96"/>
      <c r="CR80" s="96"/>
      <c r="CS80" s="96"/>
      <c r="CT80" s="96"/>
      <c r="CU80" s="96"/>
      <c r="CV80" s="96"/>
      <c r="CW80" s="96"/>
      <c r="CX80" s="96"/>
      <c r="CY80" s="96"/>
      <c r="CZ80" s="96"/>
      <c r="DA80" s="96"/>
      <c r="DB80" s="96"/>
      <c r="DC80" s="96"/>
      <c r="DD80" s="96"/>
      <c r="DE80" s="96"/>
      <c r="DF80" s="96"/>
      <c r="DG80" s="96"/>
      <c r="DH80" s="96"/>
      <c r="DI80" s="96"/>
      <c r="DJ80" s="96"/>
      <c r="DK80" s="96"/>
      <c r="DL80" s="96"/>
      <c r="DM80" s="96"/>
      <c r="DN80" s="96"/>
      <c r="DO80" s="96"/>
      <c r="DP80" s="96"/>
      <c r="DQ80" s="96"/>
      <c r="DR80" s="96"/>
      <c r="DS80" s="96"/>
      <c r="DT80" s="96"/>
      <c r="DU80" s="96"/>
      <c r="DV80" s="96"/>
      <c r="DW80" s="96"/>
      <c r="DX80" s="96"/>
      <c r="DY80" s="96"/>
      <c r="DZ80" s="96"/>
      <c r="EA80" s="96"/>
      <c r="EB80" s="96"/>
      <c r="EC80" s="96"/>
      <c r="ED80" s="96"/>
      <c r="EE80" s="96"/>
      <c r="EF80" s="96"/>
      <c r="EG80" s="96"/>
      <c r="EH80" s="96"/>
      <c r="EI80" s="96"/>
      <c r="EJ80" s="96"/>
      <c r="EK80" s="96"/>
      <c r="EL80" s="96"/>
      <c r="EM80" s="96"/>
      <c r="EN80" s="96"/>
      <c r="EO80" s="96"/>
      <c r="EP80" s="96"/>
      <c r="EQ80" s="96"/>
      <c r="ER80" s="96"/>
      <c r="ES80" s="96"/>
      <c r="ET80" s="96"/>
      <c r="EU80" s="96"/>
      <c r="EV80" s="96"/>
      <c r="EW80" s="96"/>
      <c r="EX80" s="96"/>
      <c r="EY80" s="96"/>
      <c r="EZ80" s="96"/>
    </row>
    <row r="81" spans="1:156" hidden="1">
      <c r="A81" s="96"/>
      <c r="B81" s="96"/>
      <c r="C81" s="626">
        <v>8</v>
      </c>
      <c r="D81" s="626" t="s">
        <v>90</v>
      </c>
      <c r="E81" s="1025"/>
      <c r="F81" s="626"/>
      <c r="G81" s="1020">
        <v>13</v>
      </c>
      <c r="H81" s="1020" t="s">
        <v>244</v>
      </c>
      <c r="I81" s="1020">
        <v>48</v>
      </c>
      <c r="J81" s="1020">
        <v>5</v>
      </c>
      <c r="K81" s="96"/>
      <c r="L81" s="96"/>
      <c r="M81" s="96"/>
      <c r="N81" s="96"/>
      <c r="O81" s="96"/>
      <c r="P81" s="96"/>
      <c r="Q81" s="96"/>
      <c r="R81" s="96"/>
      <c r="S81" s="96"/>
      <c r="T81" s="96"/>
      <c r="U81" s="96"/>
      <c r="V81" s="96"/>
      <c r="W81" s="96"/>
      <c r="X81" s="96"/>
      <c r="Y81" s="96"/>
      <c r="Z81" s="96"/>
      <c r="AA81" s="96"/>
      <c r="AB81" s="96"/>
      <c r="AC81" s="96"/>
      <c r="AD81" s="96"/>
      <c r="AE81" s="96"/>
      <c r="AF81" s="96"/>
      <c r="AG81" s="96"/>
      <c r="AH81" s="96"/>
      <c r="AI81" s="96"/>
      <c r="AJ81" s="96"/>
      <c r="AK81" s="96"/>
      <c r="AL81" s="96"/>
      <c r="AM81" s="96"/>
      <c r="AN81" s="96"/>
      <c r="AO81" s="96"/>
      <c r="AP81" s="96"/>
      <c r="AQ81" s="96"/>
      <c r="AR81" s="96"/>
      <c r="AS81" s="96"/>
      <c r="AT81" s="96"/>
      <c r="AU81" s="96"/>
      <c r="AV81" s="96"/>
      <c r="AW81" s="96"/>
      <c r="AX81" s="96"/>
      <c r="AY81" s="96"/>
      <c r="AZ81" s="96"/>
      <c r="BA81" s="96"/>
      <c r="BB81" s="96"/>
      <c r="BC81" s="96"/>
      <c r="BD81" s="96"/>
      <c r="BE81" s="96"/>
      <c r="BF81" s="96"/>
      <c r="BG81" s="96"/>
      <c r="BH81" s="96"/>
      <c r="BI81" s="96"/>
      <c r="BJ81" s="96"/>
      <c r="BK81" s="96"/>
      <c r="BL81" s="96"/>
      <c r="BM81" s="96"/>
      <c r="BN81" s="96"/>
      <c r="BO81" s="96"/>
      <c r="BP81" s="96"/>
      <c r="BQ81" s="96"/>
      <c r="BR81" s="96"/>
      <c r="BS81" s="96"/>
      <c r="BT81" s="96"/>
      <c r="BU81" s="96"/>
      <c r="BV81" s="96"/>
      <c r="BW81" s="96"/>
      <c r="BX81" s="96"/>
      <c r="BY81" s="96"/>
      <c r="BZ81" s="96"/>
      <c r="CA81" s="96"/>
      <c r="CB81" s="96"/>
      <c r="CC81" s="96"/>
      <c r="CD81" s="96"/>
      <c r="CE81" s="96"/>
      <c r="CF81" s="96"/>
      <c r="CG81" s="96"/>
      <c r="CH81" s="96"/>
      <c r="CI81" s="96"/>
      <c r="CJ81" s="96"/>
      <c r="CK81" s="96"/>
      <c r="CL81" s="96"/>
      <c r="CM81" s="96"/>
      <c r="CN81" s="96"/>
      <c r="CO81" s="96"/>
      <c r="CP81" s="96"/>
      <c r="CQ81" s="96"/>
      <c r="CR81" s="96"/>
      <c r="CS81" s="96"/>
      <c r="CT81" s="96"/>
      <c r="CU81" s="96"/>
      <c r="CV81" s="96"/>
      <c r="CW81" s="96"/>
      <c r="CX81" s="96"/>
      <c r="CY81" s="96"/>
      <c r="CZ81" s="96"/>
      <c r="DA81" s="96"/>
      <c r="DB81" s="96"/>
      <c r="DC81" s="96"/>
      <c r="DD81" s="96"/>
      <c r="DE81" s="96"/>
      <c r="DF81" s="96"/>
      <c r="DG81" s="96"/>
      <c r="DH81" s="96"/>
      <c r="DI81" s="96"/>
      <c r="DJ81" s="96"/>
      <c r="DK81" s="96"/>
      <c r="DL81" s="96"/>
      <c r="DM81" s="96"/>
      <c r="DN81" s="96"/>
      <c r="DO81" s="96"/>
      <c r="DP81" s="96"/>
      <c r="DQ81" s="96"/>
      <c r="DR81" s="96"/>
      <c r="DS81" s="96"/>
      <c r="DT81" s="96"/>
      <c r="DU81" s="96"/>
      <c r="DV81" s="96"/>
      <c r="DW81" s="96"/>
      <c r="DX81" s="96"/>
      <c r="DY81" s="96"/>
      <c r="DZ81" s="96"/>
      <c r="EA81" s="96"/>
      <c r="EB81" s="96"/>
      <c r="EC81" s="96"/>
      <c r="ED81" s="96"/>
      <c r="EE81" s="96"/>
      <c r="EF81" s="96"/>
      <c r="EG81" s="96"/>
      <c r="EH81" s="96"/>
      <c r="EI81" s="96"/>
      <c r="EJ81" s="96"/>
      <c r="EK81" s="96"/>
      <c r="EL81" s="96"/>
      <c r="EM81" s="96"/>
      <c r="EN81" s="96"/>
      <c r="EO81" s="96"/>
      <c r="EP81" s="96"/>
      <c r="EQ81" s="96"/>
      <c r="ER81" s="96"/>
      <c r="ES81" s="96"/>
      <c r="ET81" s="96"/>
      <c r="EU81" s="96"/>
      <c r="EV81" s="96"/>
      <c r="EW81" s="96"/>
      <c r="EX81" s="96"/>
      <c r="EY81" s="96"/>
      <c r="EZ81" s="96"/>
    </row>
    <row r="82" spans="1:156" hidden="1">
      <c r="A82" s="96"/>
      <c r="B82" s="96"/>
      <c r="C82" s="626">
        <v>8</v>
      </c>
      <c r="D82" s="626" t="s">
        <v>102</v>
      </c>
      <c r="E82" s="1025"/>
      <c r="F82" s="626"/>
      <c r="G82" s="1020">
        <v>7</v>
      </c>
      <c r="H82" s="1020" t="s">
        <v>260</v>
      </c>
      <c r="I82" s="1020">
        <v>41</v>
      </c>
      <c r="J82" s="1020">
        <v>4</v>
      </c>
      <c r="K82" s="96"/>
      <c r="L82" s="96"/>
      <c r="M82" s="96"/>
      <c r="N82" s="96"/>
      <c r="O82" s="96"/>
      <c r="P82" s="96"/>
      <c r="Q82" s="96"/>
      <c r="R82" s="96"/>
      <c r="S82" s="96"/>
      <c r="T82" s="96"/>
      <c r="U82" s="96"/>
      <c r="V82" s="96"/>
      <c r="W82" s="96"/>
      <c r="X82" s="96"/>
      <c r="Y82" s="96"/>
      <c r="Z82" s="96"/>
      <c r="AA82" s="96"/>
      <c r="AB82" s="96"/>
      <c r="AC82" s="96"/>
      <c r="AD82" s="96"/>
      <c r="AE82" s="96"/>
      <c r="AF82" s="96"/>
      <c r="AG82" s="96"/>
      <c r="AH82" s="96"/>
      <c r="AI82" s="96"/>
      <c r="AJ82" s="96"/>
      <c r="AK82" s="96"/>
      <c r="AL82" s="96"/>
      <c r="AM82" s="96"/>
      <c r="AN82" s="96"/>
      <c r="AO82" s="96"/>
      <c r="AP82" s="96"/>
      <c r="AQ82" s="96"/>
      <c r="AR82" s="96"/>
      <c r="AS82" s="96"/>
      <c r="AT82" s="96"/>
      <c r="AU82" s="96"/>
      <c r="AV82" s="96"/>
      <c r="AW82" s="96"/>
      <c r="AX82" s="96"/>
      <c r="AY82" s="96"/>
      <c r="AZ82" s="96"/>
      <c r="BA82" s="96"/>
      <c r="BB82" s="96"/>
      <c r="BC82" s="96"/>
      <c r="BD82" s="96"/>
      <c r="BE82" s="96"/>
      <c r="BF82" s="96"/>
      <c r="BG82" s="96"/>
      <c r="BH82" s="96"/>
      <c r="BI82" s="96"/>
      <c r="BJ82" s="96"/>
      <c r="BK82" s="96"/>
      <c r="BL82" s="96"/>
      <c r="BM82" s="96"/>
      <c r="BN82" s="96"/>
      <c r="BO82" s="96"/>
      <c r="BP82" s="96"/>
      <c r="BQ82" s="96"/>
      <c r="BR82" s="96"/>
      <c r="BS82" s="96"/>
      <c r="BT82" s="96"/>
      <c r="BU82" s="96"/>
      <c r="BV82" s="96"/>
      <c r="BW82" s="96"/>
      <c r="BX82" s="96"/>
      <c r="BY82" s="96"/>
      <c r="BZ82" s="96"/>
      <c r="CA82" s="96"/>
      <c r="CB82" s="96"/>
      <c r="CC82" s="96"/>
      <c r="CD82" s="96"/>
      <c r="CE82" s="96"/>
      <c r="CF82" s="96"/>
      <c r="CG82" s="96"/>
      <c r="CH82" s="96"/>
      <c r="CI82" s="96"/>
      <c r="CJ82" s="96"/>
      <c r="CK82" s="96"/>
      <c r="CL82" s="96"/>
      <c r="CM82" s="96"/>
      <c r="CN82" s="96"/>
      <c r="CO82" s="96"/>
      <c r="CP82" s="96"/>
      <c r="CQ82" s="96"/>
      <c r="CR82" s="96"/>
      <c r="CS82" s="96"/>
      <c r="CT82" s="96"/>
      <c r="CU82" s="96"/>
      <c r="CV82" s="96"/>
      <c r="CW82" s="96"/>
      <c r="CX82" s="96"/>
      <c r="CY82" s="96"/>
      <c r="CZ82" s="96"/>
      <c r="DA82" s="96"/>
      <c r="DB82" s="96"/>
      <c r="DC82" s="96"/>
      <c r="DD82" s="96"/>
      <c r="DE82" s="96"/>
      <c r="DF82" s="96"/>
      <c r="DG82" s="96"/>
      <c r="DH82" s="96"/>
      <c r="DI82" s="96"/>
      <c r="DJ82" s="96"/>
      <c r="DK82" s="96"/>
      <c r="DL82" s="96"/>
      <c r="DM82" s="96"/>
      <c r="DN82" s="96"/>
      <c r="DO82" s="96"/>
      <c r="DP82" s="96"/>
      <c r="DQ82" s="96"/>
      <c r="DR82" s="96"/>
      <c r="DS82" s="96"/>
      <c r="DT82" s="96"/>
      <c r="DU82" s="96"/>
      <c r="DV82" s="96"/>
      <c r="DW82" s="96"/>
      <c r="DX82" s="96"/>
      <c r="DY82" s="96"/>
      <c r="DZ82" s="96"/>
      <c r="EA82" s="96"/>
      <c r="EB82" s="96"/>
      <c r="EC82" s="96"/>
      <c r="ED82" s="96"/>
      <c r="EE82" s="96"/>
      <c r="EF82" s="96"/>
      <c r="EG82" s="96"/>
      <c r="EH82" s="96"/>
      <c r="EI82" s="96"/>
      <c r="EJ82" s="96"/>
      <c r="EK82" s="96"/>
      <c r="EL82" s="96"/>
      <c r="EM82" s="96"/>
      <c r="EN82" s="96"/>
      <c r="EO82" s="96"/>
      <c r="EP82" s="96"/>
      <c r="EQ82" s="96"/>
      <c r="ER82" s="96"/>
      <c r="ES82" s="96"/>
      <c r="ET82" s="96"/>
      <c r="EU82" s="96"/>
      <c r="EV82" s="96"/>
      <c r="EW82" s="96"/>
      <c r="EX82" s="96"/>
      <c r="EY82" s="96"/>
      <c r="EZ82" s="96"/>
    </row>
    <row r="83" spans="1:156" hidden="1">
      <c r="A83" s="96"/>
      <c r="B83" s="96"/>
      <c r="C83" s="626">
        <v>8</v>
      </c>
      <c r="D83" s="626" t="s">
        <v>113</v>
      </c>
      <c r="E83" s="1025"/>
      <c r="F83" s="626"/>
      <c r="G83" s="1020">
        <v>6</v>
      </c>
      <c r="H83" s="1020" t="s">
        <v>263</v>
      </c>
      <c r="I83" s="1020">
        <v>25</v>
      </c>
      <c r="J83" s="1020">
        <v>11</v>
      </c>
      <c r="K83" s="96"/>
      <c r="L83" s="96"/>
      <c r="M83" s="96"/>
      <c r="N83" s="96"/>
      <c r="O83" s="96"/>
      <c r="P83" s="96"/>
      <c r="Q83" s="96"/>
      <c r="R83" s="96"/>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c r="BM83" s="96"/>
      <c r="BN83" s="96"/>
      <c r="BO83" s="96"/>
      <c r="BP83" s="96"/>
      <c r="BQ83" s="96"/>
      <c r="BR83" s="96"/>
      <c r="BS83" s="96"/>
      <c r="BT83" s="96"/>
      <c r="BU83" s="96"/>
      <c r="BV83" s="96"/>
      <c r="BW83" s="96"/>
      <c r="BX83" s="96"/>
      <c r="BY83" s="96"/>
      <c r="BZ83" s="96"/>
      <c r="CA83" s="96"/>
      <c r="CB83" s="96"/>
      <c r="CC83" s="96"/>
      <c r="CD83" s="96"/>
      <c r="CE83" s="96"/>
      <c r="CF83" s="96"/>
      <c r="CG83" s="96"/>
      <c r="CH83" s="96"/>
      <c r="CI83" s="96"/>
      <c r="CJ83" s="96"/>
      <c r="CK83" s="96"/>
      <c r="CL83" s="96"/>
      <c r="CM83" s="96"/>
      <c r="CN83" s="96"/>
      <c r="CO83" s="96"/>
      <c r="CP83" s="96"/>
      <c r="CQ83" s="96"/>
      <c r="CR83" s="96"/>
      <c r="CS83" s="96"/>
      <c r="CT83" s="96"/>
      <c r="CU83" s="96"/>
      <c r="CV83" s="96"/>
      <c r="CW83" s="96"/>
      <c r="CX83" s="96"/>
      <c r="CY83" s="96"/>
      <c r="CZ83" s="96"/>
      <c r="DA83" s="96"/>
      <c r="DB83" s="96"/>
      <c r="DC83" s="96"/>
      <c r="DD83" s="96"/>
      <c r="DE83" s="96"/>
      <c r="DF83" s="96"/>
      <c r="DG83" s="96"/>
      <c r="DH83" s="96"/>
      <c r="DI83" s="96"/>
      <c r="DJ83" s="96"/>
      <c r="DK83" s="96"/>
      <c r="DL83" s="96"/>
      <c r="DM83" s="96"/>
      <c r="DN83" s="96"/>
      <c r="DO83" s="96"/>
      <c r="DP83" s="96"/>
      <c r="DQ83" s="96"/>
      <c r="DR83" s="96"/>
      <c r="DS83" s="96"/>
      <c r="DT83" s="96"/>
      <c r="DU83" s="96"/>
      <c r="DV83" s="96"/>
      <c r="DW83" s="96"/>
      <c r="DX83" s="96"/>
      <c r="DY83" s="96"/>
      <c r="DZ83" s="96"/>
      <c r="EA83" s="96"/>
      <c r="EB83" s="96"/>
      <c r="EC83" s="96"/>
      <c r="ED83" s="96"/>
      <c r="EE83" s="96"/>
      <c r="EF83" s="96"/>
      <c r="EG83" s="96"/>
      <c r="EH83" s="96"/>
      <c r="EI83" s="96"/>
      <c r="EJ83" s="96"/>
      <c r="EK83" s="96"/>
      <c r="EL83" s="96"/>
      <c r="EM83" s="96"/>
      <c r="EN83" s="96"/>
      <c r="EO83" s="96"/>
      <c r="EP83" s="96"/>
      <c r="EQ83" s="96"/>
      <c r="ER83" s="96"/>
      <c r="ES83" s="96"/>
      <c r="ET83" s="96"/>
      <c r="EU83" s="96"/>
      <c r="EV83" s="96"/>
      <c r="EW83" s="96"/>
      <c r="EX83" s="96"/>
      <c r="EY83" s="96"/>
      <c r="EZ83" s="96"/>
    </row>
    <row r="84" spans="1:156" hidden="1">
      <c r="A84" s="96"/>
      <c r="B84" s="96"/>
      <c r="C84" s="626">
        <v>8</v>
      </c>
      <c r="D84" s="626" t="s">
        <v>123</v>
      </c>
      <c r="E84" s="1025"/>
      <c r="F84" s="626"/>
      <c r="G84" s="1020">
        <v>8</v>
      </c>
      <c r="H84" s="1020" t="s">
        <v>1708</v>
      </c>
      <c r="I84" s="1020">
        <v>24</v>
      </c>
      <c r="J84" s="1020">
        <v>8</v>
      </c>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6"/>
      <c r="AN84" s="96"/>
      <c r="AO84" s="96"/>
      <c r="AP84" s="96"/>
      <c r="AQ84" s="96"/>
      <c r="AR84" s="96"/>
      <c r="AS84" s="96"/>
      <c r="AT84" s="96"/>
      <c r="AU84" s="96"/>
      <c r="AV84" s="96"/>
      <c r="AW84" s="96"/>
      <c r="AX84" s="96"/>
      <c r="AY84" s="96"/>
      <c r="AZ84" s="96"/>
      <c r="BA84" s="96"/>
      <c r="BB84" s="96"/>
      <c r="BC84" s="96"/>
      <c r="BD84" s="96"/>
      <c r="BE84" s="96"/>
      <c r="BF84" s="96"/>
      <c r="BG84" s="96"/>
      <c r="BH84" s="96"/>
      <c r="BI84" s="96"/>
      <c r="BJ84" s="96"/>
      <c r="BK84" s="96"/>
      <c r="BL84" s="96"/>
      <c r="BM84" s="96"/>
      <c r="BN84" s="96"/>
      <c r="BO84" s="96"/>
      <c r="BP84" s="96"/>
      <c r="BQ84" s="96"/>
      <c r="BR84" s="96"/>
      <c r="BS84" s="96"/>
      <c r="BT84" s="96"/>
      <c r="BU84" s="96"/>
      <c r="BV84" s="96"/>
      <c r="BW84" s="96"/>
      <c r="BX84" s="96"/>
      <c r="BY84" s="96"/>
      <c r="BZ84" s="96"/>
      <c r="CA84" s="96"/>
      <c r="CB84" s="96"/>
      <c r="CC84" s="96"/>
      <c r="CD84" s="96"/>
      <c r="CE84" s="96"/>
      <c r="CF84" s="96"/>
      <c r="CG84" s="96"/>
      <c r="CH84" s="96"/>
      <c r="CI84" s="96"/>
      <c r="CJ84" s="96"/>
      <c r="CK84" s="96"/>
      <c r="CL84" s="96"/>
      <c r="CM84" s="96"/>
      <c r="CN84" s="96"/>
      <c r="CO84" s="96"/>
      <c r="CP84" s="96"/>
      <c r="CQ84" s="96"/>
      <c r="CR84" s="96"/>
      <c r="CS84" s="96"/>
      <c r="CT84" s="96"/>
      <c r="CU84" s="96"/>
      <c r="CV84" s="96"/>
      <c r="CW84" s="96"/>
      <c r="CX84" s="96"/>
      <c r="CY84" s="96"/>
      <c r="CZ84" s="96"/>
      <c r="DA84" s="96"/>
      <c r="DB84" s="96"/>
      <c r="DC84" s="96"/>
      <c r="DD84" s="96"/>
      <c r="DE84" s="96"/>
      <c r="DF84" s="96"/>
      <c r="DG84" s="96"/>
      <c r="DH84" s="96"/>
      <c r="DI84" s="96"/>
      <c r="DJ84" s="96"/>
      <c r="DK84" s="96"/>
      <c r="DL84" s="96"/>
      <c r="DM84" s="96"/>
      <c r="DN84" s="96"/>
      <c r="DO84" s="96"/>
      <c r="DP84" s="96"/>
      <c r="DQ84" s="96"/>
      <c r="DR84" s="96"/>
      <c r="DS84" s="96"/>
      <c r="DT84" s="96"/>
      <c r="DU84" s="96"/>
      <c r="DV84" s="96"/>
      <c r="DW84" s="96"/>
      <c r="DX84" s="96"/>
      <c r="DY84" s="96"/>
      <c r="DZ84" s="96"/>
      <c r="EA84" s="96"/>
      <c r="EB84" s="96"/>
      <c r="EC84" s="96"/>
      <c r="ED84" s="96"/>
      <c r="EE84" s="96"/>
      <c r="EF84" s="96"/>
      <c r="EG84" s="96"/>
      <c r="EH84" s="96"/>
      <c r="EI84" s="96"/>
      <c r="EJ84" s="96"/>
      <c r="EK84" s="96"/>
      <c r="EL84" s="96"/>
      <c r="EM84" s="96"/>
      <c r="EN84" s="96"/>
      <c r="EO84" s="96"/>
      <c r="EP84" s="96"/>
      <c r="EQ84" s="96"/>
      <c r="ER84" s="96"/>
      <c r="ES84" s="96"/>
      <c r="ET84" s="96"/>
      <c r="EU84" s="96"/>
      <c r="EV84" s="96"/>
      <c r="EW84" s="96"/>
      <c r="EX84" s="96"/>
      <c r="EY84" s="96"/>
      <c r="EZ84" s="96"/>
    </row>
    <row r="85" spans="1:156" hidden="1">
      <c r="A85" s="96"/>
      <c r="B85" s="96"/>
      <c r="C85" s="626">
        <v>8</v>
      </c>
      <c r="D85" s="626" t="s">
        <v>234</v>
      </c>
      <c r="E85" s="1025"/>
      <c r="F85" s="626"/>
      <c r="G85" s="1020">
        <v>9</v>
      </c>
      <c r="H85" s="1020" t="s">
        <v>275</v>
      </c>
      <c r="I85" s="1020">
        <v>27</v>
      </c>
      <c r="J85" s="1020">
        <v>1</v>
      </c>
      <c r="K85" s="96"/>
      <c r="L85" s="96"/>
      <c r="M85" s="96"/>
      <c r="N85" s="96"/>
      <c r="O85" s="96"/>
      <c r="P85" s="96"/>
      <c r="Q85" s="96"/>
      <c r="R85" s="96"/>
      <c r="S85" s="96"/>
      <c r="T85" s="96"/>
      <c r="U85" s="96"/>
      <c r="V85" s="96"/>
      <c r="W85" s="96"/>
      <c r="X85" s="96"/>
      <c r="Y85" s="96"/>
      <c r="Z85" s="96"/>
      <c r="AA85" s="96"/>
      <c r="AB85" s="96"/>
      <c r="AC85" s="96"/>
      <c r="AD85" s="96"/>
      <c r="AE85" s="96"/>
      <c r="AF85" s="96"/>
      <c r="AG85" s="96"/>
      <c r="AH85" s="96"/>
      <c r="AI85" s="96"/>
      <c r="AJ85" s="96"/>
      <c r="AK85" s="96"/>
      <c r="AL85" s="96"/>
      <c r="AM85" s="96"/>
      <c r="AN85" s="96"/>
      <c r="AO85" s="96"/>
      <c r="AP85" s="96"/>
      <c r="AQ85" s="96"/>
      <c r="AR85" s="96"/>
      <c r="AS85" s="96"/>
      <c r="AT85" s="96"/>
      <c r="AU85" s="96"/>
      <c r="AV85" s="96"/>
      <c r="AW85" s="96"/>
      <c r="AX85" s="96"/>
      <c r="AY85" s="96"/>
      <c r="AZ85" s="96"/>
      <c r="BA85" s="96"/>
      <c r="BB85" s="96"/>
      <c r="BC85" s="96"/>
      <c r="BD85" s="96"/>
      <c r="BE85" s="96"/>
      <c r="BF85" s="96"/>
      <c r="BG85" s="96"/>
      <c r="BH85" s="96"/>
      <c r="BI85" s="96"/>
      <c r="BJ85" s="96"/>
      <c r="BK85" s="96"/>
      <c r="BL85" s="96"/>
      <c r="BM85" s="96"/>
      <c r="BN85" s="96"/>
      <c r="BO85" s="96"/>
      <c r="BP85" s="96"/>
      <c r="BQ85" s="96"/>
      <c r="BR85" s="96"/>
      <c r="BS85" s="96"/>
      <c r="BT85" s="96"/>
      <c r="BU85" s="96"/>
      <c r="BV85" s="96"/>
      <c r="BW85" s="96"/>
      <c r="BX85" s="96"/>
      <c r="BY85" s="96"/>
      <c r="BZ85" s="96"/>
      <c r="CA85" s="96"/>
      <c r="CB85" s="96"/>
      <c r="CC85" s="96"/>
      <c r="CD85" s="96"/>
      <c r="CE85" s="96"/>
      <c r="CF85" s="96"/>
      <c r="CG85" s="96"/>
      <c r="CH85" s="96"/>
      <c r="CI85" s="96"/>
      <c r="CJ85" s="96"/>
      <c r="CK85" s="96"/>
      <c r="CL85" s="96"/>
      <c r="CM85" s="96"/>
      <c r="CN85" s="96"/>
      <c r="CO85" s="96"/>
      <c r="CP85" s="96"/>
      <c r="CQ85" s="96"/>
      <c r="CR85" s="96"/>
      <c r="CS85" s="96"/>
      <c r="CT85" s="96"/>
      <c r="CU85" s="96"/>
      <c r="CV85" s="96"/>
      <c r="CW85" s="96"/>
      <c r="CX85" s="96"/>
      <c r="CY85" s="96"/>
      <c r="CZ85" s="96"/>
      <c r="DA85" s="96"/>
      <c r="DB85" s="96"/>
      <c r="DC85" s="96"/>
      <c r="DD85" s="96"/>
      <c r="DE85" s="96"/>
      <c r="DF85" s="96"/>
      <c r="DG85" s="96"/>
      <c r="DH85" s="96"/>
      <c r="DI85" s="96"/>
      <c r="DJ85" s="96"/>
      <c r="DK85" s="96"/>
      <c r="DL85" s="96"/>
      <c r="DM85" s="96"/>
      <c r="DN85" s="96"/>
      <c r="DO85" s="96"/>
      <c r="DP85" s="96"/>
      <c r="DQ85" s="96"/>
      <c r="DR85" s="96"/>
      <c r="DS85" s="96"/>
      <c r="DT85" s="96"/>
      <c r="DU85" s="96"/>
      <c r="DV85" s="96"/>
      <c r="DW85" s="96"/>
      <c r="DX85" s="96"/>
      <c r="DY85" s="96"/>
      <c r="DZ85" s="96"/>
      <c r="EA85" s="96"/>
      <c r="EB85" s="96"/>
      <c r="EC85" s="96"/>
      <c r="ED85" s="96"/>
      <c r="EE85" s="96"/>
      <c r="EF85" s="96"/>
      <c r="EG85" s="96"/>
      <c r="EH85" s="96"/>
      <c r="EI85" s="96"/>
      <c r="EJ85" s="96"/>
      <c r="EK85" s="96"/>
      <c r="EL85" s="96"/>
      <c r="EM85" s="96"/>
      <c r="EN85" s="96"/>
      <c r="EO85" s="96"/>
      <c r="EP85" s="96"/>
      <c r="EQ85" s="96"/>
      <c r="ER85" s="96"/>
      <c r="ES85" s="96"/>
      <c r="ET85" s="96"/>
      <c r="EU85" s="96"/>
      <c r="EV85" s="96"/>
      <c r="EW85" s="96"/>
      <c r="EX85" s="96"/>
      <c r="EY85" s="96"/>
      <c r="EZ85" s="96"/>
    </row>
    <row r="86" spans="1:156" hidden="1">
      <c r="A86" s="96"/>
      <c r="B86" s="96"/>
      <c r="C86" s="626">
        <v>8</v>
      </c>
      <c r="D86" s="626" t="s">
        <v>240</v>
      </c>
      <c r="E86" s="1025"/>
      <c r="F86" s="626"/>
      <c r="G86" s="1020">
        <v>13</v>
      </c>
      <c r="H86" s="1020" t="s">
        <v>278</v>
      </c>
      <c r="I86" s="1020">
        <v>51</v>
      </c>
      <c r="J86" s="1020">
        <v>4</v>
      </c>
      <c r="K86" s="96"/>
      <c r="L86" s="96"/>
      <c r="M86" s="96"/>
      <c r="N86" s="96"/>
      <c r="O86" s="96"/>
      <c r="P86" s="96"/>
      <c r="Q86" s="96"/>
      <c r="R86" s="96"/>
      <c r="S86" s="96"/>
      <c r="T86" s="96"/>
      <c r="U86" s="96"/>
      <c r="V86" s="96"/>
      <c r="W86" s="96"/>
      <c r="X86" s="96"/>
      <c r="Y86" s="96"/>
      <c r="Z86" s="96"/>
      <c r="AA86" s="96"/>
      <c r="AB86" s="96"/>
      <c r="AC86" s="96"/>
      <c r="AD86" s="96"/>
      <c r="AE86" s="96"/>
      <c r="AF86" s="96"/>
      <c r="AG86" s="96"/>
      <c r="AH86" s="96"/>
      <c r="AI86" s="96"/>
      <c r="AJ86" s="96"/>
      <c r="AK86" s="96"/>
      <c r="AL86" s="96"/>
      <c r="AM86" s="96"/>
      <c r="AN86" s="96"/>
      <c r="AO86" s="96"/>
      <c r="AP86" s="96"/>
      <c r="AQ86" s="96"/>
      <c r="AR86" s="96"/>
      <c r="AS86" s="96"/>
      <c r="AT86" s="96"/>
      <c r="AU86" s="96"/>
      <c r="AV86" s="96"/>
      <c r="AW86" s="96"/>
      <c r="AX86" s="96"/>
      <c r="AY86" s="96"/>
      <c r="AZ86" s="96"/>
      <c r="BA86" s="96"/>
      <c r="BB86" s="96"/>
      <c r="BC86" s="96"/>
      <c r="BD86" s="96"/>
      <c r="BE86" s="96"/>
      <c r="BF86" s="96"/>
      <c r="BG86" s="96"/>
      <c r="BH86" s="96"/>
      <c r="BI86" s="96"/>
      <c r="BJ86" s="96"/>
      <c r="BK86" s="96"/>
      <c r="BL86" s="96"/>
      <c r="BM86" s="96"/>
      <c r="BN86" s="96"/>
      <c r="BO86" s="96"/>
      <c r="BP86" s="96"/>
      <c r="BQ86" s="96"/>
      <c r="BR86" s="96"/>
      <c r="BS86" s="96"/>
      <c r="BT86" s="96"/>
      <c r="BU86" s="96"/>
      <c r="BV86" s="96"/>
      <c r="BW86" s="96"/>
      <c r="BX86" s="96"/>
      <c r="BY86" s="96"/>
      <c r="BZ86" s="96"/>
      <c r="CA86" s="96"/>
      <c r="CB86" s="96"/>
      <c r="CC86" s="96"/>
      <c r="CD86" s="96"/>
      <c r="CE86" s="96"/>
      <c r="CF86" s="96"/>
      <c r="CG86" s="96"/>
      <c r="CH86" s="96"/>
      <c r="CI86" s="96"/>
      <c r="CJ86" s="96"/>
      <c r="CK86" s="96"/>
      <c r="CL86" s="96"/>
      <c r="CM86" s="96"/>
      <c r="CN86" s="96"/>
      <c r="CO86" s="96"/>
      <c r="CP86" s="96"/>
      <c r="CQ86" s="96"/>
      <c r="CR86" s="96"/>
      <c r="CS86" s="96"/>
      <c r="CT86" s="96"/>
      <c r="CU86" s="96"/>
      <c r="CV86" s="96"/>
      <c r="CW86" s="96"/>
      <c r="CX86" s="96"/>
      <c r="CY86" s="96"/>
      <c r="CZ86" s="96"/>
      <c r="DA86" s="96"/>
      <c r="DB86" s="96"/>
      <c r="DC86" s="96"/>
      <c r="DD86" s="96"/>
      <c r="DE86" s="96"/>
      <c r="DF86" s="96"/>
      <c r="DG86" s="96"/>
      <c r="DH86" s="96"/>
      <c r="DI86" s="96"/>
      <c r="DJ86" s="96"/>
      <c r="DK86" s="96"/>
      <c r="DL86" s="96"/>
      <c r="DM86" s="96"/>
      <c r="DN86" s="96"/>
      <c r="DO86" s="96"/>
      <c r="DP86" s="96"/>
      <c r="DQ86" s="96"/>
      <c r="DR86" s="96"/>
      <c r="DS86" s="96"/>
      <c r="DT86" s="96"/>
      <c r="DU86" s="96"/>
      <c r="DV86" s="96"/>
      <c r="DW86" s="96"/>
      <c r="DX86" s="96"/>
      <c r="DY86" s="96"/>
      <c r="DZ86" s="96"/>
      <c r="EA86" s="96"/>
      <c r="EB86" s="96"/>
      <c r="EC86" s="96"/>
      <c r="ED86" s="96"/>
      <c r="EE86" s="96"/>
      <c r="EF86" s="96"/>
      <c r="EG86" s="96"/>
      <c r="EH86" s="96"/>
      <c r="EI86" s="96"/>
      <c r="EJ86" s="96"/>
      <c r="EK86" s="96"/>
      <c r="EL86" s="96"/>
      <c r="EM86" s="96"/>
      <c r="EN86" s="96"/>
      <c r="EO86" s="96"/>
      <c r="EP86" s="96"/>
      <c r="EQ86" s="96"/>
      <c r="ER86" s="96"/>
      <c r="ES86" s="96"/>
      <c r="ET86" s="96"/>
      <c r="EU86" s="96"/>
      <c r="EV86" s="96"/>
      <c r="EW86" s="96"/>
      <c r="EX86" s="96"/>
      <c r="EY86" s="96"/>
      <c r="EZ86" s="96"/>
    </row>
    <row r="87" spans="1:156" hidden="1">
      <c r="A87" s="96"/>
      <c r="B87" s="96"/>
      <c r="C87" s="626">
        <v>8</v>
      </c>
      <c r="D87" s="626" t="s">
        <v>265</v>
      </c>
      <c r="E87" s="1025"/>
      <c r="F87" s="626"/>
      <c r="G87" s="1020">
        <v>5</v>
      </c>
      <c r="H87" s="1020" t="s">
        <v>1709</v>
      </c>
      <c r="I87" s="1020">
        <v>14</v>
      </c>
      <c r="J87" s="1020">
        <v>3</v>
      </c>
      <c r="K87" s="96"/>
      <c r="L87" s="96"/>
      <c r="M87" s="96"/>
      <c r="N87" s="96"/>
      <c r="O87" s="96"/>
      <c r="P87" s="96"/>
      <c r="Q87" s="96"/>
      <c r="R87" s="96"/>
      <c r="S87" s="96"/>
      <c r="T87" s="96"/>
      <c r="U87" s="96"/>
      <c r="V87" s="96"/>
      <c r="W87" s="96"/>
      <c r="X87" s="96"/>
      <c r="Y87" s="96"/>
      <c r="Z87" s="96"/>
      <c r="AA87" s="96"/>
      <c r="AB87" s="96"/>
      <c r="AC87" s="96"/>
      <c r="AD87" s="96"/>
      <c r="AE87" s="96"/>
      <c r="AF87" s="96"/>
      <c r="AG87" s="96"/>
      <c r="AH87" s="96"/>
      <c r="AI87" s="96"/>
      <c r="AJ87" s="96"/>
      <c r="AK87" s="96"/>
      <c r="AL87" s="96"/>
      <c r="AM87" s="96"/>
      <c r="AN87" s="96"/>
      <c r="AO87" s="96"/>
      <c r="AP87" s="96"/>
      <c r="AQ87" s="96"/>
      <c r="AR87" s="96"/>
      <c r="AS87" s="96"/>
      <c r="AT87" s="96"/>
      <c r="AU87" s="96"/>
      <c r="AV87" s="96"/>
      <c r="AW87" s="96"/>
      <c r="AX87" s="96"/>
      <c r="AY87" s="96"/>
      <c r="AZ87" s="96"/>
      <c r="BA87" s="96"/>
      <c r="BB87" s="96"/>
      <c r="BC87" s="96"/>
      <c r="BD87" s="96"/>
      <c r="BE87" s="96"/>
      <c r="BF87" s="96"/>
      <c r="BG87" s="96"/>
      <c r="BH87" s="96"/>
      <c r="BI87" s="96"/>
      <c r="BJ87" s="96"/>
      <c r="BK87" s="96"/>
      <c r="BL87" s="96"/>
      <c r="BM87" s="96"/>
      <c r="BN87" s="96"/>
      <c r="BO87" s="96"/>
      <c r="BP87" s="96"/>
      <c r="BQ87" s="96"/>
      <c r="BR87" s="96"/>
      <c r="BS87" s="96"/>
      <c r="BT87" s="96"/>
      <c r="BU87" s="96"/>
      <c r="BV87" s="96"/>
      <c r="BW87" s="96"/>
      <c r="BX87" s="96"/>
      <c r="BY87" s="96"/>
      <c r="BZ87" s="96"/>
      <c r="CA87" s="96"/>
      <c r="CB87" s="96"/>
      <c r="CC87" s="96"/>
      <c r="CD87" s="96"/>
      <c r="CE87" s="96"/>
      <c r="CF87" s="96"/>
      <c r="CG87" s="96"/>
      <c r="CH87" s="96"/>
      <c r="CI87" s="96"/>
      <c r="CJ87" s="96"/>
      <c r="CK87" s="96"/>
      <c r="CL87" s="96"/>
      <c r="CM87" s="96"/>
      <c r="CN87" s="96"/>
      <c r="CO87" s="96"/>
      <c r="CP87" s="96"/>
      <c r="CQ87" s="96"/>
      <c r="CR87" s="96"/>
      <c r="CS87" s="96"/>
      <c r="CT87" s="96"/>
      <c r="CU87" s="96"/>
      <c r="CV87" s="96"/>
      <c r="CW87" s="96"/>
      <c r="CX87" s="96"/>
      <c r="CY87" s="96"/>
      <c r="CZ87" s="96"/>
      <c r="DA87" s="96"/>
      <c r="DB87" s="96"/>
      <c r="DC87" s="96"/>
      <c r="DD87" s="96"/>
      <c r="DE87" s="96"/>
      <c r="DF87" s="96"/>
      <c r="DG87" s="96"/>
      <c r="DH87" s="96"/>
      <c r="DI87" s="96"/>
      <c r="DJ87" s="96"/>
      <c r="DK87" s="96"/>
      <c r="DL87" s="96"/>
      <c r="DM87" s="96"/>
      <c r="DN87" s="96"/>
      <c r="DO87" s="96"/>
      <c r="DP87" s="96"/>
      <c r="DQ87" s="96"/>
      <c r="DR87" s="96"/>
      <c r="DS87" s="96"/>
      <c r="DT87" s="96"/>
      <c r="DU87" s="96"/>
      <c r="DV87" s="96"/>
      <c r="DW87" s="96"/>
      <c r="DX87" s="96"/>
      <c r="DY87" s="96"/>
      <c r="DZ87" s="96"/>
      <c r="EA87" s="96"/>
      <c r="EB87" s="96"/>
      <c r="EC87" s="96"/>
      <c r="ED87" s="96"/>
      <c r="EE87" s="96"/>
      <c r="EF87" s="96"/>
      <c r="EG87" s="96"/>
      <c r="EH87" s="96"/>
      <c r="EI87" s="96"/>
      <c r="EJ87" s="96"/>
      <c r="EK87" s="96"/>
      <c r="EL87" s="96"/>
      <c r="EM87" s="96"/>
      <c r="EN87" s="96"/>
      <c r="EO87" s="96"/>
      <c r="EP87" s="96"/>
      <c r="EQ87" s="96"/>
      <c r="ER87" s="96"/>
      <c r="ES87" s="96"/>
      <c r="ET87" s="96"/>
      <c r="EU87" s="96"/>
      <c r="EV87" s="96"/>
      <c r="EW87" s="96"/>
      <c r="EX87" s="96"/>
      <c r="EY87" s="96"/>
      <c r="EZ87" s="96"/>
    </row>
    <row r="88" spans="1:156" hidden="1">
      <c r="A88" s="96"/>
      <c r="B88" s="96"/>
      <c r="C88" s="626">
        <v>8</v>
      </c>
      <c r="D88" s="626" t="s">
        <v>413</v>
      </c>
      <c r="E88" s="1025"/>
      <c r="F88" s="626"/>
      <c r="G88" s="1020">
        <v>4</v>
      </c>
      <c r="H88" s="1020" t="s">
        <v>287</v>
      </c>
      <c r="I88" s="1020">
        <v>33</v>
      </c>
      <c r="J88" s="1020">
        <v>5</v>
      </c>
      <c r="K88" s="96"/>
      <c r="L88" s="96"/>
      <c r="M88" s="96"/>
      <c r="N88" s="96"/>
      <c r="O88" s="96"/>
      <c r="P88" s="96"/>
      <c r="Q88" s="96"/>
      <c r="R88" s="96"/>
      <c r="S88" s="96"/>
      <c r="T88" s="96"/>
      <c r="U88" s="96"/>
      <c r="V88" s="96"/>
      <c r="W88" s="96"/>
      <c r="X88" s="96"/>
      <c r="Y88" s="96"/>
      <c r="Z88" s="96"/>
      <c r="AA88" s="96"/>
      <c r="AB88" s="96"/>
      <c r="AC88" s="96"/>
      <c r="AD88" s="96"/>
      <c r="AE88" s="96"/>
      <c r="AF88" s="96"/>
      <c r="AG88" s="96"/>
      <c r="AH88" s="96"/>
      <c r="AI88" s="96"/>
      <c r="AJ88" s="96"/>
      <c r="AK88" s="96"/>
      <c r="AL88" s="96"/>
      <c r="AM88" s="96"/>
      <c r="AN88" s="96"/>
      <c r="AO88" s="96"/>
      <c r="AP88" s="96"/>
      <c r="AQ88" s="96"/>
      <c r="AR88" s="96"/>
      <c r="AS88" s="96"/>
      <c r="AT88" s="96"/>
      <c r="AU88" s="96"/>
      <c r="AV88" s="96"/>
      <c r="AW88" s="96"/>
      <c r="AX88" s="96"/>
      <c r="AY88" s="96"/>
      <c r="AZ88" s="96"/>
      <c r="BA88" s="96"/>
      <c r="BB88" s="96"/>
      <c r="BC88" s="96"/>
      <c r="BD88" s="96"/>
      <c r="BE88" s="96"/>
      <c r="BF88" s="96"/>
      <c r="BG88" s="96"/>
      <c r="BH88" s="96"/>
      <c r="BI88" s="96"/>
      <c r="BJ88" s="96"/>
      <c r="BK88" s="96"/>
      <c r="BL88" s="96"/>
      <c r="BM88" s="96"/>
      <c r="BN88" s="96"/>
      <c r="BO88" s="96"/>
      <c r="BP88" s="96"/>
      <c r="BQ88" s="96"/>
      <c r="BR88" s="96"/>
      <c r="BS88" s="96"/>
      <c r="BT88" s="96"/>
      <c r="BU88" s="96"/>
      <c r="BV88" s="96"/>
      <c r="BW88" s="96"/>
      <c r="BX88" s="96"/>
      <c r="BY88" s="96"/>
      <c r="BZ88" s="96"/>
      <c r="CA88" s="96"/>
      <c r="CB88" s="96"/>
      <c r="CC88" s="96"/>
      <c r="CD88" s="96"/>
      <c r="CE88" s="96"/>
      <c r="CF88" s="96"/>
      <c r="CG88" s="96"/>
      <c r="CH88" s="96"/>
      <c r="CI88" s="96"/>
      <c r="CJ88" s="96"/>
      <c r="CK88" s="96"/>
      <c r="CL88" s="96"/>
      <c r="CM88" s="96"/>
      <c r="CN88" s="96"/>
      <c r="CO88" s="96"/>
      <c r="CP88" s="96"/>
      <c r="CQ88" s="96"/>
      <c r="CR88" s="96"/>
      <c r="CS88" s="96"/>
      <c r="CT88" s="96"/>
      <c r="CU88" s="96"/>
      <c r="CV88" s="96"/>
      <c r="CW88" s="96"/>
      <c r="CX88" s="96"/>
      <c r="CY88" s="96"/>
      <c r="CZ88" s="96"/>
      <c r="DA88" s="96"/>
      <c r="DB88" s="96"/>
      <c r="DC88" s="96"/>
      <c r="DD88" s="96"/>
      <c r="DE88" s="96"/>
      <c r="DF88" s="96"/>
      <c r="DG88" s="96"/>
      <c r="DH88" s="96"/>
      <c r="DI88" s="96"/>
      <c r="DJ88" s="96"/>
      <c r="DK88" s="96"/>
      <c r="DL88" s="96"/>
      <c r="DM88" s="96"/>
      <c r="DN88" s="96"/>
      <c r="DO88" s="96"/>
      <c r="DP88" s="96"/>
      <c r="DQ88" s="96"/>
      <c r="DR88" s="96"/>
      <c r="DS88" s="96"/>
      <c r="DT88" s="96"/>
      <c r="DU88" s="96"/>
      <c r="DV88" s="96"/>
      <c r="DW88" s="96"/>
      <c r="DX88" s="96"/>
      <c r="DY88" s="96"/>
      <c r="DZ88" s="96"/>
      <c r="EA88" s="96"/>
      <c r="EB88" s="96"/>
      <c r="EC88" s="96"/>
      <c r="ED88" s="96"/>
      <c r="EE88" s="96"/>
      <c r="EF88" s="96"/>
      <c r="EG88" s="96"/>
      <c r="EH88" s="96"/>
      <c r="EI88" s="96"/>
      <c r="EJ88" s="96"/>
      <c r="EK88" s="96"/>
      <c r="EL88" s="96"/>
      <c r="EM88" s="96"/>
      <c r="EN88" s="96"/>
      <c r="EO88" s="96"/>
      <c r="EP88" s="96"/>
      <c r="EQ88" s="96"/>
      <c r="ER88" s="96"/>
      <c r="ES88" s="96"/>
      <c r="ET88" s="96"/>
      <c r="EU88" s="96"/>
      <c r="EV88" s="96"/>
      <c r="EW88" s="96"/>
      <c r="EX88" s="96"/>
      <c r="EY88" s="96"/>
      <c r="EZ88" s="96"/>
    </row>
    <row r="89" spans="1:156" hidden="1">
      <c r="A89" s="96"/>
      <c r="B89" s="96"/>
      <c r="C89" s="626">
        <v>8</v>
      </c>
      <c r="D89" s="626" t="s">
        <v>437</v>
      </c>
      <c r="E89" s="1025"/>
      <c r="F89" s="626"/>
      <c r="G89" s="1020">
        <v>7</v>
      </c>
      <c r="H89" s="1020" t="s">
        <v>301</v>
      </c>
      <c r="I89" s="1020">
        <v>60</v>
      </c>
      <c r="J89" s="1020">
        <v>9</v>
      </c>
      <c r="K89" s="96"/>
      <c r="L89" s="96"/>
      <c r="M89" s="96"/>
      <c r="N89" s="96"/>
      <c r="O89" s="96"/>
      <c r="P89" s="96"/>
      <c r="Q89" s="96"/>
      <c r="R89" s="96"/>
      <c r="S89" s="96"/>
      <c r="T89" s="96"/>
      <c r="U89" s="96"/>
      <c r="V89" s="96"/>
      <c r="W89" s="96"/>
      <c r="X89" s="96"/>
      <c r="Y89" s="96"/>
      <c r="Z89" s="96"/>
      <c r="AA89" s="96"/>
      <c r="AB89" s="96"/>
      <c r="AC89" s="96"/>
      <c r="AD89" s="96"/>
      <c r="AE89" s="96"/>
      <c r="AF89" s="96"/>
      <c r="AG89" s="96"/>
      <c r="AH89" s="96"/>
      <c r="AI89" s="96"/>
      <c r="AJ89" s="96"/>
      <c r="AK89" s="96"/>
      <c r="AL89" s="96"/>
      <c r="AM89" s="96"/>
      <c r="AN89" s="96"/>
      <c r="AO89" s="96"/>
      <c r="AP89" s="96"/>
      <c r="AQ89" s="96"/>
      <c r="AR89" s="96"/>
      <c r="AS89" s="96"/>
      <c r="AT89" s="96"/>
      <c r="AU89" s="96"/>
      <c r="AV89" s="96"/>
      <c r="AW89" s="96"/>
      <c r="AX89" s="96"/>
      <c r="AY89" s="96"/>
      <c r="AZ89" s="96"/>
      <c r="BA89" s="96"/>
      <c r="BB89" s="96"/>
      <c r="BC89" s="96"/>
      <c r="BD89" s="96"/>
      <c r="BE89" s="96"/>
      <c r="BF89" s="96"/>
      <c r="BG89" s="96"/>
      <c r="BH89" s="96"/>
      <c r="BI89" s="96"/>
      <c r="BJ89" s="96"/>
      <c r="BK89" s="96"/>
      <c r="BL89" s="96"/>
      <c r="BM89" s="96"/>
      <c r="BN89" s="96"/>
      <c r="BO89" s="96"/>
      <c r="BP89" s="96"/>
      <c r="BQ89" s="96"/>
      <c r="BR89" s="96"/>
      <c r="BS89" s="96"/>
      <c r="BT89" s="96"/>
      <c r="BU89" s="96"/>
      <c r="BV89" s="96"/>
      <c r="BW89" s="96"/>
      <c r="BX89" s="96"/>
      <c r="BY89" s="96"/>
      <c r="BZ89" s="96"/>
      <c r="CA89" s="96"/>
      <c r="CB89" s="96"/>
      <c r="CC89" s="96"/>
      <c r="CD89" s="96"/>
      <c r="CE89" s="96"/>
      <c r="CF89" s="96"/>
      <c r="CG89" s="96"/>
      <c r="CH89" s="96"/>
      <c r="CI89" s="96"/>
      <c r="CJ89" s="96"/>
      <c r="CK89" s="96"/>
      <c r="CL89" s="96"/>
      <c r="CM89" s="96"/>
      <c r="CN89" s="96"/>
      <c r="CO89" s="96"/>
      <c r="CP89" s="96"/>
      <c r="CQ89" s="96"/>
      <c r="CR89" s="96"/>
      <c r="CS89" s="96"/>
      <c r="CT89" s="96"/>
      <c r="CU89" s="96"/>
      <c r="CV89" s="96"/>
      <c r="CW89" s="96"/>
      <c r="CX89" s="96"/>
      <c r="CY89" s="96"/>
      <c r="CZ89" s="96"/>
      <c r="DA89" s="96"/>
      <c r="DB89" s="96"/>
      <c r="DC89" s="96"/>
      <c r="DD89" s="96"/>
      <c r="DE89" s="96"/>
      <c r="DF89" s="96"/>
      <c r="DG89" s="96"/>
      <c r="DH89" s="96"/>
      <c r="DI89" s="96"/>
      <c r="DJ89" s="96"/>
      <c r="DK89" s="96"/>
      <c r="DL89" s="96"/>
      <c r="DM89" s="96"/>
      <c r="DN89" s="96"/>
      <c r="DO89" s="96"/>
      <c r="DP89" s="96"/>
      <c r="DQ89" s="96"/>
      <c r="DR89" s="96"/>
      <c r="DS89" s="96"/>
      <c r="DT89" s="96"/>
      <c r="DU89" s="96"/>
      <c r="DV89" s="96"/>
      <c r="DW89" s="96"/>
      <c r="DX89" s="96"/>
      <c r="DY89" s="96"/>
      <c r="DZ89" s="96"/>
      <c r="EA89" s="96"/>
      <c r="EB89" s="96"/>
      <c r="EC89" s="96"/>
      <c r="ED89" s="96"/>
      <c r="EE89" s="96"/>
      <c r="EF89" s="96"/>
      <c r="EG89" s="96"/>
      <c r="EH89" s="96"/>
      <c r="EI89" s="96"/>
      <c r="EJ89" s="96"/>
      <c r="EK89" s="96"/>
      <c r="EL89" s="96"/>
      <c r="EM89" s="96"/>
      <c r="EN89" s="96"/>
      <c r="EO89" s="96"/>
      <c r="EP89" s="96"/>
      <c r="EQ89" s="96"/>
      <c r="ER89" s="96"/>
      <c r="ES89" s="96"/>
      <c r="ET89" s="96"/>
      <c r="EU89" s="96"/>
      <c r="EV89" s="96"/>
      <c r="EW89" s="96"/>
      <c r="EX89" s="96"/>
      <c r="EY89" s="96"/>
      <c r="EZ89" s="96"/>
    </row>
    <row r="90" spans="1:156" hidden="1">
      <c r="A90" s="96"/>
      <c r="B90" s="96"/>
      <c r="C90" s="626">
        <v>9</v>
      </c>
      <c r="D90" s="626" t="s">
        <v>69</v>
      </c>
      <c r="E90" s="1025"/>
      <c r="F90" s="626"/>
      <c r="G90" s="1020">
        <v>13</v>
      </c>
      <c r="H90" s="1020" t="s">
        <v>303</v>
      </c>
      <c r="I90" s="1020">
        <v>43</v>
      </c>
      <c r="J90" s="1020">
        <v>6</v>
      </c>
      <c r="K90" s="96"/>
      <c r="L90" s="96"/>
      <c r="M90" s="96"/>
      <c r="N90" s="96"/>
      <c r="O90" s="96"/>
      <c r="P90" s="96"/>
      <c r="Q90" s="96"/>
      <c r="R90" s="96"/>
      <c r="S90" s="96"/>
      <c r="T90" s="96"/>
      <c r="U90" s="96"/>
      <c r="V90" s="96"/>
      <c r="W90" s="96"/>
      <c r="X90" s="96"/>
      <c r="Y90" s="96"/>
      <c r="Z90" s="96"/>
      <c r="AA90" s="96"/>
      <c r="AB90" s="96"/>
      <c r="AC90" s="96"/>
      <c r="AD90" s="96"/>
      <c r="AE90" s="96"/>
      <c r="AF90" s="96"/>
      <c r="AG90" s="96"/>
      <c r="AH90" s="96"/>
      <c r="AI90" s="96"/>
      <c r="AJ90" s="96"/>
      <c r="AK90" s="96"/>
      <c r="AL90" s="96"/>
      <c r="AM90" s="96"/>
      <c r="AN90" s="96"/>
      <c r="AO90" s="96"/>
      <c r="AP90" s="96"/>
      <c r="AQ90" s="96"/>
      <c r="AR90" s="96"/>
      <c r="AS90" s="96"/>
      <c r="AT90" s="96"/>
      <c r="AU90" s="96"/>
      <c r="AV90" s="96"/>
      <c r="AW90" s="96"/>
      <c r="AX90" s="96"/>
      <c r="AY90" s="96"/>
      <c r="AZ90" s="96"/>
      <c r="BA90" s="96"/>
      <c r="BB90" s="96"/>
      <c r="BC90" s="96"/>
      <c r="BD90" s="96"/>
      <c r="BE90" s="96"/>
      <c r="BF90" s="96"/>
      <c r="BG90" s="96"/>
      <c r="BH90" s="96"/>
      <c r="BI90" s="96"/>
      <c r="BJ90" s="96"/>
      <c r="BK90" s="96"/>
      <c r="BL90" s="96"/>
      <c r="BM90" s="96"/>
      <c r="BN90" s="96"/>
      <c r="BO90" s="96"/>
      <c r="BP90" s="96"/>
      <c r="BQ90" s="96"/>
      <c r="BR90" s="96"/>
      <c r="BS90" s="96"/>
      <c r="BT90" s="96"/>
      <c r="BU90" s="96"/>
      <c r="BV90" s="96"/>
      <c r="BW90" s="96"/>
      <c r="BX90" s="96"/>
      <c r="BY90" s="96"/>
      <c r="BZ90" s="96"/>
      <c r="CA90" s="96"/>
      <c r="CB90" s="96"/>
      <c r="CC90" s="96"/>
      <c r="CD90" s="96"/>
      <c r="CE90" s="96"/>
      <c r="CF90" s="96"/>
      <c r="CG90" s="96"/>
      <c r="CH90" s="96"/>
      <c r="CI90" s="96"/>
      <c r="CJ90" s="96"/>
      <c r="CK90" s="96"/>
      <c r="CL90" s="96"/>
      <c r="CM90" s="96"/>
      <c r="CN90" s="96"/>
      <c r="CO90" s="96"/>
      <c r="CP90" s="96"/>
      <c r="CQ90" s="96"/>
      <c r="CR90" s="96"/>
      <c r="CS90" s="96"/>
      <c r="CT90" s="96"/>
      <c r="CU90" s="96"/>
      <c r="CV90" s="96"/>
      <c r="CW90" s="96"/>
      <c r="CX90" s="96"/>
      <c r="CY90" s="96"/>
      <c r="CZ90" s="96"/>
      <c r="DA90" s="96"/>
      <c r="DB90" s="96"/>
      <c r="DC90" s="96"/>
      <c r="DD90" s="96"/>
      <c r="DE90" s="96"/>
      <c r="DF90" s="96"/>
      <c r="DG90" s="96"/>
      <c r="DH90" s="96"/>
      <c r="DI90" s="96"/>
      <c r="DJ90" s="96"/>
      <c r="DK90" s="96"/>
      <c r="DL90" s="96"/>
      <c r="DM90" s="96"/>
      <c r="DN90" s="96"/>
      <c r="DO90" s="96"/>
      <c r="DP90" s="96"/>
      <c r="DQ90" s="96"/>
      <c r="DR90" s="96"/>
      <c r="DS90" s="96"/>
      <c r="DT90" s="96"/>
      <c r="DU90" s="96"/>
      <c r="DV90" s="96"/>
      <c r="DW90" s="96"/>
      <c r="DX90" s="96"/>
      <c r="DY90" s="96"/>
      <c r="DZ90" s="96"/>
      <c r="EA90" s="96"/>
      <c r="EB90" s="96"/>
      <c r="EC90" s="96"/>
      <c r="ED90" s="96"/>
      <c r="EE90" s="96"/>
      <c r="EF90" s="96"/>
      <c r="EG90" s="96"/>
      <c r="EH90" s="96"/>
      <c r="EI90" s="96"/>
      <c r="EJ90" s="96"/>
      <c r="EK90" s="96"/>
      <c r="EL90" s="96"/>
      <c r="EM90" s="96"/>
      <c r="EN90" s="96"/>
      <c r="EO90" s="96"/>
      <c r="EP90" s="96"/>
      <c r="EQ90" s="96"/>
      <c r="ER90" s="96"/>
      <c r="ES90" s="96"/>
      <c r="ET90" s="96"/>
      <c r="EU90" s="96"/>
      <c r="EV90" s="96"/>
      <c r="EW90" s="96"/>
      <c r="EX90" s="96"/>
      <c r="EY90" s="96"/>
      <c r="EZ90" s="96"/>
    </row>
    <row r="91" spans="1:156" hidden="1">
      <c r="A91" s="96"/>
      <c r="B91" s="96"/>
      <c r="C91" s="626">
        <v>9</v>
      </c>
      <c r="D91" s="626" t="s">
        <v>150</v>
      </c>
      <c r="E91" s="1025"/>
      <c r="F91" s="626"/>
      <c r="G91" s="1020">
        <v>13</v>
      </c>
      <c r="H91" s="1020" t="s">
        <v>311</v>
      </c>
      <c r="I91" s="1020">
        <v>80</v>
      </c>
      <c r="J91" s="1020">
        <v>12</v>
      </c>
      <c r="K91" s="96"/>
      <c r="L91" s="96"/>
      <c r="M91" s="96"/>
      <c r="N91" s="96"/>
      <c r="O91" s="96"/>
      <c r="P91" s="96"/>
      <c r="Q91" s="96"/>
      <c r="R91" s="96"/>
      <c r="S91" s="96"/>
      <c r="T91" s="96"/>
      <c r="U91" s="96"/>
      <c r="V91" s="96"/>
      <c r="W91" s="96"/>
      <c r="X91" s="96"/>
      <c r="Y91" s="96"/>
      <c r="Z91" s="96"/>
      <c r="AA91" s="96"/>
      <c r="AB91" s="96"/>
      <c r="AC91" s="96"/>
      <c r="AD91" s="96"/>
      <c r="AE91" s="96"/>
      <c r="AF91" s="96"/>
      <c r="AG91" s="96"/>
      <c r="AH91" s="96"/>
      <c r="AI91" s="96"/>
      <c r="AJ91" s="96"/>
      <c r="AK91" s="96"/>
      <c r="AL91" s="96"/>
      <c r="AM91" s="96"/>
      <c r="AN91" s="96"/>
      <c r="AO91" s="96"/>
      <c r="AP91" s="96"/>
      <c r="AQ91" s="96"/>
      <c r="AR91" s="96"/>
      <c r="AS91" s="96"/>
      <c r="AT91" s="96"/>
      <c r="AU91" s="96"/>
      <c r="AV91" s="96"/>
      <c r="AW91" s="96"/>
      <c r="AX91" s="96"/>
      <c r="AY91" s="96"/>
      <c r="AZ91" s="96"/>
      <c r="BA91" s="96"/>
      <c r="BB91" s="96"/>
      <c r="BC91" s="96"/>
      <c r="BD91" s="96"/>
      <c r="BE91" s="96"/>
      <c r="BF91" s="96"/>
      <c r="BG91" s="96"/>
      <c r="BH91" s="96"/>
      <c r="BI91" s="96"/>
      <c r="BJ91" s="96"/>
      <c r="BK91" s="96"/>
      <c r="BL91" s="96"/>
      <c r="BM91" s="96"/>
      <c r="BN91" s="96"/>
      <c r="BO91" s="96"/>
      <c r="BP91" s="96"/>
      <c r="BQ91" s="96"/>
      <c r="BR91" s="96"/>
      <c r="BS91" s="96"/>
      <c r="BT91" s="96"/>
      <c r="BU91" s="96"/>
      <c r="BV91" s="96"/>
      <c r="BW91" s="96"/>
      <c r="BX91" s="96"/>
      <c r="BY91" s="96"/>
      <c r="BZ91" s="96"/>
      <c r="CA91" s="96"/>
      <c r="CB91" s="96"/>
      <c r="CC91" s="96"/>
      <c r="CD91" s="96"/>
      <c r="CE91" s="96"/>
      <c r="CF91" s="96"/>
      <c r="CG91" s="96"/>
      <c r="CH91" s="96"/>
      <c r="CI91" s="96"/>
      <c r="CJ91" s="96"/>
      <c r="CK91" s="96"/>
      <c r="CL91" s="96"/>
      <c r="CM91" s="96"/>
      <c r="CN91" s="96"/>
      <c r="CO91" s="96"/>
      <c r="CP91" s="96"/>
      <c r="CQ91" s="96"/>
      <c r="CR91" s="96"/>
      <c r="CS91" s="96"/>
      <c r="CT91" s="96"/>
      <c r="CU91" s="96"/>
      <c r="CV91" s="96"/>
      <c r="CW91" s="96"/>
      <c r="CX91" s="96"/>
      <c r="CY91" s="96"/>
      <c r="CZ91" s="96"/>
      <c r="DA91" s="96"/>
      <c r="DB91" s="96"/>
      <c r="DC91" s="96"/>
      <c r="DD91" s="96"/>
      <c r="DE91" s="96"/>
      <c r="DF91" s="96"/>
      <c r="DG91" s="96"/>
      <c r="DH91" s="96"/>
      <c r="DI91" s="96"/>
      <c r="DJ91" s="96"/>
      <c r="DK91" s="96"/>
      <c r="DL91" s="96"/>
      <c r="DM91" s="96"/>
      <c r="DN91" s="96"/>
      <c r="DO91" s="96"/>
      <c r="DP91" s="96"/>
      <c r="DQ91" s="96"/>
      <c r="DR91" s="96"/>
      <c r="DS91" s="96"/>
      <c r="DT91" s="96"/>
      <c r="DU91" s="96"/>
      <c r="DV91" s="96"/>
      <c r="DW91" s="96"/>
      <c r="DX91" s="96"/>
      <c r="DY91" s="96"/>
      <c r="DZ91" s="96"/>
      <c r="EA91" s="96"/>
      <c r="EB91" s="96"/>
      <c r="EC91" s="96"/>
      <c r="ED91" s="96"/>
      <c r="EE91" s="96"/>
      <c r="EF91" s="96"/>
      <c r="EG91" s="96"/>
      <c r="EH91" s="96"/>
      <c r="EI91" s="96"/>
      <c r="EJ91" s="96"/>
      <c r="EK91" s="96"/>
      <c r="EL91" s="96"/>
      <c r="EM91" s="96"/>
      <c r="EN91" s="96"/>
      <c r="EO91" s="96"/>
      <c r="EP91" s="96"/>
      <c r="EQ91" s="96"/>
      <c r="ER91" s="96"/>
      <c r="ES91" s="96"/>
      <c r="ET91" s="96"/>
      <c r="EU91" s="96"/>
      <c r="EV91" s="96"/>
      <c r="EW91" s="96"/>
      <c r="EX91" s="96"/>
      <c r="EY91" s="96"/>
      <c r="EZ91" s="96"/>
    </row>
    <row r="92" spans="1:156" hidden="1">
      <c r="A92" s="96"/>
      <c r="B92" s="96"/>
      <c r="C92" s="626">
        <v>9</v>
      </c>
      <c r="D92" s="626" t="s">
        <v>275</v>
      </c>
      <c r="E92" s="1025"/>
      <c r="F92" s="626"/>
      <c r="G92" s="1020">
        <v>13</v>
      </c>
      <c r="H92" s="1020" t="s">
        <v>1710</v>
      </c>
      <c r="I92" s="1020">
        <v>85</v>
      </c>
      <c r="J92" s="1020">
        <v>22</v>
      </c>
      <c r="K92" s="96"/>
      <c r="L92" s="96"/>
      <c r="M92" s="96"/>
      <c r="N92" s="96"/>
      <c r="O92" s="96"/>
      <c r="P92" s="96"/>
      <c r="Q92" s="96"/>
      <c r="R92" s="96"/>
      <c r="S92" s="96"/>
      <c r="T92" s="96"/>
      <c r="U92" s="96"/>
      <c r="V92" s="96"/>
      <c r="W92" s="96"/>
      <c r="X92" s="96"/>
      <c r="Y92" s="96"/>
      <c r="Z92" s="96"/>
      <c r="AA92" s="96"/>
      <c r="AB92" s="96"/>
      <c r="AC92" s="96"/>
      <c r="AD92" s="96"/>
      <c r="AE92" s="96"/>
      <c r="AF92" s="96"/>
      <c r="AG92" s="96"/>
      <c r="AH92" s="96"/>
      <c r="AI92" s="96"/>
      <c r="AJ92" s="96"/>
      <c r="AK92" s="96"/>
      <c r="AL92" s="96"/>
      <c r="AM92" s="96"/>
      <c r="AN92" s="96"/>
      <c r="AO92" s="96"/>
      <c r="AP92" s="96"/>
      <c r="AQ92" s="96"/>
      <c r="AR92" s="96"/>
      <c r="AS92" s="96"/>
      <c r="AT92" s="96"/>
      <c r="AU92" s="96"/>
      <c r="AV92" s="96"/>
      <c r="AW92" s="96"/>
      <c r="AX92" s="96"/>
      <c r="AY92" s="96"/>
      <c r="AZ92" s="96"/>
      <c r="BA92" s="96"/>
      <c r="BB92" s="96"/>
      <c r="BC92" s="96"/>
      <c r="BD92" s="96"/>
      <c r="BE92" s="96"/>
      <c r="BF92" s="96"/>
      <c r="BG92" s="96"/>
      <c r="BH92" s="96"/>
      <c r="BI92" s="96"/>
      <c r="BJ92" s="96"/>
      <c r="BK92" s="96"/>
      <c r="BL92" s="96"/>
      <c r="BM92" s="96"/>
      <c r="BN92" s="96"/>
      <c r="BO92" s="96"/>
      <c r="BP92" s="96"/>
      <c r="BQ92" s="96"/>
      <c r="BR92" s="96"/>
      <c r="BS92" s="96"/>
      <c r="BT92" s="96"/>
      <c r="BU92" s="96"/>
      <c r="BV92" s="96"/>
      <c r="BW92" s="96"/>
      <c r="BX92" s="96"/>
      <c r="BY92" s="96"/>
      <c r="BZ92" s="96"/>
      <c r="CA92" s="96"/>
      <c r="CB92" s="96"/>
      <c r="CC92" s="96"/>
      <c r="CD92" s="96"/>
      <c r="CE92" s="96"/>
      <c r="CF92" s="96"/>
      <c r="CG92" s="96"/>
      <c r="CH92" s="96"/>
      <c r="CI92" s="96"/>
      <c r="CJ92" s="96"/>
      <c r="CK92" s="96"/>
      <c r="CL92" s="96"/>
      <c r="CM92" s="96"/>
      <c r="CN92" s="96"/>
      <c r="CO92" s="96"/>
      <c r="CP92" s="96"/>
      <c r="CQ92" s="96"/>
      <c r="CR92" s="96"/>
      <c r="CS92" s="96"/>
      <c r="CT92" s="96"/>
      <c r="CU92" s="96"/>
      <c r="CV92" s="96"/>
      <c r="CW92" s="96"/>
      <c r="CX92" s="96"/>
      <c r="CY92" s="96"/>
      <c r="CZ92" s="96"/>
      <c r="DA92" s="96"/>
      <c r="DB92" s="96"/>
      <c r="DC92" s="96"/>
      <c r="DD92" s="96"/>
      <c r="DE92" s="96"/>
      <c r="DF92" s="96"/>
      <c r="DG92" s="96"/>
      <c r="DH92" s="96"/>
      <c r="DI92" s="96"/>
      <c r="DJ92" s="96"/>
      <c r="DK92" s="96"/>
      <c r="DL92" s="96"/>
      <c r="DM92" s="96"/>
      <c r="DN92" s="96"/>
      <c r="DO92" s="96"/>
      <c r="DP92" s="96"/>
      <c r="DQ92" s="96"/>
      <c r="DR92" s="96"/>
      <c r="DS92" s="96"/>
      <c r="DT92" s="96"/>
      <c r="DU92" s="96"/>
      <c r="DV92" s="96"/>
      <c r="DW92" s="96"/>
      <c r="DX92" s="96"/>
      <c r="DY92" s="96"/>
      <c r="DZ92" s="96"/>
      <c r="EA92" s="96"/>
      <c r="EB92" s="96"/>
      <c r="EC92" s="96"/>
      <c r="ED92" s="96"/>
      <c r="EE92" s="96"/>
      <c r="EF92" s="96"/>
      <c r="EG92" s="96"/>
      <c r="EH92" s="96"/>
      <c r="EI92" s="96"/>
      <c r="EJ92" s="96"/>
      <c r="EK92" s="96"/>
      <c r="EL92" s="96"/>
      <c r="EM92" s="96"/>
      <c r="EN92" s="96"/>
      <c r="EO92" s="96"/>
      <c r="EP92" s="96"/>
      <c r="EQ92" s="96"/>
      <c r="ER92" s="96"/>
      <c r="ES92" s="96"/>
      <c r="ET92" s="96"/>
      <c r="EU92" s="96"/>
      <c r="EV92" s="96"/>
      <c r="EW92" s="96"/>
      <c r="EX92" s="96"/>
      <c r="EY92" s="96"/>
      <c r="EZ92" s="96"/>
    </row>
    <row r="93" spans="1:156" hidden="1">
      <c r="A93" s="96"/>
      <c r="B93" s="96"/>
      <c r="C93" s="626">
        <v>9</v>
      </c>
      <c r="D93" s="626" t="s">
        <v>405</v>
      </c>
      <c r="E93" s="1025"/>
      <c r="F93" s="626"/>
      <c r="G93" s="1020">
        <v>13</v>
      </c>
      <c r="H93" s="1020" t="s">
        <v>340</v>
      </c>
      <c r="I93" s="1020">
        <v>127</v>
      </c>
      <c r="J93" s="1020">
        <v>20</v>
      </c>
      <c r="K93" s="96"/>
      <c r="L93" s="96"/>
      <c r="M93" s="96"/>
      <c r="N93" s="96"/>
      <c r="O93" s="96"/>
      <c r="P93" s="96"/>
      <c r="Q93" s="96"/>
      <c r="R93" s="96"/>
      <c r="S93" s="96"/>
      <c r="T93" s="96"/>
      <c r="U93" s="96"/>
      <c r="V93" s="96"/>
      <c r="W93" s="96"/>
      <c r="X93" s="96"/>
      <c r="Y93" s="96"/>
      <c r="Z93" s="96"/>
      <c r="AA93" s="96"/>
      <c r="AB93" s="96"/>
      <c r="AC93" s="96"/>
      <c r="AD93" s="96"/>
      <c r="AE93" s="96"/>
      <c r="AF93" s="96"/>
      <c r="AG93" s="96"/>
      <c r="AH93" s="96"/>
      <c r="AI93" s="96"/>
      <c r="AJ93" s="96"/>
      <c r="AK93" s="96"/>
      <c r="AL93" s="96"/>
      <c r="AM93" s="96"/>
      <c r="AN93" s="96"/>
      <c r="AO93" s="96"/>
      <c r="AP93" s="96"/>
      <c r="AQ93" s="96"/>
      <c r="AR93" s="96"/>
      <c r="AS93" s="96"/>
      <c r="AT93" s="96"/>
      <c r="AU93" s="96"/>
      <c r="AV93" s="96"/>
      <c r="AW93" s="96"/>
      <c r="AX93" s="96"/>
      <c r="AY93" s="96"/>
      <c r="AZ93" s="96"/>
      <c r="BA93" s="96"/>
      <c r="BB93" s="96"/>
      <c r="BC93" s="96"/>
      <c r="BD93" s="96"/>
      <c r="BE93" s="96"/>
      <c r="BF93" s="96"/>
      <c r="BG93" s="96"/>
      <c r="BH93" s="96"/>
      <c r="BI93" s="96"/>
      <c r="BJ93" s="96"/>
      <c r="BK93" s="96"/>
      <c r="BL93" s="96"/>
      <c r="BM93" s="96"/>
      <c r="BN93" s="96"/>
      <c r="BO93" s="96"/>
      <c r="BP93" s="96"/>
      <c r="BQ93" s="96"/>
      <c r="BR93" s="96"/>
      <c r="BS93" s="96"/>
      <c r="BT93" s="96"/>
      <c r="BU93" s="96"/>
      <c r="BV93" s="96"/>
      <c r="BW93" s="96"/>
      <c r="BX93" s="96"/>
      <c r="BY93" s="96"/>
      <c r="BZ93" s="96"/>
      <c r="CA93" s="96"/>
      <c r="CB93" s="96"/>
      <c r="CC93" s="96"/>
      <c r="CD93" s="96"/>
      <c r="CE93" s="96"/>
      <c r="CF93" s="96"/>
      <c r="CG93" s="96"/>
      <c r="CH93" s="96"/>
      <c r="CI93" s="96"/>
      <c r="CJ93" s="96"/>
      <c r="CK93" s="96"/>
      <c r="CL93" s="96"/>
      <c r="CM93" s="96"/>
      <c r="CN93" s="96"/>
      <c r="CO93" s="96"/>
      <c r="CP93" s="96"/>
      <c r="CQ93" s="96"/>
      <c r="CR93" s="96"/>
      <c r="CS93" s="96"/>
      <c r="CT93" s="96"/>
      <c r="CU93" s="96"/>
      <c r="CV93" s="96"/>
      <c r="CW93" s="96"/>
      <c r="CX93" s="96"/>
      <c r="CY93" s="96"/>
      <c r="CZ93" s="96"/>
      <c r="DA93" s="96"/>
      <c r="DB93" s="96"/>
      <c r="DC93" s="96"/>
      <c r="DD93" s="96"/>
      <c r="DE93" s="96"/>
      <c r="DF93" s="96"/>
      <c r="DG93" s="96"/>
      <c r="DH93" s="96"/>
      <c r="DI93" s="96"/>
      <c r="DJ93" s="96"/>
      <c r="DK93" s="96"/>
      <c r="DL93" s="96"/>
      <c r="DM93" s="96"/>
      <c r="DN93" s="96"/>
      <c r="DO93" s="96"/>
      <c r="DP93" s="96"/>
      <c r="DQ93" s="96"/>
      <c r="DR93" s="96"/>
      <c r="DS93" s="96"/>
      <c r="DT93" s="96"/>
      <c r="DU93" s="96"/>
      <c r="DV93" s="96"/>
      <c r="DW93" s="96"/>
      <c r="DX93" s="96"/>
      <c r="DY93" s="96"/>
      <c r="DZ93" s="96"/>
      <c r="EA93" s="96"/>
      <c r="EB93" s="96"/>
      <c r="EC93" s="96"/>
      <c r="ED93" s="96"/>
      <c r="EE93" s="96"/>
      <c r="EF93" s="96"/>
      <c r="EG93" s="96"/>
      <c r="EH93" s="96"/>
      <c r="EI93" s="96"/>
      <c r="EJ93" s="96"/>
      <c r="EK93" s="96"/>
      <c r="EL93" s="96"/>
      <c r="EM93" s="96"/>
      <c r="EN93" s="96"/>
      <c r="EO93" s="96"/>
      <c r="EP93" s="96"/>
      <c r="EQ93" s="96"/>
      <c r="ER93" s="96"/>
      <c r="ES93" s="96"/>
      <c r="ET93" s="96"/>
      <c r="EU93" s="96"/>
      <c r="EV93" s="96"/>
      <c r="EW93" s="96"/>
      <c r="EX93" s="96"/>
      <c r="EY93" s="96"/>
      <c r="EZ93" s="96"/>
    </row>
    <row r="94" spans="1:156" hidden="1">
      <c r="A94" s="96"/>
      <c r="B94" s="96"/>
      <c r="C94" s="626">
        <v>9</v>
      </c>
      <c r="D94" s="626" t="s">
        <v>485</v>
      </c>
      <c r="E94" s="1025"/>
      <c r="F94" s="626"/>
      <c r="G94" s="1020">
        <v>13</v>
      </c>
      <c r="H94" s="1020" t="s">
        <v>342</v>
      </c>
      <c r="I94" s="1020">
        <v>266</v>
      </c>
      <c r="J94" s="1020">
        <v>37</v>
      </c>
      <c r="K94" s="96"/>
      <c r="L94" s="96"/>
      <c r="M94" s="96"/>
      <c r="N94" s="96"/>
      <c r="O94" s="96"/>
      <c r="P94" s="96"/>
      <c r="Q94" s="96"/>
      <c r="R94" s="96"/>
      <c r="S94" s="96"/>
      <c r="T94" s="96"/>
      <c r="U94" s="96"/>
      <c r="V94" s="96"/>
      <c r="W94" s="96"/>
      <c r="X94" s="96"/>
      <c r="Y94" s="96"/>
      <c r="Z94" s="96"/>
      <c r="AA94" s="96"/>
      <c r="AB94" s="96"/>
      <c r="AC94" s="96"/>
      <c r="AD94" s="96"/>
      <c r="AE94" s="96"/>
      <c r="AF94" s="96"/>
      <c r="AG94" s="96"/>
      <c r="AH94" s="96"/>
      <c r="AI94" s="96"/>
      <c r="AJ94" s="96"/>
      <c r="AK94" s="96"/>
      <c r="AL94" s="96"/>
      <c r="AM94" s="96"/>
      <c r="AN94" s="96"/>
      <c r="AO94" s="96"/>
      <c r="AP94" s="96"/>
      <c r="AQ94" s="96"/>
      <c r="AR94" s="96"/>
      <c r="AS94" s="96"/>
      <c r="AT94" s="96"/>
      <c r="AU94" s="96"/>
      <c r="AV94" s="96"/>
      <c r="AW94" s="96"/>
      <c r="AX94" s="96"/>
      <c r="AY94" s="96"/>
      <c r="AZ94" s="96"/>
      <c r="BA94" s="96"/>
      <c r="BB94" s="96"/>
      <c r="BC94" s="96"/>
      <c r="BD94" s="96"/>
      <c r="BE94" s="96"/>
      <c r="BF94" s="96"/>
      <c r="BG94" s="96"/>
      <c r="BH94" s="96"/>
      <c r="BI94" s="96"/>
      <c r="BJ94" s="96"/>
      <c r="BK94" s="96"/>
      <c r="BL94" s="96"/>
      <c r="BM94" s="96"/>
      <c r="BN94" s="96"/>
      <c r="BO94" s="96"/>
      <c r="BP94" s="96"/>
      <c r="BQ94" s="96"/>
      <c r="BR94" s="96"/>
      <c r="BS94" s="96"/>
      <c r="BT94" s="96"/>
      <c r="BU94" s="96"/>
      <c r="BV94" s="96"/>
      <c r="BW94" s="96"/>
      <c r="BX94" s="96"/>
      <c r="BY94" s="96"/>
      <c r="BZ94" s="96"/>
      <c r="CA94" s="96"/>
      <c r="CB94" s="96"/>
      <c r="CC94" s="96"/>
      <c r="CD94" s="96"/>
      <c r="CE94" s="96"/>
      <c r="CF94" s="96"/>
      <c r="CG94" s="96"/>
      <c r="CH94" s="96"/>
      <c r="CI94" s="96"/>
      <c r="CJ94" s="96"/>
      <c r="CK94" s="96"/>
      <c r="CL94" s="96"/>
      <c r="CM94" s="96"/>
      <c r="CN94" s="96"/>
      <c r="CO94" s="96"/>
      <c r="CP94" s="96"/>
      <c r="CQ94" s="96"/>
      <c r="CR94" s="96"/>
      <c r="CS94" s="96"/>
      <c r="CT94" s="96"/>
      <c r="CU94" s="96"/>
      <c r="CV94" s="96"/>
      <c r="CW94" s="96"/>
      <c r="CX94" s="96"/>
      <c r="CY94" s="96"/>
      <c r="CZ94" s="96"/>
      <c r="DA94" s="96"/>
      <c r="DB94" s="96"/>
      <c r="DC94" s="96"/>
      <c r="DD94" s="96"/>
      <c r="DE94" s="96"/>
      <c r="DF94" s="96"/>
      <c r="DG94" s="96"/>
      <c r="DH94" s="96"/>
      <c r="DI94" s="96"/>
      <c r="DJ94" s="96"/>
      <c r="DK94" s="96"/>
      <c r="DL94" s="96"/>
      <c r="DM94" s="96"/>
      <c r="DN94" s="96"/>
      <c r="DO94" s="96"/>
      <c r="DP94" s="96"/>
      <c r="DQ94" s="96"/>
      <c r="DR94" s="96"/>
      <c r="DS94" s="96"/>
      <c r="DT94" s="96"/>
      <c r="DU94" s="96"/>
      <c r="DV94" s="96"/>
      <c r="DW94" s="96"/>
      <c r="DX94" s="96"/>
      <c r="DY94" s="96"/>
      <c r="DZ94" s="96"/>
      <c r="EA94" s="96"/>
      <c r="EB94" s="96"/>
      <c r="EC94" s="96"/>
      <c r="ED94" s="96"/>
      <c r="EE94" s="96"/>
      <c r="EF94" s="96"/>
      <c r="EG94" s="96"/>
      <c r="EH94" s="96"/>
      <c r="EI94" s="96"/>
      <c r="EJ94" s="96"/>
      <c r="EK94" s="96"/>
      <c r="EL94" s="96"/>
      <c r="EM94" s="96"/>
      <c r="EN94" s="96"/>
      <c r="EO94" s="96"/>
      <c r="EP94" s="96"/>
      <c r="EQ94" s="96"/>
      <c r="ER94" s="96"/>
      <c r="ES94" s="96"/>
      <c r="ET94" s="96"/>
      <c r="EU94" s="96"/>
      <c r="EV94" s="96"/>
      <c r="EW94" s="96"/>
      <c r="EX94" s="96"/>
      <c r="EY94" s="96"/>
      <c r="EZ94" s="96"/>
    </row>
    <row r="95" spans="1:156" hidden="1">
      <c r="A95" s="96"/>
      <c r="B95" s="96"/>
      <c r="C95" s="626">
        <v>9</v>
      </c>
      <c r="D95" s="626" t="s">
        <v>492</v>
      </c>
      <c r="E95" s="1025"/>
      <c r="F95" s="626"/>
      <c r="G95" s="1020">
        <v>13</v>
      </c>
      <c r="H95" s="1020" t="s">
        <v>344</v>
      </c>
      <c r="I95" s="1020">
        <v>53</v>
      </c>
      <c r="J95" s="1020">
        <v>17</v>
      </c>
      <c r="K95" s="96"/>
      <c r="L95" s="96"/>
      <c r="M95" s="96"/>
      <c r="N95" s="96"/>
      <c r="O95" s="96"/>
      <c r="P95" s="96"/>
      <c r="Q95" s="96"/>
      <c r="R95" s="96"/>
      <c r="S95" s="96"/>
      <c r="T95" s="96"/>
      <c r="U95" s="96"/>
      <c r="V95" s="96"/>
      <c r="W95" s="96"/>
      <c r="X95" s="96"/>
      <c r="Y95" s="96"/>
      <c r="Z95" s="96"/>
      <c r="AA95" s="96"/>
      <c r="AB95" s="96"/>
      <c r="AC95" s="96"/>
      <c r="AD95" s="96"/>
      <c r="AE95" s="96"/>
      <c r="AF95" s="96"/>
      <c r="AG95" s="96"/>
      <c r="AH95" s="96"/>
      <c r="AI95" s="96"/>
      <c r="AJ95" s="96"/>
      <c r="AK95" s="96"/>
      <c r="AL95" s="96"/>
      <c r="AM95" s="96"/>
      <c r="AN95" s="96"/>
      <c r="AO95" s="96"/>
      <c r="AP95" s="96"/>
      <c r="AQ95" s="96"/>
      <c r="AR95" s="96"/>
      <c r="AS95" s="96"/>
      <c r="AT95" s="96"/>
      <c r="AU95" s="96"/>
      <c r="AV95" s="96"/>
      <c r="AW95" s="96"/>
      <c r="AX95" s="96"/>
      <c r="AY95" s="96"/>
      <c r="AZ95" s="96"/>
      <c r="BA95" s="96"/>
      <c r="BB95" s="96"/>
      <c r="BC95" s="96"/>
      <c r="BD95" s="96"/>
      <c r="BE95" s="96"/>
      <c r="BF95" s="96"/>
      <c r="BG95" s="96"/>
      <c r="BH95" s="96"/>
      <c r="BI95" s="96"/>
      <c r="BJ95" s="96"/>
      <c r="BK95" s="96"/>
      <c r="BL95" s="96"/>
      <c r="BM95" s="96"/>
      <c r="BN95" s="96"/>
      <c r="BO95" s="96"/>
      <c r="BP95" s="96"/>
      <c r="BQ95" s="96"/>
      <c r="BR95" s="96"/>
      <c r="BS95" s="96"/>
      <c r="BT95" s="96"/>
      <c r="BU95" s="96"/>
      <c r="BV95" s="96"/>
      <c r="BW95" s="96"/>
      <c r="BX95" s="96"/>
      <c r="BY95" s="96"/>
      <c r="BZ95" s="96"/>
      <c r="CA95" s="96"/>
      <c r="CB95" s="96"/>
      <c r="CC95" s="96"/>
      <c r="CD95" s="96"/>
      <c r="CE95" s="96"/>
      <c r="CF95" s="96"/>
      <c r="CG95" s="96"/>
      <c r="CH95" s="96"/>
      <c r="CI95" s="96"/>
      <c r="CJ95" s="96"/>
      <c r="CK95" s="96"/>
      <c r="CL95" s="96"/>
      <c r="CM95" s="96"/>
      <c r="CN95" s="96"/>
      <c r="CO95" s="96"/>
      <c r="CP95" s="96"/>
      <c r="CQ95" s="96"/>
      <c r="CR95" s="96"/>
      <c r="CS95" s="96"/>
      <c r="CT95" s="96"/>
      <c r="CU95" s="96"/>
      <c r="CV95" s="96"/>
      <c r="CW95" s="96"/>
      <c r="CX95" s="96"/>
      <c r="CY95" s="96"/>
      <c r="CZ95" s="96"/>
      <c r="DA95" s="96"/>
      <c r="DB95" s="96"/>
      <c r="DC95" s="96"/>
      <c r="DD95" s="96"/>
      <c r="DE95" s="96"/>
      <c r="DF95" s="96"/>
      <c r="DG95" s="96"/>
      <c r="DH95" s="96"/>
      <c r="DI95" s="96"/>
      <c r="DJ95" s="96"/>
      <c r="DK95" s="96"/>
      <c r="DL95" s="96"/>
      <c r="DM95" s="96"/>
      <c r="DN95" s="96"/>
      <c r="DO95" s="96"/>
      <c r="DP95" s="96"/>
      <c r="DQ95" s="96"/>
      <c r="DR95" s="96"/>
      <c r="DS95" s="96"/>
      <c r="DT95" s="96"/>
      <c r="DU95" s="96"/>
      <c r="DV95" s="96"/>
      <c r="DW95" s="96"/>
      <c r="DX95" s="96"/>
      <c r="DY95" s="96"/>
      <c r="DZ95" s="96"/>
      <c r="EA95" s="96"/>
      <c r="EB95" s="96"/>
      <c r="EC95" s="96"/>
      <c r="ED95" s="96"/>
      <c r="EE95" s="96"/>
      <c r="EF95" s="96"/>
      <c r="EG95" s="96"/>
      <c r="EH95" s="96"/>
      <c r="EI95" s="96"/>
      <c r="EJ95" s="96"/>
      <c r="EK95" s="96"/>
      <c r="EL95" s="96"/>
      <c r="EM95" s="96"/>
      <c r="EN95" s="96"/>
      <c r="EO95" s="96"/>
      <c r="EP95" s="96"/>
      <c r="EQ95" s="96"/>
      <c r="ER95" s="96"/>
      <c r="ES95" s="96"/>
      <c r="ET95" s="96"/>
      <c r="EU95" s="96"/>
      <c r="EV95" s="96"/>
      <c r="EW95" s="96"/>
      <c r="EX95" s="96"/>
      <c r="EY95" s="96"/>
      <c r="EZ95" s="96"/>
    </row>
    <row r="96" spans="1:156" hidden="1">
      <c r="A96" s="96"/>
      <c r="B96" s="96"/>
      <c r="C96" s="626">
        <v>10</v>
      </c>
      <c r="D96" s="626" t="s">
        <v>346</v>
      </c>
      <c r="E96" s="1025"/>
      <c r="F96" s="626"/>
      <c r="G96" s="1020">
        <v>10</v>
      </c>
      <c r="H96" s="1020" t="s">
        <v>346</v>
      </c>
      <c r="I96" s="1020">
        <v>173</v>
      </c>
      <c r="J96" s="1020">
        <v>45</v>
      </c>
      <c r="K96" s="96"/>
      <c r="L96" s="96"/>
      <c r="M96" s="96"/>
      <c r="N96" s="96"/>
      <c r="O96" s="96"/>
      <c r="P96" s="96"/>
      <c r="Q96" s="96"/>
      <c r="R96" s="96"/>
      <c r="S96" s="96"/>
      <c r="T96" s="96"/>
      <c r="U96" s="96"/>
      <c r="V96" s="96"/>
      <c r="W96" s="96"/>
      <c r="X96" s="96"/>
      <c r="Y96" s="96"/>
      <c r="Z96" s="96"/>
      <c r="AA96" s="96"/>
      <c r="AB96" s="96"/>
      <c r="AC96" s="96"/>
      <c r="AD96" s="96"/>
      <c r="AE96" s="96"/>
      <c r="AF96" s="96"/>
      <c r="AG96" s="96"/>
      <c r="AH96" s="96"/>
      <c r="AI96" s="96"/>
      <c r="AJ96" s="96"/>
      <c r="AK96" s="96"/>
      <c r="AL96" s="96"/>
      <c r="AM96" s="96"/>
      <c r="AN96" s="96"/>
      <c r="AO96" s="96"/>
      <c r="AP96" s="96"/>
      <c r="AQ96" s="96"/>
      <c r="AR96" s="96"/>
      <c r="AS96" s="96"/>
      <c r="AT96" s="96"/>
      <c r="AU96" s="96"/>
      <c r="AV96" s="96"/>
      <c r="AW96" s="96"/>
      <c r="AX96" s="96"/>
      <c r="AY96" s="96"/>
      <c r="AZ96" s="96"/>
      <c r="BA96" s="96"/>
      <c r="BB96" s="96"/>
      <c r="BC96" s="96"/>
      <c r="BD96" s="96"/>
      <c r="BE96" s="96"/>
      <c r="BF96" s="96"/>
      <c r="BG96" s="96"/>
      <c r="BH96" s="96"/>
      <c r="BI96" s="96"/>
      <c r="BJ96" s="96"/>
      <c r="BK96" s="96"/>
      <c r="BL96" s="96"/>
      <c r="BM96" s="96"/>
      <c r="BN96" s="96"/>
      <c r="BO96" s="96"/>
      <c r="BP96" s="96"/>
      <c r="BQ96" s="96"/>
      <c r="BR96" s="96"/>
      <c r="BS96" s="96"/>
      <c r="BT96" s="96"/>
      <c r="BU96" s="96"/>
      <c r="BV96" s="96"/>
      <c r="BW96" s="96"/>
      <c r="BX96" s="96"/>
      <c r="BY96" s="96"/>
      <c r="BZ96" s="96"/>
      <c r="CA96" s="96"/>
      <c r="CB96" s="96"/>
      <c r="CC96" s="96"/>
      <c r="CD96" s="96"/>
      <c r="CE96" s="96"/>
      <c r="CF96" s="96"/>
      <c r="CG96" s="96"/>
      <c r="CH96" s="96"/>
      <c r="CI96" s="96"/>
      <c r="CJ96" s="96"/>
      <c r="CK96" s="96"/>
      <c r="CL96" s="96"/>
      <c r="CM96" s="96"/>
      <c r="CN96" s="96"/>
      <c r="CO96" s="96"/>
      <c r="CP96" s="96"/>
      <c r="CQ96" s="96"/>
      <c r="CR96" s="96"/>
      <c r="CS96" s="96"/>
      <c r="CT96" s="96"/>
      <c r="CU96" s="96"/>
      <c r="CV96" s="96"/>
      <c r="CW96" s="96"/>
      <c r="CX96" s="96"/>
      <c r="CY96" s="96"/>
      <c r="CZ96" s="96"/>
      <c r="DA96" s="96"/>
      <c r="DB96" s="96"/>
      <c r="DC96" s="96"/>
      <c r="DD96" s="96"/>
      <c r="DE96" s="96"/>
      <c r="DF96" s="96"/>
      <c r="DG96" s="96"/>
      <c r="DH96" s="96"/>
      <c r="DI96" s="96"/>
      <c r="DJ96" s="96"/>
      <c r="DK96" s="96"/>
      <c r="DL96" s="96"/>
      <c r="DM96" s="96"/>
      <c r="DN96" s="96"/>
      <c r="DO96" s="96"/>
      <c r="DP96" s="96"/>
      <c r="DQ96" s="96"/>
      <c r="DR96" s="96"/>
      <c r="DS96" s="96"/>
      <c r="DT96" s="96"/>
      <c r="DU96" s="96"/>
      <c r="DV96" s="96"/>
      <c r="DW96" s="96"/>
      <c r="DX96" s="96"/>
      <c r="DY96" s="96"/>
      <c r="DZ96" s="96"/>
      <c r="EA96" s="96"/>
      <c r="EB96" s="96"/>
      <c r="EC96" s="96"/>
      <c r="ED96" s="96"/>
      <c r="EE96" s="96"/>
      <c r="EF96" s="96"/>
      <c r="EG96" s="96"/>
      <c r="EH96" s="96"/>
      <c r="EI96" s="96"/>
      <c r="EJ96" s="96"/>
      <c r="EK96" s="96"/>
      <c r="EL96" s="96"/>
      <c r="EM96" s="96"/>
      <c r="EN96" s="96"/>
      <c r="EO96" s="96"/>
      <c r="EP96" s="96"/>
      <c r="EQ96" s="96"/>
      <c r="ER96" s="96"/>
      <c r="ES96" s="96"/>
      <c r="ET96" s="96"/>
      <c r="EU96" s="96"/>
      <c r="EV96" s="96"/>
      <c r="EW96" s="96"/>
      <c r="EX96" s="96"/>
      <c r="EY96" s="96"/>
      <c r="EZ96" s="96"/>
    </row>
    <row r="97" spans="1:156" hidden="1">
      <c r="A97" s="96"/>
      <c r="B97" s="96"/>
      <c r="C97" s="626">
        <v>10</v>
      </c>
      <c r="D97" s="626" t="s">
        <v>356</v>
      </c>
      <c r="E97" s="1025"/>
      <c r="F97" s="626"/>
      <c r="G97" s="1020">
        <v>12</v>
      </c>
      <c r="H97" s="1020" t="s">
        <v>352</v>
      </c>
      <c r="I97" s="1020">
        <v>78</v>
      </c>
      <c r="J97" s="1020">
        <v>13</v>
      </c>
      <c r="K97" s="96"/>
      <c r="L97" s="96"/>
      <c r="M97" s="96"/>
      <c r="N97" s="96"/>
      <c r="O97" s="96"/>
      <c r="P97" s="96"/>
      <c r="Q97" s="96"/>
      <c r="R97" s="96"/>
      <c r="S97" s="96"/>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c r="BM97" s="96"/>
      <c r="BN97" s="96"/>
      <c r="BO97" s="96"/>
      <c r="BP97" s="96"/>
      <c r="BQ97" s="96"/>
      <c r="BR97" s="96"/>
      <c r="BS97" s="96"/>
      <c r="BT97" s="96"/>
      <c r="BU97" s="96"/>
      <c r="BV97" s="96"/>
      <c r="BW97" s="96"/>
      <c r="BX97" s="96"/>
      <c r="BY97" s="96"/>
      <c r="BZ97" s="96"/>
      <c r="CA97" s="96"/>
      <c r="CB97" s="96"/>
      <c r="CC97" s="96"/>
      <c r="CD97" s="96"/>
      <c r="CE97" s="96"/>
      <c r="CF97" s="96"/>
      <c r="CG97" s="96"/>
      <c r="CH97" s="96"/>
      <c r="CI97" s="96"/>
      <c r="CJ97" s="96"/>
      <c r="CK97" s="96"/>
      <c r="CL97" s="96"/>
      <c r="CM97" s="96"/>
      <c r="CN97" s="96"/>
      <c r="CO97" s="96"/>
      <c r="CP97" s="96"/>
      <c r="CQ97" s="96"/>
      <c r="CR97" s="96"/>
      <c r="CS97" s="96"/>
      <c r="CT97" s="96"/>
      <c r="CU97" s="96"/>
      <c r="CV97" s="96"/>
      <c r="CW97" s="96"/>
      <c r="CX97" s="96"/>
      <c r="CY97" s="96"/>
      <c r="CZ97" s="96"/>
      <c r="DA97" s="96"/>
      <c r="DB97" s="96"/>
      <c r="DC97" s="96"/>
      <c r="DD97" s="96"/>
      <c r="DE97" s="96"/>
      <c r="DF97" s="96"/>
      <c r="DG97" s="96"/>
      <c r="DH97" s="96"/>
      <c r="DI97" s="96"/>
      <c r="DJ97" s="96"/>
      <c r="DK97" s="96"/>
      <c r="DL97" s="96"/>
      <c r="DM97" s="96"/>
      <c r="DN97" s="96"/>
      <c r="DO97" s="96"/>
      <c r="DP97" s="96"/>
      <c r="DQ97" s="96"/>
      <c r="DR97" s="96"/>
      <c r="DS97" s="96"/>
      <c r="DT97" s="96"/>
      <c r="DU97" s="96"/>
      <c r="DV97" s="96"/>
      <c r="DW97" s="96"/>
      <c r="DX97" s="96"/>
      <c r="DY97" s="96"/>
      <c r="DZ97" s="96"/>
      <c r="EA97" s="96"/>
      <c r="EB97" s="96"/>
      <c r="EC97" s="96"/>
      <c r="ED97" s="96"/>
      <c r="EE97" s="96"/>
      <c r="EF97" s="96"/>
      <c r="EG97" s="96"/>
      <c r="EH97" s="96"/>
      <c r="EI97" s="96"/>
      <c r="EJ97" s="96"/>
      <c r="EK97" s="96"/>
      <c r="EL97" s="96"/>
      <c r="EM97" s="96"/>
      <c r="EN97" s="96"/>
      <c r="EO97" s="96"/>
      <c r="EP97" s="96"/>
      <c r="EQ97" s="96"/>
      <c r="ER97" s="96"/>
      <c r="ES97" s="96"/>
      <c r="ET97" s="96"/>
      <c r="EU97" s="96"/>
      <c r="EV97" s="96"/>
      <c r="EW97" s="96"/>
      <c r="EX97" s="96"/>
      <c r="EY97" s="96"/>
      <c r="EZ97" s="96"/>
    </row>
    <row r="98" spans="1:156" hidden="1">
      <c r="A98" s="96"/>
      <c r="B98" s="96"/>
      <c r="C98" s="626">
        <v>12</v>
      </c>
      <c r="D98" s="626" t="s">
        <v>352</v>
      </c>
      <c r="E98" s="1025"/>
      <c r="F98" s="626"/>
      <c r="G98" s="1020">
        <v>10</v>
      </c>
      <c r="H98" s="1020" t="s">
        <v>356</v>
      </c>
      <c r="I98" s="1020">
        <v>10</v>
      </c>
      <c r="J98" s="1020">
        <v>1</v>
      </c>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6"/>
      <c r="BM98" s="96"/>
      <c r="BN98" s="96"/>
      <c r="BO98" s="96"/>
      <c r="BP98" s="96"/>
      <c r="BQ98" s="96"/>
      <c r="BR98" s="96"/>
      <c r="BS98" s="96"/>
      <c r="BT98" s="96"/>
      <c r="BU98" s="96"/>
      <c r="BV98" s="96"/>
      <c r="BW98" s="96"/>
      <c r="BX98" s="96"/>
      <c r="BY98" s="96"/>
      <c r="BZ98" s="96"/>
      <c r="CA98" s="96"/>
      <c r="CB98" s="96"/>
      <c r="CC98" s="96"/>
      <c r="CD98" s="96"/>
      <c r="CE98" s="96"/>
      <c r="CF98" s="96"/>
      <c r="CG98" s="96"/>
      <c r="CH98" s="96"/>
      <c r="CI98" s="96"/>
      <c r="CJ98" s="96"/>
      <c r="CK98" s="96"/>
      <c r="CL98" s="96"/>
      <c r="CM98" s="96"/>
      <c r="CN98" s="96"/>
      <c r="CO98" s="96"/>
      <c r="CP98" s="96"/>
      <c r="CQ98" s="96"/>
      <c r="CR98" s="96"/>
      <c r="CS98" s="96"/>
      <c r="CT98" s="96"/>
      <c r="CU98" s="96"/>
      <c r="CV98" s="96"/>
      <c r="CW98" s="96"/>
      <c r="CX98" s="96"/>
      <c r="CY98" s="96"/>
      <c r="CZ98" s="96"/>
      <c r="DA98" s="96"/>
      <c r="DB98" s="96"/>
      <c r="DC98" s="96"/>
      <c r="DD98" s="96"/>
      <c r="DE98" s="96"/>
      <c r="DF98" s="96"/>
      <c r="DG98" s="96"/>
      <c r="DH98" s="96"/>
      <c r="DI98" s="96"/>
      <c r="DJ98" s="96"/>
      <c r="DK98" s="96"/>
      <c r="DL98" s="96"/>
      <c r="DM98" s="96"/>
      <c r="DN98" s="96"/>
      <c r="DO98" s="96"/>
      <c r="DP98" s="96"/>
      <c r="DQ98" s="96"/>
      <c r="DR98" s="96"/>
      <c r="DS98" s="96"/>
      <c r="DT98" s="96"/>
      <c r="DU98" s="96"/>
      <c r="DV98" s="96"/>
      <c r="DW98" s="96"/>
      <c r="DX98" s="96"/>
      <c r="DY98" s="96"/>
      <c r="DZ98" s="96"/>
      <c r="EA98" s="96"/>
      <c r="EB98" s="96"/>
      <c r="EC98" s="96"/>
      <c r="ED98" s="96"/>
      <c r="EE98" s="96"/>
      <c r="EF98" s="96"/>
      <c r="EG98" s="96"/>
      <c r="EH98" s="96"/>
      <c r="EI98" s="96"/>
      <c r="EJ98" s="96"/>
      <c r="EK98" s="96"/>
      <c r="EL98" s="96"/>
      <c r="EM98" s="96"/>
      <c r="EN98" s="96"/>
      <c r="EO98" s="96"/>
      <c r="EP98" s="96"/>
      <c r="EQ98" s="96"/>
      <c r="ER98" s="96"/>
      <c r="ES98" s="96"/>
      <c r="ET98" s="96"/>
      <c r="EU98" s="96"/>
      <c r="EV98" s="96"/>
      <c r="EW98" s="96"/>
      <c r="EX98" s="96"/>
      <c r="EY98" s="96"/>
      <c r="EZ98" s="96"/>
    </row>
    <row r="99" spans="1:156" hidden="1">
      <c r="A99" s="96"/>
      <c r="B99" s="96"/>
      <c r="C99" s="626">
        <v>13</v>
      </c>
      <c r="D99" s="626" t="s">
        <v>49</v>
      </c>
      <c r="E99" s="1025"/>
      <c r="F99" s="626"/>
      <c r="G99" s="1020">
        <v>5</v>
      </c>
      <c r="H99" s="1020" t="s">
        <v>358</v>
      </c>
      <c r="I99" s="1020">
        <v>14</v>
      </c>
      <c r="J99" s="1020">
        <v>3</v>
      </c>
      <c r="K99" s="96"/>
      <c r="L99" s="96"/>
      <c r="M99" s="96"/>
      <c r="N99" s="96"/>
      <c r="O99" s="96"/>
      <c r="P99" s="96"/>
      <c r="Q99" s="96"/>
      <c r="R99" s="96"/>
      <c r="S99" s="96"/>
      <c r="T99" s="96"/>
      <c r="U99" s="96"/>
      <c r="V99" s="96"/>
      <c r="W99" s="96"/>
      <c r="X99" s="96"/>
      <c r="Y99" s="96"/>
      <c r="Z99" s="96"/>
      <c r="AA99" s="96"/>
      <c r="AB99" s="96"/>
      <c r="AC99" s="96"/>
      <c r="AD99" s="96"/>
      <c r="AE99" s="96"/>
      <c r="AF99" s="96"/>
      <c r="AG99" s="96"/>
      <c r="AH99" s="96"/>
      <c r="AI99" s="96"/>
      <c r="AJ99" s="96"/>
      <c r="AK99" s="96"/>
      <c r="AL99" s="96"/>
      <c r="AM99" s="96"/>
      <c r="AN99" s="96"/>
      <c r="AO99" s="96"/>
      <c r="AP99" s="96"/>
      <c r="AQ99" s="96"/>
      <c r="AR99" s="96"/>
      <c r="AS99" s="96"/>
      <c r="AT99" s="96"/>
      <c r="AU99" s="96"/>
      <c r="AV99" s="96"/>
      <c r="AW99" s="96"/>
      <c r="AX99" s="96"/>
      <c r="AY99" s="96"/>
      <c r="AZ99" s="96"/>
      <c r="BA99" s="96"/>
      <c r="BB99" s="96"/>
      <c r="BC99" s="96"/>
      <c r="BD99" s="96"/>
      <c r="BE99" s="96"/>
      <c r="BF99" s="96"/>
      <c r="BG99" s="96"/>
      <c r="BH99" s="96"/>
      <c r="BI99" s="96"/>
      <c r="BJ99" s="96"/>
      <c r="BK99" s="96"/>
      <c r="BL99" s="96"/>
      <c r="BM99" s="96"/>
      <c r="BN99" s="96"/>
      <c r="BO99" s="96"/>
      <c r="BP99" s="96"/>
      <c r="BQ99" s="96"/>
      <c r="BR99" s="96"/>
      <c r="BS99" s="96"/>
      <c r="BT99" s="96"/>
      <c r="BU99" s="96"/>
      <c r="BV99" s="96"/>
      <c r="BW99" s="96"/>
      <c r="BX99" s="96"/>
      <c r="BY99" s="96"/>
      <c r="BZ99" s="96"/>
      <c r="CA99" s="96"/>
      <c r="CB99" s="96"/>
      <c r="CC99" s="96"/>
      <c r="CD99" s="96"/>
      <c r="CE99" s="96"/>
      <c r="CF99" s="96"/>
      <c r="CG99" s="96"/>
      <c r="CH99" s="96"/>
      <c r="CI99" s="96"/>
      <c r="CJ99" s="96"/>
      <c r="CK99" s="96"/>
      <c r="CL99" s="96"/>
      <c r="CM99" s="96"/>
      <c r="CN99" s="96"/>
      <c r="CO99" s="96"/>
      <c r="CP99" s="96"/>
      <c r="CQ99" s="96"/>
      <c r="CR99" s="96"/>
      <c r="CS99" s="96"/>
      <c r="CT99" s="96"/>
      <c r="CU99" s="96"/>
      <c r="CV99" s="96"/>
      <c r="CW99" s="96"/>
      <c r="CX99" s="96"/>
      <c r="CY99" s="96"/>
      <c r="CZ99" s="96"/>
      <c r="DA99" s="96"/>
      <c r="DB99" s="96"/>
      <c r="DC99" s="96"/>
      <c r="DD99" s="96"/>
      <c r="DE99" s="96"/>
      <c r="DF99" s="96"/>
      <c r="DG99" s="96"/>
      <c r="DH99" s="96"/>
      <c r="DI99" s="96"/>
      <c r="DJ99" s="96"/>
      <c r="DK99" s="96"/>
      <c r="DL99" s="96"/>
      <c r="DM99" s="96"/>
      <c r="DN99" s="96"/>
      <c r="DO99" s="96"/>
      <c r="DP99" s="96"/>
      <c r="DQ99" s="96"/>
      <c r="DR99" s="96"/>
      <c r="DS99" s="96"/>
      <c r="DT99" s="96"/>
      <c r="DU99" s="96"/>
      <c r="DV99" s="96"/>
      <c r="DW99" s="96"/>
      <c r="DX99" s="96"/>
      <c r="DY99" s="96"/>
      <c r="DZ99" s="96"/>
      <c r="EA99" s="96"/>
      <c r="EB99" s="96"/>
      <c r="EC99" s="96"/>
      <c r="ED99" s="96"/>
      <c r="EE99" s="96"/>
      <c r="EF99" s="96"/>
      <c r="EG99" s="96"/>
      <c r="EH99" s="96"/>
      <c r="EI99" s="96"/>
      <c r="EJ99" s="96"/>
      <c r="EK99" s="96"/>
      <c r="EL99" s="96"/>
      <c r="EM99" s="96"/>
      <c r="EN99" s="96"/>
      <c r="EO99" s="96"/>
      <c r="EP99" s="96"/>
      <c r="EQ99" s="96"/>
      <c r="ER99" s="96"/>
      <c r="ES99" s="96"/>
      <c r="ET99" s="96"/>
      <c r="EU99" s="96"/>
      <c r="EV99" s="96"/>
      <c r="EW99" s="96"/>
      <c r="EX99" s="96"/>
      <c r="EY99" s="96"/>
      <c r="EZ99" s="96"/>
    </row>
    <row r="100" spans="1:156" hidden="1">
      <c r="A100" s="96"/>
      <c r="B100" s="96"/>
      <c r="C100" s="626">
        <v>13</v>
      </c>
      <c r="D100" s="626" t="s">
        <v>78</v>
      </c>
      <c r="E100" s="1025"/>
      <c r="F100" s="626"/>
      <c r="G100" s="1020">
        <v>13</v>
      </c>
      <c r="H100" s="1020" t="s">
        <v>366</v>
      </c>
      <c r="I100" s="1020">
        <v>176</v>
      </c>
      <c r="J100" s="1020">
        <v>19</v>
      </c>
      <c r="K100" s="96"/>
      <c r="L100" s="96"/>
      <c r="M100" s="96"/>
      <c r="N100" s="96"/>
      <c r="O100" s="96"/>
      <c r="P100" s="96"/>
      <c r="Q100" s="96"/>
      <c r="R100" s="96"/>
      <c r="S100" s="96"/>
      <c r="T100" s="96"/>
      <c r="U100" s="96"/>
      <c r="V100" s="96"/>
      <c r="W100" s="96"/>
      <c r="X100" s="96"/>
      <c r="Y100" s="96"/>
      <c r="Z100" s="96"/>
      <c r="AA100" s="96"/>
      <c r="AB100" s="96"/>
      <c r="AC100" s="96"/>
      <c r="AD100" s="96"/>
      <c r="AE100" s="96"/>
      <c r="AF100" s="96"/>
      <c r="AG100" s="96"/>
      <c r="AH100" s="96"/>
      <c r="AI100" s="96"/>
      <c r="AJ100" s="96"/>
      <c r="AK100" s="96"/>
      <c r="AL100" s="96"/>
      <c r="AM100" s="96"/>
      <c r="AN100" s="96"/>
      <c r="AO100" s="96"/>
      <c r="AP100" s="96"/>
      <c r="AQ100" s="96"/>
      <c r="AR100" s="96"/>
      <c r="AS100" s="96"/>
      <c r="AT100" s="96"/>
      <c r="AU100" s="96"/>
      <c r="AV100" s="96"/>
      <c r="AW100" s="96"/>
      <c r="AX100" s="96"/>
      <c r="AY100" s="96"/>
      <c r="AZ100" s="96"/>
      <c r="BA100" s="96"/>
      <c r="BB100" s="96"/>
      <c r="BC100" s="96"/>
      <c r="BD100" s="96"/>
      <c r="BE100" s="96"/>
      <c r="BF100" s="96"/>
      <c r="BG100" s="96"/>
      <c r="BH100" s="96"/>
      <c r="BI100" s="96"/>
      <c r="BJ100" s="96"/>
      <c r="BK100" s="96"/>
      <c r="BL100" s="96"/>
      <c r="BM100" s="96"/>
      <c r="BN100" s="96"/>
      <c r="BO100" s="96"/>
      <c r="BP100" s="96"/>
      <c r="BQ100" s="96"/>
      <c r="BR100" s="96"/>
      <c r="BS100" s="96"/>
      <c r="BT100" s="96"/>
      <c r="BU100" s="96"/>
      <c r="BV100" s="96"/>
      <c r="BW100" s="96"/>
      <c r="BX100" s="96"/>
      <c r="BY100" s="96"/>
      <c r="BZ100" s="96"/>
      <c r="CA100" s="96"/>
      <c r="CB100" s="96"/>
      <c r="CC100" s="96"/>
      <c r="CD100" s="96"/>
      <c r="CE100" s="96"/>
      <c r="CF100" s="96"/>
      <c r="CG100" s="96"/>
      <c r="CH100" s="96"/>
      <c r="CI100" s="96"/>
      <c r="CJ100" s="96"/>
      <c r="CK100" s="96"/>
      <c r="CL100" s="96"/>
      <c r="CM100" s="96"/>
      <c r="CN100" s="96"/>
      <c r="CO100" s="96"/>
      <c r="CP100" s="96"/>
      <c r="CQ100" s="96"/>
      <c r="CR100" s="96"/>
      <c r="CS100" s="96"/>
      <c r="CT100" s="96"/>
      <c r="CU100" s="96"/>
      <c r="CV100" s="96"/>
      <c r="CW100" s="96"/>
      <c r="CX100" s="96"/>
      <c r="CY100" s="96"/>
      <c r="CZ100" s="96"/>
      <c r="DA100" s="96"/>
      <c r="DB100" s="96"/>
      <c r="DC100" s="96"/>
      <c r="DD100" s="96"/>
      <c r="DE100" s="96"/>
      <c r="DF100" s="96"/>
      <c r="DG100" s="96"/>
      <c r="DH100" s="96"/>
      <c r="DI100" s="96"/>
      <c r="DJ100" s="96"/>
      <c r="DK100" s="96"/>
      <c r="DL100" s="96"/>
      <c r="DM100" s="96"/>
      <c r="DN100" s="96"/>
      <c r="DO100" s="96"/>
      <c r="DP100" s="96"/>
      <c r="DQ100" s="96"/>
      <c r="DR100" s="96"/>
      <c r="DS100" s="96"/>
      <c r="DT100" s="96"/>
      <c r="DU100" s="96"/>
      <c r="DV100" s="96"/>
      <c r="DW100" s="96"/>
      <c r="DX100" s="96"/>
      <c r="DY100" s="96"/>
      <c r="DZ100" s="96"/>
      <c r="EA100" s="96"/>
      <c r="EB100" s="96"/>
      <c r="EC100" s="96"/>
      <c r="ED100" s="96"/>
      <c r="EE100" s="96"/>
      <c r="EF100" s="96"/>
      <c r="EG100" s="96"/>
      <c r="EH100" s="96"/>
      <c r="EI100" s="96"/>
      <c r="EJ100" s="96"/>
      <c r="EK100" s="96"/>
      <c r="EL100" s="96"/>
      <c r="EM100" s="96"/>
      <c r="EN100" s="96"/>
      <c r="EO100" s="96"/>
      <c r="EP100" s="96"/>
      <c r="EQ100" s="96"/>
      <c r="ER100" s="96"/>
      <c r="ES100" s="96"/>
      <c r="ET100" s="96"/>
      <c r="EU100" s="96"/>
      <c r="EV100" s="96"/>
      <c r="EW100" s="96"/>
      <c r="EX100" s="96"/>
      <c r="EY100" s="96"/>
      <c r="EZ100" s="96"/>
    </row>
    <row r="101" spans="1:156" hidden="1">
      <c r="A101" s="96"/>
      <c r="B101" s="96"/>
      <c r="C101" s="626">
        <v>13</v>
      </c>
      <c r="D101" s="626" t="s">
        <v>108</v>
      </c>
      <c r="E101" s="1025"/>
      <c r="F101" s="626"/>
      <c r="G101" s="1020">
        <v>5</v>
      </c>
      <c r="H101" s="1020" t="s">
        <v>371</v>
      </c>
      <c r="I101" s="1020">
        <v>63</v>
      </c>
      <c r="J101" s="1020">
        <v>6</v>
      </c>
      <c r="K101" s="96"/>
      <c r="L101" s="96"/>
      <c r="M101" s="96"/>
      <c r="N101" s="96"/>
      <c r="O101" s="96"/>
      <c r="P101" s="96"/>
      <c r="Q101" s="96"/>
      <c r="R101" s="96"/>
      <c r="S101" s="96"/>
      <c r="T101" s="96"/>
      <c r="U101" s="96"/>
      <c r="V101" s="96"/>
      <c r="W101" s="96"/>
      <c r="X101" s="96"/>
      <c r="Y101" s="96"/>
      <c r="Z101" s="96"/>
      <c r="AA101" s="96"/>
      <c r="AB101" s="96"/>
      <c r="AC101" s="96"/>
      <c r="AD101" s="96"/>
      <c r="AE101" s="96"/>
      <c r="AF101" s="96"/>
      <c r="AG101" s="96"/>
      <c r="AH101" s="96"/>
      <c r="AI101" s="96"/>
      <c r="AJ101" s="96"/>
      <c r="AK101" s="96"/>
      <c r="AL101" s="96"/>
      <c r="AM101" s="96"/>
      <c r="AN101" s="96"/>
      <c r="AO101" s="96"/>
      <c r="AP101" s="96"/>
      <c r="AQ101" s="96"/>
      <c r="AR101" s="96"/>
      <c r="AS101" s="96"/>
      <c r="AT101" s="96"/>
      <c r="AU101" s="96"/>
      <c r="AV101" s="96"/>
      <c r="AW101" s="96"/>
      <c r="AX101" s="96"/>
      <c r="AY101" s="96"/>
      <c r="AZ101" s="96"/>
      <c r="BA101" s="96"/>
      <c r="BB101" s="96"/>
      <c r="BC101" s="96"/>
      <c r="BD101" s="96"/>
      <c r="BE101" s="96"/>
      <c r="BF101" s="96"/>
      <c r="BG101" s="96"/>
      <c r="BH101" s="96"/>
      <c r="BI101" s="96"/>
      <c r="BJ101" s="96"/>
      <c r="BK101" s="96"/>
      <c r="BL101" s="96"/>
      <c r="BM101" s="96"/>
      <c r="BN101" s="96"/>
      <c r="BO101" s="96"/>
      <c r="BP101" s="96"/>
      <c r="BQ101" s="96"/>
      <c r="BR101" s="96"/>
      <c r="BS101" s="96"/>
      <c r="BT101" s="96"/>
      <c r="BU101" s="96"/>
      <c r="BV101" s="96"/>
      <c r="BW101" s="96"/>
      <c r="BX101" s="96"/>
      <c r="BY101" s="96"/>
      <c r="BZ101" s="96"/>
      <c r="CA101" s="96"/>
      <c r="CB101" s="96"/>
      <c r="CC101" s="96"/>
      <c r="CD101" s="96"/>
      <c r="CE101" s="96"/>
      <c r="CF101" s="96"/>
      <c r="CG101" s="96"/>
      <c r="CH101" s="96"/>
      <c r="CI101" s="96"/>
      <c r="CJ101" s="96"/>
      <c r="CK101" s="96"/>
      <c r="CL101" s="96"/>
      <c r="CM101" s="96"/>
      <c r="CN101" s="96"/>
      <c r="CO101" s="96"/>
      <c r="CP101" s="96"/>
      <c r="CQ101" s="96"/>
      <c r="CR101" s="96"/>
      <c r="CS101" s="96"/>
      <c r="CT101" s="96"/>
      <c r="CU101" s="96"/>
      <c r="CV101" s="96"/>
      <c r="CW101" s="96"/>
      <c r="CX101" s="96"/>
      <c r="CY101" s="96"/>
      <c r="CZ101" s="96"/>
      <c r="DA101" s="96"/>
      <c r="DB101" s="96"/>
      <c r="DC101" s="96"/>
      <c r="DD101" s="96"/>
      <c r="DE101" s="96"/>
      <c r="DF101" s="96"/>
      <c r="DG101" s="96"/>
      <c r="DH101" s="96"/>
      <c r="DI101" s="96"/>
      <c r="DJ101" s="96"/>
      <c r="DK101" s="96"/>
      <c r="DL101" s="96"/>
      <c r="DM101" s="96"/>
      <c r="DN101" s="96"/>
      <c r="DO101" s="96"/>
      <c r="DP101" s="96"/>
      <c r="DQ101" s="96"/>
      <c r="DR101" s="96"/>
      <c r="DS101" s="96"/>
      <c r="DT101" s="96"/>
      <c r="DU101" s="96"/>
      <c r="DV101" s="96"/>
      <c r="DW101" s="96"/>
      <c r="DX101" s="96"/>
      <c r="DY101" s="96"/>
      <c r="DZ101" s="96"/>
      <c r="EA101" s="96"/>
      <c r="EB101" s="96"/>
      <c r="EC101" s="96"/>
      <c r="ED101" s="96"/>
      <c r="EE101" s="96"/>
      <c r="EF101" s="96"/>
      <c r="EG101" s="96"/>
      <c r="EH101" s="96"/>
      <c r="EI101" s="96"/>
      <c r="EJ101" s="96"/>
      <c r="EK101" s="96"/>
      <c r="EL101" s="96"/>
      <c r="EM101" s="96"/>
      <c r="EN101" s="96"/>
      <c r="EO101" s="96"/>
      <c r="EP101" s="96"/>
      <c r="EQ101" s="96"/>
      <c r="ER101" s="96"/>
      <c r="ES101" s="96"/>
      <c r="ET101" s="96"/>
      <c r="EU101" s="96"/>
      <c r="EV101" s="96"/>
      <c r="EW101" s="96"/>
      <c r="EX101" s="96"/>
      <c r="EY101" s="96"/>
      <c r="EZ101" s="96"/>
    </row>
    <row r="102" spans="1:156" hidden="1">
      <c r="A102" s="96"/>
      <c r="B102" s="96"/>
      <c r="C102" s="626">
        <v>13</v>
      </c>
      <c r="D102" s="626" t="s">
        <v>142</v>
      </c>
      <c r="E102" s="1025"/>
      <c r="F102" s="626"/>
      <c r="G102" s="1020">
        <v>5</v>
      </c>
      <c r="H102" s="1020" t="s">
        <v>1711</v>
      </c>
      <c r="I102" s="1020">
        <v>103</v>
      </c>
      <c r="J102" s="1020">
        <v>18</v>
      </c>
      <c r="K102" s="96"/>
      <c r="L102" s="96"/>
      <c r="M102" s="96"/>
      <c r="N102" s="96"/>
      <c r="O102" s="96"/>
      <c r="P102" s="96"/>
      <c r="Q102" s="96"/>
      <c r="R102" s="96"/>
      <c r="S102" s="96"/>
      <c r="T102" s="96"/>
      <c r="U102" s="96"/>
      <c r="V102" s="96"/>
      <c r="W102" s="96"/>
      <c r="X102" s="96"/>
      <c r="Y102" s="96"/>
      <c r="Z102" s="96"/>
      <c r="AA102" s="96"/>
      <c r="AB102" s="96"/>
      <c r="AC102" s="96"/>
      <c r="AD102" s="96"/>
      <c r="AE102" s="96"/>
      <c r="AF102" s="96"/>
      <c r="AG102" s="96"/>
      <c r="AH102" s="96"/>
      <c r="AI102" s="96"/>
      <c r="AJ102" s="96"/>
      <c r="AK102" s="96"/>
      <c r="AL102" s="96"/>
      <c r="AM102" s="96"/>
      <c r="AN102" s="96"/>
      <c r="AO102" s="96"/>
      <c r="AP102" s="96"/>
      <c r="AQ102" s="96"/>
      <c r="AR102" s="96"/>
      <c r="AS102" s="96"/>
      <c r="AT102" s="96"/>
      <c r="AU102" s="96"/>
      <c r="AV102" s="96"/>
      <c r="AW102" s="96"/>
      <c r="AX102" s="96"/>
      <c r="AY102" s="96"/>
      <c r="AZ102" s="96"/>
      <c r="BA102" s="96"/>
      <c r="BB102" s="96"/>
      <c r="BC102" s="96"/>
      <c r="BD102" s="96"/>
      <c r="BE102" s="96"/>
      <c r="BF102" s="96"/>
      <c r="BG102" s="96"/>
      <c r="BH102" s="96"/>
      <c r="BI102" s="96"/>
      <c r="BJ102" s="96"/>
      <c r="BK102" s="96"/>
      <c r="BL102" s="96"/>
      <c r="BM102" s="96"/>
      <c r="BN102" s="96"/>
      <c r="BO102" s="96"/>
      <c r="BP102" s="96"/>
      <c r="BQ102" s="96"/>
      <c r="BR102" s="96"/>
      <c r="BS102" s="96"/>
      <c r="BT102" s="96"/>
      <c r="BU102" s="96"/>
      <c r="BV102" s="96"/>
      <c r="BW102" s="96"/>
      <c r="BX102" s="96"/>
      <c r="BY102" s="96"/>
      <c r="BZ102" s="96"/>
      <c r="CA102" s="96"/>
      <c r="CB102" s="96"/>
      <c r="CC102" s="96"/>
      <c r="CD102" s="96"/>
      <c r="CE102" s="96"/>
      <c r="CF102" s="96"/>
      <c r="CG102" s="96"/>
      <c r="CH102" s="96"/>
      <c r="CI102" s="96"/>
      <c r="CJ102" s="96"/>
      <c r="CK102" s="96"/>
      <c r="CL102" s="96"/>
      <c r="CM102" s="96"/>
      <c r="CN102" s="96"/>
      <c r="CO102" s="96"/>
      <c r="CP102" s="96"/>
      <c r="CQ102" s="96"/>
      <c r="CR102" s="96"/>
      <c r="CS102" s="96"/>
      <c r="CT102" s="96"/>
      <c r="CU102" s="96"/>
      <c r="CV102" s="96"/>
      <c r="CW102" s="96"/>
      <c r="CX102" s="96"/>
      <c r="CY102" s="96"/>
      <c r="CZ102" s="96"/>
      <c r="DA102" s="96"/>
      <c r="DB102" s="96"/>
      <c r="DC102" s="96"/>
      <c r="DD102" s="96"/>
      <c r="DE102" s="96"/>
      <c r="DF102" s="96"/>
      <c r="DG102" s="96"/>
      <c r="DH102" s="96"/>
      <c r="DI102" s="96"/>
      <c r="DJ102" s="96"/>
      <c r="DK102" s="96"/>
      <c r="DL102" s="96"/>
      <c r="DM102" s="96"/>
      <c r="DN102" s="96"/>
      <c r="DO102" s="96"/>
      <c r="DP102" s="96"/>
      <c r="DQ102" s="96"/>
      <c r="DR102" s="96"/>
      <c r="DS102" s="96"/>
      <c r="DT102" s="96"/>
      <c r="DU102" s="96"/>
      <c r="DV102" s="96"/>
      <c r="DW102" s="96"/>
      <c r="DX102" s="96"/>
      <c r="DY102" s="96"/>
      <c r="DZ102" s="96"/>
      <c r="EA102" s="96"/>
      <c r="EB102" s="96"/>
      <c r="EC102" s="96"/>
      <c r="ED102" s="96"/>
      <c r="EE102" s="96"/>
      <c r="EF102" s="96"/>
      <c r="EG102" s="96"/>
      <c r="EH102" s="96"/>
      <c r="EI102" s="96"/>
      <c r="EJ102" s="96"/>
      <c r="EK102" s="96"/>
      <c r="EL102" s="96"/>
      <c r="EM102" s="96"/>
      <c r="EN102" s="96"/>
      <c r="EO102" s="96"/>
      <c r="EP102" s="96"/>
      <c r="EQ102" s="96"/>
      <c r="ER102" s="96"/>
      <c r="ES102" s="96"/>
      <c r="ET102" s="96"/>
      <c r="EU102" s="96"/>
      <c r="EV102" s="96"/>
      <c r="EW102" s="96"/>
      <c r="EX102" s="96"/>
      <c r="EY102" s="96"/>
      <c r="EZ102" s="96"/>
    </row>
    <row r="103" spans="1:156" hidden="1">
      <c r="A103" s="96"/>
      <c r="B103" s="96"/>
      <c r="C103" s="626">
        <v>13</v>
      </c>
      <c r="D103" s="626" t="s">
        <v>1712</v>
      </c>
      <c r="E103" s="1025"/>
      <c r="F103" s="626"/>
      <c r="G103" s="1020">
        <v>5</v>
      </c>
      <c r="H103" s="1020" t="s">
        <v>380</v>
      </c>
      <c r="I103" s="1020">
        <v>34</v>
      </c>
      <c r="J103" s="1020">
        <v>12</v>
      </c>
      <c r="K103" s="96"/>
      <c r="L103" s="96"/>
      <c r="M103" s="96"/>
      <c r="N103" s="96"/>
      <c r="O103" s="96"/>
      <c r="P103" s="96"/>
      <c r="Q103" s="96"/>
      <c r="R103" s="96"/>
      <c r="S103" s="96"/>
      <c r="T103" s="96"/>
      <c r="U103" s="96"/>
      <c r="V103" s="96"/>
      <c r="W103" s="96"/>
      <c r="X103" s="96"/>
      <c r="Y103" s="96"/>
      <c r="Z103" s="96"/>
      <c r="AA103" s="96"/>
      <c r="AB103" s="96"/>
      <c r="AC103" s="96"/>
      <c r="AD103" s="96"/>
      <c r="AE103" s="96"/>
      <c r="AF103" s="96"/>
      <c r="AG103" s="96"/>
      <c r="AH103" s="96"/>
      <c r="AI103" s="96"/>
      <c r="AJ103" s="96"/>
      <c r="AK103" s="96"/>
      <c r="AL103" s="96"/>
      <c r="AM103" s="96"/>
      <c r="AN103" s="96"/>
      <c r="AO103" s="96"/>
      <c r="AP103" s="96"/>
      <c r="AQ103" s="96"/>
      <c r="AR103" s="96"/>
      <c r="AS103" s="96"/>
      <c r="AT103" s="96"/>
      <c r="AU103" s="96"/>
      <c r="AV103" s="96"/>
      <c r="AW103" s="96"/>
      <c r="AX103" s="96"/>
      <c r="AY103" s="96"/>
      <c r="AZ103" s="96"/>
      <c r="BA103" s="96"/>
      <c r="BB103" s="96"/>
      <c r="BC103" s="96"/>
      <c r="BD103" s="96"/>
      <c r="BE103" s="96"/>
      <c r="BF103" s="96"/>
      <c r="BG103" s="96"/>
      <c r="BH103" s="96"/>
      <c r="BI103" s="96"/>
      <c r="BJ103" s="96"/>
      <c r="BK103" s="96"/>
      <c r="BL103" s="96"/>
      <c r="BM103" s="96"/>
      <c r="BN103" s="96"/>
      <c r="BO103" s="96"/>
      <c r="BP103" s="96"/>
      <c r="BQ103" s="96"/>
      <c r="BR103" s="96"/>
      <c r="BS103" s="96"/>
      <c r="BT103" s="96"/>
      <c r="BU103" s="96"/>
      <c r="BV103" s="96"/>
      <c r="BW103" s="96"/>
      <c r="BX103" s="96"/>
      <c r="BY103" s="96"/>
      <c r="BZ103" s="96"/>
      <c r="CA103" s="96"/>
      <c r="CB103" s="96"/>
      <c r="CC103" s="96"/>
      <c r="CD103" s="96"/>
      <c r="CE103" s="96"/>
      <c r="CF103" s="96"/>
      <c r="CG103" s="96"/>
      <c r="CH103" s="96"/>
      <c r="CI103" s="96"/>
      <c r="CJ103" s="96"/>
      <c r="CK103" s="96"/>
      <c r="CL103" s="96"/>
      <c r="CM103" s="96"/>
      <c r="CN103" s="96"/>
      <c r="CO103" s="96"/>
      <c r="CP103" s="96"/>
      <c r="CQ103" s="96"/>
      <c r="CR103" s="96"/>
      <c r="CS103" s="96"/>
      <c r="CT103" s="96"/>
      <c r="CU103" s="96"/>
      <c r="CV103" s="96"/>
      <c r="CW103" s="96"/>
      <c r="CX103" s="96"/>
      <c r="CY103" s="96"/>
      <c r="CZ103" s="96"/>
      <c r="DA103" s="96"/>
      <c r="DB103" s="96"/>
      <c r="DC103" s="96"/>
      <c r="DD103" s="96"/>
      <c r="DE103" s="96"/>
      <c r="DF103" s="96"/>
      <c r="DG103" s="96"/>
      <c r="DH103" s="96"/>
      <c r="DI103" s="96"/>
      <c r="DJ103" s="96"/>
      <c r="DK103" s="96"/>
      <c r="DL103" s="96"/>
      <c r="DM103" s="96"/>
      <c r="DN103" s="96"/>
      <c r="DO103" s="96"/>
      <c r="DP103" s="96"/>
      <c r="DQ103" s="96"/>
      <c r="DR103" s="96"/>
      <c r="DS103" s="96"/>
      <c r="DT103" s="96"/>
      <c r="DU103" s="96"/>
      <c r="DV103" s="96"/>
      <c r="DW103" s="96"/>
      <c r="DX103" s="96"/>
      <c r="DY103" s="96"/>
      <c r="DZ103" s="96"/>
      <c r="EA103" s="96"/>
      <c r="EB103" s="96"/>
      <c r="EC103" s="96"/>
      <c r="ED103" s="96"/>
      <c r="EE103" s="96"/>
      <c r="EF103" s="96"/>
      <c r="EG103" s="96"/>
      <c r="EH103" s="96"/>
      <c r="EI103" s="96"/>
      <c r="EJ103" s="96"/>
      <c r="EK103" s="96"/>
      <c r="EL103" s="96"/>
      <c r="EM103" s="96"/>
      <c r="EN103" s="96"/>
      <c r="EO103" s="96"/>
      <c r="EP103" s="96"/>
      <c r="EQ103" s="96"/>
      <c r="ER103" s="96"/>
      <c r="ES103" s="96"/>
      <c r="ET103" s="96"/>
      <c r="EU103" s="96"/>
      <c r="EV103" s="96"/>
      <c r="EW103" s="96"/>
      <c r="EX103" s="96"/>
      <c r="EY103" s="96"/>
      <c r="EZ103" s="96"/>
    </row>
    <row r="104" spans="1:156" hidden="1">
      <c r="A104" s="96"/>
      <c r="B104" s="96"/>
      <c r="C104" s="626">
        <v>13</v>
      </c>
      <c r="D104" s="626" t="s">
        <v>185</v>
      </c>
      <c r="E104" s="1025"/>
      <c r="F104" s="626"/>
      <c r="G104" s="1020">
        <v>6</v>
      </c>
      <c r="H104" s="1020" t="s">
        <v>383</v>
      </c>
      <c r="I104" s="1020">
        <v>174</v>
      </c>
      <c r="J104" s="1020">
        <v>25</v>
      </c>
      <c r="K104" s="96"/>
      <c r="L104" s="96"/>
      <c r="M104" s="96"/>
      <c r="N104" s="96"/>
      <c r="O104" s="96"/>
      <c r="P104" s="96"/>
      <c r="Q104" s="96"/>
      <c r="R104" s="96"/>
      <c r="S104" s="96"/>
      <c r="T104" s="96"/>
      <c r="U104" s="96"/>
      <c r="V104" s="96"/>
      <c r="W104" s="96"/>
      <c r="X104" s="96"/>
      <c r="Y104" s="96"/>
      <c r="Z104" s="96"/>
      <c r="AA104" s="96"/>
      <c r="AB104" s="96"/>
      <c r="AC104" s="96"/>
      <c r="AD104" s="96"/>
      <c r="AE104" s="96"/>
      <c r="AF104" s="96"/>
      <c r="AG104" s="96"/>
      <c r="AH104" s="96"/>
      <c r="AI104" s="96"/>
      <c r="AJ104" s="96"/>
      <c r="AK104" s="96"/>
      <c r="AL104" s="96"/>
      <c r="AM104" s="96"/>
      <c r="AN104" s="96"/>
      <c r="AO104" s="96"/>
      <c r="AP104" s="96"/>
      <c r="AQ104" s="96"/>
      <c r="AR104" s="96"/>
      <c r="AS104" s="96"/>
      <c r="AT104" s="96"/>
      <c r="AU104" s="96"/>
      <c r="AV104" s="96"/>
      <c r="AW104" s="96"/>
      <c r="AX104" s="96"/>
      <c r="AY104" s="96"/>
      <c r="AZ104" s="96"/>
      <c r="BA104" s="96"/>
      <c r="BB104" s="96"/>
      <c r="BC104" s="96"/>
      <c r="BD104" s="96"/>
      <c r="BE104" s="96"/>
      <c r="BF104" s="96"/>
      <c r="BG104" s="96"/>
      <c r="BH104" s="96"/>
      <c r="BI104" s="96"/>
      <c r="BJ104" s="96"/>
      <c r="BK104" s="96"/>
      <c r="BL104" s="96"/>
      <c r="BM104" s="96"/>
      <c r="BN104" s="96"/>
      <c r="BO104" s="96"/>
      <c r="BP104" s="96"/>
      <c r="BQ104" s="96"/>
      <c r="BR104" s="96"/>
      <c r="BS104" s="96"/>
      <c r="BT104" s="96"/>
      <c r="BU104" s="96"/>
      <c r="BV104" s="96"/>
      <c r="BW104" s="96"/>
      <c r="BX104" s="96"/>
      <c r="BY104" s="96"/>
      <c r="BZ104" s="96"/>
      <c r="CA104" s="96"/>
      <c r="CB104" s="96"/>
      <c r="CC104" s="96"/>
      <c r="CD104" s="96"/>
      <c r="CE104" s="96"/>
      <c r="CF104" s="96"/>
      <c r="CG104" s="96"/>
      <c r="CH104" s="96"/>
      <c r="CI104" s="96"/>
      <c r="CJ104" s="96"/>
      <c r="CK104" s="96"/>
      <c r="CL104" s="96"/>
      <c r="CM104" s="96"/>
      <c r="CN104" s="96"/>
      <c r="CO104" s="96"/>
      <c r="CP104" s="96"/>
      <c r="CQ104" s="96"/>
      <c r="CR104" s="96"/>
      <c r="CS104" s="96"/>
      <c r="CT104" s="96"/>
      <c r="CU104" s="96"/>
      <c r="CV104" s="96"/>
      <c r="CW104" s="96"/>
      <c r="CX104" s="96"/>
      <c r="CY104" s="96"/>
      <c r="CZ104" s="96"/>
      <c r="DA104" s="96"/>
      <c r="DB104" s="96"/>
      <c r="DC104" s="96"/>
      <c r="DD104" s="96"/>
      <c r="DE104" s="96"/>
      <c r="DF104" s="96"/>
      <c r="DG104" s="96"/>
      <c r="DH104" s="96"/>
      <c r="DI104" s="96"/>
      <c r="DJ104" s="96"/>
      <c r="DK104" s="96"/>
      <c r="DL104" s="96"/>
      <c r="DM104" s="96"/>
      <c r="DN104" s="96"/>
      <c r="DO104" s="96"/>
      <c r="DP104" s="96"/>
      <c r="DQ104" s="96"/>
      <c r="DR104" s="96"/>
      <c r="DS104" s="96"/>
      <c r="DT104" s="96"/>
      <c r="DU104" s="96"/>
      <c r="DV104" s="96"/>
      <c r="DW104" s="96"/>
      <c r="DX104" s="96"/>
      <c r="DY104" s="96"/>
      <c r="DZ104" s="96"/>
      <c r="EA104" s="96"/>
      <c r="EB104" s="96"/>
      <c r="EC104" s="96"/>
      <c r="ED104" s="96"/>
      <c r="EE104" s="96"/>
      <c r="EF104" s="96"/>
      <c r="EG104" s="96"/>
      <c r="EH104" s="96"/>
      <c r="EI104" s="96"/>
      <c r="EJ104" s="96"/>
      <c r="EK104" s="96"/>
      <c r="EL104" s="96"/>
      <c r="EM104" s="96"/>
      <c r="EN104" s="96"/>
      <c r="EO104" s="96"/>
      <c r="EP104" s="96"/>
      <c r="EQ104" s="96"/>
      <c r="ER104" s="96"/>
      <c r="ES104" s="96"/>
      <c r="ET104" s="96"/>
      <c r="EU104" s="96"/>
      <c r="EV104" s="96"/>
      <c r="EW104" s="96"/>
      <c r="EX104" s="96"/>
      <c r="EY104" s="96"/>
      <c r="EZ104" s="96"/>
    </row>
    <row r="105" spans="1:156" hidden="1">
      <c r="A105" s="96"/>
      <c r="B105" s="96"/>
      <c r="C105" s="626">
        <v>13</v>
      </c>
      <c r="D105" s="626" t="s">
        <v>194</v>
      </c>
      <c r="E105" s="1025"/>
      <c r="F105" s="626"/>
      <c r="G105" s="1020">
        <v>13</v>
      </c>
      <c r="H105" s="1020" t="s">
        <v>387</v>
      </c>
      <c r="I105" s="1020">
        <v>125</v>
      </c>
      <c r="J105" s="1020">
        <v>22</v>
      </c>
      <c r="K105" s="96"/>
      <c r="L105" s="96"/>
      <c r="M105" s="96"/>
      <c r="N105" s="96"/>
      <c r="O105" s="96"/>
      <c r="P105" s="96"/>
      <c r="Q105" s="96"/>
      <c r="R105" s="96"/>
      <c r="S105" s="96"/>
      <c r="T105" s="96"/>
      <c r="U105" s="96"/>
      <c r="V105" s="96"/>
      <c r="W105" s="96"/>
      <c r="X105" s="96"/>
      <c r="Y105" s="96"/>
      <c r="Z105" s="96"/>
      <c r="AA105" s="96"/>
      <c r="AB105" s="96"/>
      <c r="AC105" s="96"/>
      <c r="AD105" s="96"/>
      <c r="AE105" s="96"/>
      <c r="AF105" s="96"/>
      <c r="AG105" s="96"/>
      <c r="AH105" s="96"/>
      <c r="AI105" s="96"/>
      <c r="AJ105" s="96"/>
      <c r="AK105" s="96"/>
      <c r="AL105" s="96"/>
      <c r="AM105" s="96"/>
      <c r="AN105" s="96"/>
      <c r="AO105" s="96"/>
      <c r="AP105" s="96"/>
      <c r="AQ105" s="96"/>
      <c r="AR105" s="96"/>
      <c r="AS105" s="96"/>
      <c r="AT105" s="96"/>
      <c r="AU105" s="96"/>
      <c r="AV105" s="96"/>
      <c r="AW105" s="96"/>
      <c r="AX105" s="96"/>
      <c r="AY105" s="96"/>
      <c r="AZ105" s="96"/>
      <c r="BA105" s="96"/>
      <c r="BB105" s="96"/>
      <c r="BC105" s="96"/>
      <c r="BD105" s="96"/>
      <c r="BE105" s="96"/>
      <c r="BF105" s="96"/>
      <c r="BG105" s="96"/>
      <c r="BH105" s="96"/>
      <c r="BI105" s="96"/>
      <c r="BJ105" s="96"/>
      <c r="BK105" s="96"/>
      <c r="BL105" s="96"/>
      <c r="BM105" s="96"/>
      <c r="BN105" s="96"/>
      <c r="BO105" s="96"/>
      <c r="BP105" s="96"/>
      <c r="BQ105" s="96"/>
      <c r="BR105" s="96"/>
      <c r="BS105" s="96"/>
      <c r="BT105" s="96"/>
      <c r="BU105" s="96"/>
      <c r="BV105" s="96"/>
      <c r="BW105" s="96"/>
      <c r="BX105" s="96"/>
      <c r="BY105" s="96"/>
      <c r="BZ105" s="96"/>
      <c r="CA105" s="96"/>
      <c r="CB105" s="96"/>
      <c r="CC105" s="96"/>
      <c r="CD105" s="96"/>
      <c r="CE105" s="96"/>
      <c r="CF105" s="96"/>
      <c r="CG105" s="96"/>
      <c r="CH105" s="96"/>
      <c r="CI105" s="96"/>
      <c r="CJ105" s="96"/>
      <c r="CK105" s="96"/>
      <c r="CL105" s="96"/>
      <c r="CM105" s="96"/>
      <c r="CN105" s="96"/>
      <c r="CO105" s="96"/>
      <c r="CP105" s="96"/>
      <c r="CQ105" s="96"/>
      <c r="CR105" s="96"/>
      <c r="CS105" s="96"/>
      <c r="CT105" s="96"/>
      <c r="CU105" s="96"/>
      <c r="CV105" s="96"/>
      <c r="CW105" s="96"/>
      <c r="CX105" s="96"/>
      <c r="CY105" s="96"/>
      <c r="CZ105" s="96"/>
      <c r="DA105" s="96"/>
      <c r="DB105" s="96"/>
      <c r="DC105" s="96"/>
      <c r="DD105" s="96"/>
      <c r="DE105" s="96"/>
      <c r="DF105" s="96"/>
      <c r="DG105" s="96"/>
      <c r="DH105" s="96"/>
      <c r="DI105" s="96"/>
      <c r="DJ105" s="96"/>
      <c r="DK105" s="96"/>
      <c r="DL105" s="96"/>
      <c r="DM105" s="96"/>
      <c r="DN105" s="96"/>
      <c r="DO105" s="96"/>
      <c r="DP105" s="96"/>
      <c r="DQ105" s="96"/>
      <c r="DR105" s="96"/>
      <c r="DS105" s="96"/>
      <c r="DT105" s="96"/>
      <c r="DU105" s="96"/>
      <c r="DV105" s="96"/>
      <c r="DW105" s="96"/>
      <c r="DX105" s="96"/>
      <c r="DY105" s="96"/>
      <c r="DZ105" s="96"/>
      <c r="EA105" s="96"/>
      <c r="EB105" s="96"/>
      <c r="EC105" s="96"/>
      <c r="ED105" s="96"/>
      <c r="EE105" s="96"/>
      <c r="EF105" s="96"/>
      <c r="EG105" s="96"/>
      <c r="EH105" s="96"/>
      <c r="EI105" s="96"/>
      <c r="EJ105" s="96"/>
      <c r="EK105" s="96"/>
      <c r="EL105" s="96"/>
      <c r="EM105" s="96"/>
      <c r="EN105" s="96"/>
      <c r="EO105" s="96"/>
      <c r="EP105" s="96"/>
      <c r="EQ105" s="96"/>
      <c r="ER105" s="96"/>
      <c r="ES105" s="96"/>
      <c r="ET105" s="96"/>
      <c r="EU105" s="96"/>
      <c r="EV105" s="96"/>
      <c r="EW105" s="96"/>
      <c r="EX105" s="96"/>
      <c r="EY105" s="96"/>
      <c r="EZ105" s="96"/>
    </row>
    <row r="106" spans="1:156" hidden="1">
      <c r="A106" s="96"/>
      <c r="B106" s="96"/>
      <c r="C106" s="626">
        <v>13</v>
      </c>
      <c r="D106" s="626" t="s">
        <v>206</v>
      </c>
      <c r="E106" s="1025"/>
      <c r="F106" s="626"/>
      <c r="G106" s="1020">
        <v>7</v>
      </c>
      <c r="H106" s="1020" t="s">
        <v>394</v>
      </c>
      <c r="I106" s="1020">
        <v>29</v>
      </c>
      <c r="J106" s="1020">
        <v>3</v>
      </c>
      <c r="K106" s="96"/>
      <c r="L106" s="96"/>
      <c r="M106" s="96"/>
      <c r="N106" s="96"/>
      <c r="O106" s="96"/>
      <c r="P106" s="96"/>
      <c r="Q106" s="96"/>
      <c r="R106" s="96"/>
      <c r="S106" s="96"/>
      <c r="T106" s="96"/>
      <c r="U106" s="96"/>
      <c r="V106" s="96"/>
      <c r="W106" s="96"/>
      <c r="X106" s="96"/>
      <c r="Y106" s="96"/>
      <c r="Z106" s="96"/>
      <c r="AA106" s="96"/>
      <c r="AB106" s="96"/>
      <c r="AC106" s="96"/>
      <c r="AD106" s="96"/>
      <c r="AE106" s="96"/>
      <c r="AF106" s="96"/>
      <c r="AG106" s="96"/>
      <c r="AH106" s="96"/>
      <c r="AI106" s="96"/>
      <c r="AJ106" s="96"/>
      <c r="AK106" s="96"/>
      <c r="AL106" s="96"/>
      <c r="AM106" s="96"/>
      <c r="AN106" s="96"/>
      <c r="AO106" s="96"/>
      <c r="AP106" s="96"/>
      <c r="AQ106" s="96"/>
      <c r="AR106" s="96"/>
      <c r="AS106" s="96"/>
      <c r="AT106" s="96"/>
      <c r="AU106" s="96"/>
      <c r="AV106" s="96"/>
      <c r="AW106" s="96"/>
      <c r="AX106" s="96"/>
      <c r="AY106" s="96"/>
      <c r="AZ106" s="96"/>
      <c r="BA106" s="96"/>
      <c r="BB106" s="96"/>
      <c r="BC106" s="96"/>
      <c r="BD106" s="96"/>
      <c r="BE106" s="96"/>
      <c r="BF106" s="96"/>
      <c r="BG106" s="96"/>
      <c r="BH106" s="96"/>
      <c r="BI106" s="96"/>
      <c r="BJ106" s="96"/>
      <c r="BK106" s="96"/>
      <c r="BL106" s="96"/>
      <c r="BM106" s="96"/>
      <c r="BN106" s="96"/>
      <c r="BO106" s="96"/>
      <c r="BP106" s="96"/>
      <c r="BQ106" s="96"/>
      <c r="BR106" s="96"/>
      <c r="BS106" s="96"/>
      <c r="BT106" s="96"/>
      <c r="BU106" s="96"/>
      <c r="BV106" s="96"/>
      <c r="BW106" s="96"/>
      <c r="BX106" s="96"/>
      <c r="BY106" s="96"/>
      <c r="BZ106" s="96"/>
      <c r="CA106" s="96"/>
      <c r="CB106" s="96"/>
      <c r="CC106" s="96"/>
      <c r="CD106" s="96"/>
      <c r="CE106" s="96"/>
      <c r="CF106" s="96"/>
      <c r="CG106" s="96"/>
      <c r="CH106" s="96"/>
      <c r="CI106" s="96"/>
      <c r="CJ106" s="96"/>
      <c r="CK106" s="96"/>
      <c r="CL106" s="96"/>
      <c r="CM106" s="96"/>
      <c r="CN106" s="96"/>
      <c r="CO106" s="96"/>
      <c r="CP106" s="96"/>
      <c r="CQ106" s="96"/>
      <c r="CR106" s="96"/>
      <c r="CS106" s="96"/>
      <c r="CT106" s="96"/>
      <c r="CU106" s="96"/>
      <c r="CV106" s="96"/>
      <c r="CW106" s="96"/>
      <c r="CX106" s="96"/>
      <c r="CY106" s="96"/>
      <c r="CZ106" s="96"/>
      <c r="DA106" s="96"/>
      <c r="DB106" s="96"/>
      <c r="DC106" s="96"/>
      <c r="DD106" s="96"/>
      <c r="DE106" s="96"/>
      <c r="DF106" s="96"/>
      <c r="DG106" s="96"/>
      <c r="DH106" s="96"/>
      <c r="DI106" s="96"/>
      <c r="DJ106" s="96"/>
      <c r="DK106" s="96"/>
      <c r="DL106" s="96"/>
      <c r="DM106" s="96"/>
      <c r="DN106" s="96"/>
      <c r="DO106" s="96"/>
      <c r="DP106" s="96"/>
      <c r="DQ106" s="96"/>
      <c r="DR106" s="96"/>
      <c r="DS106" s="96"/>
      <c r="DT106" s="96"/>
      <c r="DU106" s="96"/>
      <c r="DV106" s="96"/>
      <c r="DW106" s="96"/>
      <c r="DX106" s="96"/>
      <c r="DY106" s="96"/>
      <c r="DZ106" s="96"/>
      <c r="EA106" s="96"/>
      <c r="EB106" s="96"/>
      <c r="EC106" s="96"/>
      <c r="ED106" s="96"/>
      <c r="EE106" s="96"/>
      <c r="EF106" s="96"/>
      <c r="EG106" s="96"/>
      <c r="EH106" s="96"/>
      <c r="EI106" s="96"/>
      <c r="EJ106" s="96"/>
      <c r="EK106" s="96"/>
      <c r="EL106" s="96"/>
      <c r="EM106" s="96"/>
      <c r="EN106" s="96"/>
      <c r="EO106" s="96"/>
      <c r="EP106" s="96"/>
      <c r="EQ106" s="96"/>
      <c r="ER106" s="96"/>
      <c r="ES106" s="96"/>
      <c r="ET106" s="96"/>
      <c r="EU106" s="96"/>
      <c r="EV106" s="96"/>
      <c r="EW106" s="96"/>
      <c r="EX106" s="96"/>
      <c r="EY106" s="96"/>
      <c r="EZ106" s="96"/>
    </row>
    <row r="107" spans="1:156" hidden="1">
      <c r="A107" s="96"/>
      <c r="B107" s="96"/>
      <c r="C107" s="626">
        <v>13</v>
      </c>
      <c r="D107" s="626" t="s">
        <v>223</v>
      </c>
      <c r="E107" s="1025"/>
      <c r="F107" s="626"/>
      <c r="G107" s="1020">
        <v>9</v>
      </c>
      <c r="H107" s="1020" t="s">
        <v>405</v>
      </c>
      <c r="I107" s="1020">
        <v>4</v>
      </c>
      <c r="J107" s="1020">
        <v>3</v>
      </c>
      <c r="K107" s="96"/>
      <c r="L107" s="96"/>
      <c r="M107" s="96"/>
      <c r="N107" s="96"/>
      <c r="O107" s="96"/>
      <c r="P107" s="96"/>
      <c r="Q107" s="96"/>
      <c r="R107" s="96"/>
      <c r="S107" s="96"/>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6"/>
      <c r="BC107" s="96"/>
      <c r="BD107" s="96"/>
      <c r="BE107" s="96"/>
      <c r="BF107" s="96"/>
      <c r="BG107" s="96"/>
      <c r="BH107" s="96"/>
      <c r="BI107" s="96"/>
      <c r="BJ107" s="96"/>
      <c r="BK107" s="96"/>
      <c r="BL107" s="96"/>
      <c r="BM107" s="96"/>
      <c r="BN107" s="96"/>
      <c r="BO107" s="96"/>
      <c r="BP107" s="96"/>
      <c r="BQ107" s="96"/>
      <c r="BR107" s="96"/>
      <c r="BS107" s="96"/>
      <c r="BT107" s="96"/>
      <c r="BU107" s="96"/>
      <c r="BV107" s="96"/>
      <c r="BW107" s="96"/>
      <c r="BX107" s="96"/>
      <c r="BY107" s="96"/>
      <c r="BZ107" s="96"/>
      <c r="CA107" s="96"/>
      <c r="CB107" s="96"/>
      <c r="CC107" s="96"/>
      <c r="CD107" s="96"/>
      <c r="CE107" s="96"/>
      <c r="CF107" s="96"/>
      <c r="CG107" s="96"/>
      <c r="CH107" s="96"/>
      <c r="CI107" s="96"/>
      <c r="CJ107" s="96"/>
      <c r="CK107" s="96"/>
      <c r="CL107" s="96"/>
      <c r="CM107" s="96"/>
      <c r="CN107" s="96"/>
      <c r="CO107" s="96"/>
      <c r="CP107" s="96"/>
      <c r="CQ107" s="96"/>
      <c r="CR107" s="96"/>
      <c r="CS107" s="96"/>
      <c r="CT107" s="96"/>
      <c r="CU107" s="96"/>
      <c r="CV107" s="96"/>
      <c r="CW107" s="96"/>
      <c r="CX107" s="96"/>
      <c r="CY107" s="96"/>
      <c r="CZ107" s="96"/>
      <c r="DA107" s="96"/>
      <c r="DB107" s="96"/>
      <c r="DC107" s="96"/>
      <c r="DD107" s="96"/>
      <c r="DE107" s="96"/>
      <c r="DF107" s="96"/>
      <c r="DG107" s="96"/>
      <c r="DH107" s="96"/>
      <c r="DI107" s="96"/>
      <c r="DJ107" s="96"/>
      <c r="DK107" s="96"/>
      <c r="DL107" s="96"/>
      <c r="DM107" s="96"/>
      <c r="DN107" s="96"/>
      <c r="DO107" s="96"/>
      <c r="DP107" s="96"/>
      <c r="DQ107" s="96"/>
      <c r="DR107" s="96"/>
      <c r="DS107" s="96"/>
      <c r="DT107" s="96"/>
      <c r="DU107" s="96"/>
      <c r="DV107" s="96"/>
      <c r="DW107" s="96"/>
      <c r="DX107" s="96"/>
      <c r="DY107" s="96"/>
      <c r="DZ107" s="96"/>
      <c r="EA107" s="96"/>
      <c r="EB107" s="96"/>
      <c r="EC107" s="96"/>
      <c r="ED107" s="96"/>
      <c r="EE107" s="96"/>
      <c r="EF107" s="96"/>
      <c r="EG107" s="96"/>
      <c r="EH107" s="96"/>
      <c r="EI107" s="96"/>
      <c r="EJ107" s="96"/>
      <c r="EK107" s="96"/>
      <c r="EL107" s="96"/>
      <c r="EM107" s="96"/>
      <c r="EN107" s="96"/>
      <c r="EO107" s="96"/>
      <c r="EP107" s="96"/>
      <c r="EQ107" s="96"/>
      <c r="ER107" s="96"/>
      <c r="ES107" s="96"/>
      <c r="ET107" s="96"/>
      <c r="EU107" s="96"/>
      <c r="EV107" s="96"/>
      <c r="EW107" s="96"/>
      <c r="EX107" s="96"/>
      <c r="EY107" s="96"/>
      <c r="EZ107" s="96"/>
    </row>
    <row r="108" spans="1:156" hidden="1">
      <c r="A108" s="96"/>
      <c r="B108" s="96"/>
      <c r="C108" s="626">
        <v>13</v>
      </c>
      <c r="D108" s="626" t="s">
        <v>244</v>
      </c>
      <c r="E108" s="1025"/>
      <c r="F108" s="626"/>
      <c r="G108" s="1020">
        <v>7</v>
      </c>
      <c r="H108" s="1020" t="s">
        <v>407</v>
      </c>
      <c r="I108" s="1020">
        <v>25</v>
      </c>
      <c r="J108" s="1020">
        <v>3</v>
      </c>
      <c r="K108" s="96"/>
      <c r="L108" s="96"/>
      <c r="M108" s="96"/>
      <c r="N108" s="96"/>
      <c r="O108" s="96"/>
      <c r="P108" s="96"/>
      <c r="Q108" s="96"/>
      <c r="R108" s="96"/>
      <c r="S108" s="96"/>
      <c r="T108" s="96"/>
      <c r="U108" s="96"/>
      <c r="V108" s="96"/>
      <c r="W108" s="96"/>
      <c r="X108" s="96"/>
      <c r="Y108" s="96"/>
      <c r="Z108" s="96"/>
      <c r="AA108" s="96"/>
      <c r="AB108" s="96"/>
      <c r="AC108" s="96"/>
      <c r="AD108" s="96"/>
      <c r="AE108" s="96"/>
      <c r="AF108" s="96"/>
      <c r="AG108" s="96"/>
      <c r="AH108" s="96"/>
      <c r="AI108" s="96"/>
      <c r="AJ108" s="96"/>
      <c r="AK108" s="96"/>
      <c r="AL108" s="96"/>
      <c r="AM108" s="96"/>
      <c r="AN108" s="96"/>
      <c r="AO108" s="96"/>
      <c r="AP108" s="96"/>
      <c r="AQ108" s="96"/>
      <c r="AR108" s="96"/>
      <c r="AS108" s="96"/>
      <c r="AT108" s="96"/>
      <c r="AU108" s="96"/>
      <c r="AV108" s="96"/>
      <c r="AW108" s="96"/>
      <c r="AX108" s="96"/>
      <c r="AY108" s="96"/>
      <c r="AZ108" s="96"/>
      <c r="BA108" s="96"/>
      <c r="BB108" s="96"/>
      <c r="BC108" s="96"/>
      <c r="BD108" s="96"/>
      <c r="BE108" s="96"/>
      <c r="BF108" s="96"/>
      <c r="BG108" s="96"/>
      <c r="BH108" s="96"/>
      <c r="BI108" s="96"/>
      <c r="BJ108" s="96"/>
      <c r="BK108" s="96"/>
      <c r="BL108" s="96"/>
      <c r="BM108" s="96"/>
      <c r="BN108" s="96"/>
      <c r="BO108" s="96"/>
      <c r="BP108" s="96"/>
      <c r="BQ108" s="96"/>
      <c r="BR108" s="96"/>
      <c r="BS108" s="96"/>
      <c r="BT108" s="96"/>
      <c r="BU108" s="96"/>
      <c r="BV108" s="96"/>
      <c r="BW108" s="96"/>
      <c r="BX108" s="96"/>
      <c r="BY108" s="96"/>
      <c r="BZ108" s="96"/>
      <c r="CA108" s="96"/>
      <c r="CB108" s="96"/>
      <c r="CC108" s="96"/>
      <c r="CD108" s="96"/>
      <c r="CE108" s="96"/>
      <c r="CF108" s="96"/>
      <c r="CG108" s="96"/>
      <c r="CH108" s="96"/>
      <c r="CI108" s="96"/>
      <c r="CJ108" s="96"/>
      <c r="CK108" s="96"/>
      <c r="CL108" s="96"/>
      <c r="CM108" s="96"/>
      <c r="CN108" s="96"/>
      <c r="CO108" s="96"/>
      <c r="CP108" s="96"/>
      <c r="CQ108" s="96"/>
      <c r="CR108" s="96"/>
      <c r="CS108" s="96"/>
      <c r="CT108" s="96"/>
      <c r="CU108" s="96"/>
      <c r="CV108" s="96"/>
      <c r="CW108" s="96"/>
      <c r="CX108" s="96"/>
      <c r="CY108" s="96"/>
      <c r="CZ108" s="96"/>
      <c r="DA108" s="96"/>
      <c r="DB108" s="96"/>
      <c r="DC108" s="96"/>
      <c r="DD108" s="96"/>
      <c r="DE108" s="96"/>
      <c r="DF108" s="96"/>
      <c r="DG108" s="96"/>
      <c r="DH108" s="96"/>
      <c r="DI108" s="96"/>
      <c r="DJ108" s="96"/>
      <c r="DK108" s="96"/>
      <c r="DL108" s="96"/>
      <c r="DM108" s="96"/>
      <c r="DN108" s="96"/>
      <c r="DO108" s="96"/>
      <c r="DP108" s="96"/>
      <c r="DQ108" s="96"/>
      <c r="DR108" s="96"/>
      <c r="DS108" s="96"/>
      <c r="DT108" s="96"/>
      <c r="DU108" s="96"/>
      <c r="DV108" s="96"/>
      <c r="DW108" s="96"/>
      <c r="DX108" s="96"/>
      <c r="DY108" s="96"/>
      <c r="DZ108" s="96"/>
      <c r="EA108" s="96"/>
      <c r="EB108" s="96"/>
      <c r="EC108" s="96"/>
      <c r="ED108" s="96"/>
      <c r="EE108" s="96"/>
      <c r="EF108" s="96"/>
      <c r="EG108" s="96"/>
      <c r="EH108" s="96"/>
      <c r="EI108" s="96"/>
      <c r="EJ108" s="96"/>
      <c r="EK108" s="96"/>
      <c r="EL108" s="96"/>
      <c r="EM108" s="96"/>
      <c r="EN108" s="96"/>
      <c r="EO108" s="96"/>
      <c r="EP108" s="96"/>
      <c r="EQ108" s="96"/>
      <c r="ER108" s="96"/>
      <c r="ES108" s="96"/>
      <c r="ET108" s="96"/>
      <c r="EU108" s="96"/>
      <c r="EV108" s="96"/>
      <c r="EW108" s="96"/>
      <c r="EX108" s="96"/>
      <c r="EY108" s="96"/>
      <c r="EZ108" s="96"/>
    </row>
    <row r="109" spans="1:156" hidden="1">
      <c r="A109" s="96"/>
      <c r="B109" s="96"/>
      <c r="C109" s="626">
        <v>13</v>
      </c>
      <c r="D109" s="626" t="s">
        <v>278</v>
      </c>
      <c r="E109" s="1025"/>
      <c r="F109" s="626"/>
      <c r="G109" s="1020">
        <v>5</v>
      </c>
      <c r="H109" s="1020" t="s">
        <v>410</v>
      </c>
      <c r="I109" s="1020">
        <v>112</v>
      </c>
      <c r="J109" s="1020">
        <v>19</v>
      </c>
      <c r="K109" s="96"/>
      <c r="L109" s="96"/>
      <c r="M109" s="96"/>
      <c r="N109" s="96"/>
      <c r="O109" s="96"/>
      <c r="P109" s="96"/>
      <c r="Q109" s="96"/>
      <c r="R109" s="96"/>
      <c r="S109" s="96"/>
      <c r="T109" s="96"/>
      <c r="U109" s="96"/>
      <c r="V109" s="96"/>
      <c r="W109" s="96"/>
      <c r="X109" s="96"/>
      <c r="Y109" s="96"/>
      <c r="Z109" s="96"/>
      <c r="AA109" s="96"/>
      <c r="AB109" s="96"/>
      <c r="AC109" s="96"/>
      <c r="AD109" s="96"/>
      <c r="AE109" s="96"/>
      <c r="AF109" s="96"/>
      <c r="AG109" s="96"/>
      <c r="AH109" s="96"/>
      <c r="AI109" s="96"/>
      <c r="AJ109" s="96"/>
      <c r="AK109" s="96"/>
      <c r="AL109" s="96"/>
      <c r="AM109" s="96"/>
      <c r="AN109" s="96"/>
      <c r="AO109" s="96"/>
      <c r="AP109" s="96"/>
      <c r="AQ109" s="96"/>
      <c r="AR109" s="96"/>
      <c r="AS109" s="96"/>
      <c r="AT109" s="96"/>
      <c r="AU109" s="96"/>
      <c r="AV109" s="96"/>
      <c r="AW109" s="96"/>
      <c r="AX109" s="96"/>
      <c r="AY109" s="96"/>
      <c r="AZ109" s="96"/>
      <c r="BA109" s="96"/>
      <c r="BB109" s="96"/>
      <c r="BC109" s="96"/>
      <c r="BD109" s="96"/>
      <c r="BE109" s="96"/>
      <c r="BF109" s="96"/>
      <c r="BG109" s="96"/>
      <c r="BH109" s="96"/>
      <c r="BI109" s="96"/>
      <c r="BJ109" s="96"/>
      <c r="BK109" s="96"/>
      <c r="BL109" s="96"/>
      <c r="BM109" s="96"/>
      <c r="BN109" s="96"/>
      <c r="BO109" s="96"/>
      <c r="BP109" s="96"/>
      <c r="BQ109" s="96"/>
      <c r="BR109" s="96"/>
      <c r="BS109" s="96"/>
      <c r="BT109" s="96"/>
      <c r="BU109" s="96"/>
      <c r="BV109" s="96"/>
      <c r="BW109" s="96"/>
      <c r="BX109" s="96"/>
      <c r="BY109" s="96"/>
      <c r="BZ109" s="96"/>
      <c r="CA109" s="96"/>
      <c r="CB109" s="96"/>
      <c r="CC109" s="96"/>
      <c r="CD109" s="96"/>
      <c r="CE109" s="96"/>
      <c r="CF109" s="96"/>
      <c r="CG109" s="96"/>
      <c r="CH109" s="96"/>
      <c r="CI109" s="96"/>
      <c r="CJ109" s="96"/>
      <c r="CK109" s="96"/>
      <c r="CL109" s="96"/>
      <c r="CM109" s="96"/>
      <c r="CN109" s="96"/>
      <c r="CO109" s="96"/>
      <c r="CP109" s="96"/>
      <c r="CQ109" s="96"/>
      <c r="CR109" s="96"/>
      <c r="CS109" s="96"/>
      <c r="CT109" s="96"/>
      <c r="CU109" s="96"/>
      <c r="CV109" s="96"/>
      <c r="CW109" s="96"/>
      <c r="CX109" s="96"/>
      <c r="CY109" s="96"/>
      <c r="CZ109" s="96"/>
      <c r="DA109" s="96"/>
      <c r="DB109" s="96"/>
      <c r="DC109" s="96"/>
      <c r="DD109" s="96"/>
      <c r="DE109" s="96"/>
      <c r="DF109" s="96"/>
      <c r="DG109" s="96"/>
      <c r="DH109" s="96"/>
      <c r="DI109" s="96"/>
      <c r="DJ109" s="96"/>
      <c r="DK109" s="96"/>
      <c r="DL109" s="96"/>
      <c r="DM109" s="96"/>
      <c r="DN109" s="96"/>
      <c r="DO109" s="96"/>
      <c r="DP109" s="96"/>
      <c r="DQ109" s="96"/>
      <c r="DR109" s="96"/>
      <c r="DS109" s="96"/>
      <c r="DT109" s="96"/>
      <c r="DU109" s="96"/>
      <c r="DV109" s="96"/>
      <c r="DW109" s="96"/>
      <c r="DX109" s="96"/>
      <c r="DY109" s="96"/>
      <c r="DZ109" s="96"/>
      <c r="EA109" s="96"/>
      <c r="EB109" s="96"/>
      <c r="EC109" s="96"/>
      <c r="ED109" s="96"/>
      <c r="EE109" s="96"/>
      <c r="EF109" s="96"/>
      <c r="EG109" s="96"/>
      <c r="EH109" s="96"/>
      <c r="EI109" s="96"/>
      <c r="EJ109" s="96"/>
      <c r="EK109" s="96"/>
      <c r="EL109" s="96"/>
      <c r="EM109" s="96"/>
      <c r="EN109" s="96"/>
      <c r="EO109" s="96"/>
      <c r="EP109" s="96"/>
      <c r="EQ109" s="96"/>
      <c r="ER109" s="96"/>
      <c r="ES109" s="96"/>
      <c r="ET109" s="96"/>
      <c r="EU109" s="96"/>
      <c r="EV109" s="96"/>
      <c r="EW109" s="96"/>
      <c r="EX109" s="96"/>
      <c r="EY109" s="96"/>
      <c r="EZ109" s="96"/>
    </row>
    <row r="110" spans="1:156" hidden="1">
      <c r="A110" s="96"/>
      <c r="B110" s="96"/>
      <c r="C110" s="626">
        <v>13</v>
      </c>
      <c r="D110" s="626" t="s">
        <v>303</v>
      </c>
      <c r="E110" s="1025"/>
      <c r="F110" s="626"/>
      <c r="G110" s="1020">
        <v>8</v>
      </c>
      <c r="H110" s="1020" t="s">
        <v>413</v>
      </c>
      <c r="I110" s="1020">
        <v>35</v>
      </c>
      <c r="J110" s="1020">
        <v>2</v>
      </c>
      <c r="K110" s="96"/>
      <c r="L110" s="96"/>
      <c r="M110" s="96"/>
      <c r="N110" s="96"/>
      <c r="O110" s="96"/>
      <c r="P110" s="96"/>
      <c r="Q110" s="96"/>
      <c r="R110" s="96"/>
      <c r="S110" s="96"/>
      <c r="T110" s="96"/>
      <c r="U110" s="96"/>
      <c r="V110" s="96"/>
      <c r="W110" s="96"/>
      <c r="X110" s="96"/>
      <c r="Y110" s="96"/>
      <c r="Z110" s="96"/>
      <c r="AA110" s="96"/>
      <c r="AB110" s="96"/>
      <c r="AC110" s="96"/>
      <c r="AD110" s="96"/>
      <c r="AE110" s="96"/>
      <c r="AF110" s="96"/>
      <c r="AG110" s="96"/>
      <c r="AH110" s="96"/>
      <c r="AI110" s="96"/>
      <c r="AJ110" s="96"/>
      <c r="AK110" s="96"/>
      <c r="AL110" s="96"/>
      <c r="AM110" s="96"/>
      <c r="AN110" s="96"/>
      <c r="AO110" s="96"/>
      <c r="AP110" s="96"/>
      <c r="AQ110" s="96"/>
      <c r="AR110" s="96"/>
      <c r="AS110" s="96"/>
      <c r="AT110" s="96"/>
      <c r="AU110" s="96"/>
      <c r="AV110" s="96"/>
      <c r="AW110" s="96"/>
      <c r="AX110" s="96"/>
      <c r="AY110" s="96"/>
      <c r="AZ110" s="96"/>
      <c r="BA110" s="96"/>
      <c r="BB110" s="96"/>
      <c r="BC110" s="96"/>
      <c r="BD110" s="96"/>
      <c r="BE110" s="96"/>
      <c r="BF110" s="96"/>
      <c r="BG110" s="96"/>
      <c r="BH110" s="96"/>
      <c r="BI110" s="96"/>
      <c r="BJ110" s="96"/>
      <c r="BK110" s="96"/>
      <c r="BL110" s="96"/>
      <c r="BM110" s="96"/>
      <c r="BN110" s="96"/>
      <c r="BO110" s="96"/>
      <c r="BP110" s="96"/>
      <c r="BQ110" s="96"/>
      <c r="BR110" s="96"/>
      <c r="BS110" s="96"/>
      <c r="BT110" s="96"/>
      <c r="BU110" s="96"/>
      <c r="BV110" s="96"/>
      <c r="BW110" s="96"/>
      <c r="BX110" s="96"/>
      <c r="BY110" s="96"/>
      <c r="BZ110" s="96"/>
      <c r="CA110" s="96"/>
      <c r="CB110" s="96"/>
      <c r="CC110" s="96"/>
      <c r="CD110" s="96"/>
      <c r="CE110" s="96"/>
      <c r="CF110" s="96"/>
      <c r="CG110" s="96"/>
      <c r="CH110" s="96"/>
      <c r="CI110" s="96"/>
      <c r="CJ110" s="96"/>
      <c r="CK110" s="96"/>
      <c r="CL110" s="96"/>
      <c r="CM110" s="96"/>
      <c r="CN110" s="96"/>
      <c r="CO110" s="96"/>
      <c r="CP110" s="96"/>
      <c r="CQ110" s="96"/>
      <c r="CR110" s="96"/>
      <c r="CS110" s="96"/>
      <c r="CT110" s="96"/>
      <c r="CU110" s="96"/>
      <c r="CV110" s="96"/>
      <c r="CW110" s="96"/>
      <c r="CX110" s="96"/>
      <c r="CY110" s="96"/>
      <c r="CZ110" s="96"/>
      <c r="DA110" s="96"/>
      <c r="DB110" s="96"/>
      <c r="DC110" s="96"/>
      <c r="DD110" s="96"/>
      <c r="DE110" s="96"/>
      <c r="DF110" s="96"/>
      <c r="DG110" s="96"/>
      <c r="DH110" s="96"/>
      <c r="DI110" s="96"/>
      <c r="DJ110" s="96"/>
      <c r="DK110" s="96"/>
      <c r="DL110" s="96"/>
      <c r="DM110" s="96"/>
      <c r="DN110" s="96"/>
      <c r="DO110" s="96"/>
      <c r="DP110" s="96"/>
      <c r="DQ110" s="96"/>
      <c r="DR110" s="96"/>
      <c r="DS110" s="96"/>
      <c r="DT110" s="96"/>
      <c r="DU110" s="96"/>
      <c r="DV110" s="96"/>
      <c r="DW110" s="96"/>
      <c r="DX110" s="96"/>
      <c r="DY110" s="96"/>
      <c r="DZ110" s="96"/>
      <c r="EA110" s="96"/>
      <c r="EB110" s="96"/>
      <c r="EC110" s="96"/>
      <c r="ED110" s="96"/>
      <c r="EE110" s="96"/>
      <c r="EF110" s="96"/>
      <c r="EG110" s="96"/>
      <c r="EH110" s="96"/>
      <c r="EI110" s="96"/>
      <c r="EJ110" s="96"/>
      <c r="EK110" s="96"/>
      <c r="EL110" s="96"/>
      <c r="EM110" s="96"/>
      <c r="EN110" s="96"/>
      <c r="EO110" s="96"/>
      <c r="EP110" s="96"/>
      <c r="EQ110" s="96"/>
      <c r="ER110" s="96"/>
      <c r="ES110" s="96"/>
      <c r="ET110" s="96"/>
      <c r="EU110" s="96"/>
      <c r="EV110" s="96"/>
      <c r="EW110" s="96"/>
      <c r="EX110" s="96"/>
      <c r="EY110" s="96"/>
      <c r="EZ110" s="96"/>
    </row>
    <row r="111" spans="1:156" hidden="1">
      <c r="A111" s="96"/>
      <c r="B111" s="96"/>
      <c r="C111" s="626">
        <v>13</v>
      </c>
      <c r="D111" s="626" t="s">
        <v>311</v>
      </c>
      <c r="E111" s="1025"/>
      <c r="F111" s="626"/>
      <c r="G111" s="1020">
        <v>5</v>
      </c>
      <c r="H111" s="1020" t="s">
        <v>419</v>
      </c>
      <c r="I111" s="1020">
        <v>79</v>
      </c>
      <c r="J111" s="1020">
        <v>20</v>
      </c>
      <c r="K111" s="96"/>
      <c r="L111" s="96"/>
      <c r="M111" s="96"/>
      <c r="N111" s="96"/>
      <c r="O111" s="96"/>
      <c r="P111" s="96"/>
      <c r="Q111" s="96"/>
      <c r="R111" s="96"/>
      <c r="S111" s="96"/>
      <c r="T111" s="96"/>
      <c r="U111" s="96"/>
      <c r="V111" s="96"/>
      <c r="W111" s="96"/>
      <c r="X111" s="96"/>
      <c r="Y111" s="96"/>
      <c r="Z111" s="96"/>
      <c r="AA111" s="96"/>
      <c r="AB111" s="96"/>
      <c r="AC111" s="96"/>
      <c r="AD111" s="96"/>
      <c r="AE111" s="96"/>
      <c r="AF111" s="96"/>
      <c r="AG111" s="96"/>
      <c r="AH111" s="96"/>
      <c r="AI111" s="96"/>
      <c r="AJ111" s="96"/>
      <c r="AK111" s="96"/>
      <c r="AL111" s="96"/>
      <c r="AM111" s="96"/>
      <c r="AN111" s="96"/>
      <c r="AO111" s="96"/>
      <c r="AP111" s="96"/>
      <c r="AQ111" s="96"/>
      <c r="AR111" s="96"/>
      <c r="AS111" s="96"/>
      <c r="AT111" s="96"/>
      <c r="AU111" s="96"/>
      <c r="AV111" s="96"/>
      <c r="AW111" s="96"/>
      <c r="AX111" s="96"/>
      <c r="AY111" s="96"/>
      <c r="AZ111" s="96"/>
      <c r="BA111" s="96"/>
      <c r="BB111" s="96"/>
      <c r="BC111" s="96"/>
      <c r="BD111" s="96"/>
      <c r="BE111" s="96"/>
      <c r="BF111" s="96"/>
      <c r="BG111" s="96"/>
      <c r="BH111" s="96"/>
      <c r="BI111" s="96"/>
      <c r="BJ111" s="96"/>
      <c r="BK111" s="96"/>
      <c r="BL111" s="96"/>
      <c r="BM111" s="96"/>
      <c r="BN111" s="96"/>
      <c r="BO111" s="96"/>
      <c r="BP111" s="96"/>
      <c r="BQ111" s="96"/>
      <c r="BR111" s="96"/>
      <c r="BS111" s="96"/>
      <c r="BT111" s="96"/>
      <c r="BU111" s="96"/>
      <c r="BV111" s="96"/>
      <c r="BW111" s="96"/>
      <c r="BX111" s="96"/>
      <c r="BY111" s="96"/>
      <c r="BZ111" s="96"/>
      <c r="CA111" s="96"/>
      <c r="CB111" s="96"/>
      <c r="CC111" s="96"/>
      <c r="CD111" s="96"/>
      <c r="CE111" s="96"/>
      <c r="CF111" s="96"/>
      <c r="CG111" s="96"/>
      <c r="CH111" s="96"/>
      <c r="CI111" s="96"/>
      <c r="CJ111" s="96"/>
      <c r="CK111" s="96"/>
      <c r="CL111" s="96"/>
      <c r="CM111" s="96"/>
      <c r="CN111" s="96"/>
      <c r="CO111" s="96"/>
      <c r="CP111" s="96"/>
      <c r="CQ111" s="96"/>
      <c r="CR111" s="96"/>
      <c r="CS111" s="96"/>
      <c r="CT111" s="96"/>
      <c r="CU111" s="96"/>
      <c r="CV111" s="96"/>
      <c r="CW111" s="96"/>
      <c r="CX111" s="96"/>
      <c r="CY111" s="96"/>
      <c r="CZ111" s="96"/>
      <c r="DA111" s="96"/>
      <c r="DB111" s="96"/>
      <c r="DC111" s="96"/>
      <c r="DD111" s="96"/>
      <c r="DE111" s="96"/>
      <c r="DF111" s="96"/>
      <c r="DG111" s="96"/>
      <c r="DH111" s="96"/>
      <c r="DI111" s="96"/>
      <c r="DJ111" s="96"/>
      <c r="DK111" s="96"/>
      <c r="DL111" s="96"/>
      <c r="DM111" s="96"/>
      <c r="DN111" s="96"/>
      <c r="DO111" s="96"/>
      <c r="DP111" s="96"/>
      <c r="DQ111" s="96"/>
      <c r="DR111" s="96"/>
      <c r="DS111" s="96"/>
      <c r="DT111" s="96"/>
      <c r="DU111" s="96"/>
      <c r="DV111" s="96"/>
      <c r="DW111" s="96"/>
      <c r="DX111" s="96"/>
      <c r="DY111" s="96"/>
      <c r="DZ111" s="96"/>
      <c r="EA111" s="96"/>
      <c r="EB111" s="96"/>
      <c r="EC111" s="96"/>
      <c r="ED111" s="96"/>
      <c r="EE111" s="96"/>
      <c r="EF111" s="96"/>
      <c r="EG111" s="96"/>
      <c r="EH111" s="96"/>
      <c r="EI111" s="96"/>
      <c r="EJ111" s="96"/>
      <c r="EK111" s="96"/>
      <c r="EL111" s="96"/>
      <c r="EM111" s="96"/>
      <c r="EN111" s="96"/>
      <c r="EO111" s="96"/>
      <c r="EP111" s="96"/>
      <c r="EQ111" s="96"/>
      <c r="ER111" s="96"/>
      <c r="ES111" s="96"/>
      <c r="ET111" s="96"/>
      <c r="EU111" s="96"/>
      <c r="EV111" s="96"/>
      <c r="EW111" s="96"/>
      <c r="EX111" s="96"/>
      <c r="EY111" s="96"/>
      <c r="EZ111" s="96"/>
    </row>
    <row r="112" spans="1:156" hidden="1">
      <c r="A112" s="96"/>
      <c r="B112" s="96"/>
      <c r="C112" s="626">
        <v>13</v>
      </c>
      <c r="D112" s="626" t="s">
        <v>313</v>
      </c>
      <c r="E112" s="1025"/>
      <c r="F112" s="626"/>
      <c r="G112" s="1020">
        <v>6</v>
      </c>
      <c r="H112" s="1020" t="s">
        <v>421</v>
      </c>
      <c r="I112" s="1020">
        <v>72</v>
      </c>
      <c r="J112" s="1020">
        <v>6</v>
      </c>
      <c r="K112" s="96"/>
      <c r="L112" s="96"/>
      <c r="M112" s="96"/>
      <c r="N112" s="96"/>
      <c r="O112" s="96"/>
      <c r="P112" s="96"/>
      <c r="Q112" s="96"/>
      <c r="R112" s="96"/>
      <c r="S112" s="96"/>
      <c r="T112" s="96"/>
      <c r="U112" s="96"/>
      <c r="V112" s="96"/>
      <c r="W112" s="96"/>
      <c r="X112" s="96"/>
      <c r="Y112" s="96"/>
      <c r="Z112" s="96"/>
      <c r="AA112" s="96"/>
      <c r="AB112" s="96"/>
      <c r="AC112" s="96"/>
      <c r="AD112" s="96"/>
      <c r="AE112" s="96"/>
      <c r="AF112" s="96"/>
      <c r="AG112" s="96"/>
      <c r="AH112" s="96"/>
      <c r="AI112" s="96"/>
      <c r="AJ112" s="96"/>
      <c r="AK112" s="96"/>
      <c r="AL112" s="96"/>
      <c r="AM112" s="96"/>
      <c r="AN112" s="96"/>
      <c r="AO112" s="96"/>
      <c r="AP112" s="96"/>
      <c r="AQ112" s="96"/>
      <c r="AR112" s="96"/>
      <c r="AS112" s="96"/>
      <c r="AT112" s="96"/>
      <c r="AU112" s="96"/>
      <c r="AV112" s="96"/>
      <c r="AW112" s="96"/>
      <c r="AX112" s="96"/>
      <c r="AY112" s="96"/>
      <c r="AZ112" s="96"/>
      <c r="BA112" s="96"/>
      <c r="BB112" s="96"/>
      <c r="BC112" s="96"/>
      <c r="BD112" s="96"/>
      <c r="BE112" s="96"/>
      <c r="BF112" s="96"/>
      <c r="BG112" s="96"/>
      <c r="BH112" s="96"/>
      <c r="BI112" s="96"/>
      <c r="BJ112" s="96"/>
      <c r="BK112" s="96"/>
      <c r="BL112" s="96"/>
      <c r="BM112" s="96"/>
      <c r="BN112" s="96"/>
      <c r="BO112" s="96"/>
      <c r="BP112" s="96"/>
      <c r="BQ112" s="96"/>
      <c r="BR112" s="96"/>
      <c r="BS112" s="96"/>
      <c r="BT112" s="96"/>
      <c r="BU112" s="96"/>
      <c r="BV112" s="96"/>
      <c r="BW112" s="96"/>
      <c r="BX112" s="96"/>
      <c r="BY112" s="96"/>
      <c r="BZ112" s="96"/>
      <c r="CA112" s="96"/>
      <c r="CB112" s="96"/>
      <c r="CC112" s="96"/>
      <c r="CD112" s="96"/>
      <c r="CE112" s="96"/>
      <c r="CF112" s="96"/>
      <c r="CG112" s="96"/>
      <c r="CH112" s="96"/>
      <c r="CI112" s="96"/>
      <c r="CJ112" s="96"/>
      <c r="CK112" s="96"/>
      <c r="CL112" s="96"/>
      <c r="CM112" s="96"/>
      <c r="CN112" s="96"/>
      <c r="CO112" s="96"/>
      <c r="CP112" s="96"/>
      <c r="CQ112" s="96"/>
      <c r="CR112" s="96"/>
      <c r="CS112" s="96"/>
      <c r="CT112" s="96"/>
      <c r="CU112" s="96"/>
      <c r="CV112" s="96"/>
      <c r="CW112" s="96"/>
      <c r="CX112" s="96"/>
      <c r="CY112" s="96"/>
      <c r="CZ112" s="96"/>
      <c r="DA112" s="96"/>
      <c r="DB112" s="96"/>
      <c r="DC112" s="96"/>
      <c r="DD112" s="96"/>
      <c r="DE112" s="96"/>
      <c r="DF112" s="96"/>
      <c r="DG112" s="96"/>
      <c r="DH112" s="96"/>
      <c r="DI112" s="96"/>
      <c r="DJ112" s="96"/>
      <c r="DK112" s="96"/>
      <c r="DL112" s="96"/>
      <c r="DM112" s="96"/>
      <c r="DN112" s="96"/>
      <c r="DO112" s="96"/>
      <c r="DP112" s="96"/>
      <c r="DQ112" s="96"/>
      <c r="DR112" s="96"/>
      <c r="DS112" s="96"/>
      <c r="DT112" s="96"/>
      <c r="DU112" s="96"/>
      <c r="DV112" s="96"/>
      <c r="DW112" s="96"/>
      <c r="DX112" s="96"/>
      <c r="DY112" s="96"/>
      <c r="DZ112" s="96"/>
      <c r="EA112" s="96"/>
      <c r="EB112" s="96"/>
      <c r="EC112" s="96"/>
      <c r="ED112" s="96"/>
      <c r="EE112" s="96"/>
      <c r="EF112" s="96"/>
      <c r="EG112" s="96"/>
      <c r="EH112" s="96"/>
      <c r="EI112" s="96"/>
      <c r="EJ112" s="96"/>
      <c r="EK112" s="96"/>
      <c r="EL112" s="96"/>
      <c r="EM112" s="96"/>
      <c r="EN112" s="96"/>
      <c r="EO112" s="96"/>
      <c r="EP112" s="96"/>
      <c r="EQ112" s="96"/>
      <c r="ER112" s="96"/>
      <c r="ES112" s="96"/>
      <c r="ET112" s="96"/>
      <c r="EU112" s="96"/>
      <c r="EV112" s="96"/>
      <c r="EW112" s="96"/>
      <c r="EX112" s="96"/>
      <c r="EY112" s="96"/>
      <c r="EZ112" s="96"/>
    </row>
    <row r="113" spans="1:156" hidden="1">
      <c r="A113" s="96"/>
      <c r="B113" s="96"/>
      <c r="C113" s="626">
        <v>13</v>
      </c>
      <c r="D113" s="626" t="s">
        <v>340</v>
      </c>
      <c r="E113" s="1025"/>
      <c r="F113" s="626"/>
      <c r="G113" s="1020">
        <v>13</v>
      </c>
      <c r="H113" s="1020" t="s">
        <v>434</v>
      </c>
      <c r="I113" s="1020">
        <v>7</v>
      </c>
      <c r="J113" s="1020">
        <v>2</v>
      </c>
      <c r="K113" s="96"/>
      <c r="L113" s="96"/>
      <c r="M113" s="96"/>
      <c r="N113" s="96"/>
      <c r="O113" s="96"/>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96"/>
      <c r="BD113" s="96"/>
      <c r="BE113" s="96"/>
      <c r="BF113" s="96"/>
      <c r="BG113" s="96"/>
      <c r="BH113" s="96"/>
      <c r="BI113" s="96"/>
      <c r="BJ113" s="96"/>
      <c r="BK113" s="96"/>
      <c r="BL113" s="96"/>
      <c r="BM113" s="96"/>
      <c r="BN113" s="96"/>
      <c r="BO113" s="96"/>
      <c r="BP113" s="96"/>
      <c r="BQ113" s="96"/>
      <c r="BR113" s="96"/>
      <c r="BS113" s="96"/>
      <c r="BT113" s="96"/>
      <c r="BU113" s="96"/>
      <c r="BV113" s="96"/>
      <c r="BW113" s="96"/>
      <c r="BX113" s="96"/>
      <c r="BY113" s="96"/>
      <c r="BZ113" s="96"/>
      <c r="CA113" s="96"/>
      <c r="CB113" s="96"/>
      <c r="CC113" s="96"/>
      <c r="CD113" s="96"/>
      <c r="CE113" s="96"/>
      <c r="CF113" s="96"/>
      <c r="CG113" s="96"/>
      <c r="CH113" s="96"/>
      <c r="CI113" s="96"/>
      <c r="CJ113" s="96"/>
      <c r="CK113" s="96"/>
      <c r="CL113" s="96"/>
      <c r="CM113" s="96"/>
      <c r="CN113" s="96"/>
      <c r="CO113" s="96"/>
      <c r="CP113" s="96"/>
      <c r="CQ113" s="96"/>
      <c r="CR113" s="96"/>
      <c r="CS113" s="96"/>
      <c r="CT113" s="96"/>
      <c r="CU113" s="96"/>
      <c r="CV113" s="96"/>
      <c r="CW113" s="96"/>
      <c r="CX113" s="96"/>
      <c r="CY113" s="96"/>
      <c r="CZ113" s="96"/>
      <c r="DA113" s="96"/>
      <c r="DB113" s="96"/>
      <c r="DC113" s="96"/>
      <c r="DD113" s="96"/>
      <c r="DE113" s="96"/>
      <c r="DF113" s="96"/>
      <c r="DG113" s="96"/>
      <c r="DH113" s="96"/>
      <c r="DI113" s="96"/>
      <c r="DJ113" s="96"/>
      <c r="DK113" s="96"/>
      <c r="DL113" s="96"/>
      <c r="DM113" s="96"/>
      <c r="DN113" s="96"/>
      <c r="DO113" s="96"/>
      <c r="DP113" s="96"/>
      <c r="DQ113" s="96"/>
      <c r="DR113" s="96"/>
      <c r="DS113" s="96"/>
      <c r="DT113" s="96"/>
      <c r="DU113" s="96"/>
      <c r="DV113" s="96"/>
      <c r="DW113" s="96"/>
      <c r="DX113" s="96"/>
      <c r="DY113" s="96"/>
      <c r="DZ113" s="96"/>
      <c r="EA113" s="96"/>
      <c r="EB113" s="96"/>
      <c r="EC113" s="96"/>
      <c r="ED113" s="96"/>
      <c r="EE113" s="96"/>
      <c r="EF113" s="96"/>
      <c r="EG113" s="96"/>
      <c r="EH113" s="96"/>
      <c r="EI113" s="96"/>
      <c r="EJ113" s="96"/>
      <c r="EK113" s="96"/>
      <c r="EL113" s="96"/>
      <c r="EM113" s="96"/>
      <c r="EN113" s="96"/>
      <c r="EO113" s="96"/>
      <c r="EP113" s="96"/>
      <c r="EQ113" s="96"/>
      <c r="ER113" s="96"/>
      <c r="ES113" s="96"/>
      <c r="ET113" s="96"/>
      <c r="EU113" s="96"/>
      <c r="EV113" s="96"/>
      <c r="EW113" s="96"/>
      <c r="EX113" s="96"/>
      <c r="EY113" s="96"/>
      <c r="EZ113" s="96"/>
    </row>
    <row r="114" spans="1:156" hidden="1">
      <c r="A114" s="96"/>
      <c r="B114" s="96"/>
      <c r="C114" s="626">
        <v>13</v>
      </c>
      <c r="D114" s="626" t="s">
        <v>342</v>
      </c>
      <c r="E114" s="1025"/>
      <c r="F114" s="626"/>
      <c r="G114" s="1020">
        <v>8</v>
      </c>
      <c r="H114" s="1020" t="s">
        <v>437</v>
      </c>
      <c r="I114" s="1020">
        <v>44</v>
      </c>
      <c r="J114" s="1020">
        <v>6</v>
      </c>
      <c r="K114" s="96"/>
      <c r="L114" s="96"/>
      <c r="M114" s="96"/>
      <c r="N114" s="96"/>
      <c r="O114" s="96"/>
      <c r="P114" s="96"/>
      <c r="Q114" s="96"/>
      <c r="R114" s="96"/>
      <c r="S114" s="96"/>
      <c r="T114" s="96"/>
      <c r="U114" s="96"/>
      <c r="V114" s="96"/>
      <c r="W114" s="96"/>
      <c r="X114" s="96"/>
      <c r="Y114" s="96"/>
      <c r="Z114" s="96"/>
      <c r="AA114" s="96"/>
      <c r="AB114" s="96"/>
      <c r="AC114" s="96"/>
      <c r="AD114" s="96"/>
      <c r="AE114" s="96"/>
      <c r="AF114" s="96"/>
      <c r="AG114" s="96"/>
      <c r="AH114" s="96"/>
      <c r="AI114" s="96"/>
      <c r="AJ114" s="96"/>
      <c r="AK114" s="96"/>
      <c r="AL114" s="96"/>
      <c r="AM114" s="96"/>
      <c r="AN114" s="96"/>
      <c r="AO114" s="96"/>
      <c r="AP114" s="96"/>
      <c r="AQ114" s="96"/>
      <c r="AR114" s="96"/>
      <c r="AS114" s="96"/>
      <c r="AT114" s="96"/>
      <c r="AU114" s="96"/>
      <c r="AV114" s="96"/>
      <c r="AW114" s="96"/>
      <c r="AX114" s="96"/>
      <c r="AY114" s="96"/>
      <c r="AZ114" s="96"/>
      <c r="BA114" s="96"/>
      <c r="BB114" s="96"/>
      <c r="BC114" s="96"/>
      <c r="BD114" s="96"/>
      <c r="BE114" s="96"/>
      <c r="BF114" s="96"/>
      <c r="BG114" s="96"/>
      <c r="BH114" s="96"/>
      <c r="BI114" s="96"/>
      <c r="BJ114" s="96"/>
      <c r="BK114" s="96"/>
      <c r="BL114" s="96"/>
      <c r="BM114" s="96"/>
      <c r="BN114" s="96"/>
      <c r="BO114" s="96"/>
      <c r="BP114" s="96"/>
      <c r="BQ114" s="96"/>
      <c r="BR114" s="96"/>
      <c r="BS114" s="96"/>
      <c r="BT114" s="96"/>
      <c r="BU114" s="96"/>
      <c r="BV114" s="96"/>
      <c r="BW114" s="96"/>
      <c r="BX114" s="96"/>
      <c r="BY114" s="96"/>
      <c r="BZ114" s="96"/>
      <c r="CA114" s="96"/>
      <c r="CB114" s="96"/>
      <c r="CC114" s="96"/>
      <c r="CD114" s="96"/>
      <c r="CE114" s="96"/>
      <c r="CF114" s="96"/>
      <c r="CG114" s="96"/>
      <c r="CH114" s="96"/>
      <c r="CI114" s="96"/>
      <c r="CJ114" s="96"/>
      <c r="CK114" s="96"/>
      <c r="CL114" s="96"/>
      <c r="CM114" s="96"/>
      <c r="CN114" s="96"/>
      <c r="CO114" s="96"/>
      <c r="CP114" s="96"/>
      <c r="CQ114" s="96"/>
      <c r="CR114" s="96"/>
      <c r="CS114" s="96"/>
      <c r="CT114" s="96"/>
      <c r="CU114" s="96"/>
      <c r="CV114" s="96"/>
      <c r="CW114" s="96"/>
      <c r="CX114" s="96"/>
      <c r="CY114" s="96"/>
      <c r="CZ114" s="96"/>
      <c r="DA114" s="96"/>
      <c r="DB114" s="96"/>
      <c r="DC114" s="96"/>
      <c r="DD114" s="96"/>
      <c r="DE114" s="96"/>
      <c r="DF114" s="96"/>
      <c r="DG114" s="96"/>
      <c r="DH114" s="96"/>
      <c r="DI114" s="96"/>
      <c r="DJ114" s="96"/>
      <c r="DK114" s="96"/>
      <c r="DL114" s="96"/>
      <c r="DM114" s="96"/>
      <c r="DN114" s="96"/>
      <c r="DO114" s="96"/>
      <c r="DP114" s="96"/>
      <c r="DQ114" s="96"/>
      <c r="DR114" s="96"/>
      <c r="DS114" s="96"/>
      <c r="DT114" s="96"/>
      <c r="DU114" s="96"/>
      <c r="DV114" s="96"/>
      <c r="DW114" s="96"/>
      <c r="DX114" s="96"/>
      <c r="DY114" s="96"/>
      <c r="DZ114" s="96"/>
      <c r="EA114" s="96"/>
      <c r="EB114" s="96"/>
      <c r="EC114" s="96"/>
      <c r="ED114" s="96"/>
      <c r="EE114" s="96"/>
      <c r="EF114" s="96"/>
      <c r="EG114" s="96"/>
      <c r="EH114" s="96"/>
      <c r="EI114" s="96"/>
      <c r="EJ114" s="96"/>
      <c r="EK114" s="96"/>
      <c r="EL114" s="96"/>
      <c r="EM114" s="96"/>
      <c r="EN114" s="96"/>
      <c r="EO114" s="96"/>
      <c r="EP114" s="96"/>
      <c r="EQ114" s="96"/>
      <c r="ER114" s="96"/>
      <c r="ES114" s="96"/>
      <c r="ET114" s="96"/>
      <c r="EU114" s="96"/>
      <c r="EV114" s="96"/>
      <c r="EW114" s="96"/>
      <c r="EX114" s="96"/>
      <c r="EY114" s="96"/>
      <c r="EZ114" s="96"/>
    </row>
    <row r="115" spans="1:156" hidden="1">
      <c r="A115" s="96"/>
      <c r="B115" s="96"/>
      <c r="C115" s="626">
        <v>13</v>
      </c>
      <c r="D115" s="626" t="s">
        <v>344</v>
      </c>
      <c r="E115" s="1025"/>
      <c r="F115" s="626"/>
      <c r="G115" s="1020">
        <v>13</v>
      </c>
      <c r="H115" s="1020" t="s">
        <v>1713</v>
      </c>
      <c r="I115" s="1020">
        <v>72</v>
      </c>
      <c r="J115" s="1020">
        <v>9</v>
      </c>
      <c r="K115" s="96"/>
      <c r="L115" s="96"/>
      <c r="M115" s="96"/>
      <c r="N115" s="96"/>
      <c r="O115" s="96"/>
      <c r="P115" s="96"/>
      <c r="Q115" s="96"/>
      <c r="R115" s="96"/>
      <c r="S115" s="96"/>
      <c r="T115" s="96"/>
      <c r="U115" s="96"/>
      <c r="V115" s="96"/>
      <c r="W115" s="96"/>
      <c r="X115" s="96"/>
      <c r="Y115" s="96"/>
      <c r="Z115" s="96"/>
      <c r="AA115" s="96"/>
      <c r="AB115" s="96"/>
      <c r="AC115" s="96"/>
      <c r="AD115" s="96"/>
      <c r="AE115" s="96"/>
      <c r="AF115" s="96"/>
      <c r="AG115" s="96"/>
      <c r="AH115" s="96"/>
      <c r="AI115" s="96"/>
      <c r="AJ115" s="96"/>
      <c r="AK115" s="96"/>
      <c r="AL115" s="96"/>
      <c r="AM115" s="96"/>
      <c r="AN115" s="96"/>
      <c r="AO115" s="96"/>
      <c r="AP115" s="96"/>
      <c r="AQ115" s="96"/>
      <c r="AR115" s="96"/>
      <c r="AS115" s="96"/>
      <c r="AT115" s="96"/>
      <c r="AU115" s="96"/>
      <c r="AV115" s="96"/>
      <c r="AW115" s="96"/>
      <c r="AX115" s="96"/>
      <c r="AY115" s="96"/>
      <c r="AZ115" s="96"/>
      <c r="BA115" s="96"/>
      <c r="BB115" s="96"/>
      <c r="BC115" s="96"/>
      <c r="BD115" s="96"/>
      <c r="BE115" s="96"/>
      <c r="BF115" s="96"/>
      <c r="BG115" s="96"/>
      <c r="BH115" s="96"/>
      <c r="BI115" s="96"/>
      <c r="BJ115" s="96"/>
      <c r="BK115" s="96"/>
      <c r="BL115" s="96"/>
      <c r="BM115" s="96"/>
      <c r="BN115" s="96"/>
      <c r="BO115" s="96"/>
      <c r="BP115" s="96"/>
      <c r="BQ115" s="96"/>
      <c r="BR115" s="96"/>
      <c r="BS115" s="96"/>
      <c r="BT115" s="96"/>
      <c r="BU115" s="96"/>
      <c r="BV115" s="96"/>
      <c r="BW115" s="96"/>
      <c r="BX115" s="96"/>
      <c r="BY115" s="96"/>
      <c r="BZ115" s="96"/>
      <c r="CA115" s="96"/>
      <c r="CB115" s="96"/>
      <c r="CC115" s="96"/>
      <c r="CD115" s="96"/>
      <c r="CE115" s="96"/>
      <c r="CF115" s="96"/>
      <c r="CG115" s="96"/>
      <c r="CH115" s="96"/>
      <c r="CI115" s="96"/>
      <c r="CJ115" s="96"/>
      <c r="CK115" s="96"/>
      <c r="CL115" s="96"/>
      <c r="CM115" s="96"/>
      <c r="CN115" s="96"/>
      <c r="CO115" s="96"/>
      <c r="CP115" s="96"/>
      <c r="CQ115" s="96"/>
      <c r="CR115" s="96"/>
      <c r="CS115" s="96"/>
      <c r="CT115" s="96"/>
      <c r="CU115" s="96"/>
      <c r="CV115" s="96"/>
      <c r="CW115" s="96"/>
      <c r="CX115" s="96"/>
      <c r="CY115" s="96"/>
      <c r="CZ115" s="96"/>
      <c r="DA115" s="96"/>
      <c r="DB115" s="96"/>
      <c r="DC115" s="96"/>
      <c r="DD115" s="96"/>
      <c r="DE115" s="96"/>
      <c r="DF115" s="96"/>
      <c r="DG115" s="96"/>
      <c r="DH115" s="96"/>
      <c r="DI115" s="96"/>
      <c r="DJ115" s="96"/>
      <c r="DK115" s="96"/>
      <c r="DL115" s="96"/>
      <c r="DM115" s="96"/>
      <c r="DN115" s="96"/>
      <c r="DO115" s="96"/>
      <c r="DP115" s="96"/>
      <c r="DQ115" s="96"/>
      <c r="DR115" s="96"/>
      <c r="DS115" s="96"/>
      <c r="DT115" s="96"/>
      <c r="DU115" s="96"/>
      <c r="DV115" s="96"/>
      <c r="DW115" s="96"/>
      <c r="DX115" s="96"/>
      <c r="DY115" s="96"/>
      <c r="DZ115" s="96"/>
      <c r="EA115" s="96"/>
      <c r="EB115" s="96"/>
      <c r="EC115" s="96"/>
      <c r="ED115" s="96"/>
      <c r="EE115" s="96"/>
      <c r="EF115" s="96"/>
      <c r="EG115" s="96"/>
      <c r="EH115" s="96"/>
      <c r="EI115" s="96"/>
      <c r="EJ115" s="96"/>
      <c r="EK115" s="96"/>
      <c r="EL115" s="96"/>
      <c r="EM115" s="96"/>
      <c r="EN115" s="96"/>
      <c r="EO115" s="96"/>
      <c r="EP115" s="96"/>
      <c r="EQ115" s="96"/>
      <c r="ER115" s="96"/>
      <c r="ES115" s="96"/>
      <c r="ET115" s="96"/>
      <c r="EU115" s="96"/>
      <c r="EV115" s="96"/>
      <c r="EW115" s="96"/>
      <c r="EX115" s="96"/>
      <c r="EY115" s="96"/>
      <c r="EZ115" s="96"/>
    </row>
    <row r="116" spans="1:156" hidden="1">
      <c r="A116" s="96"/>
      <c r="B116" s="96"/>
      <c r="C116" s="626">
        <v>13</v>
      </c>
      <c r="D116" s="626" t="s">
        <v>1714</v>
      </c>
      <c r="E116" s="1025"/>
      <c r="F116" s="626"/>
      <c r="G116" s="1020">
        <v>6</v>
      </c>
      <c r="H116" s="1020" t="s">
        <v>446</v>
      </c>
      <c r="I116" s="1020">
        <v>25</v>
      </c>
      <c r="J116" s="1020">
        <v>5</v>
      </c>
      <c r="K116" s="96"/>
      <c r="L116" s="96"/>
      <c r="M116" s="96"/>
      <c r="N116" s="96"/>
      <c r="O116" s="96"/>
      <c r="P116" s="96"/>
      <c r="Q116" s="96"/>
      <c r="R116" s="96"/>
      <c r="S116" s="96"/>
      <c r="T116" s="96"/>
      <c r="U116" s="96"/>
      <c r="V116" s="96"/>
      <c r="W116" s="96"/>
      <c r="X116" s="96"/>
      <c r="Y116" s="96"/>
      <c r="Z116" s="96"/>
      <c r="AA116" s="96"/>
      <c r="AB116" s="96"/>
      <c r="AC116" s="96"/>
      <c r="AD116" s="96"/>
      <c r="AE116" s="96"/>
      <c r="AF116" s="96"/>
      <c r="AG116" s="96"/>
      <c r="AH116" s="96"/>
      <c r="AI116" s="96"/>
      <c r="AJ116" s="96"/>
      <c r="AK116" s="96"/>
      <c r="AL116" s="96"/>
      <c r="AM116" s="96"/>
      <c r="AN116" s="96"/>
      <c r="AO116" s="96"/>
      <c r="AP116" s="96"/>
      <c r="AQ116" s="96"/>
      <c r="AR116" s="96"/>
      <c r="AS116" s="96"/>
      <c r="AT116" s="96"/>
      <c r="AU116" s="96"/>
      <c r="AV116" s="96"/>
      <c r="AW116" s="96"/>
      <c r="AX116" s="96"/>
      <c r="AY116" s="96"/>
      <c r="AZ116" s="96"/>
      <c r="BA116" s="96"/>
      <c r="BB116" s="96"/>
      <c r="BC116" s="96"/>
      <c r="BD116" s="96"/>
      <c r="BE116" s="96"/>
      <c r="BF116" s="96"/>
      <c r="BG116" s="96"/>
      <c r="BH116" s="96"/>
      <c r="BI116" s="96"/>
      <c r="BJ116" s="96"/>
      <c r="BK116" s="96"/>
      <c r="BL116" s="96"/>
      <c r="BM116" s="96"/>
      <c r="BN116" s="96"/>
      <c r="BO116" s="96"/>
      <c r="BP116" s="96"/>
      <c r="BQ116" s="96"/>
      <c r="BR116" s="96"/>
      <c r="BS116" s="96"/>
      <c r="BT116" s="96"/>
      <c r="BU116" s="96"/>
      <c r="BV116" s="96"/>
      <c r="BW116" s="96"/>
      <c r="BX116" s="96"/>
      <c r="BY116" s="96"/>
      <c r="BZ116" s="96"/>
      <c r="CA116" s="96"/>
      <c r="CB116" s="96"/>
      <c r="CC116" s="96"/>
      <c r="CD116" s="96"/>
      <c r="CE116" s="96"/>
      <c r="CF116" s="96"/>
      <c r="CG116" s="96"/>
      <c r="CH116" s="96"/>
      <c r="CI116" s="96"/>
      <c r="CJ116" s="96"/>
      <c r="CK116" s="96"/>
      <c r="CL116" s="96"/>
      <c r="CM116" s="96"/>
      <c r="CN116" s="96"/>
      <c r="CO116" s="96"/>
      <c r="CP116" s="96"/>
      <c r="CQ116" s="96"/>
      <c r="CR116" s="96"/>
      <c r="CS116" s="96"/>
      <c r="CT116" s="96"/>
      <c r="CU116" s="96"/>
      <c r="CV116" s="96"/>
      <c r="CW116" s="96"/>
      <c r="CX116" s="96"/>
      <c r="CY116" s="96"/>
      <c r="CZ116" s="96"/>
      <c r="DA116" s="96"/>
      <c r="DB116" s="96"/>
      <c r="DC116" s="96"/>
      <c r="DD116" s="96"/>
      <c r="DE116" s="96"/>
      <c r="DF116" s="96"/>
      <c r="DG116" s="96"/>
      <c r="DH116" s="96"/>
      <c r="DI116" s="96"/>
      <c r="DJ116" s="96"/>
      <c r="DK116" s="96"/>
      <c r="DL116" s="96"/>
      <c r="DM116" s="96"/>
      <c r="DN116" s="96"/>
      <c r="DO116" s="96"/>
      <c r="DP116" s="96"/>
      <c r="DQ116" s="96"/>
      <c r="DR116" s="96"/>
      <c r="DS116" s="96"/>
      <c r="DT116" s="96"/>
      <c r="DU116" s="96"/>
      <c r="DV116" s="96"/>
      <c r="DW116" s="96"/>
      <c r="DX116" s="96"/>
      <c r="DY116" s="96"/>
      <c r="DZ116" s="96"/>
      <c r="EA116" s="96"/>
      <c r="EB116" s="96"/>
      <c r="EC116" s="96"/>
      <c r="ED116" s="96"/>
      <c r="EE116" s="96"/>
      <c r="EF116" s="96"/>
      <c r="EG116" s="96"/>
      <c r="EH116" s="96"/>
      <c r="EI116" s="96"/>
      <c r="EJ116" s="96"/>
      <c r="EK116" s="96"/>
      <c r="EL116" s="96"/>
      <c r="EM116" s="96"/>
      <c r="EN116" s="96"/>
      <c r="EO116" s="96"/>
      <c r="EP116" s="96"/>
      <c r="EQ116" s="96"/>
      <c r="ER116" s="96"/>
      <c r="ES116" s="96"/>
      <c r="ET116" s="96"/>
      <c r="EU116" s="96"/>
      <c r="EV116" s="96"/>
      <c r="EW116" s="96"/>
      <c r="EX116" s="96"/>
      <c r="EY116" s="96"/>
      <c r="EZ116" s="96"/>
    </row>
    <row r="117" spans="1:156" hidden="1">
      <c r="A117" s="96"/>
      <c r="B117" s="96"/>
      <c r="C117" s="626">
        <v>13</v>
      </c>
      <c r="D117" s="626" t="s">
        <v>387</v>
      </c>
      <c r="E117" s="1025"/>
      <c r="F117" s="626"/>
      <c r="G117" s="1020">
        <v>13</v>
      </c>
      <c r="H117" s="1020" t="s">
        <v>453</v>
      </c>
      <c r="I117" s="1020">
        <v>71</v>
      </c>
      <c r="J117" s="1020">
        <v>11</v>
      </c>
      <c r="K117" s="96"/>
      <c r="L117" s="96"/>
      <c r="M117" s="96"/>
      <c r="N117" s="96"/>
      <c r="O117" s="96"/>
      <c r="P117" s="96"/>
      <c r="Q117" s="96"/>
      <c r="R117" s="96"/>
      <c r="S117" s="96"/>
      <c r="T117" s="96"/>
      <c r="U117" s="96"/>
      <c r="V117" s="96"/>
      <c r="W117" s="96"/>
      <c r="X117" s="96"/>
      <c r="Y117" s="96"/>
      <c r="Z117" s="96"/>
      <c r="AA117" s="96"/>
      <c r="AB117" s="96"/>
      <c r="AC117" s="96"/>
      <c r="AD117" s="96"/>
      <c r="AE117" s="96"/>
      <c r="AF117" s="96"/>
      <c r="AG117" s="96"/>
      <c r="AH117" s="96"/>
      <c r="AI117" s="96"/>
      <c r="AJ117" s="96"/>
      <c r="AK117" s="96"/>
      <c r="AL117" s="96"/>
      <c r="AM117" s="96"/>
      <c r="AN117" s="96"/>
      <c r="AO117" s="96"/>
      <c r="AP117" s="96"/>
      <c r="AQ117" s="96"/>
      <c r="AR117" s="96"/>
      <c r="AS117" s="96"/>
      <c r="AT117" s="96"/>
      <c r="AU117" s="96"/>
      <c r="AV117" s="96"/>
      <c r="AW117" s="96"/>
      <c r="AX117" s="96"/>
      <c r="AY117" s="96"/>
      <c r="AZ117" s="96"/>
      <c r="BA117" s="96"/>
      <c r="BB117" s="96"/>
      <c r="BC117" s="96"/>
      <c r="BD117" s="96"/>
      <c r="BE117" s="96"/>
      <c r="BF117" s="96"/>
      <c r="BG117" s="96"/>
      <c r="BH117" s="96"/>
      <c r="BI117" s="96"/>
      <c r="BJ117" s="96"/>
      <c r="BK117" s="96"/>
      <c r="BL117" s="96"/>
      <c r="BM117" s="96"/>
      <c r="BN117" s="96"/>
      <c r="BO117" s="96"/>
      <c r="BP117" s="96"/>
      <c r="BQ117" s="96"/>
      <c r="BR117" s="96"/>
      <c r="BS117" s="96"/>
      <c r="BT117" s="96"/>
      <c r="BU117" s="96"/>
      <c r="BV117" s="96"/>
      <c r="BW117" s="96"/>
      <c r="BX117" s="96"/>
      <c r="BY117" s="96"/>
      <c r="BZ117" s="96"/>
      <c r="CA117" s="96"/>
      <c r="CB117" s="96"/>
      <c r="CC117" s="96"/>
      <c r="CD117" s="96"/>
      <c r="CE117" s="96"/>
      <c r="CF117" s="96"/>
      <c r="CG117" s="96"/>
      <c r="CH117" s="96"/>
      <c r="CI117" s="96"/>
      <c r="CJ117" s="96"/>
      <c r="CK117" s="96"/>
      <c r="CL117" s="96"/>
      <c r="CM117" s="96"/>
      <c r="CN117" s="96"/>
      <c r="CO117" s="96"/>
      <c r="CP117" s="96"/>
      <c r="CQ117" s="96"/>
      <c r="CR117" s="96"/>
      <c r="CS117" s="96"/>
      <c r="CT117" s="96"/>
      <c r="CU117" s="96"/>
      <c r="CV117" s="96"/>
      <c r="CW117" s="96"/>
      <c r="CX117" s="96"/>
      <c r="CY117" s="96"/>
      <c r="CZ117" s="96"/>
      <c r="DA117" s="96"/>
      <c r="DB117" s="96"/>
      <c r="DC117" s="96"/>
      <c r="DD117" s="96"/>
      <c r="DE117" s="96"/>
      <c r="DF117" s="96"/>
      <c r="DG117" s="96"/>
      <c r="DH117" s="96"/>
      <c r="DI117" s="96"/>
      <c r="DJ117" s="96"/>
      <c r="DK117" s="96"/>
      <c r="DL117" s="96"/>
      <c r="DM117" s="96"/>
      <c r="DN117" s="96"/>
      <c r="DO117" s="96"/>
      <c r="DP117" s="96"/>
      <c r="DQ117" s="96"/>
      <c r="DR117" s="96"/>
      <c r="DS117" s="96"/>
      <c r="DT117" s="96"/>
      <c r="DU117" s="96"/>
      <c r="DV117" s="96"/>
      <c r="DW117" s="96"/>
      <c r="DX117" s="96"/>
      <c r="DY117" s="96"/>
      <c r="DZ117" s="96"/>
      <c r="EA117" s="96"/>
      <c r="EB117" s="96"/>
      <c r="EC117" s="96"/>
      <c r="ED117" s="96"/>
      <c r="EE117" s="96"/>
      <c r="EF117" s="96"/>
      <c r="EG117" s="96"/>
      <c r="EH117" s="96"/>
      <c r="EI117" s="96"/>
      <c r="EJ117" s="96"/>
      <c r="EK117" s="96"/>
      <c r="EL117" s="96"/>
      <c r="EM117" s="96"/>
      <c r="EN117" s="96"/>
      <c r="EO117" s="96"/>
      <c r="EP117" s="96"/>
      <c r="EQ117" s="96"/>
      <c r="ER117" s="96"/>
      <c r="ES117" s="96"/>
      <c r="ET117" s="96"/>
      <c r="EU117" s="96"/>
      <c r="EV117" s="96"/>
      <c r="EW117" s="96"/>
      <c r="EX117" s="96"/>
      <c r="EY117" s="96"/>
      <c r="EZ117" s="96"/>
    </row>
    <row r="118" spans="1:156" hidden="1">
      <c r="A118" s="96"/>
      <c r="B118" s="96"/>
      <c r="C118" s="626">
        <v>13</v>
      </c>
      <c r="D118" s="626" t="s">
        <v>434</v>
      </c>
      <c r="E118" s="1025"/>
      <c r="F118" s="626"/>
      <c r="G118" s="1020">
        <v>7</v>
      </c>
      <c r="H118" s="1020" t="s">
        <v>455</v>
      </c>
      <c r="I118" s="1020">
        <v>94</v>
      </c>
      <c r="J118" s="1020">
        <v>20</v>
      </c>
      <c r="K118" s="96"/>
      <c r="L118" s="96"/>
      <c r="M118" s="96"/>
      <c r="N118" s="96"/>
      <c r="O118" s="96"/>
      <c r="P118" s="96"/>
      <c r="Q118" s="96"/>
      <c r="R118" s="96"/>
      <c r="S118" s="96"/>
      <c r="T118" s="96"/>
      <c r="U118" s="96"/>
      <c r="V118" s="96"/>
      <c r="W118" s="96"/>
      <c r="X118" s="96"/>
      <c r="Y118" s="96"/>
      <c r="Z118" s="96"/>
      <c r="AA118" s="96"/>
      <c r="AB118" s="96"/>
      <c r="AC118" s="96"/>
      <c r="AD118" s="96"/>
      <c r="AE118" s="96"/>
      <c r="AF118" s="96"/>
      <c r="AG118" s="96"/>
      <c r="AH118" s="96"/>
      <c r="AI118" s="96"/>
      <c r="AJ118" s="96"/>
      <c r="AK118" s="96"/>
      <c r="AL118" s="96"/>
      <c r="AM118" s="96"/>
      <c r="AN118" s="96"/>
      <c r="AO118" s="96"/>
      <c r="AP118" s="96"/>
      <c r="AQ118" s="96"/>
      <c r="AR118" s="96"/>
      <c r="AS118" s="96"/>
      <c r="AT118" s="96"/>
      <c r="AU118" s="96"/>
      <c r="AV118" s="96"/>
      <c r="AW118" s="96"/>
      <c r="AX118" s="96"/>
      <c r="AY118" s="96"/>
      <c r="AZ118" s="96"/>
      <c r="BA118" s="96"/>
      <c r="BB118" s="96"/>
      <c r="BC118" s="96"/>
      <c r="BD118" s="96"/>
      <c r="BE118" s="96"/>
      <c r="BF118" s="96"/>
      <c r="BG118" s="96"/>
      <c r="BH118" s="96"/>
      <c r="BI118" s="96"/>
      <c r="BJ118" s="96"/>
      <c r="BK118" s="96"/>
      <c r="BL118" s="96"/>
      <c r="BM118" s="96"/>
      <c r="BN118" s="96"/>
      <c r="BO118" s="96"/>
      <c r="BP118" s="96"/>
      <c r="BQ118" s="96"/>
      <c r="BR118" s="96"/>
      <c r="BS118" s="96"/>
      <c r="BT118" s="96"/>
      <c r="BU118" s="96"/>
      <c r="BV118" s="96"/>
      <c r="BW118" s="96"/>
      <c r="BX118" s="96"/>
      <c r="BY118" s="96"/>
      <c r="BZ118" s="96"/>
      <c r="CA118" s="96"/>
      <c r="CB118" s="96"/>
      <c r="CC118" s="96"/>
      <c r="CD118" s="96"/>
      <c r="CE118" s="96"/>
      <c r="CF118" s="96"/>
      <c r="CG118" s="96"/>
      <c r="CH118" s="96"/>
      <c r="CI118" s="96"/>
      <c r="CJ118" s="96"/>
      <c r="CK118" s="96"/>
      <c r="CL118" s="96"/>
      <c r="CM118" s="96"/>
      <c r="CN118" s="96"/>
      <c r="CO118" s="96"/>
      <c r="CP118" s="96"/>
      <c r="CQ118" s="96"/>
      <c r="CR118" s="96"/>
      <c r="CS118" s="96"/>
      <c r="CT118" s="96"/>
      <c r="CU118" s="96"/>
      <c r="CV118" s="96"/>
      <c r="CW118" s="96"/>
      <c r="CX118" s="96"/>
      <c r="CY118" s="96"/>
      <c r="CZ118" s="96"/>
      <c r="DA118" s="96"/>
      <c r="DB118" s="96"/>
      <c r="DC118" s="96"/>
      <c r="DD118" s="96"/>
      <c r="DE118" s="96"/>
      <c r="DF118" s="96"/>
      <c r="DG118" s="96"/>
      <c r="DH118" s="96"/>
      <c r="DI118" s="96"/>
      <c r="DJ118" s="96"/>
      <c r="DK118" s="96"/>
      <c r="DL118" s="96"/>
      <c r="DM118" s="96"/>
      <c r="DN118" s="96"/>
      <c r="DO118" s="96"/>
      <c r="DP118" s="96"/>
      <c r="DQ118" s="96"/>
      <c r="DR118" s="96"/>
      <c r="DS118" s="96"/>
      <c r="DT118" s="96"/>
      <c r="DU118" s="96"/>
      <c r="DV118" s="96"/>
      <c r="DW118" s="96"/>
      <c r="DX118" s="96"/>
      <c r="DY118" s="96"/>
      <c r="DZ118" s="96"/>
      <c r="EA118" s="96"/>
      <c r="EB118" s="96"/>
      <c r="EC118" s="96"/>
      <c r="ED118" s="96"/>
      <c r="EE118" s="96"/>
      <c r="EF118" s="96"/>
      <c r="EG118" s="96"/>
      <c r="EH118" s="96"/>
      <c r="EI118" s="96"/>
      <c r="EJ118" s="96"/>
      <c r="EK118" s="96"/>
      <c r="EL118" s="96"/>
      <c r="EM118" s="96"/>
      <c r="EN118" s="96"/>
      <c r="EO118" s="96"/>
      <c r="EP118" s="96"/>
      <c r="EQ118" s="96"/>
      <c r="ER118" s="96"/>
      <c r="ES118" s="96"/>
      <c r="ET118" s="96"/>
      <c r="EU118" s="96"/>
      <c r="EV118" s="96"/>
      <c r="EW118" s="96"/>
      <c r="EX118" s="96"/>
      <c r="EY118" s="96"/>
      <c r="EZ118" s="96"/>
    </row>
    <row r="119" spans="1:156" hidden="1">
      <c r="A119" s="96"/>
      <c r="B119" s="96"/>
      <c r="C119" s="626">
        <v>13</v>
      </c>
      <c r="D119" s="626" t="s">
        <v>440</v>
      </c>
      <c r="E119" s="1025"/>
      <c r="F119" s="626"/>
      <c r="G119" s="1020">
        <v>2</v>
      </c>
      <c r="H119" s="1020" t="s">
        <v>469</v>
      </c>
      <c r="I119" s="1020">
        <v>25</v>
      </c>
      <c r="J119" s="1020">
        <v>9</v>
      </c>
      <c r="K119" s="96"/>
      <c r="L119" s="96"/>
      <c r="M119" s="96"/>
      <c r="N119" s="96"/>
      <c r="O119" s="96"/>
      <c r="P119" s="96"/>
      <c r="Q119" s="96"/>
      <c r="R119" s="96"/>
      <c r="S119" s="96"/>
      <c r="T119" s="96"/>
      <c r="U119" s="96"/>
      <c r="V119" s="96"/>
      <c r="W119" s="96"/>
      <c r="X119" s="96"/>
      <c r="Y119" s="96"/>
      <c r="Z119" s="96"/>
      <c r="AA119" s="96"/>
      <c r="AB119" s="96"/>
      <c r="AC119" s="96"/>
      <c r="AD119" s="96"/>
      <c r="AE119" s="96"/>
      <c r="AF119" s="96"/>
      <c r="AG119" s="96"/>
      <c r="AH119" s="96"/>
      <c r="AI119" s="96"/>
      <c r="AJ119" s="96"/>
      <c r="AK119" s="96"/>
      <c r="AL119" s="96"/>
      <c r="AM119" s="96"/>
      <c r="AN119" s="96"/>
      <c r="AO119" s="96"/>
      <c r="AP119" s="96"/>
      <c r="AQ119" s="96"/>
      <c r="AR119" s="96"/>
      <c r="AS119" s="96"/>
      <c r="AT119" s="96"/>
      <c r="AU119" s="96"/>
      <c r="AV119" s="96"/>
      <c r="AW119" s="96"/>
      <c r="AX119" s="96"/>
      <c r="AY119" s="96"/>
      <c r="AZ119" s="96"/>
      <c r="BA119" s="96"/>
      <c r="BB119" s="96"/>
      <c r="BC119" s="96"/>
      <c r="BD119" s="96"/>
      <c r="BE119" s="96"/>
      <c r="BF119" s="96"/>
      <c r="BG119" s="96"/>
      <c r="BH119" s="96"/>
      <c r="BI119" s="96"/>
      <c r="BJ119" s="96"/>
      <c r="BK119" s="96"/>
      <c r="BL119" s="96"/>
      <c r="BM119" s="96"/>
      <c r="BN119" s="96"/>
      <c r="BO119" s="96"/>
      <c r="BP119" s="96"/>
      <c r="BQ119" s="96"/>
      <c r="BR119" s="96"/>
      <c r="BS119" s="96"/>
      <c r="BT119" s="96"/>
      <c r="BU119" s="96"/>
      <c r="BV119" s="96"/>
      <c r="BW119" s="96"/>
      <c r="BX119" s="96"/>
      <c r="BY119" s="96"/>
      <c r="BZ119" s="96"/>
      <c r="CA119" s="96"/>
      <c r="CB119" s="96"/>
      <c r="CC119" s="96"/>
      <c r="CD119" s="96"/>
      <c r="CE119" s="96"/>
      <c r="CF119" s="96"/>
      <c r="CG119" s="96"/>
      <c r="CH119" s="96"/>
      <c r="CI119" s="96"/>
      <c r="CJ119" s="96"/>
      <c r="CK119" s="96"/>
      <c r="CL119" s="96"/>
      <c r="CM119" s="96"/>
      <c r="CN119" s="96"/>
      <c r="CO119" s="96"/>
      <c r="CP119" s="96"/>
      <c r="CQ119" s="96"/>
      <c r="CR119" s="96"/>
      <c r="CS119" s="96"/>
      <c r="CT119" s="96"/>
      <c r="CU119" s="96"/>
      <c r="CV119" s="96"/>
      <c r="CW119" s="96"/>
      <c r="CX119" s="96"/>
      <c r="CY119" s="96"/>
      <c r="CZ119" s="96"/>
      <c r="DA119" s="96"/>
      <c r="DB119" s="96"/>
      <c r="DC119" s="96"/>
      <c r="DD119" s="96"/>
      <c r="DE119" s="96"/>
      <c r="DF119" s="96"/>
      <c r="DG119" s="96"/>
      <c r="DH119" s="96"/>
      <c r="DI119" s="96"/>
      <c r="DJ119" s="96"/>
      <c r="DK119" s="96"/>
      <c r="DL119" s="96"/>
      <c r="DM119" s="96"/>
      <c r="DN119" s="96"/>
      <c r="DO119" s="96"/>
      <c r="DP119" s="96"/>
      <c r="DQ119" s="96"/>
      <c r="DR119" s="96"/>
      <c r="DS119" s="96"/>
      <c r="DT119" s="96"/>
      <c r="DU119" s="96"/>
      <c r="DV119" s="96"/>
      <c r="DW119" s="96"/>
      <c r="DX119" s="96"/>
      <c r="DY119" s="96"/>
      <c r="DZ119" s="96"/>
      <c r="EA119" s="96"/>
      <c r="EB119" s="96"/>
      <c r="EC119" s="96"/>
      <c r="ED119" s="96"/>
      <c r="EE119" s="96"/>
      <c r="EF119" s="96"/>
      <c r="EG119" s="96"/>
      <c r="EH119" s="96"/>
      <c r="EI119" s="96"/>
      <c r="EJ119" s="96"/>
      <c r="EK119" s="96"/>
      <c r="EL119" s="96"/>
      <c r="EM119" s="96"/>
      <c r="EN119" s="96"/>
      <c r="EO119" s="96"/>
      <c r="EP119" s="96"/>
      <c r="EQ119" s="96"/>
      <c r="ER119" s="96"/>
      <c r="ES119" s="96"/>
      <c r="ET119" s="96"/>
      <c r="EU119" s="96"/>
      <c r="EV119" s="96"/>
      <c r="EW119" s="96"/>
      <c r="EX119" s="96"/>
      <c r="EY119" s="96"/>
      <c r="EZ119" s="96"/>
    </row>
    <row r="120" spans="1:156" hidden="1">
      <c r="A120" s="96"/>
      <c r="B120" s="96"/>
      <c r="C120" s="626">
        <v>13</v>
      </c>
      <c r="D120" s="626" t="s">
        <v>453</v>
      </c>
      <c r="E120" s="1025"/>
      <c r="F120" s="626"/>
      <c r="G120" s="1020">
        <v>5</v>
      </c>
      <c r="H120" s="1020" t="s">
        <v>1715</v>
      </c>
      <c r="I120" s="1020">
        <v>129</v>
      </c>
      <c r="J120" s="1020">
        <v>16</v>
      </c>
      <c r="K120" s="96"/>
      <c r="L120" s="96"/>
      <c r="M120" s="96"/>
      <c r="N120" s="96"/>
      <c r="O120" s="96"/>
      <c r="P120" s="96"/>
      <c r="Q120" s="96"/>
      <c r="R120" s="96"/>
      <c r="S120" s="96"/>
      <c r="T120" s="96"/>
      <c r="U120" s="96"/>
      <c r="V120" s="96"/>
      <c r="W120" s="96"/>
      <c r="X120" s="96"/>
      <c r="Y120" s="96"/>
      <c r="Z120" s="96"/>
      <c r="AA120" s="96"/>
      <c r="AB120" s="96"/>
      <c r="AC120" s="96"/>
      <c r="AD120" s="96"/>
      <c r="AE120" s="96"/>
      <c r="AF120" s="96"/>
      <c r="AG120" s="96"/>
      <c r="AH120" s="96"/>
      <c r="AI120" s="96"/>
      <c r="AJ120" s="96"/>
      <c r="AK120" s="96"/>
      <c r="AL120" s="96"/>
      <c r="AM120" s="96"/>
      <c r="AN120" s="96"/>
      <c r="AO120" s="96"/>
      <c r="AP120" s="96"/>
      <c r="AQ120" s="96"/>
      <c r="AR120" s="96"/>
      <c r="AS120" s="96"/>
      <c r="AT120" s="96"/>
      <c r="AU120" s="96"/>
      <c r="AV120" s="96"/>
      <c r="AW120" s="96"/>
      <c r="AX120" s="96"/>
      <c r="AY120" s="96"/>
      <c r="AZ120" s="96"/>
      <c r="BA120" s="96"/>
      <c r="BB120" s="96"/>
      <c r="BC120" s="96"/>
      <c r="BD120" s="96"/>
      <c r="BE120" s="96"/>
      <c r="BF120" s="96"/>
      <c r="BG120" s="96"/>
      <c r="BH120" s="96"/>
      <c r="BI120" s="96"/>
      <c r="BJ120" s="96"/>
      <c r="BK120" s="96"/>
      <c r="BL120" s="96"/>
      <c r="BM120" s="96"/>
      <c r="BN120" s="96"/>
      <c r="BO120" s="96"/>
      <c r="BP120" s="96"/>
      <c r="BQ120" s="96"/>
      <c r="BR120" s="96"/>
      <c r="BS120" s="96"/>
      <c r="BT120" s="96"/>
      <c r="BU120" s="96"/>
      <c r="BV120" s="96"/>
      <c r="BW120" s="96"/>
      <c r="BX120" s="96"/>
      <c r="BY120" s="96"/>
      <c r="BZ120" s="96"/>
      <c r="CA120" s="96"/>
      <c r="CB120" s="96"/>
      <c r="CC120" s="96"/>
      <c r="CD120" s="96"/>
      <c r="CE120" s="96"/>
      <c r="CF120" s="96"/>
      <c r="CG120" s="96"/>
      <c r="CH120" s="96"/>
      <c r="CI120" s="96"/>
      <c r="CJ120" s="96"/>
      <c r="CK120" s="96"/>
      <c r="CL120" s="96"/>
      <c r="CM120" s="96"/>
      <c r="CN120" s="96"/>
      <c r="CO120" s="96"/>
      <c r="CP120" s="96"/>
      <c r="CQ120" s="96"/>
      <c r="CR120" s="96"/>
      <c r="CS120" s="96"/>
      <c r="CT120" s="96"/>
      <c r="CU120" s="96"/>
      <c r="CV120" s="96"/>
      <c r="CW120" s="96"/>
      <c r="CX120" s="96"/>
      <c r="CY120" s="96"/>
      <c r="CZ120" s="96"/>
      <c r="DA120" s="96"/>
      <c r="DB120" s="96"/>
      <c r="DC120" s="96"/>
      <c r="DD120" s="96"/>
      <c r="DE120" s="96"/>
      <c r="DF120" s="96"/>
      <c r="DG120" s="96"/>
      <c r="DH120" s="96"/>
      <c r="DI120" s="96"/>
      <c r="DJ120" s="96"/>
      <c r="DK120" s="96"/>
      <c r="DL120" s="96"/>
      <c r="DM120" s="96"/>
      <c r="DN120" s="96"/>
      <c r="DO120" s="96"/>
      <c r="DP120" s="96"/>
      <c r="DQ120" s="96"/>
      <c r="DR120" s="96"/>
      <c r="DS120" s="96"/>
      <c r="DT120" s="96"/>
      <c r="DU120" s="96"/>
      <c r="DV120" s="96"/>
      <c r="DW120" s="96"/>
      <c r="DX120" s="96"/>
      <c r="DY120" s="96"/>
      <c r="DZ120" s="96"/>
      <c r="EA120" s="96"/>
      <c r="EB120" s="96"/>
      <c r="EC120" s="96"/>
      <c r="ED120" s="96"/>
      <c r="EE120" s="96"/>
      <c r="EF120" s="96"/>
      <c r="EG120" s="96"/>
      <c r="EH120" s="96"/>
      <c r="EI120" s="96"/>
      <c r="EJ120" s="96"/>
      <c r="EK120" s="96"/>
      <c r="EL120" s="96"/>
      <c r="EM120" s="96"/>
      <c r="EN120" s="96"/>
      <c r="EO120" s="96"/>
      <c r="EP120" s="96"/>
      <c r="EQ120" s="96"/>
      <c r="ER120" s="96"/>
      <c r="ES120" s="96"/>
      <c r="ET120" s="96"/>
      <c r="EU120" s="96"/>
      <c r="EV120" s="96"/>
      <c r="EW120" s="96"/>
      <c r="EX120" s="96"/>
      <c r="EY120" s="96"/>
      <c r="EZ120" s="96"/>
    </row>
    <row r="121" spans="1:156" hidden="1">
      <c r="A121" s="96"/>
      <c r="B121" s="96"/>
      <c r="C121" s="626">
        <v>14</v>
      </c>
      <c r="D121" s="626" t="s">
        <v>199</v>
      </c>
      <c r="E121" s="1025"/>
      <c r="F121" s="626"/>
      <c r="G121" s="1020">
        <v>9</v>
      </c>
      <c r="H121" s="1020" t="s">
        <v>485</v>
      </c>
      <c r="I121" s="1020">
        <v>14</v>
      </c>
      <c r="J121" s="1020"/>
      <c r="K121" s="96"/>
      <c r="L121" s="96"/>
      <c r="M121" s="96"/>
      <c r="N121" s="96"/>
      <c r="O121" s="96"/>
      <c r="P121" s="96"/>
      <c r="Q121" s="96"/>
      <c r="R121" s="96"/>
      <c r="S121" s="96"/>
      <c r="T121" s="96"/>
      <c r="U121" s="96"/>
      <c r="V121" s="96"/>
      <c r="W121" s="96"/>
      <c r="X121" s="96"/>
      <c r="Y121" s="96"/>
      <c r="Z121" s="96"/>
      <c r="AA121" s="96"/>
      <c r="AB121" s="96"/>
      <c r="AC121" s="96"/>
      <c r="AD121" s="96"/>
      <c r="AE121" s="96"/>
      <c r="AF121" s="96"/>
      <c r="AG121" s="96"/>
      <c r="AH121" s="96"/>
      <c r="AI121" s="96"/>
      <c r="AJ121" s="96"/>
      <c r="AK121" s="96"/>
      <c r="AL121" s="96"/>
      <c r="AM121" s="96"/>
      <c r="AN121" s="96"/>
      <c r="AO121" s="96"/>
      <c r="AP121" s="96"/>
      <c r="AQ121" s="96"/>
      <c r="AR121" s="96"/>
      <c r="AS121" s="96"/>
      <c r="AT121" s="96"/>
      <c r="AU121" s="96"/>
      <c r="AV121" s="96"/>
      <c r="AW121" s="96"/>
      <c r="AX121" s="96"/>
      <c r="AY121" s="96"/>
      <c r="AZ121" s="96"/>
      <c r="BA121" s="96"/>
      <c r="BB121" s="96"/>
      <c r="BC121" s="96"/>
      <c r="BD121" s="96"/>
      <c r="BE121" s="96"/>
      <c r="BF121" s="96"/>
      <c r="BG121" s="96"/>
      <c r="BH121" s="96"/>
      <c r="BI121" s="96"/>
      <c r="BJ121" s="96"/>
      <c r="BK121" s="96"/>
      <c r="BL121" s="96"/>
      <c r="BM121" s="96"/>
      <c r="BN121" s="96"/>
      <c r="BO121" s="96"/>
      <c r="BP121" s="96"/>
      <c r="BQ121" s="96"/>
      <c r="BR121" s="96"/>
      <c r="BS121" s="96"/>
      <c r="BT121" s="96"/>
      <c r="BU121" s="96"/>
      <c r="BV121" s="96"/>
      <c r="BW121" s="96"/>
      <c r="BX121" s="96"/>
      <c r="BY121" s="96"/>
      <c r="BZ121" s="96"/>
      <c r="CA121" s="96"/>
      <c r="CB121" s="96"/>
      <c r="CC121" s="96"/>
      <c r="CD121" s="96"/>
      <c r="CE121" s="96"/>
      <c r="CF121" s="96"/>
      <c r="CG121" s="96"/>
      <c r="CH121" s="96"/>
      <c r="CI121" s="96"/>
      <c r="CJ121" s="96"/>
      <c r="CK121" s="96"/>
      <c r="CL121" s="96"/>
      <c r="CM121" s="96"/>
      <c r="CN121" s="96"/>
      <c r="CO121" s="96"/>
      <c r="CP121" s="96"/>
      <c r="CQ121" s="96"/>
      <c r="CR121" s="96"/>
      <c r="CS121" s="96"/>
      <c r="CT121" s="96"/>
      <c r="CU121" s="96"/>
      <c r="CV121" s="96"/>
      <c r="CW121" s="96"/>
      <c r="CX121" s="96"/>
      <c r="CY121" s="96"/>
      <c r="CZ121" s="96"/>
      <c r="DA121" s="96"/>
      <c r="DB121" s="96"/>
      <c r="DC121" s="96"/>
      <c r="DD121" s="96"/>
      <c r="DE121" s="96"/>
      <c r="DF121" s="96"/>
      <c r="DG121" s="96"/>
      <c r="DH121" s="96"/>
      <c r="DI121" s="96"/>
      <c r="DJ121" s="96"/>
      <c r="DK121" s="96"/>
      <c r="DL121" s="96"/>
      <c r="DM121" s="96"/>
      <c r="DN121" s="96"/>
      <c r="DO121" s="96"/>
      <c r="DP121" s="96"/>
      <c r="DQ121" s="96"/>
      <c r="DR121" s="96"/>
      <c r="DS121" s="96"/>
      <c r="DT121" s="96"/>
      <c r="DU121" s="96"/>
      <c r="DV121" s="96"/>
      <c r="DW121" s="96"/>
      <c r="DX121" s="96"/>
      <c r="DY121" s="96"/>
      <c r="DZ121" s="96"/>
      <c r="EA121" s="96"/>
      <c r="EB121" s="96"/>
      <c r="EC121" s="96"/>
      <c r="ED121" s="96"/>
      <c r="EE121" s="96"/>
      <c r="EF121" s="96"/>
      <c r="EG121" s="96"/>
      <c r="EH121" s="96"/>
      <c r="EI121" s="96"/>
      <c r="EJ121" s="96"/>
      <c r="EK121" s="96"/>
      <c r="EL121" s="96"/>
      <c r="EM121" s="96"/>
      <c r="EN121" s="96"/>
      <c r="EO121" s="96"/>
      <c r="EP121" s="96"/>
      <c r="EQ121" s="96"/>
      <c r="ER121" s="96"/>
      <c r="ES121" s="96"/>
      <c r="ET121" s="96"/>
      <c r="EU121" s="96"/>
      <c r="EV121" s="96"/>
      <c r="EW121" s="96"/>
      <c r="EX121" s="96"/>
      <c r="EY121" s="96"/>
      <c r="EZ121" s="96"/>
    </row>
    <row r="122" spans="1:156" hidden="1">
      <c r="A122" s="96"/>
      <c r="B122" s="96"/>
      <c r="C122" s="626">
        <v>15</v>
      </c>
      <c r="D122" s="626" t="s">
        <v>45</v>
      </c>
      <c r="E122" s="1025"/>
      <c r="F122" s="626"/>
      <c r="G122" s="1020">
        <v>9</v>
      </c>
      <c r="H122" s="1020" t="s">
        <v>492</v>
      </c>
      <c r="I122" s="1020">
        <v>22</v>
      </c>
      <c r="J122" s="1020">
        <v>3</v>
      </c>
      <c r="K122" s="96"/>
      <c r="L122" s="96"/>
      <c r="M122" s="96"/>
      <c r="N122" s="96"/>
      <c r="O122" s="96"/>
      <c r="P122" s="96"/>
      <c r="Q122" s="96"/>
      <c r="R122" s="96"/>
      <c r="S122" s="96"/>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c r="BM122" s="96"/>
      <c r="BN122" s="96"/>
      <c r="BO122" s="96"/>
      <c r="BP122" s="96"/>
      <c r="BQ122" s="96"/>
      <c r="BR122" s="96"/>
      <c r="BS122" s="96"/>
      <c r="BT122" s="96"/>
      <c r="BU122" s="96"/>
      <c r="BV122" s="96"/>
      <c r="BW122" s="96"/>
      <c r="BX122" s="96"/>
      <c r="BY122" s="96"/>
      <c r="BZ122" s="96"/>
      <c r="CA122" s="96"/>
      <c r="CB122" s="96"/>
      <c r="CC122" s="96"/>
      <c r="CD122" s="96"/>
      <c r="CE122" s="96"/>
      <c r="CF122" s="96"/>
      <c r="CG122" s="96"/>
      <c r="CH122" s="96"/>
      <c r="CI122" s="96"/>
      <c r="CJ122" s="96"/>
      <c r="CK122" s="96"/>
      <c r="CL122" s="96"/>
      <c r="CM122" s="96"/>
      <c r="CN122" s="96"/>
      <c r="CO122" s="96"/>
      <c r="CP122" s="96"/>
      <c r="CQ122" s="96"/>
      <c r="CR122" s="96"/>
      <c r="CS122" s="96"/>
      <c r="CT122" s="96"/>
      <c r="CU122" s="96"/>
      <c r="CV122" s="96"/>
      <c r="CW122" s="96"/>
      <c r="CX122" s="96"/>
      <c r="CY122" s="96"/>
      <c r="CZ122" s="96"/>
      <c r="DA122" s="96"/>
      <c r="DB122" s="96"/>
      <c r="DC122" s="96"/>
      <c r="DD122" s="96"/>
      <c r="DE122" s="96"/>
      <c r="DF122" s="96"/>
      <c r="DG122" s="96"/>
      <c r="DH122" s="96"/>
      <c r="DI122" s="96"/>
      <c r="DJ122" s="96"/>
      <c r="DK122" s="96"/>
      <c r="DL122" s="96"/>
      <c r="DM122" s="96"/>
      <c r="DN122" s="96"/>
      <c r="DO122" s="96"/>
      <c r="DP122" s="96"/>
      <c r="DQ122" s="96"/>
      <c r="DR122" s="96"/>
      <c r="DS122" s="96"/>
      <c r="DT122" s="96"/>
      <c r="DU122" s="96"/>
      <c r="DV122" s="96"/>
      <c r="DW122" s="96"/>
      <c r="DX122" s="96"/>
      <c r="DY122" s="96"/>
      <c r="DZ122" s="96"/>
      <c r="EA122" s="96"/>
      <c r="EB122" s="96"/>
      <c r="EC122" s="96"/>
      <c r="ED122" s="96"/>
      <c r="EE122" s="96"/>
      <c r="EF122" s="96"/>
      <c r="EG122" s="96"/>
      <c r="EH122" s="96"/>
      <c r="EI122" s="96"/>
      <c r="EJ122" s="96"/>
      <c r="EK122" s="96"/>
      <c r="EL122" s="96"/>
      <c r="EM122" s="96"/>
      <c r="EN122" s="96"/>
      <c r="EO122" s="96"/>
      <c r="EP122" s="96"/>
      <c r="EQ122" s="96"/>
      <c r="ER122" s="96"/>
      <c r="ES122" s="96"/>
      <c r="ET122" s="96"/>
      <c r="EU122" s="96"/>
      <c r="EV122" s="96"/>
      <c r="EW122" s="96"/>
      <c r="EX122" s="96"/>
      <c r="EY122" s="96"/>
      <c r="EZ122" s="96"/>
    </row>
    <row r="123" spans="1:156" hidden="1">
      <c r="A123" s="96"/>
      <c r="B123" s="96"/>
      <c r="C123" s="626">
        <v>15</v>
      </c>
      <c r="D123" s="626" t="s">
        <v>43</v>
      </c>
      <c r="E123" s="1025"/>
      <c r="F123" s="626"/>
      <c r="G123" s="1020">
        <v>7</v>
      </c>
      <c r="H123" s="1020" t="s">
        <v>496</v>
      </c>
      <c r="I123" s="1020">
        <v>19</v>
      </c>
      <c r="J123" s="1020">
        <v>2</v>
      </c>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6"/>
      <c r="AN123" s="96"/>
      <c r="AO123" s="96"/>
      <c r="AP123" s="96"/>
      <c r="AQ123" s="96"/>
      <c r="AR123" s="96"/>
      <c r="AS123" s="96"/>
      <c r="AT123" s="96"/>
      <c r="AU123" s="96"/>
      <c r="AV123" s="96"/>
      <c r="AW123" s="96"/>
      <c r="AX123" s="96"/>
      <c r="AY123" s="96"/>
      <c r="AZ123" s="96"/>
      <c r="BA123" s="96"/>
      <c r="BB123" s="96"/>
      <c r="BC123" s="96"/>
      <c r="BD123" s="96"/>
      <c r="BE123" s="96"/>
      <c r="BF123" s="96"/>
      <c r="BG123" s="96"/>
      <c r="BH123" s="96"/>
      <c r="BI123" s="96"/>
      <c r="BJ123" s="96"/>
      <c r="BK123" s="96"/>
      <c r="BL123" s="96"/>
      <c r="BM123" s="96"/>
      <c r="BN123" s="96"/>
      <c r="BO123" s="96"/>
      <c r="BP123" s="96"/>
      <c r="BQ123" s="96"/>
      <c r="BR123" s="96"/>
      <c r="BS123" s="96"/>
      <c r="BT123" s="96"/>
      <c r="BU123" s="96"/>
      <c r="BV123" s="96"/>
      <c r="BW123" s="96"/>
      <c r="BX123" s="96"/>
      <c r="BY123" s="96"/>
      <c r="BZ123" s="96"/>
      <c r="CA123" s="96"/>
      <c r="CB123" s="96"/>
      <c r="CC123" s="96"/>
      <c r="CD123" s="96"/>
      <c r="CE123" s="96"/>
      <c r="CF123" s="96"/>
      <c r="CG123" s="96"/>
      <c r="CH123" s="96"/>
      <c r="CI123" s="96"/>
      <c r="CJ123" s="96"/>
      <c r="CK123" s="96"/>
      <c r="CL123" s="96"/>
      <c r="CM123" s="96"/>
      <c r="CN123" s="96"/>
      <c r="CO123" s="96"/>
      <c r="CP123" s="96"/>
      <c r="CQ123" s="96"/>
      <c r="CR123" s="96"/>
      <c r="CS123" s="96"/>
      <c r="CT123" s="96"/>
      <c r="CU123" s="96"/>
      <c r="CV123" s="96"/>
      <c r="CW123" s="96"/>
      <c r="CX123" s="96"/>
      <c r="CY123" s="96"/>
      <c r="CZ123" s="96"/>
      <c r="DA123" s="96"/>
      <c r="DB123" s="96"/>
      <c r="DC123" s="96"/>
      <c r="DD123" s="96"/>
      <c r="DE123" s="96"/>
      <c r="DF123" s="96"/>
      <c r="DG123" s="96"/>
      <c r="DH123" s="96"/>
      <c r="DI123" s="96"/>
      <c r="DJ123" s="96"/>
      <c r="DK123" s="96"/>
      <c r="DL123" s="96"/>
      <c r="DM123" s="96"/>
      <c r="DN123" s="96"/>
      <c r="DO123" s="96"/>
      <c r="DP123" s="96"/>
      <c r="DQ123" s="96"/>
      <c r="DR123" s="96"/>
      <c r="DS123" s="96"/>
      <c r="DT123" s="96"/>
      <c r="DU123" s="96"/>
      <c r="DV123" s="96"/>
      <c r="DW123" s="96"/>
      <c r="DX123" s="96"/>
      <c r="DY123" s="96"/>
      <c r="DZ123" s="96"/>
      <c r="EA123" s="96"/>
      <c r="EB123" s="96"/>
      <c r="EC123" s="96"/>
      <c r="ED123" s="96"/>
      <c r="EE123" s="96"/>
      <c r="EF123" s="96"/>
      <c r="EG123" s="96"/>
      <c r="EH123" s="96"/>
      <c r="EI123" s="96"/>
      <c r="EJ123" s="96"/>
      <c r="EK123" s="96"/>
      <c r="EL123" s="96"/>
      <c r="EM123" s="96"/>
      <c r="EN123" s="96"/>
      <c r="EO123" s="96"/>
      <c r="EP123" s="96"/>
      <c r="EQ123" s="96"/>
      <c r="ER123" s="96"/>
      <c r="ES123" s="96"/>
      <c r="ET123" s="96"/>
      <c r="EU123" s="96"/>
      <c r="EV123" s="96"/>
      <c r="EW123" s="96"/>
      <c r="EX123" s="96"/>
      <c r="EY123" s="96"/>
      <c r="EZ123" s="96"/>
    </row>
    <row r="124" spans="1:156" hidden="1">
      <c r="A124" s="96"/>
      <c r="B124" s="96"/>
      <c r="C124" s="626"/>
      <c r="D124" s="626"/>
      <c r="E124" s="626"/>
      <c r="F124" s="626"/>
      <c r="G124" s="1020"/>
      <c r="H124" s="1020"/>
      <c r="I124" s="626"/>
      <c r="J124" s="626"/>
      <c r="K124" s="96"/>
      <c r="L124" s="96"/>
      <c r="M124" s="96"/>
      <c r="N124" s="96"/>
      <c r="O124" s="96"/>
      <c r="P124" s="96"/>
      <c r="Q124" s="96"/>
      <c r="R124" s="96"/>
      <c r="S124" s="96"/>
      <c r="T124" s="96"/>
      <c r="U124" s="96"/>
      <c r="V124" s="96"/>
      <c r="W124" s="96"/>
      <c r="X124" s="96"/>
      <c r="Y124" s="96"/>
      <c r="Z124" s="96"/>
      <c r="AA124" s="96"/>
      <c r="AB124" s="96"/>
      <c r="AC124" s="96"/>
      <c r="AD124" s="96"/>
      <c r="AE124" s="96"/>
      <c r="AF124" s="96"/>
      <c r="AG124" s="96"/>
      <c r="AH124" s="96"/>
      <c r="AI124" s="96"/>
      <c r="AJ124" s="96"/>
      <c r="AK124" s="96"/>
      <c r="AL124" s="96"/>
      <c r="AM124" s="96"/>
      <c r="AN124" s="96"/>
      <c r="AO124" s="96"/>
      <c r="AP124" s="96"/>
      <c r="AQ124" s="96"/>
      <c r="AR124" s="96"/>
      <c r="AS124" s="96"/>
      <c r="AT124" s="96"/>
      <c r="AU124" s="96"/>
      <c r="AV124" s="96"/>
      <c r="AW124" s="96"/>
      <c r="AX124" s="96"/>
      <c r="AY124" s="96"/>
      <c r="AZ124" s="96"/>
      <c r="BA124" s="96"/>
      <c r="BB124" s="96"/>
      <c r="BC124" s="96"/>
      <c r="BD124" s="96"/>
      <c r="BE124" s="96"/>
      <c r="BF124" s="96"/>
      <c r="BG124" s="96"/>
      <c r="BH124" s="96"/>
      <c r="BI124" s="96"/>
      <c r="BJ124" s="96"/>
      <c r="BK124" s="96"/>
      <c r="BL124" s="96"/>
      <c r="BM124" s="96"/>
      <c r="BN124" s="96"/>
      <c r="BO124" s="96"/>
      <c r="BP124" s="96"/>
      <c r="BQ124" s="96"/>
      <c r="BR124" s="96"/>
      <c r="BS124" s="96"/>
      <c r="BT124" s="96"/>
      <c r="BU124" s="96"/>
      <c r="BV124" s="96"/>
      <c r="BW124" s="96"/>
      <c r="BX124" s="96"/>
      <c r="BY124" s="96"/>
      <c r="BZ124" s="96"/>
      <c r="CA124" s="96"/>
      <c r="CB124" s="96"/>
      <c r="CC124" s="96"/>
      <c r="CD124" s="96"/>
      <c r="CE124" s="96"/>
      <c r="CF124" s="96"/>
      <c r="CG124" s="96"/>
      <c r="CH124" s="96"/>
      <c r="CI124" s="96"/>
      <c r="CJ124" s="96"/>
      <c r="CK124" s="96"/>
      <c r="CL124" s="96"/>
      <c r="CM124" s="96"/>
      <c r="CN124" s="96"/>
      <c r="CO124" s="96"/>
      <c r="CP124" s="96"/>
      <c r="CQ124" s="96"/>
      <c r="CR124" s="96"/>
      <c r="CS124" s="96"/>
      <c r="CT124" s="96"/>
      <c r="CU124" s="96"/>
      <c r="CV124" s="96"/>
      <c r="CW124" s="96"/>
      <c r="CX124" s="96"/>
      <c r="CY124" s="96"/>
      <c r="CZ124" s="96"/>
      <c r="DA124" s="96"/>
      <c r="DB124" s="96"/>
      <c r="DC124" s="96"/>
      <c r="DD124" s="96"/>
      <c r="DE124" s="96"/>
      <c r="DF124" s="96"/>
      <c r="DG124" s="96"/>
      <c r="DH124" s="96"/>
      <c r="DI124" s="96"/>
      <c r="DJ124" s="96"/>
      <c r="DK124" s="96"/>
      <c r="DL124" s="96"/>
      <c r="DM124" s="96"/>
      <c r="DN124" s="96"/>
      <c r="DO124" s="96"/>
      <c r="DP124" s="96"/>
      <c r="DQ124" s="96"/>
      <c r="DR124" s="96"/>
      <c r="DS124" s="96"/>
      <c r="DT124" s="96"/>
      <c r="DU124" s="96"/>
      <c r="DV124" s="96"/>
      <c r="DW124" s="96"/>
      <c r="DX124" s="96"/>
      <c r="DY124" s="96"/>
      <c r="DZ124" s="96"/>
      <c r="EA124" s="96"/>
      <c r="EB124" s="96"/>
      <c r="EC124" s="96"/>
      <c r="ED124" s="96"/>
      <c r="EE124" s="96"/>
      <c r="EF124" s="96"/>
      <c r="EG124" s="96"/>
      <c r="EH124" s="96"/>
      <c r="EI124" s="96"/>
      <c r="EJ124" s="96"/>
      <c r="EK124" s="96"/>
      <c r="EL124" s="96"/>
      <c r="EM124" s="96"/>
      <c r="EN124" s="96"/>
      <c r="EO124" s="96"/>
      <c r="EP124" s="96"/>
      <c r="EQ124" s="96"/>
      <c r="ER124" s="96"/>
      <c r="ES124" s="96"/>
      <c r="ET124" s="96"/>
      <c r="EU124" s="96"/>
      <c r="EV124" s="96"/>
      <c r="EW124" s="96"/>
      <c r="EX124" s="96"/>
      <c r="EY124" s="96"/>
      <c r="EZ124" s="96"/>
    </row>
    <row r="125" spans="1:156" hidden="1">
      <c r="A125" s="96"/>
      <c r="B125" s="96"/>
      <c r="C125" s="626"/>
      <c r="D125" s="626"/>
      <c r="E125" s="626"/>
      <c r="F125" s="626"/>
      <c r="G125" s="1020"/>
      <c r="H125" s="1020"/>
      <c r="I125" s="626"/>
      <c r="J125" s="626"/>
      <c r="K125" s="96"/>
      <c r="L125" s="96"/>
      <c r="M125" s="96"/>
      <c r="N125" s="96"/>
      <c r="O125" s="96"/>
      <c r="P125" s="96"/>
      <c r="Q125" s="96"/>
      <c r="R125" s="96"/>
      <c r="S125" s="96"/>
      <c r="T125" s="96"/>
      <c r="U125" s="96"/>
      <c r="V125" s="96"/>
      <c r="W125" s="96"/>
      <c r="X125" s="96"/>
      <c r="Y125" s="96"/>
      <c r="Z125" s="96"/>
      <c r="AA125" s="96"/>
      <c r="AB125" s="96"/>
      <c r="AC125" s="96"/>
      <c r="AD125" s="96"/>
      <c r="AE125" s="96"/>
      <c r="AF125" s="96"/>
      <c r="AG125" s="96"/>
      <c r="AH125" s="96"/>
      <c r="AI125" s="96"/>
      <c r="AJ125" s="96"/>
      <c r="AK125" s="96"/>
      <c r="AL125" s="96"/>
      <c r="AM125" s="96"/>
      <c r="AN125" s="96"/>
      <c r="AO125" s="96"/>
      <c r="AP125" s="96"/>
      <c r="AQ125" s="96"/>
      <c r="AR125" s="96"/>
      <c r="AS125" s="96"/>
      <c r="AT125" s="96"/>
      <c r="AU125" s="96"/>
      <c r="AV125" s="96"/>
      <c r="AW125" s="96"/>
      <c r="AX125" s="96"/>
      <c r="AY125" s="96"/>
      <c r="AZ125" s="96"/>
      <c r="BA125" s="96"/>
      <c r="BB125" s="96"/>
      <c r="BC125" s="96"/>
      <c r="BD125" s="96"/>
      <c r="BE125" s="96"/>
      <c r="BF125" s="96"/>
      <c r="BG125" s="96"/>
      <c r="BH125" s="96"/>
      <c r="BI125" s="96"/>
      <c r="BJ125" s="96"/>
      <c r="BK125" s="96"/>
      <c r="BL125" s="96"/>
      <c r="BM125" s="96"/>
      <c r="BN125" s="96"/>
      <c r="BO125" s="96"/>
      <c r="BP125" s="96"/>
      <c r="BQ125" s="96"/>
      <c r="BR125" s="96"/>
      <c r="BS125" s="96"/>
      <c r="BT125" s="96"/>
      <c r="BU125" s="96"/>
      <c r="BV125" s="96"/>
      <c r="BW125" s="96"/>
      <c r="BX125" s="96"/>
      <c r="BY125" s="96"/>
      <c r="BZ125" s="96"/>
      <c r="CA125" s="96"/>
      <c r="CB125" s="96"/>
      <c r="CC125" s="96"/>
      <c r="CD125" s="96"/>
      <c r="CE125" s="96"/>
      <c r="CF125" s="96"/>
      <c r="CG125" s="96"/>
      <c r="CH125" s="96"/>
      <c r="CI125" s="96"/>
      <c r="CJ125" s="96"/>
      <c r="CK125" s="96"/>
      <c r="CL125" s="96"/>
      <c r="CM125" s="96"/>
      <c r="CN125" s="96"/>
      <c r="CO125" s="96"/>
      <c r="CP125" s="96"/>
      <c r="CQ125" s="96"/>
      <c r="CR125" s="96"/>
      <c r="CS125" s="96"/>
      <c r="CT125" s="96"/>
      <c r="CU125" s="96"/>
      <c r="CV125" s="96"/>
      <c r="CW125" s="96"/>
      <c r="CX125" s="96"/>
      <c r="CY125" s="96"/>
      <c r="CZ125" s="96"/>
      <c r="DA125" s="96"/>
      <c r="DB125" s="96"/>
      <c r="DC125" s="96"/>
      <c r="DD125" s="96"/>
      <c r="DE125" s="96"/>
      <c r="DF125" s="96"/>
      <c r="DG125" s="96"/>
      <c r="DH125" s="96"/>
      <c r="DI125" s="96"/>
      <c r="DJ125" s="96"/>
      <c r="DK125" s="96"/>
      <c r="DL125" s="96"/>
      <c r="DM125" s="96"/>
      <c r="DN125" s="96"/>
      <c r="DO125" s="96"/>
      <c r="DP125" s="96"/>
      <c r="DQ125" s="96"/>
      <c r="DR125" s="96"/>
      <c r="DS125" s="96"/>
      <c r="DT125" s="96"/>
      <c r="DU125" s="96"/>
      <c r="DV125" s="96"/>
      <c r="DW125" s="96"/>
      <c r="DX125" s="96"/>
      <c r="DY125" s="96"/>
      <c r="DZ125" s="96"/>
      <c r="EA125" s="96"/>
      <c r="EB125" s="96"/>
      <c r="EC125" s="96"/>
      <c r="ED125" s="96"/>
      <c r="EE125" s="96"/>
      <c r="EF125" s="96"/>
      <c r="EG125" s="96"/>
      <c r="EH125" s="96"/>
      <c r="EI125" s="96"/>
      <c r="EJ125" s="96"/>
      <c r="EK125" s="96"/>
      <c r="EL125" s="96"/>
      <c r="EM125" s="96"/>
      <c r="EN125" s="96"/>
      <c r="EO125" s="96"/>
      <c r="EP125" s="96"/>
      <c r="EQ125" s="96"/>
      <c r="ER125" s="96"/>
      <c r="ES125" s="96"/>
      <c r="ET125" s="96"/>
      <c r="EU125" s="96"/>
      <c r="EV125" s="96"/>
      <c r="EW125" s="96"/>
      <c r="EX125" s="96"/>
      <c r="EY125" s="96"/>
      <c r="EZ125" s="96"/>
    </row>
    <row r="126" spans="1:156" hidden="1">
      <c r="A126" s="96"/>
      <c r="B126" s="96"/>
      <c r="C126" s="626"/>
      <c r="D126" s="626"/>
      <c r="E126" s="626"/>
      <c r="F126" s="626"/>
      <c r="G126" s="1020"/>
      <c r="H126" s="1020"/>
      <c r="I126" s="626"/>
      <c r="J126" s="626"/>
      <c r="K126" s="96"/>
      <c r="L126" s="96"/>
      <c r="M126" s="96"/>
      <c r="N126" s="96"/>
      <c r="O126" s="96"/>
      <c r="P126" s="96"/>
      <c r="Q126" s="96"/>
      <c r="R126" s="96"/>
      <c r="S126" s="96"/>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c r="AP126" s="96"/>
      <c r="AQ126" s="96"/>
      <c r="AR126" s="96"/>
      <c r="AS126" s="96"/>
      <c r="AT126" s="96"/>
      <c r="AU126" s="96"/>
      <c r="AV126" s="96"/>
      <c r="AW126" s="96"/>
      <c r="AX126" s="96"/>
      <c r="AY126" s="96"/>
      <c r="AZ126" s="96"/>
      <c r="BA126" s="96"/>
      <c r="BB126" s="96"/>
      <c r="BC126" s="96"/>
      <c r="BD126" s="96"/>
      <c r="BE126" s="96"/>
      <c r="BF126" s="96"/>
      <c r="BG126" s="96"/>
      <c r="BH126" s="96"/>
      <c r="BI126" s="96"/>
      <c r="BJ126" s="96"/>
      <c r="BK126" s="96"/>
      <c r="BL126" s="96"/>
      <c r="BM126" s="96"/>
      <c r="BN126" s="96"/>
      <c r="BO126" s="96"/>
      <c r="BP126" s="96"/>
      <c r="BQ126" s="96"/>
      <c r="BR126" s="96"/>
      <c r="BS126" s="96"/>
      <c r="BT126" s="96"/>
      <c r="BU126" s="96"/>
      <c r="BV126" s="96"/>
      <c r="BW126" s="96"/>
      <c r="BX126" s="96"/>
      <c r="BY126" s="96"/>
      <c r="BZ126" s="96"/>
      <c r="CA126" s="96"/>
      <c r="CB126" s="96"/>
      <c r="CC126" s="96"/>
      <c r="CD126" s="96"/>
      <c r="CE126" s="96"/>
      <c r="CF126" s="96"/>
      <c r="CG126" s="96"/>
      <c r="CH126" s="96"/>
      <c r="CI126" s="96"/>
      <c r="CJ126" s="96"/>
      <c r="CK126" s="96"/>
      <c r="CL126" s="96"/>
      <c r="CM126" s="96"/>
      <c r="CN126" s="96"/>
      <c r="CO126" s="96"/>
      <c r="CP126" s="96"/>
      <c r="CQ126" s="96"/>
      <c r="CR126" s="96"/>
      <c r="CS126" s="96"/>
      <c r="CT126" s="96"/>
      <c r="CU126" s="96"/>
      <c r="CV126" s="96"/>
      <c r="CW126" s="96"/>
      <c r="CX126" s="96"/>
      <c r="CY126" s="96"/>
      <c r="CZ126" s="96"/>
      <c r="DA126" s="96"/>
      <c r="DB126" s="96"/>
      <c r="DC126" s="96"/>
      <c r="DD126" s="96"/>
      <c r="DE126" s="96"/>
      <c r="DF126" s="96"/>
      <c r="DG126" s="96"/>
      <c r="DH126" s="96"/>
      <c r="DI126" s="96"/>
      <c r="DJ126" s="96"/>
      <c r="DK126" s="96"/>
      <c r="DL126" s="96"/>
      <c r="DM126" s="96"/>
      <c r="DN126" s="96"/>
      <c r="DO126" s="96"/>
      <c r="DP126" s="96"/>
      <c r="DQ126" s="96"/>
      <c r="DR126" s="96"/>
      <c r="DS126" s="96"/>
      <c r="DT126" s="96"/>
      <c r="DU126" s="96"/>
      <c r="DV126" s="96"/>
      <c r="DW126" s="96"/>
      <c r="DX126" s="96"/>
      <c r="DY126" s="96"/>
      <c r="DZ126" s="96"/>
      <c r="EA126" s="96"/>
      <c r="EB126" s="96"/>
      <c r="EC126" s="96"/>
      <c r="ED126" s="96"/>
      <c r="EE126" s="96"/>
      <c r="EF126" s="96"/>
      <c r="EG126" s="96"/>
      <c r="EH126" s="96"/>
      <c r="EI126" s="96"/>
      <c r="EJ126" s="96"/>
      <c r="EK126" s="96"/>
      <c r="EL126" s="96"/>
      <c r="EM126" s="96"/>
      <c r="EN126" s="96"/>
      <c r="EO126" s="96"/>
      <c r="EP126" s="96"/>
      <c r="EQ126" s="96"/>
      <c r="ER126" s="96"/>
      <c r="ES126" s="96"/>
      <c r="ET126" s="96"/>
      <c r="EU126" s="96"/>
      <c r="EV126" s="96"/>
      <c r="EW126" s="96"/>
      <c r="EX126" s="96"/>
      <c r="EY126" s="96"/>
      <c r="EZ126" s="96"/>
    </row>
    <row r="127" spans="1:156" hidden="1">
      <c r="A127" s="96"/>
      <c r="B127" s="96"/>
      <c r="C127" s="626"/>
      <c r="D127" s="626"/>
      <c r="E127" s="626"/>
      <c r="F127" s="626"/>
      <c r="G127" s="1020"/>
      <c r="H127" s="1020"/>
      <c r="I127" s="626"/>
      <c r="J127" s="626"/>
      <c r="K127" s="96"/>
      <c r="L127" s="96"/>
      <c r="M127" s="96"/>
      <c r="N127" s="96"/>
      <c r="O127" s="96"/>
      <c r="P127" s="96"/>
      <c r="Q127" s="96"/>
      <c r="R127" s="96"/>
      <c r="S127" s="96"/>
      <c r="T127" s="96"/>
      <c r="U127" s="96"/>
      <c r="V127" s="96"/>
      <c r="W127" s="96"/>
      <c r="X127" s="96"/>
      <c r="Y127" s="96"/>
      <c r="Z127" s="96"/>
      <c r="AA127" s="96"/>
      <c r="AB127" s="96"/>
      <c r="AC127" s="96"/>
      <c r="AD127" s="96"/>
      <c r="AE127" s="96"/>
      <c r="AF127" s="96"/>
      <c r="AG127" s="96"/>
      <c r="AH127" s="96"/>
      <c r="AI127" s="96"/>
      <c r="AJ127" s="96"/>
      <c r="AK127" s="96"/>
      <c r="AL127" s="96"/>
      <c r="AM127" s="96"/>
      <c r="AN127" s="96"/>
      <c r="AO127" s="96"/>
      <c r="AP127" s="96"/>
      <c r="AQ127" s="96"/>
      <c r="AR127" s="96"/>
      <c r="AS127" s="96"/>
      <c r="AT127" s="96"/>
      <c r="AU127" s="96"/>
      <c r="AV127" s="96"/>
      <c r="AW127" s="96"/>
      <c r="AX127" s="96"/>
      <c r="AY127" s="96"/>
      <c r="AZ127" s="96"/>
      <c r="BA127" s="96"/>
      <c r="BB127" s="96"/>
      <c r="BC127" s="96"/>
      <c r="BD127" s="96"/>
      <c r="BE127" s="96"/>
      <c r="BF127" s="96"/>
      <c r="BG127" s="96"/>
      <c r="BH127" s="96"/>
      <c r="BI127" s="96"/>
      <c r="BJ127" s="96"/>
      <c r="BK127" s="96"/>
      <c r="BL127" s="96"/>
      <c r="BM127" s="96"/>
      <c r="BN127" s="96"/>
      <c r="BO127" s="96"/>
      <c r="BP127" s="96"/>
      <c r="BQ127" s="96"/>
      <c r="BR127" s="96"/>
      <c r="BS127" s="96"/>
      <c r="BT127" s="96"/>
      <c r="BU127" s="96"/>
      <c r="BV127" s="96"/>
      <c r="BW127" s="96"/>
      <c r="BX127" s="96"/>
      <c r="BY127" s="96"/>
      <c r="BZ127" s="96"/>
      <c r="CA127" s="96"/>
      <c r="CB127" s="96"/>
      <c r="CC127" s="96"/>
      <c r="CD127" s="96"/>
      <c r="CE127" s="96"/>
      <c r="CF127" s="96"/>
      <c r="CG127" s="96"/>
      <c r="CH127" s="96"/>
      <c r="CI127" s="96"/>
      <c r="CJ127" s="96"/>
      <c r="CK127" s="96"/>
      <c r="CL127" s="96"/>
      <c r="CM127" s="96"/>
      <c r="CN127" s="96"/>
      <c r="CO127" s="96"/>
      <c r="CP127" s="96"/>
      <c r="CQ127" s="96"/>
      <c r="CR127" s="96"/>
      <c r="CS127" s="96"/>
      <c r="CT127" s="96"/>
      <c r="CU127" s="96"/>
      <c r="CV127" s="96"/>
      <c r="CW127" s="96"/>
      <c r="CX127" s="96"/>
      <c r="CY127" s="96"/>
      <c r="CZ127" s="96"/>
      <c r="DA127" s="96"/>
      <c r="DB127" s="96"/>
      <c r="DC127" s="96"/>
      <c r="DD127" s="96"/>
      <c r="DE127" s="96"/>
      <c r="DF127" s="96"/>
      <c r="DG127" s="96"/>
      <c r="DH127" s="96"/>
      <c r="DI127" s="96"/>
      <c r="DJ127" s="96"/>
      <c r="DK127" s="96"/>
      <c r="DL127" s="96"/>
      <c r="DM127" s="96"/>
      <c r="DN127" s="96"/>
      <c r="DO127" s="96"/>
      <c r="DP127" s="96"/>
      <c r="DQ127" s="96"/>
      <c r="DR127" s="96"/>
      <c r="DS127" s="96"/>
      <c r="DT127" s="96"/>
      <c r="DU127" s="96"/>
      <c r="DV127" s="96"/>
      <c r="DW127" s="96"/>
      <c r="DX127" s="96"/>
      <c r="DY127" s="96"/>
      <c r="DZ127" s="96"/>
      <c r="EA127" s="96"/>
      <c r="EB127" s="96"/>
      <c r="EC127" s="96"/>
      <c r="ED127" s="96"/>
      <c r="EE127" s="96"/>
      <c r="EF127" s="96"/>
      <c r="EG127" s="96"/>
      <c r="EH127" s="96"/>
      <c r="EI127" s="96"/>
      <c r="EJ127" s="96"/>
      <c r="EK127" s="96"/>
      <c r="EL127" s="96"/>
      <c r="EM127" s="96"/>
      <c r="EN127" s="96"/>
      <c r="EO127" s="96"/>
      <c r="EP127" s="96"/>
      <c r="EQ127" s="96"/>
      <c r="ER127" s="96"/>
      <c r="ES127" s="96"/>
      <c r="ET127" s="96"/>
      <c r="EU127" s="96"/>
      <c r="EV127" s="96"/>
      <c r="EW127" s="96"/>
      <c r="EX127" s="96"/>
      <c r="EY127" s="96"/>
      <c r="EZ127" s="96"/>
    </row>
    <row r="128" spans="1:156" hidden="1">
      <c r="A128" s="96"/>
      <c r="B128" s="96"/>
      <c r="C128" s="626"/>
      <c r="D128" s="626"/>
      <c r="E128" s="626"/>
      <c r="F128" s="626"/>
      <c r="G128" s="1020"/>
      <c r="H128" s="1020"/>
      <c r="I128" s="626"/>
      <c r="J128" s="626"/>
      <c r="K128" s="96"/>
      <c r="L128" s="96"/>
      <c r="M128" s="96"/>
      <c r="N128" s="96"/>
      <c r="O128" s="96"/>
      <c r="P128" s="96"/>
      <c r="Q128" s="96"/>
      <c r="R128" s="96"/>
      <c r="S128" s="96"/>
      <c r="T128" s="96"/>
      <c r="U128" s="96"/>
      <c r="V128" s="96"/>
      <c r="W128" s="96"/>
      <c r="X128" s="96"/>
      <c r="Y128" s="96"/>
      <c r="Z128" s="96"/>
      <c r="AA128" s="96"/>
      <c r="AB128" s="96"/>
      <c r="AC128" s="96"/>
      <c r="AD128" s="96"/>
      <c r="AE128" s="96"/>
      <c r="AF128" s="96"/>
      <c r="AG128" s="96"/>
      <c r="AH128" s="96"/>
      <c r="AI128" s="96"/>
      <c r="AJ128" s="96"/>
      <c r="AK128" s="96"/>
      <c r="AL128" s="96"/>
      <c r="AM128" s="96"/>
      <c r="AN128" s="96"/>
      <c r="AO128" s="96"/>
      <c r="AP128" s="96"/>
      <c r="AQ128" s="96"/>
      <c r="AR128" s="96"/>
      <c r="AS128" s="96"/>
      <c r="AT128" s="96"/>
      <c r="AU128" s="96"/>
      <c r="AV128" s="96"/>
      <c r="AW128" s="96"/>
      <c r="AX128" s="96"/>
      <c r="AY128" s="96"/>
      <c r="AZ128" s="96"/>
      <c r="BA128" s="96"/>
      <c r="BB128" s="96"/>
      <c r="BC128" s="96"/>
      <c r="BD128" s="96"/>
      <c r="BE128" s="96"/>
      <c r="BF128" s="96"/>
      <c r="BG128" s="96"/>
      <c r="BH128" s="96"/>
      <c r="BI128" s="96"/>
      <c r="BJ128" s="96"/>
      <c r="BK128" s="96"/>
      <c r="BL128" s="96"/>
      <c r="BM128" s="96"/>
      <c r="BN128" s="96"/>
      <c r="BO128" s="96"/>
      <c r="BP128" s="96"/>
      <c r="BQ128" s="96"/>
      <c r="BR128" s="96"/>
      <c r="BS128" s="96"/>
      <c r="BT128" s="96"/>
      <c r="BU128" s="96"/>
      <c r="BV128" s="96"/>
      <c r="BW128" s="96"/>
      <c r="BX128" s="96"/>
      <c r="BY128" s="96"/>
      <c r="BZ128" s="96"/>
      <c r="CA128" s="96"/>
      <c r="CB128" s="96"/>
      <c r="CC128" s="96"/>
      <c r="CD128" s="96"/>
      <c r="CE128" s="96"/>
      <c r="CF128" s="96"/>
      <c r="CG128" s="96"/>
      <c r="CH128" s="96"/>
      <c r="CI128" s="96"/>
      <c r="CJ128" s="96"/>
      <c r="CK128" s="96"/>
      <c r="CL128" s="96"/>
      <c r="CM128" s="96"/>
      <c r="CN128" s="96"/>
      <c r="CO128" s="96"/>
      <c r="CP128" s="96"/>
      <c r="CQ128" s="96"/>
      <c r="CR128" s="96"/>
      <c r="CS128" s="96"/>
      <c r="CT128" s="96"/>
      <c r="CU128" s="96"/>
      <c r="CV128" s="96"/>
      <c r="CW128" s="96"/>
      <c r="CX128" s="96"/>
      <c r="CY128" s="96"/>
      <c r="CZ128" s="96"/>
      <c r="DA128" s="96"/>
      <c r="DB128" s="96"/>
      <c r="DC128" s="96"/>
      <c r="DD128" s="96"/>
      <c r="DE128" s="96"/>
      <c r="DF128" s="96"/>
      <c r="DG128" s="96"/>
      <c r="DH128" s="96"/>
      <c r="DI128" s="96"/>
      <c r="DJ128" s="96"/>
      <c r="DK128" s="96"/>
      <c r="DL128" s="96"/>
      <c r="DM128" s="96"/>
      <c r="DN128" s="96"/>
      <c r="DO128" s="96"/>
      <c r="DP128" s="96"/>
      <c r="DQ128" s="96"/>
      <c r="DR128" s="96"/>
      <c r="DS128" s="96"/>
      <c r="DT128" s="96"/>
      <c r="DU128" s="96"/>
      <c r="DV128" s="96"/>
      <c r="DW128" s="96"/>
      <c r="DX128" s="96"/>
      <c r="DY128" s="96"/>
      <c r="DZ128" s="96"/>
      <c r="EA128" s="96"/>
      <c r="EB128" s="96"/>
      <c r="EC128" s="96"/>
      <c r="ED128" s="96"/>
      <c r="EE128" s="96"/>
      <c r="EF128" s="96"/>
      <c r="EG128" s="96"/>
      <c r="EH128" s="96"/>
      <c r="EI128" s="96"/>
      <c r="EJ128" s="96"/>
      <c r="EK128" s="96"/>
      <c r="EL128" s="96"/>
      <c r="EM128" s="96"/>
      <c r="EN128" s="96"/>
      <c r="EO128" s="96"/>
      <c r="EP128" s="96"/>
      <c r="EQ128" s="96"/>
      <c r="ER128" s="96"/>
      <c r="ES128" s="96"/>
      <c r="ET128" s="96"/>
      <c r="EU128" s="96"/>
      <c r="EV128" s="96"/>
      <c r="EW128" s="96"/>
      <c r="EX128" s="96"/>
      <c r="EY128" s="96"/>
      <c r="EZ128" s="96"/>
    </row>
    <row r="129" spans="1:156" hidden="1">
      <c r="A129" s="96"/>
      <c r="B129" s="96"/>
      <c r="C129" s="626"/>
      <c r="D129" s="626"/>
      <c r="E129" s="626"/>
      <c r="F129" s="626"/>
      <c r="G129" s="1020"/>
      <c r="H129" s="1020"/>
      <c r="I129" s="626"/>
      <c r="J129" s="626"/>
      <c r="K129" s="96"/>
      <c r="L129" s="96"/>
      <c r="M129" s="96"/>
      <c r="N129" s="96"/>
      <c r="O129" s="96"/>
      <c r="P129" s="96"/>
      <c r="Q129" s="96"/>
      <c r="R129" s="96"/>
      <c r="S129" s="96"/>
      <c r="T129" s="96"/>
      <c r="U129" s="96"/>
      <c r="V129" s="96"/>
      <c r="W129" s="96"/>
      <c r="X129" s="96"/>
      <c r="Y129" s="96"/>
      <c r="Z129" s="96"/>
      <c r="AA129" s="96"/>
      <c r="AB129" s="96"/>
      <c r="AC129" s="96"/>
      <c r="AD129" s="96"/>
      <c r="AE129" s="96"/>
      <c r="AF129" s="96"/>
      <c r="AG129" s="96"/>
      <c r="AH129" s="96"/>
      <c r="AI129" s="96"/>
      <c r="AJ129" s="96"/>
      <c r="AK129" s="96"/>
      <c r="AL129" s="96"/>
      <c r="AM129" s="96"/>
      <c r="AN129" s="96"/>
      <c r="AO129" s="96"/>
      <c r="AP129" s="96"/>
      <c r="AQ129" s="96"/>
      <c r="AR129" s="96"/>
      <c r="AS129" s="96"/>
      <c r="AT129" s="96"/>
      <c r="AU129" s="96"/>
      <c r="AV129" s="96"/>
      <c r="AW129" s="96"/>
      <c r="AX129" s="96"/>
      <c r="AY129" s="96"/>
      <c r="AZ129" s="96"/>
      <c r="BA129" s="96"/>
      <c r="BB129" s="96"/>
      <c r="BC129" s="96"/>
      <c r="BD129" s="96"/>
      <c r="BE129" s="96"/>
      <c r="BF129" s="96"/>
      <c r="BG129" s="96"/>
      <c r="BH129" s="96"/>
      <c r="BI129" s="96"/>
      <c r="BJ129" s="96"/>
      <c r="BK129" s="96"/>
      <c r="BL129" s="96"/>
      <c r="BM129" s="96"/>
      <c r="BN129" s="96"/>
      <c r="BO129" s="96"/>
      <c r="BP129" s="96"/>
      <c r="BQ129" s="96"/>
      <c r="BR129" s="96"/>
      <c r="BS129" s="96"/>
      <c r="BT129" s="96"/>
      <c r="BU129" s="96"/>
      <c r="BV129" s="96"/>
      <c r="BW129" s="96"/>
      <c r="BX129" s="96"/>
      <c r="BY129" s="96"/>
      <c r="BZ129" s="96"/>
      <c r="CA129" s="96"/>
      <c r="CB129" s="96"/>
      <c r="CC129" s="96"/>
      <c r="CD129" s="96"/>
      <c r="CE129" s="96"/>
      <c r="CF129" s="96"/>
      <c r="CG129" s="96"/>
      <c r="CH129" s="96"/>
      <c r="CI129" s="96"/>
      <c r="CJ129" s="96"/>
      <c r="CK129" s="96"/>
      <c r="CL129" s="96"/>
      <c r="CM129" s="96"/>
      <c r="CN129" s="96"/>
      <c r="CO129" s="96"/>
      <c r="CP129" s="96"/>
      <c r="CQ129" s="96"/>
      <c r="CR129" s="96"/>
      <c r="CS129" s="96"/>
      <c r="CT129" s="96"/>
      <c r="CU129" s="96"/>
      <c r="CV129" s="96"/>
      <c r="CW129" s="96"/>
      <c r="CX129" s="96"/>
      <c r="CY129" s="96"/>
      <c r="CZ129" s="96"/>
      <c r="DA129" s="96"/>
      <c r="DB129" s="96"/>
      <c r="DC129" s="96"/>
      <c r="DD129" s="96"/>
      <c r="DE129" s="96"/>
      <c r="DF129" s="96"/>
      <c r="DG129" s="96"/>
      <c r="DH129" s="96"/>
      <c r="DI129" s="96"/>
      <c r="DJ129" s="96"/>
      <c r="DK129" s="96"/>
      <c r="DL129" s="96"/>
      <c r="DM129" s="96"/>
      <c r="DN129" s="96"/>
      <c r="DO129" s="96"/>
      <c r="DP129" s="96"/>
      <c r="DQ129" s="96"/>
      <c r="DR129" s="96"/>
      <c r="DS129" s="96"/>
      <c r="DT129" s="96"/>
      <c r="DU129" s="96"/>
      <c r="DV129" s="96"/>
      <c r="DW129" s="96"/>
      <c r="DX129" s="96"/>
      <c r="DY129" s="96"/>
      <c r="DZ129" s="96"/>
      <c r="EA129" s="96"/>
      <c r="EB129" s="96"/>
      <c r="EC129" s="96"/>
      <c r="ED129" s="96"/>
      <c r="EE129" s="96"/>
      <c r="EF129" s="96"/>
      <c r="EG129" s="96"/>
      <c r="EH129" s="96"/>
      <c r="EI129" s="96"/>
      <c r="EJ129" s="96"/>
      <c r="EK129" s="96"/>
      <c r="EL129" s="96"/>
      <c r="EM129" s="96"/>
      <c r="EN129" s="96"/>
      <c r="EO129" s="96"/>
      <c r="EP129" s="96"/>
      <c r="EQ129" s="96"/>
      <c r="ER129" s="96"/>
      <c r="ES129" s="96"/>
      <c r="ET129" s="96"/>
      <c r="EU129" s="96"/>
      <c r="EV129" s="96"/>
      <c r="EW129" s="96"/>
      <c r="EX129" s="96"/>
      <c r="EY129" s="96"/>
      <c r="EZ129" s="96"/>
    </row>
    <row r="130" spans="1:156" hidden="1">
      <c r="A130" s="96"/>
      <c r="B130" s="96"/>
      <c r="C130" s="626"/>
      <c r="D130" s="626"/>
      <c r="E130" s="626"/>
      <c r="F130" s="626"/>
      <c r="G130" s="1020"/>
      <c r="H130" s="1020"/>
      <c r="I130" s="626"/>
      <c r="J130" s="626"/>
      <c r="K130" s="96"/>
      <c r="L130" s="96"/>
      <c r="M130" s="96"/>
      <c r="N130" s="96"/>
      <c r="O130" s="96"/>
      <c r="P130" s="96"/>
      <c r="Q130" s="96"/>
      <c r="R130" s="96"/>
      <c r="S130" s="96"/>
      <c r="T130" s="96"/>
      <c r="U130" s="96"/>
      <c r="V130" s="96"/>
      <c r="W130" s="96"/>
      <c r="X130" s="96"/>
      <c r="Y130" s="96"/>
      <c r="Z130" s="96"/>
      <c r="AA130" s="96"/>
      <c r="AB130" s="96"/>
      <c r="AC130" s="96"/>
      <c r="AD130" s="96"/>
      <c r="AE130" s="96"/>
      <c r="AF130" s="96"/>
      <c r="AG130" s="96"/>
      <c r="AH130" s="96"/>
      <c r="AI130" s="96"/>
      <c r="AJ130" s="96"/>
      <c r="AK130" s="96"/>
      <c r="AL130" s="96"/>
      <c r="AM130" s="96"/>
      <c r="AN130" s="96"/>
      <c r="AO130" s="96"/>
      <c r="AP130" s="96"/>
      <c r="AQ130" s="96"/>
      <c r="AR130" s="96"/>
      <c r="AS130" s="96"/>
      <c r="AT130" s="96"/>
      <c r="AU130" s="96"/>
      <c r="AV130" s="96"/>
      <c r="AW130" s="96"/>
      <c r="AX130" s="96"/>
      <c r="AY130" s="96"/>
      <c r="AZ130" s="96"/>
      <c r="BA130" s="96"/>
      <c r="BB130" s="96"/>
      <c r="BC130" s="96"/>
      <c r="BD130" s="96"/>
      <c r="BE130" s="96"/>
      <c r="BF130" s="96"/>
      <c r="BG130" s="96"/>
      <c r="BH130" s="96"/>
      <c r="BI130" s="96"/>
      <c r="BJ130" s="96"/>
      <c r="BK130" s="96"/>
      <c r="BL130" s="96"/>
      <c r="BM130" s="96"/>
      <c r="BN130" s="96"/>
      <c r="BO130" s="96"/>
      <c r="BP130" s="96"/>
      <c r="BQ130" s="96"/>
      <c r="BR130" s="96"/>
      <c r="BS130" s="96"/>
      <c r="BT130" s="96"/>
      <c r="BU130" s="96"/>
      <c r="BV130" s="96"/>
      <c r="BW130" s="96"/>
      <c r="BX130" s="96"/>
      <c r="BY130" s="96"/>
      <c r="BZ130" s="96"/>
      <c r="CA130" s="96"/>
      <c r="CB130" s="96"/>
      <c r="CC130" s="96"/>
      <c r="CD130" s="96"/>
      <c r="CE130" s="96"/>
      <c r="CF130" s="96"/>
      <c r="CG130" s="96"/>
      <c r="CH130" s="96"/>
      <c r="CI130" s="96"/>
      <c r="CJ130" s="96"/>
      <c r="CK130" s="96"/>
      <c r="CL130" s="96"/>
      <c r="CM130" s="96"/>
      <c r="CN130" s="96"/>
      <c r="CO130" s="96"/>
      <c r="CP130" s="96"/>
      <c r="CQ130" s="96"/>
      <c r="CR130" s="96"/>
      <c r="CS130" s="96"/>
      <c r="CT130" s="96"/>
      <c r="CU130" s="96"/>
      <c r="CV130" s="96"/>
      <c r="CW130" s="96"/>
      <c r="CX130" s="96"/>
      <c r="CY130" s="96"/>
      <c r="CZ130" s="96"/>
      <c r="DA130" s="96"/>
      <c r="DB130" s="96"/>
      <c r="DC130" s="96"/>
      <c r="DD130" s="96"/>
      <c r="DE130" s="96"/>
      <c r="DF130" s="96"/>
      <c r="DG130" s="96"/>
      <c r="DH130" s="96"/>
      <c r="DI130" s="96"/>
      <c r="DJ130" s="96"/>
      <c r="DK130" s="96"/>
      <c r="DL130" s="96"/>
      <c r="DM130" s="96"/>
      <c r="DN130" s="96"/>
      <c r="DO130" s="96"/>
      <c r="DP130" s="96"/>
      <c r="DQ130" s="96"/>
      <c r="DR130" s="96"/>
      <c r="DS130" s="96"/>
      <c r="DT130" s="96"/>
      <c r="DU130" s="96"/>
      <c r="DV130" s="96"/>
      <c r="DW130" s="96"/>
      <c r="DX130" s="96"/>
      <c r="DY130" s="96"/>
      <c r="DZ130" s="96"/>
      <c r="EA130" s="96"/>
      <c r="EB130" s="96"/>
      <c r="EC130" s="96"/>
      <c r="ED130" s="96"/>
      <c r="EE130" s="96"/>
      <c r="EF130" s="96"/>
      <c r="EG130" s="96"/>
      <c r="EH130" s="96"/>
      <c r="EI130" s="96"/>
      <c r="EJ130" s="96"/>
      <c r="EK130" s="96"/>
      <c r="EL130" s="96"/>
      <c r="EM130" s="96"/>
      <c r="EN130" s="96"/>
      <c r="EO130" s="96"/>
      <c r="EP130" s="96"/>
      <c r="EQ130" s="96"/>
      <c r="ER130" s="96"/>
      <c r="ES130" s="96"/>
      <c r="ET130" s="96"/>
      <c r="EU130" s="96"/>
      <c r="EV130" s="96"/>
      <c r="EW130" s="96"/>
      <c r="EX130" s="96"/>
      <c r="EY130" s="96"/>
      <c r="EZ130" s="96"/>
    </row>
    <row r="131" spans="1:156" hidden="1">
      <c r="A131" s="96"/>
      <c r="B131" s="96"/>
      <c r="C131" s="626"/>
      <c r="D131" s="626"/>
      <c r="E131" s="626"/>
      <c r="F131" s="626"/>
      <c r="G131" s="1020"/>
      <c r="H131" s="1020"/>
      <c r="I131" s="626"/>
      <c r="J131" s="626"/>
      <c r="K131" s="96"/>
      <c r="L131" s="96"/>
      <c r="M131" s="96"/>
      <c r="N131" s="96"/>
      <c r="O131" s="96"/>
      <c r="P131" s="96"/>
      <c r="Q131" s="96"/>
      <c r="R131" s="96"/>
      <c r="S131" s="96"/>
      <c r="T131" s="96"/>
      <c r="U131" s="96"/>
      <c r="V131" s="96"/>
      <c r="W131" s="96"/>
      <c r="X131" s="96"/>
      <c r="Y131" s="96"/>
      <c r="Z131" s="96"/>
      <c r="AA131" s="96"/>
      <c r="AB131" s="96"/>
      <c r="AC131" s="96"/>
      <c r="AD131" s="96"/>
      <c r="AE131" s="96"/>
      <c r="AF131" s="96"/>
      <c r="AG131" s="96"/>
      <c r="AH131" s="96"/>
      <c r="AI131" s="96"/>
      <c r="AJ131" s="96"/>
      <c r="AK131" s="96"/>
      <c r="AL131" s="96"/>
      <c r="AM131" s="96"/>
      <c r="AN131" s="96"/>
      <c r="AO131" s="96"/>
      <c r="AP131" s="96"/>
      <c r="AQ131" s="96"/>
      <c r="AR131" s="96"/>
      <c r="AS131" s="96"/>
      <c r="AT131" s="96"/>
      <c r="AU131" s="96"/>
      <c r="AV131" s="96"/>
      <c r="AW131" s="96"/>
      <c r="AX131" s="96"/>
      <c r="AY131" s="96"/>
      <c r="AZ131" s="96"/>
      <c r="BA131" s="96"/>
      <c r="BB131" s="96"/>
      <c r="BC131" s="96"/>
      <c r="BD131" s="96"/>
      <c r="BE131" s="96"/>
      <c r="BF131" s="96"/>
      <c r="BG131" s="96"/>
      <c r="BH131" s="96"/>
      <c r="BI131" s="96"/>
      <c r="BJ131" s="96"/>
      <c r="BK131" s="96"/>
      <c r="BL131" s="96"/>
      <c r="BM131" s="96"/>
      <c r="BN131" s="96"/>
      <c r="BO131" s="96"/>
      <c r="BP131" s="96"/>
      <c r="BQ131" s="96"/>
      <c r="BR131" s="96"/>
      <c r="BS131" s="96"/>
      <c r="BT131" s="96"/>
      <c r="BU131" s="96"/>
      <c r="BV131" s="96"/>
      <c r="BW131" s="96"/>
      <c r="BX131" s="96"/>
      <c r="BY131" s="96"/>
      <c r="BZ131" s="96"/>
      <c r="CA131" s="96"/>
      <c r="CB131" s="96"/>
      <c r="CC131" s="96"/>
      <c r="CD131" s="96"/>
      <c r="CE131" s="96"/>
      <c r="CF131" s="96"/>
      <c r="CG131" s="96"/>
      <c r="CH131" s="96"/>
      <c r="CI131" s="96"/>
      <c r="CJ131" s="96"/>
      <c r="CK131" s="96"/>
      <c r="CL131" s="96"/>
      <c r="CM131" s="96"/>
      <c r="CN131" s="96"/>
      <c r="CO131" s="96"/>
      <c r="CP131" s="96"/>
      <c r="CQ131" s="96"/>
      <c r="CR131" s="96"/>
      <c r="CS131" s="96"/>
      <c r="CT131" s="96"/>
      <c r="CU131" s="96"/>
      <c r="CV131" s="96"/>
      <c r="CW131" s="96"/>
      <c r="CX131" s="96"/>
      <c r="CY131" s="96"/>
      <c r="CZ131" s="96"/>
      <c r="DA131" s="96"/>
      <c r="DB131" s="96"/>
      <c r="DC131" s="96"/>
      <c r="DD131" s="96"/>
      <c r="DE131" s="96"/>
      <c r="DF131" s="96"/>
      <c r="DG131" s="96"/>
      <c r="DH131" s="96"/>
      <c r="DI131" s="96"/>
      <c r="DJ131" s="96"/>
      <c r="DK131" s="96"/>
      <c r="DL131" s="96"/>
      <c r="DM131" s="96"/>
      <c r="DN131" s="96"/>
      <c r="DO131" s="96"/>
      <c r="DP131" s="96"/>
      <c r="DQ131" s="96"/>
      <c r="DR131" s="96"/>
      <c r="DS131" s="96"/>
      <c r="DT131" s="96"/>
      <c r="DU131" s="96"/>
      <c r="DV131" s="96"/>
      <c r="DW131" s="96"/>
      <c r="DX131" s="96"/>
      <c r="DY131" s="96"/>
      <c r="DZ131" s="96"/>
      <c r="EA131" s="96"/>
      <c r="EB131" s="96"/>
      <c r="EC131" s="96"/>
      <c r="ED131" s="96"/>
      <c r="EE131" s="96"/>
      <c r="EF131" s="96"/>
      <c r="EG131" s="96"/>
      <c r="EH131" s="96"/>
      <c r="EI131" s="96"/>
      <c r="EJ131" s="96"/>
      <c r="EK131" s="96"/>
      <c r="EL131" s="96"/>
      <c r="EM131" s="96"/>
      <c r="EN131" s="96"/>
      <c r="EO131" s="96"/>
      <c r="EP131" s="96"/>
      <c r="EQ131" s="96"/>
      <c r="ER131" s="96"/>
      <c r="ES131" s="96"/>
      <c r="ET131" s="96"/>
      <c r="EU131" s="96"/>
      <c r="EV131" s="96"/>
      <c r="EW131" s="96"/>
      <c r="EX131" s="96"/>
      <c r="EY131" s="96"/>
      <c r="EZ131" s="96"/>
    </row>
    <row r="132" spans="1:156" hidden="1">
      <c r="A132" s="96"/>
      <c r="B132" s="96"/>
      <c r="C132" s="626"/>
      <c r="D132" s="626"/>
      <c r="E132" s="626"/>
      <c r="F132" s="626"/>
      <c r="G132" s="1020"/>
      <c r="H132" s="1020"/>
      <c r="I132" s="626"/>
      <c r="J132" s="626"/>
      <c r="K132" s="96"/>
      <c r="L132" s="96"/>
      <c r="M132" s="96"/>
      <c r="N132" s="96"/>
      <c r="O132" s="96"/>
      <c r="P132" s="96"/>
      <c r="Q132" s="96"/>
      <c r="R132" s="96"/>
      <c r="S132" s="96"/>
      <c r="T132" s="96"/>
      <c r="U132" s="96"/>
      <c r="V132" s="96"/>
      <c r="W132" s="96"/>
      <c r="X132" s="96"/>
      <c r="Y132" s="96"/>
      <c r="Z132" s="96"/>
      <c r="AA132" s="96"/>
      <c r="AB132" s="96"/>
      <c r="AC132" s="96"/>
      <c r="AD132" s="96"/>
      <c r="AE132" s="96"/>
      <c r="AF132" s="96"/>
      <c r="AG132" s="96"/>
      <c r="AH132" s="96"/>
      <c r="AI132" s="96"/>
      <c r="AJ132" s="96"/>
      <c r="AK132" s="96"/>
      <c r="AL132" s="96"/>
      <c r="AM132" s="96"/>
      <c r="AN132" s="96"/>
      <c r="AO132" s="96"/>
      <c r="AP132" s="96"/>
      <c r="AQ132" s="96"/>
      <c r="AR132" s="96"/>
      <c r="AS132" s="96"/>
      <c r="AT132" s="96"/>
      <c r="AU132" s="96"/>
      <c r="AV132" s="96"/>
      <c r="AW132" s="96"/>
      <c r="AX132" s="96"/>
      <c r="AY132" s="96"/>
      <c r="AZ132" s="96"/>
      <c r="BA132" s="96"/>
      <c r="BB132" s="96"/>
      <c r="BC132" s="96"/>
      <c r="BD132" s="96"/>
      <c r="BE132" s="96"/>
      <c r="BF132" s="96"/>
      <c r="BG132" s="96"/>
      <c r="BH132" s="96"/>
      <c r="BI132" s="96"/>
      <c r="BJ132" s="96"/>
      <c r="BK132" s="96"/>
      <c r="BL132" s="96"/>
      <c r="BM132" s="96"/>
      <c r="BN132" s="96"/>
      <c r="BO132" s="96"/>
      <c r="BP132" s="96"/>
      <c r="BQ132" s="96"/>
      <c r="BR132" s="96"/>
      <c r="BS132" s="96"/>
      <c r="BT132" s="96"/>
      <c r="BU132" s="96"/>
      <c r="BV132" s="96"/>
      <c r="BW132" s="96"/>
      <c r="BX132" s="96"/>
      <c r="BY132" s="96"/>
      <c r="BZ132" s="96"/>
      <c r="CA132" s="96"/>
      <c r="CB132" s="96"/>
      <c r="CC132" s="96"/>
      <c r="CD132" s="96"/>
      <c r="CE132" s="96"/>
      <c r="CF132" s="96"/>
      <c r="CG132" s="96"/>
      <c r="CH132" s="96"/>
      <c r="CI132" s="96"/>
      <c r="CJ132" s="96"/>
      <c r="CK132" s="96"/>
      <c r="CL132" s="96"/>
      <c r="CM132" s="96"/>
      <c r="CN132" s="96"/>
      <c r="CO132" s="96"/>
      <c r="CP132" s="96"/>
      <c r="CQ132" s="96"/>
      <c r="CR132" s="96"/>
      <c r="CS132" s="96"/>
      <c r="CT132" s="96"/>
      <c r="CU132" s="96"/>
      <c r="CV132" s="96"/>
      <c r="CW132" s="96"/>
      <c r="CX132" s="96"/>
      <c r="CY132" s="96"/>
      <c r="CZ132" s="96"/>
      <c r="DA132" s="96"/>
      <c r="DB132" s="96"/>
      <c r="DC132" s="96"/>
      <c r="DD132" s="96"/>
      <c r="DE132" s="96"/>
      <c r="DF132" s="96"/>
      <c r="DG132" s="96"/>
      <c r="DH132" s="96"/>
      <c r="DI132" s="96"/>
      <c r="DJ132" s="96"/>
      <c r="DK132" s="96"/>
      <c r="DL132" s="96"/>
      <c r="DM132" s="96"/>
      <c r="DN132" s="96"/>
      <c r="DO132" s="96"/>
      <c r="DP132" s="96"/>
      <c r="DQ132" s="96"/>
      <c r="DR132" s="96"/>
      <c r="DS132" s="96"/>
      <c r="DT132" s="96"/>
      <c r="DU132" s="96"/>
      <c r="DV132" s="96"/>
      <c r="DW132" s="96"/>
      <c r="DX132" s="96"/>
      <c r="DY132" s="96"/>
      <c r="DZ132" s="96"/>
      <c r="EA132" s="96"/>
      <c r="EB132" s="96"/>
      <c r="EC132" s="96"/>
      <c r="ED132" s="96"/>
      <c r="EE132" s="96"/>
      <c r="EF132" s="96"/>
      <c r="EG132" s="96"/>
      <c r="EH132" s="96"/>
      <c r="EI132" s="96"/>
      <c r="EJ132" s="96"/>
      <c r="EK132" s="96"/>
      <c r="EL132" s="96"/>
      <c r="EM132" s="96"/>
      <c r="EN132" s="96"/>
      <c r="EO132" s="96"/>
      <c r="EP132" s="96"/>
      <c r="EQ132" s="96"/>
      <c r="ER132" s="96"/>
      <c r="ES132" s="96"/>
      <c r="ET132" s="96"/>
      <c r="EU132" s="96"/>
      <c r="EV132" s="96"/>
      <c r="EW132" s="96"/>
      <c r="EX132" s="96"/>
      <c r="EY132" s="96"/>
      <c r="EZ132" s="96"/>
    </row>
    <row r="133" spans="1:156" hidden="1">
      <c r="A133" s="96"/>
      <c r="B133" s="96"/>
      <c r="C133" s="626"/>
      <c r="D133" s="626"/>
      <c r="E133" s="626"/>
      <c r="F133" s="626"/>
      <c r="G133" s="1020"/>
      <c r="H133" s="1020"/>
      <c r="I133" s="626"/>
      <c r="J133" s="626"/>
      <c r="K133" s="96"/>
      <c r="L133" s="96"/>
      <c r="M133" s="96"/>
      <c r="N133" s="96"/>
      <c r="O133" s="96"/>
      <c r="P133" s="96"/>
      <c r="Q133" s="96"/>
      <c r="R133" s="96"/>
      <c r="S133" s="96"/>
      <c r="T133" s="96"/>
      <c r="U133" s="96"/>
      <c r="V133" s="96"/>
      <c r="W133" s="96"/>
      <c r="X133" s="96"/>
      <c r="Y133" s="96"/>
      <c r="Z133" s="96"/>
      <c r="AA133" s="96"/>
      <c r="AB133" s="96"/>
      <c r="AC133" s="96"/>
      <c r="AD133" s="96"/>
      <c r="AE133" s="96"/>
      <c r="AF133" s="96"/>
      <c r="AG133" s="96"/>
      <c r="AH133" s="96"/>
      <c r="AI133" s="96"/>
      <c r="AJ133" s="96"/>
      <c r="AK133" s="96"/>
      <c r="AL133" s="96"/>
      <c r="AM133" s="96"/>
      <c r="AN133" s="96"/>
      <c r="AO133" s="96"/>
      <c r="AP133" s="96"/>
      <c r="AQ133" s="96"/>
      <c r="AR133" s="96"/>
      <c r="AS133" s="96"/>
      <c r="AT133" s="96"/>
      <c r="AU133" s="96"/>
      <c r="AV133" s="96"/>
      <c r="AW133" s="96"/>
      <c r="AX133" s="96"/>
      <c r="AY133" s="96"/>
      <c r="AZ133" s="96"/>
      <c r="BA133" s="96"/>
      <c r="BB133" s="96"/>
      <c r="BC133" s="96"/>
      <c r="BD133" s="96"/>
      <c r="BE133" s="96"/>
      <c r="BF133" s="96"/>
      <c r="BG133" s="96"/>
      <c r="BH133" s="96"/>
      <c r="BI133" s="96"/>
      <c r="BJ133" s="96"/>
      <c r="BK133" s="96"/>
      <c r="BL133" s="96"/>
      <c r="BM133" s="96"/>
      <c r="BN133" s="96"/>
      <c r="BO133" s="96"/>
      <c r="BP133" s="96"/>
      <c r="BQ133" s="96"/>
      <c r="BR133" s="96"/>
      <c r="BS133" s="96"/>
      <c r="BT133" s="96"/>
      <c r="BU133" s="96"/>
      <c r="BV133" s="96"/>
      <c r="BW133" s="96"/>
      <c r="BX133" s="96"/>
      <c r="BY133" s="96"/>
      <c r="BZ133" s="96"/>
      <c r="CA133" s="96"/>
      <c r="CB133" s="96"/>
      <c r="CC133" s="96"/>
      <c r="CD133" s="96"/>
      <c r="CE133" s="96"/>
      <c r="CF133" s="96"/>
      <c r="CG133" s="96"/>
      <c r="CH133" s="96"/>
      <c r="CI133" s="96"/>
      <c r="CJ133" s="96"/>
      <c r="CK133" s="96"/>
      <c r="CL133" s="96"/>
      <c r="CM133" s="96"/>
      <c r="CN133" s="96"/>
      <c r="CO133" s="96"/>
      <c r="CP133" s="96"/>
      <c r="CQ133" s="96"/>
      <c r="CR133" s="96"/>
      <c r="CS133" s="96"/>
      <c r="CT133" s="96"/>
      <c r="CU133" s="96"/>
      <c r="CV133" s="96"/>
      <c r="CW133" s="96"/>
      <c r="CX133" s="96"/>
      <c r="CY133" s="96"/>
      <c r="CZ133" s="96"/>
      <c r="DA133" s="96"/>
      <c r="DB133" s="96"/>
      <c r="DC133" s="96"/>
      <c r="DD133" s="96"/>
      <c r="DE133" s="96"/>
      <c r="DF133" s="96"/>
      <c r="DG133" s="96"/>
      <c r="DH133" s="96"/>
      <c r="DI133" s="96"/>
      <c r="DJ133" s="96"/>
      <c r="DK133" s="96"/>
      <c r="DL133" s="96"/>
      <c r="DM133" s="96"/>
      <c r="DN133" s="96"/>
      <c r="DO133" s="96"/>
      <c r="DP133" s="96"/>
      <c r="DQ133" s="96"/>
      <c r="DR133" s="96"/>
      <c r="DS133" s="96"/>
      <c r="DT133" s="96"/>
      <c r="DU133" s="96"/>
      <c r="DV133" s="96"/>
      <c r="DW133" s="96"/>
      <c r="DX133" s="96"/>
      <c r="DY133" s="96"/>
      <c r="DZ133" s="96"/>
      <c r="EA133" s="96"/>
      <c r="EB133" s="96"/>
      <c r="EC133" s="96"/>
      <c r="ED133" s="96"/>
      <c r="EE133" s="96"/>
      <c r="EF133" s="96"/>
      <c r="EG133" s="96"/>
      <c r="EH133" s="96"/>
      <c r="EI133" s="96"/>
      <c r="EJ133" s="96"/>
      <c r="EK133" s="96"/>
      <c r="EL133" s="96"/>
      <c r="EM133" s="96"/>
      <c r="EN133" s="96"/>
      <c r="EO133" s="96"/>
      <c r="EP133" s="96"/>
      <c r="EQ133" s="96"/>
      <c r="ER133" s="96"/>
      <c r="ES133" s="96"/>
      <c r="ET133" s="96"/>
      <c r="EU133" s="96"/>
      <c r="EV133" s="96"/>
      <c r="EW133" s="96"/>
      <c r="EX133" s="96"/>
      <c r="EY133" s="96"/>
      <c r="EZ133" s="96"/>
    </row>
    <row r="134" spans="1:156" hidden="1">
      <c r="A134" s="96"/>
      <c r="B134" s="96"/>
      <c r="C134" s="626"/>
      <c r="D134" s="626"/>
      <c r="E134" s="626"/>
      <c r="F134" s="626"/>
      <c r="G134" s="1020"/>
      <c r="H134" s="1020"/>
      <c r="I134" s="626"/>
      <c r="J134" s="626"/>
      <c r="K134" s="96"/>
      <c r="L134" s="96"/>
      <c r="M134" s="96"/>
      <c r="N134" s="96"/>
      <c r="O134" s="96"/>
      <c r="P134" s="96"/>
      <c r="Q134" s="96"/>
      <c r="R134" s="96"/>
      <c r="S134" s="96"/>
      <c r="T134" s="96"/>
      <c r="U134" s="96"/>
      <c r="V134" s="96"/>
      <c r="W134" s="96"/>
      <c r="X134" s="96"/>
      <c r="Y134" s="96"/>
      <c r="Z134" s="96"/>
      <c r="AA134" s="96"/>
      <c r="AB134" s="96"/>
      <c r="AC134" s="96"/>
      <c r="AD134" s="96"/>
      <c r="AE134" s="96"/>
      <c r="AF134" s="96"/>
      <c r="AG134" s="96"/>
      <c r="AH134" s="96"/>
      <c r="AI134" s="96"/>
      <c r="AJ134" s="96"/>
      <c r="AK134" s="96"/>
      <c r="AL134" s="96"/>
      <c r="AM134" s="96"/>
      <c r="AN134" s="96"/>
      <c r="AO134" s="96"/>
      <c r="AP134" s="96"/>
      <c r="AQ134" s="96"/>
      <c r="AR134" s="96"/>
      <c r="AS134" s="96"/>
      <c r="AT134" s="96"/>
      <c r="AU134" s="96"/>
      <c r="AV134" s="96"/>
      <c r="AW134" s="96"/>
      <c r="AX134" s="96"/>
      <c r="AY134" s="96"/>
      <c r="AZ134" s="96"/>
      <c r="BA134" s="96"/>
      <c r="BB134" s="96"/>
      <c r="BC134" s="96"/>
      <c r="BD134" s="96"/>
      <c r="BE134" s="96"/>
      <c r="BF134" s="96"/>
      <c r="BG134" s="96"/>
      <c r="BH134" s="96"/>
      <c r="BI134" s="96"/>
      <c r="BJ134" s="96"/>
      <c r="BK134" s="96"/>
      <c r="BL134" s="96"/>
      <c r="BM134" s="96"/>
      <c r="BN134" s="96"/>
      <c r="BO134" s="96"/>
      <c r="BP134" s="96"/>
      <c r="BQ134" s="96"/>
      <c r="BR134" s="96"/>
      <c r="BS134" s="96"/>
      <c r="BT134" s="96"/>
      <c r="BU134" s="96"/>
      <c r="BV134" s="96"/>
      <c r="BW134" s="96"/>
      <c r="BX134" s="96"/>
      <c r="BY134" s="96"/>
      <c r="BZ134" s="96"/>
      <c r="CA134" s="96"/>
      <c r="CB134" s="96"/>
      <c r="CC134" s="96"/>
      <c r="CD134" s="96"/>
      <c r="CE134" s="96"/>
      <c r="CF134" s="96"/>
      <c r="CG134" s="96"/>
      <c r="CH134" s="96"/>
      <c r="CI134" s="96"/>
      <c r="CJ134" s="96"/>
      <c r="CK134" s="96"/>
      <c r="CL134" s="96"/>
      <c r="CM134" s="96"/>
      <c r="CN134" s="96"/>
      <c r="CO134" s="96"/>
      <c r="CP134" s="96"/>
      <c r="CQ134" s="96"/>
      <c r="CR134" s="96"/>
      <c r="CS134" s="96"/>
      <c r="CT134" s="96"/>
      <c r="CU134" s="96"/>
      <c r="CV134" s="96"/>
      <c r="CW134" s="96"/>
      <c r="CX134" s="96"/>
      <c r="CY134" s="96"/>
      <c r="CZ134" s="96"/>
      <c r="DA134" s="96"/>
      <c r="DB134" s="96"/>
      <c r="DC134" s="96"/>
      <c r="DD134" s="96"/>
      <c r="DE134" s="96"/>
      <c r="DF134" s="96"/>
      <c r="DG134" s="96"/>
      <c r="DH134" s="96"/>
      <c r="DI134" s="96"/>
      <c r="DJ134" s="96"/>
      <c r="DK134" s="96"/>
      <c r="DL134" s="96"/>
      <c r="DM134" s="96"/>
      <c r="DN134" s="96"/>
      <c r="DO134" s="96"/>
      <c r="DP134" s="96"/>
      <c r="DQ134" s="96"/>
      <c r="DR134" s="96"/>
      <c r="DS134" s="96"/>
      <c r="DT134" s="96"/>
      <c r="DU134" s="96"/>
      <c r="DV134" s="96"/>
      <c r="DW134" s="96"/>
      <c r="DX134" s="96"/>
      <c r="DY134" s="96"/>
      <c r="DZ134" s="96"/>
      <c r="EA134" s="96"/>
      <c r="EB134" s="96"/>
      <c r="EC134" s="96"/>
      <c r="ED134" s="96"/>
      <c r="EE134" s="96"/>
      <c r="EF134" s="96"/>
      <c r="EG134" s="96"/>
      <c r="EH134" s="96"/>
      <c r="EI134" s="96"/>
      <c r="EJ134" s="96"/>
      <c r="EK134" s="96"/>
      <c r="EL134" s="96"/>
      <c r="EM134" s="96"/>
      <c r="EN134" s="96"/>
      <c r="EO134" s="96"/>
      <c r="EP134" s="96"/>
      <c r="EQ134" s="96"/>
      <c r="ER134" s="96"/>
      <c r="ES134" s="96"/>
      <c r="ET134" s="96"/>
      <c r="EU134" s="96"/>
      <c r="EV134" s="96"/>
      <c r="EW134" s="96"/>
      <c r="EX134" s="96"/>
      <c r="EY134" s="96"/>
      <c r="EZ134" s="96"/>
    </row>
    <row r="135" spans="1:156" hidden="1">
      <c r="A135" s="96"/>
      <c r="B135" s="96"/>
      <c r="C135" s="626"/>
      <c r="D135" s="626"/>
      <c r="E135" s="626"/>
      <c r="F135" s="626"/>
      <c r="G135" s="1020"/>
      <c r="H135" s="1020"/>
      <c r="I135" s="626"/>
      <c r="J135" s="626"/>
      <c r="K135" s="96"/>
      <c r="L135" s="96"/>
      <c r="M135" s="96"/>
      <c r="N135" s="96"/>
      <c r="O135" s="96"/>
      <c r="P135" s="96"/>
      <c r="Q135" s="96"/>
      <c r="R135" s="96"/>
      <c r="S135" s="96"/>
      <c r="T135" s="96"/>
      <c r="U135" s="96"/>
      <c r="V135" s="96"/>
      <c r="W135" s="96"/>
      <c r="X135" s="96"/>
      <c r="Y135" s="96"/>
      <c r="Z135" s="96"/>
      <c r="AA135" s="96"/>
      <c r="AB135" s="96"/>
      <c r="AC135" s="96"/>
      <c r="AD135" s="96"/>
      <c r="AE135" s="96"/>
      <c r="AF135" s="96"/>
      <c r="AG135" s="96"/>
      <c r="AH135" s="96"/>
      <c r="AI135" s="96"/>
      <c r="AJ135" s="96"/>
      <c r="AK135" s="96"/>
      <c r="AL135" s="96"/>
      <c r="AM135" s="96"/>
      <c r="AN135" s="96"/>
      <c r="AO135" s="96"/>
      <c r="AP135" s="96"/>
      <c r="AQ135" s="96"/>
      <c r="AR135" s="96"/>
      <c r="AS135" s="96"/>
      <c r="AT135" s="96"/>
      <c r="AU135" s="96"/>
      <c r="AV135" s="96"/>
      <c r="AW135" s="96"/>
      <c r="AX135" s="96"/>
      <c r="AY135" s="96"/>
      <c r="AZ135" s="96"/>
      <c r="BA135" s="96"/>
      <c r="BB135" s="96"/>
      <c r="BC135" s="96"/>
      <c r="BD135" s="96"/>
      <c r="BE135" s="96"/>
      <c r="BF135" s="96"/>
      <c r="BG135" s="96"/>
      <c r="BH135" s="96"/>
      <c r="BI135" s="96"/>
      <c r="BJ135" s="96"/>
      <c r="BK135" s="96"/>
      <c r="BL135" s="96"/>
      <c r="BM135" s="96"/>
      <c r="BN135" s="96"/>
      <c r="BO135" s="96"/>
      <c r="BP135" s="96"/>
      <c r="BQ135" s="96"/>
      <c r="BR135" s="96"/>
      <c r="BS135" s="96"/>
      <c r="BT135" s="96"/>
      <c r="BU135" s="96"/>
      <c r="BV135" s="96"/>
      <c r="BW135" s="96"/>
      <c r="BX135" s="96"/>
      <c r="BY135" s="96"/>
      <c r="BZ135" s="96"/>
      <c r="CA135" s="96"/>
      <c r="CB135" s="96"/>
      <c r="CC135" s="96"/>
      <c r="CD135" s="96"/>
      <c r="CE135" s="96"/>
      <c r="CF135" s="96"/>
      <c r="CG135" s="96"/>
      <c r="CH135" s="96"/>
      <c r="CI135" s="96"/>
      <c r="CJ135" s="96"/>
      <c r="CK135" s="96"/>
      <c r="CL135" s="96"/>
      <c r="CM135" s="96"/>
      <c r="CN135" s="96"/>
      <c r="CO135" s="96"/>
      <c r="CP135" s="96"/>
      <c r="CQ135" s="96"/>
      <c r="CR135" s="96"/>
      <c r="CS135" s="96"/>
      <c r="CT135" s="96"/>
      <c r="CU135" s="96"/>
      <c r="CV135" s="96"/>
      <c r="CW135" s="96"/>
      <c r="CX135" s="96"/>
      <c r="CY135" s="96"/>
      <c r="CZ135" s="96"/>
      <c r="DA135" s="96"/>
      <c r="DB135" s="96"/>
      <c r="DC135" s="96"/>
      <c r="DD135" s="96"/>
      <c r="DE135" s="96"/>
      <c r="DF135" s="96"/>
      <c r="DG135" s="96"/>
      <c r="DH135" s="96"/>
      <c r="DI135" s="96"/>
      <c r="DJ135" s="96"/>
      <c r="DK135" s="96"/>
      <c r="DL135" s="96"/>
      <c r="DM135" s="96"/>
      <c r="DN135" s="96"/>
      <c r="DO135" s="96"/>
      <c r="DP135" s="96"/>
      <c r="DQ135" s="96"/>
      <c r="DR135" s="96"/>
      <c r="DS135" s="96"/>
      <c r="DT135" s="96"/>
      <c r="DU135" s="96"/>
      <c r="DV135" s="96"/>
      <c r="DW135" s="96"/>
      <c r="DX135" s="96"/>
      <c r="DY135" s="96"/>
      <c r="DZ135" s="96"/>
      <c r="EA135" s="96"/>
      <c r="EB135" s="96"/>
      <c r="EC135" s="96"/>
      <c r="ED135" s="96"/>
      <c r="EE135" s="96"/>
      <c r="EF135" s="96"/>
      <c r="EG135" s="96"/>
      <c r="EH135" s="96"/>
      <c r="EI135" s="96"/>
      <c r="EJ135" s="96"/>
      <c r="EK135" s="96"/>
      <c r="EL135" s="96"/>
      <c r="EM135" s="96"/>
      <c r="EN135" s="96"/>
      <c r="EO135" s="96"/>
      <c r="EP135" s="96"/>
      <c r="EQ135" s="96"/>
      <c r="ER135" s="96"/>
      <c r="ES135" s="96"/>
      <c r="ET135" s="96"/>
      <c r="EU135" s="96"/>
      <c r="EV135" s="96"/>
      <c r="EW135" s="96"/>
      <c r="EX135" s="96"/>
      <c r="EY135" s="96"/>
      <c r="EZ135" s="96"/>
    </row>
    <row r="136" spans="1:156" hidden="1">
      <c r="A136" s="96"/>
      <c r="B136" s="96"/>
      <c r="C136" s="626"/>
      <c r="D136" s="626"/>
      <c r="E136" s="626"/>
      <c r="F136" s="626"/>
      <c r="G136" s="1020"/>
      <c r="H136" s="1020"/>
      <c r="I136" s="626"/>
      <c r="J136" s="626"/>
      <c r="K136" s="96"/>
      <c r="L136" s="96"/>
      <c r="M136" s="96"/>
      <c r="N136" s="96"/>
      <c r="O136" s="96"/>
      <c r="P136" s="96"/>
      <c r="Q136" s="96"/>
      <c r="R136" s="96"/>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c r="BM136" s="96"/>
      <c r="BN136" s="96"/>
      <c r="BO136" s="96"/>
      <c r="BP136" s="96"/>
      <c r="BQ136" s="96"/>
      <c r="BR136" s="96"/>
      <c r="BS136" s="96"/>
      <c r="BT136" s="96"/>
      <c r="BU136" s="96"/>
      <c r="BV136" s="96"/>
      <c r="BW136" s="96"/>
      <c r="BX136" s="96"/>
      <c r="BY136" s="96"/>
      <c r="BZ136" s="96"/>
      <c r="CA136" s="96"/>
      <c r="CB136" s="96"/>
      <c r="CC136" s="96"/>
      <c r="CD136" s="96"/>
      <c r="CE136" s="96"/>
      <c r="CF136" s="96"/>
      <c r="CG136" s="96"/>
      <c r="CH136" s="96"/>
      <c r="CI136" s="96"/>
      <c r="CJ136" s="96"/>
      <c r="CK136" s="96"/>
      <c r="CL136" s="96"/>
      <c r="CM136" s="96"/>
      <c r="CN136" s="96"/>
      <c r="CO136" s="96"/>
      <c r="CP136" s="96"/>
      <c r="CQ136" s="96"/>
      <c r="CR136" s="96"/>
      <c r="CS136" s="96"/>
      <c r="CT136" s="96"/>
      <c r="CU136" s="96"/>
      <c r="CV136" s="96"/>
      <c r="CW136" s="96"/>
      <c r="CX136" s="96"/>
      <c r="CY136" s="96"/>
      <c r="CZ136" s="96"/>
      <c r="DA136" s="96"/>
      <c r="DB136" s="96"/>
      <c r="DC136" s="96"/>
      <c r="DD136" s="96"/>
      <c r="DE136" s="96"/>
      <c r="DF136" s="96"/>
      <c r="DG136" s="96"/>
      <c r="DH136" s="96"/>
      <c r="DI136" s="96"/>
      <c r="DJ136" s="96"/>
      <c r="DK136" s="96"/>
      <c r="DL136" s="96"/>
      <c r="DM136" s="96"/>
      <c r="DN136" s="96"/>
      <c r="DO136" s="96"/>
      <c r="DP136" s="96"/>
      <c r="DQ136" s="96"/>
      <c r="DR136" s="96"/>
      <c r="DS136" s="96"/>
      <c r="DT136" s="96"/>
      <c r="DU136" s="96"/>
      <c r="DV136" s="96"/>
      <c r="DW136" s="96"/>
      <c r="DX136" s="96"/>
      <c r="DY136" s="96"/>
      <c r="DZ136" s="96"/>
      <c r="EA136" s="96"/>
      <c r="EB136" s="96"/>
      <c r="EC136" s="96"/>
      <c r="ED136" s="96"/>
      <c r="EE136" s="96"/>
      <c r="EF136" s="96"/>
      <c r="EG136" s="96"/>
      <c r="EH136" s="96"/>
      <c r="EI136" s="96"/>
      <c r="EJ136" s="96"/>
      <c r="EK136" s="96"/>
      <c r="EL136" s="96"/>
      <c r="EM136" s="96"/>
      <c r="EN136" s="96"/>
      <c r="EO136" s="96"/>
      <c r="EP136" s="96"/>
      <c r="EQ136" s="96"/>
      <c r="ER136" s="96"/>
      <c r="ES136" s="96"/>
      <c r="ET136" s="96"/>
      <c r="EU136" s="96"/>
      <c r="EV136" s="96"/>
      <c r="EW136" s="96"/>
      <c r="EX136" s="96"/>
      <c r="EY136" s="96"/>
      <c r="EZ136" s="96"/>
    </row>
    <row r="137" spans="1:156" hidden="1">
      <c r="A137" s="96"/>
      <c r="B137" s="96"/>
      <c r="C137" s="626"/>
      <c r="D137" s="626"/>
      <c r="E137" s="626"/>
      <c r="F137" s="626"/>
      <c r="G137" s="1020"/>
      <c r="H137" s="1020"/>
      <c r="I137" s="626"/>
      <c r="J137" s="62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6"/>
      <c r="BM137" s="96"/>
      <c r="BN137" s="96"/>
      <c r="BO137" s="96"/>
      <c r="BP137" s="96"/>
      <c r="BQ137" s="96"/>
      <c r="BR137" s="96"/>
      <c r="BS137" s="96"/>
      <c r="BT137" s="96"/>
      <c r="BU137" s="96"/>
      <c r="BV137" s="96"/>
      <c r="BW137" s="96"/>
      <c r="BX137" s="96"/>
      <c r="BY137" s="96"/>
      <c r="BZ137" s="96"/>
      <c r="CA137" s="96"/>
      <c r="CB137" s="96"/>
      <c r="CC137" s="96"/>
      <c r="CD137" s="96"/>
      <c r="CE137" s="96"/>
      <c r="CF137" s="96"/>
      <c r="CG137" s="96"/>
      <c r="CH137" s="96"/>
      <c r="CI137" s="96"/>
      <c r="CJ137" s="96"/>
      <c r="CK137" s="96"/>
      <c r="CL137" s="96"/>
      <c r="CM137" s="96"/>
      <c r="CN137" s="96"/>
      <c r="CO137" s="96"/>
      <c r="CP137" s="96"/>
      <c r="CQ137" s="96"/>
      <c r="CR137" s="96"/>
      <c r="CS137" s="96"/>
      <c r="CT137" s="96"/>
      <c r="CU137" s="96"/>
      <c r="CV137" s="96"/>
      <c r="CW137" s="96"/>
      <c r="CX137" s="96"/>
      <c r="CY137" s="96"/>
      <c r="CZ137" s="96"/>
      <c r="DA137" s="96"/>
      <c r="DB137" s="96"/>
      <c r="DC137" s="96"/>
      <c r="DD137" s="96"/>
      <c r="DE137" s="96"/>
      <c r="DF137" s="96"/>
      <c r="DG137" s="96"/>
      <c r="DH137" s="96"/>
      <c r="DI137" s="96"/>
      <c r="DJ137" s="96"/>
      <c r="DK137" s="96"/>
      <c r="DL137" s="96"/>
      <c r="DM137" s="96"/>
      <c r="DN137" s="96"/>
      <c r="DO137" s="96"/>
      <c r="DP137" s="96"/>
      <c r="DQ137" s="96"/>
      <c r="DR137" s="96"/>
      <c r="DS137" s="96"/>
      <c r="DT137" s="96"/>
      <c r="DU137" s="96"/>
      <c r="DV137" s="96"/>
      <c r="DW137" s="96"/>
      <c r="DX137" s="96"/>
      <c r="DY137" s="96"/>
      <c r="DZ137" s="96"/>
      <c r="EA137" s="96"/>
      <c r="EB137" s="96"/>
      <c r="EC137" s="96"/>
      <c r="ED137" s="96"/>
      <c r="EE137" s="96"/>
      <c r="EF137" s="96"/>
      <c r="EG137" s="96"/>
      <c r="EH137" s="96"/>
      <c r="EI137" s="96"/>
      <c r="EJ137" s="96"/>
      <c r="EK137" s="96"/>
      <c r="EL137" s="96"/>
      <c r="EM137" s="96"/>
      <c r="EN137" s="96"/>
      <c r="EO137" s="96"/>
      <c r="EP137" s="96"/>
      <c r="EQ137" s="96"/>
      <c r="ER137" s="96"/>
      <c r="ES137" s="96"/>
      <c r="ET137" s="96"/>
      <c r="EU137" s="96"/>
      <c r="EV137" s="96"/>
      <c r="EW137" s="96"/>
      <c r="EX137" s="96"/>
      <c r="EY137" s="96"/>
      <c r="EZ137" s="96"/>
    </row>
    <row r="138" spans="1:156" hidden="1">
      <c r="A138" s="96"/>
      <c r="B138" s="96"/>
      <c r="C138" s="626"/>
      <c r="D138" s="626"/>
      <c r="E138" s="626"/>
      <c r="F138" s="626"/>
      <c r="G138" s="1020"/>
      <c r="H138" s="1020"/>
      <c r="I138" s="626"/>
      <c r="J138" s="626"/>
      <c r="K138" s="96"/>
      <c r="L138" s="96"/>
      <c r="M138" s="96"/>
      <c r="N138" s="96"/>
      <c r="O138" s="96"/>
      <c r="P138" s="96"/>
      <c r="Q138" s="96"/>
      <c r="R138" s="96"/>
      <c r="S138" s="96"/>
      <c r="T138" s="96"/>
      <c r="U138" s="96"/>
      <c r="V138" s="96"/>
      <c r="W138" s="96"/>
      <c r="X138" s="96"/>
      <c r="Y138" s="96"/>
      <c r="Z138" s="96"/>
      <c r="AA138" s="96"/>
      <c r="AB138" s="96"/>
      <c r="AC138" s="96"/>
      <c r="AD138" s="96"/>
      <c r="AE138" s="96"/>
      <c r="AF138" s="96"/>
      <c r="AG138" s="96"/>
      <c r="AH138" s="96"/>
      <c r="AI138" s="96"/>
      <c r="AJ138" s="96"/>
      <c r="AK138" s="96"/>
      <c r="AL138" s="96"/>
      <c r="AM138" s="96"/>
      <c r="AN138" s="96"/>
      <c r="AO138" s="96"/>
      <c r="AP138" s="96"/>
      <c r="AQ138" s="96"/>
      <c r="AR138" s="96"/>
      <c r="AS138" s="96"/>
      <c r="AT138" s="96"/>
      <c r="AU138" s="96"/>
      <c r="AV138" s="96"/>
      <c r="AW138" s="96"/>
      <c r="AX138" s="96"/>
      <c r="AY138" s="96"/>
      <c r="AZ138" s="96"/>
      <c r="BA138" s="96"/>
      <c r="BB138" s="96"/>
      <c r="BC138" s="96"/>
      <c r="BD138" s="96"/>
      <c r="BE138" s="96"/>
      <c r="BF138" s="96"/>
      <c r="BG138" s="96"/>
      <c r="BH138" s="96"/>
      <c r="BI138" s="96"/>
      <c r="BJ138" s="96"/>
      <c r="BK138" s="96"/>
      <c r="BL138" s="96"/>
      <c r="BM138" s="96"/>
      <c r="BN138" s="96"/>
      <c r="BO138" s="96"/>
      <c r="BP138" s="96"/>
      <c r="BQ138" s="96"/>
      <c r="BR138" s="96"/>
      <c r="BS138" s="96"/>
      <c r="BT138" s="96"/>
      <c r="BU138" s="96"/>
      <c r="BV138" s="96"/>
      <c r="BW138" s="96"/>
      <c r="BX138" s="96"/>
      <c r="BY138" s="96"/>
      <c r="BZ138" s="96"/>
      <c r="CA138" s="96"/>
      <c r="CB138" s="96"/>
      <c r="CC138" s="96"/>
      <c r="CD138" s="96"/>
      <c r="CE138" s="96"/>
      <c r="CF138" s="96"/>
      <c r="CG138" s="96"/>
      <c r="CH138" s="96"/>
      <c r="CI138" s="96"/>
      <c r="CJ138" s="96"/>
      <c r="CK138" s="96"/>
      <c r="CL138" s="96"/>
      <c r="CM138" s="96"/>
      <c r="CN138" s="96"/>
      <c r="CO138" s="96"/>
      <c r="CP138" s="96"/>
      <c r="CQ138" s="96"/>
      <c r="CR138" s="96"/>
      <c r="CS138" s="96"/>
      <c r="CT138" s="96"/>
      <c r="CU138" s="96"/>
      <c r="CV138" s="96"/>
      <c r="CW138" s="96"/>
      <c r="CX138" s="96"/>
      <c r="CY138" s="96"/>
      <c r="CZ138" s="96"/>
      <c r="DA138" s="96"/>
      <c r="DB138" s="96"/>
      <c r="DC138" s="96"/>
      <c r="DD138" s="96"/>
      <c r="DE138" s="96"/>
      <c r="DF138" s="96"/>
      <c r="DG138" s="96"/>
      <c r="DH138" s="96"/>
      <c r="DI138" s="96"/>
      <c r="DJ138" s="96"/>
      <c r="DK138" s="96"/>
      <c r="DL138" s="96"/>
      <c r="DM138" s="96"/>
      <c r="DN138" s="96"/>
      <c r="DO138" s="96"/>
      <c r="DP138" s="96"/>
      <c r="DQ138" s="96"/>
      <c r="DR138" s="96"/>
      <c r="DS138" s="96"/>
      <c r="DT138" s="96"/>
      <c r="DU138" s="96"/>
      <c r="DV138" s="96"/>
      <c r="DW138" s="96"/>
      <c r="DX138" s="96"/>
      <c r="DY138" s="96"/>
      <c r="DZ138" s="96"/>
      <c r="EA138" s="96"/>
      <c r="EB138" s="96"/>
      <c r="EC138" s="96"/>
      <c r="ED138" s="96"/>
      <c r="EE138" s="96"/>
      <c r="EF138" s="96"/>
      <c r="EG138" s="96"/>
      <c r="EH138" s="96"/>
      <c r="EI138" s="96"/>
      <c r="EJ138" s="96"/>
      <c r="EK138" s="96"/>
      <c r="EL138" s="96"/>
      <c r="EM138" s="96"/>
      <c r="EN138" s="96"/>
      <c r="EO138" s="96"/>
      <c r="EP138" s="96"/>
      <c r="EQ138" s="96"/>
      <c r="ER138" s="96"/>
      <c r="ES138" s="96"/>
      <c r="ET138" s="96"/>
      <c r="EU138" s="96"/>
      <c r="EV138" s="96"/>
      <c r="EW138" s="96"/>
      <c r="EX138" s="96"/>
      <c r="EY138" s="96"/>
      <c r="EZ138" s="96"/>
    </row>
    <row r="139" spans="1:156" hidden="1">
      <c r="A139" s="96"/>
      <c r="B139" s="96"/>
      <c r="C139" s="626"/>
      <c r="D139" s="626"/>
      <c r="E139" s="626"/>
      <c r="F139" s="626"/>
      <c r="G139" s="1020"/>
      <c r="H139" s="1020"/>
      <c r="I139" s="626"/>
      <c r="J139" s="626"/>
      <c r="K139" s="96"/>
      <c r="L139" s="96"/>
      <c r="M139" s="96"/>
      <c r="N139" s="96"/>
      <c r="O139" s="96"/>
      <c r="P139" s="96"/>
      <c r="Q139" s="96"/>
      <c r="R139" s="96"/>
      <c r="S139" s="96"/>
      <c r="T139" s="96"/>
      <c r="U139" s="96"/>
      <c r="V139" s="96"/>
      <c r="W139" s="96"/>
      <c r="X139" s="96"/>
      <c r="Y139" s="96"/>
      <c r="Z139" s="96"/>
      <c r="AA139" s="96"/>
      <c r="AB139" s="96"/>
      <c r="AC139" s="96"/>
      <c r="AD139" s="96"/>
      <c r="AE139" s="96"/>
      <c r="AF139" s="96"/>
      <c r="AG139" s="96"/>
      <c r="AH139" s="96"/>
      <c r="AI139" s="96"/>
      <c r="AJ139" s="96"/>
      <c r="AK139" s="96"/>
      <c r="AL139" s="96"/>
      <c r="AM139" s="96"/>
      <c r="AN139" s="96"/>
      <c r="AO139" s="96"/>
      <c r="AP139" s="96"/>
      <c r="AQ139" s="96"/>
      <c r="AR139" s="96"/>
      <c r="AS139" s="96"/>
      <c r="AT139" s="96"/>
      <c r="AU139" s="96"/>
      <c r="AV139" s="96"/>
      <c r="AW139" s="96"/>
      <c r="AX139" s="96"/>
      <c r="AY139" s="96"/>
      <c r="AZ139" s="96"/>
      <c r="BA139" s="96"/>
      <c r="BB139" s="96"/>
      <c r="BC139" s="96"/>
      <c r="BD139" s="96"/>
      <c r="BE139" s="96"/>
      <c r="BF139" s="96"/>
      <c r="BG139" s="96"/>
      <c r="BH139" s="96"/>
      <c r="BI139" s="96"/>
      <c r="BJ139" s="96"/>
      <c r="BK139" s="96"/>
      <c r="BL139" s="96"/>
      <c r="BM139" s="96"/>
      <c r="BN139" s="96"/>
      <c r="BO139" s="96"/>
      <c r="BP139" s="96"/>
      <c r="BQ139" s="96"/>
      <c r="BR139" s="96"/>
      <c r="BS139" s="96"/>
      <c r="BT139" s="96"/>
      <c r="BU139" s="96"/>
      <c r="BV139" s="96"/>
      <c r="BW139" s="96"/>
      <c r="BX139" s="96"/>
      <c r="BY139" s="96"/>
      <c r="BZ139" s="96"/>
      <c r="CA139" s="96"/>
      <c r="CB139" s="96"/>
      <c r="CC139" s="96"/>
      <c r="CD139" s="96"/>
      <c r="CE139" s="96"/>
      <c r="CF139" s="96"/>
      <c r="CG139" s="96"/>
      <c r="CH139" s="96"/>
      <c r="CI139" s="96"/>
      <c r="CJ139" s="96"/>
      <c r="CK139" s="96"/>
      <c r="CL139" s="96"/>
      <c r="CM139" s="96"/>
      <c r="CN139" s="96"/>
      <c r="CO139" s="96"/>
      <c r="CP139" s="96"/>
      <c r="CQ139" s="96"/>
      <c r="CR139" s="96"/>
      <c r="CS139" s="96"/>
      <c r="CT139" s="96"/>
      <c r="CU139" s="96"/>
      <c r="CV139" s="96"/>
      <c r="CW139" s="96"/>
      <c r="CX139" s="96"/>
      <c r="CY139" s="96"/>
      <c r="CZ139" s="96"/>
      <c r="DA139" s="96"/>
      <c r="DB139" s="96"/>
      <c r="DC139" s="96"/>
      <c r="DD139" s="96"/>
      <c r="DE139" s="96"/>
      <c r="DF139" s="96"/>
      <c r="DG139" s="96"/>
      <c r="DH139" s="96"/>
      <c r="DI139" s="96"/>
      <c r="DJ139" s="96"/>
      <c r="DK139" s="96"/>
      <c r="DL139" s="96"/>
      <c r="DM139" s="96"/>
      <c r="DN139" s="96"/>
      <c r="DO139" s="96"/>
      <c r="DP139" s="96"/>
      <c r="DQ139" s="96"/>
      <c r="DR139" s="96"/>
      <c r="DS139" s="96"/>
      <c r="DT139" s="96"/>
      <c r="DU139" s="96"/>
      <c r="DV139" s="96"/>
      <c r="DW139" s="96"/>
      <c r="DX139" s="96"/>
      <c r="DY139" s="96"/>
      <c r="DZ139" s="96"/>
      <c r="EA139" s="96"/>
      <c r="EB139" s="96"/>
      <c r="EC139" s="96"/>
      <c r="ED139" s="96"/>
      <c r="EE139" s="96"/>
      <c r="EF139" s="96"/>
      <c r="EG139" s="96"/>
      <c r="EH139" s="96"/>
      <c r="EI139" s="96"/>
      <c r="EJ139" s="96"/>
      <c r="EK139" s="96"/>
      <c r="EL139" s="96"/>
      <c r="EM139" s="96"/>
      <c r="EN139" s="96"/>
      <c r="EO139" s="96"/>
      <c r="EP139" s="96"/>
      <c r="EQ139" s="96"/>
      <c r="ER139" s="96"/>
      <c r="ES139" s="96"/>
      <c r="ET139" s="96"/>
      <c r="EU139" s="96"/>
      <c r="EV139" s="96"/>
      <c r="EW139" s="96"/>
      <c r="EX139" s="96"/>
      <c r="EY139" s="96"/>
      <c r="EZ139" s="96"/>
    </row>
    <row r="140" spans="1:156" hidden="1">
      <c r="A140" s="96"/>
      <c r="B140" s="96"/>
      <c r="C140" s="626"/>
      <c r="D140" s="626"/>
      <c r="E140" s="626"/>
      <c r="F140" s="626"/>
      <c r="G140" s="1020"/>
      <c r="H140" s="1020"/>
      <c r="I140" s="626"/>
      <c r="J140" s="626"/>
      <c r="K140" s="96"/>
      <c r="L140" s="96"/>
      <c r="M140" s="96"/>
      <c r="N140" s="96"/>
      <c r="O140" s="96"/>
      <c r="P140" s="96"/>
      <c r="Q140" s="96"/>
      <c r="R140" s="96"/>
      <c r="S140" s="96"/>
      <c r="T140" s="96"/>
      <c r="U140" s="96"/>
      <c r="V140" s="96"/>
      <c r="W140" s="96"/>
      <c r="X140" s="96"/>
      <c r="Y140" s="96"/>
      <c r="Z140" s="96"/>
      <c r="AA140" s="96"/>
      <c r="AB140" s="96"/>
      <c r="AC140" s="96"/>
      <c r="AD140" s="96"/>
      <c r="AE140" s="96"/>
      <c r="AF140" s="96"/>
      <c r="AG140" s="96"/>
      <c r="AH140" s="96"/>
      <c r="AI140" s="96"/>
      <c r="AJ140" s="96"/>
      <c r="AK140" s="96"/>
      <c r="AL140" s="96"/>
      <c r="AM140" s="96"/>
      <c r="AN140" s="96"/>
      <c r="AO140" s="96"/>
      <c r="AP140" s="96"/>
      <c r="AQ140" s="96"/>
      <c r="AR140" s="96"/>
      <c r="AS140" s="96"/>
      <c r="AT140" s="96"/>
      <c r="AU140" s="96"/>
      <c r="AV140" s="96"/>
      <c r="AW140" s="96"/>
      <c r="AX140" s="96"/>
      <c r="AY140" s="96"/>
      <c r="AZ140" s="96"/>
      <c r="BA140" s="96"/>
      <c r="BB140" s="96"/>
      <c r="BC140" s="96"/>
      <c r="BD140" s="96"/>
      <c r="BE140" s="96"/>
      <c r="BF140" s="96"/>
      <c r="BG140" s="96"/>
      <c r="BH140" s="96"/>
      <c r="BI140" s="96"/>
      <c r="BJ140" s="96"/>
      <c r="BK140" s="96"/>
      <c r="BL140" s="96"/>
      <c r="BM140" s="96"/>
      <c r="BN140" s="96"/>
      <c r="BO140" s="96"/>
      <c r="BP140" s="96"/>
      <c r="BQ140" s="96"/>
      <c r="BR140" s="96"/>
      <c r="BS140" s="96"/>
      <c r="BT140" s="96"/>
      <c r="BU140" s="96"/>
      <c r="BV140" s="96"/>
      <c r="BW140" s="96"/>
      <c r="BX140" s="96"/>
      <c r="BY140" s="96"/>
      <c r="BZ140" s="96"/>
      <c r="CA140" s="96"/>
      <c r="CB140" s="96"/>
      <c r="CC140" s="96"/>
      <c r="CD140" s="96"/>
      <c r="CE140" s="96"/>
      <c r="CF140" s="96"/>
      <c r="CG140" s="96"/>
      <c r="CH140" s="96"/>
      <c r="CI140" s="96"/>
      <c r="CJ140" s="96"/>
      <c r="CK140" s="96"/>
      <c r="CL140" s="96"/>
      <c r="CM140" s="96"/>
      <c r="CN140" s="96"/>
      <c r="CO140" s="96"/>
      <c r="CP140" s="96"/>
      <c r="CQ140" s="96"/>
      <c r="CR140" s="96"/>
      <c r="CS140" s="96"/>
      <c r="CT140" s="96"/>
      <c r="CU140" s="96"/>
      <c r="CV140" s="96"/>
      <c r="CW140" s="96"/>
      <c r="CX140" s="96"/>
      <c r="CY140" s="96"/>
      <c r="CZ140" s="96"/>
      <c r="DA140" s="96"/>
      <c r="DB140" s="96"/>
      <c r="DC140" s="96"/>
      <c r="DD140" s="96"/>
      <c r="DE140" s="96"/>
      <c r="DF140" s="96"/>
      <c r="DG140" s="96"/>
      <c r="DH140" s="96"/>
      <c r="DI140" s="96"/>
      <c r="DJ140" s="96"/>
      <c r="DK140" s="96"/>
      <c r="DL140" s="96"/>
      <c r="DM140" s="96"/>
      <c r="DN140" s="96"/>
      <c r="DO140" s="96"/>
      <c r="DP140" s="96"/>
      <c r="DQ140" s="96"/>
      <c r="DR140" s="96"/>
      <c r="DS140" s="96"/>
      <c r="DT140" s="96"/>
      <c r="DU140" s="96"/>
      <c r="DV140" s="96"/>
      <c r="DW140" s="96"/>
      <c r="DX140" s="96"/>
      <c r="DY140" s="96"/>
      <c r="DZ140" s="96"/>
      <c r="EA140" s="96"/>
      <c r="EB140" s="96"/>
      <c r="EC140" s="96"/>
      <c r="ED140" s="96"/>
      <c r="EE140" s="96"/>
      <c r="EF140" s="96"/>
      <c r="EG140" s="96"/>
      <c r="EH140" s="96"/>
      <c r="EI140" s="96"/>
      <c r="EJ140" s="96"/>
      <c r="EK140" s="96"/>
      <c r="EL140" s="96"/>
      <c r="EM140" s="96"/>
      <c r="EN140" s="96"/>
      <c r="EO140" s="96"/>
      <c r="EP140" s="96"/>
      <c r="EQ140" s="96"/>
      <c r="ER140" s="96"/>
      <c r="ES140" s="96"/>
      <c r="ET140" s="96"/>
      <c r="EU140" s="96"/>
      <c r="EV140" s="96"/>
      <c r="EW140" s="96"/>
      <c r="EX140" s="96"/>
      <c r="EY140" s="96"/>
      <c r="EZ140" s="96"/>
    </row>
    <row r="141" spans="1:156" hidden="1">
      <c r="A141" s="96"/>
      <c r="B141" s="96"/>
      <c r="C141" s="626"/>
      <c r="D141" s="626"/>
      <c r="E141" s="626"/>
      <c r="F141" s="626"/>
      <c r="G141" s="1020"/>
      <c r="H141" s="1020"/>
      <c r="I141" s="626"/>
      <c r="J141" s="626"/>
      <c r="K141" s="96"/>
      <c r="L141" s="96"/>
      <c r="M141" s="96"/>
      <c r="N141" s="96"/>
      <c r="O141" s="96"/>
      <c r="P141" s="96"/>
      <c r="Q141" s="96"/>
      <c r="R141" s="96"/>
      <c r="S141" s="96"/>
      <c r="T141" s="96"/>
      <c r="U141" s="96"/>
      <c r="V141" s="96"/>
      <c r="W141" s="96"/>
      <c r="X141" s="96"/>
      <c r="Y141" s="96"/>
      <c r="Z141" s="96"/>
      <c r="AA141" s="96"/>
      <c r="AB141" s="96"/>
      <c r="AC141" s="96"/>
      <c r="AD141" s="96"/>
      <c r="AE141" s="96"/>
      <c r="AF141" s="96"/>
      <c r="AG141" s="96"/>
      <c r="AH141" s="96"/>
      <c r="AI141" s="96"/>
      <c r="AJ141" s="96"/>
      <c r="AK141" s="96"/>
      <c r="AL141" s="96"/>
      <c r="AM141" s="96"/>
      <c r="AN141" s="96"/>
      <c r="AO141" s="96"/>
      <c r="AP141" s="96"/>
      <c r="AQ141" s="96"/>
      <c r="AR141" s="96"/>
      <c r="AS141" s="96"/>
      <c r="AT141" s="96"/>
      <c r="AU141" s="96"/>
      <c r="AV141" s="96"/>
      <c r="AW141" s="96"/>
      <c r="AX141" s="96"/>
      <c r="AY141" s="96"/>
      <c r="AZ141" s="96"/>
      <c r="BA141" s="96"/>
      <c r="BB141" s="96"/>
      <c r="BC141" s="96"/>
      <c r="BD141" s="96"/>
      <c r="BE141" s="96"/>
      <c r="BF141" s="96"/>
      <c r="BG141" s="96"/>
      <c r="BH141" s="96"/>
      <c r="BI141" s="96"/>
      <c r="BJ141" s="96"/>
      <c r="BK141" s="96"/>
      <c r="BL141" s="96"/>
      <c r="BM141" s="96"/>
      <c r="BN141" s="96"/>
      <c r="BO141" s="96"/>
      <c r="BP141" s="96"/>
      <c r="BQ141" s="96"/>
      <c r="BR141" s="96"/>
      <c r="BS141" s="96"/>
      <c r="BT141" s="96"/>
      <c r="BU141" s="96"/>
      <c r="BV141" s="96"/>
      <c r="BW141" s="96"/>
      <c r="BX141" s="96"/>
      <c r="BY141" s="96"/>
      <c r="BZ141" s="96"/>
      <c r="CA141" s="96"/>
      <c r="CB141" s="96"/>
      <c r="CC141" s="96"/>
      <c r="CD141" s="96"/>
      <c r="CE141" s="96"/>
      <c r="CF141" s="96"/>
      <c r="CG141" s="96"/>
      <c r="CH141" s="96"/>
      <c r="CI141" s="96"/>
      <c r="CJ141" s="96"/>
      <c r="CK141" s="96"/>
      <c r="CL141" s="96"/>
      <c r="CM141" s="96"/>
      <c r="CN141" s="96"/>
      <c r="CO141" s="96"/>
      <c r="CP141" s="96"/>
      <c r="CQ141" s="96"/>
      <c r="CR141" s="96"/>
      <c r="CS141" s="96"/>
      <c r="CT141" s="96"/>
      <c r="CU141" s="96"/>
      <c r="CV141" s="96"/>
      <c r="CW141" s="96"/>
      <c r="CX141" s="96"/>
      <c r="CY141" s="96"/>
      <c r="CZ141" s="96"/>
      <c r="DA141" s="96"/>
      <c r="DB141" s="96"/>
      <c r="DC141" s="96"/>
      <c r="DD141" s="96"/>
      <c r="DE141" s="96"/>
      <c r="DF141" s="96"/>
      <c r="DG141" s="96"/>
      <c r="DH141" s="96"/>
      <c r="DI141" s="96"/>
      <c r="DJ141" s="96"/>
      <c r="DK141" s="96"/>
      <c r="DL141" s="96"/>
      <c r="DM141" s="96"/>
      <c r="DN141" s="96"/>
      <c r="DO141" s="96"/>
      <c r="DP141" s="96"/>
      <c r="DQ141" s="96"/>
      <c r="DR141" s="96"/>
      <c r="DS141" s="96"/>
      <c r="DT141" s="96"/>
      <c r="DU141" s="96"/>
      <c r="DV141" s="96"/>
      <c r="DW141" s="96"/>
      <c r="DX141" s="96"/>
      <c r="DY141" s="96"/>
      <c r="DZ141" s="96"/>
      <c r="EA141" s="96"/>
      <c r="EB141" s="96"/>
      <c r="EC141" s="96"/>
      <c r="ED141" s="96"/>
      <c r="EE141" s="96"/>
      <c r="EF141" s="96"/>
      <c r="EG141" s="96"/>
      <c r="EH141" s="96"/>
      <c r="EI141" s="96"/>
      <c r="EJ141" s="96"/>
      <c r="EK141" s="96"/>
      <c r="EL141" s="96"/>
      <c r="EM141" s="96"/>
      <c r="EN141" s="96"/>
      <c r="EO141" s="96"/>
      <c r="EP141" s="96"/>
      <c r="EQ141" s="96"/>
      <c r="ER141" s="96"/>
      <c r="ES141" s="96"/>
      <c r="ET141" s="96"/>
      <c r="EU141" s="96"/>
      <c r="EV141" s="96"/>
      <c r="EW141" s="96"/>
      <c r="EX141" s="96"/>
      <c r="EY141" s="96"/>
      <c r="EZ141" s="96"/>
    </row>
    <row r="142" spans="1:156" hidden="1">
      <c r="A142" s="96"/>
      <c r="B142" s="96"/>
      <c r="C142" s="626"/>
      <c r="D142" s="626"/>
      <c r="E142" s="626"/>
      <c r="F142" s="626"/>
      <c r="G142" s="1020"/>
      <c r="H142" s="1020"/>
      <c r="I142" s="626"/>
      <c r="J142" s="626"/>
      <c r="K142" s="96"/>
      <c r="L142" s="96"/>
      <c r="M142" s="96"/>
      <c r="N142" s="96"/>
      <c r="O142" s="96"/>
      <c r="P142" s="96"/>
      <c r="Q142" s="96"/>
      <c r="R142" s="96"/>
      <c r="S142" s="96"/>
      <c r="T142" s="96"/>
      <c r="U142" s="96"/>
      <c r="V142" s="96"/>
      <c r="W142" s="96"/>
      <c r="X142" s="96"/>
      <c r="Y142" s="96"/>
      <c r="Z142" s="96"/>
      <c r="AA142" s="96"/>
      <c r="AB142" s="96"/>
      <c r="AC142" s="96"/>
      <c r="AD142" s="96"/>
      <c r="AE142" s="96"/>
      <c r="AF142" s="96"/>
      <c r="AG142" s="96"/>
      <c r="AH142" s="96"/>
      <c r="AI142" s="96"/>
      <c r="AJ142" s="96"/>
      <c r="AK142" s="96"/>
      <c r="AL142" s="96"/>
      <c r="AM142" s="96"/>
      <c r="AN142" s="96"/>
      <c r="AO142" s="96"/>
      <c r="AP142" s="96"/>
      <c r="AQ142" s="96"/>
      <c r="AR142" s="96"/>
      <c r="AS142" s="96"/>
      <c r="AT142" s="96"/>
      <c r="AU142" s="96"/>
      <c r="AV142" s="96"/>
      <c r="AW142" s="96"/>
      <c r="AX142" s="96"/>
      <c r="AY142" s="96"/>
      <c r="AZ142" s="96"/>
      <c r="BA142" s="96"/>
      <c r="BB142" s="96"/>
      <c r="BC142" s="96"/>
      <c r="BD142" s="96"/>
      <c r="BE142" s="96"/>
      <c r="BF142" s="96"/>
      <c r="BG142" s="96"/>
      <c r="BH142" s="96"/>
      <c r="BI142" s="96"/>
      <c r="BJ142" s="96"/>
      <c r="BK142" s="96"/>
      <c r="BL142" s="96"/>
      <c r="BM142" s="96"/>
      <c r="BN142" s="96"/>
      <c r="BO142" s="96"/>
      <c r="BP142" s="96"/>
      <c r="BQ142" s="96"/>
      <c r="BR142" s="96"/>
      <c r="BS142" s="96"/>
      <c r="BT142" s="96"/>
      <c r="BU142" s="96"/>
      <c r="BV142" s="96"/>
      <c r="BW142" s="96"/>
      <c r="BX142" s="96"/>
      <c r="BY142" s="96"/>
      <c r="BZ142" s="96"/>
      <c r="CA142" s="96"/>
      <c r="CB142" s="96"/>
      <c r="CC142" s="96"/>
      <c r="CD142" s="96"/>
      <c r="CE142" s="96"/>
      <c r="CF142" s="96"/>
      <c r="CG142" s="96"/>
      <c r="CH142" s="96"/>
      <c r="CI142" s="96"/>
      <c r="CJ142" s="96"/>
      <c r="CK142" s="96"/>
      <c r="CL142" s="96"/>
      <c r="CM142" s="96"/>
      <c r="CN142" s="96"/>
      <c r="CO142" s="96"/>
      <c r="CP142" s="96"/>
      <c r="CQ142" s="96"/>
      <c r="CR142" s="96"/>
      <c r="CS142" s="96"/>
      <c r="CT142" s="96"/>
      <c r="CU142" s="96"/>
      <c r="CV142" s="96"/>
      <c r="CW142" s="96"/>
      <c r="CX142" s="96"/>
      <c r="CY142" s="96"/>
      <c r="CZ142" s="96"/>
      <c r="DA142" s="96"/>
      <c r="DB142" s="96"/>
      <c r="DC142" s="96"/>
      <c r="DD142" s="96"/>
      <c r="DE142" s="96"/>
      <c r="DF142" s="96"/>
      <c r="DG142" s="96"/>
      <c r="DH142" s="96"/>
      <c r="DI142" s="96"/>
      <c r="DJ142" s="96"/>
      <c r="DK142" s="96"/>
      <c r="DL142" s="96"/>
      <c r="DM142" s="96"/>
      <c r="DN142" s="96"/>
      <c r="DO142" s="96"/>
      <c r="DP142" s="96"/>
      <c r="DQ142" s="96"/>
      <c r="DR142" s="96"/>
      <c r="DS142" s="96"/>
      <c r="DT142" s="96"/>
      <c r="DU142" s="96"/>
      <c r="DV142" s="96"/>
      <c r="DW142" s="96"/>
      <c r="DX142" s="96"/>
      <c r="DY142" s="96"/>
      <c r="DZ142" s="96"/>
      <c r="EA142" s="96"/>
      <c r="EB142" s="96"/>
      <c r="EC142" s="96"/>
      <c r="ED142" s="96"/>
      <c r="EE142" s="96"/>
      <c r="EF142" s="96"/>
      <c r="EG142" s="96"/>
      <c r="EH142" s="96"/>
      <c r="EI142" s="96"/>
      <c r="EJ142" s="96"/>
      <c r="EK142" s="96"/>
      <c r="EL142" s="96"/>
      <c r="EM142" s="96"/>
      <c r="EN142" s="96"/>
      <c r="EO142" s="96"/>
      <c r="EP142" s="96"/>
      <c r="EQ142" s="96"/>
      <c r="ER142" s="96"/>
      <c r="ES142" s="96"/>
      <c r="ET142" s="96"/>
      <c r="EU142" s="96"/>
      <c r="EV142" s="96"/>
      <c r="EW142" s="96"/>
      <c r="EX142" s="96"/>
      <c r="EY142" s="96"/>
      <c r="EZ142" s="96"/>
    </row>
    <row r="143" spans="1:156" hidden="1">
      <c r="A143" s="96"/>
      <c r="B143" s="96"/>
      <c r="C143" s="626"/>
      <c r="D143" s="626"/>
      <c r="E143" s="626"/>
      <c r="F143" s="626"/>
      <c r="G143" s="1020"/>
      <c r="H143" s="1020"/>
      <c r="I143" s="626"/>
      <c r="J143" s="62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6"/>
      <c r="BG143" s="96"/>
      <c r="BH143" s="96"/>
      <c r="BI143" s="96"/>
      <c r="BJ143" s="96"/>
      <c r="BK143" s="96"/>
      <c r="BL143" s="96"/>
      <c r="BM143" s="96"/>
      <c r="BN143" s="96"/>
      <c r="BO143" s="96"/>
      <c r="BP143" s="96"/>
      <c r="BQ143" s="96"/>
      <c r="BR143" s="96"/>
      <c r="BS143" s="96"/>
      <c r="BT143" s="96"/>
      <c r="BU143" s="96"/>
      <c r="BV143" s="96"/>
      <c r="BW143" s="96"/>
      <c r="BX143" s="96"/>
      <c r="BY143" s="96"/>
      <c r="BZ143" s="96"/>
      <c r="CA143" s="96"/>
      <c r="CB143" s="96"/>
      <c r="CC143" s="96"/>
      <c r="CD143" s="96"/>
      <c r="CE143" s="96"/>
      <c r="CF143" s="96"/>
      <c r="CG143" s="96"/>
      <c r="CH143" s="96"/>
      <c r="CI143" s="96"/>
      <c r="CJ143" s="96"/>
      <c r="CK143" s="96"/>
      <c r="CL143" s="96"/>
      <c r="CM143" s="96"/>
      <c r="CN143" s="96"/>
      <c r="CO143" s="96"/>
      <c r="CP143" s="96"/>
      <c r="CQ143" s="96"/>
      <c r="CR143" s="96"/>
      <c r="CS143" s="96"/>
      <c r="CT143" s="96"/>
      <c r="CU143" s="96"/>
      <c r="CV143" s="96"/>
      <c r="CW143" s="96"/>
      <c r="CX143" s="96"/>
      <c r="CY143" s="96"/>
      <c r="CZ143" s="96"/>
      <c r="DA143" s="96"/>
      <c r="DB143" s="96"/>
      <c r="DC143" s="96"/>
      <c r="DD143" s="96"/>
      <c r="DE143" s="96"/>
      <c r="DF143" s="96"/>
      <c r="DG143" s="96"/>
      <c r="DH143" s="96"/>
      <c r="DI143" s="96"/>
      <c r="DJ143" s="96"/>
      <c r="DK143" s="96"/>
      <c r="DL143" s="96"/>
      <c r="DM143" s="96"/>
      <c r="DN143" s="96"/>
      <c r="DO143" s="96"/>
      <c r="DP143" s="96"/>
      <c r="DQ143" s="96"/>
      <c r="DR143" s="96"/>
      <c r="DS143" s="96"/>
      <c r="DT143" s="96"/>
      <c r="DU143" s="96"/>
      <c r="DV143" s="96"/>
      <c r="DW143" s="96"/>
      <c r="DX143" s="96"/>
      <c r="DY143" s="96"/>
      <c r="DZ143" s="96"/>
      <c r="EA143" s="96"/>
      <c r="EB143" s="96"/>
      <c r="EC143" s="96"/>
      <c r="ED143" s="96"/>
      <c r="EE143" s="96"/>
      <c r="EF143" s="96"/>
      <c r="EG143" s="96"/>
      <c r="EH143" s="96"/>
      <c r="EI143" s="96"/>
      <c r="EJ143" s="96"/>
      <c r="EK143" s="96"/>
      <c r="EL143" s="96"/>
      <c r="EM143" s="96"/>
      <c r="EN143" s="96"/>
      <c r="EO143" s="96"/>
      <c r="EP143" s="96"/>
      <c r="EQ143" s="96"/>
      <c r="ER143" s="96"/>
      <c r="ES143" s="96"/>
      <c r="ET143" s="96"/>
      <c r="EU143" s="96"/>
      <c r="EV143" s="96"/>
      <c r="EW143" s="96"/>
      <c r="EX143" s="96"/>
      <c r="EY143" s="96"/>
      <c r="EZ143" s="96"/>
    </row>
    <row r="144" spans="1:156" hidden="1">
      <c r="A144" s="96"/>
      <c r="B144" s="96"/>
      <c r="C144" s="626"/>
      <c r="D144" s="626"/>
      <c r="E144" s="626"/>
      <c r="F144" s="626"/>
      <c r="G144" s="1020"/>
      <c r="H144" s="1020"/>
      <c r="I144" s="626"/>
      <c r="J144" s="626"/>
      <c r="K144" s="96"/>
      <c r="L144" s="96"/>
      <c r="M144" s="96"/>
      <c r="N144" s="96"/>
      <c r="O144" s="96"/>
      <c r="P144" s="96"/>
      <c r="Q144" s="96"/>
      <c r="R144" s="96"/>
      <c r="S144" s="96"/>
      <c r="T144" s="96"/>
      <c r="U144" s="96"/>
      <c r="V144" s="96"/>
      <c r="W144" s="96"/>
      <c r="X144" s="96"/>
      <c r="Y144" s="96"/>
      <c r="Z144" s="96"/>
      <c r="AA144" s="96"/>
      <c r="AB144" s="96"/>
      <c r="AC144" s="96"/>
      <c r="AD144" s="96"/>
      <c r="AE144" s="96"/>
      <c r="AF144" s="96"/>
      <c r="AG144" s="96"/>
      <c r="AH144" s="96"/>
      <c r="AI144" s="96"/>
      <c r="AJ144" s="96"/>
      <c r="AK144" s="96"/>
      <c r="AL144" s="96"/>
      <c r="AM144" s="96"/>
      <c r="AN144" s="96"/>
      <c r="AO144" s="96"/>
      <c r="AP144" s="96"/>
      <c r="AQ144" s="96"/>
      <c r="AR144" s="96"/>
      <c r="AS144" s="96"/>
      <c r="AT144" s="96"/>
      <c r="AU144" s="96"/>
      <c r="AV144" s="96"/>
      <c r="AW144" s="96"/>
      <c r="AX144" s="96"/>
      <c r="AY144" s="96"/>
      <c r="AZ144" s="96"/>
      <c r="BA144" s="96"/>
      <c r="BB144" s="96"/>
      <c r="BC144" s="96"/>
      <c r="BD144" s="96"/>
      <c r="BE144" s="96"/>
      <c r="BF144" s="96"/>
      <c r="BG144" s="96"/>
      <c r="BH144" s="96"/>
      <c r="BI144" s="96"/>
      <c r="BJ144" s="96"/>
      <c r="BK144" s="96"/>
      <c r="BL144" s="96"/>
      <c r="BM144" s="96"/>
      <c r="BN144" s="96"/>
      <c r="BO144" s="96"/>
      <c r="BP144" s="96"/>
      <c r="BQ144" s="96"/>
      <c r="BR144" s="96"/>
      <c r="BS144" s="96"/>
      <c r="BT144" s="96"/>
      <c r="BU144" s="96"/>
      <c r="BV144" s="96"/>
      <c r="BW144" s="96"/>
      <c r="BX144" s="96"/>
      <c r="BY144" s="96"/>
      <c r="BZ144" s="96"/>
      <c r="CA144" s="96"/>
      <c r="CB144" s="96"/>
      <c r="CC144" s="96"/>
      <c r="CD144" s="96"/>
      <c r="CE144" s="96"/>
      <c r="CF144" s="96"/>
      <c r="CG144" s="96"/>
      <c r="CH144" s="96"/>
      <c r="CI144" s="96"/>
      <c r="CJ144" s="96"/>
      <c r="CK144" s="96"/>
      <c r="CL144" s="96"/>
      <c r="CM144" s="96"/>
      <c r="CN144" s="96"/>
      <c r="CO144" s="96"/>
      <c r="CP144" s="96"/>
      <c r="CQ144" s="96"/>
      <c r="CR144" s="96"/>
      <c r="CS144" s="96"/>
      <c r="CT144" s="96"/>
      <c r="CU144" s="96"/>
      <c r="CV144" s="96"/>
      <c r="CW144" s="96"/>
      <c r="CX144" s="96"/>
      <c r="CY144" s="96"/>
      <c r="CZ144" s="96"/>
      <c r="DA144" s="96"/>
      <c r="DB144" s="96"/>
      <c r="DC144" s="96"/>
      <c r="DD144" s="96"/>
      <c r="DE144" s="96"/>
      <c r="DF144" s="96"/>
      <c r="DG144" s="96"/>
      <c r="DH144" s="96"/>
      <c r="DI144" s="96"/>
      <c r="DJ144" s="96"/>
      <c r="DK144" s="96"/>
      <c r="DL144" s="96"/>
      <c r="DM144" s="96"/>
      <c r="DN144" s="96"/>
      <c r="DO144" s="96"/>
      <c r="DP144" s="96"/>
      <c r="DQ144" s="96"/>
      <c r="DR144" s="96"/>
      <c r="DS144" s="96"/>
      <c r="DT144" s="96"/>
      <c r="DU144" s="96"/>
      <c r="DV144" s="96"/>
      <c r="DW144" s="96"/>
      <c r="DX144" s="96"/>
      <c r="DY144" s="96"/>
      <c r="DZ144" s="96"/>
      <c r="EA144" s="96"/>
      <c r="EB144" s="96"/>
      <c r="EC144" s="96"/>
      <c r="ED144" s="96"/>
      <c r="EE144" s="96"/>
      <c r="EF144" s="96"/>
      <c r="EG144" s="96"/>
      <c r="EH144" s="96"/>
      <c r="EI144" s="96"/>
      <c r="EJ144" s="96"/>
      <c r="EK144" s="96"/>
      <c r="EL144" s="96"/>
      <c r="EM144" s="96"/>
      <c r="EN144" s="96"/>
      <c r="EO144" s="96"/>
      <c r="EP144" s="96"/>
      <c r="EQ144" s="96"/>
      <c r="ER144" s="96"/>
      <c r="ES144" s="96"/>
      <c r="ET144" s="96"/>
      <c r="EU144" s="96"/>
      <c r="EV144" s="96"/>
      <c r="EW144" s="96"/>
      <c r="EX144" s="96"/>
      <c r="EY144" s="96"/>
      <c r="EZ144" s="96"/>
    </row>
    <row r="145" spans="1:156" hidden="1">
      <c r="A145" s="96"/>
      <c r="B145" s="96"/>
      <c r="C145" s="626"/>
      <c r="D145" s="626"/>
      <c r="E145" s="626"/>
      <c r="F145" s="626"/>
      <c r="G145" s="1020"/>
      <c r="H145" s="1020"/>
      <c r="I145" s="626"/>
      <c r="J145" s="626"/>
      <c r="K145" s="96"/>
      <c r="L145" s="96"/>
      <c r="M145" s="96"/>
      <c r="N145" s="96"/>
      <c r="O145" s="96"/>
      <c r="P145" s="96"/>
      <c r="Q145" s="96"/>
      <c r="R145" s="96"/>
      <c r="S145" s="96"/>
      <c r="T145" s="96"/>
      <c r="U145" s="96"/>
      <c r="V145" s="96"/>
      <c r="W145" s="96"/>
      <c r="X145" s="96"/>
      <c r="Y145" s="96"/>
      <c r="Z145" s="96"/>
      <c r="AA145" s="96"/>
      <c r="AB145" s="96"/>
      <c r="AC145" s="96"/>
      <c r="AD145" s="96"/>
      <c r="AE145" s="96"/>
      <c r="AF145" s="96"/>
      <c r="AG145" s="96"/>
      <c r="AH145" s="96"/>
      <c r="AI145" s="96"/>
      <c r="AJ145" s="96"/>
      <c r="AK145" s="96"/>
      <c r="AL145" s="96"/>
      <c r="AM145" s="96"/>
      <c r="AN145" s="96"/>
      <c r="AO145" s="96"/>
      <c r="AP145" s="96"/>
      <c r="AQ145" s="96"/>
      <c r="AR145" s="96"/>
      <c r="AS145" s="96"/>
      <c r="AT145" s="96"/>
      <c r="AU145" s="96"/>
      <c r="AV145" s="96"/>
      <c r="AW145" s="96"/>
      <c r="AX145" s="96"/>
      <c r="AY145" s="96"/>
      <c r="AZ145" s="96"/>
      <c r="BA145" s="96"/>
      <c r="BB145" s="96"/>
      <c r="BC145" s="96"/>
      <c r="BD145" s="96"/>
      <c r="BE145" s="96"/>
      <c r="BF145" s="96"/>
      <c r="BG145" s="96"/>
      <c r="BH145" s="96"/>
      <c r="BI145" s="96"/>
      <c r="BJ145" s="96"/>
      <c r="BK145" s="96"/>
      <c r="BL145" s="96"/>
      <c r="BM145" s="96"/>
      <c r="BN145" s="96"/>
      <c r="BO145" s="96"/>
      <c r="BP145" s="96"/>
      <c r="BQ145" s="96"/>
      <c r="BR145" s="96"/>
      <c r="BS145" s="96"/>
      <c r="BT145" s="96"/>
      <c r="BU145" s="96"/>
      <c r="BV145" s="96"/>
      <c r="BW145" s="96"/>
      <c r="BX145" s="96"/>
      <c r="BY145" s="96"/>
      <c r="BZ145" s="96"/>
      <c r="CA145" s="96"/>
      <c r="CB145" s="96"/>
      <c r="CC145" s="96"/>
      <c r="CD145" s="96"/>
      <c r="CE145" s="96"/>
      <c r="CF145" s="96"/>
      <c r="CG145" s="96"/>
      <c r="CH145" s="96"/>
      <c r="CI145" s="96"/>
      <c r="CJ145" s="96"/>
      <c r="CK145" s="96"/>
      <c r="CL145" s="96"/>
      <c r="CM145" s="96"/>
      <c r="CN145" s="96"/>
      <c r="CO145" s="96"/>
      <c r="CP145" s="96"/>
      <c r="CQ145" s="96"/>
      <c r="CR145" s="96"/>
      <c r="CS145" s="96"/>
      <c r="CT145" s="96"/>
      <c r="CU145" s="96"/>
      <c r="CV145" s="96"/>
      <c r="CW145" s="96"/>
      <c r="CX145" s="96"/>
      <c r="CY145" s="96"/>
      <c r="CZ145" s="96"/>
      <c r="DA145" s="96"/>
      <c r="DB145" s="96"/>
      <c r="DC145" s="96"/>
      <c r="DD145" s="96"/>
      <c r="DE145" s="96"/>
      <c r="DF145" s="96"/>
      <c r="DG145" s="96"/>
      <c r="DH145" s="96"/>
      <c r="DI145" s="96"/>
      <c r="DJ145" s="96"/>
      <c r="DK145" s="96"/>
      <c r="DL145" s="96"/>
      <c r="DM145" s="96"/>
      <c r="DN145" s="96"/>
      <c r="DO145" s="96"/>
      <c r="DP145" s="96"/>
      <c r="DQ145" s="96"/>
      <c r="DR145" s="96"/>
      <c r="DS145" s="96"/>
      <c r="DT145" s="96"/>
      <c r="DU145" s="96"/>
      <c r="DV145" s="96"/>
      <c r="DW145" s="96"/>
      <c r="DX145" s="96"/>
      <c r="DY145" s="96"/>
      <c r="DZ145" s="96"/>
      <c r="EA145" s="96"/>
      <c r="EB145" s="96"/>
      <c r="EC145" s="96"/>
      <c r="ED145" s="96"/>
      <c r="EE145" s="96"/>
      <c r="EF145" s="96"/>
      <c r="EG145" s="96"/>
      <c r="EH145" s="96"/>
      <c r="EI145" s="96"/>
      <c r="EJ145" s="96"/>
      <c r="EK145" s="96"/>
      <c r="EL145" s="96"/>
      <c r="EM145" s="96"/>
      <c r="EN145" s="96"/>
      <c r="EO145" s="96"/>
      <c r="EP145" s="96"/>
      <c r="EQ145" s="96"/>
      <c r="ER145" s="96"/>
      <c r="ES145" s="96"/>
      <c r="ET145" s="96"/>
      <c r="EU145" s="96"/>
      <c r="EV145" s="96"/>
      <c r="EW145" s="96"/>
      <c r="EX145" s="96"/>
      <c r="EY145" s="96"/>
      <c r="EZ145" s="96"/>
    </row>
    <row r="146" spans="1:156" hidden="1">
      <c r="A146" s="96"/>
      <c r="B146" s="96"/>
      <c r="C146" s="626"/>
      <c r="D146" s="626"/>
      <c r="E146" s="626"/>
      <c r="F146" s="626"/>
      <c r="G146" s="1020"/>
      <c r="H146" s="1020"/>
      <c r="I146" s="626"/>
      <c r="J146" s="626"/>
      <c r="K146" s="96"/>
      <c r="L146" s="96"/>
      <c r="M146" s="96"/>
      <c r="N146" s="96"/>
      <c r="O146" s="96"/>
      <c r="P146" s="96"/>
      <c r="Q146" s="96"/>
      <c r="R146" s="96"/>
      <c r="S146" s="96"/>
      <c r="T146" s="96"/>
      <c r="U146" s="96"/>
      <c r="V146" s="96"/>
      <c r="W146" s="96"/>
      <c r="X146" s="96"/>
      <c r="Y146" s="96"/>
      <c r="Z146" s="96"/>
      <c r="AA146" s="96"/>
      <c r="AB146" s="96"/>
      <c r="AC146" s="96"/>
      <c r="AD146" s="96"/>
      <c r="AE146" s="96"/>
      <c r="AF146" s="96"/>
      <c r="AG146" s="96"/>
      <c r="AH146" s="96"/>
      <c r="AI146" s="96"/>
      <c r="AJ146" s="96"/>
      <c r="AK146" s="96"/>
      <c r="AL146" s="96"/>
      <c r="AM146" s="96"/>
      <c r="AN146" s="96"/>
      <c r="AO146" s="96"/>
      <c r="AP146" s="96"/>
      <c r="AQ146" s="96"/>
      <c r="AR146" s="96"/>
      <c r="AS146" s="96"/>
      <c r="AT146" s="96"/>
      <c r="AU146" s="96"/>
      <c r="AV146" s="96"/>
      <c r="AW146" s="96"/>
      <c r="AX146" s="96"/>
      <c r="AY146" s="96"/>
      <c r="AZ146" s="96"/>
      <c r="BA146" s="96"/>
      <c r="BB146" s="96"/>
      <c r="BC146" s="96"/>
      <c r="BD146" s="96"/>
      <c r="BE146" s="96"/>
      <c r="BF146" s="96"/>
      <c r="BG146" s="96"/>
      <c r="BH146" s="96"/>
      <c r="BI146" s="96"/>
      <c r="BJ146" s="96"/>
      <c r="BK146" s="96"/>
      <c r="BL146" s="96"/>
      <c r="BM146" s="96"/>
      <c r="BN146" s="96"/>
      <c r="BO146" s="96"/>
      <c r="BP146" s="96"/>
      <c r="BQ146" s="96"/>
      <c r="BR146" s="96"/>
      <c r="BS146" s="96"/>
      <c r="BT146" s="96"/>
      <c r="BU146" s="96"/>
      <c r="BV146" s="96"/>
      <c r="BW146" s="96"/>
      <c r="BX146" s="96"/>
      <c r="BY146" s="96"/>
      <c r="BZ146" s="96"/>
      <c r="CA146" s="96"/>
      <c r="CB146" s="96"/>
      <c r="CC146" s="96"/>
      <c r="CD146" s="96"/>
      <c r="CE146" s="96"/>
      <c r="CF146" s="96"/>
      <c r="CG146" s="96"/>
      <c r="CH146" s="96"/>
      <c r="CI146" s="96"/>
      <c r="CJ146" s="96"/>
      <c r="CK146" s="96"/>
      <c r="CL146" s="96"/>
      <c r="CM146" s="96"/>
      <c r="CN146" s="96"/>
      <c r="CO146" s="96"/>
      <c r="CP146" s="96"/>
      <c r="CQ146" s="96"/>
      <c r="CR146" s="96"/>
      <c r="CS146" s="96"/>
      <c r="CT146" s="96"/>
      <c r="CU146" s="96"/>
      <c r="CV146" s="96"/>
      <c r="CW146" s="96"/>
      <c r="CX146" s="96"/>
      <c r="CY146" s="96"/>
      <c r="CZ146" s="96"/>
      <c r="DA146" s="96"/>
      <c r="DB146" s="96"/>
      <c r="DC146" s="96"/>
      <c r="DD146" s="96"/>
      <c r="DE146" s="96"/>
      <c r="DF146" s="96"/>
      <c r="DG146" s="96"/>
      <c r="DH146" s="96"/>
      <c r="DI146" s="96"/>
      <c r="DJ146" s="96"/>
      <c r="DK146" s="96"/>
      <c r="DL146" s="96"/>
      <c r="DM146" s="96"/>
      <c r="DN146" s="96"/>
      <c r="DO146" s="96"/>
      <c r="DP146" s="96"/>
      <c r="DQ146" s="96"/>
      <c r="DR146" s="96"/>
      <c r="DS146" s="96"/>
      <c r="DT146" s="96"/>
      <c r="DU146" s="96"/>
      <c r="DV146" s="96"/>
      <c r="DW146" s="96"/>
      <c r="DX146" s="96"/>
      <c r="DY146" s="96"/>
      <c r="DZ146" s="96"/>
      <c r="EA146" s="96"/>
      <c r="EB146" s="96"/>
      <c r="EC146" s="96"/>
      <c r="ED146" s="96"/>
      <c r="EE146" s="96"/>
      <c r="EF146" s="96"/>
      <c r="EG146" s="96"/>
      <c r="EH146" s="96"/>
      <c r="EI146" s="96"/>
      <c r="EJ146" s="96"/>
      <c r="EK146" s="96"/>
      <c r="EL146" s="96"/>
      <c r="EM146" s="96"/>
      <c r="EN146" s="96"/>
      <c r="EO146" s="96"/>
      <c r="EP146" s="96"/>
      <c r="EQ146" s="96"/>
      <c r="ER146" s="96"/>
      <c r="ES146" s="96"/>
      <c r="ET146" s="96"/>
      <c r="EU146" s="96"/>
      <c r="EV146" s="96"/>
      <c r="EW146" s="96"/>
      <c r="EX146" s="96"/>
      <c r="EY146" s="96"/>
      <c r="EZ146" s="96"/>
    </row>
    <row r="147" spans="1:156" hidden="1">
      <c r="A147" s="96"/>
      <c r="B147" s="96"/>
      <c r="C147" s="626"/>
      <c r="D147" s="626"/>
      <c r="E147" s="626"/>
      <c r="F147" s="626"/>
      <c r="G147" s="1020"/>
      <c r="H147" s="1020"/>
      <c r="I147" s="626"/>
      <c r="J147" s="626"/>
      <c r="K147" s="96"/>
      <c r="L147" s="96"/>
      <c r="M147" s="96"/>
      <c r="N147" s="96"/>
      <c r="O147" s="96"/>
      <c r="P147" s="96"/>
      <c r="Q147" s="96"/>
      <c r="R147" s="96"/>
      <c r="S147" s="96"/>
      <c r="T147" s="96"/>
      <c r="U147" s="96"/>
      <c r="V147" s="96"/>
      <c r="W147" s="96"/>
      <c r="X147" s="96"/>
      <c r="Y147" s="96"/>
      <c r="Z147" s="96"/>
      <c r="AA147" s="96"/>
      <c r="AB147" s="96"/>
      <c r="AC147" s="96"/>
      <c r="AD147" s="96"/>
      <c r="AE147" s="96"/>
      <c r="AF147" s="96"/>
      <c r="AG147" s="96"/>
      <c r="AH147" s="96"/>
      <c r="AI147" s="96"/>
      <c r="AJ147" s="96"/>
      <c r="AK147" s="96"/>
      <c r="AL147" s="96"/>
      <c r="AM147" s="96"/>
      <c r="AN147" s="96"/>
      <c r="AO147" s="96"/>
      <c r="AP147" s="96"/>
      <c r="AQ147" s="96"/>
      <c r="AR147" s="96"/>
      <c r="AS147" s="96"/>
      <c r="AT147" s="96"/>
      <c r="AU147" s="96"/>
      <c r="AV147" s="96"/>
      <c r="AW147" s="96"/>
      <c r="AX147" s="96"/>
      <c r="AY147" s="96"/>
      <c r="AZ147" s="96"/>
      <c r="BA147" s="96"/>
      <c r="BB147" s="96"/>
      <c r="BC147" s="96"/>
      <c r="BD147" s="96"/>
      <c r="BE147" s="96"/>
      <c r="BF147" s="96"/>
      <c r="BG147" s="96"/>
      <c r="BH147" s="96"/>
      <c r="BI147" s="96"/>
      <c r="BJ147" s="96"/>
      <c r="BK147" s="96"/>
      <c r="BL147" s="96"/>
      <c r="BM147" s="96"/>
      <c r="BN147" s="96"/>
      <c r="BO147" s="96"/>
      <c r="BP147" s="96"/>
      <c r="BQ147" s="96"/>
      <c r="BR147" s="96"/>
      <c r="BS147" s="96"/>
      <c r="BT147" s="96"/>
      <c r="BU147" s="96"/>
      <c r="BV147" s="96"/>
      <c r="BW147" s="96"/>
      <c r="BX147" s="96"/>
      <c r="BY147" s="96"/>
      <c r="BZ147" s="96"/>
      <c r="CA147" s="96"/>
      <c r="CB147" s="96"/>
      <c r="CC147" s="96"/>
      <c r="CD147" s="96"/>
      <c r="CE147" s="96"/>
      <c r="CF147" s="96"/>
      <c r="CG147" s="96"/>
      <c r="CH147" s="96"/>
      <c r="CI147" s="96"/>
      <c r="CJ147" s="96"/>
      <c r="CK147" s="96"/>
      <c r="CL147" s="96"/>
      <c r="CM147" s="96"/>
      <c r="CN147" s="96"/>
      <c r="CO147" s="96"/>
      <c r="CP147" s="96"/>
      <c r="CQ147" s="96"/>
      <c r="CR147" s="96"/>
      <c r="CS147" s="96"/>
      <c r="CT147" s="96"/>
      <c r="CU147" s="96"/>
      <c r="CV147" s="96"/>
      <c r="CW147" s="96"/>
      <c r="CX147" s="96"/>
      <c r="CY147" s="96"/>
      <c r="CZ147" s="96"/>
      <c r="DA147" s="96"/>
      <c r="DB147" s="96"/>
      <c r="DC147" s="96"/>
      <c r="DD147" s="96"/>
      <c r="DE147" s="96"/>
      <c r="DF147" s="96"/>
      <c r="DG147" s="96"/>
      <c r="DH147" s="96"/>
      <c r="DI147" s="96"/>
      <c r="DJ147" s="96"/>
      <c r="DK147" s="96"/>
      <c r="DL147" s="96"/>
      <c r="DM147" s="96"/>
      <c r="DN147" s="96"/>
      <c r="DO147" s="96"/>
      <c r="DP147" s="96"/>
      <c r="DQ147" s="96"/>
      <c r="DR147" s="96"/>
      <c r="DS147" s="96"/>
      <c r="DT147" s="96"/>
      <c r="DU147" s="96"/>
      <c r="DV147" s="96"/>
      <c r="DW147" s="96"/>
      <c r="DX147" s="96"/>
      <c r="DY147" s="96"/>
      <c r="DZ147" s="96"/>
      <c r="EA147" s="96"/>
      <c r="EB147" s="96"/>
      <c r="EC147" s="96"/>
      <c r="ED147" s="96"/>
      <c r="EE147" s="96"/>
      <c r="EF147" s="96"/>
      <c r="EG147" s="96"/>
      <c r="EH147" s="96"/>
      <c r="EI147" s="96"/>
      <c r="EJ147" s="96"/>
      <c r="EK147" s="96"/>
      <c r="EL147" s="96"/>
      <c r="EM147" s="96"/>
      <c r="EN147" s="96"/>
      <c r="EO147" s="96"/>
      <c r="EP147" s="96"/>
      <c r="EQ147" s="96"/>
      <c r="ER147" s="96"/>
      <c r="ES147" s="96"/>
      <c r="ET147" s="96"/>
      <c r="EU147" s="96"/>
      <c r="EV147" s="96"/>
      <c r="EW147" s="96"/>
      <c r="EX147" s="96"/>
      <c r="EY147" s="96"/>
      <c r="EZ147" s="96"/>
    </row>
    <row r="148" spans="1:156" hidden="1">
      <c r="A148" s="96"/>
      <c r="B148" s="96"/>
      <c r="C148" s="626"/>
      <c r="D148" s="626"/>
      <c r="E148" s="626"/>
      <c r="F148" s="626"/>
      <c r="G148" s="1020"/>
      <c r="H148" s="1020"/>
      <c r="I148" s="626"/>
      <c r="J148" s="626"/>
      <c r="K148" s="96"/>
      <c r="L148" s="96"/>
      <c r="M148" s="96"/>
      <c r="N148" s="96"/>
      <c r="O148" s="96"/>
      <c r="P148" s="96"/>
      <c r="Q148" s="96"/>
      <c r="R148" s="96"/>
      <c r="S148" s="96"/>
      <c r="T148" s="96"/>
      <c r="U148" s="96"/>
      <c r="V148" s="96"/>
      <c r="W148" s="96"/>
      <c r="X148" s="96"/>
      <c r="Y148" s="96"/>
      <c r="Z148" s="96"/>
      <c r="AA148" s="96"/>
      <c r="AB148" s="96"/>
      <c r="AC148" s="96"/>
      <c r="AD148" s="96"/>
      <c r="AE148" s="96"/>
      <c r="AF148" s="96"/>
      <c r="AG148" s="96"/>
      <c r="AH148" s="96"/>
      <c r="AI148" s="96"/>
      <c r="AJ148" s="96"/>
      <c r="AK148" s="96"/>
      <c r="AL148" s="96"/>
      <c r="AM148" s="96"/>
      <c r="AN148" s="96"/>
      <c r="AO148" s="96"/>
      <c r="AP148" s="96"/>
      <c r="AQ148" s="96"/>
      <c r="AR148" s="96"/>
      <c r="AS148" s="96"/>
      <c r="AT148" s="96"/>
      <c r="AU148" s="96"/>
      <c r="AV148" s="96"/>
      <c r="AW148" s="96"/>
      <c r="AX148" s="96"/>
      <c r="AY148" s="96"/>
      <c r="AZ148" s="96"/>
      <c r="BA148" s="96"/>
      <c r="BB148" s="96"/>
      <c r="BC148" s="96"/>
      <c r="BD148" s="96"/>
      <c r="BE148" s="96"/>
      <c r="BF148" s="96"/>
      <c r="BG148" s="96"/>
      <c r="BH148" s="96"/>
      <c r="BI148" s="96"/>
      <c r="BJ148" s="96"/>
      <c r="BK148" s="96"/>
      <c r="BL148" s="96"/>
      <c r="BM148" s="96"/>
      <c r="BN148" s="96"/>
      <c r="BO148" s="96"/>
      <c r="BP148" s="96"/>
      <c r="BQ148" s="96"/>
      <c r="BR148" s="96"/>
      <c r="BS148" s="96"/>
      <c r="BT148" s="96"/>
      <c r="BU148" s="96"/>
      <c r="BV148" s="96"/>
      <c r="BW148" s="96"/>
      <c r="BX148" s="96"/>
      <c r="BY148" s="96"/>
      <c r="BZ148" s="96"/>
      <c r="CA148" s="96"/>
      <c r="CB148" s="96"/>
      <c r="CC148" s="96"/>
      <c r="CD148" s="96"/>
      <c r="CE148" s="96"/>
      <c r="CF148" s="96"/>
      <c r="CG148" s="96"/>
      <c r="CH148" s="96"/>
      <c r="CI148" s="96"/>
      <c r="CJ148" s="96"/>
      <c r="CK148" s="96"/>
      <c r="CL148" s="96"/>
      <c r="CM148" s="96"/>
      <c r="CN148" s="96"/>
      <c r="CO148" s="96"/>
      <c r="CP148" s="96"/>
      <c r="CQ148" s="96"/>
      <c r="CR148" s="96"/>
      <c r="CS148" s="96"/>
      <c r="CT148" s="96"/>
      <c r="CU148" s="96"/>
      <c r="CV148" s="96"/>
      <c r="CW148" s="96"/>
      <c r="CX148" s="96"/>
      <c r="CY148" s="96"/>
      <c r="CZ148" s="96"/>
      <c r="DA148" s="96"/>
      <c r="DB148" s="96"/>
      <c r="DC148" s="96"/>
      <c r="DD148" s="96"/>
      <c r="DE148" s="96"/>
      <c r="DF148" s="96"/>
      <c r="DG148" s="96"/>
      <c r="DH148" s="96"/>
      <c r="DI148" s="96"/>
      <c r="DJ148" s="96"/>
      <c r="DK148" s="96"/>
      <c r="DL148" s="96"/>
      <c r="DM148" s="96"/>
      <c r="DN148" s="96"/>
      <c r="DO148" s="96"/>
      <c r="DP148" s="96"/>
      <c r="DQ148" s="96"/>
      <c r="DR148" s="96"/>
      <c r="DS148" s="96"/>
      <c r="DT148" s="96"/>
      <c r="DU148" s="96"/>
      <c r="DV148" s="96"/>
      <c r="DW148" s="96"/>
      <c r="DX148" s="96"/>
      <c r="DY148" s="96"/>
      <c r="DZ148" s="96"/>
      <c r="EA148" s="96"/>
      <c r="EB148" s="96"/>
      <c r="EC148" s="96"/>
      <c r="ED148" s="96"/>
      <c r="EE148" s="96"/>
      <c r="EF148" s="96"/>
      <c r="EG148" s="96"/>
      <c r="EH148" s="96"/>
      <c r="EI148" s="96"/>
      <c r="EJ148" s="96"/>
      <c r="EK148" s="96"/>
      <c r="EL148" s="96"/>
      <c r="EM148" s="96"/>
      <c r="EN148" s="96"/>
      <c r="EO148" s="96"/>
      <c r="EP148" s="96"/>
      <c r="EQ148" s="96"/>
      <c r="ER148" s="96"/>
      <c r="ES148" s="96"/>
      <c r="ET148" s="96"/>
      <c r="EU148" s="96"/>
      <c r="EV148" s="96"/>
      <c r="EW148" s="96"/>
      <c r="EX148" s="96"/>
      <c r="EY148" s="96"/>
      <c r="EZ148" s="96"/>
    </row>
    <row r="149" spans="1:156" hidden="1">
      <c r="A149" s="96"/>
      <c r="B149" s="96"/>
      <c r="C149" s="626"/>
      <c r="D149" s="626"/>
      <c r="E149" s="626"/>
      <c r="F149" s="626"/>
      <c r="G149" s="1020"/>
      <c r="H149" s="1020"/>
      <c r="I149" s="626"/>
      <c r="J149" s="626"/>
      <c r="K149" s="96"/>
      <c r="L149" s="96"/>
      <c r="M149" s="96"/>
      <c r="N149" s="96"/>
      <c r="O149" s="96"/>
      <c r="P149" s="96"/>
      <c r="Q149" s="96"/>
      <c r="R149" s="96"/>
      <c r="S149" s="96"/>
      <c r="T149" s="96"/>
      <c r="U149" s="96"/>
      <c r="V149" s="96"/>
      <c r="W149" s="96"/>
      <c r="X149" s="96"/>
      <c r="Y149" s="96"/>
      <c r="Z149" s="96"/>
      <c r="AA149" s="96"/>
      <c r="AB149" s="96"/>
      <c r="AC149" s="96"/>
      <c r="AD149" s="96"/>
      <c r="AE149" s="96"/>
      <c r="AF149" s="96"/>
      <c r="AG149" s="96"/>
      <c r="AH149" s="96"/>
      <c r="AI149" s="96"/>
      <c r="AJ149" s="96"/>
      <c r="AK149" s="96"/>
      <c r="AL149" s="96"/>
      <c r="AM149" s="96"/>
      <c r="AN149" s="96"/>
      <c r="AO149" s="96"/>
      <c r="AP149" s="96"/>
      <c r="AQ149" s="96"/>
      <c r="AR149" s="96"/>
      <c r="AS149" s="96"/>
      <c r="AT149" s="96"/>
      <c r="AU149" s="96"/>
      <c r="AV149" s="96"/>
      <c r="AW149" s="96"/>
      <c r="AX149" s="96"/>
      <c r="AY149" s="96"/>
      <c r="AZ149" s="96"/>
      <c r="BA149" s="96"/>
      <c r="BB149" s="96"/>
      <c r="BC149" s="96"/>
      <c r="BD149" s="96"/>
      <c r="BE149" s="96"/>
      <c r="BF149" s="96"/>
      <c r="BG149" s="96"/>
      <c r="BH149" s="96"/>
      <c r="BI149" s="96"/>
      <c r="BJ149" s="96"/>
      <c r="BK149" s="96"/>
      <c r="BL149" s="96"/>
      <c r="BM149" s="96"/>
      <c r="BN149" s="96"/>
      <c r="BO149" s="96"/>
      <c r="BP149" s="96"/>
      <c r="BQ149" s="96"/>
      <c r="BR149" s="96"/>
      <c r="BS149" s="96"/>
      <c r="BT149" s="96"/>
      <c r="BU149" s="96"/>
      <c r="BV149" s="96"/>
      <c r="BW149" s="96"/>
      <c r="BX149" s="96"/>
      <c r="BY149" s="96"/>
      <c r="BZ149" s="96"/>
      <c r="CA149" s="96"/>
      <c r="CB149" s="96"/>
      <c r="CC149" s="96"/>
      <c r="CD149" s="96"/>
      <c r="CE149" s="96"/>
      <c r="CF149" s="96"/>
      <c r="CG149" s="96"/>
      <c r="CH149" s="96"/>
      <c r="CI149" s="96"/>
      <c r="CJ149" s="96"/>
      <c r="CK149" s="96"/>
      <c r="CL149" s="96"/>
      <c r="CM149" s="96"/>
      <c r="CN149" s="96"/>
      <c r="CO149" s="96"/>
      <c r="CP149" s="96"/>
      <c r="CQ149" s="96"/>
      <c r="CR149" s="96"/>
      <c r="CS149" s="96"/>
      <c r="CT149" s="96"/>
      <c r="CU149" s="96"/>
      <c r="CV149" s="96"/>
      <c r="CW149" s="96"/>
      <c r="CX149" s="96"/>
      <c r="CY149" s="96"/>
      <c r="CZ149" s="96"/>
      <c r="DA149" s="96"/>
      <c r="DB149" s="96"/>
      <c r="DC149" s="96"/>
      <c r="DD149" s="96"/>
      <c r="DE149" s="96"/>
      <c r="DF149" s="96"/>
      <c r="DG149" s="96"/>
      <c r="DH149" s="96"/>
      <c r="DI149" s="96"/>
      <c r="DJ149" s="96"/>
      <c r="DK149" s="96"/>
      <c r="DL149" s="96"/>
      <c r="DM149" s="96"/>
      <c r="DN149" s="96"/>
      <c r="DO149" s="96"/>
      <c r="DP149" s="96"/>
      <c r="DQ149" s="96"/>
      <c r="DR149" s="96"/>
      <c r="DS149" s="96"/>
      <c r="DT149" s="96"/>
      <c r="DU149" s="96"/>
      <c r="DV149" s="96"/>
      <c r="DW149" s="96"/>
      <c r="DX149" s="96"/>
      <c r="DY149" s="96"/>
      <c r="DZ149" s="96"/>
      <c r="EA149" s="96"/>
      <c r="EB149" s="96"/>
      <c r="EC149" s="96"/>
      <c r="ED149" s="96"/>
      <c r="EE149" s="96"/>
      <c r="EF149" s="96"/>
      <c r="EG149" s="96"/>
      <c r="EH149" s="96"/>
      <c r="EI149" s="96"/>
      <c r="EJ149" s="96"/>
      <c r="EK149" s="96"/>
      <c r="EL149" s="96"/>
      <c r="EM149" s="96"/>
      <c r="EN149" s="96"/>
      <c r="EO149" s="96"/>
      <c r="EP149" s="96"/>
      <c r="EQ149" s="96"/>
      <c r="ER149" s="96"/>
      <c r="ES149" s="96"/>
      <c r="ET149" s="96"/>
      <c r="EU149" s="96"/>
      <c r="EV149" s="96"/>
      <c r="EW149" s="96"/>
      <c r="EX149" s="96"/>
      <c r="EY149" s="96"/>
      <c r="EZ149" s="96"/>
    </row>
    <row r="150" spans="1:156" hidden="1">
      <c r="A150" s="96"/>
      <c r="B150" s="96"/>
      <c r="C150" s="626"/>
      <c r="D150" s="626"/>
      <c r="E150" s="626"/>
      <c r="F150" s="626"/>
      <c r="G150" s="1020"/>
      <c r="H150" s="1020"/>
      <c r="I150" s="626"/>
      <c r="J150" s="626"/>
      <c r="K150" s="96"/>
      <c r="L150" s="96"/>
      <c r="M150" s="96"/>
      <c r="N150" s="96"/>
      <c r="O150" s="96"/>
      <c r="P150" s="96"/>
      <c r="Q150" s="96"/>
      <c r="R150" s="96"/>
      <c r="S150" s="96"/>
      <c r="T150" s="96"/>
      <c r="U150" s="96"/>
      <c r="V150" s="96"/>
      <c r="W150" s="96"/>
      <c r="X150" s="96"/>
      <c r="Y150" s="96"/>
      <c r="Z150" s="96"/>
      <c r="AA150" s="96"/>
      <c r="AB150" s="96"/>
      <c r="AC150" s="96"/>
      <c r="AD150" s="96"/>
      <c r="AE150" s="96"/>
      <c r="AF150" s="96"/>
      <c r="AG150" s="96"/>
      <c r="AH150" s="96"/>
      <c r="AI150" s="96"/>
      <c r="AJ150" s="96"/>
      <c r="AK150" s="96"/>
      <c r="AL150" s="96"/>
      <c r="AM150" s="96"/>
      <c r="AN150" s="96"/>
      <c r="AO150" s="96"/>
      <c r="AP150" s="96"/>
      <c r="AQ150" s="96"/>
      <c r="AR150" s="96"/>
      <c r="AS150" s="96"/>
      <c r="AT150" s="96"/>
      <c r="AU150" s="96"/>
      <c r="AV150" s="96"/>
      <c r="AW150" s="96"/>
      <c r="AX150" s="96"/>
      <c r="AY150" s="96"/>
      <c r="AZ150" s="96"/>
      <c r="BA150" s="96"/>
      <c r="BB150" s="96"/>
      <c r="BC150" s="96"/>
      <c r="BD150" s="96"/>
      <c r="BE150" s="96"/>
      <c r="BF150" s="96"/>
      <c r="BG150" s="96"/>
      <c r="BH150" s="96"/>
      <c r="BI150" s="96"/>
      <c r="BJ150" s="96"/>
      <c r="BK150" s="96"/>
      <c r="BL150" s="96"/>
      <c r="BM150" s="96"/>
      <c r="BN150" s="96"/>
      <c r="BO150" s="96"/>
      <c r="BP150" s="96"/>
      <c r="BQ150" s="96"/>
      <c r="BR150" s="96"/>
      <c r="BS150" s="96"/>
      <c r="BT150" s="96"/>
      <c r="BU150" s="96"/>
      <c r="BV150" s="96"/>
      <c r="BW150" s="96"/>
      <c r="BX150" s="96"/>
      <c r="BY150" s="96"/>
      <c r="BZ150" s="96"/>
      <c r="CA150" s="96"/>
      <c r="CB150" s="96"/>
      <c r="CC150" s="96"/>
      <c r="CD150" s="96"/>
      <c r="CE150" s="96"/>
      <c r="CF150" s="96"/>
      <c r="CG150" s="96"/>
      <c r="CH150" s="96"/>
      <c r="CI150" s="96"/>
      <c r="CJ150" s="96"/>
      <c r="CK150" s="96"/>
      <c r="CL150" s="96"/>
      <c r="CM150" s="96"/>
      <c r="CN150" s="96"/>
      <c r="CO150" s="96"/>
      <c r="CP150" s="96"/>
      <c r="CQ150" s="96"/>
      <c r="CR150" s="96"/>
      <c r="CS150" s="96"/>
      <c r="CT150" s="96"/>
      <c r="CU150" s="96"/>
      <c r="CV150" s="96"/>
      <c r="CW150" s="96"/>
      <c r="CX150" s="96"/>
      <c r="CY150" s="96"/>
      <c r="CZ150" s="96"/>
      <c r="DA150" s="96"/>
      <c r="DB150" s="96"/>
      <c r="DC150" s="96"/>
      <c r="DD150" s="96"/>
      <c r="DE150" s="96"/>
      <c r="DF150" s="96"/>
      <c r="DG150" s="96"/>
      <c r="DH150" s="96"/>
      <c r="DI150" s="96"/>
      <c r="DJ150" s="96"/>
      <c r="DK150" s="96"/>
      <c r="DL150" s="96"/>
      <c r="DM150" s="96"/>
      <c r="DN150" s="96"/>
      <c r="DO150" s="96"/>
      <c r="DP150" s="96"/>
      <c r="DQ150" s="96"/>
      <c r="DR150" s="96"/>
      <c r="DS150" s="96"/>
      <c r="DT150" s="96"/>
      <c r="DU150" s="96"/>
      <c r="DV150" s="96"/>
      <c r="DW150" s="96"/>
      <c r="DX150" s="96"/>
      <c r="DY150" s="96"/>
      <c r="DZ150" s="96"/>
      <c r="EA150" s="96"/>
      <c r="EB150" s="96"/>
      <c r="EC150" s="96"/>
      <c r="ED150" s="96"/>
      <c r="EE150" s="96"/>
      <c r="EF150" s="96"/>
      <c r="EG150" s="96"/>
      <c r="EH150" s="96"/>
      <c r="EI150" s="96"/>
      <c r="EJ150" s="96"/>
      <c r="EK150" s="96"/>
      <c r="EL150" s="96"/>
      <c r="EM150" s="96"/>
      <c r="EN150" s="96"/>
      <c r="EO150" s="96"/>
      <c r="EP150" s="96"/>
      <c r="EQ150" s="96"/>
      <c r="ER150" s="96"/>
      <c r="ES150" s="96"/>
      <c r="ET150" s="96"/>
      <c r="EU150" s="96"/>
      <c r="EV150" s="96"/>
      <c r="EW150" s="96"/>
      <c r="EX150" s="96"/>
      <c r="EY150" s="96"/>
      <c r="EZ150" s="96"/>
    </row>
    <row r="151" spans="1:156" hidden="1">
      <c r="A151" s="96"/>
      <c r="B151" s="96"/>
      <c r="C151" s="626"/>
      <c r="D151" s="626"/>
      <c r="E151" s="626"/>
      <c r="F151" s="626"/>
      <c r="G151" s="1020"/>
      <c r="H151" s="1020"/>
      <c r="I151" s="626"/>
      <c r="J151" s="626"/>
      <c r="K151" s="96"/>
      <c r="L151" s="96"/>
      <c r="M151" s="96"/>
      <c r="N151" s="96"/>
      <c r="O151" s="96"/>
      <c r="P151" s="96"/>
      <c r="Q151" s="96"/>
      <c r="R151" s="96"/>
      <c r="S151" s="96"/>
      <c r="T151" s="96"/>
      <c r="U151" s="96"/>
      <c r="V151" s="96"/>
      <c r="W151" s="96"/>
      <c r="X151" s="96"/>
      <c r="Y151" s="96"/>
      <c r="Z151" s="96"/>
      <c r="AA151" s="96"/>
      <c r="AB151" s="96"/>
      <c r="AC151" s="96"/>
      <c r="AD151" s="96"/>
      <c r="AE151" s="96"/>
      <c r="AF151" s="96"/>
      <c r="AG151" s="96"/>
      <c r="AH151" s="96"/>
      <c r="AI151" s="96"/>
      <c r="AJ151" s="96"/>
      <c r="AK151" s="96"/>
      <c r="AL151" s="96"/>
      <c r="AM151" s="96"/>
      <c r="AN151" s="96"/>
      <c r="AO151" s="96"/>
      <c r="AP151" s="96"/>
      <c r="AQ151" s="96"/>
      <c r="AR151" s="96"/>
      <c r="AS151" s="96"/>
      <c r="AT151" s="96"/>
      <c r="AU151" s="96"/>
      <c r="AV151" s="96"/>
      <c r="AW151" s="96"/>
      <c r="AX151" s="96"/>
      <c r="AY151" s="96"/>
      <c r="AZ151" s="96"/>
      <c r="BA151" s="96"/>
      <c r="BB151" s="96"/>
      <c r="BC151" s="96"/>
      <c r="BD151" s="96"/>
      <c r="BE151" s="96"/>
      <c r="BF151" s="96"/>
      <c r="BG151" s="96"/>
      <c r="BH151" s="96"/>
      <c r="BI151" s="96"/>
      <c r="BJ151" s="96"/>
      <c r="BK151" s="96"/>
      <c r="BL151" s="96"/>
      <c r="BM151" s="96"/>
      <c r="BN151" s="96"/>
      <c r="BO151" s="96"/>
      <c r="BP151" s="96"/>
      <c r="BQ151" s="96"/>
      <c r="BR151" s="96"/>
      <c r="BS151" s="96"/>
      <c r="BT151" s="96"/>
      <c r="BU151" s="96"/>
      <c r="BV151" s="96"/>
      <c r="BW151" s="96"/>
      <c r="BX151" s="96"/>
      <c r="BY151" s="96"/>
      <c r="BZ151" s="96"/>
      <c r="CA151" s="96"/>
      <c r="CB151" s="96"/>
      <c r="CC151" s="96"/>
      <c r="CD151" s="96"/>
      <c r="CE151" s="96"/>
      <c r="CF151" s="96"/>
      <c r="CG151" s="96"/>
      <c r="CH151" s="96"/>
      <c r="CI151" s="96"/>
      <c r="CJ151" s="96"/>
      <c r="CK151" s="96"/>
      <c r="CL151" s="96"/>
      <c r="CM151" s="96"/>
      <c r="CN151" s="96"/>
      <c r="CO151" s="96"/>
      <c r="CP151" s="96"/>
      <c r="CQ151" s="96"/>
      <c r="CR151" s="96"/>
      <c r="CS151" s="96"/>
      <c r="CT151" s="96"/>
      <c r="CU151" s="96"/>
      <c r="CV151" s="96"/>
      <c r="CW151" s="96"/>
      <c r="CX151" s="96"/>
      <c r="CY151" s="96"/>
      <c r="CZ151" s="96"/>
      <c r="DA151" s="96"/>
      <c r="DB151" s="96"/>
      <c r="DC151" s="96"/>
      <c r="DD151" s="96"/>
      <c r="DE151" s="96"/>
      <c r="DF151" s="96"/>
      <c r="DG151" s="96"/>
      <c r="DH151" s="96"/>
      <c r="DI151" s="96"/>
      <c r="DJ151" s="96"/>
      <c r="DK151" s="96"/>
      <c r="DL151" s="96"/>
      <c r="DM151" s="96"/>
      <c r="DN151" s="96"/>
      <c r="DO151" s="96"/>
      <c r="DP151" s="96"/>
      <c r="DQ151" s="96"/>
      <c r="DR151" s="96"/>
      <c r="DS151" s="96"/>
      <c r="DT151" s="96"/>
      <c r="DU151" s="96"/>
      <c r="DV151" s="96"/>
      <c r="DW151" s="96"/>
      <c r="DX151" s="96"/>
      <c r="DY151" s="96"/>
      <c r="DZ151" s="96"/>
      <c r="EA151" s="96"/>
      <c r="EB151" s="96"/>
      <c r="EC151" s="96"/>
      <c r="ED151" s="96"/>
      <c r="EE151" s="96"/>
      <c r="EF151" s="96"/>
      <c r="EG151" s="96"/>
      <c r="EH151" s="96"/>
      <c r="EI151" s="96"/>
      <c r="EJ151" s="96"/>
      <c r="EK151" s="96"/>
      <c r="EL151" s="96"/>
      <c r="EM151" s="96"/>
      <c r="EN151" s="96"/>
      <c r="EO151" s="96"/>
      <c r="EP151" s="96"/>
      <c r="EQ151" s="96"/>
      <c r="ER151" s="96"/>
      <c r="ES151" s="96"/>
      <c r="ET151" s="96"/>
      <c r="EU151" s="96"/>
      <c r="EV151" s="96"/>
      <c r="EW151" s="96"/>
      <c r="EX151" s="96"/>
      <c r="EY151" s="96"/>
      <c r="EZ151" s="96"/>
    </row>
    <row r="152" spans="1:156" hidden="1">
      <c r="A152" s="96"/>
      <c r="B152" s="96"/>
      <c r="C152" s="626"/>
      <c r="D152" s="626"/>
      <c r="E152" s="626"/>
      <c r="F152" s="626"/>
      <c r="G152" s="1020"/>
      <c r="H152" s="1020"/>
      <c r="I152" s="626"/>
      <c r="J152" s="626"/>
      <c r="K152" s="96"/>
      <c r="L152" s="96"/>
      <c r="M152" s="96"/>
      <c r="N152" s="96"/>
      <c r="O152" s="96"/>
      <c r="P152" s="96"/>
      <c r="Q152" s="96"/>
      <c r="R152" s="96"/>
      <c r="S152" s="96"/>
      <c r="T152" s="96"/>
      <c r="U152" s="96"/>
      <c r="V152" s="96"/>
      <c r="W152" s="96"/>
      <c r="X152" s="96"/>
      <c r="Y152" s="96"/>
      <c r="Z152" s="96"/>
      <c r="AA152" s="96"/>
      <c r="AB152" s="96"/>
      <c r="AC152" s="96"/>
      <c r="AD152" s="96"/>
      <c r="AE152" s="96"/>
      <c r="AF152" s="96"/>
      <c r="AG152" s="96"/>
      <c r="AH152" s="96"/>
      <c r="AI152" s="96"/>
      <c r="AJ152" s="96"/>
      <c r="AK152" s="96"/>
      <c r="AL152" s="96"/>
      <c r="AM152" s="96"/>
      <c r="AN152" s="96"/>
      <c r="AO152" s="96"/>
      <c r="AP152" s="96"/>
      <c r="AQ152" s="96"/>
      <c r="AR152" s="96"/>
      <c r="AS152" s="96"/>
      <c r="AT152" s="96"/>
      <c r="AU152" s="96"/>
      <c r="AV152" s="96"/>
      <c r="AW152" s="96"/>
      <c r="AX152" s="96"/>
      <c r="AY152" s="96"/>
      <c r="AZ152" s="96"/>
      <c r="BA152" s="96"/>
      <c r="BB152" s="96"/>
      <c r="BC152" s="96"/>
      <c r="BD152" s="96"/>
      <c r="BE152" s="96"/>
      <c r="BF152" s="96"/>
      <c r="BG152" s="96"/>
      <c r="BH152" s="96"/>
      <c r="BI152" s="96"/>
      <c r="BJ152" s="96"/>
      <c r="BK152" s="96"/>
      <c r="BL152" s="96"/>
      <c r="BM152" s="96"/>
      <c r="BN152" s="96"/>
      <c r="BO152" s="96"/>
      <c r="BP152" s="96"/>
      <c r="BQ152" s="96"/>
      <c r="BR152" s="96"/>
      <c r="BS152" s="96"/>
      <c r="BT152" s="96"/>
      <c r="BU152" s="96"/>
      <c r="BV152" s="96"/>
      <c r="BW152" s="96"/>
      <c r="BX152" s="96"/>
      <c r="BY152" s="96"/>
      <c r="BZ152" s="96"/>
      <c r="CA152" s="96"/>
      <c r="CB152" s="96"/>
      <c r="CC152" s="96"/>
      <c r="CD152" s="96"/>
      <c r="CE152" s="96"/>
      <c r="CF152" s="96"/>
      <c r="CG152" s="96"/>
      <c r="CH152" s="96"/>
      <c r="CI152" s="96"/>
      <c r="CJ152" s="96"/>
      <c r="CK152" s="96"/>
      <c r="CL152" s="96"/>
      <c r="CM152" s="96"/>
      <c r="CN152" s="96"/>
      <c r="CO152" s="96"/>
      <c r="CP152" s="96"/>
      <c r="CQ152" s="96"/>
      <c r="CR152" s="96"/>
      <c r="CS152" s="96"/>
      <c r="CT152" s="96"/>
      <c r="CU152" s="96"/>
      <c r="CV152" s="96"/>
      <c r="CW152" s="96"/>
      <c r="CX152" s="96"/>
      <c r="CY152" s="96"/>
      <c r="CZ152" s="96"/>
      <c r="DA152" s="96"/>
      <c r="DB152" s="96"/>
      <c r="DC152" s="96"/>
      <c r="DD152" s="96"/>
      <c r="DE152" s="96"/>
      <c r="DF152" s="96"/>
      <c r="DG152" s="96"/>
      <c r="DH152" s="96"/>
      <c r="DI152" s="96"/>
      <c r="DJ152" s="96"/>
      <c r="DK152" s="96"/>
      <c r="DL152" s="96"/>
      <c r="DM152" s="96"/>
      <c r="DN152" s="96"/>
      <c r="DO152" s="96"/>
      <c r="DP152" s="96"/>
      <c r="DQ152" s="96"/>
      <c r="DR152" s="96"/>
      <c r="DS152" s="96"/>
      <c r="DT152" s="96"/>
      <c r="DU152" s="96"/>
      <c r="DV152" s="96"/>
      <c r="DW152" s="96"/>
      <c r="DX152" s="96"/>
      <c r="DY152" s="96"/>
      <c r="DZ152" s="96"/>
      <c r="EA152" s="96"/>
      <c r="EB152" s="96"/>
      <c r="EC152" s="96"/>
      <c r="ED152" s="96"/>
      <c r="EE152" s="96"/>
      <c r="EF152" s="96"/>
      <c r="EG152" s="96"/>
      <c r="EH152" s="96"/>
      <c r="EI152" s="96"/>
      <c r="EJ152" s="96"/>
      <c r="EK152" s="96"/>
      <c r="EL152" s="96"/>
      <c r="EM152" s="96"/>
      <c r="EN152" s="96"/>
      <c r="EO152" s="96"/>
      <c r="EP152" s="96"/>
      <c r="EQ152" s="96"/>
      <c r="ER152" s="96"/>
      <c r="ES152" s="96"/>
      <c r="ET152" s="96"/>
      <c r="EU152" s="96"/>
      <c r="EV152" s="96"/>
      <c r="EW152" s="96"/>
      <c r="EX152" s="96"/>
      <c r="EY152" s="96"/>
      <c r="EZ152" s="96"/>
    </row>
    <row r="153" spans="1:156" hidden="1">
      <c r="A153" s="96"/>
      <c r="B153" s="96"/>
      <c r="C153" s="626"/>
      <c r="D153" s="626"/>
      <c r="E153" s="626"/>
      <c r="F153" s="626"/>
      <c r="G153" s="1020"/>
      <c r="H153" s="1020"/>
      <c r="I153" s="626"/>
      <c r="J153" s="626"/>
      <c r="K153" s="96"/>
      <c r="L153" s="96"/>
      <c r="M153" s="96"/>
      <c r="N153" s="96"/>
      <c r="O153" s="96"/>
      <c r="P153" s="96"/>
      <c r="Q153" s="96"/>
      <c r="R153" s="96"/>
      <c r="S153" s="96"/>
      <c r="T153" s="96"/>
      <c r="U153" s="96"/>
      <c r="V153" s="96"/>
      <c r="W153" s="96"/>
      <c r="X153" s="96"/>
      <c r="Y153" s="96"/>
      <c r="Z153" s="96"/>
      <c r="AA153" s="96"/>
      <c r="AB153" s="96"/>
      <c r="AC153" s="96"/>
      <c r="AD153" s="96"/>
      <c r="AE153" s="96"/>
      <c r="AF153" s="96"/>
      <c r="AG153" s="96"/>
      <c r="AH153" s="96"/>
      <c r="AI153" s="96"/>
      <c r="AJ153" s="96"/>
      <c r="AK153" s="96"/>
      <c r="AL153" s="96"/>
      <c r="AM153" s="96"/>
      <c r="AN153" s="96"/>
      <c r="AO153" s="96"/>
      <c r="AP153" s="96"/>
      <c r="AQ153" s="96"/>
      <c r="AR153" s="96"/>
      <c r="AS153" s="96"/>
      <c r="AT153" s="96"/>
      <c r="AU153" s="96"/>
      <c r="AV153" s="96"/>
      <c r="AW153" s="96"/>
      <c r="AX153" s="96"/>
      <c r="AY153" s="96"/>
      <c r="AZ153" s="96"/>
      <c r="BA153" s="96"/>
      <c r="BB153" s="96"/>
      <c r="BC153" s="96"/>
      <c r="BD153" s="96"/>
      <c r="BE153" s="96"/>
      <c r="BF153" s="96"/>
      <c r="BG153" s="96"/>
      <c r="BH153" s="96"/>
      <c r="BI153" s="96"/>
      <c r="BJ153" s="96"/>
      <c r="BK153" s="96"/>
      <c r="BL153" s="96"/>
      <c r="BM153" s="96"/>
      <c r="BN153" s="96"/>
      <c r="BO153" s="96"/>
      <c r="BP153" s="96"/>
      <c r="BQ153" s="96"/>
      <c r="BR153" s="96"/>
      <c r="BS153" s="96"/>
      <c r="BT153" s="96"/>
      <c r="BU153" s="96"/>
      <c r="BV153" s="96"/>
      <c r="BW153" s="96"/>
      <c r="BX153" s="96"/>
      <c r="BY153" s="96"/>
      <c r="BZ153" s="96"/>
      <c r="CA153" s="96"/>
      <c r="CB153" s="96"/>
      <c r="CC153" s="96"/>
      <c r="CD153" s="96"/>
      <c r="CE153" s="96"/>
      <c r="CF153" s="96"/>
      <c r="CG153" s="96"/>
      <c r="CH153" s="96"/>
      <c r="CI153" s="96"/>
      <c r="CJ153" s="96"/>
      <c r="CK153" s="96"/>
      <c r="CL153" s="96"/>
      <c r="CM153" s="96"/>
      <c r="CN153" s="96"/>
      <c r="CO153" s="96"/>
      <c r="CP153" s="96"/>
      <c r="CQ153" s="96"/>
      <c r="CR153" s="96"/>
      <c r="CS153" s="96"/>
      <c r="CT153" s="96"/>
      <c r="CU153" s="96"/>
      <c r="CV153" s="96"/>
      <c r="CW153" s="96"/>
      <c r="CX153" s="96"/>
      <c r="CY153" s="96"/>
      <c r="CZ153" s="96"/>
      <c r="DA153" s="96"/>
      <c r="DB153" s="96"/>
      <c r="DC153" s="96"/>
      <c r="DD153" s="96"/>
      <c r="DE153" s="96"/>
      <c r="DF153" s="96"/>
      <c r="DG153" s="96"/>
      <c r="DH153" s="96"/>
      <c r="DI153" s="96"/>
      <c r="DJ153" s="96"/>
      <c r="DK153" s="96"/>
      <c r="DL153" s="96"/>
      <c r="DM153" s="96"/>
      <c r="DN153" s="96"/>
      <c r="DO153" s="96"/>
      <c r="DP153" s="96"/>
      <c r="DQ153" s="96"/>
      <c r="DR153" s="96"/>
      <c r="DS153" s="96"/>
      <c r="DT153" s="96"/>
      <c r="DU153" s="96"/>
      <c r="DV153" s="96"/>
      <c r="DW153" s="96"/>
      <c r="DX153" s="96"/>
      <c r="DY153" s="96"/>
      <c r="DZ153" s="96"/>
      <c r="EA153" s="96"/>
      <c r="EB153" s="96"/>
      <c r="EC153" s="96"/>
      <c r="ED153" s="96"/>
      <c r="EE153" s="96"/>
      <c r="EF153" s="96"/>
      <c r="EG153" s="96"/>
      <c r="EH153" s="96"/>
      <c r="EI153" s="96"/>
      <c r="EJ153" s="96"/>
      <c r="EK153" s="96"/>
      <c r="EL153" s="96"/>
      <c r="EM153" s="96"/>
      <c r="EN153" s="96"/>
      <c r="EO153" s="96"/>
      <c r="EP153" s="96"/>
      <c r="EQ153" s="96"/>
      <c r="ER153" s="96"/>
      <c r="ES153" s="96"/>
      <c r="ET153" s="96"/>
      <c r="EU153" s="96"/>
      <c r="EV153" s="96"/>
      <c r="EW153" s="96"/>
      <c r="EX153" s="96"/>
      <c r="EY153" s="96"/>
      <c r="EZ153" s="96"/>
    </row>
    <row r="154" spans="1:156" hidden="1">
      <c r="A154" s="96"/>
      <c r="B154" s="96"/>
      <c r="C154" s="626"/>
      <c r="D154" s="626"/>
      <c r="E154" s="626"/>
      <c r="F154" s="626"/>
      <c r="G154" s="1020"/>
      <c r="H154" s="1020"/>
      <c r="I154" s="626"/>
      <c r="J154" s="626"/>
      <c r="K154" s="96"/>
      <c r="L154" s="96"/>
      <c r="M154" s="96"/>
      <c r="N154" s="96"/>
      <c r="O154" s="96"/>
      <c r="P154" s="96"/>
      <c r="Q154" s="96"/>
      <c r="R154" s="96"/>
      <c r="S154" s="96"/>
      <c r="T154" s="96"/>
      <c r="U154" s="96"/>
      <c r="V154" s="96"/>
      <c r="W154" s="96"/>
      <c r="X154" s="96"/>
      <c r="Y154" s="96"/>
      <c r="Z154" s="96"/>
      <c r="AA154" s="96"/>
      <c r="AB154" s="96"/>
      <c r="AC154" s="96"/>
      <c r="AD154" s="96"/>
      <c r="AE154" s="96"/>
      <c r="AF154" s="96"/>
      <c r="AG154" s="96"/>
      <c r="AH154" s="96"/>
      <c r="AI154" s="96"/>
      <c r="AJ154" s="96"/>
      <c r="AK154" s="96"/>
      <c r="AL154" s="96"/>
      <c r="AM154" s="96"/>
      <c r="AN154" s="96"/>
      <c r="AO154" s="96"/>
      <c r="AP154" s="96"/>
      <c r="AQ154" s="96"/>
      <c r="AR154" s="96"/>
      <c r="AS154" s="96"/>
      <c r="AT154" s="96"/>
      <c r="AU154" s="96"/>
      <c r="AV154" s="96"/>
      <c r="AW154" s="96"/>
      <c r="AX154" s="96"/>
      <c r="AY154" s="96"/>
      <c r="AZ154" s="96"/>
      <c r="BA154" s="96"/>
      <c r="BB154" s="96"/>
      <c r="BC154" s="96"/>
      <c r="BD154" s="96"/>
      <c r="BE154" s="96"/>
      <c r="BF154" s="96"/>
      <c r="BG154" s="96"/>
      <c r="BH154" s="96"/>
      <c r="BI154" s="96"/>
      <c r="BJ154" s="96"/>
      <c r="BK154" s="96"/>
      <c r="BL154" s="96"/>
      <c r="BM154" s="96"/>
      <c r="BN154" s="96"/>
      <c r="BO154" s="96"/>
      <c r="BP154" s="96"/>
      <c r="BQ154" s="96"/>
      <c r="BR154" s="96"/>
      <c r="BS154" s="96"/>
      <c r="BT154" s="96"/>
      <c r="BU154" s="96"/>
      <c r="BV154" s="96"/>
      <c r="BW154" s="96"/>
      <c r="BX154" s="96"/>
      <c r="BY154" s="96"/>
      <c r="BZ154" s="96"/>
      <c r="CA154" s="96"/>
      <c r="CB154" s="96"/>
      <c r="CC154" s="96"/>
      <c r="CD154" s="96"/>
      <c r="CE154" s="96"/>
      <c r="CF154" s="96"/>
      <c r="CG154" s="96"/>
      <c r="CH154" s="96"/>
      <c r="CI154" s="96"/>
      <c r="CJ154" s="96"/>
      <c r="CK154" s="96"/>
      <c r="CL154" s="96"/>
      <c r="CM154" s="96"/>
      <c r="CN154" s="96"/>
      <c r="CO154" s="96"/>
      <c r="CP154" s="96"/>
      <c r="CQ154" s="96"/>
      <c r="CR154" s="96"/>
      <c r="CS154" s="96"/>
      <c r="CT154" s="96"/>
      <c r="CU154" s="96"/>
      <c r="CV154" s="96"/>
      <c r="CW154" s="96"/>
      <c r="CX154" s="96"/>
      <c r="CY154" s="96"/>
      <c r="CZ154" s="96"/>
      <c r="DA154" s="96"/>
      <c r="DB154" s="96"/>
      <c r="DC154" s="96"/>
      <c r="DD154" s="96"/>
      <c r="DE154" s="96"/>
      <c r="DF154" s="96"/>
      <c r="DG154" s="96"/>
      <c r="DH154" s="96"/>
      <c r="DI154" s="96"/>
      <c r="DJ154" s="96"/>
      <c r="DK154" s="96"/>
      <c r="DL154" s="96"/>
      <c r="DM154" s="96"/>
      <c r="DN154" s="96"/>
      <c r="DO154" s="96"/>
      <c r="DP154" s="96"/>
      <c r="DQ154" s="96"/>
      <c r="DR154" s="96"/>
      <c r="DS154" s="96"/>
      <c r="DT154" s="96"/>
      <c r="DU154" s="96"/>
      <c r="DV154" s="96"/>
      <c r="DW154" s="96"/>
      <c r="DX154" s="96"/>
      <c r="DY154" s="96"/>
      <c r="DZ154" s="96"/>
      <c r="EA154" s="96"/>
      <c r="EB154" s="96"/>
      <c r="EC154" s="96"/>
      <c r="ED154" s="96"/>
      <c r="EE154" s="96"/>
      <c r="EF154" s="96"/>
      <c r="EG154" s="96"/>
      <c r="EH154" s="96"/>
      <c r="EI154" s="96"/>
      <c r="EJ154" s="96"/>
      <c r="EK154" s="96"/>
      <c r="EL154" s="96"/>
      <c r="EM154" s="96"/>
      <c r="EN154" s="96"/>
      <c r="EO154" s="96"/>
      <c r="EP154" s="96"/>
      <c r="EQ154" s="96"/>
      <c r="ER154" s="96"/>
      <c r="ES154" s="96"/>
      <c r="ET154" s="96"/>
      <c r="EU154" s="96"/>
      <c r="EV154" s="96"/>
      <c r="EW154" s="96"/>
      <c r="EX154" s="96"/>
      <c r="EY154" s="96"/>
      <c r="EZ154" s="96"/>
    </row>
    <row r="155" spans="1:156" hidden="1">
      <c r="A155" s="96"/>
      <c r="B155" s="96"/>
      <c r="C155" s="626"/>
      <c r="D155" s="626"/>
      <c r="E155" s="626"/>
      <c r="F155" s="626"/>
      <c r="G155" s="1020"/>
      <c r="H155" s="1020"/>
      <c r="I155" s="626"/>
      <c r="J155" s="626"/>
      <c r="K155" s="96"/>
      <c r="L155" s="96"/>
      <c r="M155" s="96"/>
      <c r="N155" s="96"/>
      <c r="O155" s="96"/>
      <c r="P155" s="96"/>
      <c r="Q155" s="96"/>
      <c r="R155" s="96"/>
      <c r="S155" s="96"/>
      <c r="T155" s="96"/>
      <c r="U155" s="96"/>
      <c r="V155" s="96"/>
      <c r="W155" s="96"/>
      <c r="X155" s="96"/>
      <c r="Y155" s="96"/>
      <c r="Z155" s="96"/>
      <c r="AA155" s="96"/>
      <c r="AB155" s="96"/>
      <c r="AC155" s="96"/>
      <c r="AD155" s="96"/>
      <c r="AE155" s="96"/>
      <c r="AF155" s="96"/>
      <c r="AG155" s="96"/>
      <c r="AH155" s="96"/>
      <c r="AI155" s="96"/>
      <c r="AJ155" s="96"/>
      <c r="AK155" s="96"/>
      <c r="AL155" s="96"/>
      <c r="AM155" s="96"/>
      <c r="AN155" s="96"/>
      <c r="AO155" s="96"/>
      <c r="AP155" s="96"/>
      <c r="AQ155" s="96"/>
      <c r="AR155" s="96"/>
      <c r="AS155" s="96"/>
      <c r="AT155" s="96"/>
      <c r="AU155" s="96"/>
      <c r="AV155" s="96"/>
      <c r="AW155" s="96"/>
      <c r="AX155" s="96"/>
      <c r="AY155" s="96"/>
      <c r="AZ155" s="96"/>
      <c r="BA155" s="96"/>
      <c r="BB155" s="96"/>
      <c r="BC155" s="96"/>
      <c r="BD155" s="96"/>
      <c r="BE155" s="96"/>
      <c r="BF155" s="96"/>
      <c r="BG155" s="96"/>
      <c r="BH155" s="96"/>
      <c r="BI155" s="96"/>
      <c r="BJ155" s="96"/>
      <c r="BK155" s="96"/>
      <c r="BL155" s="96"/>
      <c r="BM155" s="96"/>
      <c r="BN155" s="96"/>
      <c r="BO155" s="96"/>
      <c r="BP155" s="96"/>
      <c r="BQ155" s="96"/>
      <c r="BR155" s="96"/>
      <c r="BS155" s="96"/>
      <c r="BT155" s="96"/>
      <c r="BU155" s="96"/>
      <c r="BV155" s="96"/>
      <c r="BW155" s="96"/>
      <c r="BX155" s="96"/>
      <c r="BY155" s="96"/>
      <c r="BZ155" s="96"/>
      <c r="CA155" s="96"/>
      <c r="CB155" s="96"/>
      <c r="CC155" s="96"/>
      <c r="CD155" s="96"/>
      <c r="CE155" s="96"/>
      <c r="CF155" s="96"/>
      <c r="CG155" s="96"/>
      <c r="CH155" s="96"/>
      <c r="CI155" s="96"/>
      <c r="CJ155" s="96"/>
      <c r="CK155" s="96"/>
      <c r="CL155" s="96"/>
      <c r="CM155" s="96"/>
      <c r="CN155" s="96"/>
      <c r="CO155" s="96"/>
      <c r="CP155" s="96"/>
      <c r="CQ155" s="96"/>
      <c r="CR155" s="96"/>
      <c r="CS155" s="96"/>
      <c r="CT155" s="96"/>
      <c r="CU155" s="96"/>
      <c r="CV155" s="96"/>
      <c r="CW155" s="96"/>
      <c r="CX155" s="96"/>
      <c r="CY155" s="96"/>
      <c r="CZ155" s="96"/>
      <c r="DA155" s="96"/>
      <c r="DB155" s="96"/>
      <c r="DC155" s="96"/>
      <c r="DD155" s="96"/>
      <c r="DE155" s="96"/>
      <c r="DF155" s="96"/>
      <c r="DG155" s="96"/>
      <c r="DH155" s="96"/>
      <c r="DI155" s="96"/>
      <c r="DJ155" s="96"/>
      <c r="DK155" s="96"/>
      <c r="DL155" s="96"/>
      <c r="DM155" s="96"/>
      <c r="DN155" s="96"/>
      <c r="DO155" s="96"/>
      <c r="DP155" s="96"/>
      <c r="DQ155" s="96"/>
      <c r="DR155" s="96"/>
      <c r="DS155" s="96"/>
      <c r="DT155" s="96"/>
      <c r="DU155" s="96"/>
      <c r="DV155" s="96"/>
      <c r="DW155" s="96"/>
      <c r="DX155" s="96"/>
      <c r="DY155" s="96"/>
      <c r="DZ155" s="96"/>
      <c r="EA155" s="96"/>
      <c r="EB155" s="96"/>
      <c r="EC155" s="96"/>
      <c r="ED155" s="96"/>
      <c r="EE155" s="96"/>
      <c r="EF155" s="96"/>
      <c r="EG155" s="96"/>
      <c r="EH155" s="96"/>
      <c r="EI155" s="96"/>
      <c r="EJ155" s="96"/>
      <c r="EK155" s="96"/>
      <c r="EL155" s="96"/>
      <c r="EM155" s="96"/>
      <c r="EN155" s="96"/>
      <c r="EO155" s="96"/>
      <c r="EP155" s="96"/>
      <c r="EQ155" s="96"/>
      <c r="ER155" s="96"/>
      <c r="ES155" s="96"/>
      <c r="ET155" s="96"/>
      <c r="EU155" s="96"/>
      <c r="EV155" s="96"/>
      <c r="EW155" s="96"/>
      <c r="EX155" s="96"/>
      <c r="EY155" s="96"/>
      <c r="EZ155" s="96"/>
    </row>
    <row r="156" spans="1:156" hidden="1">
      <c r="A156" s="96"/>
      <c r="B156" s="96"/>
      <c r="C156" s="626"/>
      <c r="D156" s="626"/>
      <c r="E156" s="626"/>
      <c r="F156" s="626"/>
      <c r="G156" s="1020"/>
      <c r="H156" s="1020"/>
      <c r="I156" s="626"/>
      <c r="J156" s="626"/>
      <c r="K156" s="96"/>
      <c r="L156" s="96"/>
      <c r="M156" s="96"/>
      <c r="N156" s="96"/>
      <c r="O156" s="96"/>
      <c r="P156" s="96"/>
      <c r="Q156" s="96"/>
      <c r="R156" s="96"/>
      <c r="S156" s="96"/>
      <c r="T156" s="96"/>
      <c r="U156" s="96"/>
      <c r="V156" s="96"/>
      <c r="W156" s="96"/>
      <c r="X156" s="96"/>
      <c r="Y156" s="96"/>
      <c r="Z156" s="96"/>
      <c r="AA156" s="96"/>
      <c r="AB156" s="96"/>
      <c r="AC156" s="96"/>
      <c r="AD156" s="96"/>
      <c r="AE156" s="96"/>
      <c r="AF156" s="96"/>
      <c r="AG156" s="96"/>
      <c r="AH156" s="96"/>
      <c r="AI156" s="96"/>
      <c r="AJ156" s="96"/>
      <c r="AK156" s="96"/>
      <c r="AL156" s="96"/>
      <c r="AM156" s="96"/>
      <c r="AN156" s="96"/>
      <c r="AO156" s="96"/>
      <c r="AP156" s="96"/>
      <c r="AQ156" s="96"/>
      <c r="AR156" s="96"/>
      <c r="AS156" s="96"/>
      <c r="AT156" s="96"/>
      <c r="AU156" s="96"/>
      <c r="AV156" s="96"/>
      <c r="AW156" s="96"/>
      <c r="AX156" s="96"/>
      <c r="AY156" s="96"/>
      <c r="AZ156" s="96"/>
      <c r="BA156" s="96"/>
      <c r="BB156" s="96"/>
      <c r="BC156" s="96"/>
      <c r="BD156" s="96"/>
      <c r="BE156" s="96"/>
      <c r="BF156" s="96"/>
      <c r="BG156" s="96"/>
      <c r="BH156" s="96"/>
      <c r="BI156" s="96"/>
      <c r="BJ156" s="96"/>
      <c r="BK156" s="96"/>
      <c r="BL156" s="96"/>
      <c r="BM156" s="96"/>
      <c r="BN156" s="96"/>
      <c r="BO156" s="96"/>
      <c r="BP156" s="96"/>
      <c r="BQ156" s="96"/>
      <c r="BR156" s="96"/>
      <c r="BS156" s="96"/>
      <c r="BT156" s="96"/>
      <c r="BU156" s="96"/>
      <c r="BV156" s="96"/>
      <c r="BW156" s="96"/>
      <c r="BX156" s="96"/>
      <c r="BY156" s="96"/>
      <c r="BZ156" s="96"/>
      <c r="CA156" s="96"/>
      <c r="CB156" s="96"/>
      <c r="CC156" s="96"/>
      <c r="CD156" s="96"/>
      <c r="CE156" s="96"/>
      <c r="CF156" s="96"/>
      <c r="CG156" s="96"/>
      <c r="CH156" s="96"/>
      <c r="CI156" s="96"/>
      <c r="CJ156" s="96"/>
      <c r="CK156" s="96"/>
      <c r="CL156" s="96"/>
      <c r="CM156" s="96"/>
      <c r="CN156" s="96"/>
      <c r="CO156" s="96"/>
      <c r="CP156" s="96"/>
      <c r="CQ156" s="96"/>
      <c r="CR156" s="96"/>
      <c r="CS156" s="96"/>
      <c r="CT156" s="96"/>
      <c r="CU156" s="96"/>
      <c r="CV156" s="96"/>
      <c r="CW156" s="96"/>
      <c r="CX156" s="96"/>
      <c r="CY156" s="96"/>
      <c r="CZ156" s="96"/>
      <c r="DA156" s="96"/>
      <c r="DB156" s="96"/>
      <c r="DC156" s="96"/>
      <c r="DD156" s="96"/>
      <c r="DE156" s="96"/>
      <c r="DF156" s="96"/>
      <c r="DG156" s="96"/>
      <c r="DH156" s="96"/>
      <c r="DI156" s="96"/>
      <c r="DJ156" s="96"/>
      <c r="DK156" s="96"/>
      <c r="DL156" s="96"/>
      <c r="DM156" s="96"/>
      <c r="DN156" s="96"/>
      <c r="DO156" s="96"/>
      <c r="DP156" s="96"/>
      <c r="DQ156" s="96"/>
      <c r="DR156" s="96"/>
      <c r="DS156" s="96"/>
      <c r="DT156" s="96"/>
      <c r="DU156" s="96"/>
      <c r="DV156" s="96"/>
      <c r="DW156" s="96"/>
      <c r="DX156" s="96"/>
      <c r="DY156" s="96"/>
      <c r="DZ156" s="96"/>
      <c r="EA156" s="96"/>
      <c r="EB156" s="96"/>
      <c r="EC156" s="96"/>
      <c r="ED156" s="96"/>
      <c r="EE156" s="96"/>
      <c r="EF156" s="96"/>
      <c r="EG156" s="96"/>
      <c r="EH156" s="96"/>
      <c r="EI156" s="96"/>
      <c r="EJ156" s="96"/>
      <c r="EK156" s="96"/>
      <c r="EL156" s="96"/>
      <c r="EM156" s="96"/>
      <c r="EN156" s="96"/>
      <c r="EO156" s="96"/>
      <c r="EP156" s="96"/>
      <c r="EQ156" s="96"/>
      <c r="ER156" s="96"/>
      <c r="ES156" s="96"/>
      <c r="ET156" s="96"/>
      <c r="EU156" s="96"/>
      <c r="EV156" s="96"/>
      <c r="EW156" s="96"/>
      <c r="EX156" s="96"/>
      <c r="EY156" s="96"/>
      <c r="EZ156" s="96"/>
    </row>
    <row r="157" spans="1:156" hidden="1">
      <c r="A157" s="96"/>
      <c r="B157" s="96"/>
      <c r="C157" s="626"/>
      <c r="D157" s="626"/>
      <c r="E157" s="626"/>
      <c r="F157" s="626"/>
      <c r="G157" s="1020"/>
      <c r="H157" s="1020"/>
      <c r="I157" s="626"/>
      <c r="J157" s="626"/>
      <c r="K157" s="96"/>
      <c r="L157" s="96"/>
      <c r="M157" s="96"/>
      <c r="N157" s="96"/>
      <c r="O157" s="96"/>
      <c r="P157" s="96"/>
      <c r="Q157" s="96"/>
      <c r="R157" s="96"/>
      <c r="S157" s="96"/>
      <c r="T157" s="96"/>
      <c r="U157" s="96"/>
      <c r="V157" s="96"/>
      <c r="W157" s="96"/>
      <c r="X157" s="96"/>
      <c r="Y157" s="96"/>
      <c r="Z157" s="96"/>
      <c r="AA157" s="96"/>
      <c r="AB157" s="96"/>
      <c r="AC157" s="96"/>
      <c r="AD157" s="96"/>
      <c r="AE157" s="96"/>
      <c r="AF157" s="96"/>
      <c r="AG157" s="96"/>
      <c r="AH157" s="96"/>
      <c r="AI157" s="96"/>
      <c r="AJ157" s="96"/>
      <c r="AK157" s="96"/>
      <c r="AL157" s="96"/>
      <c r="AM157" s="96"/>
      <c r="AN157" s="96"/>
      <c r="AO157" s="96"/>
      <c r="AP157" s="96"/>
      <c r="AQ157" s="96"/>
      <c r="AR157" s="96"/>
      <c r="AS157" s="96"/>
      <c r="AT157" s="96"/>
      <c r="AU157" s="96"/>
      <c r="AV157" s="96"/>
      <c r="AW157" s="96"/>
      <c r="AX157" s="96"/>
      <c r="AY157" s="96"/>
      <c r="AZ157" s="96"/>
      <c r="BA157" s="96"/>
      <c r="BB157" s="96"/>
      <c r="BC157" s="96"/>
      <c r="BD157" s="96"/>
      <c r="BE157" s="96"/>
      <c r="BF157" s="96"/>
      <c r="BG157" s="96"/>
      <c r="BH157" s="96"/>
      <c r="BI157" s="96"/>
      <c r="BJ157" s="96"/>
      <c r="BK157" s="96"/>
      <c r="BL157" s="96"/>
      <c r="BM157" s="96"/>
      <c r="BN157" s="96"/>
      <c r="BO157" s="96"/>
      <c r="BP157" s="96"/>
      <c r="BQ157" s="96"/>
      <c r="BR157" s="96"/>
      <c r="BS157" s="96"/>
      <c r="BT157" s="96"/>
      <c r="BU157" s="96"/>
      <c r="BV157" s="96"/>
      <c r="BW157" s="96"/>
      <c r="BX157" s="96"/>
      <c r="BY157" s="96"/>
      <c r="BZ157" s="96"/>
      <c r="CA157" s="96"/>
      <c r="CB157" s="96"/>
      <c r="CC157" s="96"/>
      <c r="CD157" s="96"/>
      <c r="CE157" s="96"/>
      <c r="CF157" s="96"/>
      <c r="CG157" s="96"/>
      <c r="CH157" s="96"/>
      <c r="CI157" s="96"/>
      <c r="CJ157" s="96"/>
      <c r="CK157" s="96"/>
      <c r="CL157" s="96"/>
      <c r="CM157" s="96"/>
      <c r="CN157" s="96"/>
      <c r="CO157" s="96"/>
      <c r="CP157" s="96"/>
      <c r="CQ157" s="96"/>
      <c r="CR157" s="96"/>
      <c r="CS157" s="96"/>
      <c r="CT157" s="96"/>
      <c r="CU157" s="96"/>
      <c r="CV157" s="96"/>
      <c r="CW157" s="96"/>
      <c r="CX157" s="96"/>
      <c r="CY157" s="96"/>
      <c r="CZ157" s="96"/>
      <c r="DA157" s="96"/>
      <c r="DB157" s="96"/>
      <c r="DC157" s="96"/>
      <c r="DD157" s="96"/>
      <c r="DE157" s="96"/>
      <c r="DF157" s="96"/>
      <c r="DG157" s="96"/>
      <c r="DH157" s="96"/>
      <c r="DI157" s="96"/>
      <c r="DJ157" s="96"/>
      <c r="DK157" s="96"/>
      <c r="DL157" s="96"/>
      <c r="DM157" s="96"/>
      <c r="DN157" s="96"/>
      <c r="DO157" s="96"/>
      <c r="DP157" s="96"/>
      <c r="DQ157" s="96"/>
      <c r="DR157" s="96"/>
      <c r="DS157" s="96"/>
      <c r="DT157" s="96"/>
      <c r="DU157" s="96"/>
      <c r="DV157" s="96"/>
      <c r="DW157" s="96"/>
      <c r="DX157" s="96"/>
      <c r="DY157" s="96"/>
      <c r="DZ157" s="96"/>
      <c r="EA157" s="96"/>
      <c r="EB157" s="96"/>
      <c r="EC157" s="96"/>
      <c r="ED157" s="96"/>
      <c r="EE157" s="96"/>
      <c r="EF157" s="96"/>
      <c r="EG157" s="96"/>
      <c r="EH157" s="96"/>
      <c r="EI157" s="96"/>
      <c r="EJ157" s="96"/>
      <c r="EK157" s="96"/>
      <c r="EL157" s="96"/>
      <c r="EM157" s="96"/>
      <c r="EN157" s="96"/>
      <c r="EO157" s="96"/>
      <c r="EP157" s="96"/>
      <c r="EQ157" s="96"/>
      <c r="ER157" s="96"/>
      <c r="ES157" s="96"/>
      <c r="ET157" s="96"/>
      <c r="EU157" s="96"/>
      <c r="EV157" s="96"/>
      <c r="EW157" s="96"/>
      <c r="EX157" s="96"/>
      <c r="EY157" s="96"/>
      <c r="EZ157" s="96"/>
    </row>
    <row r="158" spans="1:156" hidden="1">
      <c r="A158" s="96"/>
      <c r="B158" s="96"/>
      <c r="C158" s="626"/>
      <c r="D158" s="626"/>
      <c r="E158" s="626"/>
      <c r="F158" s="626"/>
      <c r="G158" s="1020"/>
      <c r="H158" s="1020"/>
      <c r="I158" s="626"/>
      <c r="J158" s="626"/>
      <c r="K158" s="96"/>
      <c r="L158" s="96"/>
      <c r="M158" s="96"/>
      <c r="N158" s="96"/>
      <c r="O158" s="96"/>
      <c r="P158" s="96"/>
      <c r="Q158" s="96"/>
      <c r="R158" s="96"/>
      <c r="S158" s="96"/>
      <c r="T158" s="96"/>
      <c r="U158" s="96"/>
      <c r="V158" s="96"/>
      <c r="W158" s="96"/>
      <c r="X158" s="96"/>
      <c r="Y158" s="96"/>
      <c r="Z158" s="96"/>
      <c r="AA158" s="96"/>
      <c r="AB158" s="96"/>
      <c r="AC158" s="96"/>
      <c r="AD158" s="96"/>
      <c r="AE158" s="96"/>
      <c r="AF158" s="96"/>
      <c r="AG158" s="96"/>
      <c r="AH158" s="96"/>
      <c r="AI158" s="96"/>
      <c r="AJ158" s="96"/>
      <c r="AK158" s="96"/>
      <c r="AL158" s="96"/>
      <c r="AM158" s="96"/>
      <c r="AN158" s="96"/>
      <c r="AO158" s="96"/>
      <c r="AP158" s="96"/>
      <c r="AQ158" s="96"/>
      <c r="AR158" s="96"/>
      <c r="AS158" s="96"/>
      <c r="AT158" s="96"/>
      <c r="AU158" s="96"/>
      <c r="AV158" s="96"/>
      <c r="AW158" s="96"/>
      <c r="AX158" s="96"/>
      <c r="AY158" s="96"/>
      <c r="AZ158" s="96"/>
      <c r="BA158" s="96"/>
      <c r="BB158" s="96"/>
      <c r="BC158" s="96"/>
      <c r="BD158" s="96"/>
      <c r="BE158" s="96"/>
      <c r="BF158" s="96"/>
      <c r="BG158" s="96"/>
      <c r="BH158" s="96"/>
      <c r="BI158" s="96"/>
      <c r="BJ158" s="96"/>
      <c r="BK158" s="96"/>
      <c r="BL158" s="96"/>
      <c r="BM158" s="96"/>
      <c r="BN158" s="96"/>
      <c r="BO158" s="96"/>
      <c r="BP158" s="96"/>
      <c r="BQ158" s="96"/>
      <c r="BR158" s="96"/>
      <c r="BS158" s="96"/>
      <c r="BT158" s="96"/>
      <c r="BU158" s="96"/>
      <c r="BV158" s="96"/>
      <c r="BW158" s="96"/>
      <c r="BX158" s="96"/>
      <c r="BY158" s="96"/>
      <c r="BZ158" s="96"/>
      <c r="CA158" s="96"/>
      <c r="CB158" s="96"/>
      <c r="CC158" s="96"/>
      <c r="CD158" s="96"/>
      <c r="CE158" s="96"/>
      <c r="CF158" s="96"/>
      <c r="CG158" s="96"/>
      <c r="CH158" s="96"/>
      <c r="CI158" s="96"/>
      <c r="CJ158" s="96"/>
      <c r="CK158" s="96"/>
      <c r="CL158" s="96"/>
      <c r="CM158" s="96"/>
      <c r="CN158" s="96"/>
      <c r="CO158" s="96"/>
      <c r="CP158" s="96"/>
      <c r="CQ158" s="96"/>
      <c r="CR158" s="96"/>
      <c r="CS158" s="96"/>
      <c r="CT158" s="96"/>
      <c r="CU158" s="96"/>
      <c r="CV158" s="96"/>
      <c r="CW158" s="96"/>
      <c r="CX158" s="96"/>
      <c r="CY158" s="96"/>
      <c r="CZ158" s="96"/>
      <c r="DA158" s="96"/>
      <c r="DB158" s="96"/>
      <c r="DC158" s="96"/>
      <c r="DD158" s="96"/>
      <c r="DE158" s="96"/>
      <c r="DF158" s="96"/>
      <c r="DG158" s="96"/>
      <c r="DH158" s="96"/>
      <c r="DI158" s="96"/>
      <c r="DJ158" s="96"/>
      <c r="DK158" s="96"/>
      <c r="DL158" s="96"/>
      <c r="DM158" s="96"/>
      <c r="DN158" s="96"/>
      <c r="DO158" s="96"/>
      <c r="DP158" s="96"/>
      <c r="DQ158" s="96"/>
      <c r="DR158" s="96"/>
      <c r="DS158" s="96"/>
      <c r="DT158" s="96"/>
      <c r="DU158" s="96"/>
      <c r="DV158" s="96"/>
      <c r="DW158" s="96"/>
      <c r="DX158" s="96"/>
      <c r="DY158" s="96"/>
      <c r="DZ158" s="96"/>
      <c r="EA158" s="96"/>
      <c r="EB158" s="96"/>
      <c r="EC158" s="96"/>
      <c r="ED158" s="96"/>
      <c r="EE158" s="96"/>
      <c r="EF158" s="96"/>
      <c r="EG158" s="96"/>
      <c r="EH158" s="96"/>
      <c r="EI158" s="96"/>
      <c r="EJ158" s="96"/>
      <c r="EK158" s="96"/>
      <c r="EL158" s="96"/>
      <c r="EM158" s="96"/>
      <c r="EN158" s="96"/>
      <c r="EO158" s="96"/>
      <c r="EP158" s="96"/>
      <c r="EQ158" s="96"/>
      <c r="ER158" s="96"/>
      <c r="ES158" s="96"/>
      <c r="ET158" s="96"/>
      <c r="EU158" s="96"/>
      <c r="EV158" s="96"/>
      <c r="EW158" s="96"/>
      <c r="EX158" s="96"/>
      <c r="EY158" s="96"/>
      <c r="EZ158" s="96"/>
    </row>
    <row r="159" spans="1:156" hidden="1">
      <c r="A159" s="96"/>
      <c r="B159" s="96"/>
      <c r="C159" s="626"/>
      <c r="D159" s="626"/>
      <c r="E159" s="626"/>
      <c r="F159" s="626"/>
      <c r="G159" s="1020"/>
      <c r="H159" s="1020"/>
      <c r="I159" s="626"/>
      <c r="J159" s="626"/>
      <c r="K159" s="96"/>
      <c r="L159" s="96"/>
      <c r="M159" s="96"/>
      <c r="N159" s="96"/>
      <c r="O159" s="96"/>
      <c r="P159" s="96"/>
      <c r="Q159" s="96"/>
      <c r="R159" s="96"/>
      <c r="S159" s="96"/>
      <c r="T159" s="96"/>
      <c r="U159" s="96"/>
      <c r="V159" s="96"/>
      <c r="W159" s="96"/>
      <c r="X159" s="96"/>
      <c r="Y159" s="96"/>
      <c r="Z159" s="96"/>
      <c r="AA159" s="96"/>
      <c r="AB159" s="96"/>
      <c r="AC159" s="96"/>
      <c r="AD159" s="96"/>
      <c r="AE159" s="96"/>
      <c r="AF159" s="96"/>
      <c r="AG159" s="96"/>
      <c r="AH159" s="96"/>
      <c r="AI159" s="96"/>
      <c r="AJ159" s="96"/>
      <c r="AK159" s="96"/>
      <c r="AL159" s="96"/>
      <c r="AM159" s="96"/>
      <c r="AN159" s="96"/>
      <c r="AO159" s="96"/>
      <c r="AP159" s="96"/>
      <c r="AQ159" s="96"/>
      <c r="AR159" s="96"/>
      <c r="AS159" s="96"/>
      <c r="AT159" s="96"/>
      <c r="AU159" s="96"/>
      <c r="AV159" s="96"/>
      <c r="AW159" s="96"/>
      <c r="AX159" s="96"/>
      <c r="AY159" s="96"/>
      <c r="AZ159" s="96"/>
      <c r="BA159" s="96"/>
      <c r="BB159" s="96"/>
      <c r="BC159" s="96"/>
      <c r="BD159" s="96"/>
      <c r="BE159" s="96"/>
      <c r="BF159" s="96"/>
      <c r="BG159" s="96"/>
      <c r="BH159" s="96"/>
      <c r="BI159" s="96"/>
      <c r="BJ159" s="96"/>
      <c r="BK159" s="96"/>
      <c r="BL159" s="96"/>
      <c r="BM159" s="96"/>
      <c r="BN159" s="96"/>
      <c r="BO159" s="96"/>
      <c r="BP159" s="96"/>
      <c r="BQ159" s="96"/>
      <c r="BR159" s="96"/>
      <c r="BS159" s="96"/>
      <c r="BT159" s="96"/>
      <c r="BU159" s="96"/>
      <c r="BV159" s="96"/>
      <c r="BW159" s="96"/>
      <c r="BX159" s="96"/>
      <c r="BY159" s="96"/>
      <c r="BZ159" s="96"/>
      <c r="CA159" s="96"/>
      <c r="CB159" s="96"/>
      <c r="CC159" s="96"/>
      <c r="CD159" s="96"/>
      <c r="CE159" s="96"/>
      <c r="CF159" s="96"/>
      <c r="CG159" s="96"/>
      <c r="CH159" s="96"/>
      <c r="CI159" s="96"/>
      <c r="CJ159" s="96"/>
      <c r="CK159" s="96"/>
      <c r="CL159" s="96"/>
      <c r="CM159" s="96"/>
      <c r="CN159" s="96"/>
      <c r="CO159" s="96"/>
      <c r="CP159" s="96"/>
      <c r="CQ159" s="96"/>
      <c r="CR159" s="96"/>
      <c r="CS159" s="96"/>
      <c r="CT159" s="96"/>
      <c r="CU159" s="96"/>
      <c r="CV159" s="96"/>
      <c r="CW159" s="96"/>
      <c r="CX159" s="96"/>
      <c r="CY159" s="96"/>
      <c r="CZ159" s="96"/>
      <c r="DA159" s="96"/>
      <c r="DB159" s="96"/>
      <c r="DC159" s="96"/>
      <c r="DD159" s="96"/>
      <c r="DE159" s="96"/>
      <c r="DF159" s="96"/>
      <c r="DG159" s="96"/>
      <c r="DH159" s="96"/>
      <c r="DI159" s="96"/>
      <c r="DJ159" s="96"/>
      <c r="DK159" s="96"/>
      <c r="DL159" s="96"/>
      <c r="DM159" s="96"/>
      <c r="DN159" s="96"/>
      <c r="DO159" s="96"/>
      <c r="DP159" s="96"/>
      <c r="DQ159" s="96"/>
      <c r="DR159" s="96"/>
      <c r="DS159" s="96"/>
      <c r="DT159" s="96"/>
      <c r="DU159" s="96"/>
      <c r="DV159" s="96"/>
      <c r="DW159" s="96"/>
      <c r="DX159" s="96"/>
      <c r="DY159" s="96"/>
      <c r="DZ159" s="96"/>
      <c r="EA159" s="96"/>
      <c r="EB159" s="96"/>
      <c r="EC159" s="96"/>
      <c r="ED159" s="96"/>
      <c r="EE159" s="96"/>
      <c r="EF159" s="96"/>
      <c r="EG159" s="96"/>
      <c r="EH159" s="96"/>
      <c r="EI159" s="96"/>
      <c r="EJ159" s="96"/>
      <c r="EK159" s="96"/>
      <c r="EL159" s="96"/>
      <c r="EM159" s="96"/>
      <c r="EN159" s="96"/>
      <c r="EO159" s="96"/>
      <c r="EP159" s="96"/>
      <c r="EQ159" s="96"/>
      <c r="ER159" s="96"/>
      <c r="ES159" s="96"/>
      <c r="ET159" s="96"/>
      <c r="EU159" s="96"/>
      <c r="EV159" s="96"/>
      <c r="EW159" s="96"/>
      <c r="EX159" s="96"/>
      <c r="EY159" s="96"/>
      <c r="EZ159" s="96"/>
    </row>
    <row r="160" spans="1:156" hidden="1">
      <c r="A160" s="96"/>
      <c r="B160" s="96"/>
      <c r="C160" s="626"/>
      <c r="D160" s="626"/>
      <c r="E160" s="626"/>
      <c r="F160" s="626"/>
      <c r="G160" s="1020"/>
      <c r="H160" s="1020"/>
      <c r="I160" s="626"/>
      <c r="J160" s="626"/>
      <c r="K160" s="96"/>
      <c r="L160" s="96"/>
      <c r="M160" s="96"/>
      <c r="N160" s="96"/>
      <c r="O160" s="96"/>
      <c r="P160" s="96"/>
      <c r="Q160" s="96"/>
      <c r="R160" s="96"/>
      <c r="S160" s="96"/>
      <c r="T160" s="96"/>
      <c r="U160" s="96"/>
      <c r="V160" s="96"/>
      <c r="W160" s="96"/>
      <c r="X160" s="96"/>
      <c r="Y160" s="96"/>
      <c r="Z160" s="96"/>
      <c r="AA160" s="96"/>
      <c r="AB160" s="96"/>
      <c r="AC160" s="96"/>
      <c r="AD160" s="96"/>
      <c r="AE160" s="96"/>
      <c r="AF160" s="96"/>
      <c r="AG160" s="96"/>
      <c r="AH160" s="96"/>
      <c r="AI160" s="96"/>
      <c r="AJ160" s="96"/>
      <c r="AK160" s="96"/>
      <c r="AL160" s="96"/>
      <c r="AM160" s="96"/>
      <c r="AN160" s="96"/>
      <c r="AO160" s="96"/>
      <c r="AP160" s="96"/>
      <c r="AQ160" s="96"/>
      <c r="AR160" s="96"/>
      <c r="AS160" s="96"/>
      <c r="AT160" s="96"/>
      <c r="AU160" s="96"/>
      <c r="AV160" s="96"/>
      <c r="AW160" s="96"/>
      <c r="AX160" s="96"/>
      <c r="AY160" s="96"/>
      <c r="AZ160" s="96"/>
      <c r="BA160" s="96"/>
      <c r="BB160" s="96"/>
      <c r="BC160" s="96"/>
      <c r="BD160" s="96"/>
      <c r="BE160" s="96"/>
      <c r="BF160" s="96"/>
      <c r="BG160" s="96"/>
      <c r="BH160" s="96"/>
      <c r="BI160" s="96"/>
      <c r="BJ160" s="96"/>
      <c r="BK160" s="96"/>
      <c r="BL160" s="96"/>
      <c r="BM160" s="96"/>
      <c r="BN160" s="96"/>
      <c r="BO160" s="96"/>
      <c r="BP160" s="96"/>
      <c r="BQ160" s="96"/>
      <c r="BR160" s="96"/>
      <c r="BS160" s="96"/>
      <c r="BT160" s="96"/>
      <c r="BU160" s="96"/>
      <c r="BV160" s="96"/>
      <c r="BW160" s="96"/>
      <c r="BX160" s="96"/>
      <c r="BY160" s="96"/>
      <c r="BZ160" s="96"/>
      <c r="CA160" s="96"/>
      <c r="CB160" s="96"/>
      <c r="CC160" s="96"/>
      <c r="CD160" s="96"/>
      <c r="CE160" s="96"/>
      <c r="CF160" s="96"/>
      <c r="CG160" s="96"/>
      <c r="CH160" s="96"/>
      <c r="CI160" s="96"/>
      <c r="CJ160" s="96"/>
      <c r="CK160" s="96"/>
      <c r="CL160" s="96"/>
      <c r="CM160" s="96"/>
      <c r="CN160" s="96"/>
      <c r="CO160" s="96"/>
      <c r="CP160" s="96"/>
      <c r="CQ160" s="96"/>
      <c r="CR160" s="96"/>
      <c r="CS160" s="96"/>
      <c r="CT160" s="96"/>
      <c r="CU160" s="96"/>
      <c r="CV160" s="96"/>
      <c r="CW160" s="96"/>
      <c r="CX160" s="96"/>
      <c r="CY160" s="96"/>
      <c r="CZ160" s="96"/>
      <c r="DA160" s="96"/>
      <c r="DB160" s="96"/>
      <c r="DC160" s="96"/>
      <c r="DD160" s="96"/>
      <c r="DE160" s="96"/>
      <c r="DF160" s="96"/>
      <c r="DG160" s="96"/>
      <c r="DH160" s="96"/>
      <c r="DI160" s="96"/>
      <c r="DJ160" s="96"/>
      <c r="DK160" s="96"/>
      <c r="DL160" s="96"/>
      <c r="DM160" s="96"/>
      <c r="DN160" s="96"/>
      <c r="DO160" s="96"/>
      <c r="DP160" s="96"/>
      <c r="DQ160" s="96"/>
      <c r="DR160" s="96"/>
      <c r="DS160" s="96"/>
      <c r="DT160" s="96"/>
      <c r="DU160" s="96"/>
      <c r="DV160" s="96"/>
      <c r="DW160" s="96"/>
      <c r="DX160" s="96"/>
      <c r="DY160" s="96"/>
      <c r="DZ160" s="96"/>
      <c r="EA160" s="96"/>
      <c r="EB160" s="96"/>
      <c r="EC160" s="96"/>
      <c r="ED160" s="96"/>
      <c r="EE160" s="96"/>
      <c r="EF160" s="96"/>
      <c r="EG160" s="96"/>
      <c r="EH160" s="96"/>
      <c r="EI160" s="96"/>
      <c r="EJ160" s="96"/>
      <c r="EK160" s="96"/>
      <c r="EL160" s="96"/>
      <c r="EM160" s="96"/>
      <c r="EN160" s="96"/>
      <c r="EO160" s="96"/>
      <c r="EP160" s="96"/>
      <c r="EQ160" s="96"/>
      <c r="ER160" s="96"/>
      <c r="ES160" s="96"/>
      <c r="ET160" s="96"/>
      <c r="EU160" s="96"/>
      <c r="EV160" s="96"/>
      <c r="EW160" s="96"/>
      <c r="EX160" s="96"/>
      <c r="EY160" s="96"/>
      <c r="EZ160" s="96"/>
    </row>
    <row r="161" spans="1:156" hidden="1">
      <c r="A161" s="96"/>
      <c r="B161" s="96"/>
      <c r="C161" s="626"/>
      <c r="D161" s="626"/>
      <c r="E161" s="626"/>
      <c r="F161" s="626"/>
      <c r="G161" s="1020"/>
      <c r="H161" s="1020"/>
      <c r="I161" s="626"/>
      <c r="J161" s="626"/>
      <c r="K161" s="96"/>
      <c r="L161" s="96"/>
      <c r="M161" s="96"/>
      <c r="N161" s="96"/>
      <c r="O161" s="96"/>
      <c r="P161" s="96"/>
      <c r="Q161" s="96"/>
      <c r="R161" s="96"/>
      <c r="S161" s="96"/>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c r="BM161" s="96"/>
      <c r="BN161" s="96"/>
      <c r="BO161" s="96"/>
      <c r="BP161" s="96"/>
      <c r="BQ161" s="96"/>
      <c r="BR161" s="96"/>
      <c r="BS161" s="96"/>
      <c r="BT161" s="96"/>
      <c r="BU161" s="96"/>
      <c r="BV161" s="96"/>
      <c r="BW161" s="96"/>
      <c r="BX161" s="96"/>
      <c r="BY161" s="96"/>
      <c r="BZ161" s="96"/>
      <c r="CA161" s="96"/>
      <c r="CB161" s="96"/>
      <c r="CC161" s="96"/>
      <c r="CD161" s="96"/>
      <c r="CE161" s="96"/>
      <c r="CF161" s="96"/>
      <c r="CG161" s="96"/>
      <c r="CH161" s="96"/>
      <c r="CI161" s="96"/>
      <c r="CJ161" s="96"/>
      <c r="CK161" s="96"/>
      <c r="CL161" s="96"/>
      <c r="CM161" s="96"/>
      <c r="CN161" s="96"/>
      <c r="CO161" s="96"/>
      <c r="CP161" s="96"/>
      <c r="CQ161" s="96"/>
      <c r="CR161" s="96"/>
      <c r="CS161" s="96"/>
      <c r="CT161" s="96"/>
      <c r="CU161" s="96"/>
      <c r="CV161" s="96"/>
      <c r="CW161" s="96"/>
      <c r="CX161" s="96"/>
      <c r="CY161" s="96"/>
      <c r="CZ161" s="96"/>
      <c r="DA161" s="96"/>
      <c r="DB161" s="96"/>
      <c r="DC161" s="96"/>
      <c r="DD161" s="96"/>
      <c r="DE161" s="96"/>
      <c r="DF161" s="96"/>
      <c r="DG161" s="96"/>
      <c r="DH161" s="96"/>
      <c r="DI161" s="96"/>
      <c r="DJ161" s="96"/>
      <c r="DK161" s="96"/>
      <c r="DL161" s="96"/>
      <c r="DM161" s="96"/>
      <c r="DN161" s="96"/>
      <c r="DO161" s="96"/>
      <c r="DP161" s="96"/>
      <c r="DQ161" s="96"/>
      <c r="DR161" s="96"/>
      <c r="DS161" s="96"/>
      <c r="DT161" s="96"/>
      <c r="DU161" s="96"/>
      <c r="DV161" s="96"/>
      <c r="DW161" s="96"/>
      <c r="DX161" s="96"/>
      <c r="DY161" s="96"/>
      <c r="DZ161" s="96"/>
      <c r="EA161" s="96"/>
      <c r="EB161" s="96"/>
      <c r="EC161" s="96"/>
      <c r="ED161" s="96"/>
      <c r="EE161" s="96"/>
      <c r="EF161" s="96"/>
      <c r="EG161" s="96"/>
      <c r="EH161" s="96"/>
      <c r="EI161" s="96"/>
      <c r="EJ161" s="96"/>
      <c r="EK161" s="96"/>
      <c r="EL161" s="96"/>
      <c r="EM161" s="96"/>
      <c r="EN161" s="96"/>
      <c r="EO161" s="96"/>
      <c r="EP161" s="96"/>
      <c r="EQ161" s="96"/>
      <c r="ER161" s="96"/>
      <c r="ES161" s="96"/>
      <c r="ET161" s="96"/>
      <c r="EU161" s="96"/>
      <c r="EV161" s="96"/>
      <c r="EW161" s="96"/>
      <c r="EX161" s="96"/>
      <c r="EY161" s="96"/>
      <c r="EZ161" s="96"/>
    </row>
    <row r="162" spans="1:156" hidden="1">
      <c r="A162" s="96"/>
      <c r="B162" s="96"/>
      <c r="C162" s="626"/>
      <c r="D162" s="626"/>
      <c r="E162" s="626"/>
      <c r="F162" s="626"/>
      <c r="G162" s="1020"/>
      <c r="H162" s="1020"/>
      <c r="I162" s="626"/>
      <c r="J162" s="62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6"/>
      <c r="AN162" s="96"/>
      <c r="AO162" s="96"/>
      <c r="AP162" s="96"/>
      <c r="AQ162" s="96"/>
      <c r="AR162" s="96"/>
      <c r="AS162" s="96"/>
      <c r="AT162" s="96"/>
      <c r="AU162" s="96"/>
      <c r="AV162" s="96"/>
      <c r="AW162" s="96"/>
      <c r="AX162" s="96"/>
      <c r="AY162" s="96"/>
      <c r="AZ162" s="96"/>
      <c r="BA162" s="96"/>
      <c r="BB162" s="96"/>
      <c r="BC162" s="96"/>
      <c r="BD162" s="96"/>
      <c r="BE162" s="96"/>
      <c r="BF162" s="96"/>
      <c r="BG162" s="96"/>
      <c r="BH162" s="96"/>
      <c r="BI162" s="96"/>
      <c r="BJ162" s="96"/>
      <c r="BK162" s="96"/>
      <c r="BL162" s="96"/>
      <c r="BM162" s="96"/>
      <c r="BN162" s="96"/>
      <c r="BO162" s="96"/>
      <c r="BP162" s="96"/>
      <c r="BQ162" s="96"/>
      <c r="BR162" s="96"/>
      <c r="BS162" s="96"/>
      <c r="BT162" s="96"/>
      <c r="BU162" s="96"/>
      <c r="BV162" s="96"/>
      <c r="BW162" s="96"/>
      <c r="BX162" s="96"/>
      <c r="BY162" s="96"/>
      <c r="BZ162" s="96"/>
      <c r="CA162" s="96"/>
      <c r="CB162" s="96"/>
      <c r="CC162" s="96"/>
      <c r="CD162" s="96"/>
      <c r="CE162" s="96"/>
      <c r="CF162" s="96"/>
      <c r="CG162" s="96"/>
      <c r="CH162" s="96"/>
      <c r="CI162" s="96"/>
      <c r="CJ162" s="96"/>
      <c r="CK162" s="96"/>
      <c r="CL162" s="96"/>
      <c r="CM162" s="96"/>
      <c r="CN162" s="96"/>
      <c r="CO162" s="96"/>
      <c r="CP162" s="96"/>
      <c r="CQ162" s="96"/>
      <c r="CR162" s="96"/>
      <c r="CS162" s="96"/>
      <c r="CT162" s="96"/>
      <c r="CU162" s="96"/>
      <c r="CV162" s="96"/>
      <c r="CW162" s="96"/>
      <c r="CX162" s="96"/>
      <c r="CY162" s="96"/>
      <c r="CZ162" s="96"/>
      <c r="DA162" s="96"/>
      <c r="DB162" s="96"/>
      <c r="DC162" s="96"/>
      <c r="DD162" s="96"/>
      <c r="DE162" s="96"/>
      <c r="DF162" s="96"/>
      <c r="DG162" s="96"/>
      <c r="DH162" s="96"/>
      <c r="DI162" s="96"/>
      <c r="DJ162" s="96"/>
      <c r="DK162" s="96"/>
      <c r="DL162" s="96"/>
      <c r="DM162" s="96"/>
      <c r="DN162" s="96"/>
      <c r="DO162" s="96"/>
      <c r="DP162" s="96"/>
      <c r="DQ162" s="96"/>
      <c r="DR162" s="96"/>
      <c r="DS162" s="96"/>
      <c r="DT162" s="96"/>
      <c r="DU162" s="96"/>
      <c r="DV162" s="96"/>
      <c r="DW162" s="96"/>
      <c r="DX162" s="96"/>
      <c r="DY162" s="96"/>
      <c r="DZ162" s="96"/>
      <c r="EA162" s="96"/>
      <c r="EB162" s="96"/>
      <c r="EC162" s="96"/>
      <c r="ED162" s="96"/>
      <c r="EE162" s="96"/>
      <c r="EF162" s="96"/>
      <c r="EG162" s="96"/>
      <c r="EH162" s="96"/>
      <c r="EI162" s="96"/>
      <c r="EJ162" s="96"/>
      <c r="EK162" s="96"/>
      <c r="EL162" s="96"/>
      <c r="EM162" s="96"/>
      <c r="EN162" s="96"/>
      <c r="EO162" s="96"/>
      <c r="EP162" s="96"/>
      <c r="EQ162" s="96"/>
      <c r="ER162" s="96"/>
      <c r="ES162" s="96"/>
      <c r="ET162" s="96"/>
      <c r="EU162" s="96"/>
      <c r="EV162" s="96"/>
      <c r="EW162" s="96"/>
      <c r="EX162" s="96"/>
      <c r="EY162" s="96"/>
      <c r="EZ162" s="96"/>
    </row>
    <row r="163" spans="1:156" hidden="1">
      <c r="A163" s="96"/>
      <c r="B163" s="96"/>
      <c r="C163" s="626"/>
      <c r="D163" s="626"/>
      <c r="E163" s="626"/>
      <c r="F163" s="626"/>
      <c r="G163" s="1020"/>
      <c r="H163" s="1020"/>
      <c r="I163" s="626"/>
      <c r="J163" s="626"/>
      <c r="K163" s="96"/>
      <c r="L163" s="96"/>
      <c r="M163" s="96"/>
      <c r="N163" s="96"/>
      <c r="O163" s="96"/>
      <c r="P163" s="96"/>
      <c r="Q163" s="96"/>
      <c r="R163" s="96"/>
      <c r="S163" s="96"/>
      <c r="T163" s="96"/>
      <c r="U163" s="96"/>
      <c r="V163" s="96"/>
      <c r="W163" s="96"/>
      <c r="X163" s="96"/>
      <c r="Y163" s="96"/>
      <c r="Z163" s="96"/>
      <c r="AA163" s="96"/>
      <c r="AB163" s="96"/>
      <c r="AC163" s="96"/>
      <c r="AD163" s="96"/>
      <c r="AE163" s="96"/>
      <c r="AF163" s="96"/>
      <c r="AG163" s="96"/>
      <c r="AH163" s="96"/>
      <c r="AI163" s="96"/>
      <c r="AJ163" s="96"/>
      <c r="AK163" s="96"/>
      <c r="AL163" s="96"/>
      <c r="AM163" s="96"/>
      <c r="AN163" s="96"/>
      <c r="AO163" s="96"/>
      <c r="AP163" s="96"/>
      <c r="AQ163" s="96"/>
      <c r="AR163" s="96"/>
      <c r="AS163" s="96"/>
      <c r="AT163" s="96"/>
      <c r="AU163" s="96"/>
      <c r="AV163" s="96"/>
      <c r="AW163" s="96"/>
      <c r="AX163" s="96"/>
      <c r="AY163" s="96"/>
      <c r="AZ163" s="96"/>
      <c r="BA163" s="96"/>
      <c r="BB163" s="96"/>
      <c r="BC163" s="96"/>
      <c r="BD163" s="96"/>
      <c r="BE163" s="96"/>
      <c r="BF163" s="96"/>
      <c r="BG163" s="96"/>
      <c r="BH163" s="96"/>
      <c r="BI163" s="96"/>
      <c r="BJ163" s="96"/>
      <c r="BK163" s="96"/>
      <c r="BL163" s="96"/>
      <c r="BM163" s="96"/>
      <c r="BN163" s="96"/>
      <c r="BO163" s="96"/>
      <c r="BP163" s="96"/>
      <c r="BQ163" s="96"/>
      <c r="BR163" s="96"/>
      <c r="BS163" s="96"/>
      <c r="BT163" s="96"/>
      <c r="BU163" s="96"/>
      <c r="BV163" s="96"/>
      <c r="BW163" s="96"/>
      <c r="BX163" s="96"/>
      <c r="BY163" s="96"/>
      <c r="BZ163" s="96"/>
      <c r="CA163" s="96"/>
      <c r="CB163" s="96"/>
      <c r="CC163" s="96"/>
      <c r="CD163" s="96"/>
      <c r="CE163" s="96"/>
      <c r="CF163" s="96"/>
      <c r="CG163" s="96"/>
      <c r="CH163" s="96"/>
      <c r="CI163" s="96"/>
      <c r="CJ163" s="96"/>
      <c r="CK163" s="96"/>
      <c r="CL163" s="96"/>
      <c r="CM163" s="96"/>
      <c r="CN163" s="96"/>
      <c r="CO163" s="96"/>
      <c r="CP163" s="96"/>
      <c r="CQ163" s="96"/>
      <c r="CR163" s="96"/>
      <c r="CS163" s="96"/>
      <c r="CT163" s="96"/>
      <c r="CU163" s="96"/>
      <c r="CV163" s="96"/>
      <c r="CW163" s="96"/>
      <c r="CX163" s="96"/>
      <c r="CY163" s="96"/>
      <c r="CZ163" s="96"/>
      <c r="DA163" s="96"/>
      <c r="DB163" s="96"/>
      <c r="DC163" s="96"/>
      <c r="DD163" s="96"/>
      <c r="DE163" s="96"/>
      <c r="DF163" s="96"/>
      <c r="DG163" s="96"/>
      <c r="DH163" s="96"/>
      <c r="DI163" s="96"/>
      <c r="DJ163" s="96"/>
      <c r="DK163" s="96"/>
      <c r="DL163" s="96"/>
      <c r="DM163" s="96"/>
      <c r="DN163" s="96"/>
      <c r="DO163" s="96"/>
      <c r="DP163" s="96"/>
      <c r="DQ163" s="96"/>
      <c r="DR163" s="96"/>
      <c r="DS163" s="96"/>
      <c r="DT163" s="96"/>
      <c r="DU163" s="96"/>
      <c r="DV163" s="96"/>
      <c r="DW163" s="96"/>
      <c r="DX163" s="96"/>
      <c r="DY163" s="96"/>
      <c r="DZ163" s="96"/>
      <c r="EA163" s="96"/>
      <c r="EB163" s="96"/>
      <c r="EC163" s="96"/>
      <c r="ED163" s="96"/>
      <c r="EE163" s="96"/>
      <c r="EF163" s="96"/>
      <c r="EG163" s="96"/>
      <c r="EH163" s="96"/>
      <c r="EI163" s="96"/>
      <c r="EJ163" s="96"/>
      <c r="EK163" s="96"/>
      <c r="EL163" s="96"/>
      <c r="EM163" s="96"/>
      <c r="EN163" s="96"/>
      <c r="EO163" s="96"/>
      <c r="EP163" s="96"/>
      <c r="EQ163" s="96"/>
      <c r="ER163" s="96"/>
      <c r="ES163" s="96"/>
      <c r="ET163" s="96"/>
      <c r="EU163" s="96"/>
      <c r="EV163" s="96"/>
      <c r="EW163" s="96"/>
      <c r="EX163" s="96"/>
      <c r="EY163" s="96"/>
      <c r="EZ163" s="96"/>
    </row>
    <row r="164" spans="1:156" hidden="1">
      <c r="A164" s="96"/>
      <c r="B164" s="96"/>
      <c r="C164" s="626"/>
      <c r="D164" s="626"/>
      <c r="E164" s="626"/>
      <c r="F164" s="626"/>
      <c r="G164" s="1020"/>
      <c r="H164" s="1020"/>
      <c r="I164" s="626"/>
      <c r="J164" s="626"/>
      <c r="K164" s="96"/>
      <c r="L164" s="96"/>
      <c r="M164" s="96"/>
      <c r="N164" s="96"/>
      <c r="O164" s="96"/>
      <c r="P164" s="96"/>
      <c r="Q164" s="96"/>
      <c r="R164" s="96"/>
      <c r="S164" s="96"/>
      <c r="T164" s="96"/>
      <c r="U164" s="96"/>
      <c r="V164" s="96"/>
      <c r="W164" s="96"/>
      <c r="X164" s="96"/>
      <c r="Y164" s="96"/>
      <c r="Z164" s="96"/>
      <c r="AA164" s="96"/>
      <c r="AB164" s="96"/>
      <c r="AC164" s="96"/>
      <c r="AD164" s="96"/>
      <c r="AE164" s="96"/>
      <c r="AF164" s="96"/>
      <c r="AG164" s="96"/>
      <c r="AH164" s="96"/>
      <c r="AI164" s="96"/>
      <c r="AJ164" s="96"/>
      <c r="AK164" s="96"/>
      <c r="AL164" s="96"/>
      <c r="AM164" s="96"/>
      <c r="AN164" s="96"/>
      <c r="AO164" s="96"/>
      <c r="AP164" s="96"/>
      <c r="AQ164" s="96"/>
      <c r="AR164" s="96"/>
      <c r="AS164" s="96"/>
      <c r="AT164" s="96"/>
      <c r="AU164" s="96"/>
      <c r="AV164" s="96"/>
      <c r="AW164" s="96"/>
      <c r="AX164" s="96"/>
      <c r="AY164" s="96"/>
      <c r="AZ164" s="96"/>
      <c r="BA164" s="96"/>
      <c r="BB164" s="96"/>
      <c r="BC164" s="96"/>
      <c r="BD164" s="96"/>
      <c r="BE164" s="96"/>
      <c r="BF164" s="96"/>
      <c r="BG164" s="96"/>
      <c r="BH164" s="96"/>
      <c r="BI164" s="96"/>
      <c r="BJ164" s="96"/>
      <c r="BK164" s="96"/>
      <c r="BL164" s="96"/>
      <c r="BM164" s="96"/>
      <c r="BN164" s="96"/>
      <c r="BO164" s="96"/>
      <c r="BP164" s="96"/>
      <c r="BQ164" s="96"/>
      <c r="BR164" s="96"/>
      <c r="BS164" s="96"/>
      <c r="BT164" s="96"/>
      <c r="BU164" s="96"/>
      <c r="BV164" s="96"/>
      <c r="BW164" s="96"/>
      <c r="BX164" s="96"/>
      <c r="BY164" s="96"/>
      <c r="BZ164" s="96"/>
      <c r="CA164" s="96"/>
      <c r="CB164" s="96"/>
      <c r="CC164" s="96"/>
      <c r="CD164" s="96"/>
      <c r="CE164" s="96"/>
      <c r="CF164" s="96"/>
      <c r="CG164" s="96"/>
      <c r="CH164" s="96"/>
      <c r="CI164" s="96"/>
      <c r="CJ164" s="96"/>
      <c r="CK164" s="96"/>
      <c r="CL164" s="96"/>
      <c r="CM164" s="96"/>
      <c r="CN164" s="96"/>
      <c r="CO164" s="96"/>
      <c r="CP164" s="96"/>
      <c r="CQ164" s="96"/>
      <c r="CR164" s="96"/>
      <c r="CS164" s="96"/>
      <c r="CT164" s="96"/>
      <c r="CU164" s="96"/>
      <c r="CV164" s="96"/>
      <c r="CW164" s="96"/>
      <c r="CX164" s="96"/>
      <c r="CY164" s="96"/>
      <c r="CZ164" s="96"/>
      <c r="DA164" s="96"/>
      <c r="DB164" s="96"/>
      <c r="DC164" s="96"/>
      <c r="DD164" s="96"/>
      <c r="DE164" s="96"/>
      <c r="DF164" s="96"/>
      <c r="DG164" s="96"/>
      <c r="DH164" s="96"/>
      <c r="DI164" s="96"/>
      <c r="DJ164" s="96"/>
      <c r="DK164" s="96"/>
      <c r="DL164" s="96"/>
      <c r="DM164" s="96"/>
      <c r="DN164" s="96"/>
      <c r="DO164" s="96"/>
      <c r="DP164" s="96"/>
      <c r="DQ164" s="96"/>
      <c r="DR164" s="96"/>
      <c r="DS164" s="96"/>
      <c r="DT164" s="96"/>
      <c r="DU164" s="96"/>
      <c r="DV164" s="96"/>
      <c r="DW164" s="96"/>
      <c r="DX164" s="96"/>
      <c r="DY164" s="96"/>
      <c r="DZ164" s="96"/>
      <c r="EA164" s="96"/>
      <c r="EB164" s="96"/>
      <c r="EC164" s="96"/>
      <c r="ED164" s="96"/>
      <c r="EE164" s="96"/>
      <c r="EF164" s="96"/>
      <c r="EG164" s="96"/>
      <c r="EH164" s="96"/>
      <c r="EI164" s="96"/>
      <c r="EJ164" s="96"/>
      <c r="EK164" s="96"/>
      <c r="EL164" s="96"/>
      <c r="EM164" s="96"/>
      <c r="EN164" s="96"/>
      <c r="EO164" s="96"/>
      <c r="EP164" s="96"/>
      <c r="EQ164" s="96"/>
      <c r="ER164" s="96"/>
      <c r="ES164" s="96"/>
      <c r="ET164" s="96"/>
      <c r="EU164" s="96"/>
      <c r="EV164" s="96"/>
      <c r="EW164" s="96"/>
      <c r="EX164" s="96"/>
      <c r="EY164" s="96"/>
      <c r="EZ164" s="96"/>
    </row>
    <row r="165" spans="1:156" hidden="1">
      <c r="A165" s="96"/>
      <c r="B165" s="96"/>
      <c r="C165" s="626"/>
      <c r="D165" s="626"/>
      <c r="E165" s="626"/>
      <c r="F165" s="626"/>
      <c r="G165" s="1020"/>
      <c r="H165" s="1020"/>
      <c r="I165" s="626"/>
      <c r="J165" s="626"/>
      <c r="K165" s="96"/>
      <c r="L165" s="96"/>
      <c r="M165" s="96"/>
      <c r="N165" s="96"/>
      <c r="O165" s="96"/>
      <c r="P165" s="96"/>
      <c r="Q165" s="96"/>
      <c r="R165" s="96"/>
      <c r="S165" s="96"/>
      <c r="T165" s="96"/>
      <c r="U165" s="96"/>
      <c r="V165" s="96"/>
      <c r="W165" s="96"/>
      <c r="X165" s="96"/>
      <c r="Y165" s="96"/>
      <c r="Z165" s="96"/>
      <c r="AA165" s="96"/>
      <c r="AB165" s="96"/>
      <c r="AC165" s="96"/>
      <c r="AD165" s="96"/>
      <c r="AE165" s="96"/>
      <c r="AF165" s="96"/>
      <c r="AG165" s="96"/>
      <c r="AH165" s="96"/>
      <c r="AI165" s="96"/>
      <c r="AJ165" s="96"/>
      <c r="AK165" s="96"/>
      <c r="AL165" s="96"/>
      <c r="AM165" s="96"/>
      <c r="AN165" s="96"/>
      <c r="AO165" s="96"/>
      <c r="AP165" s="96"/>
      <c r="AQ165" s="96"/>
      <c r="AR165" s="96"/>
      <c r="AS165" s="96"/>
      <c r="AT165" s="96"/>
      <c r="AU165" s="96"/>
      <c r="AV165" s="96"/>
      <c r="AW165" s="96"/>
      <c r="AX165" s="96"/>
      <c r="AY165" s="96"/>
      <c r="AZ165" s="96"/>
      <c r="BA165" s="96"/>
      <c r="BB165" s="96"/>
      <c r="BC165" s="96"/>
      <c r="BD165" s="96"/>
      <c r="BE165" s="96"/>
      <c r="BF165" s="96"/>
      <c r="BG165" s="96"/>
      <c r="BH165" s="96"/>
      <c r="BI165" s="96"/>
      <c r="BJ165" s="96"/>
      <c r="BK165" s="96"/>
      <c r="BL165" s="96"/>
      <c r="BM165" s="96"/>
      <c r="BN165" s="96"/>
      <c r="BO165" s="96"/>
      <c r="BP165" s="96"/>
      <c r="BQ165" s="96"/>
      <c r="BR165" s="96"/>
      <c r="BS165" s="96"/>
      <c r="BT165" s="96"/>
      <c r="BU165" s="96"/>
      <c r="BV165" s="96"/>
      <c r="BW165" s="96"/>
      <c r="BX165" s="96"/>
      <c r="BY165" s="96"/>
      <c r="BZ165" s="96"/>
      <c r="CA165" s="96"/>
      <c r="CB165" s="96"/>
      <c r="CC165" s="96"/>
      <c r="CD165" s="96"/>
      <c r="CE165" s="96"/>
      <c r="CF165" s="96"/>
      <c r="CG165" s="96"/>
      <c r="CH165" s="96"/>
      <c r="CI165" s="96"/>
      <c r="CJ165" s="96"/>
      <c r="CK165" s="96"/>
      <c r="CL165" s="96"/>
      <c r="CM165" s="96"/>
      <c r="CN165" s="96"/>
      <c r="CO165" s="96"/>
      <c r="CP165" s="96"/>
      <c r="CQ165" s="96"/>
      <c r="CR165" s="96"/>
      <c r="CS165" s="96"/>
      <c r="CT165" s="96"/>
      <c r="CU165" s="96"/>
      <c r="CV165" s="96"/>
      <c r="CW165" s="96"/>
      <c r="CX165" s="96"/>
      <c r="CY165" s="96"/>
      <c r="CZ165" s="96"/>
      <c r="DA165" s="96"/>
      <c r="DB165" s="96"/>
      <c r="DC165" s="96"/>
      <c r="DD165" s="96"/>
      <c r="DE165" s="96"/>
      <c r="DF165" s="96"/>
      <c r="DG165" s="96"/>
      <c r="DH165" s="96"/>
      <c r="DI165" s="96"/>
      <c r="DJ165" s="96"/>
      <c r="DK165" s="96"/>
      <c r="DL165" s="96"/>
      <c r="DM165" s="96"/>
      <c r="DN165" s="96"/>
      <c r="DO165" s="96"/>
      <c r="DP165" s="96"/>
      <c r="DQ165" s="96"/>
      <c r="DR165" s="96"/>
      <c r="DS165" s="96"/>
      <c r="DT165" s="96"/>
      <c r="DU165" s="96"/>
      <c r="DV165" s="96"/>
      <c r="DW165" s="96"/>
      <c r="DX165" s="96"/>
      <c r="DY165" s="96"/>
      <c r="DZ165" s="96"/>
      <c r="EA165" s="96"/>
      <c r="EB165" s="96"/>
      <c r="EC165" s="96"/>
      <c r="ED165" s="96"/>
      <c r="EE165" s="96"/>
      <c r="EF165" s="96"/>
      <c r="EG165" s="96"/>
      <c r="EH165" s="96"/>
      <c r="EI165" s="96"/>
      <c r="EJ165" s="96"/>
      <c r="EK165" s="96"/>
      <c r="EL165" s="96"/>
      <c r="EM165" s="96"/>
      <c r="EN165" s="96"/>
      <c r="EO165" s="96"/>
      <c r="EP165" s="96"/>
      <c r="EQ165" s="96"/>
      <c r="ER165" s="96"/>
      <c r="ES165" s="96"/>
      <c r="ET165" s="96"/>
      <c r="EU165" s="96"/>
      <c r="EV165" s="96"/>
      <c r="EW165" s="96"/>
      <c r="EX165" s="96"/>
      <c r="EY165" s="96"/>
      <c r="EZ165" s="96"/>
    </row>
    <row r="166" spans="1:156" hidden="1">
      <c r="A166" s="96"/>
      <c r="B166" s="96"/>
      <c r="C166" s="96"/>
      <c r="D166" s="96"/>
      <c r="E166" s="96"/>
      <c r="F166" s="96"/>
      <c r="G166" s="1017"/>
      <c r="H166" s="1017" t="s">
        <v>552</v>
      </c>
      <c r="I166" s="1017">
        <f>SUM(I45:I165)</f>
        <v>4898</v>
      </c>
      <c r="J166" s="1017">
        <f>SUM(J45:J165)</f>
        <v>751</v>
      </c>
      <c r="K166" s="96"/>
      <c r="L166" s="96"/>
      <c r="M166" s="96"/>
      <c r="N166" s="96"/>
      <c r="O166" s="96"/>
      <c r="P166" s="96"/>
      <c r="Q166" s="96"/>
      <c r="R166" s="96"/>
      <c r="S166" s="96"/>
      <c r="T166" s="96"/>
      <c r="U166" s="96"/>
      <c r="V166" s="96"/>
      <c r="W166" s="96"/>
      <c r="X166" s="96"/>
      <c r="Y166" s="96"/>
      <c r="Z166" s="96"/>
      <c r="AA166" s="96"/>
      <c r="AB166" s="96"/>
      <c r="AC166" s="96"/>
      <c r="AD166" s="96"/>
      <c r="AE166" s="96"/>
      <c r="AF166" s="96"/>
      <c r="AG166" s="96"/>
      <c r="AH166" s="96"/>
      <c r="AI166" s="96"/>
      <c r="AJ166" s="96"/>
      <c r="AK166" s="96"/>
      <c r="AL166" s="96"/>
      <c r="AM166" s="96"/>
      <c r="AN166" s="96"/>
      <c r="AO166" s="96"/>
      <c r="AP166" s="96"/>
      <c r="AQ166" s="96"/>
      <c r="AR166" s="96"/>
      <c r="AS166" s="96"/>
      <c r="AT166" s="96"/>
      <c r="AU166" s="96"/>
      <c r="AV166" s="96"/>
      <c r="AW166" s="96"/>
      <c r="AX166" s="96"/>
      <c r="AY166" s="96"/>
      <c r="AZ166" s="96"/>
      <c r="BA166" s="96"/>
      <c r="BB166" s="96"/>
      <c r="BC166" s="96"/>
      <c r="BD166" s="96"/>
      <c r="BE166" s="96"/>
      <c r="BF166" s="96"/>
      <c r="BG166" s="96"/>
      <c r="BH166" s="96"/>
      <c r="BI166" s="96"/>
      <c r="BJ166" s="96"/>
      <c r="BK166" s="96"/>
      <c r="BL166" s="96"/>
      <c r="BM166" s="96"/>
      <c r="BN166" s="96"/>
      <c r="BO166" s="96"/>
      <c r="BP166" s="96"/>
      <c r="BQ166" s="96"/>
      <c r="BR166" s="96"/>
      <c r="BS166" s="96"/>
      <c r="BT166" s="96"/>
      <c r="BU166" s="96"/>
      <c r="BV166" s="96"/>
      <c r="BW166" s="96"/>
      <c r="BX166" s="96"/>
      <c r="BY166" s="96"/>
      <c r="BZ166" s="96"/>
      <c r="CA166" s="96"/>
      <c r="CB166" s="96"/>
      <c r="CC166" s="96"/>
      <c r="CD166" s="96"/>
      <c r="CE166" s="96"/>
      <c r="CF166" s="96"/>
      <c r="CG166" s="96"/>
      <c r="CH166" s="96"/>
      <c r="CI166" s="96"/>
      <c r="CJ166" s="96"/>
      <c r="CK166" s="96"/>
      <c r="CL166" s="96"/>
      <c r="CM166" s="96"/>
      <c r="CN166" s="96"/>
      <c r="CO166" s="96"/>
      <c r="CP166" s="96"/>
      <c r="CQ166" s="96"/>
      <c r="CR166" s="96"/>
      <c r="CS166" s="96"/>
      <c r="CT166" s="96"/>
      <c r="CU166" s="96"/>
      <c r="CV166" s="96"/>
      <c r="CW166" s="96"/>
      <c r="CX166" s="96"/>
      <c r="CY166" s="96"/>
      <c r="CZ166" s="96"/>
      <c r="DA166" s="96"/>
      <c r="DB166" s="96"/>
      <c r="DC166" s="96"/>
      <c r="DD166" s="96"/>
      <c r="DE166" s="96"/>
      <c r="DF166" s="96"/>
      <c r="DG166" s="96"/>
      <c r="DH166" s="96"/>
      <c r="DI166" s="96"/>
      <c r="DJ166" s="96"/>
      <c r="DK166" s="96"/>
      <c r="DL166" s="96"/>
      <c r="DM166" s="96"/>
      <c r="DN166" s="96"/>
      <c r="DO166" s="96"/>
      <c r="DP166" s="96"/>
      <c r="DQ166" s="96"/>
      <c r="DR166" s="96"/>
      <c r="DS166" s="96"/>
      <c r="DT166" s="96"/>
      <c r="DU166" s="96"/>
      <c r="DV166" s="96"/>
      <c r="DW166" s="96"/>
      <c r="DX166" s="96"/>
      <c r="DY166" s="96"/>
      <c r="DZ166" s="96"/>
      <c r="EA166" s="96"/>
      <c r="EB166" s="96"/>
      <c r="EC166" s="96"/>
      <c r="ED166" s="96"/>
      <c r="EE166" s="96"/>
      <c r="EF166" s="96"/>
      <c r="EG166" s="96"/>
      <c r="EH166" s="96"/>
      <c r="EI166" s="96"/>
      <c r="EJ166" s="96"/>
      <c r="EK166" s="96"/>
      <c r="EL166" s="96"/>
      <c r="EM166" s="96"/>
      <c r="EN166" s="96"/>
      <c r="EO166" s="96"/>
      <c r="EP166" s="96"/>
      <c r="EQ166" s="96"/>
      <c r="ER166" s="96"/>
      <c r="ES166" s="96"/>
      <c r="ET166" s="96"/>
      <c r="EU166" s="96"/>
      <c r="EV166" s="96"/>
      <c r="EW166" s="96"/>
      <c r="EX166" s="96"/>
      <c r="EY166" s="96"/>
      <c r="EZ166" s="96"/>
    </row>
    <row r="167" spans="1:156" hidden="1">
      <c r="A167" s="96"/>
      <c r="B167" s="96"/>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c r="AA167" s="96"/>
      <c r="AB167" s="96"/>
      <c r="AC167" s="96"/>
      <c r="AD167" s="96"/>
      <c r="AE167" s="96"/>
      <c r="AF167" s="96"/>
      <c r="AG167" s="96"/>
      <c r="AH167" s="96"/>
      <c r="AI167" s="96"/>
      <c r="AJ167" s="96"/>
      <c r="AK167" s="96"/>
      <c r="AL167" s="96"/>
      <c r="AM167" s="96"/>
      <c r="AN167" s="96"/>
      <c r="AO167" s="96"/>
      <c r="AP167" s="96"/>
      <c r="AQ167" s="96"/>
      <c r="AR167" s="96"/>
      <c r="AS167" s="96"/>
      <c r="AT167" s="96"/>
      <c r="AU167" s="96"/>
      <c r="AV167" s="96"/>
      <c r="AW167" s="96"/>
      <c r="AX167" s="96"/>
      <c r="AY167" s="96"/>
      <c r="AZ167" s="96"/>
      <c r="BA167" s="96"/>
      <c r="BB167" s="96"/>
      <c r="BC167" s="96"/>
      <c r="BD167" s="96"/>
      <c r="BE167" s="96"/>
      <c r="BF167" s="96"/>
      <c r="BG167" s="96"/>
      <c r="BH167" s="96"/>
      <c r="BI167" s="96"/>
      <c r="BJ167" s="96"/>
      <c r="BK167" s="96"/>
      <c r="BL167" s="96"/>
      <c r="BM167" s="96"/>
      <c r="BN167" s="96"/>
      <c r="BO167" s="96"/>
      <c r="BP167" s="96"/>
      <c r="BQ167" s="96"/>
      <c r="BR167" s="96"/>
      <c r="BS167" s="96"/>
      <c r="BT167" s="96"/>
      <c r="BU167" s="96"/>
      <c r="BV167" s="96"/>
      <c r="BW167" s="96"/>
      <c r="BX167" s="96"/>
      <c r="BY167" s="96"/>
      <c r="BZ167" s="96"/>
      <c r="CA167" s="96"/>
      <c r="CB167" s="96"/>
      <c r="CC167" s="96"/>
      <c r="CD167" s="96"/>
      <c r="CE167" s="96"/>
      <c r="CF167" s="96"/>
      <c r="CG167" s="96"/>
      <c r="CH167" s="96"/>
      <c r="CI167" s="96"/>
      <c r="CJ167" s="96"/>
      <c r="CK167" s="96"/>
      <c r="CL167" s="96"/>
      <c r="CM167" s="96"/>
      <c r="CN167" s="96"/>
      <c r="CO167" s="96"/>
      <c r="CP167" s="96"/>
      <c r="CQ167" s="96"/>
      <c r="CR167" s="96"/>
      <c r="CS167" s="96"/>
      <c r="CT167" s="96"/>
      <c r="CU167" s="96"/>
      <c r="CV167" s="96"/>
      <c r="CW167" s="96"/>
      <c r="CX167" s="96"/>
      <c r="CY167" s="96"/>
      <c r="CZ167" s="96"/>
      <c r="DA167" s="96"/>
      <c r="DB167" s="96"/>
      <c r="DC167" s="96"/>
      <c r="DD167" s="96"/>
      <c r="DE167" s="96"/>
      <c r="DF167" s="96"/>
      <c r="DG167" s="96"/>
      <c r="DH167" s="96"/>
      <c r="DI167" s="96"/>
      <c r="DJ167" s="96"/>
      <c r="DK167" s="96"/>
      <c r="DL167" s="96"/>
      <c r="DM167" s="96"/>
      <c r="DN167" s="96"/>
      <c r="DO167" s="96"/>
      <c r="DP167" s="96"/>
      <c r="DQ167" s="96"/>
      <c r="DR167" s="96"/>
      <c r="DS167" s="96"/>
      <c r="DT167" s="96"/>
      <c r="DU167" s="96"/>
      <c r="DV167" s="96"/>
      <c r="DW167" s="96"/>
      <c r="DX167" s="96"/>
      <c r="DY167" s="96"/>
      <c r="DZ167" s="96"/>
      <c r="EA167" s="96"/>
      <c r="EB167" s="96"/>
      <c r="EC167" s="96"/>
      <c r="ED167" s="96"/>
      <c r="EE167" s="96"/>
      <c r="EF167" s="96"/>
      <c r="EG167" s="96"/>
      <c r="EH167" s="96"/>
      <c r="EI167" s="96"/>
      <c r="EJ167" s="96"/>
      <c r="EK167" s="96"/>
      <c r="EL167" s="96"/>
      <c r="EM167" s="96"/>
      <c r="EN167" s="96"/>
      <c r="EO167" s="96"/>
      <c r="EP167" s="96"/>
      <c r="EQ167" s="96"/>
      <c r="ER167" s="96"/>
      <c r="ES167" s="96"/>
      <c r="ET167" s="96"/>
      <c r="EU167" s="96"/>
      <c r="EV167" s="96"/>
      <c r="EW167" s="96"/>
      <c r="EX167" s="96"/>
      <c r="EY167" s="96"/>
      <c r="EZ167" s="96"/>
    </row>
    <row r="168" spans="1:156" hidden="1">
      <c r="A168" s="96"/>
      <c r="B168" s="96"/>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c r="AA168" s="96"/>
      <c r="AB168" s="96"/>
      <c r="AC168" s="96"/>
      <c r="AD168" s="96"/>
      <c r="AE168" s="96"/>
      <c r="AF168" s="96"/>
      <c r="AG168" s="96"/>
      <c r="AH168" s="96"/>
      <c r="AI168" s="96"/>
      <c r="AJ168" s="96"/>
      <c r="AK168" s="96"/>
      <c r="AL168" s="96"/>
      <c r="AM168" s="96"/>
      <c r="AN168" s="96"/>
      <c r="AO168" s="96"/>
      <c r="AP168" s="96"/>
      <c r="AQ168" s="96"/>
      <c r="AR168" s="96"/>
      <c r="AS168" s="96"/>
      <c r="AT168" s="96"/>
      <c r="AU168" s="96"/>
      <c r="AV168" s="96"/>
      <c r="AW168" s="96"/>
      <c r="AX168" s="96"/>
      <c r="AY168" s="96"/>
      <c r="AZ168" s="96"/>
      <c r="BA168" s="96"/>
      <c r="BB168" s="96"/>
      <c r="BC168" s="96"/>
      <c r="BD168" s="96"/>
      <c r="BE168" s="96"/>
      <c r="BF168" s="96"/>
      <c r="BG168" s="96"/>
      <c r="BH168" s="96"/>
      <c r="BI168" s="96"/>
      <c r="BJ168" s="96"/>
      <c r="BK168" s="96"/>
      <c r="BL168" s="96"/>
      <c r="BM168" s="96"/>
      <c r="BN168" s="96"/>
      <c r="BO168" s="96"/>
      <c r="BP168" s="96"/>
      <c r="BQ168" s="96"/>
      <c r="BR168" s="96"/>
      <c r="BS168" s="96"/>
      <c r="BT168" s="96"/>
      <c r="BU168" s="96"/>
      <c r="BV168" s="96"/>
      <c r="BW168" s="96"/>
      <c r="BX168" s="96"/>
      <c r="BY168" s="96"/>
      <c r="BZ168" s="96"/>
      <c r="CA168" s="96"/>
      <c r="CB168" s="96"/>
      <c r="CC168" s="96"/>
      <c r="CD168" s="96"/>
      <c r="CE168" s="96"/>
      <c r="CF168" s="96"/>
      <c r="CG168" s="96"/>
      <c r="CH168" s="96"/>
      <c r="CI168" s="96"/>
      <c r="CJ168" s="96"/>
      <c r="CK168" s="96"/>
      <c r="CL168" s="96"/>
      <c r="CM168" s="96"/>
      <c r="CN168" s="96"/>
      <c r="CO168" s="96"/>
      <c r="CP168" s="96"/>
      <c r="CQ168" s="96"/>
      <c r="CR168" s="96"/>
      <c r="CS168" s="96"/>
      <c r="CT168" s="96"/>
      <c r="CU168" s="96"/>
      <c r="CV168" s="96"/>
      <c r="CW168" s="96"/>
      <c r="CX168" s="96"/>
      <c r="CY168" s="96"/>
      <c r="CZ168" s="96"/>
      <c r="DA168" s="96"/>
      <c r="DB168" s="96"/>
      <c r="DC168" s="96"/>
      <c r="DD168" s="96"/>
      <c r="DE168" s="96"/>
      <c r="DF168" s="96"/>
      <c r="DG168" s="96"/>
      <c r="DH168" s="96"/>
      <c r="DI168" s="96"/>
      <c r="DJ168" s="96"/>
      <c r="DK168" s="96"/>
      <c r="DL168" s="96"/>
      <c r="DM168" s="96"/>
      <c r="DN168" s="96"/>
      <c r="DO168" s="96"/>
      <c r="DP168" s="96"/>
      <c r="DQ168" s="96"/>
      <c r="DR168" s="96"/>
      <c r="DS168" s="96"/>
      <c r="DT168" s="96"/>
      <c r="DU168" s="96"/>
      <c r="DV168" s="96"/>
      <c r="DW168" s="96"/>
      <c r="DX168" s="96"/>
      <c r="DY168" s="96"/>
      <c r="DZ168" s="96"/>
      <c r="EA168" s="96"/>
      <c r="EB168" s="96"/>
      <c r="EC168" s="96"/>
      <c r="ED168" s="96"/>
      <c r="EE168" s="96"/>
      <c r="EF168" s="96"/>
      <c r="EG168" s="96"/>
      <c r="EH168" s="96"/>
      <c r="EI168" s="96"/>
      <c r="EJ168" s="96"/>
      <c r="EK168" s="96"/>
      <c r="EL168" s="96"/>
      <c r="EM168" s="96"/>
      <c r="EN168" s="96"/>
      <c r="EO168" s="96"/>
      <c r="EP168" s="96"/>
      <c r="EQ168" s="96"/>
      <c r="ER168" s="96"/>
      <c r="ES168" s="96"/>
      <c r="ET168" s="96"/>
      <c r="EU168" s="96"/>
      <c r="EV168" s="96"/>
      <c r="EW168" s="96"/>
      <c r="EX168" s="96"/>
      <c r="EY168" s="96"/>
      <c r="EZ168" s="96"/>
    </row>
  </sheetData>
  <sheetProtection algorithmName="SHA-512" hashValue="wX3trMNrDsYpi5EEhldCIC9VcD1iFKvJafn93EIUArmJPPDnldIo1Fzb+7C6mVigcTHCBybBBGITzRVbneB8OQ==" saltValue="1Ui7ogGwUUYEiK8mvtWLdg==" spinCount="100000" sheet="1" objects="1" scenarios="1" formatCells="0" formatColumns="0" formatRows="0" insertColumns="0" insertRows="0" insertHyperlinks="0" deleteColumns="0" deleteRows="0" sort="0" autoFilter="0" pivotTables="0"/>
  <mergeCells count="77">
    <mergeCell ref="E7:AH7"/>
    <mergeCell ref="AI8:AI9"/>
    <mergeCell ref="AL8:AL9"/>
    <mergeCell ref="AQ8:AQ9"/>
    <mergeCell ref="AR8:AT8"/>
    <mergeCell ref="AM7:AQ7"/>
    <mergeCell ref="K8:O8"/>
    <mergeCell ref="P8:T8"/>
    <mergeCell ref="AJ8:AJ9"/>
    <mergeCell ref="E8:E9"/>
    <mergeCell ref="F8:J8"/>
    <mergeCell ref="U8:Z8"/>
    <mergeCell ref="AD8:AE8"/>
    <mergeCell ref="AF8:AH8"/>
    <mergeCell ref="EY8:EZ8"/>
    <mergeCell ref="ED7:EF8"/>
    <mergeCell ref="CY8:CZ8"/>
    <mergeCell ref="DI7:DN7"/>
    <mergeCell ref="DA8:DA9"/>
    <mergeCell ref="DB8:DB9"/>
    <mergeCell ref="DC8:DC9"/>
    <mergeCell ref="DD8:DD9"/>
    <mergeCell ref="DE8:DE9"/>
    <mergeCell ref="DF8:DF9"/>
    <mergeCell ref="DG8:DG9"/>
    <mergeCell ref="DH8:DH9"/>
    <mergeCell ref="DZ8:DZ9"/>
    <mergeCell ref="DU8:DU9"/>
    <mergeCell ref="DV8:DV9"/>
    <mergeCell ref="EA8:EA9"/>
    <mergeCell ref="AI6:AT6"/>
    <mergeCell ref="AI7:AL7"/>
    <mergeCell ref="AR7:AT7"/>
    <mergeCell ref="CM8:CO8"/>
    <mergeCell ref="AM8:AP8"/>
    <mergeCell ref="AK8:AK9"/>
    <mergeCell ref="AU7:BB7"/>
    <mergeCell ref="AU8:AV8"/>
    <mergeCell ref="BC8:BL8"/>
    <mergeCell ref="CM7:CZ7"/>
    <mergeCell ref="CA7:CL7"/>
    <mergeCell ref="CA8:CL8"/>
    <mergeCell ref="BZ7:BZ9"/>
    <mergeCell ref="BM8:BO8"/>
    <mergeCell ref="CW8:CW9"/>
    <mergeCell ref="CP8:CV8"/>
    <mergeCell ref="EI6:EW6"/>
    <mergeCell ref="EI7:EM8"/>
    <mergeCell ref="EN7:ER8"/>
    <mergeCell ref="ES7:EW8"/>
    <mergeCell ref="DP8:DP9"/>
    <mergeCell ref="DQ8:DQ9"/>
    <mergeCell ref="DX8:DX9"/>
    <mergeCell ref="DY8:DY9"/>
    <mergeCell ref="DR8:DR9"/>
    <mergeCell ref="DS8:DS9"/>
    <mergeCell ref="DW8:DW9"/>
    <mergeCell ref="EA6:EH6"/>
    <mergeCell ref="EG7:EH8"/>
    <mergeCell ref="EB8:EB9"/>
    <mergeCell ref="EC8:EC9"/>
    <mergeCell ref="EA7:EC7"/>
    <mergeCell ref="DW6:DY6"/>
    <mergeCell ref="DT8:DT9"/>
    <mergeCell ref="AW8:AX8"/>
    <mergeCell ref="AY8:AZ8"/>
    <mergeCell ref="BA8:BA9"/>
    <mergeCell ref="BB8:BB9"/>
    <mergeCell ref="BC7:BY7"/>
    <mergeCell ref="BP8:BY8"/>
    <mergeCell ref="DI6:DM6"/>
    <mergeCell ref="DO6:DR6"/>
    <mergeCell ref="DS6:DV6"/>
    <mergeCell ref="DA6:DH6"/>
    <mergeCell ref="DO8:DO9"/>
    <mergeCell ref="DI8:DN8"/>
    <mergeCell ref="CX8:CX9"/>
  </mergeCells>
  <phoneticPr fontId="9" type="noConversion"/>
  <conditionalFormatting sqref="A10:Z10 CP10:CX10">
    <cfRule type="cellIs" dxfId="60" priority="49" stopIfTrue="1" operator="equal">
      <formula>0</formula>
    </cfRule>
  </conditionalFormatting>
  <conditionalFormatting sqref="F2">
    <cfRule type="cellIs" dxfId="59" priority="40" stopIfTrue="1" operator="equal">
      <formula>0</formula>
    </cfRule>
  </conditionalFormatting>
  <conditionalFormatting sqref="AI10:AO10">
    <cfRule type="cellIs" dxfId="58" priority="31" stopIfTrue="1" operator="equal">
      <formula>0</formula>
    </cfRule>
  </conditionalFormatting>
  <conditionalFormatting sqref="AL10">
    <cfRule type="cellIs" dxfId="57" priority="79" stopIfTrue="1" operator="lessThan">
      <formula>0.6</formula>
    </cfRule>
  </conditionalFormatting>
  <conditionalFormatting sqref="AQ8">
    <cfRule type="cellIs" dxfId="56" priority="34" stopIfTrue="1" operator="equal">
      <formula>0</formula>
    </cfRule>
  </conditionalFormatting>
  <conditionalFormatting sqref="AQ10">
    <cfRule type="cellIs" dxfId="55" priority="29" stopIfTrue="1" operator="greaterThan">
      <formula>0.39*1.01</formula>
    </cfRule>
    <cfRule type="cellIs" dxfId="54" priority="30" stopIfTrue="1" operator="between">
      <formula>0.18*0.99</formula>
      <formula>0.00001</formula>
    </cfRule>
  </conditionalFormatting>
  <conditionalFormatting sqref="AR10:AT10">
    <cfRule type="cellIs" dxfId="53" priority="10" stopIfTrue="1" operator="equal">
      <formula>0</formula>
    </cfRule>
  </conditionalFormatting>
  <conditionalFormatting sqref="AT10">
    <cfRule type="cellIs" dxfId="52" priority="89" stopIfTrue="1" operator="between">
      <formula>0.5</formula>
      <formula>0.000000000000001</formula>
    </cfRule>
  </conditionalFormatting>
  <conditionalFormatting sqref="AU10:BB10">
    <cfRule type="cellIs" dxfId="51" priority="1" stopIfTrue="1" operator="equal">
      <formula>0</formula>
    </cfRule>
  </conditionalFormatting>
  <conditionalFormatting sqref="BC10:BY10">
    <cfRule type="cellIs" dxfId="50" priority="7" stopIfTrue="1" operator="equal">
      <formula>0</formula>
    </cfRule>
  </conditionalFormatting>
  <conditionalFormatting sqref="CO10">
    <cfRule type="cellIs" dxfId="49" priority="27" operator="equal">
      <formula>0</formula>
    </cfRule>
  </conditionalFormatting>
  <conditionalFormatting sqref="DA10 DF10">
    <cfRule type="cellIs" dxfId="48" priority="9" stopIfTrue="1" operator="equal">
      <formula>0</formula>
    </cfRule>
  </conditionalFormatting>
  <conditionalFormatting sqref="DI10:DM10 DO10:DZ10">
    <cfRule type="cellIs" dxfId="47" priority="8" stopIfTrue="1" operator="equal">
      <formula>0</formula>
    </cfRule>
  </conditionalFormatting>
  <conditionalFormatting sqref="EA10:EC10">
    <cfRule type="cellIs" dxfId="46" priority="105" stopIfTrue="1" operator="lessThan">
      <formula>4</formula>
    </cfRule>
    <cfRule type="cellIs" dxfId="45" priority="106" stopIfTrue="1" operator="lessThan">
      <formula>5</formula>
    </cfRule>
  </conditionalFormatting>
  <conditionalFormatting sqref="EA10:EH10 CB10:CN10 EY10:EZ10">
    <cfRule type="cellIs" dxfId="44" priority="72" stopIfTrue="1" operator="equal">
      <formula>0</formula>
    </cfRule>
  </conditionalFormatting>
  <conditionalFormatting sqref="ED10:EF10">
    <cfRule type="cellIs" dxfId="43" priority="104" stopIfTrue="1" operator="equal">
      <formula>"X"</formula>
    </cfRule>
  </conditionalFormatting>
  <conditionalFormatting sqref="EG10:EH10">
    <cfRule type="cellIs" dxfId="42" priority="51" stopIfTrue="1" operator="equal">
      <formula>"X"</formula>
    </cfRule>
  </conditionalFormatting>
  <conditionalFormatting sqref="EI10:EW10">
    <cfRule type="cellIs" dxfId="41" priority="2" operator="equal">
      <formula>"Muy Bueno"</formula>
    </cfRule>
    <cfRule type="cellIs" dxfId="40" priority="3" operator="equal">
      <formula>"Bueno"</formula>
    </cfRule>
    <cfRule type="cellIs" dxfId="39" priority="4" operator="equal">
      <formula>"Medio"</formula>
    </cfRule>
    <cfRule type="cellIs" dxfId="38" priority="5" operator="equal">
      <formula>"Suficiente"</formula>
    </cfRule>
    <cfRule type="cellIs" dxfId="37" priority="6" operator="equal">
      <formula>"Insuficiente"</formula>
    </cfRule>
  </conditionalFormatting>
  <dataValidations count="2">
    <dataValidation allowBlank="1" showDropDown="1" showInputMessage="1" showErrorMessage="1" errorTitle="DATO ERRÓNEO" error="MARCAR CON UNA &quot;X&quot; EN OPCIÓN QUE CORRESPONDA" sqref="J1 M1 ED10:EF10" xr:uid="{00000000-0002-0000-1100-000000000000}"/>
    <dataValidation type="whole" allowBlank="1" showInputMessage="1" showErrorMessage="1" errorTitle="FORMATO AÑO ERRÓNEO" error="INGRESAR AÑO CON NÚMERO DE 4 DÍGITOS, POR EJEMPLO 2005" sqref="F3" xr:uid="{00000000-0002-0000-1100-000001000000}">
      <formula1>2011</formula1>
      <formula2>2020</formula2>
    </dataValidation>
  </dataValidations>
  <pageMargins left="0.2" right="0.2" top="0.98425196850393704" bottom="0.98425196850393704" header="0" footer="0"/>
  <pageSetup paperSize="9" scale="85" orientation="landscape" r:id="rId1"/>
  <headerFooter alignWithMargins="0"/>
  <ignoredErrors>
    <ignoredError sqref="AI10:AT10 BC10:BF10 BM10:BO10 BQ10 BS10 BZ10:CO10 CY10:EH10 EY10:EZ10 M1 E10:T10 Z10:AC10" unlockedFormula="1"/>
  </ignoredError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AM83"/>
  <sheetViews>
    <sheetView showGridLines="0" zoomScaleNormal="100" workbookViewId="0">
      <selection activeCell="D10" sqref="D10:G10"/>
    </sheetView>
  </sheetViews>
  <sheetFormatPr defaultColWidth="11.42578125" defaultRowHeight="15"/>
  <cols>
    <col min="1" max="1" width="6.42578125" style="286" customWidth="1"/>
    <col min="2" max="2" width="2.42578125" style="286" customWidth="1"/>
    <col min="3" max="3" width="28.42578125" style="286" customWidth="1"/>
    <col min="4" max="5" width="4.42578125" style="286" customWidth="1"/>
    <col min="6" max="7" width="5.42578125" style="286" customWidth="1"/>
    <col min="8" max="8" width="6.42578125" style="286" customWidth="1"/>
    <col min="9" max="9" width="4.42578125" style="286" customWidth="1"/>
    <col min="10" max="13" width="5.42578125" style="286" customWidth="1"/>
    <col min="14" max="15" width="6.42578125" style="286" customWidth="1"/>
    <col min="16" max="16" width="4.42578125" style="286" customWidth="1"/>
    <col min="17" max="17" width="8" style="286" customWidth="1"/>
    <col min="18" max="18" width="6" style="286" customWidth="1"/>
    <col min="19" max="19" width="6.42578125" style="286" customWidth="1"/>
    <col min="20" max="20" width="4.42578125" style="286" customWidth="1"/>
    <col min="21" max="21" width="2.85546875" style="286" customWidth="1"/>
    <col min="22" max="22" width="11.140625" style="286" customWidth="1"/>
    <col min="23" max="23" width="13" style="286" customWidth="1"/>
    <col min="24" max="24" width="30" style="286" hidden="1" customWidth="1"/>
    <col min="25" max="25" width="18.42578125" style="286" hidden="1" customWidth="1"/>
    <col min="26" max="27" width="2.140625" style="286" hidden="1" customWidth="1"/>
    <col min="28" max="28" width="4" style="286" hidden="1" customWidth="1"/>
    <col min="29" max="29" width="10" style="286" hidden="1" customWidth="1"/>
    <col min="30" max="30" width="3.28515625" style="286" hidden="1" customWidth="1"/>
    <col min="31" max="32" width="3.7109375" style="286" hidden="1" customWidth="1"/>
    <col min="33" max="33" width="6.7109375" style="286" hidden="1" customWidth="1"/>
    <col min="34" max="34" width="8.42578125" style="286" hidden="1" customWidth="1"/>
    <col min="35" max="37" width="2.140625" style="286" hidden="1" customWidth="1"/>
    <col min="38" max="38" width="3.42578125" style="286" hidden="1" customWidth="1"/>
    <col min="39" max="39" width="1.42578125" style="286" hidden="1" customWidth="1"/>
    <col min="40" max="40" width="11.42578125" style="286" customWidth="1"/>
    <col min="41" max="16384" width="11.42578125" style="286"/>
  </cols>
  <sheetData>
    <row r="1" spans="1:38" ht="18.75">
      <c r="A1" s="1026" t="s">
        <v>1716</v>
      </c>
      <c r="B1" s="1027"/>
      <c r="C1" s="1027"/>
      <c r="D1" s="1027"/>
      <c r="E1" s="1027"/>
      <c r="F1" s="1027"/>
      <c r="G1" s="1027"/>
      <c r="H1" s="1027"/>
      <c r="I1" s="1027"/>
      <c r="J1" s="1027"/>
      <c r="K1" s="1027"/>
      <c r="L1" s="1027"/>
      <c r="M1" s="1027"/>
      <c r="N1" s="1027"/>
      <c r="O1" s="1027"/>
      <c r="P1" s="1027"/>
      <c r="Q1" s="3266" t="s">
        <v>711</v>
      </c>
      <c r="R1" s="3267"/>
      <c r="S1" s="3268">
        <f>+'F1 COBERTURA ESTABLECIMIENTOS'!N4</f>
        <v>0</v>
      </c>
      <c r="T1" s="3268"/>
      <c r="U1" s="3268"/>
      <c r="V1" s="1027"/>
      <c r="W1" s="1027"/>
      <c r="X1" s="287" t="s">
        <v>1717</v>
      </c>
      <c r="Y1" s="287" t="s">
        <v>713</v>
      </c>
      <c r="Z1" s="287"/>
      <c r="AA1" s="288"/>
      <c r="AB1" s="288"/>
      <c r="AC1" s="288"/>
      <c r="AD1" s="288"/>
    </row>
    <row r="2" spans="1:38" ht="15.75" customHeight="1">
      <c r="A2" s="1027"/>
      <c r="B2" s="1027"/>
      <c r="C2" s="1027"/>
      <c r="D2" s="1027"/>
      <c r="E2" s="1027"/>
      <c r="F2" s="1027"/>
      <c r="G2" s="1027"/>
      <c r="H2" s="1027"/>
      <c r="I2" s="1027"/>
      <c r="J2" s="1027"/>
      <c r="K2" s="1027"/>
      <c r="L2" s="1027"/>
      <c r="M2" s="1027"/>
      <c r="N2" s="1027"/>
      <c r="O2" s="1027"/>
      <c r="P2" s="1027"/>
      <c r="Q2" s="1027"/>
      <c r="R2" s="1027"/>
      <c r="S2" s="1027"/>
      <c r="T2" s="1027"/>
      <c r="U2" s="1027"/>
      <c r="V2" s="1027"/>
      <c r="W2" s="1027"/>
      <c r="X2" s="287"/>
      <c r="Y2" s="287"/>
      <c r="Z2" s="287"/>
      <c r="AA2" s="288"/>
      <c r="AB2" s="288"/>
      <c r="AC2" s="288"/>
      <c r="AD2" s="288"/>
    </row>
    <row r="3" spans="1:38" ht="15" customHeight="1">
      <c r="A3" s="1028" t="s">
        <v>512</v>
      </c>
      <c r="B3" s="3285">
        <f>'F1 COBERTURA ESTABLECIMIENTOS'!C10</f>
        <v>0</v>
      </c>
      <c r="C3" s="3286"/>
      <c r="D3" s="3287"/>
      <c r="E3" s="1029" t="s">
        <v>513</v>
      </c>
      <c r="F3" s="3288">
        <f>+'F1 COBERTURA ESTABLECIMIENTOS'!$G$10</f>
        <v>2025</v>
      </c>
      <c r="G3" s="3289"/>
      <c r="H3" s="1030" t="s">
        <v>714</v>
      </c>
      <c r="I3" s="1896" t="str">
        <f>+'F1 COBERTURA ESTABLECIMIENTOS'!$K$10</f>
        <v/>
      </c>
      <c r="J3" s="1027"/>
      <c r="K3" s="1027"/>
      <c r="L3" s="1028" t="s">
        <v>516</v>
      </c>
      <c r="M3" s="3293" t="str">
        <f>+'F1 COBERTURA ESTABLECIMIENTOS'!$C$13</f>
        <v/>
      </c>
      <c r="N3" s="3293"/>
      <c r="O3" s="3293"/>
      <c r="P3" s="3293"/>
      <c r="Q3" s="3293"/>
      <c r="R3" s="3293"/>
      <c r="S3" s="3293"/>
      <c r="T3" s="3293"/>
      <c r="U3" s="3293"/>
      <c r="V3" s="1027"/>
      <c r="W3" s="1027"/>
      <c r="X3" s="287"/>
      <c r="Y3" s="287"/>
      <c r="Z3" s="287"/>
      <c r="AA3" s="288"/>
      <c r="AB3" s="288"/>
      <c r="AC3" s="288"/>
      <c r="AD3" s="288"/>
      <c r="AG3" s="286" t="s">
        <v>698</v>
      </c>
      <c r="AH3" s="286" t="s">
        <v>699</v>
      </c>
    </row>
    <row r="4" spans="1:38" ht="4.3499999999999996" customHeight="1">
      <c r="A4" s="1031"/>
      <c r="B4" s="1027"/>
      <c r="C4" s="1027"/>
      <c r="D4" s="1027"/>
      <c r="E4" s="1027"/>
      <c r="F4" s="1027"/>
      <c r="G4" s="1027"/>
      <c r="H4" s="1027"/>
      <c r="I4" s="1027"/>
      <c r="J4" s="1027"/>
      <c r="K4" s="1032"/>
      <c r="L4" s="1027"/>
      <c r="M4" s="1027"/>
      <c r="N4" s="1027"/>
      <c r="O4" s="1027"/>
      <c r="P4" s="1027"/>
      <c r="Q4" s="1027"/>
      <c r="R4" s="1027"/>
      <c r="S4" s="1027"/>
      <c r="T4" s="1027"/>
      <c r="U4" s="1027"/>
      <c r="V4" s="1027"/>
      <c r="W4" s="1027"/>
      <c r="X4" s="288"/>
      <c r="Y4" s="288"/>
      <c r="Z4" s="288"/>
      <c r="AA4" s="288"/>
      <c r="AB4" s="288"/>
      <c r="AC4" s="288"/>
      <c r="AD4" s="288"/>
    </row>
    <row r="5" spans="1:38" ht="22.5" customHeight="1">
      <c r="A5" s="1028" t="s">
        <v>715</v>
      </c>
      <c r="B5" s="3290"/>
      <c r="C5" s="3291"/>
      <c r="D5" s="3292"/>
      <c r="E5" s="3296" t="s">
        <v>716</v>
      </c>
      <c r="F5" s="3297"/>
      <c r="G5" s="3298"/>
      <c r="H5" s="3290" t="str">
        <f>+IFERROR(VLOOKUP(B5,$X$1:$Y$3,2,FALSE),"")</f>
        <v/>
      </c>
      <c r="I5" s="3291"/>
      <c r="J5" s="3291"/>
      <c r="K5" s="3291"/>
      <c r="L5" s="3292"/>
      <c r="M5" s="1027"/>
      <c r="N5" s="1027"/>
      <c r="O5" s="1027"/>
      <c r="P5" s="1033" t="s">
        <v>717</v>
      </c>
      <c r="Q5" s="1034" t="s">
        <v>504</v>
      </c>
      <c r="R5" s="1897">
        <f>'F1 COBERTURA ESTABLECIMIENTOS'!I4</f>
        <v>0</v>
      </c>
      <c r="S5" s="1034" t="s">
        <v>507</v>
      </c>
      <c r="T5" s="1897" t="str">
        <f>'F1 COBERTURA ESTABLECIMIENTOS'!I5</f>
        <v>X</v>
      </c>
      <c r="U5" s="1035"/>
      <c r="V5" s="1027"/>
      <c r="W5" s="1027"/>
      <c r="X5" s="288" t="s">
        <v>6</v>
      </c>
      <c r="Y5" s="288"/>
      <c r="Z5" s="288"/>
      <c r="AA5" s="288"/>
      <c r="AB5" s="288"/>
      <c r="AC5" s="288"/>
      <c r="AD5" s="288"/>
    </row>
    <row r="6" spans="1:38" ht="10.35" customHeight="1">
      <c r="A6" s="1027"/>
      <c r="B6" s="1027"/>
      <c r="C6" s="1027"/>
      <c r="D6" s="1027"/>
      <c r="E6" s="1027"/>
      <c r="F6" s="1027"/>
      <c r="G6" s="1027"/>
      <c r="H6" s="1027"/>
      <c r="I6" s="1027"/>
      <c r="J6" s="1027"/>
      <c r="K6" s="1027"/>
      <c r="L6" s="1027"/>
      <c r="M6" s="1027"/>
      <c r="N6" s="1027"/>
      <c r="O6" s="1027"/>
      <c r="P6" s="1027"/>
      <c r="Q6" s="1027"/>
      <c r="R6" s="1027"/>
      <c r="S6" s="1027"/>
      <c r="T6" s="1027"/>
      <c r="U6" s="1027"/>
      <c r="V6" s="1027"/>
      <c r="W6" s="1027"/>
      <c r="X6" s="288" t="s">
        <v>8</v>
      </c>
      <c r="Y6" s="288"/>
      <c r="Z6" s="288"/>
      <c r="AA6" s="288"/>
      <c r="AB6" s="288"/>
      <c r="AC6" s="288"/>
      <c r="AD6" s="288"/>
    </row>
    <row r="7" spans="1:38" ht="20.100000000000001" customHeight="1" thickBot="1">
      <c r="A7" s="1036" t="s">
        <v>1718</v>
      </c>
      <c r="B7" s="1037"/>
      <c r="C7" s="1037"/>
      <c r="D7" s="1037"/>
      <c r="E7" s="1037"/>
      <c r="F7" s="1037"/>
      <c r="G7" s="1037"/>
      <c r="H7" s="1027"/>
      <c r="I7" s="1027"/>
      <c r="J7" s="1027"/>
      <c r="K7" s="1027"/>
      <c r="L7" s="1027"/>
      <c r="M7" s="1027"/>
      <c r="N7" s="1027"/>
      <c r="O7" s="1027"/>
      <c r="P7" s="1027"/>
      <c r="Q7" s="1027"/>
      <c r="R7" s="1027"/>
      <c r="S7" s="1027"/>
      <c r="T7" s="1027"/>
      <c r="U7" s="1027"/>
      <c r="V7" s="1027"/>
      <c r="W7" s="1027"/>
      <c r="X7" s="288"/>
      <c r="Y7" s="288"/>
      <c r="Z7" s="288"/>
      <c r="AA7" s="288"/>
      <c r="AB7" s="288"/>
      <c r="AC7" s="288"/>
      <c r="AD7" s="288"/>
    </row>
    <row r="8" spans="1:38" ht="14.85" customHeight="1">
      <c r="A8" s="3306" t="s">
        <v>1719</v>
      </c>
      <c r="B8" s="3307"/>
      <c r="C8" s="3307"/>
      <c r="D8" s="3307"/>
      <c r="E8" s="3307"/>
      <c r="F8" s="3307"/>
      <c r="G8" s="3307"/>
      <c r="H8" s="3307"/>
      <c r="I8" s="3307"/>
      <c r="J8" s="3307"/>
      <c r="K8" s="3307"/>
      <c r="L8" s="3307"/>
      <c r="M8" s="3307"/>
      <c r="N8" s="3307"/>
      <c r="O8" s="3307"/>
      <c r="P8" s="3307"/>
      <c r="Q8" s="3307"/>
      <c r="R8" s="3307"/>
      <c r="S8" s="3307"/>
      <c r="T8" s="3307"/>
      <c r="U8" s="3307"/>
      <c r="V8" s="1038"/>
      <c r="W8" s="1038"/>
      <c r="X8" s="302"/>
      <c r="Y8" s="302"/>
      <c r="Z8" s="302"/>
      <c r="AA8" s="302"/>
      <c r="AB8" s="302"/>
      <c r="AC8" s="302"/>
      <c r="AD8" s="302"/>
      <c r="AE8" s="302"/>
      <c r="AF8" s="302"/>
      <c r="AG8" s="302"/>
      <c r="AH8" s="302"/>
      <c r="AI8" s="302"/>
      <c r="AJ8" s="302"/>
      <c r="AK8" s="302"/>
      <c r="AL8" s="302"/>
    </row>
    <row r="9" spans="1:38" ht="30.6" customHeight="1">
      <c r="A9" s="3324" t="s">
        <v>526</v>
      </c>
      <c r="B9" s="3323" t="s">
        <v>527</v>
      </c>
      <c r="C9" s="3322" t="s">
        <v>528</v>
      </c>
      <c r="D9" s="3303" t="str">
        <f>+"COBERTURAS MONITOREO CONVIVENCIA "&amp;$F$3</f>
        <v>COBERTURAS MONITOREO CONVIVENCIA 2025</v>
      </c>
      <c r="E9" s="3304"/>
      <c r="F9" s="3304"/>
      <c r="G9" s="3304"/>
      <c r="H9" s="3304"/>
      <c r="I9" s="3304"/>
      <c r="J9" s="3304"/>
      <c r="K9" s="3304"/>
      <c r="L9" s="3304"/>
      <c r="M9" s="3304"/>
      <c r="N9" s="3304"/>
      <c r="O9" s="3305"/>
      <c r="P9" s="3308" t="s">
        <v>722</v>
      </c>
      <c r="Q9" s="3308"/>
      <c r="R9" s="3308"/>
      <c r="S9" s="3308"/>
      <c r="T9" s="3308"/>
      <c r="U9" s="3308"/>
      <c r="V9" s="1898" t="s">
        <v>1720</v>
      </c>
      <c r="W9" s="1899" t="s">
        <v>1721</v>
      </c>
      <c r="X9" s="302"/>
      <c r="Y9" s="302"/>
      <c r="Z9" s="302"/>
      <c r="AA9" s="302"/>
      <c r="AB9" s="302"/>
      <c r="AC9" s="302"/>
      <c r="AD9" s="302"/>
      <c r="AE9" s="302"/>
      <c r="AF9" s="302"/>
      <c r="AG9" s="302"/>
      <c r="AH9" s="302"/>
      <c r="AI9" s="302"/>
      <c r="AJ9" s="302"/>
      <c r="AK9" s="302"/>
      <c r="AL9" s="302"/>
    </row>
    <row r="10" spans="1:38" ht="15" customHeight="1">
      <c r="A10" s="3324"/>
      <c r="B10" s="3323"/>
      <c r="C10" s="3322"/>
      <c r="D10" s="3302" t="s">
        <v>1722</v>
      </c>
      <c r="E10" s="3302"/>
      <c r="F10" s="3302"/>
      <c r="G10" s="3302"/>
      <c r="H10" s="3302" t="s">
        <v>727</v>
      </c>
      <c r="I10" s="3302"/>
      <c r="J10" s="3302"/>
      <c r="K10" s="3302"/>
      <c r="L10" s="3302" t="s">
        <v>728</v>
      </c>
      <c r="M10" s="3302"/>
      <c r="N10" s="3302"/>
      <c r="O10" s="3302"/>
      <c r="P10" s="3300" t="s">
        <v>1722</v>
      </c>
      <c r="Q10" s="3301"/>
      <c r="R10" s="3299" t="s">
        <v>727</v>
      </c>
      <c r="S10" s="3301"/>
      <c r="T10" s="3299" t="s">
        <v>728</v>
      </c>
      <c r="U10" s="3300"/>
      <c r="V10" s="3320" t="s">
        <v>1723</v>
      </c>
      <c r="W10" s="3320" t="s">
        <v>1723</v>
      </c>
      <c r="X10" s="303" t="s">
        <v>571</v>
      </c>
      <c r="Y10" s="303"/>
      <c r="Z10" s="303"/>
      <c r="AA10" s="303"/>
      <c r="AB10" s="303"/>
      <c r="AC10" s="304" t="s">
        <v>700</v>
      </c>
      <c r="AD10" s="304"/>
      <c r="AE10" s="304"/>
      <c r="AF10" s="304"/>
      <c r="AG10" s="305"/>
      <c r="AH10" s="303" t="s">
        <v>701</v>
      </c>
      <c r="AI10" s="303"/>
      <c r="AJ10" s="303"/>
      <c r="AK10" s="303"/>
      <c r="AL10" s="303"/>
    </row>
    <row r="11" spans="1:38">
      <c r="A11" s="3324"/>
      <c r="B11" s="3323"/>
      <c r="C11" s="3322"/>
      <c r="D11" s="1900" t="s">
        <v>1724</v>
      </c>
      <c r="E11" s="1901" t="s">
        <v>1725</v>
      </c>
      <c r="F11" s="1901" t="s">
        <v>706</v>
      </c>
      <c r="G11" s="1901" t="s">
        <v>707</v>
      </c>
      <c r="H11" s="1902" t="s">
        <v>1724</v>
      </c>
      <c r="I11" s="1902" t="s">
        <v>1725</v>
      </c>
      <c r="J11" s="1902" t="s">
        <v>706</v>
      </c>
      <c r="K11" s="1902" t="s">
        <v>707</v>
      </c>
      <c r="L11" s="1903" t="s">
        <v>1724</v>
      </c>
      <c r="M11" s="1903" t="s">
        <v>1725</v>
      </c>
      <c r="N11" s="1902" t="s">
        <v>706</v>
      </c>
      <c r="O11" s="1902" t="s">
        <v>707</v>
      </c>
      <c r="P11" s="1904" t="s">
        <v>709</v>
      </c>
      <c r="Q11" s="1904" t="s">
        <v>569</v>
      </c>
      <c r="R11" s="1904" t="s">
        <v>709</v>
      </c>
      <c r="S11" s="1904" t="s">
        <v>569</v>
      </c>
      <c r="T11" s="1904" t="s">
        <v>709</v>
      </c>
      <c r="U11" s="1905" t="s">
        <v>569</v>
      </c>
      <c r="V11" s="3321"/>
      <c r="W11" s="3321"/>
      <c r="X11" s="303" t="s">
        <v>704</v>
      </c>
      <c r="Y11" s="303" t="s">
        <v>705</v>
      </c>
      <c r="Z11" s="303" t="s">
        <v>706</v>
      </c>
      <c r="AA11" s="303" t="s">
        <v>707</v>
      </c>
      <c r="AB11" s="303" t="s">
        <v>708</v>
      </c>
      <c r="AC11" s="303" t="s">
        <v>704</v>
      </c>
      <c r="AD11" s="303" t="s">
        <v>705</v>
      </c>
      <c r="AE11" s="303" t="s">
        <v>706</v>
      </c>
      <c r="AF11" s="303" t="s">
        <v>707</v>
      </c>
      <c r="AG11" s="303" t="s">
        <v>539</v>
      </c>
      <c r="AH11" s="303" t="s">
        <v>704</v>
      </c>
      <c r="AI11" s="303" t="s">
        <v>705</v>
      </c>
      <c r="AJ11" s="303" t="s">
        <v>706</v>
      </c>
      <c r="AK11" s="303" t="s">
        <v>707</v>
      </c>
      <c r="AL11" s="303" t="s">
        <v>539</v>
      </c>
    </row>
    <row r="12" spans="1:38">
      <c r="A12" s="1906">
        <f>+'F1 COBERTURA ESTABLECIMIENTOS'!B20</f>
        <v>0</v>
      </c>
      <c r="B12" s="1907">
        <f>+'F1 COBERTURA ESTABLECIMIENTOS'!C20</f>
        <v>0</v>
      </c>
      <c r="C12" s="1908">
        <f>+'F1 COBERTURA ESTABLECIMIENTOS'!D20</f>
        <v>0</v>
      </c>
      <c r="D12" s="1909"/>
      <c r="E12" s="1909"/>
      <c r="F12" s="1909"/>
      <c r="G12" s="1909"/>
      <c r="H12" s="1909"/>
      <c r="I12" s="1909"/>
      <c r="J12" s="1909"/>
      <c r="K12" s="1909"/>
      <c r="L12" s="1909"/>
      <c r="M12" s="1909"/>
      <c r="N12" s="1910"/>
      <c r="O12" s="1910"/>
      <c r="P12" s="1911">
        <f>SUM(D12:G12)</f>
        <v>0</v>
      </c>
      <c r="Q12" s="1912" t="str">
        <f>+IFERROR(IF($H$5=$Y$3,"-",P12/AG12),"-")</f>
        <v>-</v>
      </c>
      <c r="R12" s="1911">
        <f>SUM(H12:K12)</f>
        <v>0</v>
      </c>
      <c r="S12" s="1912" t="str">
        <f>+IFERROR(IF($H$5=$Y$3,"-",R12/AB12),"-")</f>
        <v>-</v>
      </c>
      <c r="T12" s="1911">
        <f>SUM(L12:O12)</f>
        <v>0</v>
      </c>
      <c r="U12" s="1913" t="str">
        <f>+IFERROR(IF($H$5=$Y$3,"-",T12/AL12),"-")</f>
        <v>-</v>
      </c>
      <c r="V12" s="1914"/>
      <c r="W12" s="1914"/>
      <c r="X12" s="316">
        <f>+'F1 COBERTURA ESTABLECIMIENTOS'!G20</f>
        <v>0</v>
      </c>
      <c r="Y12" s="316">
        <f>+'F1 COBERTURA ESTABLECIMIENTOS'!H20</f>
        <v>0</v>
      </c>
      <c r="Z12" s="316">
        <f>+'F1 COBERTURA ESTABLECIMIENTOS'!I20</f>
        <v>0</v>
      </c>
      <c r="AA12" s="316">
        <f>+'F1 COBERTURA ESTABLECIMIENTOS'!J20</f>
        <v>0</v>
      </c>
      <c r="AB12" s="317">
        <f>SUM(X12:AA12)</f>
        <v>0</v>
      </c>
      <c r="AC12" s="316">
        <f>+'F1 COBERTURA ESTABLECIMIENTOS'!L20</f>
        <v>0</v>
      </c>
      <c r="AD12" s="316">
        <f>+'F1 COBERTURA ESTABLECIMIENTOS'!M20</f>
        <v>0</v>
      </c>
      <c r="AE12" s="316">
        <f>+'F1 COBERTURA ESTABLECIMIENTOS'!N20</f>
        <v>0</v>
      </c>
      <c r="AF12" s="316">
        <f>+'F1 COBERTURA ESTABLECIMIENTOS'!O20</f>
        <v>0</v>
      </c>
      <c r="AG12" s="317">
        <f>SUM(AC12:AF12)</f>
        <v>0</v>
      </c>
      <c r="AH12" s="316">
        <f>+IF(ISERROR(ROUND(AC12*0.8,0)),"",ROUND(AC12*0.8,0))</f>
        <v>0</v>
      </c>
      <c r="AI12" s="316">
        <f>+IF(ISERROR(ROUND(AD12*0.8,0)),"",ROUND(AD12*0.8,0))</f>
        <v>0</v>
      </c>
      <c r="AJ12" s="316">
        <f>+IF(ISERROR(ROUND(AE12*0.8,0)),"",ROUND(AE12*0.8,0))</f>
        <v>0</v>
      </c>
      <c r="AK12" s="316">
        <f>+IF(ISERROR(ROUND(AF12*0.8,0)),"",ROUND(AF12*0.8,0))</f>
        <v>0</v>
      </c>
      <c r="AL12" s="317">
        <f>SUM(AH12:AK12)</f>
        <v>0</v>
      </c>
    </row>
    <row r="13" spans="1:38">
      <c r="A13" s="1906">
        <f>+'F1 COBERTURA ESTABLECIMIENTOS'!B21</f>
        <v>0</v>
      </c>
      <c r="B13" s="1907">
        <f>+'F1 COBERTURA ESTABLECIMIENTOS'!C21</f>
        <v>0</v>
      </c>
      <c r="C13" s="1908">
        <f>+'F1 COBERTURA ESTABLECIMIENTOS'!D21</f>
        <v>0</v>
      </c>
      <c r="D13" s="1909"/>
      <c r="E13" s="1909"/>
      <c r="F13" s="1909"/>
      <c r="G13" s="1909"/>
      <c r="H13" s="1909"/>
      <c r="I13" s="1909"/>
      <c r="J13" s="1909"/>
      <c r="K13" s="1909"/>
      <c r="L13" s="1909"/>
      <c r="M13" s="1909"/>
      <c r="N13" s="1910"/>
      <c r="O13" s="1910"/>
      <c r="P13" s="1911">
        <f t="shared" ref="P13:P54" si="0">SUM(D13:G13)</f>
        <v>0</v>
      </c>
      <c r="Q13" s="1912" t="str">
        <f t="shared" ref="Q13:Q54" si="1">+IFERROR(IF($H$5=$Y$3,"-",P13/AG13),"-")</f>
        <v>-</v>
      </c>
      <c r="R13" s="1911">
        <f t="shared" ref="R13:R54" si="2">SUM(H13:K13)</f>
        <v>0</v>
      </c>
      <c r="S13" s="1912" t="str">
        <f t="shared" ref="S13:S54" si="3">+IFERROR(IF($H$5=$Y$3,"-",R13/AB13),"-")</f>
        <v>-</v>
      </c>
      <c r="T13" s="1911">
        <f t="shared" ref="T13:T54" si="4">SUM(L13:O13)</f>
        <v>0</v>
      </c>
      <c r="U13" s="1913" t="str">
        <f t="shared" ref="U13:U54" si="5">+IFERROR(IF($H$5=$Y$3,"-",T13/AL13),"-")</f>
        <v>-</v>
      </c>
      <c r="V13" s="1915"/>
      <c r="W13" s="1915"/>
      <c r="X13" s="316">
        <f>+'F1 COBERTURA ESTABLECIMIENTOS'!G21</f>
        <v>0</v>
      </c>
      <c r="Y13" s="316">
        <f>+'F1 COBERTURA ESTABLECIMIENTOS'!H21</f>
        <v>0</v>
      </c>
      <c r="Z13" s="316">
        <f>+'F1 COBERTURA ESTABLECIMIENTOS'!I21</f>
        <v>0</v>
      </c>
      <c r="AA13" s="316">
        <f>+'F1 COBERTURA ESTABLECIMIENTOS'!J21</f>
        <v>0</v>
      </c>
      <c r="AB13" s="317">
        <f t="shared" ref="AB13:AB54" si="6">SUM(X13:AA13)</f>
        <v>0</v>
      </c>
      <c r="AC13" s="316">
        <f>+'F1 COBERTURA ESTABLECIMIENTOS'!L21</f>
        <v>0</v>
      </c>
      <c r="AD13" s="316">
        <f>+'F1 COBERTURA ESTABLECIMIENTOS'!M21</f>
        <v>0</v>
      </c>
      <c r="AE13" s="316">
        <f>+'F1 COBERTURA ESTABLECIMIENTOS'!N21</f>
        <v>0</v>
      </c>
      <c r="AF13" s="316">
        <f>+'F1 COBERTURA ESTABLECIMIENTOS'!O21</f>
        <v>0</v>
      </c>
      <c r="AG13" s="317">
        <f t="shared" ref="AG13:AG54" si="7">SUM(AC13:AF13)</f>
        <v>0</v>
      </c>
      <c r="AH13" s="316">
        <f t="shared" ref="AH13:AH54" si="8">+IF(ISERROR(ROUND(AC13*0.8,0)),"",ROUND(AC13*0.8,0))</f>
        <v>0</v>
      </c>
      <c r="AI13" s="316">
        <f t="shared" ref="AI13:AI54" si="9">+IF(ISERROR(ROUND(AD13*0.8,0)),"",ROUND(AD13*0.8,0))</f>
        <v>0</v>
      </c>
      <c r="AJ13" s="316">
        <f t="shared" ref="AJ13:AJ54" si="10">+IF(ISERROR(ROUND(AE13*0.8,0)),"",ROUND(AE13*0.8,0))</f>
        <v>0</v>
      </c>
      <c r="AK13" s="316">
        <f t="shared" ref="AK13:AK54" si="11">+IF(ISERROR(ROUND(AF13*0.8,0)),"",ROUND(AF13*0.8,0))</f>
        <v>0</v>
      </c>
      <c r="AL13" s="317">
        <f t="shared" ref="AL13:AL54" si="12">SUM(AH13:AK13)</f>
        <v>0</v>
      </c>
    </row>
    <row r="14" spans="1:38">
      <c r="A14" s="1906">
        <f>+'F1 COBERTURA ESTABLECIMIENTOS'!B22</f>
        <v>0</v>
      </c>
      <c r="B14" s="1907">
        <f>+'F1 COBERTURA ESTABLECIMIENTOS'!C22</f>
        <v>0</v>
      </c>
      <c r="C14" s="1908">
        <f>+'F1 COBERTURA ESTABLECIMIENTOS'!D22</f>
        <v>0</v>
      </c>
      <c r="D14" s="1909"/>
      <c r="E14" s="1909"/>
      <c r="F14" s="1909"/>
      <c r="G14" s="1909"/>
      <c r="H14" s="1909"/>
      <c r="I14" s="1909"/>
      <c r="J14" s="1909"/>
      <c r="K14" s="1909"/>
      <c r="L14" s="1909"/>
      <c r="M14" s="1909"/>
      <c r="N14" s="1910"/>
      <c r="O14" s="1910"/>
      <c r="P14" s="1911">
        <f t="shared" si="0"/>
        <v>0</v>
      </c>
      <c r="Q14" s="1912" t="str">
        <f t="shared" si="1"/>
        <v>-</v>
      </c>
      <c r="R14" s="1911">
        <f t="shared" si="2"/>
        <v>0</v>
      </c>
      <c r="S14" s="1912" t="str">
        <f t="shared" si="3"/>
        <v>-</v>
      </c>
      <c r="T14" s="1911">
        <f t="shared" si="4"/>
        <v>0</v>
      </c>
      <c r="U14" s="1913" t="str">
        <f t="shared" si="5"/>
        <v>-</v>
      </c>
      <c r="V14" s="1915"/>
      <c r="W14" s="1915"/>
      <c r="X14" s="316">
        <f>+'F1 COBERTURA ESTABLECIMIENTOS'!G22</f>
        <v>0</v>
      </c>
      <c r="Y14" s="316">
        <f>+'F1 COBERTURA ESTABLECIMIENTOS'!H22</f>
        <v>0</v>
      </c>
      <c r="Z14" s="316">
        <f>+'F1 COBERTURA ESTABLECIMIENTOS'!I22</f>
        <v>0</v>
      </c>
      <c r="AA14" s="316">
        <f>+'F1 COBERTURA ESTABLECIMIENTOS'!J22</f>
        <v>0</v>
      </c>
      <c r="AB14" s="317">
        <f t="shared" si="6"/>
        <v>0</v>
      </c>
      <c r="AC14" s="316">
        <f>+'F1 COBERTURA ESTABLECIMIENTOS'!L22</f>
        <v>0</v>
      </c>
      <c r="AD14" s="316">
        <f>+'F1 COBERTURA ESTABLECIMIENTOS'!M22</f>
        <v>0</v>
      </c>
      <c r="AE14" s="316">
        <f>+'F1 COBERTURA ESTABLECIMIENTOS'!N22</f>
        <v>0</v>
      </c>
      <c r="AF14" s="316">
        <f>+'F1 COBERTURA ESTABLECIMIENTOS'!O22</f>
        <v>0</v>
      </c>
      <c r="AG14" s="317">
        <f t="shared" si="7"/>
        <v>0</v>
      </c>
      <c r="AH14" s="316">
        <f t="shared" si="8"/>
        <v>0</v>
      </c>
      <c r="AI14" s="316">
        <f t="shared" si="9"/>
        <v>0</v>
      </c>
      <c r="AJ14" s="316">
        <f t="shared" si="10"/>
        <v>0</v>
      </c>
      <c r="AK14" s="316">
        <f t="shared" si="11"/>
        <v>0</v>
      </c>
      <c r="AL14" s="317">
        <f t="shared" si="12"/>
        <v>0</v>
      </c>
    </row>
    <row r="15" spans="1:38">
      <c r="A15" s="1906">
        <f>+'F1 COBERTURA ESTABLECIMIENTOS'!B23</f>
        <v>0</v>
      </c>
      <c r="B15" s="1907">
        <f>+'F1 COBERTURA ESTABLECIMIENTOS'!C23</f>
        <v>0</v>
      </c>
      <c r="C15" s="1908">
        <f>+'F1 COBERTURA ESTABLECIMIENTOS'!D23</f>
        <v>0</v>
      </c>
      <c r="D15" s="1909"/>
      <c r="E15" s="1909"/>
      <c r="F15" s="1909"/>
      <c r="G15" s="1909"/>
      <c r="H15" s="1909"/>
      <c r="I15" s="1909"/>
      <c r="J15" s="1909"/>
      <c r="K15" s="1909"/>
      <c r="L15" s="1909"/>
      <c r="M15" s="1909"/>
      <c r="N15" s="1910"/>
      <c r="O15" s="1910"/>
      <c r="P15" s="1911">
        <f t="shared" si="0"/>
        <v>0</v>
      </c>
      <c r="Q15" s="1912" t="str">
        <f t="shared" si="1"/>
        <v>-</v>
      </c>
      <c r="R15" s="1911">
        <f>SUM(H15:K15)</f>
        <v>0</v>
      </c>
      <c r="S15" s="1912" t="str">
        <f t="shared" si="3"/>
        <v>-</v>
      </c>
      <c r="T15" s="1911">
        <f t="shared" si="4"/>
        <v>0</v>
      </c>
      <c r="U15" s="1913" t="str">
        <f t="shared" si="5"/>
        <v>-</v>
      </c>
      <c r="V15" s="1915"/>
      <c r="W15" s="1915"/>
      <c r="X15" s="316">
        <f>+'F1 COBERTURA ESTABLECIMIENTOS'!G23</f>
        <v>0</v>
      </c>
      <c r="Y15" s="316">
        <f>+'F1 COBERTURA ESTABLECIMIENTOS'!H23</f>
        <v>0</v>
      </c>
      <c r="Z15" s="316">
        <f>+'F1 COBERTURA ESTABLECIMIENTOS'!I23</f>
        <v>0</v>
      </c>
      <c r="AA15" s="316">
        <f>+'F1 COBERTURA ESTABLECIMIENTOS'!J23</f>
        <v>0</v>
      </c>
      <c r="AB15" s="317">
        <f t="shared" si="6"/>
        <v>0</v>
      </c>
      <c r="AC15" s="316">
        <f>+'F1 COBERTURA ESTABLECIMIENTOS'!L23</f>
        <v>0</v>
      </c>
      <c r="AD15" s="316">
        <f>+'F1 COBERTURA ESTABLECIMIENTOS'!M23</f>
        <v>0</v>
      </c>
      <c r="AE15" s="316">
        <f>+'F1 COBERTURA ESTABLECIMIENTOS'!N23</f>
        <v>0</v>
      </c>
      <c r="AF15" s="316">
        <f>+'F1 COBERTURA ESTABLECIMIENTOS'!O23</f>
        <v>0</v>
      </c>
      <c r="AG15" s="317">
        <f t="shared" si="7"/>
        <v>0</v>
      </c>
      <c r="AH15" s="316">
        <f t="shared" si="8"/>
        <v>0</v>
      </c>
      <c r="AI15" s="316">
        <f t="shared" si="9"/>
        <v>0</v>
      </c>
      <c r="AJ15" s="316">
        <f t="shared" si="10"/>
        <v>0</v>
      </c>
      <c r="AK15" s="316">
        <f t="shared" si="11"/>
        <v>0</v>
      </c>
      <c r="AL15" s="317">
        <f t="shared" si="12"/>
        <v>0</v>
      </c>
    </row>
    <row r="16" spans="1:38">
      <c r="A16" s="1906">
        <f>+'F1 COBERTURA ESTABLECIMIENTOS'!B24</f>
        <v>0</v>
      </c>
      <c r="B16" s="1907">
        <f>+'F1 COBERTURA ESTABLECIMIENTOS'!C24</f>
        <v>0</v>
      </c>
      <c r="C16" s="1908">
        <f>+'F1 COBERTURA ESTABLECIMIENTOS'!D24</f>
        <v>0</v>
      </c>
      <c r="D16" s="1909"/>
      <c r="E16" s="1909"/>
      <c r="F16" s="1909"/>
      <c r="G16" s="1909"/>
      <c r="H16" s="1909"/>
      <c r="I16" s="1909"/>
      <c r="J16" s="1909"/>
      <c r="K16" s="1909"/>
      <c r="L16" s="1909"/>
      <c r="M16" s="1909"/>
      <c r="N16" s="1910"/>
      <c r="O16" s="1910"/>
      <c r="P16" s="1911">
        <f t="shared" si="0"/>
        <v>0</v>
      </c>
      <c r="Q16" s="1912" t="str">
        <f t="shared" si="1"/>
        <v>-</v>
      </c>
      <c r="R16" s="1911">
        <f t="shared" si="2"/>
        <v>0</v>
      </c>
      <c r="S16" s="1912" t="str">
        <f t="shared" si="3"/>
        <v>-</v>
      </c>
      <c r="T16" s="1911">
        <f t="shared" si="4"/>
        <v>0</v>
      </c>
      <c r="U16" s="1913" t="str">
        <f t="shared" si="5"/>
        <v>-</v>
      </c>
      <c r="V16" s="1915"/>
      <c r="W16" s="1915"/>
      <c r="X16" s="316">
        <f>+'F1 COBERTURA ESTABLECIMIENTOS'!G24</f>
        <v>0</v>
      </c>
      <c r="Y16" s="316">
        <f>+'F1 COBERTURA ESTABLECIMIENTOS'!H24</f>
        <v>0</v>
      </c>
      <c r="Z16" s="316">
        <f>+'F1 COBERTURA ESTABLECIMIENTOS'!I24</f>
        <v>0</v>
      </c>
      <c r="AA16" s="316">
        <f>+'F1 COBERTURA ESTABLECIMIENTOS'!J24</f>
        <v>0</v>
      </c>
      <c r="AB16" s="317">
        <f t="shared" si="6"/>
        <v>0</v>
      </c>
      <c r="AC16" s="316">
        <f>+'F1 COBERTURA ESTABLECIMIENTOS'!L24</f>
        <v>0</v>
      </c>
      <c r="AD16" s="316">
        <f>+'F1 COBERTURA ESTABLECIMIENTOS'!M24</f>
        <v>0</v>
      </c>
      <c r="AE16" s="316">
        <f>+'F1 COBERTURA ESTABLECIMIENTOS'!N24</f>
        <v>0</v>
      </c>
      <c r="AF16" s="316">
        <f>+'F1 COBERTURA ESTABLECIMIENTOS'!O24</f>
        <v>0</v>
      </c>
      <c r="AG16" s="317">
        <f t="shared" si="7"/>
        <v>0</v>
      </c>
      <c r="AH16" s="316">
        <f t="shared" si="8"/>
        <v>0</v>
      </c>
      <c r="AI16" s="316">
        <f t="shared" si="9"/>
        <v>0</v>
      </c>
      <c r="AJ16" s="316">
        <f t="shared" si="10"/>
        <v>0</v>
      </c>
      <c r="AK16" s="316">
        <f t="shared" si="11"/>
        <v>0</v>
      </c>
      <c r="AL16" s="317">
        <f t="shared" si="12"/>
        <v>0</v>
      </c>
    </row>
    <row r="17" spans="1:38">
      <c r="A17" s="1906">
        <f>+'F1 COBERTURA ESTABLECIMIENTOS'!B25</f>
        <v>0</v>
      </c>
      <c r="B17" s="1907">
        <f>+'F1 COBERTURA ESTABLECIMIENTOS'!C25</f>
        <v>0</v>
      </c>
      <c r="C17" s="1908">
        <f>+'F1 COBERTURA ESTABLECIMIENTOS'!D25</f>
        <v>0</v>
      </c>
      <c r="D17" s="1909"/>
      <c r="E17" s="1909"/>
      <c r="F17" s="1909"/>
      <c r="G17" s="1909"/>
      <c r="H17" s="1909"/>
      <c r="I17" s="1909"/>
      <c r="J17" s="1909"/>
      <c r="K17" s="1909"/>
      <c r="L17" s="1909"/>
      <c r="M17" s="1909"/>
      <c r="N17" s="1910"/>
      <c r="O17" s="1910"/>
      <c r="P17" s="1911">
        <f t="shared" si="0"/>
        <v>0</v>
      </c>
      <c r="Q17" s="1912" t="str">
        <f t="shared" si="1"/>
        <v>-</v>
      </c>
      <c r="R17" s="1911">
        <f t="shared" si="2"/>
        <v>0</v>
      </c>
      <c r="S17" s="1912" t="str">
        <f t="shared" si="3"/>
        <v>-</v>
      </c>
      <c r="T17" s="1911">
        <f t="shared" si="4"/>
        <v>0</v>
      </c>
      <c r="U17" s="1913" t="str">
        <f t="shared" si="5"/>
        <v>-</v>
      </c>
      <c r="V17" s="1915"/>
      <c r="W17" s="1915"/>
      <c r="X17" s="316">
        <f>+'F1 COBERTURA ESTABLECIMIENTOS'!G25</f>
        <v>0</v>
      </c>
      <c r="Y17" s="316">
        <f>+'F1 COBERTURA ESTABLECIMIENTOS'!H25</f>
        <v>0</v>
      </c>
      <c r="Z17" s="316">
        <f>+'F1 COBERTURA ESTABLECIMIENTOS'!I25</f>
        <v>0</v>
      </c>
      <c r="AA17" s="316">
        <f>+'F1 COBERTURA ESTABLECIMIENTOS'!J25</f>
        <v>0</v>
      </c>
      <c r="AB17" s="317">
        <f t="shared" si="6"/>
        <v>0</v>
      </c>
      <c r="AC17" s="316">
        <f>+'F1 COBERTURA ESTABLECIMIENTOS'!L25</f>
        <v>0</v>
      </c>
      <c r="AD17" s="316">
        <f>+'F1 COBERTURA ESTABLECIMIENTOS'!M25</f>
        <v>0</v>
      </c>
      <c r="AE17" s="316">
        <f>+'F1 COBERTURA ESTABLECIMIENTOS'!N25</f>
        <v>0</v>
      </c>
      <c r="AF17" s="316">
        <f>+'F1 COBERTURA ESTABLECIMIENTOS'!O25</f>
        <v>0</v>
      </c>
      <c r="AG17" s="317">
        <f t="shared" si="7"/>
        <v>0</v>
      </c>
      <c r="AH17" s="316">
        <f t="shared" si="8"/>
        <v>0</v>
      </c>
      <c r="AI17" s="316">
        <f t="shared" si="9"/>
        <v>0</v>
      </c>
      <c r="AJ17" s="316">
        <f t="shared" si="10"/>
        <v>0</v>
      </c>
      <c r="AK17" s="316">
        <f t="shared" si="11"/>
        <v>0</v>
      </c>
      <c r="AL17" s="317">
        <f t="shared" si="12"/>
        <v>0</v>
      </c>
    </row>
    <row r="18" spans="1:38">
      <c r="A18" s="1906">
        <f>+'F1 COBERTURA ESTABLECIMIENTOS'!B26</f>
        <v>0</v>
      </c>
      <c r="B18" s="1907">
        <f>+'F1 COBERTURA ESTABLECIMIENTOS'!C26</f>
        <v>0</v>
      </c>
      <c r="C18" s="1908">
        <f>+'F1 COBERTURA ESTABLECIMIENTOS'!D26</f>
        <v>0</v>
      </c>
      <c r="D18" s="1909"/>
      <c r="E18" s="1909"/>
      <c r="F18" s="1909"/>
      <c r="G18" s="1909"/>
      <c r="H18" s="1909"/>
      <c r="I18" s="1909"/>
      <c r="J18" s="1909"/>
      <c r="K18" s="1909"/>
      <c r="L18" s="1909"/>
      <c r="M18" s="1909"/>
      <c r="N18" s="1910"/>
      <c r="O18" s="1910"/>
      <c r="P18" s="1911">
        <f t="shared" si="0"/>
        <v>0</v>
      </c>
      <c r="Q18" s="1912" t="str">
        <f t="shared" si="1"/>
        <v>-</v>
      </c>
      <c r="R18" s="1911">
        <f t="shared" si="2"/>
        <v>0</v>
      </c>
      <c r="S18" s="1912" t="str">
        <f t="shared" si="3"/>
        <v>-</v>
      </c>
      <c r="T18" s="1911">
        <f t="shared" si="4"/>
        <v>0</v>
      </c>
      <c r="U18" s="1913" t="str">
        <f t="shared" si="5"/>
        <v>-</v>
      </c>
      <c r="V18" s="1915"/>
      <c r="W18" s="1915"/>
      <c r="X18" s="316">
        <f>+'F1 COBERTURA ESTABLECIMIENTOS'!G26</f>
        <v>0</v>
      </c>
      <c r="Y18" s="316">
        <f>+'F1 COBERTURA ESTABLECIMIENTOS'!H26</f>
        <v>0</v>
      </c>
      <c r="Z18" s="316">
        <f>+'F1 COBERTURA ESTABLECIMIENTOS'!I26</f>
        <v>0</v>
      </c>
      <c r="AA18" s="316">
        <f>+'F1 COBERTURA ESTABLECIMIENTOS'!J26</f>
        <v>0</v>
      </c>
      <c r="AB18" s="317">
        <f t="shared" si="6"/>
        <v>0</v>
      </c>
      <c r="AC18" s="316">
        <f>+'F1 COBERTURA ESTABLECIMIENTOS'!L26</f>
        <v>0</v>
      </c>
      <c r="AD18" s="316">
        <f>+'F1 COBERTURA ESTABLECIMIENTOS'!M26</f>
        <v>0</v>
      </c>
      <c r="AE18" s="316">
        <f>+'F1 COBERTURA ESTABLECIMIENTOS'!N26</f>
        <v>0</v>
      </c>
      <c r="AF18" s="316">
        <f>+'F1 COBERTURA ESTABLECIMIENTOS'!O26</f>
        <v>0</v>
      </c>
      <c r="AG18" s="317">
        <f t="shared" si="7"/>
        <v>0</v>
      </c>
      <c r="AH18" s="316">
        <f t="shared" si="8"/>
        <v>0</v>
      </c>
      <c r="AI18" s="316">
        <f t="shared" si="9"/>
        <v>0</v>
      </c>
      <c r="AJ18" s="316">
        <f t="shared" si="10"/>
        <v>0</v>
      </c>
      <c r="AK18" s="316">
        <f t="shared" si="11"/>
        <v>0</v>
      </c>
      <c r="AL18" s="317">
        <f t="shared" si="12"/>
        <v>0</v>
      </c>
    </row>
    <row r="19" spans="1:38">
      <c r="A19" s="1906">
        <f>+'F1 COBERTURA ESTABLECIMIENTOS'!B27</f>
        <v>0</v>
      </c>
      <c r="B19" s="1907">
        <f>+'F1 COBERTURA ESTABLECIMIENTOS'!C27</f>
        <v>0</v>
      </c>
      <c r="C19" s="1908">
        <f>+'F1 COBERTURA ESTABLECIMIENTOS'!D27</f>
        <v>0</v>
      </c>
      <c r="D19" s="1909"/>
      <c r="E19" s="1909"/>
      <c r="F19" s="1909"/>
      <c r="G19" s="1909"/>
      <c r="H19" s="1909"/>
      <c r="I19" s="1909"/>
      <c r="J19" s="1909"/>
      <c r="K19" s="1909"/>
      <c r="L19" s="1909"/>
      <c r="M19" s="1909"/>
      <c r="N19" s="1910"/>
      <c r="O19" s="1910"/>
      <c r="P19" s="1911">
        <f t="shared" si="0"/>
        <v>0</v>
      </c>
      <c r="Q19" s="1912" t="str">
        <f t="shared" si="1"/>
        <v>-</v>
      </c>
      <c r="R19" s="1911">
        <f t="shared" si="2"/>
        <v>0</v>
      </c>
      <c r="S19" s="1912" t="str">
        <f t="shared" si="3"/>
        <v>-</v>
      </c>
      <c r="T19" s="1911">
        <f t="shared" si="4"/>
        <v>0</v>
      </c>
      <c r="U19" s="1913" t="str">
        <f t="shared" si="5"/>
        <v>-</v>
      </c>
      <c r="V19" s="1915"/>
      <c r="W19" s="1915"/>
      <c r="X19" s="316">
        <f>+'F1 COBERTURA ESTABLECIMIENTOS'!G27</f>
        <v>0</v>
      </c>
      <c r="Y19" s="316">
        <f>+'F1 COBERTURA ESTABLECIMIENTOS'!H27</f>
        <v>0</v>
      </c>
      <c r="Z19" s="316">
        <f>+'F1 COBERTURA ESTABLECIMIENTOS'!I27</f>
        <v>0</v>
      </c>
      <c r="AA19" s="316">
        <f>+'F1 COBERTURA ESTABLECIMIENTOS'!J27</f>
        <v>0</v>
      </c>
      <c r="AB19" s="317">
        <f t="shared" si="6"/>
        <v>0</v>
      </c>
      <c r="AC19" s="316">
        <f>+'F1 COBERTURA ESTABLECIMIENTOS'!L27</f>
        <v>0</v>
      </c>
      <c r="AD19" s="316">
        <f>+'F1 COBERTURA ESTABLECIMIENTOS'!M27</f>
        <v>0</v>
      </c>
      <c r="AE19" s="316">
        <f>+'F1 COBERTURA ESTABLECIMIENTOS'!N27</f>
        <v>0</v>
      </c>
      <c r="AF19" s="316">
        <f>+'F1 COBERTURA ESTABLECIMIENTOS'!O27</f>
        <v>0</v>
      </c>
      <c r="AG19" s="317">
        <f t="shared" si="7"/>
        <v>0</v>
      </c>
      <c r="AH19" s="316">
        <f t="shared" si="8"/>
        <v>0</v>
      </c>
      <c r="AI19" s="316">
        <f t="shared" si="9"/>
        <v>0</v>
      </c>
      <c r="AJ19" s="316">
        <f t="shared" si="10"/>
        <v>0</v>
      </c>
      <c r="AK19" s="316">
        <f t="shared" si="11"/>
        <v>0</v>
      </c>
      <c r="AL19" s="317">
        <f t="shared" si="12"/>
        <v>0</v>
      </c>
    </row>
    <row r="20" spans="1:38">
      <c r="A20" s="1906">
        <f>+'F1 COBERTURA ESTABLECIMIENTOS'!B28</f>
        <v>0</v>
      </c>
      <c r="B20" s="1907">
        <f>+'F1 COBERTURA ESTABLECIMIENTOS'!C28</f>
        <v>0</v>
      </c>
      <c r="C20" s="1908">
        <f>+'F1 COBERTURA ESTABLECIMIENTOS'!D28</f>
        <v>0</v>
      </c>
      <c r="D20" s="1909"/>
      <c r="E20" s="1909"/>
      <c r="F20" s="1909"/>
      <c r="G20" s="1909"/>
      <c r="H20" s="1909"/>
      <c r="I20" s="1909"/>
      <c r="J20" s="1909"/>
      <c r="K20" s="1909"/>
      <c r="L20" s="1909"/>
      <c r="M20" s="1909"/>
      <c r="N20" s="1910"/>
      <c r="O20" s="1910"/>
      <c r="P20" s="1911">
        <f t="shared" si="0"/>
        <v>0</v>
      </c>
      <c r="Q20" s="1912" t="str">
        <f t="shared" si="1"/>
        <v>-</v>
      </c>
      <c r="R20" s="1911">
        <f t="shared" si="2"/>
        <v>0</v>
      </c>
      <c r="S20" s="1912" t="str">
        <f t="shared" si="3"/>
        <v>-</v>
      </c>
      <c r="T20" s="1911">
        <f t="shared" si="4"/>
        <v>0</v>
      </c>
      <c r="U20" s="1913" t="str">
        <f t="shared" si="5"/>
        <v>-</v>
      </c>
      <c r="V20" s="1915"/>
      <c r="W20" s="1915"/>
      <c r="X20" s="316">
        <f>+'F1 COBERTURA ESTABLECIMIENTOS'!G28</f>
        <v>0</v>
      </c>
      <c r="Y20" s="316">
        <f>+'F1 COBERTURA ESTABLECIMIENTOS'!H28</f>
        <v>0</v>
      </c>
      <c r="Z20" s="316">
        <f>+'F1 COBERTURA ESTABLECIMIENTOS'!I28</f>
        <v>0</v>
      </c>
      <c r="AA20" s="316">
        <f>+'F1 COBERTURA ESTABLECIMIENTOS'!J28</f>
        <v>0</v>
      </c>
      <c r="AB20" s="317">
        <f t="shared" si="6"/>
        <v>0</v>
      </c>
      <c r="AC20" s="316">
        <f>+'F1 COBERTURA ESTABLECIMIENTOS'!L28</f>
        <v>0</v>
      </c>
      <c r="AD20" s="316">
        <f>+'F1 COBERTURA ESTABLECIMIENTOS'!M28</f>
        <v>0</v>
      </c>
      <c r="AE20" s="316">
        <f>+'F1 COBERTURA ESTABLECIMIENTOS'!N28</f>
        <v>0</v>
      </c>
      <c r="AF20" s="316">
        <f>+'F1 COBERTURA ESTABLECIMIENTOS'!O28</f>
        <v>0</v>
      </c>
      <c r="AG20" s="317">
        <f t="shared" si="7"/>
        <v>0</v>
      </c>
      <c r="AH20" s="316">
        <f t="shared" si="8"/>
        <v>0</v>
      </c>
      <c r="AI20" s="316">
        <f t="shared" si="9"/>
        <v>0</v>
      </c>
      <c r="AJ20" s="316">
        <f t="shared" si="10"/>
        <v>0</v>
      </c>
      <c r="AK20" s="316">
        <f t="shared" si="11"/>
        <v>0</v>
      </c>
      <c r="AL20" s="317">
        <f t="shared" si="12"/>
        <v>0</v>
      </c>
    </row>
    <row r="21" spans="1:38">
      <c r="A21" s="1906">
        <f>+'F1 COBERTURA ESTABLECIMIENTOS'!B29</f>
        <v>0</v>
      </c>
      <c r="B21" s="1907">
        <f>+'F1 COBERTURA ESTABLECIMIENTOS'!C29</f>
        <v>0</v>
      </c>
      <c r="C21" s="1908">
        <f>+'F1 COBERTURA ESTABLECIMIENTOS'!D29</f>
        <v>0</v>
      </c>
      <c r="D21" s="1909"/>
      <c r="E21" s="1909"/>
      <c r="F21" s="1909"/>
      <c r="G21" s="1909"/>
      <c r="H21" s="1909"/>
      <c r="I21" s="1909"/>
      <c r="J21" s="1909"/>
      <c r="K21" s="1909"/>
      <c r="L21" s="1909"/>
      <c r="M21" s="1909"/>
      <c r="N21" s="1910"/>
      <c r="O21" s="1910"/>
      <c r="P21" s="1911">
        <f t="shared" si="0"/>
        <v>0</v>
      </c>
      <c r="Q21" s="1912" t="str">
        <f t="shared" si="1"/>
        <v>-</v>
      </c>
      <c r="R21" s="1911">
        <f t="shared" si="2"/>
        <v>0</v>
      </c>
      <c r="S21" s="1912" t="str">
        <f t="shared" si="3"/>
        <v>-</v>
      </c>
      <c r="T21" s="1911">
        <f t="shared" si="4"/>
        <v>0</v>
      </c>
      <c r="U21" s="1913" t="str">
        <f t="shared" si="5"/>
        <v>-</v>
      </c>
      <c r="V21" s="1915"/>
      <c r="W21" s="1915"/>
      <c r="X21" s="316">
        <f>+'F1 COBERTURA ESTABLECIMIENTOS'!G29</f>
        <v>0</v>
      </c>
      <c r="Y21" s="316">
        <f>+'F1 COBERTURA ESTABLECIMIENTOS'!H29</f>
        <v>0</v>
      </c>
      <c r="Z21" s="316">
        <f>+'F1 COBERTURA ESTABLECIMIENTOS'!I29</f>
        <v>0</v>
      </c>
      <c r="AA21" s="316">
        <f>+'F1 COBERTURA ESTABLECIMIENTOS'!J29</f>
        <v>0</v>
      </c>
      <c r="AB21" s="317">
        <f t="shared" si="6"/>
        <v>0</v>
      </c>
      <c r="AC21" s="316">
        <f>+'F1 COBERTURA ESTABLECIMIENTOS'!L29</f>
        <v>0</v>
      </c>
      <c r="AD21" s="316">
        <f>+'F1 COBERTURA ESTABLECIMIENTOS'!M29</f>
        <v>0</v>
      </c>
      <c r="AE21" s="316">
        <f>+'F1 COBERTURA ESTABLECIMIENTOS'!N29</f>
        <v>0</v>
      </c>
      <c r="AF21" s="316">
        <f>+'F1 COBERTURA ESTABLECIMIENTOS'!O29</f>
        <v>0</v>
      </c>
      <c r="AG21" s="317">
        <f t="shared" si="7"/>
        <v>0</v>
      </c>
      <c r="AH21" s="316">
        <f t="shared" si="8"/>
        <v>0</v>
      </c>
      <c r="AI21" s="316">
        <f t="shared" si="9"/>
        <v>0</v>
      </c>
      <c r="AJ21" s="316">
        <f t="shared" si="10"/>
        <v>0</v>
      </c>
      <c r="AK21" s="316">
        <f t="shared" si="11"/>
        <v>0</v>
      </c>
      <c r="AL21" s="317">
        <f t="shared" si="12"/>
        <v>0</v>
      </c>
    </row>
    <row r="22" spans="1:38">
      <c r="A22" s="1906">
        <f>+'F1 COBERTURA ESTABLECIMIENTOS'!B30</f>
        <v>0</v>
      </c>
      <c r="B22" s="1907">
        <f>+'F1 COBERTURA ESTABLECIMIENTOS'!C30</f>
        <v>0</v>
      </c>
      <c r="C22" s="1908">
        <f>+'F1 COBERTURA ESTABLECIMIENTOS'!D30</f>
        <v>0</v>
      </c>
      <c r="D22" s="1909"/>
      <c r="E22" s="1909"/>
      <c r="F22" s="1909"/>
      <c r="G22" s="1909"/>
      <c r="H22" s="1909"/>
      <c r="I22" s="1909"/>
      <c r="J22" s="1909"/>
      <c r="K22" s="1909"/>
      <c r="L22" s="1909"/>
      <c r="M22" s="1909"/>
      <c r="N22" s="1910"/>
      <c r="O22" s="1910"/>
      <c r="P22" s="1911">
        <f t="shared" si="0"/>
        <v>0</v>
      </c>
      <c r="Q22" s="1912" t="str">
        <f t="shared" si="1"/>
        <v>-</v>
      </c>
      <c r="R22" s="1911">
        <f t="shared" si="2"/>
        <v>0</v>
      </c>
      <c r="S22" s="1912" t="str">
        <f t="shared" si="3"/>
        <v>-</v>
      </c>
      <c r="T22" s="1911">
        <f t="shared" si="4"/>
        <v>0</v>
      </c>
      <c r="U22" s="1913" t="str">
        <f t="shared" si="5"/>
        <v>-</v>
      </c>
      <c r="V22" s="1915"/>
      <c r="W22" s="1915"/>
      <c r="X22" s="316">
        <f>+'F1 COBERTURA ESTABLECIMIENTOS'!G30</f>
        <v>0</v>
      </c>
      <c r="Y22" s="316">
        <f>+'F1 COBERTURA ESTABLECIMIENTOS'!H30</f>
        <v>0</v>
      </c>
      <c r="Z22" s="316">
        <f>+'F1 COBERTURA ESTABLECIMIENTOS'!I30</f>
        <v>0</v>
      </c>
      <c r="AA22" s="316">
        <f>+'F1 COBERTURA ESTABLECIMIENTOS'!J30</f>
        <v>0</v>
      </c>
      <c r="AB22" s="317">
        <f t="shared" si="6"/>
        <v>0</v>
      </c>
      <c r="AC22" s="316">
        <f>+'F1 COBERTURA ESTABLECIMIENTOS'!L30</f>
        <v>0</v>
      </c>
      <c r="AD22" s="316">
        <f>+'F1 COBERTURA ESTABLECIMIENTOS'!M30</f>
        <v>0</v>
      </c>
      <c r="AE22" s="316">
        <f>+'F1 COBERTURA ESTABLECIMIENTOS'!N30</f>
        <v>0</v>
      </c>
      <c r="AF22" s="316">
        <f>+'F1 COBERTURA ESTABLECIMIENTOS'!O30</f>
        <v>0</v>
      </c>
      <c r="AG22" s="317">
        <f t="shared" si="7"/>
        <v>0</v>
      </c>
      <c r="AH22" s="316">
        <f t="shared" si="8"/>
        <v>0</v>
      </c>
      <c r="AI22" s="316">
        <f t="shared" si="9"/>
        <v>0</v>
      </c>
      <c r="AJ22" s="316">
        <f t="shared" si="10"/>
        <v>0</v>
      </c>
      <c r="AK22" s="316">
        <f t="shared" si="11"/>
        <v>0</v>
      </c>
      <c r="AL22" s="317">
        <f t="shared" si="12"/>
        <v>0</v>
      </c>
    </row>
    <row r="23" spans="1:38">
      <c r="A23" s="1906">
        <f>+'F1 COBERTURA ESTABLECIMIENTOS'!B31</f>
        <v>0</v>
      </c>
      <c r="B23" s="1907">
        <f>+'F1 COBERTURA ESTABLECIMIENTOS'!C31</f>
        <v>0</v>
      </c>
      <c r="C23" s="1908">
        <f>+'F1 COBERTURA ESTABLECIMIENTOS'!D31</f>
        <v>0</v>
      </c>
      <c r="D23" s="1909"/>
      <c r="E23" s="1909"/>
      <c r="F23" s="1909"/>
      <c r="G23" s="1909"/>
      <c r="H23" s="1909"/>
      <c r="I23" s="1909"/>
      <c r="J23" s="1909"/>
      <c r="K23" s="1909"/>
      <c r="L23" s="1909"/>
      <c r="M23" s="1909"/>
      <c r="N23" s="1910"/>
      <c r="O23" s="1910"/>
      <c r="P23" s="1911">
        <f t="shared" si="0"/>
        <v>0</v>
      </c>
      <c r="Q23" s="1912" t="str">
        <f t="shared" si="1"/>
        <v>-</v>
      </c>
      <c r="R23" s="1911">
        <f t="shared" si="2"/>
        <v>0</v>
      </c>
      <c r="S23" s="1912" t="str">
        <f t="shared" si="3"/>
        <v>-</v>
      </c>
      <c r="T23" s="1911">
        <f t="shared" si="4"/>
        <v>0</v>
      </c>
      <c r="U23" s="1913" t="str">
        <f t="shared" si="5"/>
        <v>-</v>
      </c>
      <c r="V23" s="1915"/>
      <c r="W23" s="1915"/>
      <c r="X23" s="316">
        <f>+'F1 COBERTURA ESTABLECIMIENTOS'!G31</f>
        <v>0</v>
      </c>
      <c r="Y23" s="316">
        <f>+'F1 COBERTURA ESTABLECIMIENTOS'!H31</f>
        <v>0</v>
      </c>
      <c r="Z23" s="316">
        <f>+'F1 COBERTURA ESTABLECIMIENTOS'!I31</f>
        <v>0</v>
      </c>
      <c r="AA23" s="316">
        <f>+'F1 COBERTURA ESTABLECIMIENTOS'!J31</f>
        <v>0</v>
      </c>
      <c r="AB23" s="317">
        <f t="shared" si="6"/>
        <v>0</v>
      </c>
      <c r="AC23" s="316">
        <f>+'F1 COBERTURA ESTABLECIMIENTOS'!L31</f>
        <v>0</v>
      </c>
      <c r="AD23" s="316">
        <f>+'F1 COBERTURA ESTABLECIMIENTOS'!M31</f>
        <v>0</v>
      </c>
      <c r="AE23" s="316">
        <f>+'F1 COBERTURA ESTABLECIMIENTOS'!N31</f>
        <v>0</v>
      </c>
      <c r="AF23" s="316">
        <f>+'F1 COBERTURA ESTABLECIMIENTOS'!O31</f>
        <v>0</v>
      </c>
      <c r="AG23" s="317">
        <f t="shared" si="7"/>
        <v>0</v>
      </c>
      <c r="AH23" s="316">
        <f t="shared" si="8"/>
        <v>0</v>
      </c>
      <c r="AI23" s="316">
        <f t="shared" si="9"/>
        <v>0</v>
      </c>
      <c r="AJ23" s="316">
        <f t="shared" si="10"/>
        <v>0</v>
      </c>
      <c r="AK23" s="316">
        <f t="shared" si="11"/>
        <v>0</v>
      </c>
      <c r="AL23" s="317">
        <f t="shared" si="12"/>
        <v>0</v>
      </c>
    </row>
    <row r="24" spans="1:38">
      <c r="A24" s="1906">
        <f>+'F1 COBERTURA ESTABLECIMIENTOS'!B32</f>
        <v>0</v>
      </c>
      <c r="B24" s="1907">
        <f>+'F1 COBERTURA ESTABLECIMIENTOS'!C32</f>
        <v>0</v>
      </c>
      <c r="C24" s="1908">
        <f>+'F1 COBERTURA ESTABLECIMIENTOS'!D32</f>
        <v>0</v>
      </c>
      <c r="D24" s="1909"/>
      <c r="E24" s="1909"/>
      <c r="F24" s="1909"/>
      <c r="G24" s="1909"/>
      <c r="H24" s="1909"/>
      <c r="I24" s="1909"/>
      <c r="J24" s="1909"/>
      <c r="K24" s="1909"/>
      <c r="L24" s="1909"/>
      <c r="M24" s="1909"/>
      <c r="N24" s="1910"/>
      <c r="O24" s="1910"/>
      <c r="P24" s="1911">
        <f t="shared" si="0"/>
        <v>0</v>
      </c>
      <c r="Q24" s="1912" t="str">
        <f t="shared" si="1"/>
        <v>-</v>
      </c>
      <c r="R24" s="1911">
        <f t="shared" si="2"/>
        <v>0</v>
      </c>
      <c r="S24" s="1912" t="str">
        <f t="shared" si="3"/>
        <v>-</v>
      </c>
      <c r="T24" s="1911">
        <f t="shared" si="4"/>
        <v>0</v>
      </c>
      <c r="U24" s="1913" t="str">
        <f t="shared" si="5"/>
        <v>-</v>
      </c>
      <c r="V24" s="1915"/>
      <c r="W24" s="1915"/>
      <c r="X24" s="316">
        <f>+'F1 COBERTURA ESTABLECIMIENTOS'!G32</f>
        <v>0</v>
      </c>
      <c r="Y24" s="316">
        <f>+'F1 COBERTURA ESTABLECIMIENTOS'!H32</f>
        <v>0</v>
      </c>
      <c r="Z24" s="316">
        <f>+'F1 COBERTURA ESTABLECIMIENTOS'!I32</f>
        <v>0</v>
      </c>
      <c r="AA24" s="316">
        <f>+'F1 COBERTURA ESTABLECIMIENTOS'!J32</f>
        <v>0</v>
      </c>
      <c r="AB24" s="317">
        <f t="shared" si="6"/>
        <v>0</v>
      </c>
      <c r="AC24" s="316">
        <f>+'F1 COBERTURA ESTABLECIMIENTOS'!L32</f>
        <v>0</v>
      </c>
      <c r="AD24" s="316">
        <f>+'F1 COBERTURA ESTABLECIMIENTOS'!M32</f>
        <v>0</v>
      </c>
      <c r="AE24" s="316">
        <f>+'F1 COBERTURA ESTABLECIMIENTOS'!N32</f>
        <v>0</v>
      </c>
      <c r="AF24" s="316">
        <f>+'F1 COBERTURA ESTABLECIMIENTOS'!O32</f>
        <v>0</v>
      </c>
      <c r="AG24" s="317">
        <f t="shared" si="7"/>
        <v>0</v>
      </c>
      <c r="AH24" s="316">
        <f t="shared" si="8"/>
        <v>0</v>
      </c>
      <c r="AI24" s="316">
        <f t="shared" si="9"/>
        <v>0</v>
      </c>
      <c r="AJ24" s="316">
        <f t="shared" si="10"/>
        <v>0</v>
      </c>
      <c r="AK24" s="316">
        <f t="shared" si="11"/>
        <v>0</v>
      </c>
      <c r="AL24" s="317">
        <f t="shared" si="12"/>
        <v>0</v>
      </c>
    </row>
    <row r="25" spans="1:38">
      <c r="A25" s="1906">
        <f>+'F1 COBERTURA ESTABLECIMIENTOS'!B33</f>
        <v>0</v>
      </c>
      <c r="B25" s="1907">
        <f>+'F1 COBERTURA ESTABLECIMIENTOS'!C33</f>
        <v>0</v>
      </c>
      <c r="C25" s="1908">
        <f>+'F1 COBERTURA ESTABLECIMIENTOS'!D33</f>
        <v>0</v>
      </c>
      <c r="D25" s="1909"/>
      <c r="E25" s="1909"/>
      <c r="F25" s="1909"/>
      <c r="G25" s="1909"/>
      <c r="H25" s="1909"/>
      <c r="I25" s="1909"/>
      <c r="J25" s="1909"/>
      <c r="K25" s="1909"/>
      <c r="L25" s="1909"/>
      <c r="M25" s="1909"/>
      <c r="N25" s="1910"/>
      <c r="O25" s="1910"/>
      <c r="P25" s="1911">
        <f t="shared" si="0"/>
        <v>0</v>
      </c>
      <c r="Q25" s="1912" t="str">
        <f t="shared" si="1"/>
        <v>-</v>
      </c>
      <c r="R25" s="1911">
        <f t="shared" si="2"/>
        <v>0</v>
      </c>
      <c r="S25" s="1912" t="str">
        <f t="shared" si="3"/>
        <v>-</v>
      </c>
      <c r="T25" s="1911">
        <f t="shared" si="4"/>
        <v>0</v>
      </c>
      <c r="U25" s="1913" t="str">
        <f t="shared" si="5"/>
        <v>-</v>
      </c>
      <c r="V25" s="1915"/>
      <c r="W25" s="1915"/>
      <c r="X25" s="316">
        <f>+'F1 COBERTURA ESTABLECIMIENTOS'!G33</f>
        <v>0</v>
      </c>
      <c r="Y25" s="316">
        <f>+'F1 COBERTURA ESTABLECIMIENTOS'!H33</f>
        <v>0</v>
      </c>
      <c r="Z25" s="316">
        <f>+'F1 COBERTURA ESTABLECIMIENTOS'!I33</f>
        <v>0</v>
      </c>
      <c r="AA25" s="316">
        <f>+'F1 COBERTURA ESTABLECIMIENTOS'!J33</f>
        <v>0</v>
      </c>
      <c r="AB25" s="317">
        <f t="shared" si="6"/>
        <v>0</v>
      </c>
      <c r="AC25" s="316">
        <f>+'F1 COBERTURA ESTABLECIMIENTOS'!L33</f>
        <v>0</v>
      </c>
      <c r="AD25" s="316">
        <f>+'F1 COBERTURA ESTABLECIMIENTOS'!M33</f>
        <v>0</v>
      </c>
      <c r="AE25" s="316">
        <f>+'F1 COBERTURA ESTABLECIMIENTOS'!N33</f>
        <v>0</v>
      </c>
      <c r="AF25" s="316">
        <f>+'F1 COBERTURA ESTABLECIMIENTOS'!O33</f>
        <v>0</v>
      </c>
      <c r="AG25" s="317">
        <f t="shared" si="7"/>
        <v>0</v>
      </c>
      <c r="AH25" s="316">
        <f t="shared" si="8"/>
        <v>0</v>
      </c>
      <c r="AI25" s="316">
        <f t="shared" si="9"/>
        <v>0</v>
      </c>
      <c r="AJ25" s="316">
        <f t="shared" si="10"/>
        <v>0</v>
      </c>
      <c r="AK25" s="316">
        <f t="shared" si="11"/>
        <v>0</v>
      </c>
      <c r="AL25" s="317">
        <f t="shared" si="12"/>
        <v>0</v>
      </c>
    </row>
    <row r="26" spans="1:38">
      <c r="A26" s="1906">
        <f>+'F1 COBERTURA ESTABLECIMIENTOS'!B34</f>
        <v>0</v>
      </c>
      <c r="B26" s="1907">
        <f>+'F1 COBERTURA ESTABLECIMIENTOS'!C34</f>
        <v>0</v>
      </c>
      <c r="C26" s="1908">
        <f>+'F1 COBERTURA ESTABLECIMIENTOS'!D34</f>
        <v>0</v>
      </c>
      <c r="D26" s="1909"/>
      <c r="E26" s="1909"/>
      <c r="F26" s="1909"/>
      <c r="G26" s="1909"/>
      <c r="H26" s="1909"/>
      <c r="I26" s="1909"/>
      <c r="J26" s="1909"/>
      <c r="K26" s="1909"/>
      <c r="L26" s="1909"/>
      <c r="M26" s="1909"/>
      <c r="N26" s="1910"/>
      <c r="O26" s="1910"/>
      <c r="P26" s="1911">
        <f t="shared" si="0"/>
        <v>0</v>
      </c>
      <c r="Q26" s="1912" t="str">
        <f t="shared" si="1"/>
        <v>-</v>
      </c>
      <c r="R26" s="1911">
        <f t="shared" si="2"/>
        <v>0</v>
      </c>
      <c r="S26" s="1912" t="str">
        <f t="shared" si="3"/>
        <v>-</v>
      </c>
      <c r="T26" s="1911">
        <f t="shared" si="4"/>
        <v>0</v>
      </c>
      <c r="U26" s="1913" t="str">
        <f t="shared" si="5"/>
        <v>-</v>
      </c>
      <c r="V26" s="1915"/>
      <c r="W26" s="1915"/>
      <c r="X26" s="316">
        <f>+'F1 COBERTURA ESTABLECIMIENTOS'!G34</f>
        <v>0</v>
      </c>
      <c r="Y26" s="316">
        <f>+'F1 COBERTURA ESTABLECIMIENTOS'!H34</f>
        <v>0</v>
      </c>
      <c r="Z26" s="316">
        <f>+'F1 COBERTURA ESTABLECIMIENTOS'!I34</f>
        <v>0</v>
      </c>
      <c r="AA26" s="316">
        <f>+'F1 COBERTURA ESTABLECIMIENTOS'!J34</f>
        <v>0</v>
      </c>
      <c r="AB26" s="317">
        <f t="shared" si="6"/>
        <v>0</v>
      </c>
      <c r="AC26" s="316">
        <f>+'F1 COBERTURA ESTABLECIMIENTOS'!L34</f>
        <v>0</v>
      </c>
      <c r="AD26" s="316">
        <f>+'F1 COBERTURA ESTABLECIMIENTOS'!M34</f>
        <v>0</v>
      </c>
      <c r="AE26" s="316">
        <f>+'F1 COBERTURA ESTABLECIMIENTOS'!N34</f>
        <v>0</v>
      </c>
      <c r="AF26" s="316">
        <f>+'F1 COBERTURA ESTABLECIMIENTOS'!O34</f>
        <v>0</v>
      </c>
      <c r="AG26" s="317">
        <f t="shared" si="7"/>
        <v>0</v>
      </c>
      <c r="AH26" s="316">
        <f t="shared" si="8"/>
        <v>0</v>
      </c>
      <c r="AI26" s="316">
        <f t="shared" si="9"/>
        <v>0</v>
      </c>
      <c r="AJ26" s="316">
        <f t="shared" si="10"/>
        <v>0</v>
      </c>
      <c r="AK26" s="316">
        <f t="shared" si="11"/>
        <v>0</v>
      </c>
      <c r="AL26" s="317">
        <f t="shared" si="12"/>
        <v>0</v>
      </c>
    </row>
    <row r="27" spans="1:38">
      <c r="A27" s="1906">
        <f>+'F1 COBERTURA ESTABLECIMIENTOS'!B35</f>
        <v>0</v>
      </c>
      <c r="B27" s="1907">
        <f>+'F1 COBERTURA ESTABLECIMIENTOS'!C35</f>
        <v>0</v>
      </c>
      <c r="C27" s="1908">
        <f>+'F1 COBERTURA ESTABLECIMIENTOS'!D35</f>
        <v>0</v>
      </c>
      <c r="D27" s="1909"/>
      <c r="E27" s="1909"/>
      <c r="F27" s="1909"/>
      <c r="G27" s="1909"/>
      <c r="H27" s="1909"/>
      <c r="I27" s="1909"/>
      <c r="J27" s="1909"/>
      <c r="K27" s="1909"/>
      <c r="L27" s="1909"/>
      <c r="M27" s="1909"/>
      <c r="N27" s="1910"/>
      <c r="O27" s="1910"/>
      <c r="P27" s="1911">
        <f t="shared" si="0"/>
        <v>0</v>
      </c>
      <c r="Q27" s="1912" t="str">
        <f t="shared" si="1"/>
        <v>-</v>
      </c>
      <c r="R27" s="1911">
        <f t="shared" si="2"/>
        <v>0</v>
      </c>
      <c r="S27" s="1912" t="str">
        <f t="shared" si="3"/>
        <v>-</v>
      </c>
      <c r="T27" s="1911">
        <f t="shared" si="4"/>
        <v>0</v>
      </c>
      <c r="U27" s="1913" t="str">
        <f t="shared" si="5"/>
        <v>-</v>
      </c>
      <c r="V27" s="1915"/>
      <c r="W27" s="1915"/>
      <c r="X27" s="316">
        <f>+'F1 COBERTURA ESTABLECIMIENTOS'!G35</f>
        <v>0</v>
      </c>
      <c r="Y27" s="316">
        <f>+'F1 COBERTURA ESTABLECIMIENTOS'!H35</f>
        <v>0</v>
      </c>
      <c r="Z27" s="316">
        <f>+'F1 COBERTURA ESTABLECIMIENTOS'!I35</f>
        <v>0</v>
      </c>
      <c r="AA27" s="316">
        <f>+'F1 COBERTURA ESTABLECIMIENTOS'!J35</f>
        <v>0</v>
      </c>
      <c r="AB27" s="317">
        <f t="shared" si="6"/>
        <v>0</v>
      </c>
      <c r="AC27" s="316">
        <f>+'F1 COBERTURA ESTABLECIMIENTOS'!L35</f>
        <v>0</v>
      </c>
      <c r="AD27" s="316">
        <f>+'F1 COBERTURA ESTABLECIMIENTOS'!M35</f>
        <v>0</v>
      </c>
      <c r="AE27" s="316">
        <f>+'F1 COBERTURA ESTABLECIMIENTOS'!N35</f>
        <v>0</v>
      </c>
      <c r="AF27" s="316">
        <f>+'F1 COBERTURA ESTABLECIMIENTOS'!O35</f>
        <v>0</v>
      </c>
      <c r="AG27" s="317">
        <f t="shared" si="7"/>
        <v>0</v>
      </c>
      <c r="AH27" s="316">
        <f t="shared" si="8"/>
        <v>0</v>
      </c>
      <c r="AI27" s="316">
        <f t="shared" si="9"/>
        <v>0</v>
      </c>
      <c r="AJ27" s="316">
        <f t="shared" si="10"/>
        <v>0</v>
      </c>
      <c r="AK27" s="316">
        <f t="shared" si="11"/>
        <v>0</v>
      </c>
      <c r="AL27" s="317">
        <f t="shared" si="12"/>
        <v>0</v>
      </c>
    </row>
    <row r="28" spans="1:38">
      <c r="A28" s="1906">
        <f>+'F1 COBERTURA ESTABLECIMIENTOS'!B36</f>
        <v>0</v>
      </c>
      <c r="B28" s="1907">
        <f>+'F1 COBERTURA ESTABLECIMIENTOS'!C36</f>
        <v>0</v>
      </c>
      <c r="C28" s="1908">
        <f>+'F1 COBERTURA ESTABLECIMIENTOS'!D36</f>
        <v>0</v>
      </c>
      <c r="D28" s="1909"/>
      <c r="E28" s="1909"/>
      <c r="F28" s="1909"/>
      <c r="G28" s="1909"/>
      <c r="H28" s="1909"/>
      <c r="I28" s="1909"/>
      <c r="J28" s="1909"/>
      <c r="K28" s="1909"/>
      <c r="L28" s="1909"/>
      <c r="M28" s="1909"/>
      <c r="N28" s="1910"/>
      <c r="O28" s="1910"/>
      <c r="P28" s="1911">
        <f t="shared" si="0"/>
        <v>0</v>
      </c>
      <c r="Q28" s="1912" t="str">
        <f t="shared" si="1"/>
        <v>-</v>
      </c>
      <c r="R28" s="1911">
        <f t="shared" si="2"/>
        <v>0</v>
      </c>
      <c r="S28" s="1912" t="str">
        <f t="shared" si="3"/>
        <v>-</v>
      </c>
      <c r="T28" s="1911">
        <f t="shared" si="4"/>
        <v>0</v>
      </c>
      <c r="U28" s="1913" t="str">
        <f t="shared" si="5"/>
        <v>-</v>
      </c>
      <c r="V28" s="1915"/>
      <c r="W28" s="1915"/>
      <c r="X28" s="316">
        <f>+'F1 COBERTURA ESTABLECIMIENTOS'!G36</f>
        <v>0</v>
      </c>
      <c r="Y28" s="316">
        <f>+'F1 COBERTURA ESTABLECIMIENTOS'!H36</f>
        <v>0</v>
      </c>
      <c r="Z28" s="316">
        <f>+'F1 COBERTURA ESTABLECIMIENTOS'!I36</f>
        <v>0</v>
      </c>
      <c r="AA28" s="316">
        <f>+'F1 COBERTURA ESTABLECIMIENTOS'!J36</f>
        <v>0</v>
      </c>
      <c r="AB28" s="317">
        <f t="shared" si="6"/>
        <v>0</v>
      </c>
      <c r="AC28" s="316">
        <f>+'F1 COBERTURA ESTABLECIMIENTOS'!L36</f>
        <v>0</v>
      </c>
      <c r="AD28" s="316">
        <f>+'F1 COBERTURA ESTABLECIMIENTOS'!M36</f>
        <v>0</v>
      </c>
      <c r="AE28" s="316">
        <f>+'F1 COBERTURA ESTABLECIMIENTOS'!N36</f>
        <v>0</v>
      </c>
      <c r="AF28" s="316">
        <f>+'F1 COBERTURA ESTABLECIMIENTOS'!O36</f>
        <v>0</v>
      </c>
      <c r="AG28" s="317">
        <f t="shared" si="7"/>
        <v>0</v>
      </c>
      <c r="AH28" s="316">
        <f t="shared" si="8"/>
        <v>0</v>
      </c>
      <c r="AI28" s="316">
        <f t="shared" si="9"/>
        <v>0</v>
      </c>
      <c r="AJ28" s="316">
        <f t="shared" si="10"/>
        <v>0</v>
      </c>
      <c r="AK28" s="316">
        <f t="shared" si="11"/>
        <v>0</v>
      </c>
      <c r="AL28" s="317">
        <f t="shared" si="12"/>
        <v>0</v>
      </c>
    </row>
    <row r="29" spans="1:38">
      <c r="A29" s="1906">
        <f>+'F1 COBERTURA ESTABLECIMIENTOS'!B37</f>
        <v>0</v>
      </c>
      <c r="B29" s="1907">
        <f>+'F1 COBERTURA ESTABLECIMIENTOS'!C37</f>
        <v>0</v>
      </c>
      <c r="C29" s="1908">
        <f>+'F1 COBERTURA ESTABLECIMIENTOS'!D37</f>
        <v>0</v>
      </c>
      <c r="D29" s="1909"/>
      <c r="E29" s="1909"/>
      <c r="F29" s="1909"/>
      <c r="G29" s="1909"/>
      <c r="H29" s="1909"/>
      <c r="I29" s="1909"/>
      <c r="J29" s="1909"/>
      <c r="K29" s="1909"/>
      <c r="L29" s="1909"/>
      <c r="M29" s="1909"/>
      <c r="N29" s="1910"/>
      <c r="O29" s="1910"/>
      <c r="P29" s="1911">
        <f t="shared" si="0"/>
        <v>0</v>
      </c>
      <c r="Q29" s="1912" t="str">
        <f t="shared" si="1"/>
        <v>-</v>
      </c>
      <c r="R29" s="1911">
        <f t="shared" si="2"/>
        <v>0</v>
      </c>
      <c r="S29" s="1912" t="str">
        <f t="shared" si="3"/>
        <v>-</v>
      </c>
      <c r="T29" s="1911">
        <f t="shared" si="4"/>
        <v>0</v>
      </c>
      <c r="U29" s="1913" t="str">
        <f t="shared" si="5"/>
        <v>-</v>
      </c>
      <c r="V29" s="1915"/>
      <c r="W29" s="1915"/>
      <c r="X29" s="316">
        <f>+'F1 COBERTURA ESTABLECIMIENTOS'!G37</f>
        <v>0</v>
      </c>
      <c r="Y29" s="316">
        <f>+'F1 COBERTURA ESTABLECIMIENTOS'!H37</f>
        <v>0</v>
      </c>
      <c r="Z29" s="316">
        <f>+'F1 COBERTURA ESTABLECIMIENTOS'!I37</f>
        <v>0</v>
      </c>
      <c r="AA29" s="316">
        <f>+'F1 COBERTURA ESTABLECIMIENTOS'!J37</f>
        <v>0</v>
      </c>
      <c r="AB29" s="317">
        <f t="shared" si="6"/>
        <v>0</v>
      </c>
      <c r="AC29" s="316">
        <f>+'F1 COBERTURA ESTABLECIMIENTOS'!L37</f>
        <v>0</v>
      </c>
      <c r="AD29" s="316">
        <f>+'F1 COBERTURA ESTABLECIMIENTOS'!M37</f>
        <v>0</v>
      </c>
      <c r="AE29" s="316">
        <f>+'F1 COBERTURA ESTABLECIMIENTOS'!N37</f>
        <v>0</v>
      </c>
      <c r="AF29" s="316">
        <f>+'F1 COBERTURA ESTABLECIMIENTOS'!O37</f>
        <v>0</v>
      </c>
      <c r="AG29" s="317">
        <f t="shared" si="7"/>
        <v>0</v>
      </c>
      <c r="AH29" s="316">
        <f t="shared" si="8"/>
        <v>0</v>
      </c>
      <c r="AI29" s="316">
        <f t="shared" si="9"/>
        <v>0</v>
      </c>
      <c r="AJ29" s="316">
        <f t="shared" si="10"/>
        <v>0</v>
      </c>
      <c r="AK29" s="316">
        <f t="shared" si="11"/>
        <v>0</v>
      </c>
      <c r="AL29" s="317">
        <f t="shared" si="12"/>
        <v>0</v>
      </c>
    </row>
    <row r="30" spans="1:38">
      <c r="A30" s="1906">
        <f>+'F1 COBERTURA ESTABLECIMIENTOS'!B38</f>
        <v>0</v>
      </c>
      <c r="B30" s="1907">
        <f>+'F1 COBERTURA ESTABLECIMIENTOS'!C38</f>
        <v>0</v>
      </c>
      <c r="C30" s="1908">
        <f>+'F1 COBERTURA ESTABLECIMIENTOS'!D38</f>
        <v>0</v>
      </c>
      <c r="D30" s="1909"/>
      <c r="E30" s="1909"/>
      <c r="F30" s="1909"/>
      <c r="G30" s="1909"/>
      <c r="H30" s="1909"/>
      <c r="I30" s="1909"/>
      <c r="J30" s="1909"/>
      <c r="K30" s="1909"/>
      <c r="L30" s="1909"/>
      <c r="M30" s="1909"/>
      <c r="N30" s="1910"/>
      <c r="O30" s="1910"/>
      <c r="P30" s="1911">
        <f t="shared" si="0"/>
        <v>0</v>
      </c>
      <c r="Q30" s="1912" t="str">
        <f t="shared" si="1"/>
        <v>-</v>
      </c>
      <c r="R30" s="1911">
        <f t="shared" si="2"/>
        <v>0</v>
      </c>
      <c r="S30" s="1912" t="str">
        <f t="shared" si="3"/>
        <v>-</v>
      </c>
      <c r="T30" s="1911">
        <f t="shared" si="4"/>
        <v>0</v>
      </c>
      <c r="U30" s="1913" t="str">
        <f t="shared" si="5"/>
        <v>-</v>
      </c>
      <c r="V30" s="1915"/>
      <c r="W30" s="1915"/>
      <c r="X30" s="316">
        <f>+'F1 COBERTURA ESTABLECIMIENTOS'!G38</f>
        <v>0</v>
      </c>
      <c r="Y30" s="316">
        <f>+'F1 COBERTURA ESTABLECIMIENTOS'!H38</f>
        <v>0</v>
      </c>
      <c r="Z30" s="316">
        <f>+'F1 COBERTURA ESTABLECIMIENTOS'!I38</f>
        <v>0</v>
      </c>
      <c r="AA30" s="316">
        <f>+'F1 COBERTURA ESTABLECIMIENTOS'!J38</f>
        <v>0</v>
      </c>
      <c r="AB30" s="317">
        <f t="shared" si="6"/>
        <v>0</v>
      </c>
      <c r="AC30" s="316">
        <f>+'F1 COBERTURA ESTABLECIMIENTOS'!L38</f>
        <v>0</v>
      </c>
      <c r="AD30" s="316">
        <f>+'F1 COBERTURA ESTABLECIMIENTOS'!M38</f>
        <v>0</v>
      </c>
      <c r="AE30" s="316">
        <f>+'F1 COBERTURA ESTABLECIMIENTOS'!N38</f>
        <v>0</v>
      </c>
      <c r="AF30" s="316">
        <f>+'F1 COBERTURA ESTABLECIMIENTOS'!O38</f>
        <v>0</v>
      </c>
      <c r="AG30" s="317">
        <f t="shared" si="7"/>
        <v>0</v>
      </c>
      <c r="AH30" s="316">
        <f t="shared" si="8"/>
        <v>0</v>
      </c>
      <c r="AI30" s="316">
        <f t="shared" si="9"/>
        <v>0</v>
      </c>
      <c r="AJ30" s="316">
        <f t="shared" si="10"/>
        <v>0</v>
      </c>
      <c r="AK30" s="316">
        <f t="shared" si="11"/>
        <v>0</v>
      </c>
      <c r="AL30" s="317">
        <f t="shared" si="12"/>
        <v>0</v>
      </c>
    </row>
    <row r="31" spans="1:38">
      <c r="A31" s="1906">
        <f>+'F1 COBERTURA ESTABLECIMIENTOS'!B39</f>
        <v>0</v>
      </c>
      <c r="B31" s="1907">
        <f>+'F1 COBERTURA ESTABLECIMIENTOS'!C39</f>
        <v>0</v>
      </c>
      <c r="C31" s="1908">
        <f>+'F1 COBERTURA ESTABLECIMIENTOS'!D39</f>
        <v>0</v>
      </c>
      <c r="D31" s="1909"/>
      <c r="E31" s="1909"/>
      <c r="F31" s="1909"/>
      <c r="G31" s="1909"/>
      <c r="H31" s="1909"/>
      <c r="I31" s="1909"/>
      <c r="J31" s="1909"/>
      <c r="K31" s="1909"/>
      <c r="L31" s="1909"/>
      <c r="M31" s="1909"/>
      <c r="N31" s="1910"/>
      <c r="O31" s="1910"/>
      <c r="P31" s="1911">
        <f t="shared" si="0"/>
        <v>0</v>
      </c>
      <c r="Q31" s="1912" t="str">
        <f t="shared" si="1"/>
        <v>-</v>
      </c>
      <c r="R31" s="1911">
        <f t="shared" si="2"/>
        <v>0</v>
      </c>
      <c r="S31" s="1912" t="str">
        <f t="shared" si="3"/>
        <v>-</v>
      </c>
      <c r="T31" s="1911">
        <f t="shared" si="4"/>
        <v>0</v>
      </c>
      <c r="U31" s="1913" t="str">
        <f t="shared" si="5"/>
        <v>-</v>
      </c>
      <c r="V31" s="1915"/>
      <c r="W31" s="1915"/>
      <c r="X31" s="316">
        <f>+'F1 COBERTURA ESTABLECIMIENTOS'!G39</f>
        <v>0</v>
      </c>
      <c r="Y31" s="316">
        <f>+'F1 COBERTURA ESTABLECIMIENTOS'!H39</f>
        <v>0</v>
      </c>
      <c r="Z31" s="316">
        <f>+'F1 COBERTURA ESTABLECIMIENTOS'!I39</f>
        <v>0</v>
      </c>
      <c r="AA31" s="316">
        <f>+'F1 COBERTURA ESTABLECIMIENTOS'!J39</f>
        <v>0</v>
      </c>
      <c r="AB31" s="317">
        <f t="shared" si="6"/>
        <v>0</v>
      </c>
      <c r="AC31" s="316">
        <f>+'F1 COBERTURA ESTABLECIMIENTOS'!L39</f>
        <v>0</v>
      </c>
      <c r="AD31" s="316">
        <f>+'F1 COBERTURA ESTABLECIMIENTOS'!M39</f>
        <v>0</v>
      </c>
      <c r="AE31" s="316">
        <f>+'F1 COBERTURA ESTABLECIMIENTOS'!N39</f>
        <v>0</v>
      </c>
      <c r="AF31" s="316">
        <f>+'F1 COBERTURA ESTABLECIMIENTOS'!O39</f>
        <v>0</v>
      </c>
      <c r="AG31" s="317">
        <f t="shared" si="7"/>
        <v>0</v>
      </c>
      <c r="AH31" s="316">
        <f t="shared" si="8"/>
        <v>0</v>
      </c>
      <c r="AI31" s="316">
        <f t="shared" si="9"/>
        <v>0</v>
      </c>
      <c r="AJ31" s="316">
        <f t="shared" si="10"/>
        <v>0</v>
      </c>
      <c r="AK31" s="316">
        <f t="shared" si="11"/>
        <v>0</v>
      </c>
      <c r="AL31" s="317">
        <f t="shared" si="12"/>
        <v>0</v>
      </c>
    </row>
    <row r="32" spans="1:38">
      <c r="A32" s="1906">
        <f>+'F1 COBERTURA ESTABLECIMIENTOS'!B40</f>
        <v>0</v>
      </c>
      <c r="B32" s="1907">
        <f>+'F1 COBERTURA ESTABLECIMIENTOS'!C40</f>
        <v>0</v>
      </c>
      <c r="C32" s="1908">
        <f>+'F1 COBERTURA ESTABLECIMIENTOS'!D40</f>
        <v>0</v>
      </c>
      <c r="D32" s="1909"/>
      <c r="E32" s="1909"/>
      <c r="F32" s="1909"/>
      <c r="G32" s="1909"/>
      <c r="H32" s="1909"/>
      <c r="I32" s="1909"/>
      <c r="J32" s="1909"/>
      <c r="K32" s="1909"/>
      <c r="L32" s="1909"/>
      <c r="M32" s="1909"/>
      <c r="N32" s="1910"/>
      <c r="O32" s="1910"/>
      <c r="P32" s="1911">
        <f t="shared" si="0"/>
        <v>0</v>
      </c>
      <c r="Q32" s="1912" t="str">
        <f t="shared" si="1"/>
        <v>-</v>
      </c>
      <c r="R32" s="1911">
        <f t="shared" si="2"/>
        <v>0</v>
      </c>
      <c r="S32" s="1912" t="str">
        <f t="shared" si="3"/>
        <v>-</v>
      </c>
      <c r="T32" s="1911">
        <f t="shared" si="4"/>
        <v>0</v>
      </c>
      <c r="U32" s="1913" t="str">
        <f t="shared" si="5"/>
        <v>-</v>
      </c>
      <c r="V32" s="1915"/>
      <c r="W32" s="1915"/>
      <c r="X32" s="316">
        <f>+'F1 COBERTURA ESTABLECIMIENTOS'!G40</f>
        <v>0</v>
      </c>
      <c r="Y32" s="316">
        <f>+'F1 COBERTURA ESTABLECIMIENTOS'!H40</f>
        <v>0</v>
      </c>
      <c r="Z32" s="316">
        <f>+'F1 COBERTURA ESTABLECIMIENTOS'!I40</f>
        <v>0</v>
      </c>
      <c r="AA32" s="316">
        <f>+'F1 COBERTURA ESTABLECIMIENTOS'!J40</f>
        <v>0</v>
      </c>
      <c r="AB32" s="317">
        <f t="shared" si="6"/>
        <v>0</v>
      </c>
      <c r="AC32" s="316">
        <f>+'F1 COBERTURA ESTABLECIMIENTOS'!L40</f>
        <v>0</v>
      </c>
      <c r="AD32" s="316">
        <f>+'F1 COBERTURA ESTABLECIMIENTOS'!M40</f>
        <v>0</v>
      </c>
      <c r="AE32" s="316">
        <f>+'F1 COBERTURA ESTABLECIMIENTOS'!N40</f>
        <v>0</v>
      </c>
      <c r="AF32" s="316">
        <f>+'F1 COBERTURA ESTABLECIMIENTOS'!O40</f>
        <v>0</v>
      </c>
      <c r="AG32" s="317">
        <f t="shared" si="7"/>
        <v>0</v>
      </c>
      <c r="AH32" s="316">
        <f t="shared" si="8"/>
        <v>0</v>
      </c>
      <c r="AI32" s="316">
        <f t="shared" si="9"/>
        <v>0</v>
      </c>
      <c r="AJ32" s="316">
        <f t="shared" si="10"/>
        <v>0</v>
      </c>
      <c r="AK32" s="316">
        <f t="shared" si="11"/>
        <v>0</v>
      </c>
      <c r="AL32" s="317">
        <f t="shared" si="12"/>
        <v>0</v>
      </c>
    </row>
    <row r="33" spans="1:38">
      <c r="A33" s="1906">
        <f>+'F1 COBERTURA ESTABLECIMIENTOS'!B41</f>
        <v>0</v>
      </c>
      <c r="B33" s="1907">
        <f>+'F1 COBERTURA ESTABLECIMIENTOS'!C41</f>
        <v>0</v>
      </c>
      <c r="C33" s="1908">
        <f>+'F1 COBERTURA ESTABLECIMIENTOS'!D41</f>
        <v>0</v>
      </c>
      <c r="D33" s="1909"/>
      <c r="E33" s="1909"/>
      <c r="F33" s="1909"/>
      <c r="G33" s="1909"/>
      <c r="H33" s="1909"/>
      <c r="I33" s="1909"/>
      <c r="J33" s="1909"/>
      <c r="K33" s="1909"/>
      <c r="L33" s="1909"/>
      <c r="M33" s="1909"/>
      <c r="N33" s="1910"/>
      <c r="O33" s="1910"/>
      <c r="P33" s="1911">
        <f t="shared" si="0"/>
        <v>0</v>
      </c>
      <c r="Q33" s="1912" t="str">
        <f t="shared" si="1"/>
        <v>-</v>
      </c>
      <c r="R33" s="1911">
        <f t="shared" si="2"/>
        <v>0</v>
      </c>
      <c r="S33" s="1912" t="str">
        <f t="shared" si="3"/>
        <v>-</v>
      </c>
      <c r="T33" s="1911">
        <f t="shared" si="4"/>
        <v>0</v>
      </c>
      <c r="U33" s="1913" t="str">
        <f t="shared" si="5"/>
        <v>-</v>
      </c>
      <c r="V33" s="1915"/>
      <c r="W33" s="1915"/>
      <c r="X33" s="316">
        <f>+'F1 COBERTURA ESTABLECIMIENTOS'!G41</f>
        <v>0</v>
      </c>
      <c r="Y33" s="316">
        <f>+'F1 COBERTURA ESTABLECIMIENTOS'!H41</f>
        <v>0</v>
      </c>
      <c r="Z33" s="316">
        <f>+'F1 COBERTURA ESTABLECIMIENTOS'!I41</f>
        <v>0</v>
      </c>
      <c r="AA33" s="316">
        <f>+'F1 COBERTURA ESTABLECIMIENTOS'!J41</f>
        <v>0</v>
      </c>
      <c r="AB33" s="317">
        <f t="shared" si="6"/>
        <v>0</v>
      </c>
      <c r="AC33" s="316">
        <f>+'F1 COBERTURA ESTABLECIMIENTOS'!L41</f>
        <v>0</v>
      </c>
      <c r="AD33" s="316">
        <f>+'F1 COBERTURA ESTABLECIMIENTOS'!M41</f>
        <v>0</v>
      </c>
      <c r="AE33" s="316">
        <f>+'F1 COBERTURA ESTABLECIMIENTOS'!N41</f>
        <v>0</v>
      </c>
      <c r="AF33" s="316">
        <f>+'F1 COBERTURA ESTABLECIMIENTOS'!O41</f>
        <v>0</v>
      </c>
      <c r="AG33" s="317">
        <f t="shared" si="7"/>
        <v>0</v>
      </c>
      <c r="AH33" s="316">
        <f t="shared" si="8"/>
        <v>0</v>
      </c>
      <c r="AI33" s="316">
        <f t="shared" si="9"/>
        <v>0</v>
      </c>
      <c r="AJ33" s="316">
        <f t="shared" si="10"/>
        <v>0</v>
      </c>
      <c r="AK33" s="316">
        <f t="shared" si="11"/>
        <v>0</v>
      </c>
      <c r="AL33" s="317">
        <f t="shared" si="12"/>
        <v>0</v>
      </c>
    </row>
    <row r="34" spans="1:38">
      <c r="A34" s="1906">
        <f>+'F1 COBERTURA ESTABLECIMIENTOS'!B42</f>
        <v>0</v>
      </c>
      <c r="B34" s="1907">
        <f>+'F1 COBERTURA ESTABLECIMIENTOS'!C42</f>
        <v>0</v>
      </c>
      <c r="C34" s="1908">
        <f>+'F1 COBERTURA ESTABLECIMIENTOS'!D42</f>
        <v>0</v>
      </c>
      <c r="D34" s="1909"/>
      <c r="E34" s="1909"/>
      <c r="F34" s="1909"/>
      <c r="G34" s="1909"/>
      <c r="H34" s="1909"/>
      <c r="I34" s="1909"/>
      <c r="J34" s="1909"/>
      <c r="K34" s="1909"/>
      <c r="L34" s="1909"/>
      <c r="M34" s="1909"/>
      <c r="N34" s="1910"/>
      <c r="O34" s="1910"/>
      <c r="P34" s="1911">
        <f t="shared" si="0"/>
        <v>0</v>
      </c>
      <c r="Q34" s="1912" t="str">
        <f t="shared" si="1"/>
        <v>-</v>
      </c>
      <c r="R34" s="1911">
        <f t="shared" si="2"/>
        <v>0</v>
      </c>
      <c r="S34" s="1912" t="str">
        <f t="shared" si="3"/>
        <v>-</v>
      </c>
      <c r="T34" s="1911">
        <f t="shared" si="4"/>
        <v>0</v>
      </c>
      <c r="U34" s="1913" t="str">
        <f t="shared" si="5"/>
        <v>-</v>
      </c>
      <c r="V34" s="1915"/>
      <c r="W34" s="1915"/>
      <c r="X34" s="316">
        <f>+'F1 COBERTURA ESTABLECIMIENTOS'!G42</f>
        <v>0</v>
      </c>
      <c r="Y34" s="316">
        <f>+'F1 COBERTURA ESTABLECIMIENTOS'!H42</f>
        <v>0</v>
      </c>
      <c r="Z34" s="316">
        <f>+'F1 COBERTURA ESTABLECIMIENTOS'!I42</f>
        <v>0</v>
      </c>
      <c r="AA34" s="316">
        <f>+'F1 COBERTURA ESTABLECIMIENTOS'!J42</f>
        <v>0</v>
      </c>
      <c r="AB34" s="317">
        <f t="shared" si="6"/>
        <v>0</v>
      </c>
      <c r="AC34" s="316">
        <f>+'F1 COBERTURA ESTABLECIMIENTOS'!L42</f>
        <v>0</v>
      </c>
      <c r="AD34" s="316">
        <f>+'F1 COBERTURA ESTABLECIMIENTOS'!M42</f>
        <v>0</v>
      </c>
      <c r="AE34" s="316">
        <f>+'F1 COBERTURA ESTABLECIMIENTOS'!N42</f>
        <v>0</v>
      </c>
      <c r="AF34" s="316">
        <f>+'F1 COBERTURA ESTABLECIMIENTOS'!O42</f>
        <v>0</v>
      </c>
      <c r="AG34" s="317">
        <f t="shared" si="7"/>
        <v>0</v>
      </c>
      <c r="AH34" s="316">
        <f t="shared" si="8"/>
        <v>0</v>
      </c>
      <c r="AI34" s="316">
        <f t="shared" si="9"/>
        <v>0</v>
      </c>
      <c r="AJ34" s="316">
        <f t="shared" si="10"/>
        <v>0</v>
      </c>
      <c r="AK34" s="316">
        <f t="shared" si="11"/>
        <v>0</v>
      </c>
      <c r="AL34" s="317">
        <f t="shared" si="12"/>
        <v>0</v>
      </c>
    </row>
    <row r="35" spans="1:38">
      <c r="A35" s="1906">
        <f>+'F1 COBERTURA ESTABLECIMIENTOS'!B43</f>
        <v>0</v>
      </c>
      <c r="B35" s="1907">
        <f>+'F1 COBERTURA ESTABLECIMIENTOS'!C43</f>
        <v>0</v>
      </c>
      <c r="C35" s="1908">
        <f>+'F1 COBERTURA ESTABLECIMIENTOS'!D43</f>
        <v>0</v>
      </c>
      <c r="D35" s="1909"/>
      <c r="E35" s="1909"/>
      <c r="F35" s="1909"/>
      <c r="G35" s="1909"/>
      <c r="H35" s="1909"/>
      <c r="I35" s="1909"/>
      <c r="J35" s="1909"/>
      <c r="K35" s="1909"/>
      <c r="L35" s="1909"/>
      <c r="M35" s="1909"/>
      <c r="N35" s="1910"/>
      <c r="O35" s="1910"/>
      <c r="P35" s="1911">
        <f t="shared" si="0"/>
        <v>0</v>
      </c>
      <c r="Q35" s="1912" t="str">
        <f t="shared" si="1"/>
        <v>-</v>
      </c>
      <c r="R35" s="1911">
        <f t="shared" si="2"/>
        <v>0</v>
      </c>
      <c r="S35" s="1912" t="str">
        <f t="shared" si="3"/>
        <v>-</v>
      </c>
      <c r="T35" s="1911">
        <f t="shared" si="4"/>
        <v>0</v>
      </c>
      <c r="U35" s="1913" t="str">
        <f t="shared" si="5"/>
        <v>-</v>
      </c>
      <c r="V35" s="1915"/>
      <c r="W35" s="1915"/>
      <c r="X35" s="316">
        <f>+'F1 COBERTURA ESTABLECIMIENTOS'!G43</f>
        <v>0</v>
      </c>
      <c r="Y35" s="316">
        <f>+'F1 COBERTURA ESTABLECIMIENTOS'!H43</f>
        <v>0</v>
      </c>
      <c r="Z35" s="316">
        <f>+'F1 COBERTURA ESTABLECIMIENTOS'!I43</f>
        <v>0</v>
      </c>
      <c r="AA35" s="316">
        <f>+'F1 COBERTURA ESTABLECIMIENTOS'!J43</f>
        <v>0</v>
      </c>
      <c r="AB35" s="317">
        <f t="shared" si="6"/>
        <v>0</v>
      </c>
      <c r="AC35" s="316">
        <f>+'F1 COBERTURA ESTABLECIMIENTOS'!L43</f>
        <v>0</v>
      </c>
      <c r="AD35" s="316">
        <f>+'F1 COBERTURA ESTABLECIMIENTOS'!M43</f>
        <v>0</v>
      </c>
      <c r="AE35" s="316">
        <f>+'F1 COBERTURA ESTABLECIMIENTOS'!N43</f>
        <v>0</v>
      </c>
      <c r="AF35" s="316">
        <f>+'F1 COBERTURA ESTABLECIMIENTOS'!O43</f>
        <v>0</v>
      </c>
      <c r="AG35" s="317">
        <f t="shared" si="7"/>
        <v>0</v>
      </c>
      <c r="AH35" s="316">
        <f t="shared" si="8"/>
        <v>0</v>
      </c>
      <c r="AI35" s="316">
        <f t="shared" si="9"/>
        <v>0</v>
      </c>
      <c r="AJ35" s="316">
        <f t="shared" si="10"/>
        <v>0</v>
      </c>
      <c r="AK35" s="316">
        <f t="shared" si="11"/>
        <v>0</v>
      </c>
      <c r="AL35" s="317">
        <f t="shared" si="12"/>
        <v>0</v>
      </c>
    </row>
    <row r="36" spans="1:38">
      <c r="A36" s="1906">
        <f>+'F1 COBERTURA ESTABLECIMIENTOS'!B44</f>
        <v>0</v>
      </c>
      <c r="B36" s="1907">
        <f>+'F1 COBERTURA ESTABLECIMIENTOS'!C44</f>
        <v>0</v>
      </c>
      <c r="C36" s="1908">
        <f>+'F1 COBERTURA ESTABLECIMIENTOS'!D44</f>
        <v>0</v>
      </c>
      <c r="D36" s="1909"/>
      <c r="E36" s="1909"/>
      <c r="F36" s="1909"/>
      <c r="G36" s="1909"/>
      <c r="H36" s="1909"/>
      <c r="I36" s="1909"/>
      <c r="J36" s="1909"/>
      <c r="K36" s="1909"/>
      <c r="L36" s="1909"/>
      <c r="M36" s="1909"/>
      <c r="N36" s="1910"/>
      <c r="O36" s="1910"/>
      <c r="P36" s="1911">
        <f t="shared" si="0"/>
        <v>0</v>
      </c>
      <c r="Q36" s="1912" t="str">
        <f t="shared" si="1"/>
        <v>-</v>
      </c>
      <c r="R36" s="1911">
        <f t="shared" si="2"/>
        <v>0</v>
      </c>
      <c r="S36" s="1912" t="str">
        <f t="shared" si="3"/>
        <v>-</v>
      </c>
      <c r="T36" s="1911">
        <f t="shared" si="4"/>
        <v>0</v>
      </c>
      <c r="U36" s="1913" t="str">
        <f t="shared" si="5"/>
        <v>-</v>
      </c>
      <c r="V36" s="1915"/>
      <c r="W36" s="1915"/>
      <c r="X36" s="316">
        <f>+'F1 COBERTURA ESTABLECIMIENTOS'!G44</f>
        <v>0</v>
      </c>
      <c r="Y36" s="316">
        <f>+'F1 COBERTURA ESTABLECIMIENTOS'!H44</f>
        <v>0</v>
      </c>
      <c r="Z36" s="316">
        <f>+'F1 COBERTURA ESTABLECIMIENTOS'!I44</f>
        <v>0</v>
      </c>
      <c r="AA36" s="316">
        <f>+'F1 COBERTURA ESTABLECIMIENTOS'!J44</f>
        <v>0</v>
      </c>
      <c r="AB36" s="317">
        <f t="shared" si="6"/>
        <v>0</v>
      </c>
      <c r="AC36" s="316">
        <f>+'F1 COBERTURA ESTABLECIMIENTOS'!L44</f>
        <v>0</v>
      </c>
      <c r="AD36" s="316">
        <f>+'F1 COBERTURA ESTABLECIMIENTOS'!M44</f>
        <v>0</v>
      </c>
      <c r="AE36" s="316">
        <f>+'F1 COBERTURA ESTABLECIMIENTOS'!N44</f>
        <v>0</v>
      </c>
      <c r="AF36" s="316">
        <f>+'F1 COBERTURA ESTABLECIMIENTOS'!O44</f>
        <v>0</v>
      </c>
      <c r="AG36" s="317">
        <f t="shared" si="7"/>
        <v>0</v>
      </c>
      <c r="AH36" s="316">
        <f t="shared" si="8"/>
        <v>0</v>
      </c>
      <c r="AI36" s="316">
        <f t="shared" si="9"/>
        <v>0</v>
      </c>
      <c r="AJ36" s="316">
        <f t="shared" si="10"/>
        <v>0</v>
      </c>
      <c r="AK36" s="316">
        <f t="shared" si="11"/>
        <v>0</v>
      </c>
      <c r="AL36" s="317">
        <f t="shared" si="12"/>
        <v>0</v>
      </c>
    </row>
    <row r="37" spans="1:38">
      <c r="A37" s="1906">
        <f>+'F1 COBERTURA ESTABLECIMIENTOS'!B45</f>
        <v>0</v>
      </c>
      <c r="B37" s="1907">
        <f>+'F1 COBERTURA ESTABLECIMIENTOS'!C45</f>
        <v>0</v>
      </c>
      <c r="C37" s="1908">
        <f>+'F1 COBERTURA ESTABLECIMIENTOS'!D45</f>
        <v>0</v>
      </c>
      <c r="D37" s="1909"/>
      <c r="E37" s="1909"/>
      <c r="F37" s="1909"/>
      <c r="G37" s="1909"/>
      <c r="H37" s="1909"/>
      <c r="I37" s="1909"/>
      <c r="J37" s="1909"/>
      <c r="K37" s="1909"/>
      <c r="L37" s="1909"/>
      <c r="M37" s="1909"/>
      <c r="N37" s="1910"/>
      <c r="O37" s="1910"/>
      <c r="P37" s="1911">
        <f t="shared" si="0"/>
        <v>0</v>
      </c>
      <c r="Q37" s="1912" t="str">
        <f t="shared" si="1"/>
        <v>-</v>
      </c>
      <c r="R37" s="1911">
        <f t="shared" si="2"/>
        <v>0</v>
      </c>
      <c r="S37" s="1912" t="str">
        <f t="shared" si="3"/>
        <v>-</v>
      </c>
      <c r="T37" s="1911">
        <f t="shared" si="4"/>
        <v>0</v>
      </c>
      <c r="U37" s="1913" t="str">
        <f t="shared" si="5"/>
        <v>-</v>
      </c>
      <c r="V37" s="1915"/>
      <c r="W37" s="1915"/>
      <c r="X37" s="316">
        <f>+'F1 COBERTURA ESTABLECIMIENTOS'!G45</f>
        <v>0</v>
      </c>
      <c r="Y37" s="316">
        <f>+'F1 COBERTURA ESTABLECIMIENTOS'!H45</f>
        <v>0</v>
      </c>
      <c r="Z37" s="316">
        <f>+'F1 COBERTURA ESTABLECIMIENTOS'!I45</f>
        <v>0</v>
      </c>
      <c r="AA37" s="316">
        <f>+'F1 COBERTURA ESTABLECIMIENTOS'!J45</f>
        <v>0</v>
      </c>
      <c r="AB37" s="317">
        <f t="shared" si="6"/>
        <v>0</v>
      </c>
      <c r="AC37" s="316">
        <f>+'F1 COBERTURA ESTABLECIMIENTOS'!L45</f>
        <v>0</v>
      </c>
      <c r="AD37" s="316">
        <f>+'F1 COBERTURA ESTABLECIMIENTOS'!M45</f>
        <v>0</v>
      </c>
      <c r="AE37" s="316">
        <f>+'F1 COBERTURA ESTABLECIMIENTOS'!N45</f>
        <v>0</v>
      </c>
      <c r="AF37" s="316">
        <f>+'F1 COBERTURA ESTABLECIMIENTOS'!O45</f>
        <v>0</v>
      </c>
      <c r="AG37" s="317">
        <f t="shared" si="7"/>
        <v>0</v>
      </c>
      <c r="AH37" s="316">
        <f t="shared" si="8"/>
        <v>0</v>
      </c>
      <c r="AI37" s="316">
        <f t="shared" si="9"/>
        <v>0</v>
      </c>
      <c r="AJ37" s="316">
        <f t="shared" si="10"/>
        <v>0</v>
      </c>
      <c r="AK37" s="316">
        <f t="shared" si="11"/>
        <v>0</v>
      </c>
      <c r="AL37" s="317">
        <f t="shared" si="12"/>
        <v>0</v>
      </c>
    </row>
    <row r="38" spans="1:38">
      <c r="A38" s="1906">
        <f>+'F1 COBERTURA ESTABLECIMIENTOS'!B46</f>
        <v>0</v>
      </c>
      <c r="B38" s="1907">
        <f>+'F1 COBERTURA ESTABLECIMIENTOS'!C46</f>
        <v>0</v>
      </c>
      <c r="C38" s="1908">
        <f>+'F1 COBERTURA ESTABLECIMIENTOS'!D46</f>
        <v>0</v>
      </c>
      <c r="D38" s="1909"/>
      <c r="E38" s="1909"/>
      <c r="F38" s="1909"/>
      <c r="G38" s="1909"/>
      <c r="H38" s="1909"/>
      <c r="I38" s="1909"/>
      <c r="J38" s="1909"/>
      <c r="K38" s="1909"/>
      <c r="L38" s="1909"/>
      <c r="M38" s="1909"/>
      <c r="N38" s="1910"/>
      <c r="O38" s="1910"/>
      <c r="P38" s="1911">
        <f t="shared" si="0"/>
        <v>0</v>
      </c>
      <c r="Q38" s="1912" t="str">
        <f t="shared" si="1"/>
        <v>-</v>
      </c>
      <c r="R38" s="1911">
        <f t="shared" si="2"/>
        <v>0</v>
      </c>
      <c r="S38" s="1912" t="str">
        <f t="shared" si="3"/>
        <v>-</v>
      </c>
      <c r="T38" s="1911">
        <f t="shared" si="4"/>
        <v>0</v>
      </c>
      <c r="U38" s="1913" t="str">
        <f t="shared" si="5"/>
        <v>-</v>
      </c>
      <c r="V38" s="1915"/>
      <c r="W38" s="1915"/>
      <c r="X38" s="316">
        <f>+'F1 COBERTURA ESTABLECIMIENTOS'!G46</f>
        <v>0</v>
      </c>
      <c r="Y38" s="316">
        <f>+'F1 COBERTURA ESTABLECIMIENTOS'!H46</f>
        <v>0</v>
      </c>
      <c r="Z38" s="316">
        <f>+'F1 COBERTURA ESTABLECIMIENTOS'!I46</f>
        <v>0</v>
      </c>
      <c r="AA38" s="316">
        <f>+'F1 COBERTURA ESTABLECIMIENTOS'!J46</f>
        <v>0</v>
      </c>
      <c r="AB38" s="317">
        <f t="shared" si="6"/>
        <v>0</v>
      </c>
      <c r="AC38" s="316">
        <f>+'F1 COBERTURA ESTABLECIMIENTOS'!L46</f>
        <v>0</v>
      </c>
      <c r="AD38" s="316">
        <f>+'F1 COBERTURA ESTABLECIMIENTOS'!M46</f>
        <v>0</v>
      </c>
      <c r="AE38" s="316">
        <f>+'F1 COBERTURA ESTABLECIMIENTOS'!N46</f>
        <v>0</v>
      </c>
      <c r="AF38" s="316">
        <f>+'F1 COBERTURA ESTABLECIMIENTOS'!O46</f>
        <v>0</v>
      </c>
      <c r="AG38" s="317">
        <f t="shared" si="7"/>
        <v>0</v>
      </c>
      <c r="AH38" s="316">
        <f t="shared" si="8"/>
        <v>0</v>
      </c>
      <c r="AI38" s="316">
        <f t="shared" si="9"/>
        <v>0</v>
      </c>
      <c r="AJ38" s="316">
        <f t="shared" si="10"/>
        <v>0</v>
      </c>
      <c r="AK38" s="316">
        <f t="shared" si="11"/>
        <v>0</v>
      </c>
      <c r="AL38" s="317">
        <f t="shared" si="12"/>
        <v>0</v>
      </c>
    </row>
    <row r="39" spans="1:38">
      <c r="A39" s="1906">
        <f>+'F1 COBERTURA ESTABLECIMIENTOS'!B47</f>
        <v>0</v>
      </c>
      <c r="B39" s="1907">
        <f>+'F1 COBERTURA ESTABLECIMIENTOS'!C47</f>
        <v>0</v>
      </c>
      <c r="C39" s="1908">
        <f>+'F1 COBERTURA ESTABLECIMIENTOS'!D47</f>
        <v>0</v>
      </c>
      <c r="D39" s="1909"/>
      <c r="E39" s="1909"/>
      <c r="F39" s="1909"/>
      <c r="G39" s="1909"/>
      <c r="H39" s="1909"/>
      <c r="I39" s="1909"/>
      <c r="J39" s="1909"/>
      <c r="K39" s="1909"/>
      <c r="L39" s="1909"/>
      <c r="M39" s="1909"/>
      <c r="N39" s="1910"/>
      <c r="O39" s="1910"/>
      <c r="P39" s="1911">
        <f t="shared" si="0"/>
        <v>0</v>
      </c>
      <c r="Q39" s="1912" t="str">
        <f t="shared" si="1"/>
        <v>-</v>
      </c>
      <c r="R39" s="1911">
        <f t="shared" si="2"/>
        <v>0</v>
      </c>
      <c r="S39" s="1912" t="str">
        <f t="shared" si="3"/>
        <v>-</v>
      </c>
      <c r="T39" s="1911">
        <f t="shared" si="4"/>
        <v>0</v>
      </c>
      <c r="U39" s="1913" t="str">
        <f t="shared" si="5"/>
        <v>-</v>
      </c>
      <c r="V39" s="1915"/>
      <c r="W39" s="1915"/>
      <c r="X39" s="316">
        <f>+'F1 COBERTURA ESTABLECIMIENTOS'!G47</f>
        <v>0</v>
      </c>
      <c r="Y39" s="316">
        <f>+'F1 COBERTURA ESTABLECIMIENTOS'!H47</f>
        <v>0</v>
      </c>
      <c r="Z39" s="316">
        <f>+'F1 COBERTURA ESTABLECIMIENTOS'!I47</f>
        <v>0</v>
      </c>
      <c r="AA39" s="316">
        <f>+'F1 COBERTURA ESTABLECIMIENTOS'!J47</f>
        <v>0</v>
      </c>
      <c r="AB39" s="317">
        <f t="shared" si="6"/>
        <v>0</v>
      </c>
      <c r="AC39" s="316">
        <f>+'F1 COBERTURA ESTABLECIMIENTOS'!L47</f>
        <v>0</v>
      </c>
      <c r="AD39" s="316">
        <f>+'F1 COBERTURA ESTABLECIMIENTOS'!M47</f>
        <v>0</v>
      </c>
      <c r="AE39" s="316">
        <f>+'F1 COBERTURA ESTABLECIMIENTOS'!N47</f>
        <v>0</v>
      </c>
      <c r="AF39" s="316">
        <f>+'F1 COBERTURA ESTABLECIMIENTOS'!O47</f>
        <v>0</v>
      </c>
      <c r="AG39" s="317">
        <f t="shared" si="7"/>
        <v>0</v>
      </c>
      <c r="AH39" s="316">
        <f t="shared" si="8"/>
        <v>0</v>
      </c>
      <c r="AI39" s="316">
        <f t="shared" si="9"/>
        <v>0</v>
      </c>
      <c r="AJ39" s="316">
        <f t="shared" si="10"/>
        <v>0</v>
      </c>
      <c r="AK39" s="316">
        <f t="shared" si="11"/>
        <v>0</v>
      </c>
      <c r="AL39" s="317">
        <f t="shared" si="12"/>
        <v>0</v>
      </c>
    </row>
    <row r="40" spans="1:38">
      <c r="A40" s="1906">
        <f>+'F1 COBERTURA ESTABLECIMIENTOS'!B48</f>
        <v>0</v>
      </c>
      <c r="B40" s="1907">
        <f>+'F1 COBERTURA ESTABLECIMIENTOS'!C48</f>
        <v>0</v>
      </c>
      <c r="C40" s="1908">
        <f>+'F1 COBERTURA ESTABLECIMIENTOS'!D48</f>
        <v>0</v>
      </c>
      <c r="D40" s="1909"/>
      <c r="E40" s="1909"/>
      <c r="F40" s="1909"/>
      <c r="G40" s="1909"/>
      <c r="H40" s="1909"/>
      <c r="I40" s="1909"/>
      <c r="J40" s="1909"/>
      <c r="K40" s="1909"/>
      <c r="L40" s="1909"/>
      <c r="M40" s="1909"/>
      <c r="N40" s="1910"/>
      <c r="O40" s="1910"/>
      <c r="P40" s="1911">
        <f t="shared" si="0"/>
        <v>0</v>
      </c>
      <c r="Q40" s="1912" t="str">
        <f t="shared" si="1"/>
        <v>-</v>
      </c>
      <c r="R40" s="1911">
        <f t="shared" si="2"/>
        <v>0</v>
      </c>
      <c r="S40" s="1912" t="str">
        <f t="shared" si="3"/>
        <v>-</v>
      </c>
      <c r="T40" s="1911">
        <f t="shared" si="4"/>
        <v>0</v>
      </c>
      <c r="U40" s="1913" t="str">
        <f t="shared" si="5"/>
        <v>-</v>
      </c>
      <c r="V40" s="1915"/>
      <c r="W40" s="1915"/>
      <c r="X40" s="316">
        <f>+'F1 COBERTURA ESTABLECIMIENTOS'!G48</f>
        <v>0</v>
      </c>
      <c r="Y40" s="316">
        <f>+'F1 COBERTURA ESTABLECIMIENTOS'!H48</f>
        <v>0</v>
      </c>
      <c r="Z40" s="316">
        <f>+'F1 COBERTURA ESTABLECIMIENTOS'!I48</f>
        <v>0</v>
      </c>
      <c r="AA40" s="316">
        <f>+'F1 COBERTURA ESTABLECIMIENTOS'!J48</f>
        <v>0</v>
      </c>
      <c r="AB40" s="317">
        <f t="shared" si="6"/>
        <v>0</v>
      </c>
      <c r="AC40" s="316">
        <f>+'F1 COBERTURA ESTABLECIMIENTOS'!L48</f>
        <v>0</v>
      </c>
      <c r="AD40" s="316">
        <f>+'F1 COBERTURA ESTABLECIMIENTOS'!M48</f>
        <v>0</v>
      </c>
      <c r="AE40" s="316">
        <f>+'F1 COBERTURA ESTABLECIMIENTOS'!N48</f>
        <v>0</v>
      </c>
      <c r="AF40" s="316">
        <f>+'F1 COBERTURA ESTABLECIMIENTOS'!O48</f>
        <v>0</v>
      </c>
      <c r="AG40" s="317">
        <f t="shared" si="7"/>
        <v>0</v>
      </c>
      <c r="AH40" s="316">
        <f t="shared" si="8"/>
        <v>0</v>
      </c>
      <c r="AI40" s="316">
        <f t="shared" si="9"/>
        <v>0</v>
      </c>
      <c r="AJ40" s="316">
        <f t="shared" si="10"/>
        <v>0</v>
      </c>
      <c r="AK40" s="316">
        <f t="shared" si="11"/>
        <v>0</v>
      </c>
      <c r="AL40" s="317">
        <f t="shared" si="12"/>
        <v>0</v>
      </c>
    </row>
    <row r="41" spans="1:38">
      <c r="A41" s="1906">
        <f>+'F1 COBERTURA ESTABLECIMIENTOS'!B49</f>
        <v>0</v>
      </c>
      <c r="B41" s="1907">
        <f>+'F1 COBERTURA ESTABLECIMIENTOS'!C49</f>
        <v>0</v>
      </c>
      <c r="C41" s="1908">
        <f>+'F1 COBERTURA ESTABLECIMIENTOS'!D49</f>
        <v>0</v>
      </c>
      <c r="D41" s="1909"/>
      <c r="E41" s="1909"/>
      <c r="F41" s="1909"/>
      <c r="G41" s="1909"/>
      <c r="H41" s="1909"/>
      <c r="I41" s="1909"/>
      <c r="J41" s="1909"/>
      <c r="K41" s="1909"/>
      <c r="L41" s="1909"/>
      <c r="M41" s="1909"/>
      <c r="N41" s="1910"/>
      <c r="O41" s="1910"/>
      <c r="P41" s="1911">
        <f t="shared" si="0"/>
        <v>0</v>
      </c>
      <c r="Q41" s="1912" t="str">
        <f t="shared" si="1"/>
        <v>-</v>
      </c>
      <c r="R41" s="1911">
        <f t="shared" si="2"/>
        <v>0</v>
      </c>
      <c r="S41" s="1912" t="str">
        <f t="shared" si="3"/>
        <v>-</v>
      </c>
      <c r="T41" s="1911">
        <f t="shared" si="4"/>
        <v>0</v>
      </c>
      <c r="U41" s="1913" t="str">
        <f t="shared" si="5"/>
        <v>-</v>
      </c>
      <c r="V41" s="1915"/>
      <c r="W41" s="1915"/>
      <c r="X41" s="316">
        <f>+'F1 COBERTURA ESTABLECIMIENTOS'!G49</f>
        <v>0</v>
      </c>
      <c r="Y41" s="316">
        <f>+'F1 COBERTURA ESTABLECIMIENTOS'!H49</f>
        <v>0</v>
      </c>
      <c r="Z41" s="316">
        <f>+'F1 COBERTURA ESTABLECIMIENTOS'!I49</f>
        <v>0</v>
      </c>
      <c r="AA41" s="316">
        <f>+'F1 COBERTURA ESTABLECIMIENTOS'!J49</f>
        <v>0</v>
      </c>
      <c r="AB41" s="317">
        <f t="shared" si="6"/>
        <v>0</v>
      </c>
      <c r="AC41" s="316">
        <f>+'F1 COBERTURA ESTABLECIMIENTOS'!L49</f>
        <v>0</v>
      </c>
      <c r="AD41" s="316">
        <f>+'F1 COBERTURA ESTABLECIMIENTOS'!M49</f>
        <v>0</v>
      </c>
      <c r="AE41" s="316">
        <f>+'F1 COBERTURA ESTABLECIMIENTOS'!N49</f>
        <v>0</v>
      </c>
      <c r="AF41" s="316">
        <f>+'F1 COBERTURA ESTABLECIMIENTOS'!O49</f>
        <v>0</v>
      </c>
      <c r="AG41" s="317">
        <f t="shared" si="7"/>
        <v>0</v>
      </c>
      <c r="AH41" s="316">
        <f t="shared" si="8"/>
        <v>0</v>
      </c>
      <c r="AI41" s="316">
        <f t="shared" si="9"/>
        <v>0</v>
      </c>
      <c r="AJ41" s="316">
        <f t="shared" si="10"/>
        <v>0</v>
      </c>
      <c r="AK41" s="316">
        <f t="shared" si="11"/>
        <v>0</v>
      </c>
      <c r="AL41" s="317">
        <f t="shared" si="12"/>
        <v>0</v>
      </c>
    </row>
    <row r="42" spans="1:38">
      <c r="A42" s="1906">
        <f>+'F1 COBERTURA ESTABLECIMIENTOS'!B50</f>
        <v>0</v>
      </c>
      <c r="B42" s="1907">
        <f>+'F1 COBERTURA ESTABLECIMIENTOS'!C50</f>
        <v>0</v>
      </c>
      <c r="C42" s="1908">
        <f>+'F1 COBERTURA ESTABLECIMIENTOS'!D50</f>
        <v>0</v>
      </c>
      <c r="D42" s="1909"/>
      <c r="E42" s="1909"/>
      <c r="F42" s="1909"/>
      <c r="G42" s="1909"/>
      <c r="H42" s="1909"/>
      <c r="I42" s="1909"/>
      <c r="J42" s="1909"/>
      <c r="K42" s="1909"/>
      <c r="L42" s="1909"/>
      <c r="M42" s="1909"/>
      <c r="N42" s="1910"/>
      <c r="O42" s="1910"/>
      <c r="P42" s="1911">
        <f t="shared" si="0"/>
        <v>0</v>
      </c>
      <c r="Q42" s="1912" t="str">
        <f t="shared" si="1"/>
        <v>-</v>
      </c>
      <c r="R42" s="1911">
        <f t="shared" si="2"/>
        <v>0</v>
      </c>
      <c r="S42" s="1912" t="str">
        <f t="shared" si="3"/>
        <v>-</v>
      </c>
      <c r="T42" s="1911">
        <f t="shared" si="4"/>
        <v>0</v>
      </c>
      <c r="U42" s="1913" t="str">
        <f t="shared" si="5"/>
        <v>-</v>
      </c>
      <c r="V42" s="1915"/>
      <c r="W42" s="1915"/>
      <c r="X42" s="316">
        <f>+'F1 COBERTURA ESTABLECIMIENTOS'!G50</f>
        <v>0</v>
      </c>
      <c r="Y42" s="316">
        <f>+'F1 COBERTURA ESTABLECIMIENTOS'!H50</f>
        <v>0</v>
      </c>
      <c r="Z42" s="316">
        <f>+'F1 COBERTURA ESTABLECIMIENTOS'!I50</f>
        <v>0</v>
      </c>
      <c r="AA42" s="316">
        <f>+'F1 COBERTURA ESTABLECIMIENTOS'!J50</f>
        <v>0</v>
      </c>
      <c r="AB42" s="317">
        <f t="shared" si="6"/>
        <v>0</v>
      </c>
      <c r="AC42" s="316">
        <f>+'F1 COBERTURA ESTABLECIMIENTOS'!L50</f>
        <v>0</v>
      </c>
      <c r="AD42" s="316">
        <f>+'F1 COBERTURA ESTABLECIMIENTOS'!M50</f>
        <v>0</v>
      </c>
      <c r="AE42" s="316">
        <f>+'F1 COBERTURA ESTABLECIMIENTOS'!N50</f>
        <v>0</v>
      </c>
      <c r="AF42" s="316">
        <f>+'F1 COBERTURA ESTABLECIMIENTOS'!O50</f>
        <v>0</v>
      </c>
      <c r="AG42" s="317">
        <f t="shared" si="7"/>
        <v>0</v>
      </c>
      <c r="AH42" s="316">
        <f t="shared" si="8"/>
        <v>0</v>
      </c>
      <c r="AI42" s="316">
        <f t="shared" si="9"/>
        <v>0</v>
      </c>
      <c r="AJ42" s="316">
        <f t="shared" si="10"/>
        <v>0</v>
      </c>
      <c r="AK42" s="316">
        <f t="shared" si="11"/>
        <v>0</v>
      </c>
      <c r="AL42" s="317">
        <f t="shared" si="12"/>
        <v>0</v>
      </c>
    </row>
    <row r="43" spans="1:38">
      <c r="A43" s="1906">
        <f>+'F1 COBERTURA ESTABLECIMIENTOS'!B51</f>
        <v>0</v>
      </c>
      <c r="B43" s="1907">
        <f>+'F1 COBERTURA ESTABLECIMIENTOS'!C51</f>
        <v>0</v>
      </c>
      <c r="C43" s="1908">
        <f>+'F1 COBERTURA ESTABLECIMIENTOS'!D51</f>
        <v>0</v>
      </c>
      <c r="D43" s="1909"/>
      <c r="E43" s="1909"/>
      <c r="F43" s="1909"/>
      <c r="G43" s="1909"/>
      <c r="H43" s="1909"/>
      <c r="I43" s="1909"/>
      <c r="J43" s="1909"/>
      <c r="K43" s="1909"/>
      <c r="L43" s="1909"/>
      <c r="M43" s="1909"/>
      <c r="N43" s="1910"/>
      <c r="O43" s="1910"/>
      <c r="P43" s="1911">
        <f t="shared" si="0"/>
        <v>0</v>
      </c>
      <c r="Q43" s="1912" t="str">
        <f t="shared" si="1"/>
        <v>-</v>
      </c>
      <c r="R43" s="1911">
        <f t="shared" si="2"/>
        <v>0</v>
      </c>
      <c r="S43" s="1912" t="str">
        <f t="shared" si="3"/>
        <v>-</v>
      </c>
      <c r="T43" s="1911">
        <f t="shared" si="4"/>
        <v>0</v>
      </c>
      <c r="U43" s="1913" t="str">
        <f t="shared" si="5"/>
        <v>-</v>
      </c>
      <c r="V43" s="1915"/>
      <c r="W43" s="1915"/>
      <c r="X43" s="316">
        <f>+'F1 COBERTURA ESTABLECIMIENTOS'!G51</f>
        <v>0</v>
      </c>
      <c r="Y43" s="316">
        <f>+'F1 COBERTURA ESTABLECIMIENTOS'!H51</f>
        <v>0</v>
      </c>
      <c r="Z43" s="316">
        <f>+'F1 COBERTURA ESTABLECIMIENTOS'!I51</f>
        <v>0</v>
      </c>
      <c r="AA43" s="316">
        <f>+'F1 COBERTURA ESTABLECIMIENTOS'!J51</f>
        <v>0</v>
      </c>
      <c r="AB43" s="317">
        <f t="shared" si="6"/>
        <v>0</v>
      </c>
      <c r="AC43" s="316">
        <f>+'F1 COBERTURA ESTABLECIMIENTOS'!L51</f>
        <v>0</v>
      </c>
      <c r="AD43" s="316">
        <f>+'F1 COBERTURA ESTABLECIMIENTOS'!M51</f>
        <v>0</v>
      </c>
      <c r="AE43" s="316">
        <f>+'F1 COBERTURA ESTABLECIMIENTOS'!N51</f>
        <v>0</v>
      </c>
      <c r="AF43" s="316">
        <f>+'F1 COBERTURA ESTABLECIMIENTOS'!O51</f>
        <v>0</v>
      </c>
      <c r="AG43" s="317">
        <f t="shared" si="7"/>
        <v>0</v>
      </c>
      <c r="AH43" s="316">
        <f t="shared" si="8"/>
        <v>0</v>
      </c>
      <c r="AI43" s="316">
        <f t="shared" si="9"/>
        <v>0</v>
      </c>
      <c r="AJ43" s="316">
        <f t="shared" si="10"/>
        <v>0</v>
      </c>
      <c r="AK43" s="316">
        <f t="shared" si="11"/>
        <v>0</v>
      </c>
      <c r="AL43" s="317">
        <f t="shared" si="12"/>
        <v>0</v>
      </c>
    </row>
    <row r="44" spans="1:38">
      <c r="A44" s="1906">
        <f>+'F1 COBERTURA ESTABLECIMIENTOS'!B52</f>
        <v>0</v>
      </c>
      <c r="B44" s="1907">
        <f>+'F1 COBERTURA ESTABLECIMIENTOS'!C52</f>
        <v>0</v>
      </c>
      <c r="C44" s="1908">
        <f>+'F1 COBERTURA ESTABLECIMIENTOS'!D52</f>
        <v>0</v>
      </c>
      <c r="D44" s="1909"/>
      <c r="E44" s="1909"/>
      <c r="F44" s="1909"/>
      <c r="G44" s="1909"/>
      <c r="H44" s="1909"/>
      <c r="I44" s="1909"/>
      <c r="J44" s="1909"/>
      <c r="K44" s="1909"/>
      <c r="L44" s="1909"/>
      <c r="M44" s="1909"/>
      <c r="N44" s="1910"/>
      <c r="O44" s="1910"/>
      <c r="P44" s="1911">
        <f t="shared" si="0"/>
        <v>0</v>
      </c>
      <c r="Q44" s="1912" t="str">
        <f t="shared" si="1"/>
        <v>-</v>
      </c>
      <c r="R44" s="1911">
        <f t="shared" si="2"/>
        <v>0</v>
      </c>
      <c r="S44" s="1912" t="str">
        <f t="shared" si="3"/>
        <v>-</v>
      </c>
      <c r="T44" s="1911">
        <f t="shared" si="4"/>
        <v>0</v>
      </c>
      <c r="U44" s="1913" t="str">
        <f t="shared" si="5"/>
        <v>-</v>
      </c>
      <c r="V44" s="1915"/>
      <c r="W44" s="1915"/>
      <c r="X44" s="316">
        <f>+'F1 COBERTURA ESTABLECIMIENTOS'!G52</f>
        <v>0</v>
      </c>
      <c r="Y44" s="316">
        <f>+'F1 COBERTURA ESTABLECIMIENTOS'!H52</f>
        <v>0</v>
      </c>
      <c r="Z44" s="316">
        <f>+'F1 COBERTURA ESTABLECIMIENTOS'!I52</f>
        <v>0</v>
      </c>
      <c r="AA44" s="316">
        <f>+'F1 COBERTURA ESTABLECIMIENTOS'!J52</f>
        <v>0</v>
      </c>
      <c r="AB44" s="317">
        <f t="shared" si="6"/>
        <v>0</v>
      </c>
      <c r="AC44" s="316">
        <f>+'F1 COBERTURA ESTABLECIMIENTOS'!L52</f>
        <v>0</v>
      </c>
      <c r="AD44" s="316">
        <f>+'F1 COBERTURA ESTABLECIMIENTOS'!M52</f>
        <v>0</v>
      </c>
      <c r="AE44" s="316">
        <f>+'F1 COBERTURA ESTABLECIMIENTOS'!N52</f>
        <v>0</v>
      </c>
      <c r="AF44" s="316">
        <f>+'F1 COBERTURA ESTABLECIMIENTOS'!O52</f>
        <v>0</v>
      </c>
      <c r="AG44" s="317">
        <f t="shared" si="7"/>
        <v>0</v>
      </c>
      <c r="AH44" s="316">
        <f t="shared" si="8"/>
        <v>0</v>
      </c>
      <c r="AI44" s="316">
        <f t="shared" si="9"/>
        <v>0</v>
      </c>
      <c r="AJ44" s="316">
        <f t="shared" si="10"/>
        <v>0</v>
      </c>
      <c r="AK44" s="316">
        <f t="shared" si="11"/>
        <v>0</v>
      </c>
      <c r="AL44" s="317">
        <f t="shared" si="12"/>
        <v>0</v>
      </c>
    </row>
    <row r="45" spans="1:38">
      <c r="A45" s="1906">
        <f>+'F1 COBERTURA ESTABLECIMIENTOS'!B53</f>
        <v>0</v>
      </c>
      <c r="B45" s="1907">
        <f>+'F1 COBERTURA ESTABLECIMIENTOS'!C53</f>
        <v>0</v>
      </c>
      <c r="C45" s="1908">
        <f>+'F1 COBERTURA ESTABLECIMIENTOS'!D53</f>
        <v>0</v>
      </c>
      <c r="D45" s="1909"/>
      <c r="E45" s="1909"/>
      <c r="F45" s="1909"/>
      <c r="G45" s="1909"/>
      <c r="H45" s="1909"/>
      <c r="I45" s="1909"/>
      <c r="J45" s="1909"/>
      <c r="K45" s="1909"/>
      <c r="L45" s="1909"/>
      <c r="M45" s="1909"/>
      <c r="N45" s="1910"/>
      <c r="O45" s="1910"/>
      <c r="P45" s="1911">
        <f t="shared" si="0"/>
        <v>0</v>
      </c>
      <c r="Q45" s="1912" t="str">
        <f t="shared" si="1"/>
        <v>-</v>
      </c>
      <c r="R45" s="1911">
        <f t="shared" si="2"/>
        <v>0</v>
      </c>
      <c r="S45" s="1912" t="str">
        <f t="shared" si="3"/>
        <v>-</v>
      </c>
      <c r="T45" s="1911">
        <f t="shared" si="4"/>
        <v>0</v>
      </c>
      <c r="U45" s="1913" t="str">
        <f t="shared" si="5"/>
        <v>-</v>
      </c>
      <c r="V45" s="1915"/>
      <c r="W45" s="1915"/>
      <c r="X45" s="316">
        <f>+'F1 COBERTURA ESTABLECIMIENTOS'!G53</f>
        <v>0</v>
      </c>
      <c r="Y45" s="316">
        <f>+'F1 COBERTURA ESTABLECIMIENTOS'!H53</f>
        <v>0</v>
      </c>
      <c r="Z45" s="316">
        <f>+'F1 COBERTURA ESTABLECIMIENTOS'!I53</f>
        <v>0</v>
      </c>
      <c r="AA45" s="316">
        <f>+'F1 COBERTURA ESTABLECIMIENTOS'!J53</f>
        <v>0</v>
      </c>
      <c r="AB45" s="317">
        <f t="shared" si="6"/>
        <v>0</v>
      </c>
      <c r="AC45" s="316">
        <f>+'F1 COBERTURA ESTABLECIMIENTOS'!L53</f>
        <v>0</v>
      </c>
      <c r="AD45" s="316">
        <f>+'F1 COBERTURA ESTABLECIMIENTOS'!M53</f>
        <v>0</v>
      </c>
      <c r="AE45" s="316">
        <f>+'F1 COBERTURA ESTABLECIMIENTOS'!N53</f>
        <v>0</v>
      </c>
      <c r="AF45" s="316">
        <f>+'F1 COBERTURA ESTABLECIMIENTOS'!O53</f>
        <v>0</v>
      </c>
      <c r="AG45" s="317">
        <f t="shared" si="7"/>
        <v>0</v>
      </c>
      <c r="AH45" s="316">
        <f t="shared" si="8"/>
        <v>0</v>
      </c>
      <c r="AI45" s="316">
        <f t="shared" si="9"/>
        <v>0</v>
      </c>
      <c r="AJ45" s="316">
        <f t="shared" si="10"/>
        <v>0</v>
      </c>
      <c r="AK45" s="316">
        <f t="shared" si="11"/>
        <v>0</v>
      </c>
      <c r="AL45" s="317">
        <f t="shared" si="12"/>
        <v>0</v>
      </c>
    </row>
    <row r="46" spans="1:38">
      <c r="A46" s="1906">
        <f>+'F1 COBERTURA ESTABLECIMIENTOS'!B54</f>
        <v>0</v>
      </c>
      <c r="B46" s="1907">
        <f>+'F1 COBERTURA ESTABLECIMIENTOS'!C54</f>
        <v>0</v>
      </c>
      <c r="C46" s="1908">
        <f>+'F1 COBERTURA ESTABLECIMIENTOS'!D54</f>
        <v>0</v>
      </c>
      <c r="D46" s="1909"/>
      <c r="E46" s="1909"/>
      <c r="F46" s="1909"/>
      <c r="G46" s="1909"/>
      <c r="H46" s="1909"/>
      <c r="I46" s="1909"/>
      <c r="J46" s="1909"/>
      <c r="K46" s="1909"/>
      <c r="L46" s="1909"/>
      <c r="M46" s="1909"/>
      <c r="N46" s="1910"/>
      <c r="O46" s="1910"/>
      <c r="P46" s="1911">
        <f t="shared" si="0"/>
        <v>0</v>
      </c>
      <c r="Q46" s="1912" t="str">
        <f t="shared" si="1"/>
        <v>-</v>
      </c>
      <c r="R46" s="1911">
        <f t="shared" si="2"/>
        <v>0</v>
      </c>
      <c r="S46" s="1912" t="str">
        <f t="shared" si="3"/>
        <v>-</v>
      </c>
      <c r="T46" s="1911">
        <f t="shared" si="4"/>
        <v>0</v>
      </c>
      <c r="U46" s="1913" t="str">
        <f t="shared" si="5"/>
        <v>-</v>
      </c>
      <c r="V46" s="1915"/>
      <c r="W46" s="1915"/>
      <c r="X46" s="316">
        <f>+'F1 COBERTURA ESTABLECIMIENTOS'!G54</f>
        <v>0</v>
      </c>
      <c r="Y46" s="316">
        <f>+'F1 COBERTURA ESTABLECIMIENTOS'!H54</f>
        <v>0</v>
      </c>
      <c r="Z46" s="316">
        <f>+'F1 COBERTURA ESTABLECIMIENTOS'!I54</f>
        <v>0</v>
      </c>
      <c r="AA46" s="316">
        <f>+'F1 COBERTURA ESTABLECIMIENTOS'!J54</f>
        <v>0</v>
      </c>
      <c r="AB46" s="317">
        <f t="shared" si="6"/>
        <v>0</v>
      </c>
      <c r="AC46" s="316">
        <f>+'F1 COBERTURA ESTABLECIMIENTOS'!L54</f>
        <v>0</v>
      </c>
      <c r="AD46" s="316">
        <f>+'F1 COBERTURA ESTABLECIMIENTOS'!M54</f>
        <v>0</v>
      </c>
      <c r="AE46" s="316">
        <f>+'F1 COBERTURA ESTABLECIMIENTOS'!N54</f>
        <v>0</v>
      </c>
      <c r="AF46" s="316">
        <f>+'F1 COBERTURA ESTABLECIMIENTOS'!O54</f>
        <v>0</v>
      </c>
      <c r="AG46" s="317">
        <f t="shared" si="7"/>
        <v>0</v>
      </c>
      <c r="AH46" s="316">
        <f t="shared" si="8"/>
        <v>0</v>
      </c>
      <c r="AI46" s="316">
        <f t="shared" si="9"/>
        <v>0</v>
      </c>
      <c r="AJ46" s="316">
        <f t="shared" si="10"/>
        <v>0</v>
      </c>
      <c r="AK46" s="316">
        <f t="shared" si="11"/>
        <v>0</v>
      </c>
      <c r="AL46" s="317">
        <f t="shared" si="12"/>
        <v>0</v>
      </c>
    </row>
    <row r="47" spans="1:38">
      <c r="A47" s="1906">
        <f>+'F1 COBERTURA ESTABLECIMIENTOS'!B55</f>
        <v>0</v>
      </c>
      <c r="B47" s="1907">
        <f>+'F1 COBERTURA ESTABLECIMIENTOS'!C55</f>
        <v>0</v>
      </c>
      <c r="C47" s="1908">
        <f>+'F1 COBERTURA ESTABLECIMIENTOS'!D55</f>
        <v>0</v>
      </c>
      <c r="D47" s="1909"/>
      <c r="E47" s="1909"/>
      <c r="F47" s="1909"/>
      <c r="G47" s="1909"/>
      <c r="H47" s="1909"/>
      <c r="I47" s="1909"/>
      <c r="J47" s="1909"/>
      <c r="K47" s="1909"/>
      <c r="L47" s="1909"/>
      <c r="M47" s="1909"/>
      <c r="N47" s="1910"/>
      <c r="O47" s="1910"/>
      <c r="P47" s="1911">
        <f t="shared" si="0"/>
        <v>0</v>
      </c>
      <c r="Q47" s="1912" t="str">
        <f t="shared" si="1"/>
        <v>-</v>
      </c>
      <c r="R47" s="1911">
        <f t="shared" si="2"/>
        <v>0</v>
      </c>
      <c r="S47" s="1912" t="str">
        <f t="shared" si="3"/>
        <v>-</v>
      </c>
      <c r="T47" s="1911">
        <f t="shared" si="4"/>
        <v>0</v>
      </c>
      <c r="U47" s="1913" t="str">
        <f t="shared" si="5"/>
        <v>-</v>
      </c>
      <c r="V47" s="1915"/>
      <c r="W47" s="1915"/>
      <c r="X47" s="316">
        <f>+'F1 COBERTURA ESTABLECIMIENTOS'!G55</f>
        <v>0</v>
      </c>
      <c r="Y47" s="316">
        <f>+'F1 COBERTURA ESTABLECIMIENTOS'!H55</f>
        <v>0</v>
      </c>
      <c r="Z47" s="316">
        <f>+'F1 COBERTURA ESTABLECIMIENTOS'!I55</f>
        <v>0</v>
      </c>
      <c r="AA47" s="316">
        <f>+'F1 COBERTURA ESTABLECIMIENTOS'!J55</f>
        <v>0</v>
      </c>
      <c r="AB47" s="317">
        <f t="shared" si="6"/>
        <v>0</v>
      </c>
      <c r="AC47" s="316">
        <f>+'F1 COBERTURA ESTABLECIMIENTOS'!L55</f>
        <v>0</v>
      </c>
      <c r="AD47" s="316">
        <f>+'F1 COBERTURA ESTABLECIMIENTOS'!M55</f>
        <v>0</v>
      </c>
      <c r="AE47" s="316">
        <f>+'F1 COBERTURA ESTABLECIMIENTOS'!N55</f>
        <v>0</v>
      </c>
      <c r="AF47" s="316">
        <f>+'F1 COBERTURA ESTABLECIMIENTOS'!O55</f>
        <v>0</v>
      </c>
      <c r="AG47" s="317">
        <f t="shared" si="7"/>
        <v>0</v>
      </c>
      <c r="AH47" s="316">
        <f t="shared" si="8"/>
        <v>0</v>
      </c>
      <c r="AI47" s="316">
        <f t="shared" si="9"/>
        <v>0</v>
      </c>
      <c r="AJ47" s="316">
        <f t="shared" si="10"/>
        <v>0</v>
      </c>
      <c r="AK47" s="316">
        <f t="shared" si="11"/>
        <v>0</v>
      </c>
      <c r="AL47" s="317">
        <f t="shared" si="12"/>
        <v>0</v>
      </c>
    </row>
    <row r="48" spans="1:38">
      <c r="A48" s="1906">
        <f>+'F1 COBERTURA ESTABLECIMIENTOS'!B56</f>
        <v>0</v>
      </c>
      <c r="B48" s="1907">
        <f>+'F1 COBERTURA ESTABLECIMIENTOS'!C56</f>
        <v>0</v>
      </c>
      <c r="C48" s="1908">
        <f>+'F1 COBERTURA ESTABLECIMIENTOS'!D56</f>
        <v>0</v>
      </c>
      <c r="D48" s="1909"/>
      <c r="E48" s="1909"/>
      <c r="F48" s="1909"/>
      <c r="G48" s="1909"/>
      <c r="H48" s="1909"/>
      <c r="I48" s="1909"/>
      <c r="J48" s="1909"/>
      <c r="K48" s="1909"/>
      <c r="L48" s="1909"/>
      <c r="M48" s="1909"/>
      <c r="N48" s="1910"/>
      <c r="O48" s="1910"/>
      <c r="P48" s="1911">
        <f t="shared" si="0"/>
        <v>0</v>
      </c>
      <c r="Q48" s="1912" t="str">
        <f t="shared" si="1"/>
        <v>-</v>
      </c>
      <c r="R48" s="1911">
        <f t="shared" si="2"/>
        <v>0</v>
      </c>
      <c r="S48" s="1912" t="str">
        <f t="shared" si="3"/>
        <v>-</v>
      </c>
      <c r="T48" s="1911">
        <f t="shared" si="4"/>
        <v>0</v>
      </c>
      <c r="U48" s="1913" t="str">
        <f t="shared" si="5"/>
        <v>-</v>
      </c>
      <c r="V48" s="1915"/>
      <c r="W48" s="1915"/>
      <c r="X48" s="316">
        <f>+'F1 COBERTURA ESTABLECIMIENTOS'!G56</f>
        <v>0</v>
      </c>
      <c r="Y48" s="316">
        <f>+'F1 COBERTURA ESTABLECIMIENTOS'!H56</f>
        <v>0</v>
      </c>
      <c r="Z48" s="316">
        <f>+'F1 COBERTURA ESTABLECIMIENTOS'!I56</f>
        <v>0</v>
      </c>
      <c r="AA48" s="316">
        <f>+'F1 COBERTURA ESTABLECIMIENTOS'!J56</f>
        <v>0</v>
      </c>
      <c r="AB48" s="317">
        <f t="shared" si="6"/>
        <v>0</v>
      </c>
      <c r="AC48" s="316">
        <f>+'F1 COBERTURA ESTABLECIMIENTOS'!L56</f>
        <v>0</v>
      </c>
      <c r="AD48" s="316">
        <f>+'F1 COBERTURA ESTABLECIMIENTOS'!M56</f>
        <v>0</v>
      </c>
      <c r="AE48" s="316">
        <f>+'F1 COBERTURA ESTABLECIMIENTOS'!N56</f>
        <v>0</v>
      </c>
      <c r="AF48" s="316">
        <f>+'F1 COBERTURA ESTABLECIMIENTOS'!O56</f>
        <v>0</v>
      </c>
      <c r="AG48" s="317">
        <f t="shared" si="7"/>
        <v>0</v>
      </c>
      <c r="AH48" s="316">
        <f t="shared" si="8"/>
        <v>0</v>
      </c>
      <c r="AI48" s="316">
        <f t="shared" si="9"/>
        <v>0</v>
      </c>
      <c r="AJ48" s="316">
        <f t="shared" si="10"/>
        <v>0</v>
      </c>
      <c r="AK48" s="316">
        <f t="shared" si="11"/>
        <v>0</v>
      </c>
      <c r="AL48" s="317">
        <f t="shared" si="12"/>
        <v>0</v>
      </c>
    </row>
    <row r="49" spans="1:38">
      <c r="A49" s="1906">
        <f>+'F1 COBERTURA ESTABLECIMIENTOS'!B57</f>
        <v>0</v>
      </c>
      <c r="B49" s="1907">
        <f>+'F1 COBERTURA ESTABLECIMIENTOS'!C57</f>
        <v>0</v>
      </c>
      <c r="C49" s="1908">
        <f>+'F1 COBERTURA ESTABLECIMIENTOS'!D57</f>
        <v>0</v>
      </c>
      <c r="D49" s="1909"/>
      <c r="E49" s="1909"/>
      <c r="F49" s="1909"/>
      <c r="G49" s="1909"/>
      <c r="H49" s="1909"/>
      <c r="I49" s="1909"/>
      <c r="J49" s="1909"/>
      <c r="K49" s="1909"/>
      <c r="L49" s="1909"/>
      <c r="M49" s="1909"/>
      <c r="N49" s="1910"/>
      <c r="O49" s="1910"/>
      <c r="P49" s="1911">
        <f t="shared" si="0"/>
        <v>0</v>
      </c>
      <c r="Q49" s="1912" t="str">
        <f t="shared" si="1"/>
        <v>-</v>
      </c>
      <c r="R49" s="1911">
        <f t="shared" si="2"/>
        <v>0</v>
      </c>
      <c r="S49" s="1912" t="str">
        <f t="shared" si="3"/>
        <v>-</v>
      </c>
      <c r="T49" s="1911">
        <f t="shared" si="4"/>
        <v>0</v>
      </c>
      <c r="U49" s="1913" t="str">
        <f t="shared" si="5"/>
        <v>-</v>
      </c>
      <c r="V49" s="1915"/>
      <c r="W49" s="1915"/>
      <c r="X49" s="316">
        <f>+'F1 COBERTURA ESTABLECIMIENTOS'!G57</f>
        <v>0</v>
      </c>
      <c r="Y49" s="316">
        <f>+'F1 COBERTURA ESTABLECIMIENTOS'!H57</f>
        <v>0</v>
      </c>
      <c r="Z49" s="316">
        <f>+'F1 COBERTURA ESTABLECIMIENTOS'!I57</f>
        <v>0</v>
      </c>
      <c r="AA49" s="316">
        <f>+'F1 COBERTURA ESTABLECIMIENTOS'!J57</f>
        <v>0</v>
      </c>
      <c r="AB49" s="317">
        <f t="shared" si="6"/>
        <v>0</v>
      </c>
      <c r="AC49" s="316">
        <f>+'F1 COBERTURA ESTABLECIMIENTOS'!L57</f>
        <v>0</v>
      </c>
      <c r="AD49" s="316">
        <f>+'F1 COBERTURA ESTABLECIMIENTOS'!M57</f>
        <v>0</v>
      </c>
      <c r="AE49" s="316">
        <f>+'F1 COBERTURA ESTABLECIMIENTOS'!N57</f>
        <v>0</v>
      </c>
      <c r="AF49" s="316">
        <f>+'F1 COBERTURA ESTABLECIMIENTOS'!O57</f>
        <v>0</v>
      </c>
      <c r="AG49" s="317">
        <f t="shared" si="7"/>
        <v>0</v>
      </c>
      <c r="AH49" s="316">
        <f t="shared" si="8"/>
        <v>0</v>
      </c>
      <c r="AI49" s="316">
        <f t="shared" si="9"/>
        <v>0</v>
      </c>
      <c r="AJ49" s="316">
        <f t="shared" si="10"/>
        <v>0</v>
      </c>
      <c r="AK49" s="316">
        <f t="shared" si="11"/>
        <v>0</v>
      </c>
      <c r="AL49" s="317">
        <f t="shared" si="12"/>
        <v>0</v>
      </c>
    </row>
    <row r="50" spans="1:38" ht="27" customHeight="1">
      <c r="A50" s="1906">
        <f>+'F1 COBERTURA ESTABLECIMIENTOS'!B58</f>
        <v>0</v>
      </c>
      <c r="B50" s="1907">
        <f>+'F1 COBERTURA ESTABLECIMIENTOS'!C58</f>
        <v>0</v>
      </c>
      <c r="C50" s="1908">
        <f>+'F1 COBERTURA ESTABLECIMIENTOS'!D58</f>
        <v>0</v>
      </c>
      <c r="D50" s="1909"/>
      <c r="E50" s="1909"/>
      <c r="F50" s="1909"/>
      <c r="G50" s="1909"/>
      <c r="H50" s="1909"/>
      <c r="I50" s="1909"/>
      <c r="J50" s="1909"/>
      <c r="K50" s="1909"/>
      <c r="L50" s="1909"/>
      <c r="M50" s="1909"/>
      <c r="N50" s="1910"/>
      <c r="O50" s="1910"/>
      <c r="P50" s="1911">
        <f t="shared" si="0"/>
        <v>0</v>
      </c>
      <c r="Q50" s="1912" t="str">
        <f t="shared" si="1"/>
        <v>-</v>
      </c>
      <c r="R50" s="1911">
        <f t="shared" si="2"/>
        <v>0</v>
      </c>
      <c r="S50" s="1912" t="str">
        <f t="shared" si="3"/>
        <v>-</v>
      </c>
      <c r="T50" s="1911">
        <f t="shared" si="4"/>
        <v>0</v>
      </c>
      <c r="U50" s="1913" t="str">
        <f t="shared" si="5"/>
        <v>-</v>
      </c>
      <c r="V50" s="1915"/>
      <c r="W50" s="1915"/>
      <c r="X50" s="316">
        <f>+'F1 COBERTURA ESTABLECIMIENTOS'!G58</f>
        <v>0</v>
      </c>
      <c r="Y50" s="316">
        <f>+'F1 COBERTURA ESTABLECIMIENTOS'!H58</f>
        <v>0</v>
      </c>
      <c r="Z50" s="316">
        <f>+'F1 COBERTURA ESTABLECIMIENTOS'!I58</f>
        <v>0</v>
      </c>
      <c r="AA50" s="316">
        <f>+'F1 COBERTURA ESTABLECIMIENTOS'!J58</f>
        <v>0</v>
      </c>
      <c r="AB50" s="317">
        <f t="shared" si="6"/>
        <v>0</v>
      </c>
      <c r="AC50" s="316">
        <f>+'F1 COBERTURA ESTABLECIMIENTOS'!L58</f>
        <v>0</v>
      </c>
      <c r="AD50" s="316">
        <f>+'F1 COBERTURA ESTABLECIMIENTOS'!M58</f>
        <v>0</v>
      </c>
      <c r="AE50" s="316">
        <f>+'F1 COBERTURA ESTABLECIMIENTOS'!N58</f>
        <v>0</v>
      </c>
      <c r="AF50" s="316">
        <f>+'F1 COBERTURA ESTABLECIMIENTOS'!O58</f>
        <v>0</v>
      </c>
      <c r="AG50" s="317">
        <f t="shared" si="7"/>
        <v>0</v>
      </c>
      <c r="AH50" s="316">
        <f t="shared" si="8"/>
        <v>0</v>
      </c>
      <c r="AI50" s="316">
        <f t="shared" si="9"/>
        <v>0</v>
      </c>
      <c r="AJ50" s="316">
        <f t="shared" si="10"/>
        <v>0</v>
      </c>
      <c r="AK50" s="316">
        <f t="shared" si="11"/>
        <v>0</v>
      </c>
      <c r="AL50" s="317">
        <f t="shared" si="12"/>
        <v>0</v>
      </c>
    </row>
    <row r="51" spans="1:38" ht="26.25" customHeight="1">
      <c r="A51" s="1906">
        <f>+'F1 COBERTURA ESTABLECIMIENTOS'!B59</f>
        <v>0</v>
      </c>
      <c r="B51" s="1907">
        <f>+'F1 COBERTURA ESTABLECIMIENTOS'!C59</f>
        <v>0</v>
      </c>
      <c r="C51" s="1908">
        <f>+'F1 COBERTURA ESTABLECIMIENTOS'!D59</f>
        <v>0</v>
      </c>
      <c r="D51" s="1909"/>
      <c r="E51" s="1909"/>
      <c r="F51" s="1909"/>
      <c r="G51" s="1909"/>
      <c r="H51" s="1909"/>
      <c r="I51" s="1909"/>
      <c r="J51" s="1909"/>
      <c r="K51" s="1909"/>
      <c r="L51" s="1909"/>
      <c r="M51" s="1909"/>
      <c r="N51" s="1910"/>
      <c r="O51" s="1910"/>
      <c r="P51" s="1911">
        <f t="shared" si="0"/>
        <v>0</v>
      </c>
      <c r="Q51" s="1912" t="str">
        <f t="shared" si="1"/>
        <v>-</v>
      </c>
      <c r="R51" s="1911">
        <f t="shared" si="2"/>
        <v>0</v>
      </c>
      <c r="S51" s="1912" t="str">
        <f t="shared" si="3"/>
        <v>-</v>
      </c>
      <c r="T51" s="1911">
        <f t="shared" si="4"/>
        <v>0</v>
      </c>
      <c r="U51" s="1913" t="str">
        <f t="shared" si="5"/>
        <v>-</v>
      </c>
      <c r="V51" s="1915"/>
      <c r="W51" s="1915"/>
      <c r="X51" s="316">
        <f>+'F1 COBERTURA ESTABLECIMIENTOS'!G59</f>
        <v>0</v>
      </c>
      <c r="Y51" s="316">
        <f>+'F1 COBERTURA ESTABLECIMIENTOS'!H59</f>
        <v>0</v>
      </c>
      <c r="Z51" s="316">
        <f>+'F1 COBERTURA ESTABLECIMIENTOS'!I59</f>
        <v>0</v>
      </c>
      <c r="AA51" s="316">
        <f>+'F1 COBERTURA ESTABLECIMIENTOS'!J59</f>
        <v>0</v>
      </c>
      <c r="AB51" s="317">
        <f t="shared" si="6"/>
        <v>0</v>
      </c>
      <c r="AC51" s="316">
        <f>+'F1 COBERTURA ESTABLECIMIENTOS'!L59</f>
        <v>0</v>
      </c>
      <c r="AD51" s="316">
        <f>+'F1 COBERTURA ESTABLECIMIENTOS'!M59</f>
        <v>0</v>
      </c>
      <c r="AE51" s="316">
        <f>+'F1 COBERTURA ESTABLECIMIENTOS'!N59</f>
        <v>0</v>
      </c>
      <c r="AF51" s="316">
        <f>+'F1 COBERTURA ESTABLECIMIENTOS'!O59</f>
        <v>0</v>
      </c>
      <c r="AG51" s="317">
        <f t="shared" si="7"/>
        <v>0</v>
      </c>
      <c r="AH51" s="316">
        <f t="shared" si="8"/>
        <v>0</v>
      </c>
      <c r="AI51" s="316">
        <f t="shared" si="9"/>
        <v>0</v>
      </c>
      <c r="AJ51" s="316">
        <f t="shared" si="10"/>
        <v>0</v>
      </c>
      <c r="AK51" s="316">
        <f t="shared" si="11"/>
        <v>0</v>
      </c>
      <c r="AL51" s="317">
        <f t="shared" si="12"/>
        <v>0</v>
      </c>
    </row>
    <row r="52" spans="1:38" ht="24" customHeight="1">
      <c r="A52" s="1906">
        <f>+'F1 COBERTURA ESTABLECIMIENTOS'!B60</f>
        <v>0</v>
      </c>
      <c r="B52" s="1907">
        <f>+'F1 COBERTURA ESTABLECIMIENTOS'!C60</f>
        <v>0</v>
      </c>
      <c r="C52" s="1908">
        <f>+'F1 COBERTURA ESTABLECIMIENTOS'!D60</f>
        <v>0</v>
      </c>
      <c r="D52" s="1909"/>
      <c r="E52" s="1909"/>
      <c r="F52" s="1909"/>
      <c r="G52" s="1909"/>
      <c r="H52" s="1909"/>
      <c r="I52" s="1909"/>
      <c r="J52" s="1909"/>
      <c r="K52" s="1909"/>
      <c r="L52" s="1909"/>
      <c r="M52" s="1909"/>
      <c r="N52" s="1910"/>
      <c r="O52" s="1910"/>
      <c r="P52" s="1911">
        <f t="shared" si="0"/>
        <v>0</v>
      </c>
      <c r="Q52" s="1912" t="str">
        <f t="shared" si="1"/>
        <v>-</v>
      </c>
      <c r="R52" s="1911">
        <f t="shared" si="2"/>
        <v>0</v>
      </c>
      <c r="S52" s="1912" t="str">
        <f t="shared" si="3"/>
        <v>-</v>
      </c>
      <c r="T52" s="1911">
        <f t="shared" si="4"/>
        <v>0</v>
      </c>
      <c r="U52" s="1913" t="str">
        <f t="shared" si="5"/>
        <v>-</v>
      </c>
      <c r="V52" s="1915"/>
      <c r="W52" s="1915"/>
      <c r="X52" s="316">
        <f>+'F1 COBERTURA ESTABLECIMIENTOS'!G60</f>
        <v>0</v>
      </c>
      <c r="Y52" s="316">
        <f>+'F1 COBERTURA ESTABLECIMIENTOS'!H60</f>
        <v>0</v>
      </c>
      <c r="Z52" s="316">
        <f>+'F1 COBERTURA ESTABLECIMIENTOS'!I60</f>
        <v>0</v>
      </c>
      <c r="AA52" s="316">
        <f>+'F1 COBERTURA ESTABLECIMIENTOS'!J60</f>
        <v>0</v>
      </c>
      <c r="AB52" s="317">
        <f t="shared" si="6"/>
        <v>0</v>
      </c>
      <c r="AC52" s="316">
        <f>+'F1 COBERTURA ESTABLECIMIENTOS'!L60</f>
        <v>0</v>
      </c>
      <c r="AD52" s="316">
        <f>+'F1 COBERTURA ESTABLECIMIENTOS'!M60</f>
        <v>0</v>
      </c>
      <c r="AE52" s="316">
        <f>+'F1 COBERTURA ESTABLECIMIENTOS'!N60</f>
        <v>0</v>
      </c>
      <c r="AF52" s="316">
        <f>+'F1 COBERTURA ESTABLECIMIENTOS'!O60</f>
        <v>0</v>
      </c>
      <c r="AG52" s="317">
        <f t="shared" si="7"/>
        <v>0</v>
      </c>
      <c r="AH52" s="316">
        <f t="shared" si="8"/>
        <v>0</v>
      </c>
      <c r="AI52" s="316">
        <f t="shared" si="9"/>
        <v>0</v>
      </c>
      <c r="AJ52" s="316">
        <f t="shared" si="10"/>
        <v>0</v>
      </c>
      <c r="AK52" s="316">
        <f t="shared" si="11"/>
        <v>0</v>
      </c>
      <c r="AL52" s="317">
        <f t="shared" si="12"/>
        <v>0</v>
      </c>
    </row>
    <row r="53" spans="1:38" ht="30" customHeight="1">
      <c r="A53" s="1906">
        <f>+'F1 COBERTURA ESTABLECIMIENTOS'!B61</f>
        <v>0</v>
      </c>
      <c r="B53" s="1907">
        <f>+'F1 COBERTURA ESTABLECIMIENTOS'!C61</f>
        <v>0</v>
      </c>
      <c r="C53" s="1908">
        <f>+'F1 COBERTURA ESTABLECIMIENTOS'!D61</f>
        <v>0</v>
      </c>
      <c r="D53" s="1909"/>
      <c r="E53" s="1909"/>
      <c r="F53" s="1909"/>
      <c r="G53" s="1909"/>
      <c r="H53" s="1909"/>
      <c r="I53" s="1909"/>
      <c r="J53" s="1909"/>
      <c r="K53" s="1909"/>
      <c r="L53" s="1909"/>
      <c r="M53" s="1909"/>
      <c r="N53" s="1910"/>
      <c r="O53" s="1910"/>
      <c r="P53" s="1911">
        <f t="shared" si="0"/>
        <v>0</v>
      </c>
      <c r="Q53" s="1912" t="str">
        <f t="shared" si="1"/>
        <v>-</v>
      </c>
      <c r="R53" s="1911">
        <f t="shared" si="2"/>
        <v>0</v>
      </c>
      <c r="S53" s="1912" t="str">
        <f t="shared" si="3"/>
        <v>-</v>
      </c>
      <c r="T53" s="1911">
        <f t="shared" si="4"/>
        <v>0</v>
      </c>
      <c r="U53" s="1913" t="str">
        <f t="shared" si="5"/>
        <v>-</v>
      </c>
      <c r="V53" s="1915"/>
      <c r="W53" s="1915"/>
      <c r="X53" s="316">
        <f>+'F1 COBERTURA ESTABLECIMIENTOS'!G61</f>
        <v>0</v>
      </c>
      <c r="Y53" s="316">
        <f>+'F1 COBERTURA ESTABLECIMIENTOS'!H61</f>
        <v>0</v>
      </c>
      <c r="Z53" s="316">
        <f>+'F1 COBERTURA ESTABLECIMIENTOS'!I61</f>
        <v>0</v>
      </c>
      <c r="AA53" s="316">
        <f>+'F1 COBERTURA ESTABLECIMIENTOS'!J61</f>
        <v>0</v>
      </c>
      <c r="AB53" s="317">
        <f t="shared" si="6"/>
        <v>0</v>
      </c>
      <c r="AC53" s="316">
        <f>+'F1 COBERTURA ESTABLECIMIENTOS'!L61</f>
        <v>0</v>
      </c>
      <c r="AD53" s="316">
        <f>+'F1 COBERTURA ESTABLECIMIENTOS'!M61</f>
        <v>0</v>
      </c>
      <c r="AE53" s="316">
        <f>+'F1 COBERTURA ESTABLECIMIENTOS'!N61</f>
        <v>0</v>
      </c>
      <c r="AF53" s="316">
        <f>+'F1 COBERTURA ESTABLECIMIENTOS'!O61</f>
        <v>0</v>
      </c>
      <c r="AG53" s="317">
        <f t="shared" si="7"/>
        <v>0</v>
      </c>
      <c r="AH53" s="316">
        <f t="shared" si="8"/>
        <v>0</v>
      </c>
      <c r="AI53" s="316">
        <f t="shared" si="9"/>
        <v>0</v>
      </c>
      <c r="AJ53" s="316">
        <f t="shared" si="10"/>
        <v>0</v>
      </c>
      <c r="AK53" s="316">
        <f t="shared" si="11"/>
        <v>0</v>
      </c>
      <c r="AL53" s="317">
        <f t="shared" si="12"/>
        <v>0</v>
      </c>
    </row>
    <row r="54" spans="1:38" ht="24" customHeight="1">
      <c r="A54" s="1906">
        <f>+'F1 COBERTURA ESTABLECIMIENTOS'!B62</f>
        <v>0</v>
      </c>
      <c r="B54" s="1907">
        <f>+'F1 COBERTURA ESTABLECIMIENTOS'!C62</f>
        <v>0</v>
      </c>
      <c r="C54" s="1908">
        <f>+'F1 COBERTURA ESTABLECIMIENTOS'!D62</f>
        <v>0</v>
      </c>
      <c r="D54" s="1909"/>
      <c r="E54" s="1909"/>
      <c r="F54" s="1909"/>
      <c r="G54" s="1909"/>
      <c r="H54" s="1909"/>
      <c r="I54" s="1909"/>
      <c r="J54" s="1909"/>
      <c r="K54" s="1909"/>
      <c r="L54" s="1909"/>
      <c r="M54" s="1909"/>
      <c r="N54" s="1910"/>
      <c r="O54" s="1910"/>
      <c r="P54" s="1911">
        <f t="shared" si="0"/>
        <v>0</v>
      </c>
      <c r="Q54" s="1912" t="str">
        <f t="shared" si="1"/>
        <v>-</v>
      </c>
      <c r="R54" s="1911">
        <f t="shared" si="2"/>
        <v>0</v>
      </c>
      <c r="S54" s="1912" t="str">
        <f t="shared" si="3"/>
        <v>-</v>
      </c>
      <c r="T54" s="1911">
        <f t="shared" si="4"/>
        <v>0</v>
      </c>
      <c r="U54" s="1913" t="str">
        <f t="shared" si="5"/>
        <v>-</v>
      </c>
      <c r="V54" s="1915"/>
      <c r="W54" s="1915"/>
      <c r="X54" s="316">
        <f>+'F1 COBERTURA ESTABLECIMIENTOS'!G62</f>
        <v>0</v>
      </c>
      <c r="Y54" s="316">
        <f>+'F1 COBERTURA ESTABLECIMIENTOS'!H62</f>
        <v>0</v>
      </c>
      <c r="Z54" s="316">
        <f>+'F1 COBERTURA ESTABLECIMIENTOS'!I62</f>
        <v>0</v>
      </c>
      <c r="AA54" s="316">
        <f>+'F1 COBERTURA ESTABLECIMIENTOS'!J62</f>
        <v>0</v>
      </c>
      <c r="AB54" s="317">
        <f t="shared" si="6"/>
        <v>0</v>
      </c>
      <c r="AC54" s="316">
        <f>+'F1 COBERTURA ESTABLECIMIENTOS'!L62</f>
        <v>0</v>
      </c>
      <c r="AD54" s="316">
        <f>+'F1 COBERTURA ESTABLECIMIENTOS'!M62</f>
        <v>0</v>
      </c>
      <c r="AE54" s="316">
        <f>+'F1 COBERTURA ESTABLECIMIENTOS'!N62</f>
        <v>0</v>
      </c>
      <c r="AF54" s="316">
        <f>+'F1 COBERTURA ESTABLECIMIENTOS'!O62</f>
        <v>0</v>
      </c>
      <c r="AG54" s="317">
        <f t="shared" si="7"/>
        <v>0</v>
      </c>
      <c r="AH54" s="316">
        <f t="shared" si="8"/>
        <v>0</v>
      </c>
      <c r="AI54" s="316">
        <f t="shared" si="9"/>
        <v>0</v>
      </c>
      <c r="AJ54" s="316">
        <f t="shared" si="10"/>
        <v>0</v>
      </c>
      <c r="AK54" s="316">
        <f t="shared" si="11"/>
        <v>0</v>
      </c>
      <c r="AL54" s="317">
        <f t="shared" si="12"/>
        <v>0</v>
      </c>
    </row>
    <row r="55" spans="1:38" ht="26.25" customHeight="1" thickBot="1">
      <c r="A55" s="3309" t="s">
        <v>552</v>
      </c>
      <c r="B55" s="3310"/>
      <c r="C55" s="1916">
        <f>+COUNTIF(A12:A54,"&gt;0")</f>
        <v>0</v>
      </c>
      <c r="D55" s="1916">
        <f t="shared" ref="D55:P55" si="13">SUM(D12:D54)</f>
        <v>0</v>
      </c>
      <c r="E55" s="1916">
        <f t="shared" si="13"/>
        <v>0</v>
      </c>
      <c r="F55" s="1916">
        <f t="shared" si="13"/>
        <v>0</v>
      </c>
      <c r="G55" s="1916">
        <f t="shared" si="13"/>
        <v>0</v>
      </c>
      <c r="H55" s="1916">
        <f t="shared" si="13"/>
        <v>0</v>
      </c>
      <c r="I55" s="1916">
        <f t="shared" si="13"/>
        <v>0</v>
      </c>
      <c r="J55" s="1916">
        <f t="shared" si="13"/>
        <v>0</v>
      </c>
      <c r="K55" s="1916">
        <f t="shared" si="13"/>
        <v>0</v>
      </c>
      <c r="L55" s="1916">
        <f t="shared" si="13"/>
        <v>0</v>
      </c>
      <c r="M55" s="1916">
        <f t="shared" si="13"/>
        <v>0</v>
      </c>
      <c r="N55" s="1916">
        <f t="shared" si="13"/>
        <v>0</v>
      </c>
      <c r="O55" s="1916">
        <f t="shared" si="13"/>
        <v>0</v>
      </c>
      <c r="P55" s="1916">
        <f t="shared" si="13"/>
        <v>0</v>
      </c>
      <c r="Q55" s="1917" t="str">
        <f>+IFERROR(IF($H$5=$Y$3,"-",P55/AG55),"-")</f>
        <v>-</v>
      </c>
      <c r="R55" s="1916">
        <f>SUM(R12:R54)</f>
        <v>0</v>
      </c>
      <c r="S55" s="1918" t="str">
        <f>+IFERROR(IF($H$5=$Y$3,"-",R55/AB55),"-")</f>
        <v>-</v>
      </c>
      <c r="T55" s="1916">
        <f>SUM(T12:T54)</f>
        <v>0</v>
      </c>
      <c r="U55" s="1919" t="str">
        <f>+IFERROR(IF($H$5=$Y$3,"-",T55/AL55),"-")</f>
        <v>-</v>
      </c>
      <c r="V55" s="1920">
        <f>COUNTIF(V12:V54,"SI")</f>
        <v>0</v>
      </c>
      <c r="W55" s="1920">
        <f>COUNTIF(W12:W54,"SI")</f>
        <v>0</v>
      </c>
      <c r="X55" s="317">
        <f>SUM(X12:X54)</f>
        <v>0</v>
      </c>
      <c r="Y55" s="317">
        <f t="shared" ref="Y55:AL55" si="14">SUM(Y12:Y54)</f>
        <v>0</v>
      </c>
      <c r="Z55" s="317">
        <f t="shared" si="14"/>
        <v>0</v>
      </c>
      <c r="AA55" s="317">
        <f t="shared" si="14"/>
        <v>0</v>
      </c>
      <c r="AB55" s="317">
        <f t="shared" si="14"/>
        <v>0</v>
      </c>
      <c r="AC55" s="317">
        <f t="shared" si="14"/>
        <v>0</v>
      </c>
      <c r="AD55" s="317">
        <f t="shared" si="14"/>
        <v>0</v>
      </c>
      <c r="AE55" s="317">
        <f t="shared" si="14"/>
        <v>0</v>
      </c>
      <c r="AF55" s="317">
        <f t="shared" si="14"/>
        <v>0</v>
      </c>
      <c r="AG55" s="317">
        <f t="shared" si="14"/>
        <v>0</v>
      </c>
      <c r="AH55" s="317">
        <f t="shared" si="14"/>
        <v>0</v>
      </c>
      <c r="AI55" s="317">
        <f t="shared" si="14"/>
        <v>0</v>
      </c>
      <c r="AJ55" s="317">
        <f t="shared" si="14"/>
        <v>0</v>
      </c>
      <c r="AK55" s="317">
        <f t="shared" si="14"/>
        <v>0</v>
      </c>
      <c r="AL55" s="317">
        <f t="shared" si="14"/>
        <v>0</v>
      </c>
    </row>
    <row r="56" spans="1:38" ht="18.75" customHeight="1">
      <c r="A56" s="1039" t="s">
        <v>582</v>
      </c>
      <c r="B56" s="1040"/>
      <c r="C56" s="1041"/>
      <c r="D56" s="1041"/>
      <c r="E56" s="1041"/>
      <c r="F56" s="1041"/>
      <c r="G56" s="1042"/>
      <c r="H56" s="1042"/>
      <c r="I56" s="1042"/>
      <c r="J56" s="1042"/>
      <c r="K56" s="1042"/>
      <c r="L56" s="1042"/>
      <c r="M56" s="1042"/>
      <c r="N56" s="1042"/>
      <c r="O56" s="1027"/>
      <c r="P56" s="1027"/>
      <c r="Q56" s="1027"/>
      <c r="R56" s="1027"/>
      <c r="S56" s="1027"/>
      <c r="T56" s="1027"/>
      <c r="U56" s="1027"/>
      <c r="V56" s="1027"/>
      <c r="W56" s="1027"/>
    </row>
    <row r="57" spans="1:38" ht="18" customHeight="1">
      <c r="A57" s="3311"/>
      <c r="B57" s="3311"/>
      <c r="C57" s="3311"/>
      <c r="D57" s="3311"/>
      <c r="E57" s="3311"/>
      <c r="F57" s="3311"/>
      <c r="G57" s="3311"/>
      <c r="H57" s="3311"/>
      <c r="I57" s="3311"/>
      <c r="J57" s="3311"/>
      <c r="K57" s="3311"/>
      <c r="L57" s="3311"/>
      <c r="M57" s="3311"/>
      <c r="N57" s="3311"/>
      <c r="O57" s="3311"/>
      <c r="P57" s="3311"/>
      <c r="Q57" s="3311"/>
      <c r="R57" s="3311"/>
      <c r="S57" s="3311"/>
      <c r="T57" s="3311"/>
      <c r="U57" s="3311"/>
      <c r="V57" s="1027"/>
      <c r="W57" s="1027"/>
    </row>
    <row r="58" spans="1:38" ht="11.25" customHeight="1">
      <c r="A58" s="3311"/>
      <c r="B58" s="3311"/>
      <c r="C58" s="3311"/>
      <c r="D58" s="3311"/>
      <c r="E58" s="3311"/>
      <c r="F58" s="3311"/>
      <c r="G58" s="3311"/>
      <c r="H58" s="3311"/>
      <c r="I58" s="3311"/>
      <c r="J58" s="3311"/>
      <c r="K58" s="3311"/>
      <c r="L58" s="3311"/>
      <c r="M58" s="3311"/>
      <c r="N58" s="3311"/>
      <c r="O58" s="3311"/>
      <c r="P58" s="3311"/>
      <c r="Q58" s="3311"/>
      <c r="R58" s="3311"/>
      <c r="S58" s="3311"/>
      <c r="T58" s="3311"/>
      <c r="U58" s="3311"/>
      <c r="V58" s="1027"/>
      <c r="W58" s="1027"/>
    </row>
    <row r="59" spans="1:38" ht="18.75" customHeight="1">
      <c r="A59" s="1027"/>
      <c r="B59" s="1027"/>
      <c r="C59" s="1027"/>
      <c r="D59" s="1027"/>
      <c r="E59" s="1027"/>
      <c r="F59" s="1027"/>
      <c r="G59" s="1027"/>
      <c r="H59" s="1027"/>
      <c r="I59" s="1027"/>
      <c r="J59" s="1027"/>
      <c r="K59" s="1027"/>
      <c r="L59" s="1027"/>
      <c r="M59" s="1027"/>
      <c r="N59" s="1027"/>
      <c r="O59" s="1027"/>
      <c r="P59" s="1027"/>
      <c r="Q59" s="1027"/>
      <c r="R59" s="1027"/>
      <c r="S59" s="1027"/>
      <c r="T59" s="1027"/>
      <c r="U59" s="1027"/>
      <c r="V59" s="1027"/>
      <c r="W59" s="1027"/>
    </row>
    <row r="60" spans="1:38" ht="27" hidden="1" customHeight="1">
      <c r="A60" s="326" t="s">
        <v>736</v>
      </c>
      <c r="B60" s="327"/>
      <c r="C60" s="327"/>
      <c r="D60" s="327"/>
      <c r="E60" s="328"/>
      <c r="F60" s="2149" t="s">
        <v>737</v>
      </c>
      <c r="G60" s="2150"/>
      <c r="H60" s="2150"/>
      <c r="I60" s="2150"/>
      <c r="J60" s="2150"/>
      <c r="K60" s="2150"/>
      <c r="L60" s="2150"/>
      <c r="M60" s="2150"/>
      <c r="N60" s="2150"/>
      <c r="O60" s="2150"/>
      <c r="P60" s="2151"/>
      <c r="R60" s="1043" t="s">
        <v>1726</v>
      </c>
      <c r="S60" s="1044"/>
      <c r="T60" s="332"/>
      <c r="U60" s="332"/>
      <c r="V60" s="332"/>
      <c r="W60" s="332"/>
      <c r="X60" s="333"/>
      <c r="Y60" s="333"/>
      <c r="Z60" s="333"/>
      <c r="AA60" s="333"/>
      <c r="AB60" s="333"/>
      <c r="AC60" s="333"/>
      <c r="AD60" s="333"/>
    </row>
    <row r="61" spans="1:38" ht="10.35" hidden="1" customHeight="1">
      <c r="A61" s="334"/>
      <c r="B61" s="2152" t="s">
        <v>1727</v>
      </c>
      <c r="C61" s="2152"/>
      <c r="D61" s="2152"/>
      <c r="E61" s="2153"/>
      <c r="F61" s="335"/>
      <c r="G61" s="2154" t="s">
        <v>739</v>
      </c>
      <c r="H61" s="2154"/>
      <c r="I61" s="2154"/>
      <c r="J61" s="2154"/>
      <c r="K61" s="2154"/>
      <c r="L61" s="2154"/>
      <c r="M61" s="2154"/>
      <c r="N61" s="2154"/>
      <c r="O61" s="2154"/>
      <c r="P61" s="2155"/>
    </row>
    <row r="62" spans="1:38" ht="24.75" hidden="1" customHeight="1">
      <c r="A62" s="334"/>
      <c r="B62" s="2152"/>
      <c r="C62" s="2152"/>
      <c r="D62" s="2152"/>
      <c r="E62" s="2153"/>
      <c r="F62" s="335"/>
      <c r="G62" s="2156"/>
      <c r="H62" s="2156"/>
      <c r="I62" s="2156"/>
      <c r="J62" s="2156"/>
      <c r="K62" s="2156"/>
      <c r="L62" s="2156"/>
      <c r="M62" s="2156"/>
      <c r="N62" s="2156"/>
      <c r="O62" s="2156"/>
      <c r="P62" s="2157"/>
      <c r="R62" s="3312"/>
      <c r="S62" s="3312"/>
      <c r="T62" s="3312"/>
      <c r="U62" s="3312"/>
    </row>
    <row r="63" spans="1:38" ht="38.1" hidden="1" customHeight="1">
      <c r="A63" s="334"/>
      <c r="B63" s="3294" t="s">
        <v>740</v>
      </c>
      <c r="C63" s="3295"/>
      <c r="D63" s="1921" t="s">
        <v>709</v>
      </c>
      <c r="E63" s="337"/>
      <c r="F63" s="338"/>
      <c r="G63" s="3317" t="s">
        <v>741</v>
      </c>
      <c r="H63" s="3318"/>
      <c r="I63" s="3318"/>
      <c r="J63" s="3318"/>
      <c r="K63" s="3318"/>
      <c r="L63" s="3318"/>
      <c r="M63" s="3318"/>
      <c r="N63" s="3319"/>
      <c r="O63" s="1922" t="s">
        <v>742</v>
      </c>
      <c r="P63" s="339"/>
      <c r="R63" s="3312"/>
      <c r="S63" s="3312"/>
      <c r="T63" s="3312"/>
      <c r="U63" s="3312"/>
    </row>
    <row r="64" spans="1:38" hidden="1">
      <c r="A64" s="334"/>
      <c r="B64" s="3269" t="s">
        <v>743</v>
      </c>
      <c r="C64" s="3271"/>
      <c r="D64" s="1923"/>
      <c r="E64" s="340"/>
      <c r="F64" s="325"/>
      <c r="G64" s="3283" t="s">
        <v>744</v>
      </c>
      <c r="H64" s="3284"/>
      <c r="I64" s="3284"/>
      <c r="J64" s="3284"/>
      <c r="K64" s="3284"/>
      <c r="L64" s="3284"/>
      <c r="M64" s="3284"/>
      <c r="N64" s="3284"/>
      <c r="O64" s="1924"/>
      <c r="P64" s="339"/>
      <c r="R64" s="3312"/>
      <c r="S64" s="3312"/>
      <c r="T64" s="3312"/>
      <c r="U64" s="3312"/>
    </row>
    <row r="65" spans="1:21" hidden="1">
      <c r="A65" s="334"/>
      <c r="B65" s="3269" t="s">
        <v>745</v>
      </c>
      <c r="C65" s="3271"/>
      <c r="D65" s="1923"/>
      <c r="E65" s="340"/>
      <c r="F65" s="325"/>
      <c r="G65" s="3269" t="s">
        <v>746</v>
      </c>
      <c r="H65" s="3270"/>
      <c r="I65" s="3270"/>
      <c r="J65" s="3270"/>
      <c r="K65" s="3270"/>
      <c r="L65" s="3270"/>
      <c r="M65" s="3270"/>
      <c r="N65" s="3271"/>
      <c r="O65" s="1925"/>
      <c r="P65" s="339"/>
      <c r="R65" s="3312"/>
      <c r="S65" s="3312"/>
      <c r="T65" s="3312"/>
      <c r="U65" s="3312"/>
    </row>
    <row r="66" spans="1:21" hidden="1">
      <c r="A66" s="334"/>
      <c r="B66" s="3269" t="s">
        <v>727</v>
      </c>
      <c r="C66" s="3271"/>
      <c r="D66" s="1923"/>
      <c r="E66" s="340"/>
      <c r="F66" s="325"/>
      <c r="G66" s="3269" t="s">
        <v>747</v>
      </c>
      <c r="H66" s="3270"/>
      <c r="I66" s="3270"/>
      <c r="J66" s="3270"/>
      <c r="K66" s="3270"/>
      <c r="L66" s="3270"/>
      <c r="M66" s="3270"/>
      <c r="N66" s="3271"/>
      <c r="O66" s="1925"/>
      <c r="P66" s="339"/>
      <c r="R66" s="3312"/>
      <c r="S66" s="3312"/>
      <c r="T66" s="3312"/>
      <c r="U66" s="3312"/>
    </row>
    <row r="67" spans="1:21" hidden="1">
      <c r="A67" s="334"/>
      <c r="B67" s="3269" t="s">
        <v>724</v>
      </c>
      <c r="C67" s="3271"/>
      <c r="D67" s="1923"/>
      <c r="E67" s="340"/>
      <c r="F67" s="325"/>
      <c r="G67" s="3269" t="s">
        <v>748</v>
      </c>
      <c r="H67" s="3270"/>
      <c r="I67" s="3270"/>
      <c r="J67" s="3270"/>
      <c r="K67" s="3270"/>
      <c r="L67" s="3270"/>
      <c r="M67" s="3270"/>
      <c r="N67" s="3271"/>
      <c r="O67" s="1925"/>
      <c r="P67" s="339"/>
      <c r="R67" s="3312"/>
      <c r="S67" s="3312"/>
      <c r="T67" s="3312"/>
      <c r="U67" s="3312"/>
    </row>
    <row r="68" spans="1:21" hidden="1">
      <c r="A68" s="334"/>
      <c r="B68" s="3269" t="s">
        <v>728</v>
      </c>
      <c r="C68" s="3271"/>
      <c r="D68" s="1923"/>
      <c r="E68" s="340"/>
      <c r="F68" s="325"/>
      <c r="G68" s="3283" t="s">
        <v>749</v>
      </c>
      <c r="H68" s="3284"/>
      <c r="I68" s="3284"/>
      <c r="J68" s="3284"/>
      <c r="K68" s="3284"/>
      <c r="L68" s="3284"/>
      <c r="M68" s="3284"/>
      <c r="N68" s="3284"/>
      <c r="O68" s="1924"/>
      <c r="P68" s="339"/>
      <c r="R68" s="3312"/>
      <c r="S68" s="3312"/>
      <c r="T68" s="3312"/>
      <c r="U68" s="3312"/>
    </row>
    <row r="69" spans="1:21" ht="15" hidden="1" customHeight="1">
      <c r="A69" s="334"/>
      <c r="B69" s="3313" t="s">
        <v>750</v>
      </c>
      <c r="C69" s="3314"/>
      <c r="D69" s="1923"/>
      <c r="E69" s="340"/>
      <c r="F69" s="325"/>
      <c r="G69" s="3269" t="s">
        <v>751</v>
      </c>
      <c r="H69" s="3270"/>
      <c r="I69" s="3270"/>
      <c r="J69" s="3270"/>
      <c r="K69" s="3270"/>
      <c r="L69" s="3270"/>
      <c r="M69" s="3270"/>
      <c r="N69" s="3271"/>
      <c r="O69" s="1925"/>
      <c r="P69" s="339"/>
      <c r="R69" s="3312"/>
      <c r="S69" s="3312"/>
      <c r="T69" s="3312"/>
      <c r="U69" s="3312"/>
    </row>
    <row r="70" spans="1:21" ht="20.85" hidden="1" customHeight="1">
      <c r="A70" s="334"/>
      <c r="B70" s="3269" t="s">
        <v>752</v>
      </c>
      <c r="C70" s="3271"/>
      <c r="D70" s="1923"/>
      <c r="E70" s="340"/>
      <c r="F70" s="325"/>
      <c r="G70" s="3269" t="s">
        <v>753</v>
      </c>
      <c r="H70" s="3270"/>
      <c r="I70" s="3270"/>
      <c r="J70" s="3270"/>
      <c r="K70" s="3270"/>
      <c r="L70" s="3270"/>
      <c r="M70" s="3270"/>
      <c r="N70" s="3271"/>
      <c r="O70" s="1925"/>
      <c r="P70" s="339"/>
      <c r="R70" s="3312"/>
      <c r="S70" s="3312"/>
      <c r="T70" s="3312"/>
      <c r="U70" s="3312"/>
    </row>
    <row r="71" spans="1:21" ht="17.850000000000001" hidden="1" customHeight="1">
      <c r="A71" s="334"/>
      <c r="B71" s="3315" t="s">
        <v>552</v>
      </c>
      <c r="C71" s="3316"/>
      <c r="D71" s="1926">
        <f>SUM(D64:D70)</f>
        <v>0</v>
      </c>
      <c r="E71" s="340"/>
      <c r="F71" s="325"/>
      <c r="G71" s="3269" t="s">
        <v>754</v>
      </c>
      <c r="H71" s="3270"/>
      <c r="I71" s="3270"/>
      <c r="J71" s="3270"/>
      <c r="K71" s="3270"/>
      <c r="L71" s="3270"/>
      <c r="M71" s="3270"/>
      <c r="N71" s="3271"/>
      <c r="O71" s="1925"/>
      <c r="P71" s="339"/>
      <c r="R71" s="3312"/>
      <c r="S71" s="3312"/>
      <c r="T71" s="3312"/>
      <c r="U71" s="3312"/>
    </row>
    <row r="72" spans="1:21" ht="14.85" hidden="1" customHeight="1">
      <c r="A72" s="334"/>
      <c r="B72" s="3272" t="s">
        <v>756</v>
      </c>
      <c r="C72" s="3272"/>
      <c r="D72" s="3273"/>
      <c r="E72" s="340"/>
      <c r="F72" s="325"/>
      <c r="G72" s="3269" t="s">
        <v>757</v>
      </c>
      <c r="H72" s="3270"/>
      <c r="I72" s="3270"/>
      <c r="J72" s="3270"/>
      <c r="K72" s="3270"/>
      <c r="L72" s="3270"/>
      <c r="M72" s="3270"/>
      <c r="N72" s="3271"/>
      <c r="O72" s="1925"/>
      <c r="P72" s="339"/>
      <c r="R72" s="3312"/>
      <c r="S72" s="3312"/>
      <c r="T72" s="3312"/>
      <c r="U72" s="3312"/>
    </row>
    <row r="73" spans="1:21" ht="14.85" hidden="1" customHeight="1">
      <c r="A73" s="334"/>
      <c r="B73" s="3274"/>
      <c r="C73" s="3275"/>
      <c r="D73" s="3276"/>
      <c r="E73" s="340"/>
      <c r="F73" s="325"/>
      <c r="G73" s="3283" t="s">
        <v>758</v>
      </c>
      <c r="H73" s="3284"/>
      <c r="I73" s="3284"/>
      <c r="J73" s="3284"/>
      <c r="K73" s="3284"/>
      <c r="L73" s="3284"/>
      <c r="M73" s="3284"/>
      <c r="N73" s="3284"/>
      <c r="O73" s="1924"/>
      <c r="P73" s="339"/>
      <c r="R73" s="3312"/>
      <c r="S73" s="3312"/>
      <c r="T73" s="3312"/>
      <c r="U73" s="3312"/>
    </row>
    <row r="74" spans="1:21" ht="14.85" hidden="1" customHeight="1">
      <c r="A74" s="334"/>
      <c r="B74" s="3277"/>
      <c r="C74" s="3278"/>
      <c r="D74" s="3279"/>
      <c r="E74" s="340"/>
      <c r="F74" s="325"/>
      <c r="G74" s="3269" t="s">
        <v>759</v>
      </c>
      <c r="H74" s="3270"/>
      <c r="I74" s="3270"/>
      <c r="J74" s="3270"/>
      <c r="K74" s="3270"/>
      <c r="L74" s="3270"/>
      <c r="M74" s="3270"/>
      <c r="N74" s="3271"/>
      <c r="O74" s="1925"/>
      <c r="P74" s="339"/>
    </row>
    <row r="75" spans="1:21" ht="14.85" hidden="1" customHeight="1">
      <c r="A75" s="334"/>
      <c r="B75" s="3280"/>
      <c r="C75" s="3281"/>
      <c r="D75" s="3282"/>
      <c r="E75" s="340"/>
      <c r="F75" s="325"/>
      <c r="G75" s="3269" t="s">
        <v>757</v>
      </c>
      <c r="H75" s="3270"/>
      <c r="I75" s="3270"/>
      <c r="J75" s="3270"/>
      <c r="K75" s="3270"/>
      <c r="L75" s="3270"/>
      <c r="M75" s="3270"/>
      <c r="N75" s="3271"/>
      <c r="O75" s="1925"/>
      <c r="P75" s="339"/>
    </row>
    <row r="76" spans="1:21" ht="12.75" hidden="1" customHeight="1" thickBot="1">
      <c r="A76" s="344"/>
      <c r="B76" s="345"/>
      <c r="C76" s="345"/>
      <c r="D76" s="345"/>
      <c r="E76" s="346"/>
      <c r="F76" s="347"/>
      <c r="G76" s="345"/>
      <c r="H76" s="345"/>
      <c r="I76" s="345"/>
      <c r="J76" s="345"/>
      <c r="K76" s="345"/>
      <c r="L76" s="345"/>
      <c r="M76" s="345"/>
      <c r="N76" s="345"/>
      <c r="O76" s="345"/>
      <c r="P76" s="348"/>
    </row>
    <row r="77" spans="1:21" hidden="1"/>
    <row r="78" spans="1:21" ht="14.25" hidden="1" customHeight="1">
      <c r="G78" s="691"/>
    </row>
    <row r="79" spans="1:21" ht="14.25" hidden="1" customHeight="1"/>
    <row r="80" spans="1:21" hidden="1"/>
    <row r="81" s="286" customFormat="1" hidden="1"/>
    <row r="82" s="286" customFormat="1" hidden="1"/>
    <row r="83" s="286" customFormat="1" hidden="1"/>
  </sheetData>
  <sheetProtection algorithmName="SHA-512" hashValue="JP4VOgtJjY312EJbpNKO6BOrUt74TG6jzmHpFGuDwv4SpSuR+7dZclkLv4PPIa9oona1NiwXw2Xnvg9pTmaiIQ==" saltValue="0lTQM9E63ITXWQ8Q6VchFw==" spinCount="100000" sheet="1" objects="1" scenarios="1" formatCells="0" formatColumns="0" formatRows="0" insertColumns="0" insertRows="0" insertHyperlinks="0" deleteColumns="0" deleteRows="0" sort="0" autoFilter="0" pivotTables="0"/>
  <mergeCells count="52">
    <mergeCell ref="W10:W11"/>
    <mergeCell ref="V10:V11"/>
    <mergeCell ref="C9:C11"/>
    <mergeCell ref="B9:B11"/>
    <mergeCell ref="A9:A11"/>
    <mergeCell ref="F60:P60"/>
    <mergeCell ref="P9:U9"/>
    <mergeCell ref="A55:B55"/>
    <mergeCell ref="G66:N66"/>
    <mergeCell ref="A57:U58"/>
    <mergeCell ref="R62:U73"/>
    <mergeCell ref="B69:C69"/>
    <mergeCell ref="B70:C70"/>
    <mergeCell ref="B71:C71"/>
    <mergeCell ref="B68:C68"/>
    <mergeCell ref="G73:N73"/>
    <mergeCell ref="G67:N67"/>
    <mergeCell ref="G61:P62"/>
    <mergeCell ref="B64:C64"/>
    <mergeCell ref="G63:N63"/>
    <mergeCell ref="G64:N64"/>
    <mergeCell ref="B61:E62"/>
    <mergeCell ref="B65:C65"/>
    <mergeCell ref="B66:C66"/>
    <mergeCell ref="B67:C67"/>
    <mergeCell ref="G65:N65"/>
    <mergeCell ref="H5:L5"/>
    <mergeCell ref="E5:G5"/>
    <mergeCell ref="T10:U10"/>
    <mergeCell ref="R10:S10"/>
    <mergeCell ref="P10:Q10"/>
    <mergeCell ref="L10:O10"/>
    <mergeCell ref="D9:O9"/>
    <mergeCell ref="H10:K10"/>
    <mergeCell ref="D10:G10"/>
    <mergeCell ref="A8:U8"/>
    <mergeCell ref="Q1:R1"/>
    <mergeCell ref="S1:U1"/>
    <mergeCell ref="G74:N74"/>
    <mergeCell ref="G75:N75"/>
    <mergeCell ref="B72:D72"/>
    <mergeCell ref="B73:D75"/>
    <mergeCell ref="G68:N68"/>
    <mergeCell ref="G69:N69"/>
    <mergeCell ref="G70:N70"/>
    <mergeCell ref="G71:N71"/>
    <mergeCell ref="G72:N72"/>
    <mergeCell ref="B3:D3"/>
    <mergeCell ref="F3:G3"/>
    <mergeCell ref="B5:D5"/>
    <mergeCell ref="M3:U3"/>
    <mergeCell ref="B63:C63"/>
  </mergeCells>
  <conditionalFormatting sqref="A57">
    <cfRule type="cellIs" dxfId="36" priority="9" stopIfTrue="1" operator="equal">
      <formula>0</formula>
    </cfRule>
  </conditionalFormatting>
  <conditionalFormatting sqref="A12:B54">
    <cfRule type="cellIs" dxfId="35" priority="58" stopIfTrue="1" operator="equal">
      <formula>0</formula>
    </cfRule>
  </conditionalFormatting>
  <conditionalFormatting sqref="A55:P55">
    <cfRule type="cellIs" dxfId="34" priority="39" stopIfTrue="1" operator="equal">
      <formula>0</formula>
    </cfRule>
  </conditionalFormatting>
  <conditionalFormatting sqref="B3 I3 M3">
    <cfRule type="cellIs" dxfId="33" priority="61" stopIfTrue="1" operator="equal">
      <formula>0</formula>
    </cfRule>
  </conditionalFormatting>
  <conditionalFormatting sqref="B5">
    <cfRule type="containsBlanks" dxfId="32" priority="52">
      <formula>LEN(TRIM(B5))=0</formula>
    </cfRule>
    <cfRule type="cellIs" dxfId="31" priority="59" stopIfTrue="1" operator="equal">
      <formula>0</formula>
    </cfRule>
  </conditionalFormatting>
  <conditionalFormatting sqref="C12:C54">
    <cfRule type="cellIs" dxfId="30" priority="4" operator="equal">
      <formula>0</formula>
    </cfRule>
  </conditionalFormatting>
  <conditionalFormatting sqref="C13:E54 E16:G16">
    <cfRule type="containsBlanks" dxfId="29" priority="66" stopIfTrue="1">
      <formula>LEN(TRIM(C13))=0</formula>
    </cfRule>
  </conditionalFormatting>
  <conditionalFormatting sqref="C12:G54">
    <cfRule type="containsBlanks" dxfId="28" priority="6" stopIfTrue="1">
      <formula>LEN(TRIM(C12))=0</formula>
    </cfRule>
  </conditionalFormatting>
  <conditionalFormatting sqref="D64:D70">
    <cfRule type="cellIs" dxfId="27" priority="64" stopIfTrue="1" operator="equal">
      <formula>0</formula>
    </cfRule>
  </conditionalFormatting>
  <conditionalFormatting sqref="F13:F54">
    <cfRule type="cellIs" dxfId="26" priority="109" operator="equal">
      <formula>0</formula>
    </cfRule>
  </conditionalFormatting>
  <conditionalFormatting sqref="F17">
    <cfRule type="containsBlanks" dxfId="25" priority="5" stopIfTrue="1">
      <formula>LEN(TRIM(F17))=0</formula>
    </cfRule>
  </conditionalFormatting>
  <conditionalFormatting sqref="F3:G3">
    <cfRule type="cellIs" dxfId="24" priority="60" stopIfTrue="1" operator="equal">
      <formula>0</formula>
    </cfRule>
  </conditionalFormatting>
  <conditionalFormatting sqref="G13:O54 B73">
    <cfRule type="containsBlanks" dxfId="23" priority="12" stopIfTrue="1">
      <formula>LEN(TRIM(B13))=0</formula>
    </cfRule>
  </conditionalFormatting>
  <conditionalFormatting sqref="H5">
    <cfRule type="cellIs" dxfId="22" priority="53" stopIfTrue="1" operator="equal">
      <formula>0</formula>
    </cfRule>
  </conditionalFormatting>
  <conditionalFormatting sqref="H12:O12">
    <cfRule type="containsBlanks" dxfId="21" priority="111" stopIfTrue="1">
      <formula>LEN(TRIM(H12))=0</formula>
    </cfRule>
  </conditionalFormatting>
  <conditionalFormatting sqref="O69:O72 O65:O67 O74:O75">
    <cfRule type="cellIs" dxfId="20" priority="63" stopIfTrue="1" operator="equal">
      <formula>0</formula>
    </cfRule>
  </conditionalFormatting>
  <conditionalFormatting sqref="O69:O72">
    <cfRule type="cellIs" dxfId="19" priority="29" stopIfTrue="1" operator="equal">
      <formula>0</formula>
    </cfRule>
  </conditionalFormatting>
  <conditionalFormatting sqref="P12:P54">
    <cfRule type="cellIs" dxfId="18" priority="57" stopIfTrue="1" operator="equal">
      <formula>0</formula>
    </cfRule>
  </conditionalFormatting>
  <conditionalFormatting sqref="Q12:Q55">
    <cfRule type="cellIs" dxfId="17" priority="40" stopIfTrue="1" operator="equal">
      <formula>0</formula>
    </cfRule>
  </conditionalFormatting>
  <conditionalFormatting sqref="R5 T5">
    <cfRule type="cellIs" dxfId="16" priority="3" operator="equal">
      <formula>0</formula>
    </cfRule>
  </conditionalFormatting>
  <conditionalFormatting sqref="R12:R54">
    <cfRule type="cellIs" dxfId="15" priority="55" stopIfTrue="1" operator="equal">
      <formula>0</formula>
    </cfRule>
  </conditionalFormatting>
  <conditionalFormatting sqref="R55">
    <cfRule type="cellIs" dxfId="14" priority="38" stopIfTrue="1" operator="equal">
      <formula>0</formula>
    </cfRule>
  </conditionalFormatting>
  <conditionalFormatting sqref="R62">
    <cfRule type="cellIs" dxfId="13" priority="22" stopIfTrue="1" operator="equal">
      <formula>0</formula>
    </cfRule>
  </conditionalFormatting>
  <conditionalFormatting sqref="S12:S55">
    <cfRule type="cellIs" dxfId="12" priority="41" stopIfTrue="1" operator="equal">
      <formula>0</formula>
    </cfRule>
  </conditionalFormatting>
  <conditionalFormatting sqref="T12:T54">
    <cfRule type="cellIs" dxfId="11" priority="50" stopIfTrue="1" operator="equal">
      <formula>0</formula>
    </cfRule>
  </conditionalFormatting>
  <conditionalFormatting sqref="T55">
    <cfRule type="cellIs" dxfId="10" priority="37" stopIfTrue="1" operator="equal">
      <formula>0</formula>
    </cfRule>
  </conditionalFormatting>
  <conditionalFormatting sqref="U12:U55">
    <cfRule type="cellIs" dxfId="9" priority="35" stopIfTrue="1" operator="equal">
      <formula>0</formula>
    </cfRule>
  </conditionalFormatting>
  <conditionalFormatting sqref="V12:W54">
    <cfRule type="containsBlanks" dxfId="8" priority="1" stopIfTrue="1">
      <formula>LEN(TRIM(V12))=0</formula>
    </cfRule>
  </conditionalFormatting>
  <dataValidations count="8">
    <dataValidation type="list" allowBlank="1" showInputMessage="1" showErrorMessage="1" sqref="B5:D5" xr:uid="{00000000-0002-0000-0200-000000000000}">
      <formula1>$X$1:$X$3</formula1>
    </dataValidation>
    <dataValidation type="whole" allowBlank="1" showInputMessage="1" showErrorMessage="1" errorTitle="FORMATO AÑO ERRÓNEO" error="INGRESAR AÑO CON NÚMERO DE 4 DÍGITOS, POR EJEMPLO 2005" sqref="F3:G3" xr:uid="{00000000-0002-0000-0200-000001000000}">
      <formula1>2000</formula1>
      <formula2>2200</formula2>
    </dataValidation>
    <dataValidation allowBlank="1" showInputMessage="1" showErrorMessage="1" errorTitle="FORMATO AÑO ERRÓNEO" error="INGRESAR AÑO CON NÚMERO DE 4 DÍGITOS, POR EJEMPLO 2005" sqref="I3" xr:uid="{00000000-0002-0000-0200-000002000000}"/>
    <dataValidation type="whole" allowBlank="1" showInputMessage="1" showErrorMessage="1" errorTitle="dato erróneo" error="ingresar número entero" sqref="D64:D70 O73" xr:uid="{00000000-0002-0000-0200-000003000000}">
      <formula1>0</formula1>
      <formula2>1111111111111110</formula2>
    </dataValidation>
    <dataValidation type="whole" allowBlank="1" showInputMessage="1" showErrorMessage="1" errorTitle="DATO ERRÓNEO" error="ingrese sólo números" sqref="N12:O54 D12:L54" xr:uid="{00000000-0002-0000-0200-000004000000}">
      <formula1>0</formula1>
      <formula2>1000000</formula2>
    </dataValidation>
    <dataValidation type="list" allowBlank="1" showDropDown="1" showInputMessage="1" showErrorMessage="1" errorTitle="DATO ERRÓNEO" error="marque una X" sqref="O65:O67 O69:O72 O74:O75" xr:uid="{00000000-0002-0000-0200-000005000000}">
      <formula1>$X$5:$X$6</formula1>
    </dataValidation>
    <dataValidation allowBlank="1" showInputMessage="1" showErrorMessage="1" errorTitle="dato erróneo" error="ingresar número entero" sqref="R62 A57" xr:uid="{00000000-0002-0000-0200-000006000000}"/>
    <dataValidation type="list" showInputMessage="1" showErrorMessage="1" sqref="V12:W54" xr:uid="{00000000-0002-0000-0200-000007000000}">
      <formula1>$AG$3:$AH$3</formula1>
    </dataValidation>
  </dataValidations>
  <pageMargins left="0" right="0" top="0" bottom="0" header="0.31496062992125984" footer="0.31496062992125984"/>
  <pageSetup paperSize="9" scale="78" fitToWidth="0" orientation="landscape" verticalDpi="0"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5"/>
  <dimension ref="A1:AD16"/>
  <sheetViews>
    <sheetView showGridLines="0" topLeftCell="AA1" zoomScale="160" workbookViewId="0">
      <selection activeCell="AC13" sqref="AC13"/>
    </sheetView>
  </sheetViews>
  <sheetFormatPr defaultColWidth="11.42578125" defaultRowHeight="15" zeroHeight="1"/>
  <cols>
    <col min="6" max="6" width="8.42578125" customWidth="1"/>
    <col min="7" max="11" width="6.42578125" customWidth="1"/>
    <col min="12" max="15" width="6" customWidth="1"/>
    <col min="16" max="16" width="5.42578125" customWidth="1"/>
    <col min="17" max="19" width="6" customWidth="1"/>
    <col min="20" max="21" width="5.42578125" customWidth="1"/>
    <col min="22" max="22" width="8.42578125" customWidth="1"/>
    <col min="23" max="23" width="8.42578125" hidden="1" customWidth="1"/>
    <col min="24" max="25" width="8" customWidth="1"/>
    <col min="27" max="27" width="23.42578125" customWidth="1"/>
    <col min="28" max="28" width="25.42578125" customWidth="1"/>
    <col min="29" max="29" width="19" customWidth="1"/>
    <col min="30" max="30" width="28.42578125" customWidth="1"/>
  </cols>
  <sheetData>
    <row r="1" spans="1:30">
      <c r="A1" s="1045" t="s">
        <v>1728</v>
      </c>
      <c r="B1" s="1046"/>
      <c r="C1" s="1046"/>
      <c r="D1" s="1046"/>
      <c r="E1" s="1046"/>
      <c r="F1" s="1046"/>
      <c r="G1" s="1046"/>
    </row>
    <row r="2" spans="1:30">
      <c r="A2" s="1927" t="s">
        <v>514</v>
      </c>
      <c r="B2" s="1928" t="str">
        <f>+A10</f>
        <v/>
      </c>
      <c r="C2" s="1047" t="s">
        <v>1043</v>
      </c>
      <c r="D2" s="1048" t="s">
        <v>504</v>
      </c>
      <c r="E2" s="1929"/>
      <c r="F2" s="1049" t="s">
        <v>507</v>
      </c>
      <c r="G2" s="1929" t="str">
        <f>'F1 COBERTURA ESTABLECIMIENTOS'!I5</f>
        <v>X</v>
      </c>
    </row>
    <row r="3" spans="1:30"/>
    <row r="4" spans="1:30"/>
    <row r="5" spans="1:30">
      <c r="A5" s="3345"/>
      <c r="B5" s="3346"/>
      <c r="C5" s="3346"/>
      <c r="D5" s="3347"/>
      <c r="E5" s="1930" t="s">
        <v>552</v>
      </c>
      <c r="F5" s="1931" t="s">
        <v>1729</v>
      </c>
      <c r="G5" s="1932"/>
      <c r="H5" s="1933" t="s">
        <v>1730</v>
      </c>
      <c r="I5" s="1934"/>
      <c r="J5" s="1934"/>
      <c r="K5" s="1935"/>
      <c r="L5" s="1936" t="s">
        <v>1731</v>
      </c>
      <c r="M5" s="1936"/>
      <c r="N5" s="1936"/>
      <c r="O5" s="1936"/>
      <c r="P5" s="1936"/>
      <c r="Q5" s="1936"/>
      <c r="R5" s="1936"/>
      <c r="S5" s="1936"/>
      <c r="T5" s="1936"/>
      <c r="U5" s="1936"/>
      <c r="V5" s="1936"/>
      <c r="W5" s="1936"/>
      <c r="X5" s="1936"/>
      <c r="Y5" s="1936"/>
      <c r="Z5" s="1936"/>
      <c r="AA5" s="1937" t="s">
        <v>1563</v>
      </c>
      <c r="AB5" s="1938"/>
      <c r="AC5" s="1938"/>
      <c r="AD5" s="1939"/>
    </row>
    <row r="6" spans="1:30">
      <c r="A6" s="3349"/>
      <c r="B6" s="3349"/>
      <c r="C6" s="3349"/>
      <c r="D6" s="3350"/>
      <c r="E6" s="3353"/>
      <c r="F6" s="3355"/>
      <c r="G6" s="3350"/>
      <c r="H6" s="3355"/>
      <c r="I6" s="3349"/>
      <c r="J6" s="3349"/>
      <c r="K6" s="3350"/>
      <c r="L6" s="3329" t="s">
        <v>1732</v>
      </c>
      <c r="M6" s="3329"/>
      <c r="N6" s="3329"/>
      <c r="O6" s="3329"/>
      <c r="P6" s="3329"/>
      <c r="Q6" s="3329"/>
      <c r="R6" s="3329"/>
      <c r="S6" s="3329"/>
      <c r="T6" s="3329"/>
      <c r="U6" s="3329"/>
      <c r="V6" s="3330" t="s">
        <v>1733</v>
      </c>
      <c r="W6" s="3330"/>
      <c r="X6" s="3330"/>
      <c r="Y6" s="3330"/>
      <c r="Z6" s="3330"/>
      <c r="AA6" s="1940"/>
      <c r="AB6" s="1941"/>
      <c r="AC6" s="1941"/>
      <c r="AD6" s="1942"/>
    </row>
    <row r="7" spans="1:30">
      <c r="A7" s="3351"/>
      <c r="B7" s="3351"/>
      <c r="C7" s="3351"/>
      <c r="D7" s="3352"/>
      <c r="E7" s="3354"/>
      <c r="F7" s="3356"/>
      <c r="G7" s="3357"/>
      <c r="H7" s="3356"/>
      <c r="I7" s="3358"/>
      <c r="J7" s="3358"/>
      <c r="K7" s="3357"/>
      <c r="L7" s="3331" t="s">
        <v>1734</v>
      </c>
      <c r="M7" s="3331"/>
      <c r="N7" s="3331"/>
      <c r="O7" s="3331"/>
      <c r="P7" s="3331"/>
      <c r="Q7" s="3331"/>
      <c r="R7" s="3331"/>
      <c r="S7" s="3331"/>
      <c r="T7" s="3331"/>
      <c r="U7" s="3331"/>
      <c r="V7" s="3332" t="s">
        <v>1735</v>
      </c>
      <c r="W7" s="3333"/>
      <c r="X7" s="3332" t="s">
        <v>1736</v>
      </c>
      <c r="Y7" s="3336"/>
      <c r="Z7" s="3336"/>
      <c r="AA7" s="1050"/>
      <c r="AB7" s="1046"/>
      <c r="AC7" s="1046"/>
      <c r="AD7" s="1051"/>
    </row>
    <row r="8" spans="1:30" ht="27.75" customHeight="1">
      <c r="A8" s="3351"/>
      <c r="B8" s="3351"/>
      <c r="C8" s="3351"/>
      <c r="D8" s="3352"/>
      <c r="E8" s="3354"/>
      <c r="F8" s="3359" t="s">
        <v>1341</v>
      </c>
      <c r="G8" s="3360"/>
      <c r="H8" s="3362" t="s">
        <v>1732</v>
      </c>
      <c r="I8" s="3363"/>
      <c r="J8" s="3361" t="s">
        <v>1733</v>
      </c>
      <c r="K8" s="3361"/>
      <c r="L8" s="3325" t="s">
        <v>1737</v>
      </c>
      <c r="M8" s="3325"/>
      <c r="N8" s="3325"/>
      <c r="O8" s="3326" t="s">
        <v>1210</v>
      </c>
      <c r="P8" s="3327"/>
      <c r="Q8" s="3327"/>
      <c r="R8" s="3327"/>
      <c r="S8" s="3327"/>
      <c r="T8" s="3327"/>
      <c r="U8" s="3328"/>
      <c r="V8" s="3334"/>
      <c r="W8" s="3335"/>
      <c r="X8" s="3334"/>
      <c r="Y8" s="3337"/>
      <c r="Z8" s="3338"/>
      <c r="AA8" s="1052"/>
      <c r="AB8" s="1053"/>
      <c r="AC8" s="1053"/>
      <c r="AD8" s="1054"/>
    </row>
    <row r="9" spans="1:30" ht="105.75" customHeight="1">
      <c r="A9" s="1853" t="s">
        <v>514</v>
      </c>
      <c r="B9" s="1943" t="s">
        <v>512</v>
      </c>
      <c r="C9" s="1943" t="s">
        <v>516</v>
      </c>
      <c r="D9" s="1943" t="s">
        <v>515</v>
      </c>
      <c r="E9" s="1944" t="s">
        <v>1738</v>
      </c>
      <c r="F9" s="1945" t="s">
        <v>1739</v>
      </c>
      <c r="G9" s="1945" t="s">
        <v>1740</v>
      </c>
      <c r="H9" s="1946" t="s">
        <v>1734</v>
      </c>
      <c r="I9" s="1946" t="s">
        <v>1741</v>
      </c>
      <c r="J9" s="1947" t="s">
        <v>1742</v>
      </c>
      <c r="K9" s="1947" t="s">
        <v>1743</v>
      </c>
      <c r="L9" s="1948" t="s">
        <v>1744</v>
      </c>
      <c r="M9" s="1948" t="s">
        <v>1745</v>
      </c>
      <c r="N9" s="1948" t="s">
        <v>1746</v>
      </c>
      <c r="O9" s="1949" t="s">
        <v>1747</v>
      </c>
      <c r="P9" s="1949" t="s">
        <v>1748</v>
      </c>
      <c r="Q9" s="1949" t="s">
        <v>1749</v>
      </c>
      <c r="R9" s="1949" t="s">
        <v>1750</v>
      </c>
      <c r="S9" s="1949" t="s">
        <v>1751</v>
      </c>
      <c r="T9" s="1949" t="s">
        <v>1752</v>
      </c>
      <c r="U9" s="1949" t="s">
        <v>1753</v>
      </c>
      <c r="V9" s="1948" t="s">
        <v>1754</v>
      </c>
      <c r="W9" s="1948" t="s">
        <v>1755</v>
      </c>
      <c r="X9" s="1948" t="s">
        <v>1756</v>
      </c>
      <c r="Y9" s="1948" t="s">
        <v>1757</v>
      </c>
      <c r="Z9" s="1055" t="s">
        <v>1758</v>
      </c>
      <c r="AA9" s="3339" t="s">
        <v>1759</v>
      </c>
      <c r="AB9" s="3340"/>
      <c r="AC9" s="3339" t="s">
        <v>1448</v>
      </c>
      <c r="AD9" s="3340"/>
    </row>
    <row r="10" spans="1:30" ht="25.5" customHeight="1">
      <c r="A10" s="1834" t="str">
        <f>'F1 COBERTURA ESTABLECIMIENTOS'!K10</f>
        <v/>
      </c>
      <c r="B10" s="1834">
        <f>'F1 COBERTURA ESTABLECIMIENTOS'!C10</f>
        <v>0</v>
      </c>
      <c r="C10" s="1950" t="str">
        <f>'F1 COBERTURA ESTABLECIMIENTOS'!C13</f>
        <v/>
      </c>
      <c r="D10" s="1834" t="str">
        <f>'F1 COBERTURA ESTABLECIMIENTOS'!R10</f>
        <v xml:space="preserve"> </v>
      </c>
      <c r="E10" s="1951" t="str">
        <f>+'F11 EVALUACIÓN TÉCNICA'!$H$40</f>
        <v/>
      </c>
      <c r="F10" s="1952" t="str">
        <f>+'F11 EVALUACIÓN TÉCNICA'!$H$14</f>
        <v/>
      </c>
      <c r="G10" s="1952" t="str">
        <f>+'F11 EVALUACIÓN TÉCNICA'!$H$32</f>
        <v/>
      </c>
      <c r="H10" s="1952" t="str">
        <f>+'F11 EVALUACIÓN TÉCNICA'!$H$15</f>
        <v/>
      </c>
      <c r="I10" s="1952" t="str">
        <f>+'F11 EVALUACIÓN TÉCNICA'!$H$31</f>
        <v/>
      </c>
      <c r="J10" s="1952" t="str">
        <f>+'F11 EVALUACIÓN TÉCNICA'!$H$33</f>
        <v/>
      </c>
      <c r="K10" s="1952" t="str">
        <f>+'F11 EVALUACIÓN TÉCNICA'!$H$36</f>
        <v/>
      </c>
      <c r="L10" s="1952" t="str">
        <f>+'F11 EVALUACIÓN TÉCNICA'!$H$16</f>
        <v/>
      </c>
      <c r="M10" s="1952" t="str">
        <f>+'F11 EVALUACIÓN TÉCNICA'!$H$17</f>
        <v/>
      </c>
      <c r="N10" s="1952" t="str">
        <f>+'F11 EVALUACIÓN TÉCNICA'!$H$18</f>
        <v/>
      </c>
      <c r="O10" s="1952" t="str">
        <f>+'F11 EVALUACIÓN TÉCNICA'!$H$22</f>
        <v/>
      </c>
      <c r="P10" s="1952" t="str">
        <f>+'F11 EVALUACIÓN TÉCNICA'!$H$23</f>
        <v/>
      </c>
      <c r="Q10" s="1952" t="str">
        <f>+'F11 EVALUACIÓN TÉCNICA'!$H$24</f>
        <v/>
      </c>
      <c r="R10" s="1952" t="str">
        <f>+'F11 EVALUACIÓN TÉCNICA'!$H$25</f>
        <v/>
      </c>
      <c r="S10" s="1952" t="str">
        <f>+'F11 EVALUACIÓN TÉCNICA'!$H$26</f>
        <v/>
      </c>
      <c r="T10" s="1952" t="str">
        <f>+'F11 EVALUACIÓN TÉCNICA'!$H$27</f>
        <v/>
      </c>
      <c r="U10" s="1952" t="str">
        <f>+'F11 EVALUACIÓN TÉCNICA'!$H$28</f>
        <v/>
      </c>
      <c r="V10" s="1952">
        <f>+'F11 EVALUACIÓN TÉCNICA'!$H$34</f>
        <v>0</v>
      </c>
      <c r="W10" s="1952"/>
      <c r="X10" s="1952">
        <f>+'F11 EVALUACIÓN TÉCNICA'!$H$37</f>
        <v>0</v>
      </c>
      <c r="Y10" s="1952">
        <f>+'F11 EVALUACIÓN TÉCNICA'!$H$38</f>
        <v>0</v>
      </c>
      <c r="Z10" s="1952">
        <f>+'F11 EVALUACIÓN TÉCNICA'!$H$39</f>
        <v>0</v>
      </c>
      <c r="AA10" s="3341">
        <f>+'F11 EVALUACIÓN TÉCNICA'!$A$93</f>
        <v>0</v>
      </c>
      <c r="AB10" s="3342"/>
      <c r="AC10" s="3343">
        <f>+'F11 EVALUACIÓN TÉCNICA'!$A$95</f>
        <v>0</v>
      </c>
      <c r="AD10" s="3343"/>
    </row>
    <row r="11" spans="1:30">
      <c r="A11" s="1046"/>
      <c r="B11" s="1046"/>
      <c r="C11" s="1056" t="s">
        <v>1760</v>
      </c>
      <c r="D11" s="1046"/>
      <c r="E11" s="1046"/>
      <c r="F11" s="1046"/>
      <c r="G11" s="1046"/>
      <c r="H11" s="1046"/>
      <c r="I11" s="1046"/>
      <c r="J11" s="1046"/>
      <c r="K11" s="1046"/>
      <c r="L11" s="1046"/>
      <c r="M11" s="1046"/>
      <c r="N11" s="1046"/>
      <c r="O11" s="1046"/>
      <c r="P11" s="1046"/>
      <c r="Q11" s="1046"/>
      <c r="R11" s="1046"/>
      <c r="S11" s="1046"/>
      <c r="T11" s="1046"/>
      <c r="U11" s="1046"/>
      <c r="V11" s="1046"/>
      <c r="W11" s="1046"/>
      <c r="X11" s="1046"/>
      <c r="Y11" s="1046"/>
      <c r="Z11" s="1046"/>
      <c r="AA11" s="1046"/>
      <c r="AB11" s="1046"/>
      <c r="AC11" s="1046"/>
      <c r="AD11" s="1046"/>
    </row>
    <row r="12" spans="1:30">
      <c r="A12" s="1046"/>
      <c r="B12" s="1046"/>
      <c r="C12" s="1057" t="s">
        <v>1318</v>
      </c>
      <c r="D12" s="1057" t="s">
        <v>1319</v>
      </c>
      <c r="E12" s="3344" t="s">
        <v>1320</v>
      </c>
      <c r="F12" s="3344"/>
      <c r="G12" s="3344"/>
      <c r="H12" s="3344"/>
      <c r="I12" s="3344"/>
      <c r="J12" s="3344"/>
      <c r="K12" s="3344"/>
      <c r="L12" s="1046"/>
      <c r="M12" s="1046"/>
      <c r="N12" s="1046"/>
      <c r="O12" s="1046"/>
      <c r="P12" s="1046"/>
      <c r="Q12" s="1046"/>
      <c r="R12" s="1046"/>
      <c r="S12" s="1046"/>
      <c r="T12" s="1046"/>
      <c r="U12" s="1046"/>
      <c r="V12" s="1046"/>
      <c r="W12" s="1046"/>
      <c r="X12" s="1046"/>
      <c r="Y12" s="1046"/>
      <c r="Z12" s="1046"/>
      <c r="AA12" s="1046"/>
      <c r="AB12" s="1046"/>
      <c r="AC12" s="1046"/>
      <c r="AD12" s="1046"/>
    </row>
    <row r="13" spans="1:30">
      <c r="A13" s="1046"/>
      <c r="B13" s="1046"/>
      <c r="C13" s="1058" t="s">
        <v>1321</v>
      </c>
      <c r="D13" s="1058" t="s">
        <v>1322</v>
      </c>
      <c r="E13" s="3348" t="s">
        <v>1323</v>
      </c>
      <c r="F13" s="3348"/>
      <c r="G13" s="3348"/>
      <c r="H13" s="3348"/>
      <c r="I13" s="3348"/>
      <c r="J13" s="3348"/>
      <c r="K13" s="3348"/>
      <c r="L13" s="1046"/>
      <c r="M13" s="1046"/>
      <c r="N13" s="1046"/>
      <c r="O13" s="1046"/>
      <c r="P13" s="1046"/>
      <c r="Q13" s="1046"/>
      <c r="R13" s="1046"/>
      <c r="S13" s="1046"/>
      <c r="T13" s="1046"/>
      <c r="U13" s="1046"/>
      <c r="V13" s="1046"/>
      <c r="W13" s="1046"/>
      <c r="X13" s="1046"/>
      <c r="Y13" s="1046"/>
      <c r="Z13" s="1046"/>
      <c r="AA13" s="1046"/>
      <c r="AB13" s="1046"/>
      <c r="AC13" s="1046"/>
      <c r="AD13" s="1046"/>
    </row>
    <row r="14" spans="1:30">
      <c r="A14" s="1046"/>
      <c r="B14" s="1046"/>
      <c r="C14" s="1058" t="s">
        <v>1324</v>
      </c>
      <c r="D14" s="1058" t="s">
        <v>1325</v>
      </c>
      <c r="E14" s="3348" t="s">
        <v>1326</v>
      </c>
      <c r="F14" s="3348"/>
      <c r="G14" s="3348"/>
      <c r="H14" s="3348"/>
      <c r="I14" s="3348"/>
      <c r="J14" s="3348"/>
      <c r="K14" s="3348"/>
      <c r="L14" s="1046"/>
      <c r="M14" s="1046"/>
      <c r="N14" s="1046"/>
      <c r="O14" s="1046"/>
      <c r="P14" s="1046"/>
      <c r="Q14" s="1046"/>
      <c r="R14" s="1046"/>
      <c r="S14" s="1046"/>
      <c r="T14" s="1046"/>
      <c r="U14" s="1046"/>
      <c r="V14" s="1046"/>
      <c r="W14" s="1046"/>
      <c r="X14" s="1046"/>
      <c r="Y14" s="1046"/>
      <c r="Z14" s="1046"/>
      <c r="AA14" s="1046"/>
      <c r="AB14" s="1046"/>
      <c r="AC14" s="1046"/>
      <c r="AD14" s="1046"/>
    </row>
    <row r="15" spans="1:30">
      <c r="A15" s="1046"/>
      <c r="B15" s="1046"/>
      <c r="C15" s="1058" t="s">
        <v>1327</v>
      </c>
      <c r="D15" s="1058" t="s">
        <v>1328</v>
      </c>
      <c r="E15" s="3348" t="s">
        <v>1329</v>
      </c>
      <c r="F15" s="3348"/>
      <c r="G15" s="3348"/>
      <c r="H15" s="3348"/>
      <c r="I15" s="3348"/>
      <c r="J15" s="3348"/>
      <c r="K15" s="3348"/>
      <c r="L15" s="1046"/>
      <c r="M15" s="1046"/>
      <c r="N15" s="1046"/>
      <c r="O15" s="1046"/>
      <c r="P15" s="1046"/>
      <c r="Q15" s="1046"/>
      <c r="R15" s="1046"/>
      <c r="S15" s="1046"/>
      <c r="T15" s="1046"/>
      <c r="U15" s="1046"/>
      <c r="V15" s="1046"/>
      <c r="W15" s="1046"/>
      <c r="X15" s="1046"/>
      <c r="Y15" s="1046"/>
      <c r="Z15" s="1046"/>
      <c r="AA15" s="1046"/>
      <c r="AB15" s="1046"/>
      <c r="AC15" s="1046"/>
      <c r="AD15" s="1046"/>
    </row>
    <row r="16" spans="1:30">
      <c r="A16" s="1046"/>
      <c r="B16" s="1046"/>
      <c r="C16" s="1058" t="s">
        <v>1330</v>
      </c>
      <c r="D16" s="1058" t="s">
        <v>1331</v>
      </c>
      <c r="E16" s="3348" t="s">
        <v>1332</v>
      </c>
      <c r="F16" s="3348"/>
      <c r="G16" s="3348"/>
      <c r="H16" s="3348"/>
      <c r="I16" s="3348"/>
      <c r="J16" s="3348"/>
      <c r="K16" s="3348"/>
      <c r="L16" s="1046"/>
      <c r="M16" s="1046"/>
      <c r="N16" s="1046"/>
      <c r="O16" s="1046"/>
      <c r="P16" s="1046"/>
      <c r="Q16" s="1046"/>
      <c r="R16" s="1046"/>
      <c r="S16" s="1046"/>
      <c r="T16" s="1046"/>
      <c r="U16" s="1046"/>
      <c r="V16" s="1046"/>
      <c r="W16" s="1046"/>
      <c r="X16" s="1046"/>
      <c r="Y16" s="1046"/>
      <c r="Z16" s="1046"/>
      <c r="AA16" s="1046"/>
      <c r="AB16" s="1046"/>
      <c r="AC16" s="1046"/>
      <c r="AD16" s="1046"/>
    </row>
  </sheetData>
  <sheetProtection formatCells="0" formatColumns="0" formatRows="0" insertColumns="0" insertRows="0" insertHyperlinks="0" deleteColumns="0" deleteRows="0" sort="0" autoFilter="0" pivotTables="0"/>
  <mergeCells count="24">
    <mergeCell ref="A5:D5"/>
    <mergeCell ref="E14:K14"/>
    <mergeCell ref="E15:K15"/>
    <mergeCell ref="E16:K16"/>
    <mergeCell ref="A6:D8"/>
    <mergeCell ref="E6:E8"/>
    <mergeCell ref="F6:G7"/>
    <mergeCell ref="H6:K7"/>
    <mergeCell ref="F8:G8"/>
    <mergeCell ref="E13:K13"/>
    <mergeCell ref="J8:K8"/>
    <mergeCell ref="H8:I8"/>
    <mergeCell ref="AA9:AB9"/>
    <mergeCell ref="AC9:AD9"/>
    <mergeCell ref="AA10:AB10"/>
    <mergeCell ref="AC10:AD10"/>
    <mergeCell ref="E12:K12"/>
    <mergeCell ref="L8:N8"/>
    <mergeCell ref="O8:U8"/>
    <mergeCell ref="L6:U6"/>
    <mergeCell ref="V6:Z6"/>
    <mergeCell ref="L7:U7"/>
    <mergeCell ref="V7:W8"/>
    <mergeCell ref="X7:Z8"/>
  </mergeCells>
  <conditionalFormatting sqref="A10:D10">
    <cfRule type="cellIs" dxfId="7" priority="18" stopIfTrue="1" operator="equal">
      <formula>0</formula>
    </cfRule>
  </conditionalFormatting>
  <conditionalFormatting sqref="B2">
    <cfRule type="cellIs" dxfId="6" priority="2" stopIfTrue="1" operator="equal">
      <formula>0</formula>
    </cfRule>
  </conditionalFormatting>
  <conditionalFormatting sqref="B9:D9">
    <cfRule type="cellIs" dxfId="5" priority="19" stopIfTrue="1" operator="equal">
      <formula>0</formula>
    </cfRule>
  </conditionalFormatting>
  <conditionalFormatting sqref="E2 G2">
    <cfRule type="cellIs" dxfId="4" priority="3" stopIfTrue="1" operator="equal">
      <formula>"X"</formula>
    </cfRule>
    <cfRule type="cellIs" dxfId="3" priority="4" stopIfTrue="1" operator="equal">
      <formula>0</formula>
    </cfRule>
  </conditionalFormatting>
  <conditionalFormatting sqref="E10:AA10">
    <cfRule type="cellIs" dxfId="2" priority="1" stopIfTrue="1" operator="equal">
      <formula>0</formula>
    </cfRule>
  </conditionalFormatting>
  <conditionalFormatting sqref="AA9">
    <cfRule type="cellIs" dxfId="1" priority="8" stopIfTrue="1" operator="equal">
      <formula>0</formula>
    </cfRule>
  </conditionalFormatting>
  <conditionalFormatting sqref="AC9:AC10">
    <cfRule type="cellIs" dxfId="0" priority="5" stopIfTrue="1" operator="equal">
      <formula>0</formula>
    </cfRule>
  </conditionalFormatting>
  <dataValidations count="1">
    <dataValidation allowBlank="1" showDropDown="1" showInputMessage="1" showErrorMessage="1" errorTitle="DATO ERRÓNEO" error="MARCAR CON UNA &quot;X&quot; EN OPCIÓN QUE CORRESPONDA" sqref="E2 G2" xr:uid="{00000000-0002-0000-1200-000000000000}"/>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CN373"/>
  <sheetViews>
    <sheetView showGridLines="0" zoomScale="115" zoomScaleNormal="115" workbookViewId="0">
      <selection activeCell="C10" sqref="C10:D10"/>
    </sheetView>
  </sheetViews>
  <sheetFormatPr defaultColWidth="11.42578125" defaultRowHeight="12.75"/>
  <cols>
    <col min="1" max="1" width="3.140625" style="76" customWidth="1"/>
    <col min="2" max="2" width="9.42578125" style="75" customWidth="1"/>
    <col min="3" max="3" width="4.42578125" style="75" customWidth="1"/>
    <col min="4" max="4" width="24.42578125" style="75" customWidth="1"/>
    <col min="5" max="5" width="8.42578125" style="75" customWidth="1"/>
    <col min="6" max="6" width="7.42578125" style="75" customWidth="1"/>
    <col min="7" max="8" width="6.42578125" style="75" customWidth="1"/>
    <col min="9" max="9" width="9.42578125" style="75" customWidth="1"/>
    <col min="10" max="10" width="6.42578125" style="75" customWidth="1"/>
    <col min="11" max="11" width="5" style="75" customWidth="1"/>
    <col min="12" max="12" width="7.42578125" style="75" customWidth="1"/>
    <col min="13" max="13" width="8" style="75" customWidth="1"/>
    <col min="14" max="14" width="6.42578125" style="75" customWidth="1"/>
    <col min="15" max="15" width="8" style="75" customWidth="1"/>
    <col min="16" max="16" width="7.42578125" style="75" customWidth="1"/>
    <col min="17" max="17" width="9" style="76" customWidth="1"/>
    <col min="18" max="18" width="6.42578125" style="76" customWidth="1"/>
    <col min="19" max="19" width="9.42578125" style="76" customWidth="1"/>
    <col min="20" max="20" width="6.42578125" style="77" bestFit="1" customWidth="1"/>
    <col min="21" max="21" width="5.42578125" style="77" bestFit="1" customWidth="1"/>
    <col min="22" max="24" width="5.42578125" style="77" customWidth="1"/>
    <col min="25" max="30" width="3.42578125" style="77" customWidth="1"/>
    <col min="31" max="31" width="28.140625" style="77" hidden="1" customWidth="1"/>
    <col min="32" max="32" width="17.42578125" style="76" hidden="1" customWidth="1"/>
    <col min="33" max="33" width="8.42578125" style="76" hidden="1" customWidth="1"/>
    <col min="34" max="34" width="9" style="77" hidden="1" customWidth="1"/>
    <col min="35" max="35" width="13.42578125" style="77" hidden="1" customWidth="1"/>
    <col min="36" max="36" width="70" style="77" hidden="1" customWidth="1"/>
    <col min="37" max="37" width="28.140625" style="77" hidden="1" customWidth="1"/>
    <col min="38" max="38" width="11.42578125" style="77" hidden="1" customWidth="1"/>
    <col min="39" max="39" width="10" style="77" hidden="1" customWidth="1"/>
    <col min="40" max="40" width="9.85546875" style="77" hidden="1" customWidth="1"/>
    <col min="41" max="41" width="6" style="77" hidden="1" customWidth="1"/>
    <col min="42" max="43" width="10.42578125" style="76" hidden="1" customWidth="1"/>
    <col min="44" max="44" width="7.7109375" style="76" hidden="1" customWidth="1"/>
    <col min="45" max="45" width="2.42578125" style="76" hidden="1" customWidth="1"/>
    <col min="46" max="46" width="5.140625" style="76" hidden="1" customWidth="1"/>
    <col min="47" max="48" width="7.42578125" style="76" hidden="1" customWidth="1"/>
    <col min="49" max="49" width="9.42578125" style="76" hidden="1" customWidth="1"/>
    <col min="50" max="52" width="11.42578125" style="76" hidden="1" customWidth="1"/>
    <col min="53" max="53" width="5.42578125" style="76" hidden="1" customWidth="1"/>
    <col min="54" max="54" width="4.42578125" style="76" hidden="1" customWidth="1"/>
    <col min="55" max="55" width="8.42578125" style="76" hidden="1" customWidth="1"/>
    <col min="56" max="56" width="5.42578125" style="76" hidden="1" customWidth="1"/>
    <col min="57" max="57" width="7.42578125" style="76" hidden="1" customWidth="1"/>
    <col min="58" max="58" width="6.42578125" style="76" hidden="1" customWidth="1"/>
    <col min="59" max="59" width="7.42578125" style="76" hidden="1" customWidth="1"/>
    <col min="60" max="88" width="11.42578125" style="76" hidden="1" customWidth="1"/>
    <col min="89" max="92" width="11.42578125" style="76" customWidth="1"/>
    <col min="93" max="16384" width="11.42578125" style="76"/>
  </cols>
  <sheetData>
    <row r="1" spans="1:92" ht="24.6" customHeight="1">
      <c r="A1" s="95"/>
      <c r="B1" s="1992" t="s">
        <v>501</v>
      </c>
      <c r="C1" s="1992"/>
      <c r="D1" s="1992"/>
      <c r="E1" s="1992"/>
      <c r="F1" s="1992"/>
      <c r="G1" s="1992"/>
      <c r="H1" s="1992"/>
      <c r="I1" s="1992"/>
      <c r="J1" s="1992"/>
      <c r="K1" s="1992"/>
      <c r="L1" s="1992"/>
      <c r="M1" s="1992"/>
      <c r="N1" s="1992"/>
      <c r="O1" s="1992"/>
      <c r="P1" s="1992"/>
      <c r="Q1" s="1988"/>
      <c r="R1" s="1988"/>
      <c r="S1" s="1988"/>
      <c r="T1" s="96"/>
      <c r="U1" s="96"/>
      <c r="V1" s="96"/>
      <c r="W1" s="96"/>
      <c r="X1" s="96"/>
      <c r="Y1" s="96"/>
      <c r="Z1" s="96"/>
      <c r="AA1" s="96"/>
      <c r="AB1" s="96"/>
      <c r="AC1" s="96"/>
      <c r="AD1" s="96"/>
      <c r="AE1" s="97" t="s">
        <v>5</v>
      </c>
      <c r="AF1" s="98" t="s">
        <v>6</v>
      </c>
      <c r="AG1" s="98"/>
      <c r="AH1" s="99"/>
      <c r="AI1" s="99"/>
      <c r="AJ1" s="99"/>
      <c r="AK1" s="99"/>
      <c r="AL1" s="96"/>
      <c r="AM1" s="96"/>
      <c r="AN1" s="96"/>
      <c r="AO1" s="96"/>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row>
    <row r="2" spans="1:92" ht="10.35" customHeight="1">
      <c r="A2" s="100"/>
      <c r="B2" s="149" t="s">
        <v>502</v>
      </c>
      <c r="C2" s="101"/>
      <c r="D2" s="101"/>
      <c r="E2" s="101"/>
      <c r="F2" s="101"/>
      <c r="G2" s="101"/>
      <c r="H2" s="101"/>
      <c r="I2" s="101"/>
      <c r="J2" s="101"/>
      <c r="K2" s="101"/>
      <c r="L2" s="101"/>
      <c r="M2" s="102"/>
      <c r="N2" s="102"/>
      <c r="O2" s="102"/>
      <c r="P2" s="102"/>
      <c r="Q2" s="103"/>
      <c r="R2" s="103"/>
      <c r="S2" s="103"/>
      <c r="T2" s="96"/>
      <c r="U2" s="96"/>
      <c r="V2" s="96"/>
      <c r="W2" s="96"/>
      <c r="X2" s="96"/>
      <c r="Y2" s="96"/>
      <c r="Z2" s="96"/>
      <c r="AA2" s="96"/>
      <c r="AB2" s="96"/>
      <c r="AC2" s="96"/>
      <c r="AD2" s="96"/>
      <c r="AE2" s="97" t="s">
        <v>7</v>
      </c>
      <c r="AF2" s="98" t="s">
        <v>8</v>
      </c>
      <c r="AG2" s="98"/>
      <c r="AH2" s="99"/>
      <c r="AI2" s="99"/>
      <c r="AJ2" s="99"/>
      <c r="AK2" s="99"/>
      <c r="AL2" s="96"/>
      <c r="AM2" s="96"/>
      <c r="AN2" s="96"/>
      <c r="AO2" s="96"/>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c r="CB2" s="100"/>
      <c r="CC2" s="100"/>
      <c r="CD2" s="100"/>
      <c r="CE2" s="100"/>
      <c r="CF2" s="100"/>
      <c r="CG2" s="100"/>
      <c r="CH2" s="100"/>
      <c r="CI2" s="100"/>
      <c r="CJ2" s="100"/>
      <c r="CK2" s="100"/>
      <c r="CL2" s="100"/>
      <c r="CM2" s="100"/>
      <c r="CN2" s="100"/>
    </row>
    <row r="3" spans="1:92" ht="9.6" customHeight="1">
      <c r="A3" s="100"/>
      <c r="B3" s="101"/>
      <c r="C3" s="101"/>
      <c r="D3" s="101"/>
      <c r="E3" s="1288"/>
      <c r="F3" s="1289"/>
      <c r="G3" s="1289"/>
      <c r="H3" s="1290"/>
      <c r="I3" s="1291"/>
      <c r="J3" s="1290"/>
      <c r="K3" s="1289"/>
      <c r="L3" s="1290"/>
      <c r="M3" s="1290"/>
      <c r="N3" s="1292"/>
      <c r="O3" s="1292"/>
      <c r="P3" s="1293"/>
      <c r="Q3" s="103"/>
      <c r="R3" s="103"/>
      <c r="S3" s="103"/>
      <c r="T3" s="96"/>
      <c r="U3" s="96"/>
      <c r="V3" s="96"/>
      <c r="W3" s="96"/>
      <c r="X3" s="96"/>
      <c r="Y3" s="96"/>
      <c r="Z3" s="96"/>
      <c r="AA3" s="96"/>
      <c r="AB3" s="96"/>
      <c r="AC3" s="96"/>
      <c r="AD3" s="96"/>
      <c r="AE3" s="97" t="s">
        <v>9</v>
      </c>
      <c r="AF3" s="98"/>
      <c r="AG3" s="98"/>
      <c r="AH3" s="99"/>
      <c r="AI3" s="99"/>
      <c r="AJ3" s="99"/>
      <c r="AK3" s="99"/>
      <c r="AL3" s="96"/>
      <c r="AM3" s="96"/>
      <c r="AN3" s="96"/>
      <c r="AO3" s="96"/>
      <c r="AP3" s="100"/>
      <c r="AQ3" s="100"/>
      <c r="AR3" s="100"/>
      <c r="AS3" s="100"/>
      <c r="AT3" s="100"/>
      <c r="AU3" s="100"/>
      <c r="AV3" s="100"/>
      <c r="AW3" s="100"/>
      <c r="AX3" s="100"/>
      <c r="AY3" s="100"/>
      <c r="AZ3" s="100"/>
      <c r="BA3" s="100"/>
      <c r="BB3" s="100"/>
      <c r="BC3" s="100"/>
      <c r="BD3" s="100"/>
      <c r="BE3" s="100"/>
      <c r="BF3" s="100"/>
      <c r="BG3" s="100"/>
      <c r="BH3" s="100"/>
      <c r="BI3" s="100"/>
      <c r="BJ3" s="100"/>
      <c r="BK3" s="100"/>
      <c r="BL3" s="100"/>
      <c r="BM3" s="100"/>
      <c r="BN3" s="100"/>
      <c r="BO3" s="100"/>
      <c r="BP3" s="100"/>
      <c r="BQ3" s="100"/>
      <c r="BR3" s="100"/>
      <c r="BS3" s="100"/>
      <c r="BT3" s="100"/>
      <c r="BU3" s="100"/>
      <c r="BV3" s="100"/>
      <c r="BW3" s="100"/>
      <c r="BX3" s="100"/>
      <c r="BY3" s="100"/>
      <c r="BZ3" s="100"/>
      <c r="CA3" s="100"/>
      <c r="CB3" s="100"/>
      <c r="CC3" s="100"/>
      <c r="CD3" s="100"/>
      <c r="CE3" s="100"/>
      <c r="CF3" s="100"/>
      <c r="CG3" s="100"/>
      <c r="CH3" s="100"/>
      <c r="CI3" s="100"/>
      <c r="CJ3" s="100"/>
      <c r="CK3" s="100"/>
      <c r="CL3" s="100"/>
      <c r="CM3" s="100"/>
      <c r="CN3" s="100"/>
    </row>
    <row r="4" spans="1:92" ht="14.1" customHeight="1">
      <c r="A4" s="100"/>
      <c r="B4" s="101"/>
      <c r="C4" s="101"/>
      <c r="D4" s="101"/>
      <c r="E4" s="150"/>
      <c r="F4" s="151"/>
      <c r="G4" s="151" t="s">
        <v>503</v>
      </c>
      <c r="H4" s="152" t="s">
        <v>504</v>
      </c>
      <c r="I4" s="1294"/>
      <c r="J4" s="153"/>
      <c r="K4" s="154"/>
      <c r="L4" s="153"/>
      <c r="M4" s="155" t="s">
        <v>505</v>
      </c>
      <c r="N4" s="1991"/>
      <c r="O4" s="1991"/>
      <c r="P4" s="156"/>
      <c r="Q4" s="103"/>
      <c r="R4" s="103"/>
      <c r="S4" s="103"/>
      <c r="T4" s="96"/>
      <c r="U4" s="96"/>
      <c r="V4" s="96"/>
      <c r="W4" s="96"/>
      <c r="X4" s="96"/>
      <c r="Y4" s="96"/>
      <c r="Z4" s="96"/>
      <c r="AA4" s="96"/>
      <c r="AB4" s="96"/>
      <c r="AC4" s="96"/>
      <c r="AD4" s="96"/>
      <c r="AE4" s="97" t="s">
        <v>10</v>
      </c>
      <c r="AF4" s="98"/>
      <c r="AG4" s="98"/>
      <c r="AH4" s="99"/>
      <c r="AI4" s="99"/>
      <c r="AJ4" s="99"/>
      <c r="AK4" s="99"/>
      <c r="AL4" s="96"/>
      <c r="AM4" s="96"/>
      <c r="AN4" s="96"/>
      <c r="AO4" s="96"/>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c r="BV4" s="100"/>
      <c r="BW4" s="100"/>
      <c r="BX4" s="100"/>
      <c r="BY4" s="100"/>
      <c r="BZ4" s="100"/>
      <c r="CA4" s="100"/>
      <c r="CB4" s="100"/>
      <c r="CC4" s="100"/>
      <c r="CD4" s="100"/>
      <c r="CE4" s="100"/>
      <c r="CF4" s="100"/>
      <c r="CG4" s="100"/>
      <c r="CH4" s="100"/>
      <c r="CI4" s="100"/>
      <c r="CJ4" s="100"/>
      <c r="CK4" s="100"/>
      <c r="CL4" s="100"/>
      <c r="CM4" s="100"/>
      <c r="CN4" s="100"/>
    </row>
    <row r="5" spans="1:92" ht="15" customHeight="1">
      <c r="A5" s="100"/>
      <c r="B5" s="101"/>
      <c r="C5" s="101"/>
      <c r="D5" s="101"/>
      <c r="E5" s="157"/>
      <c r="F5" s="158"/>
      <c r="G5" s="158" t="s">
        <v>506</v>
      </c>
      <c r="H5" s="152" t="s">
        <v>507</v>
      </c>
      <c r="I5" s="1294" t="s">
        <v>6</v>
      </c>
      <c r="J5" s="153"/>
      <c r="K5" s="154"/>
      <c r="L5" s="153"/>
      <c r="M5" s="153"/>
      <c r="N5" s="159"/>
      <c r="O5" s="159"/>
      <c r="P5" s="156"/>
      <c r="Q5" s="103"/>
      <c r="R5" s="103"/>
      <c r="S5" s="103"/>
      <c r="T5" s="96"/>
      <c r="U5" s="96"/>
      <c r="V5" s="96"/>
      <c r="W5" s="96"/>
      <c r="X5" s="96"/>
      <c r="Y5" s="96"/>
      <c r="Z5" s="96"/>
      <c r="AA5" s="96"/>
      <c r="AB5" s="96"/>
      <c r="AC5" s="96"/>
      <c r="AD5" s="96"/>
      <c r="AE5" s="97" t="s">
        <v>11</v>
      </c>
      <c r="AF5" s="98"/>
      <c r="AG5" s="98"/>
      <c r="AH5" s="99"/>
      <c r="AI5" s="99"/>
      <c r="AJ5" s="99"/>
      <c r="AK5" s="99"/>
      <c r="AL5" s="96"/>
      <c r="AM5" s="96"/>
      <c r="AN5" s="96"/>
      <c r="AO5" s="96"/>
      <c r="AP5" s="100"/>
      <c r="AQ5" s="100"/>
      <c r="AR5" s="100"/>
      <c r="AS5" s="100"/>
      <c r="AT5" s="100"/>
      <c r="AU5" s="100"/>
      <c r="AV5" s="100"/>
      <c r="AW5" s="100"/>
      <c r="AX5" s="100"/>
      <c r="AY5" s="100"/>
      <c r="AZ5" s="100"/>
      <c r="BA5" s="100"/>
      <c r="BB5" s="100"/>
      <c r="BC5" s="100"/>
      <c r="BD5" s="100"/>
      <c r="BE5" s="100"/>
      <c r="BF5" s="100"/>
      <c r="BG5" s="100"/>
      <c r="BH5" s="100"/>
      <c r="BI5" s="100"/>
      <c r="BJ5" s="100"/>
      <c r="BK5" s="100"/>
      <c r="BL5" s="100"/>
      <c r="BM5" s="100"/>
      <c r="BN5" s="100"/>
      <c r="BO5" s="100"/>
      <c r="BP5" s="100"/>
      <c r="BQ5" s="100"/>
      <c r="BR5" s="100"/>
      <c r="BS5" s="100"/>
      <c r="BT5" s="100"/>
      <c r="BU5" s="100"/>
      <c r="BV5" s="100"/>
      <c r="BW5" s="100"/>
      <c r="BX5" s="100"/>
      <c r="BY5" s="100"/>
      <c r="BZ5" s="100"/>
      <c r="CA5" s="100"/>
      <c r="CB5" s="100"/>
      <c r="CC5" s="100"/>
      <c r="CD5" s="100"/>
      <c r="CE5" s="100"/>
      <c r="CF5" s="100"/>
      <c r="CG5" s="100"/>
      <c r="CH5" s="100"/>
      <c r="CI5" s="100"/>
      <c r="CJ5" s="100"/>
      <c r="CK5" s="100"/>
      <c r="CL5" s="100"/>
      <c r="CM5" s="100"/>
      <c r="CN5" s="100"/>
    </row>
    <row r="6" spans="1:92" ht="11.45" customHeight="1">
      <c r="A6" s="100"/>
      <c r="B6" s="101"/>
      <c r="C6" s="101"/>
      <c r="D6" s="101"/>
      <c r="E6" s="160"/>
      <c r="F6" s="161"/>
      <c r="G6" s="161"/>
      <c r="H6" s="162"/>
      <c r="I6" s="163"/>
      <c r="J6" s="162"/>
      <c r="K6" s="161"/>
      <c r="L6" s="162"/>
      <c r="M6" s="162"/>
      <c r="N6" s="164"/>
      <c r="O6" s="164"/>
      <c r="P6" s="165"/>
      <c r="Q6" s="103"/>
      <c r="R6" s="103"/>
      <c r="S6" s="103"/>
      <c r="T6" s="96"/>
      <c r="U6" s="96"/>
      <c r="V6" s="96"/>
      <c r="W6" s="96"/>
      <c r="X6" s="96"/>
      <c r="Y6" s="96"/>
      <c r="Z6" s="96"/>
      <c r="AA6" s="96"/>
      <c r="AB6" s="96"/>
      <c r="AC6" s="96"/>
      <c r="AD6" s="96"/>
      <c r="AE6" s="97" t="s">
        <v>12</v>
      </c>
      <c r="AF6" s="98"/>
      <c r="AG6" s="98"/>
      <c r="AH6" s="99"/>
      <c r="AI6" s="99"/>
      <c r="AJ6" s="99"/>
      <c r="AK6" s="99"/>
      <c r="AL6" s="96"/>
      <c r="AM6" s="96"/>
      <c r="AN6" s="96"/>
      <c r="AO6" s="96"/>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M6" s="100"/>
      <c r="BN6" s="100"/>
      <c r="BO6" s="100"/>
      <c r="BP6" s="100"/>
      <c r="BQ6" s="100"/>
      <c r="BR6" s="100"/>
      <c r="BS6" s="100"/>
      <c r="BT6" s="100"/>
      <c r="BU6" s="100"/>
      <c r="BV6" s="100"/>
      <c r="BW6" s="100"/>
      <c r="BX6" s="100"/>
      <c r="BY6" s="100"/>
      <c r="BZ6" s="100"/>
      <c r="CA6" s="100"/>
      <c r="CB6" s="100"/>
      <c r="CC6" s="100"/>
      <c r="CD6" s="100"/>
      <c r="CE6" s="100"/>
      <c r="CF6" s="100"/>
      <c r="CG6" s="100"/>
      <c r="CH6" s="100"/>
      <c r="CI6" s="100"/>
      <c r="CJ6" s="100"/>
      <c r="CK6" s="100"/>
      <c r="CL6" s="100"/>
      <c r="CM6" s="100"/>
      <c r="CN6" s="100"/>
    </row>
    <row r="7" spans="1:92" ht="15.6" customHeight="1" thickBot="1">
      <c r="A7" s="100"/>
      <c r="B7" s="101"/>
      <c r="C7" s="101"/>
      <c r="D7" s="101"/>
      <c r="E7" s="101"/>
      <c r="F7" s="101"/>
      <c r="G7" s="101"/>
      <c r="H7" s="101"/>
      <c r="I7" s="101"/>
      <c r="J7" s="101"/>
      <c r="K7" s="101"/>
      <c r="L7" s="101"/>
      <c r="M7" s="102"/>
      <c r="N7" s="102"/>
      <c r="O7" s="102"/>
      <c r="P7" s="102"/>
      <c r="Q7" s="103"/>
      <c r="R7" s="103"/>
      <c r="S7" s="103"/>
      <c r="T7" s="96"/>
      <c r="U7" s="96"/>
      <c r="V7" s="96"/>
      <c r="W7" s="96"/>
      <c r="X7" s="96"/>
      <c r="Y7" s="96"/>
      <c r="Z7" s="96"/>
      <c r="AA7" s="96"/>
      <c r="AB7" s="96"/>
      <c r="AC7" s="96"/>
      <c r="AD7" s="96"/>
      <c r="AE7" s="97" t="s">
        <v>13</v>
      </c>
      <c r="AF7" s="98"/>
      <c r="AG7" s="98"/>
      <c r="AH7" s="99"/>
      <c r="AI7" s="99"/>
      <c r="AJ7" s="99"/>
      <c r="AK7" s="99"/>
      <c r="AL7" s="96"/>
      <c r="AM7" s="96"/>
      <c r="AN7" s="96"/>
      <c r="AO7" s="96"/>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c r="CE7" s="100"/>
      <c r="CF7" s="100"/>
      <c r="CG7" s="100"/>
      <c r="CH7" s="100"/>
      <c r="CI7" s="100"/>
      <c r="CJ7" s="100"/>
      <c r="CK7" s="100"/>
      <c r="CL7" s="100"/>
      <c r="CM7" s="100"/>
      <c r="CN7" s="100"/>
    </row>
    <row r="8" spans="1:92" ht="15.6" customHeight="1">
      <c r="A8" s="100"/>
      <c r="B8" s="166" t="s">
        <v>508</v>
      </c>
      <c r="C8" s="167"/>
      <c r="D8" s="167"/>
      <c r="E8" s="167"/>
      <c r="F8" s="167"/>
      <c r="G8" s="167"/>
      <c r="H8" s="167"/>
      <c r="I8" s="167"/>
      <c r="J8" s="167"/>
      <c r="K8" s="167"/>
      <c r="L8" s="167"/>
      <c r="M8" s="168"/>
      <c r="N8" s="168"/>
      <c r="O8" s="168"/>
      <c r="P8" s="169"/>
      <c r="Q8" s="169"/>
      <c r="R8" s="169"/>
      <c r="S8" s="170"/>
      <c r="T8"/>
      <c r="U8"/>
      <c r="V8"/>
      <c r="W8"/>
      <c r="X8" s="96"/>
      <c r="Y8" s="96"/>
      <c r="Z8" s="96"/>
      <c r="AA8" s="96"/>
      <c r="AB8" s="96"/>
      <c r="AC8" s="96"/>
      <c r="AD8" s="96"/>
      <c r="AE8" s="104" t="s">
        <v>14</v>
      </c>
      <c r="AF8" s="98"/>
      <c r="AG8" s="98"/>
      <c r="AH8" s="99"/>
      <c r="AI8" s="99"/>
      <c r="AJ8" s="99"/>
      <c r="AK8" s="99"/>
      <c r="AL8" s="96"/>
      <c r="AM8" s="96"/>
      <c r="AN8" s="96"/>
      <c r="AO8" s="96"/>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c r="CB8" s="100"/>
      <c r="CC8" s="100"/>
      <c r="CD8" s="100"/>
      <c r="CE8" s="100"/>
      <c r="CF8" s="100"/>
      <c r="CG8" s="100"/>
      <c r="CH8" s="100"/>
      <c r="CI8" s="100"/>
      <c r="CJ8" s="100"/>
      <c r="CK8" s="100"/>
      <c r="CL8" s="100"/>
      <c r="CM8" s="100"/>
      <c r="CN8" s="100"/>
    </row>
    <row r="9" spans="1:92" ht="12.75" customHeight="1">
      <c r="A9" s="100"/>
      <c r="B9" s="171"/>
      <c r="C9" s="96"/>
      <c r="D9" s="96"/>
      <c r="E9" s="96"/>
      <c r="F9" s="96"/>
      <c r="G9" s="102"/>
      <c r="H9" s="102"/>
      <c r="I9" s="96"/>
      <c r="J9" s="96"/>
      <c r="K9" s="96"/>
      <c r="L9" s="102"/>
      <c r="M9" s="102"/>
      <c r="N9" s="102"/>
      <c r="O9" s="102"/>
      <c r="P9" s="96"/>
      <c r="Q9" s="172"/>
      <c r="R9" s="172"/>
      <c r="S9" s="173"/>
      <c r="T9"/>
      <c r="U9" s="2030" t="s">
        <v>509</v>
      </c>
      <c r="V9" s="2025" t="s">
        <v>510</v>
      </c>
      <c r="W9" s="2030" t="s">
        <v>511</v>
      </c>
      <c r="X9" s="96"/>
      <c r="Y9" s="96"/>
      <c r="Z9" s="96"/>
      <c r="AA9" s="96"/>
      <c r="AB9" s="96"/>
      <c r="AC9" s="96"/>
      <c r="AD9" s="96"/>
      <c r="AE9" s="96"/>
      <c r="AF9" s="100"/>
      <c r="AG9" s="100"/>
      <c r="AH9" s="96"/>
      <c r="AI9" s="96"/>
      <c r="AJ9" s="99"/>
      <c r="AK9" s="99"/>
      <c r="AL9" s="96"/>
      <c r="AM9" s="96"/>
      <c r="AN9" s="96"/>
      <c r="AO9" s="96"/>
      <c r="AP9" s="100"/>
      <c r="AQ9" s="100"/>
      <c r="AR9" s="100"/>
      <c r="AS9" s="100"/>
      <c r="AT9" s="100"/>
      <c r="AU9" s="100"/>
      <c r="AV9" s="100"/>
      <c r="AW9" s="100"/>
      <c r="AX9" s="100"/>
      <c r="AY9" s="100"/>
      <c r="AZ9" s="100"/>
      <c r="BA9" s="100"/>
      <c r="BB9" s="100"/>
      <c r="BC9" s="100"/>
      <c r="BD9" s="100"/>
      <c r="BE9" s="100"/>
      <c r="BF9" s="100"/>
      <c r="BG9" s="100"/>
      <c r="BH9" s="100"/>
      <c r="BI9" s="100"/>
      <c r="BJ9" s="100"/>
      <c r="BK9" s="100"/>
      <c r="BL9" s="100"/>
      <c r="BM9" s="100"/>
      <c r="BN9" s="100"/>
      <c r="BO9" s="100"/>
      <c r="BP9" s="100"/>
      <c r="BQ9" s="100"/>
      <c r="BR9" s="100"/>
      <c r="BS9" s="100"/>
      <c r="BT9" s="100"/>
      <c r="BU9" s="100"/>
      <c r="BV9" s="100"/>
      <c r="BW9" s="100"/>
      <c r="BX9" s="100"/>
      <c r="BY9" s="100"/>
      <c r="BZ9" s="100"/>
      <c r="CA9" s="100"/>
      <c r="CB9" s="100"/>
      <c r="CC9" s="100"/>
      <c r="CD9" s="100"/>
      <c r="CE9" s="100"/>
      <c r="CF9" s="100"/>
      <c r="CG9" s="100"/>
      <c r="CH9" s="100"/>
      <c r="CI9" s="100"/>
      <c r="CJ9" s="100"/>
      <c r="CK9" s="100"/>
      <c r="CL9" s="100"/>
      <c r="CM9" s="100"/>
      <c r="CN9" s="100"/>
    </row>
    <row r="10" spans="1:92" ht="17.25" customHeight="1">
      <c r="A10" s="100"/>
      <c r="B10" s="174" t="s">
        <v>512</v>
      </c>
      <c r="C10" s="1989"/>
      <c r="D10" s="1989"/>
      <c r="E10" s="102"/>
      <c r="F10" s="175" t="s">
        <v>513</v>
      </c>
      <c r="G10" s="1990">
        <v>2025</v>
      </c>
      <c r="H10" s="1990"/>
      <c r="I10" s="102"/>
      <c r="J10" s="175" t="s">
        <v>514</v>
      </c>
      <c r="K10" s="176" t="str">
        <f>IFERROR(VLOOKUP(C10,$AF$20:$AK$371,2,FALSE),"")</f>
        <v/>
      </c>
      <c r="L10" s="102"/>
      <c r="M10" s="96"/>
      <c r="N10" s="1993" t="s">
        <v>515</v>
      </c>
      <c r="O10" s="1993"/>
      <c r="P10" s="1993"/>
      <c r="Q10" s="1994"/>
      <c r="R10" s="177" t="str">
        <f>IF(ISERROR(VLOOKUP(C10,$AF$20:$AK$371,3,FALSE))," ",VLOOKUP(C10,$AF$20:$AK$371,3,FALSE))</f>
        <v xml:space="preserve"> </v>
      </c>
      <c r="S10" s="69"/>
      <c r="T10"/>
      <c r="U10" s="2030"/>
      <c r="V10" s="2025"/>
      <c r="W10" s="2030"/>
      <c r="X10" s="96"/>
      <c r="Y10" s="96"/>
      <c r="Z10" s="96"/>
      <c r="AA10" s="96"/>
      <c r="AB10" s="96"/>
      <c r="AC10" s="96"/>
      <c r="AD10" s="96"/>
      <c r="AE10" s="96"/>
      <c r="AF10" s="100"/>
      <c r="AG10" s="100"/>
      <c r="AH10" s="96"/>
      <c r="AI10" s="96"/>
      <c r="AJ10" s="99"/>
      <c r="AK10" s="99"/>
      <c r="AL10" s="96"/>
      <c r="AM10" s="96"/>
      <c r="AN10" s="96"/>
      <c r="AO10" s="96"/>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100"/>
      <c r="BL10" s="100"/>
      <c r="BM10" s="100"/>
      <c r="BN10" s="100"/>
      <c r="BO10" s="100"/>
      <c r="BP10" s="100"/>
      <c r="BQ10" s="100"/>
      <c r="BR10" s="100"/>
      <c r="BS10" s="100"/>
      <c r="BT10" s="100"/>
      <c r="BU10" s="100"/>
      <c r="BV10" s="100"/>
      <c r="BW10" s="100"/>
      <c r="BX10" s="100"/>
      <c r="BY10" s="100"/>
      <c r="BZ10" s="100"/>
      <c r="CA10" s="100"/>
      <c r="CB10" s="100"/>
      <c r="CC10" s="100"/>
      <c r="CD10" s="100"/>
      <c r="CE10" s="100"/>
      <c r="CF10" s="100"/>
      <c r="CG10" s="100"/>
      <c r="CH10" s="100"/>
      <c r="CI10" s="100"/>
      <c r="CJ10" s="100"/>
      <c r="CK10" s="100"/>
      <c r="CL10" s="100"/>
      <c r="CM10" s="100"/>
      <c r="CN10" s="100"/>
    </row>
    <row r="11" spans="1:92" ht="14.45" customHeight="1">
      <c r="A11" s="100"/>
      <c r="B11" s="178"/>
      <c r="C11" s="96"/>
      <c r="D11" s="96"/>
      <c r="E11" s="96"/>
      <c r="F11" s="96"/>
      <c r="G11" s="96"/>
      <c r="H11" s="96"/>
      <c r="I11" s="96"/>
      <c r="J11" s="96"/>
      <c r="K11" s="96"/>
      <c r="L11" s="179"/>
      <c r="M11" s="96"/>
      <c r="N11" s="2035" t="str">
        <f>+CONCATENATE("Nº DE MESES EJECUCIÓN PROYECTO. AÑO ",$G$10)</f>
        <v>Nº DE MESES EJECUCIÓN PROYECTO. AÑO 2025</v>
      </c>
      <c r="O11" s="2035"/>
      <c r="P11" s="2035"/>
      <c r="Q11" s="2036"/>
      <c r="R11" s="177" t="str">
        <f>IFERROR(VLOOKUP(C10,$AF$20:$AJ$371,4,FALSE),"")</f>
        <v/>
      </c>
      <c r="S11" s="69"/>
      <c r="T11"/>
      <c r="U11" s="2030"/>
      <c r="V11" s="2025"/>
      <c r="W11" s="2030"/>
      <c r="X11" s="96"/>
      <c r="Y11" s="96"/>
      <c r="Z11" s="96"/>
      <c r="AA11" s="96"/>
      <c r="AB11" s="96"/>
      <c r="AC11" s="96"/>
      <c r="AD11" s="96"/>
      <c r="AE11" s="96"/>
      <c r="AF11" s="100"/>
      <c r="AG11" s="100"/>
      <c r="AH11" s="96"/>
      <c r="AI11" s="96"/>
      <c r="AJ11" s="99"/>
      <c r="AK11" s="99"/>
      <c r="AL11" s="96"/>
      <c r="AM11" s="96"/>
      <c r="AN11" s="96"/>
      <c r="AO11" s="96"/>
      <c r="AP11" s="100"/>
      <c r="AQ11" s="100"/>
      <c r="AR11" s="100"/>
      <c r="AS11" s="100"/>
      <c r="AT11" s="100"/>
      <c r="AU11" s="100"/>
      <c r="AV11" s="100"/>
      <c r="AW11" s="100"/>
      <c r="AX11" s="100"/>
      <c r="AY11" s="100"/>
      <c r="AZ11" s="100"/>
      <c r="BA11" s="100"/>
      <c r="BB11" s="100"/>
      <c r="BC11" s="100"/>
      <c r="BD11" s="100"/>
      <c r="BE11" s="100"/>
      <c r="BF11" s="100"/>
      <c r="BG11" s="100"/>
      <c r="BH11" s="100"/>
      <c r="BI11" s="100"/>
      <c r="BJ11" s="100"/>
      <c r="BK11" s="100"/>
      <c r="BL11" s="100"/>
      <c r="BM11" s="100"/>
      <c r="BN11" s="100"/>
      <c r="BO11" s="100"/>
      <c r="BP11" s="100"/>
      <c r="BQ11" s="100"/>
      <c r="BR11" s="100"/>
      <c r="BS11" s="100"/>
      <c r="BT11" s="100"/>
      <c r="BU11" s="100"/>
      <c r="BV11" s="100"/>
      <c r="BW11" s="100"/>
      <c r="BX11" s="100"/>
      <c r="BY11" s="100"/>
      <c r="BZ11" s="100"/>
      <c r="CA11" s="100"/>
      <c r="CB11" s="100"/>
      <c r="CC11" s="100"/>
      <c r="CD11" s="100"/>
      <c r="CE11" s="100"/>
      <c r="CF11" s="100"/>
      <c r="CG11" s="100"/>
      <c r="CH11" s="100"/>
      <c r="CI11" s="100"/>
      <c r="CJ11" s="100"/>
      <c r="CK11" s="100"/>
      <c r="CL11" s="100"/>
      <c r="CM11" s="100"/>
      <c r="CN11" s="100"/>
    </row>
    <row r="12" spans="1:92" ht="9.6" customHeight="1">
      <c r="A12" s="100"/>
      <c r="B12" s="178"/>
      <c r="C12" s="96"/>
      <c r="D12" s="96"/>
      <c r="E12" s="96"/>
      <c r="F12" s="96"/>
      <c r="G12" s="96"/>
      <c r="H12" s="96"/>
      <c r="I12" s="96"/>
      <c r="J12" s="96"/>
      <c r="K12" s="96"/>
      <c r="L12" s="179"/>
      <c r="M12" s="96"/>
      <c r="N12" s="180"/>
      <c r="O12" s="180"/>
      <c r="P12" s="180"/>
      <c r="Q12" s="181"/>
      <c r="R12" s="182"/>
      <c r="S12" s="173"/>
      <c r="T12"/>
      <c r="U12" s="2030"/>
      <c r="V12" s="2025"/>
      <c r="W12" s="2030"/>
      <c r="X12" s="96"/>
      <c r="Y12" s="96"/>
      <c r="Z12" s="96"/>
      <c r="AA12" s="96"/>
      <c r="AB12" s="96"/>
      <c r="AC12" s="96"/>
      <c r="AD12" s="96"/>
      <c r="AE12" s="96"/>
      <c r="AF12" s="100"/>
      <c r="AG12" s="100"/>
      <c r="AH12" s="96"/>
      <c r="AI12" s="96"/>
      <c r="AJ12" s="99"/>
      <c r="AK12" s="99"/>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row>
    <row r="13" spans="1:92" ht="22.5" customHeight="1">
      <c r="A13" s="100"/>
      <c r="B13" s="174" t="s">
        <v>516</v>
      </c>
      <c r="C13" s="2040" t="str">
        <f>IFERROR(VLOOKUP(C10,$AF$20:$AK$371,5,FALSE),"")</f>
        <v/>
      </c>
      <c r="D13" s="2041"/>
      <c r="E13" s="2041"/>
      <c r="F13" s="2041"/>
      <c r="G13" s="2041"/>
      <c r="H13" s="2041"/>
      <c r="I13" s="2041"/>
      <c r="J13" s="2041"/>
      <c r="K13" s="2041"/>
      <c r="L13" s="2042"/>
      <c r="M13" s="96"/>
      <c r="N13" s="103" t="s">
        <v>517</v>
      </c>
      <c r="O13" s="2037" t="str">
        <f>IFERROR(VLOOKUP(C10,$AF$20:$AK$371,6,FALSE),"")</f>
        <v/>
      </c>
      <c r="P13" s="2037"/>
      <c r="Q13" s="2037"/>
      <c r="R13" s="2037"/>
      <c r="S13" s="173"/>
      <c r="T13"/>
      <c r="U13" s="2030"/>
      <c r="V13" s="2025"/>
      <c r="W13" s="2030"/>
      <c r="X13" s="96"/>
      <c r="Y13" s="105"/>
      <c r="Z13" s="105"/>
      <c r="AA13" s="105"/>
      <c r="AB13" s="105"/>
      <c r="AC13" s="105"/>
      <c r="AD13" s="105"/>
      <c r="AE13" s="96"/>
      <c r="AF13" s="99"/>
      <c r="AG13" s="106" t="s">
        <v>1</v>
      </c>
      <c r="AH13" s="99"/>
      <c r="AI13" s="99"/>
      <c r="AJ13" s="99"/>
      <c r="AK13" s="99"/>
      <c r="AL13" s="96"/>
      <c r="AM13" s="105"/>
      <c r="AN13" s="96"/>
      <c r="AO13" s="96"/>
      <c r="AP13" s="96"/>
      <c r="AQ13" s="96"/>
      <c r="AR13" s="96"/>
      <c r="AS13" s="105"/>
      <c r="AT13" s="105"/>
      <c r="AU13" s="96"/>
      <c r="AV13" s="105"/>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row>
    <row r="14" spans="1:92" ht="22.5" customHeight="1" thickBot="1">
      <c r="A14" s="100"/>
      <c r="B14" s="183"/>
      <c r="C14" s="184"/>
      <c r="D14" s="184"/>
      <c r="E14" s="184"/>
      <c r="F14" s="184"/>
      <c r="G14" s="184"/>
      <c r="H14" s="184"/>
      <c r="I14" s="184"/>
      <c r="J14" s="184"/>
      <c r="K14" s="184"/>
      <c r="L14" s="184"/>
      <c r="M14" s="185"/>
      <c r="N14" s="186"/>
      <c r="O14" s="186"/>
      <c r="P14" s="186"/>
      <c r="Q14" s="187"/>
      <c r="R14" s="187"/>
      <c r="S14" s="188"/>
      <c r="T14"/>
      <c r="U14" s="2030"/>
      <c r="V14" s="2025"/>
      <c r="W14" s="2030"/>
      <c r="X14" s="96"/>
      <c r="Y14" s="105"/>
      <c r="Z14" s="105"/>
      <c r="AA14" s="105"/>
      <c r="AB14" s="105"/>
      <c r="AC14" s="105"/>
      <c r="AD14" s="105"/>
      <c r="AE14" s="96"/>
      <c r="AF14" s="99"/>
      <c r="AG14" s="99"/>
      <c r="AH14" s="99"/>
      <c r="AI14" s="99"/>
      <c r="AJ14" s="99"/>
      <c r="AK14" s="99"/>
      <c r="AL14" s="96"/>
      <c r="AM14" s="105"/>
      <c r="AN14" s="96"/>
      <c r="AO14" s="96"/>
      <c r="AP14" s="96"/>
      <c r="AQ14" s="96"/>
      <c r="AR14" s="96"/>
      <c r="AS14" s="105"/>
      <c r="AT14" s="105"/>
      <c r="AU14" s="96"/>
      <c r="AV14" s="105"/>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row>
    <row r="15" spans="1:92" ht="22.5" customHeight="1" thickBot="1">
      <c r="A15" s="100"/>
      <c r="B15" s="189"/>
      <c r="C15" s="184"/>
      <c r="D15" s="184"/>
      <c r="E15" s="184"/>
      <c r="F15" s="184"/>
      <c r="G15" s="184"/>
      <c r="H15" s="184"/>
      <c r="I15" s="184"/>
      <c r="J15" s="184"/>
      <c r="K15" s="184"/>
      <c r="L15" s="184"/>
      <c r="M15" s="185"/>
      <c r="N15" s="186"/>
      <c r="O15" s="186"/>
      <c r="P15" s="186"/>
      <c r="Q15" s="186"/>
      <c r="R15" s="187"/>
      <c r="S15" s="96"/>
      <c r="T15"/>
      <c r="U15" s="2030"/>
      <c r="V15" s="2025"/>
      <c r="W15" s="2030"/>
      <c r="X15"/>
      <c r="Y15" s="105"/>
      <c r="Z15" s="105"/>
      <c r="AA15" s="105"/>
      <c r="AB15" s="105"/>
      <c r="AC15" s="105"/>
      <c r="AD15" s="105"/>
      <c r="AE15" s="96"/>
      <c r="AF15" s="99"/>
      <c r="AG15" s="99"/>
      <c r="AH15" s="99"/>
      <c r="AI15" s="99"/>
      <c r="AJ15" s="99"/>
      <c r="AK15" s="99"/>
      <c r="AL15" s="96"/>
      <c r="AM15" s="105"/>
      <c r="AN15" s="96"/>
      <c r="AO15" s="96"/>
      <c r="AP15" s="96"/>
      <c r="AQ15" s="96"/>
      <c r="AR15" s="96"/>
      <c r="AS15" s="105"/>
      <c r="AT15" s="105"/>
      <c r="AU15" s="96"/>
      <c r="AV15" s="105"/>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row>
    <row r="16" spans="1:92" ht="22.5" customHeight="1">
      <c r="A16" s="190"/>
      <c r="B16" s="191" t="s">
        <v>518</v>
      </c>
      <c r="C16" s="192"/>
      <c r="D16" s="192"/>
      <c r="E16" s="192"/>
      <c r="F16" s="192"/>
      <c r="G16" s="192"/>
      <c r="H16" s="192"/>
      <c r="I16" s="192"/>
      <c r="J16" s="192"/>
      <c r="K16" s="192"/>
      <c r="L16" s="192"/>
      <c r="M16" s="193"/>
      <c r="N16" s="194"/>
      <c r="O16" s="194"/>
      <c r="P16" s="194"/>
      <c r="Q16" s="194"/>
      <c r="R16" s="173"/>
      <c r="S16" s="195"/>
      <c r="T16"/>
      <c r="U16" s="2030"/>
      <c r="V16" s="2025"/>
      <c r="W16" s="2030"/>
      <c r="X16"/>
      <c r="Y16" s="196"/>
      <c r="Z16" s="197"/>
      <c r="AA16" s="197"/>
      <c r="AB16" s="197"/>
      <c r="AC16" s="170"/>
      <c r="AD16" s="105"/>
      <c r="AE16" s="96"/>
      <c r="AF16" s="99"/>
      <c r="AG16" s="99"/>
      <c r="AH16" s="99"/>
      <c r="AI16" s="99"/>
      <c r="AJ16" s="99"/>
      <c r="AK16" s="99"/>
      <c r="AL16" s="96"/>
      <c r="AM16" s="105"/>
      <c r="AN16" s="96"/>
      <c r="AO16" s="96"/>
      <c r="AP16" s="96"/>
      <c r="AQ16" s="96"/>
      <c r="AR16" s="96"/>
      <c r="AS16" s="105"/>
      <c r="AT16" s="105"/>
      <c r="AU16" s="96"/>
      <c r="AV16" s="105"/>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row>
    <row r="17" spans="1:92" ht="12.75" customHeight="1">
      <c r="A17" s="190"/>
      <c r="B17" s="1295"/>
      <c r="C17" s="1296"/>
      <c r="D17" s="1296"/>
      <c r="E17" s="1296"/>
      <c r="F17" s="1296"/>
      <c r="G17" s="1296"/>
      <c r="H17" s="1297"/>
      <c r="I17" s="198"/>
      <c r="J17" s="198"/>
      <c r="K17" s="96"/>
      <c r="L17" s="96"/>
      <c r="M17" s="96"/>
      <c r="N17" s="102"/>
      <c r="O17" s="102"/>
      <c r="P17" s="102"/>
      <c r="Q17" s="96"/>
      <c r="R17" s="199"/>
      <c r="S17" s="96"/>
      <c r="T17" s="96"/>
      <c r="U17" s="2031"/>
      <c r="V17" s="2026"/>
      <c r="W17" s="2031"/>
      <c r="X17" s="96"/>
      <c r="Y17" s="2001">
        <f>+$G$10</f>
        <v>2025</v>
      </c>
      <c r="Z17" s="2002"/>
      <c r="AA17" s="2002"/>
      <c r="AB17" s="2002"/>
      <c r="AC17" s="2003"/>
      <c r="AD17" s="96"/>
      <c r="AE17" s="96"/>
      <c r="AF17" s="99"/>
      <c r="AG17" s="99"/>
      <c r="AH17" s="99"/>
      <c r="AI17" s="99"/>
      <c r="AJ17" s="99"/>
      <c r="AK17" s="99"/>
      <c r="AL17" s="96"/>
      <c r="AM17" s="107"/>
      <c r="AN17" s="96"/>
      <c r="AO17" s="96"/>
      <c r="AP17" s="96"/>
      <c r="AQ17" s="96"/>
      <c r="AR17" s="96"/>
      <c r="AS17" s="105"/>
      <c r="AT17" s="105"/>
      <c r="AU17" s="96"/>
      <c r="AV17" s="105"/>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row>
    <row r="18" spans="1:92" ht="96" customHeight="1">
      <c r="A18" s="190"/>
      <c r="B18" s="2007" t="s">
        <v>519</v>
      </c>
      <c r="C18" s="2007"/>
      <c r="D18" s="2008"/>
      <c r="E18" s="2051" t="s">
        <v>520</v>
      </c>
      <c r="F18" s="2052"/>
      <c r="G18" s="2009" t="s">
        <v>521</v>
      </c>
      <c r="H18" s="2009"/>
      <c r="I18" s="2010"/>
      <c r="J18" s="2010"/>
      <c r="K18" s="2010"/>
      <c r="L18" s="2011" t="s">
        <v>522</v>
      </c>
      <c r="M18" s="2011"/>
      <c r="N18" s="2011"/>
      <c r="O18" s="2011"/>
      <c r="P18" s="2011"/>
      <c r="Q18" s="2012" t="s">
        <v>523</v>
      </c>
      <c r="R18" s="2013"/>
      <c r="S18" s="200"/>
      <c r="T18" s="96"/>
      <c r="U18" s="2032" t="s">
        <v>524</v>
      </c>
      <c r="V18" s="2033"/>
      <c r="W18" s="2034"/>
      <c r="X18" s="96"/>
      <c r="Y18" s="2004" t="s">
        <v>525</v>
      </c>
      <c r="Z18" s="2005"/>
      <c r="AA18" s="2005"/>
      <c r="AB18" s="2005"/>
      <c r="AC18" s="2006"/>
      <c r="AD18" s="96"/>
      <c r="AE18" s="96"/>
      <c r="AF18" s="99"/>
      <c r="AG18" s="99"/>
      <c r="AH18" s="108">
        <v>6</v>
      </c>
      <c r="AI18" s="107"/>
      <c r="AJ18" s="109">
        <v>8</v>
      </c>
      <c r="AK18" s="96">
        <v>11</v>
      </c>
      <c r="AL18" s="110">
        <v>12</v>
      </c>
      <c r="AM18" s="96">
        <v>13</v>
      </c>
      <c r="AN18" s="96"/>
      <c r="AO18" s="111">
        <v>14</v>
      </c>
      <c r="AP18" s="107"/>
      <c r="AQ18" s="96"/>
      <c r="AR18" s="107"/>
      <c r="AS18" s="105"/>
      <c r="AT18" s="105"/>
      <c r="AU18" s="96"/>
      <c r="AV18" s="105"/>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row>
    <row r="19" spans="1:92" s="119" customFormat="1" ht="81" customHeight="1">
      <c r="A19" s="201"/>
      <c r="B19" s="1298" t="s">
        <v>526</v>
      </c>
      <c r="C19" s="1299" t="s">
        <v>527</v>
      </c>
      <c r="D19" s="1299" t="s">
        <v>528</v>
      </c>
      <c r="E19" s="1300" t="str">
        <f>+UPPER("Dependencia Administrativa")</f>
        <v>DEPENDENCIA ADMINISTRATIVA</v>
      </c>
      <c r="F19" s="1301" t="s">
        <v>529</v>
      </c>
      <c r="G19" s="1302" t="s">
        <v>530</v>
      </c>
      <c r="H19" s="1302" t="s">
        <v>531</v>
      </c>
      <c r="I19" s="1302" t="s">
        <v>532</v>
      </c>
      <c r="J19" s="1302" t="s">
        <v>533</v>
      </c>
      <c r="K19" s="1303" t="s">
        <v>534</v>
      </c>
      <c r="L19" s="1302" t="s">
        <v>530</v>
      </c>
      <c r="M19" s="1302" t="s">
        <v>531</v>
      </c>
      <c r="N19" s="1302" t="s">
        <v>532</v>
      </c>
      <c r="O19" s="1302" t="s">
        <v>533</v>
      </c>
      <c r="P19" s="1303" t="s">
        <v>535</v>
      </c>
      <c r="Q19" s="1304" t="str">
        <f>+UPPER(D84)</f>
        <v>DIRECTIVOS</v>
      </c>
      <c r="R19" s="1305" t="str">
        <f>+UPPER(D85)</f>
        <v>ASISTENTES DE LA EDUCACIÓN</v>
      </c>
      <c r="S19" s="118"/>
      <c r="T19" s="118"/>
      <c r="U19" s="202" t="s">
        <v>536</v>
      </c>
      <c r="V19" s="203" t="s">
        <v>537</v>
      </c>
      <c r="W19" s="202" t="s">
        <v>538</v>
      </c>
      <c r="X19" s="118"/>
      <c r="Y19" s="1306" t="s">
        <v>530</v>
      </c>
      <c r="Z19" s="1307" t="s">
        <v>531</v>
      </c>
      <c r="AA19" s="1307" t="s">
        <v>532</v>
      </c>
      <c r="AB19" s="1307" t="s">
        <v>533</v>
      </c>
      <c r="AC19" s="1308" t="s">
        <v>539</v>
      </c>
      <c r="AD19" s="112"/>
      <c r="AE19" s="113"/>
      <c r="AF19" s="1961" t="s">
        <v>15</v>
      </c>
      <c r="AG19" s="114" t="s">
        <v>16</v>
      </c>
      <c r="AH19" s="114" t="s">
        <v>17</v>
      </c>
      <c r="AI19" s="114" t="s">
        <v>18</v>
      </c>
      <c r="AJ19" s="114" t="s">
        <v>19</v>
      </c>
      <c r="AK19" s="114" t="s">
        <v>540</v>
      </c>
      <c r="AL19" s="115" t="s">
        <v>21</v>
      </c>
      <c r="AM19" s="115" t="s">
        <v>22</v>
      </c>
      <c r="AN19" s="115" t="s">
        <v>23</v>
      </c>
      <c r="AO19" s="111" t="s">
        <v>24</v>
      </c>
      <c r="AP19" s="96"/>
      <c r="AQ19" s="116"/>
      <c r="AR19" s="117">
        <v>2025</v>
      </c>
      <c r="AS19" s="117" t="s">
        <v>25</v>
      </c>
      <c r="AT19" s="118"/>
      <c r="AU19" s="96"/>
      <c r="AV19" s="105"/>
      <c r="AW19" s="112"/>
      <c r="AX19" s="112"/>
      <c r="AY19" s="112"/>
      <c r="AZ19" s="112"/>
      <c r="BA19" s="112"/>
      <c r="BB19" s="112"/>
      <c r="BC19" s="112"/>
      <c r="BD19" s="112"/>
      <c r="BE19" s="112"/>
      <c r="BF19" s="112"/>
      <c r="BG19" s="112"/>
      <c r="BH19" s="112"/>
      <c r="BI19" s="112"/>
      <c r="BJ19" s="112"/>
      <c r="BK19" s="112"/>
      <c r="BL19" s="112"/>
      <c r="BM19" s="112"/>
      <c r="BN19" s="112"/>
      <c r="BO19" s="112"/>
      <c r="BP19" s="112"/>
      <c r="BQ19" s="112"/>
      <c r="BR19" s="112"/>
      <c r="BS19" s="112"/>
      <c r="BT19" s="112"/>
      <c r="BU19" s="112"/>
      <c r="BV19" s="112"/>
      <c r="BW19" s="112"/>
      <c r="BX19" s="112"/>
      <c r="BY19" s="112"/>
      <c r="BZ19" s="112"/>
      <c r="CA19" s="112"/>
      <c r="CB19" s="112"/>
      <c r="CC19" s="112"/>
      <c r="CD19" s="112"/>
      <c r="CE19" s="112"/>
      <c r="CF19" s="112"/>
      <c r="CG19" s="112"/>
      <c r="CH19" s="112"/>
      <c r="CI19" s="112"/>
      <c r="CJ19" s="112"/>
      <c r="CK19" s="112"/>
      <c r="CL19" s="112"/>
      <c r="CM19" s="112"/>
      <c r="CN19" s="112"/>
    </row>
    <row r="20" spans="1:92" s="128" customFormat="1" ht="16.5" customHeight="1">
      <c r="A20" s="130"/>
      <c r="B20" s="1309"/>
      <c r="C20" s="1309"/>
      <c r="D20" s="1310"/>
      <c r="E20" s="1309"/>
      <c r="F20" s="1311"/>
      <c r="G20" s="1312"/>
      <c r="H20" s="1312"/>
      <c r="I20" s="1312"/>
      <c r="J20" s="1312"/>
      <c r="K20" s="1313">
        <f>SUM(G20:J20)</f>
        <v>0</v>
      </c>
      <c r="L20" s="1314"/>
      <c r="M20" s="1314"/>
      <c r="N20" s="1314"/>
      <c r="O20" s="1314"/>
      <c r="P20" s="1313">
        <f t="shared" ref="P20:P27" si="0">SUM(L20:O20)</f>
        <v>0</v>
      </c>
      <c r="Q20" s="1309"/>
      <c r="R20" s="1315"/>
      <c r="S20" s="204"/>
      <c r="U20" s="71"/>
      <c r="V20" s="71"/>
      <c r="W20" s="71"/>
      <c r="Y20" s="1316" t="str">
        <f t="shared" ref="Y20:Y62" si="1">+IF(AND(ISNUMBER(L20),L20&gt;0),ROUND(L20*80%,0),"")</f>
        <v/>
      </c>
      <c r="Z20" s="1317" t="str">
        <f t="shared" ref="Z20:Z62" si="2">+IF(AND(ISNUMBER(M20),M20&gt;0),ROUND(M20*80%,0),"")</f>
        <v/>
      </c>
      <c r="AA20" s="1317" t="str">
        <f t="shared" ref="AA20:AA62" si="3">+IF(AND(ISNUMBER(N20),N20&gt;0),ROUND(N20*80%,0),"")</f>
        <v/>
      </c>
      <c r="AB20" s="1317" t="str">
        <f t="shared" ref="AB20:AB62" si="4">+IF(AND(ISNUMBER(O20),O20&gt;0),ROUND(O20*80%,0),"")</f>
        <v/>
      </c>
      <c r="AC20" s="1318">
        <f t="shared" ref="AC20:AC62" si="5">SUM(Y20:AB20)</f>
        <v>0</v>
      </c>
      <c r="AD20" s="120"/>
      <c r="AE20" s="121">
        <v>1</v>
      </c>
      <c r="AF20" s="122" t="s">
        <v>26</v>
      </c>
      <c r="AG20" s="123">
        <v>5</v>
      </c>
      <c r="AH20" s="123" t="s">
        <v>27</v>
      </c>
      <c r="AI20" s="123" t="s">
        <v>27</v>
      </c>
      <c r="AJ20" s="123" t="s">
        <v>27</v>
      </c>
      <c r="AK20" s="123" t="s">
        <v>27</v>
      </c>
      <c r="AL20" s="123" t="s">
        <v>27</v>
      </c>
      <c r="AM20" s="123" t="s">
        <v>27</v>
      </c>
      <c r="AN20" s="123" t="s">
        <v>27</v>
      </c>
      <c r="AO20" s="123" t="s">
        <v>27</v>
      </c>
      <c r="AP20" s="124"/>
      <c r="AQ20" s="125"/>
      <c r="AR20" s="120"/>
      <c r="AS20" s="126"/>
      <c r="AT20" s="126"/>
      <c r="AU20" s="124"/>
      <c r="AV20" s="126"/>
      <c r="AW20" s="127"/>
      <c r="AX20" s="120"/>
      <c r="AY20" s="120"/>
      <c r="AZ20" s="120"/>
      <c r="BA20" s="120"/>
      <c r="BB20" s="120"/>
      <c r="BC20" s="120"/>
      <c r="BD20" s="120"/>
      <c r="BE20" s="120"/>
      <c r="BF20" s="120"/>
      <c r="BG20" s="120"/>
      <c r="BH20" s="120"/>
      <c r="BI20" s="120"/>
      <c r="BJ20" s="120"/>
      <c r="BK20" s="120"/>
      <c r="BL20" s="120"/>
      <c r="BM20" s="120"/>
      <c r="BN20" s="120"/>
      <c r="BO20" s="120"/>
      <c r="BP20" s="120"/>
      <c r="BQ20" s="120"/>
      <c r="BR20" s="120"/>
      <c r="BS20" s="120"/>
      <c r="BT20" s="120"/>
      <c r="BU20" s="120"/>
      <c r="BV20" s="120"/>
      <c r="BW20" s="120"/>
      <c r="BX20" s="120"/>
      <c r="BY20" s="120"/>
      <c r="BZ20" s="120"/>
      <c r="CA20" s="120"/>
      <c r="CB20" s="120"/>
      <c r="CC20" s="120"/>
      <c r="CD20" s="120"/>
      <c r="CE20" s="120"/>
      <c r="CF20" s="120"/>
      <c r="CG20" s="120"/>
      <c r="CH20" s="120"/>
      <c r="CI20" s="120"/>
      <c r="CJ20" s="120"/>
      <c r="CK20" s="120"/>
      <c r="CL20" s="120"/>
      <c r="CM20" s="120"/>
      <c r="CN20" s="120"/>
    </row>
    <row r="21" spans="1:92" s="128" customFormat="1" ht="16.5" customHeight="1">
      <c r="A21" s="130"/>
      <c r="B21" s="1309"/>
      <c r="C21" s="1309"/>
      <c r="D21" s="1310"/>
      <c r="E21" s="1309"/>
      <c r="F21" s="1311"/>
      <c r="G21" s="1309"/>
      <c r="H21" s="1309"/>
      <c r="I21" s="1309"/>
      <c r="J21" s="1309"/>
      <c r="K21" s="1313">
        <f t="shared" ref="K21:K27" si="6">SUM(G21:J21)</f>
        <v>0</v>
      </c>
      <c r="L21" s="1319"/>
      <c r="M21" s="1319"/>
      <c r="N21" s="1319"/>
      <c r="O21" s="1319"/>
      <c r="P21" s="1313">
        <f t="shared" si="0"/>
        <v>0</v>
      </c>
      <c r="Q21" s="1309"/>
      <c r="R21" s="1315"/>
      <c r="S21" s="204"/>
      <c r="U21" s="71"/>
      <c r="V21" s="71"/>
      <c r="W21" s="71"/>
      <c r="Y21" s="1316" t="str">
        <f t="shared" si="1"/>
        <v/>
      </c>
      <c r="Z21" s="1317" t="str">
        <f t="shared" si="2"/>
        <v/>
      </c>
      <c r="AA21" s="1317" t="str">
        <f t="shared" si="3"/>
        <v/>
      </c>
      <c r="AB21" s="1317" t="str">
        <f t="shared" si="4"/>
        <v/>
      </c>
      <c r="AC21" s="1318">
        <f t="shared" si="5"/>
        <v>0</v>
      </c>
      <c r="AD21" s="120"/>
      <c r="AE21" s="129">
        <v>2</v>
      </c>
      <c r="AF21" s="122" t="s">
        <v>28</v>
      </c>
      <c r="AG21" s="123">
        <v>13</v>
      </c>
      <c r="AH21" s="123" t="s">
        <v>27</v>
      </c>
      <c r="AI21" s="123" t="s">
        <v>27</v>
      </c>
      <c r="AJ21" s="123" t="s">
        <v>27</v>
      </c>
      <c r="AK21" s="123" t="s">
        <v>27</v>
      </c>
      <c r="AL21" s="123" t="s">
        <v>27</v>
      </c>
      <c r="AM21" s="123" t="s">
        <v>27</v>
      </c>
      <c r="AN21" s="123" t="s">
        <v>27</v>
      </c>
      <c r="AO21" s="123" t="s">
        <v>27</v>
      </c>
      <c r="AP21" s="124"/>
      <c r="AQ21" s="125"/>
      <c r="AR21" s="120"/>
      <c r="AS21" s="126"/>
      <c r="AT21" s="126"/>
      <c r="AU21" s="124"/>
      <c r="AV21" s="126"/>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c r="BZ21" s="120"/>
      <c r="CA21" s="120"/>
      <c r="CB21" s="120"/>
      <c r="CC21" s="120"/>
      <c r="CD21" s="120"/>
      <c r="CE21" s="120"/>
      <c r="CF21" s="120"/>
      <c r="CG21" s="120"/>
      <c r="CH21" s="120"/>
      <c r="CI21" s="120"/>
      <c r="CJ21" s="120"/>
      <c r="CK21" s="120"/>
      <c r="CL21" s="120"/>
      <c r="CM21" s="120"/>
      <c r="CN21" s="120"/>
    </row>
    <row r="22" spans="1:92" s="128" customFormat="1" ht="16.5" customHeight="1">
      <c r="A22" s="130"/>
      <c r="B22" s="1309"/>
      <c r="C22" s="1309"/>
      <c r="D22" s="1310"/>
      <c r="E22" s="1309"/>
      <c r="F22" s="1311"/>
      <c r="G22" s="1309"/>
      <c r="H22" s="1309"/>
      <c r="I22" s="1309"/>
      <c r="J22" s="1309"/>
      <c r="K22" s="1313">
        <f t="shared" si="6"/>
        <v>0</v>
      </c>
      <c r="L22" s="1319"/>
      <c r="M22" s="1319"/>
      <c r="N22" s="1319"/>
      <c r="O22" s="1319"/>
      <c r="P22" s="1313">
        <f t="shared" si="0"/>
        <v>0</v>
      </c>
      <c r="Q22" s="1309"/>
      <c r="R22" s="1315"/>
      <c r="S22" s="204"/>
      <c r="U22" s="71"/>
      <c r="V22" s="71"/>
      <c r="W22" s="71"/>
      <c r="Y22" s="1316" t="str">
        <f t="shared" si="1"/>
        <v/>
      </c>
      <c r="Z22" s="1317" t="str">
        <f t="shared" si="2"/>
        <v/>
      </c>
      <c r="AA22" s="1317" t="str">
        <f t="shared" si="3"/>
        <v/>
      </c>
      <c r="AB22" s="1317" t="str">
        <f t="shared" si="4"/>
        <v/>
      </c>
      <c r="AC22" s="1318">
        <f t="shared" si="5"/>
        <v>0</v>
      </c>
      <c r="AD22" s="120"/>
      <c r="AE22" s="129">
        <v>3</v>
      </c>
      <c r="AF22" s="122" t="s">
        <v>29</v>
      </c>
      <c r="AG22" s="123">
        <v>8</v>
      </c>
      <c r="AH22" s="123" t="s">
        <v>27</v>
      </c>
      <c r="AI22" s="123" t="s">
        <v>27</v>
      </c>
      <c r="AJ22" s="123" t="s">
        <v>27</v>
      </c>
      <c r="AK22" s="123" t="s">
        <v>27</v>
      </c>
      <c r="AL22" s="123" t="s">
        <v>27</v>
      </c>
      <c r="AM22" s="123" t="s">
        <v>27</v>
      </c>
      <c r="AN22" s="123" t="s">
        <v>27</v>
      </c>
      <c r="AO22" s="123" t="s">
        <v>27</v>
      </c>
      <c r="AP22" s="124"/>
      <c r="AQ22" s="125"/>
      <c r="AR22" s="120"/>
      <c r="AS22" s="126"/>
      <c r="AT22" s="126"/>
      <c r="AU22" s="124"/>
      <c r="AV22" s="126"/>
      <c r="AW22" s="120"/>
      <c r="AX22" s="120"/>
      <c r="AY22" s="120"/>
      <c r="AZ22" s="120"/>
      <c r="BA22" s="120"/>
      <c r="BB22" s="120"/>
      <c r="BC22" s="120"/>
      <c r="BD22" s="120"/>
      <c r="BE22" s="120"/>
      <c r="BF22" s="120"/>
      <c r="BG22" s="120"/>
      <c r="BH22" s="120"/>
      <c r="BI22" s="120"/>
      <c r="BJ22" s="120"/>
      <c r="BK22" s="120"/>
      <c r="BL22" s="120"/>
      <c r="BM22" s="120"/>
      <c r="BN22" s="120"/>
      <c r="BO22" s="120"/>
      <c r="BP22" s="120"/>
      <c r="BQ22" s="120"/>
      <c r="BR22" s="120"/>
      <c r="BS22" s="120"/>
      <c r="BT22" s="120"/>
      <c r="BU22" s="120"/>
      <c r="BV22" s="120"/>
      <c r="BW22" s="120"/>
      <c r="BX22" s="120"/>
      <c r="BY22" s="120"/>
      <c r="BZ22" s="120"/>
      <c r="CA22" s="120"/>
      <c r="CB22" s="120"/>
      <c r="CC22" s="120"/>
      <c r="CD22" s="120"/>
      <c r="CE22" s="120"/>
      <c r="CF22" s="120"/>
      <c r="CG22" s="120"/>
      <c r="CH22" s="120"/>
      <c r="CI22" s="120"/>
      <c r="CJ22" s="120"/>
      <c r="CK22" s="120"/>
      <c r="CL22" s="120"/>
      <c r="CM22" s="120"/>
      <c r="CN22" s="120"/>
    </row>
    <row r="23" spans="1:92" s="128" customFormat="1" ht="16.5" customHeight="1">
      <c r="A23" s="130"/>
      <c r="B23" s="1309"/>
      <c r="C23" s="1309"/>
      <c r="D23" s="1310"/>
      <c r="E23" s="1309"/>
      <c r="F23" s="1311"/>
      <c r="G23" s="1309"/>
      <c r="H23" s="1309"/>
      <c r="I23" s="1309"/>
      <c r="J23" s="1309"/>
      <c r="K23" s="1313">
        <f t="shared" si="6"/>
        <v>0</v>
      </c>
      <c r="L23" s="1319"/>
      <c r="M23" s="1319"/>
      <c r="N23" s="1319"/>
      <c r="O23" s="1319"/>
      <c r="P23" s="1313">
        <f t="shared" si="0"/>
        <v>0</v>
      </c>
      <c r="Q23" s="1309"/>
      <c r="R23" s="1315"/>
      <c r="S23" s="204"/>
      <c r="U23" s="71"/>
      <c r="V23" s="71"/>
      <c r="W23" s="71"/>
      <c r="Y23" s="1316" t="str">
        <f t="shared" si="1"/>
        <v/>
      </c>
      <c r="Z23" s="1317" t="str">
        <f t="shared" si="2"/>
        <v/>
      </c>
      <c r="AA23" s="1317" t="str">
        <f t="shared" si="3"/>
        <v/>
      </c>
      <c r="AB23" s="1317" t="str">
        <f t="shared" si="4"/>
        <v/>
      </c>
      <c r="AC23" s="1318">
        <f t="shared" si="5"/>
        <v>0</v>
      </c>
      <c r="AD23" s="120"/>
      <c r="AE23" s="129">
        <v>5</v>
      </c>
      <c r="AF23" s="122" t="s">
        <v>30</v>
      </c>
      <c r="AG23" s="123">
        <v>3</v>
      </c>
      <c r="AH23" s="123" t="s">
        <v>27</v>
      </c>
      <c r="AI23" s="123" t="s">
        <v>27</v>
      </c>
      <c r="AJ23" s="123" t="s">
        <v>27</v>
      </c>
      <c r="AK23" s="123" t="s">
        <v>27</v>
      </c>
      <c r="AL23" s="123" t="s">
        <v>27</v>
      </c>
      <c r="AM23" s="123" t="s">
        <v>27</v>
      </c>
      <c r="AN23" s="123" t="s">
        <v>27</v>
      </c>
      <c r="AO23" s="123" t="s">
        <v>27</v>
      </c>
      <c r="AP23" s="124"/>
      <c r="AQ23" s="125"/>
      <c r="AR23" s="120"/>
      <c r="AS23" s="126"/>
      <c r="AT23" s="126"/>
      <c r="AU23" s="124"/>
      <c r="AV23" s="126"/>
      <c r="AW23" s="120"/>
      <c r="AX23" s="120"/>
      <c r="AY23" s="120"/>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20"/>
      <c r="CN23" s="120"/>
    </row>
    <row r="24" spans="1:92" s="128" customFormat="1" ht="16.5" customHeight="1">
      <c r="A24" s="130"/>
      <c r="B24" s="1309"/>
      <c r="C24" s="1309"/>
      <c r="D24" s="1310"/>
      <c r="E24" s="1309"/>
      <c r="F24" s="1311"/>
      <c r="G24" s="1309"/>
      <c r="H24" s="1309"/>
      <c r="I24" s="1309"/>
      <c r="J24" s="1309"/>
      <c r="K24" s="1313">
        <f t="shared" si="6"/>
        <v>0</v>
      </c>
      <c r="L24" s="1319"/>
      <c r="M24" s="1319"/>
      <c r="N24" s="1319"/>
      <c r="O24" s="1319"/>
      <c r="P24" s="1313">
        <f t="shared" si="0"/>
        <v>0</v>
      </c>
      <c r="Q24" s="1309"/>
      <c r="R24" s="1315"/>
      <c r="S24" s="204"/>
      <c r="U24" s="71"/>
      <c r="V24" s="71"/>
      <c r="W24" s="71"/>
      <c r="Y24" s="1316" t="str">
        <f t="shared" si="1"/>
        <v/>
      </c>
      <c r="Z24" s="1317" t="str">
        <f t="shared" si="2"/>
        <v/>
      </c>
      <c r="AA24" s="1317" t="str">
        <f t="shared" si="3"/>
        <v/>
      </c>
      <c r="AB24" s="1317" t="str">
        <f t="shared" si="4"/>
        <v/>
      </c>
      <c r="AC24" s="1318">
        <f t="shared" si="5"/>
        <v>0</v>
      </c>
      <c r="AD24" s="120"/>
      <c r="AE24" s="129">
        <v>6</v>
      </c>
      <c r="AF24" s="122" t="s">
        <v>31</v>
      </c>
      <c r="AG24" s="123">
        <v>1</v>
      </c>
      <c r="AH24" s="123">
        <v>2010</v>
      </c>
      <c r="AI24" s="123">
        <v>12</v>
      </c>
      <c r="AJ24" s="123" t="s">
        <v>32</v>
      </c>
      <c r="AK24" s="123" t="s">
        <v>541</v>
      </c>
      <c r="AL24" s="123">
        <v>17</v>
      </c>
      <c r="AM24" s="123">
        <v>6095</v>
      </c>
      <c r="AN24" s="123">
        <v>150</v>
      </c>
      <c r="AO24" s="123" t="s">
        <v>27</v>
      </c>
      <c r="AP24" s="124"/>
      <c r="AQ24" s="125"/>
      <c r="AR24" s="120"/>
      <c r="AS24" s="126"/>
      <c r="AT24" s="126"/>
      <c r="AU24" s="124"/>
      <c r="AV24" s="126"/>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row>
    <row r="25" spans="1:92" s="128" customFormat="1" ht="16.5" customHeight="1">
      <c r="A25" s="130"/>
      <c r="B25" s="1309"/>
      <c r="C25" s="1309"/>
      <c r="D25" s="1310"/>
      <c r="E25" s="1309"/>
      <c r="F25" s="1311"/>
      <c r="G25" s="1309"/>
      <c r="H25" s="1309"/>
      <c r="I25" s="1309"/>
      <c r="J25" s="1309"/>
      <c r="K25" s="1313">
        <f t="shared" si="6"/>
        <v>0</v>
      </c>
      <c r="L25" s="1319"/>
      <c r="M25" s="1319"/>
      <c r="N25" s="1319"/>
      <c r="O25" s="1319"/>
      <c r="P25" s="1313">
        <f t="shared" si="0"/>
        <v>0</v>
      </c>
      <c r="Q25" s="1309"/>
      <c r="R25" s="1315"/>
      <c r="S25" s="204"/>
      <c r="U25" s="71"/>
      <c r="V25" s="71"/>
      <c r="W25" s="71"/>
      <c r="Y25" s="1316" t="str">
        <f t="shared" si="1"/>
        <v/>
      </c>
      <c r="Z25" s="1317" t="str">
        <f t="shared" si="2"/>
        <v/>
      </c>
      <c r="AA25" s="1317" t="str">
        <f t="shared" si="3"/>
        <v/>
      </c>
      <c r="AB25" s="1317" t="str">
        <f t="shared" si="4"/>
        <v/>
      </c>
      <c r="AC25" s="1318">
        <f t="shared" si="5"/>
        <v>0</v>
      </c>
      <c r="AD25" s="120"/>
      <c r="AE25" s="129"/>
      <c r="AF25" s="122" t="s">
        <v>33</v>
      </c>
      <c r="AG25" s="123">
        <v>10</v>
      </c>
      <c r="AH25" s="123" t="s">
        <v>27</v>
      </c>
      <c r="AI25" s="123" t="s">
        <v>27</v>
      </c>
      <c r="AJ25" s="123" t="s">
        <v>27</v>
      </c>
      <c r="AK25" s="123" t="s">
        <v>27</v>
      </c>
      <c r="AL25" s="123" t="s">
        <v>27</v>
      </c>
      <c r="AM25" s="123" t="s">
        <v>27</v>
      </c>
      <c r="AN25" s="123" t="s">
        <v>27</v>
      </c>
      <c r="AO25" s="123" t="s">
        <v>27</v>
      </c>
      <c r="AP25" s="124"/>
      <c r="AQ25" s="125"/>
      <c r="AR25" s="120"/>
      <c r="AS25" s="126"/>
      <c r="AT25" s="126"/>
      <c r="AU25" s="124"/>
      <c r="AV25" s="126"/>
      <c r="AW25" s="120"/>
      <c r="AX25" s="120"/>
      <c r="AY25" s="120"/>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c r="BV25" s="120"/>
      <c r="BW25" s="120"/>
      <c r="BX25" s="120"/>
      <c r="BY25" s="120"/>
      <c r="BZ25" s="120"/>
      <c r="CA25" s="120"/>
      <c r="CB25" s="120"/>
      <c r="CC25" s="120"/>
      <c r="CD25" s="120"/>
      <c r="CE25" s="120"/>
      <c r="CF25" s="120"/>
      <c r="CG25" s="120"/>
      <c r="CH25" s="120"/>
      <c r="CI25" s="120"/>
      <c r="CJ25" s="120"/>
      <c r="CK25" s="120"/>
      <c r="CL25" s="120"/>
      <c r="CM25" s="120"/>
      <c r="CN25" s="120"/>
    </row>
    <row r="26" spans="1:92" s="128" customFormat="1" ht="16.5" customHeight="1">
      <c r="A26" s="130"/>
      <c r="B26" s="1309"/>
      <c r="C26" s="1309"/>
      <c r="D26" s="1310"/>
      <c r="E26" s="1309"/>
      <c r="F26" s="1311"/>
      <c r="G26" s="1309"/>
      <c r="H26" s="1309"/>
      <c r="I26" s="1309"/>
      <c r="J26" s="1309"/>
      <c r="K26" s="1313">
        <f t="shared" si="6"/>
        <v>0</v>
      </c>
      <c r="L26" s="1314"/>
      <c r="M26" s="1314"/>
      <c r="N26" s="1314"/>
      <c r="O26" s="1314"/>
      <c r="P26" s="1313">
        <f t="shared" si="0"/>
        <v>0</v>
      </c>
      <c r="Q26" s="1309"/>
      <c r="R26" s="1315"/>
      <c r="S26" s="204"/>
      <c r="U26" s="71"/>
      <c r="V26" s="71"/>
      <c r="W26" s="71"/>
      <c r="Y26" s="1316" t="str">
        <f t="shared" si="1"/>
        <v/>
      </c>
      <c r="Z26" s="1317" t="str">
        <f t="shared" si="2"/>
        <v/>
      </c>
      <c r="AA26" s="1317" t="str">
        <f t="shared" si="3"/>
        <v/>
      </c>
      <c r="AB26" s="1317" t="str">
        <f t="shared" si="4"/>
        <v/>
      </c>
      <c r="AC26" s="1318">
        <f t="shared" si="5"/>
        <v>0</v>
      </c>
      <c r="AD26" s="120"/>
      <c r="AE26" s="129"/>
      <c r="AF26" s="122" t="s">
        <v>34</v>
      </c>
      <c r="AG26" s="123">
        <v>4</v>
      </c>
      <c r="AH26" s="123" t="s">
        <v>27</v>
      </c>
      <c r="AI26" s="123" t="s">
        <v>27</v>
      </c>
      <c r="AJ26" s="123" t="s">
        <v>27</v>
      </c>
      <c r="AK26" s="123" t="s">
        <v>27</v>
      </c>
      <c r="AL26" s="123" t="s">
        <v>27</v>
      </c>
      <c r="AM26" s="123" t="s">
        <v>27</v>
      </c>
      <c r="AN26" s="123" t="s">
        <v>27</v>
      </c>
      <c r="AO26" s="123" t="s">
        <v>27</v>
      </c>
      <c r="AP26" s="124"/>
      <c r="AQ26" s="125"/>
      <c r="AR26" s="120"/>
      <c r="AS26" s="126"/>
      <c r="AT26" s="126"/>
      <c r="AU26" s="124"/>
      <c r="AV26" s="126"/>
      <c r="AW26" s="120"/>
      <c r="AX26" s="120"/>
      <c r="AY26" s="120"/>
      <c r="AZ26" s="120"/>
      <c r="BA26" s="120"/>
      <c r="BB26" s="120"/>
      <c r="BC26" s="120"/>
      <c r="BD26" s="120"/>
      <c r="BE26" s="120"/>
      <c r="BF26" s="120"/>
      <c r="BG26" s="120"/>
      <c r="BH26" s="120"/>
      <c r="BI26" s="120"/>
      <c r="BJ26" s="120"/>
      <c r="BK26" s="120"/>
      <c r="BL26" s="120"/>
      <c r="BM26" s="120"/>
      <c r="BN26" s="120"/>
      <c r="BO26" s="120"/>
      <c r="BP26" s="120"/>
      <c r="BQ26" s="120"/>
      <c r="BR26" s="120"/>
      <c r="BS26" s="120"/>
      <c r="BT26" s="120"/>
      <c r="BU26" s="120"/>
      <c r="BV26" s="120"/>
      <c r="BW26" s="120"/>
      <c r="BX26" s="120"/>
      <c r="BY26" s="120"/>
      <c r="BZ26" s="120"/>
      <c r="CA26" s="120"/>
      <c r="CB26" s="120"/>
      <c r="CC26" s="120"/>
      <c r="CD26" s="120"/>
      <c r="CE26" s="120"/>
      <c r="CF26" s="120"/>
      <c r="CG26" s="120"/>
      <c r="CH26" s="120"/>
      <c r="CI26" s="120"/>
      <c r="CJ26" s="120"/>
      <c r="CK26" s="120"/>
      <c r="CL26" s="120"/>
      <c r="CM26" s="120"/>
      <c r="CN26" s="120"/>
    </row>
    <row r="27" spans="1:92" s="128" customFormat="1" ht="16.5" customHeight="1">
      <c r="A27" s="130"/>
      <c r="B27" s="1309"/>
      <c r="C27" s="1309"/>
      <c r="D27" s="1310"/>
      <c r="E27" s="1309"/>
      <c r="F27" s="1311"/>
      <c r="G27" s="1309"/>
      <c r="H27" s="1309"/>
      <c r="I27" s="1309"/>
      <c r="J27" s="1309"/>
      <c r="K27" s="1313">
        <f t="shared" si="6"/>
        <v>0</v>
      </c>
      <c r="L27" s="1314"/>
      <c r="M27" s="1314"/>
      <c r="N27" s="1314"/>
      <c r="O27" s="1314"/>
      <c r="P27" s="1313">
        <f t="shared" si="0"/>
        <v>0</v>
      </c>
      <c r="Q27" s="1309"/>
      <c r="R27" s="1315"/>
      <c r="S27" s="204"/>
      <c r="U27" s="71"/>
      <c r="V27" s="71"/>
      <c r="W27" s="71"/>
      <c r="Y27" s="1316" t="str">
        <f t="shared" si="1"/>
        <v/>
      </c>
      <c r="Z27" s="1317" t="str">
        <f t="shared" si="2"/>
        <v/>
      </c>
      <c r="AA27" s="1317" t="str">
        <f t="shared" si="3"/>
        <v/>
      </c>
      <c r="AB27" s="1317" t="str">
        <f t="shared" si="4"/>
        <v/>
      </c>
      <c r="AC27" s="1318">
        <f t="shared" si="5"/>
        <v>0</v>
      </c>
      <c r="AD27" s="120"/>
      <c r="AE27" s="129"/>
      <c r="AF27" s="122" t="s">
        <v>35</v>
      </c>
      <c r="AG27" s="123">
        <v>9</v>
      </c>
      <c r="AH27" s="123">
        <v>2019</v>
      </c>
      <c r="AI27" s="123">
        <v>12</v>
      </c>
      <c r="AJ27" s="123" t="s">
        <v>542</v>
      </c>
      <c r="AK27" s="123" t="s">
        <v>541</v>
      </c>
      <c r="AL27" s="123">
        <v>12</v>
      </c>
      <c r="AM27" s="123">
        <v>2455</v>
      </c>
      <c r="AN27" s="123">
        <v>81</v>
      </c>
      <c r="AO27" s="123" t="s">
        <v>27</v>
      </c>
      <c r="AP27" s="124"/>
      <c r="AQ27" s="125"/>
      <c r="AR27" s="120"/>
      <c r="AS27" s="126"/>
      <c r="AT27" s="126"/>
      <c r="AU27" s="124"/>
      <c r="AV27" s="126"/>
      <c r="AW27" s="120"/>
      <c r="AX27" s="120"/>
      <c r="AY27" s="120"/>
      <c r="AZ27" s="120"/>
      <c r="BA27" s="120"/>
      <c r="BB27" s="120"/>
      <c r="BC27" s="120"/>
      <c r="BD27" s="120"/>
      <c r="BE27" s="120"/>
      <c r="BF27" s="120"/>
      <c r="BG27" s="120"/>
      <c r="BH27" s="120"/>
      <c r="BI27" s="120"/>
      <c r="BJ27" s="120"/>
      <c r="BK27" s="120"/>
      <c r="BL27" s="120"/>
      <c r="BM27" s="120"/>
      <c r="BN27" s="120"/>
      <c r="BO27" s="120"/>
      <c r="BP27" s="120"/>
      <c r="BQ27" s="120"/>
      <c r="BR27" s="120"/>
      <c r="BS27" s="120"/>
      <c r="BT27" s="120"/>
      <c r="BU27" s="120"/>
      <c r="BV27" s="120"/>
      <c r="BW27" s="120"/>
      <c r="BX27" s="120"/>
      <c r="BY27" s="120"/>
      <c r="BZ27" s="120"/>
      <c r="CA27" s="120"/>
      <c r="CB27" s="120"/>
      <c r="CC27" s="120"/>
      <c r="CD27" s="120"/>
      <c r="CE27" s="120"/>
      <c r="CF27" s="120"/>
      <c r="CG27" s="120"/>
      <c r="CH27" s="120"/>
      <c r="CI27" s="120"/>
      <c r="CJ27" s="120"/>
      <c r="CK27" s="120"/>
      <c r="CL27" s="120"/>
      <c r="CM27" s="120"/>
      <c r="CN27" s="120"/>
    </row>
    <row r="28" spans="1:92" s="128" customFormat="1" ht="16.5" customHeight="1">
      <c r="A28" s="130"/>
      <c r="B28" s="1309"/>
      <c r="C28" s="1309"/>
      <c r="D28" s="1310"/>
      <c r="E28" s="1309"/>
      <c r="F28" s="1311"/>
      <c r="G28" s="1309"/>
      <c r="H28" s="1309"/>
      <c r="I28" s="1309"/>
      <c r="J28" s="1309"/>
      <c r="K28" s="1313">
        <f>SUM(G28:J28)</f>
        <v>0</v>
      </c>
      <c r="L28" s="1314"/>
      <c r="M28" s="1314"/>
      <c r="N28" s="1314"/>
      <c r="O28" s="1314"/>
      <c r="P28" s="1313">
        <f>SUM(L28:O28)</f>
        <v>0</v>
      </c>
      <c r="Q28" s="1309"/>
      <c r="R28" s="1315"/>
      <c r="S28" s="204"/>
      <c r="U28" s="71"/>
      <c r="V28" s="71"/>
      <c r="W28" s="71"/>
      <c r="Y28" s="1316" t="str">
        <f t="shared" si="1"/>
        <v/>
      </c>
      <c r="Z28" s="1317" t="str">
        <f t="shared" si="2"/>
        <v/>
      </c>
      <c r="AA28" s="1317" t="str">
        <f t="shared" si="3"/>
        <v/>
      </c>
      <c r="AB28" s="1317" t="str">
        <f t="shared" si="4"/>
        <v/>
      </c>
      <c r="AC28" s="1318">
        <f t="shared" si="5"/>
        <v>0</v>
      </c>
      <c r="AD28" s="120"/>
      <c r="AE28" s="129"/>
      <c r="AF28" s="122" t="s">
        <v>37</v>
      </c>
      <c r="AG28" s="123">
        <v>12</v>
      </c>
      <c r="AH28" s="123" t="s">
        <v>27</v>
      </c>
      <c r="AI28" s="123" t="s">
        <v>27</v>
      </c>
      <c r="AJ28" s="123" t="s">
        <v>27</v>
      </c>
      <c r="AK28" s="123" t="s">
        <v>27</v>
      </c>
      <c r="AL28" s="123" t="s">
        <v>27</v>
      </c>
      <c r="AM28" s="123" t="s">
        <v>27</v>
      </c>
      <c r="AN28" s="123" t="s">
        <v>27</v>
      </c>
      <c r="AO28" s="123" t="s">
        <v>27</v>
      </c>
      <c r="AP28" s="124"/>
      <c r="AQ28" s="125"/>
      <c r="AR28" s="120"/>
      <c r="AS28" s="126"/>
      <c r="AT28" s="126"/>
      <c r="AU28" s="124"/>
      <c r="AV28" s="126"/>
      <c r="AW28" s="120"/>
      <c r="AX28" s="120"/>
      <c r="AY28" s="120"/>
      <c r="AZ28" s="120"/>
      <c r="BA28" s="120"/>
      <c r="BB28" s="120"/>
      <c r="BC28" s="120"/>
      <c r="BD28" s="120"/>
      <c r="BE28" s="120"/>
      <c r="BF28" s="120"/>
      <c r="BG28" s="120"/>
      <c r="BH28" s="120"/>
      <c r="BI28" s="120"/>
      <c r="BJ28" s="120"/>
      <c r="BK28" s="120"/>
      <c r="BL28" s="120"/>
      <c r="BM28" s="120"/>
      <c r="BN28" s="120"/>
      <c r="BO28" s="120"/>
      <c r="BP28" s="120"/>
      <c r="BQ28" s="120"/>
      <c r="BR28" s="120"/>
      <c r="BS28" s="120"/>
      <c r="BT28" s="120"/>
      <c r="BU28" s="120"/>
      <c r="BV28" s="120"/>
      <c r="BW28" s="120"/>
      <c r="BX28" s="120"/>
      <c r="BY28" s="120"/>
      <c r="BZ28" s="120"/>
      <c r="CA28" s="120"/>
      <c r="CB28" s="120"/>
      <c r="CC28" s="120"/>
      <c r="CD28" s="120"/>
      <c r="CE28" s="120"/>
      <c r="CF28" s="120"/>
      <c r="CG28" s="120"/>
      <c r="CH28" s="120"/>
      <c r="CI28" s="120"/>
      <c r="CJ28" s="120"/>
      <c r="CK28" s="120"/>
      <c r="CL28" s="120"/>
      <c r="CM28" s="120"/>
      <c r="CN28" s="120"/>
    </row>
    <row r="29" spans="1:92" s="128" customFormat="1" ht="16.5" customHeight="1">
      <c r="A29" s="130"/>
      <c r="B29" s="1320"/>
      <c r="C29" s="1320"/>
      <c r="D29" s="1320"/>
      <c r="E29" s="1309"/>
      <c r="F29" s="1321"/>
      <c r="G29" s="1322"/>
      <c r="H29" s="1322"/>
      <c r="I29" s="1322"/>
      <c r="J29" s="1322"/>
      <c r="K29" s="1323">
        <f t="shared" ref="K29:K62" si="7">SUM(G29:J29)</f>
        <v>0</v>
      </c>
      <c r="L29" s="1319"/>
      <c r="M29" s="1319"/>
      <c r="N29" s="1319"/>
      <c r="O29" s="1319"/>
      <c r="P29" s="1313">
        <f t="shared" ref="P29:P62" si="8">SUM(L29:O29)</f>
        <v>0</v>
      </c>
      <c r="Q29" s="1319"/>
      <c r="R29" s="1315"/>
      <c r="S29" s="204"/>
      <c r="U29" s="71"/>
      <c r="V29" s="71"/>
      <c r="W29" s="71"/>
      <c r="Y29" s="1316" t="str">
        <f t="shared" si="1"/>
        <v/>
      </c>
      <c r="Z29" s="1317" t="str">
        <f t="shared" si="2"/>
        <v/>
      </c>
      <c r="AA29" s="1317" t="str">
        <f t="shared" si="3"/>
        <v/>
      </c>
      <c r="AB29" s="1317" t="str">
        <f t="shared" si="4"/>
        <v/>
      </c>
      <c r="AC29" s="1318">
        <f t="shared" si="5"/>
        <v>0</v>
      </c>
      <c r="AD29" s="120"/>
      <c r="AE29" s="129"/>
      <c r="AF29" s="122" t="s">
        <v>38</v>
      </c>
      <c r="AG29" s="123">
        <v>2</v>
      </c>
      <c r="AH29" s="123">
        <v>2015</v>
      </c>
      <c r="AI29" s="123">
        <v>12</v>
      </c>
      <c r="AJ29" s="123" t="s">
        <v>39</v>
      </c>
      <c r="AK29" s="123" t="s">
        <v>543</v>
      </c>
      <c r="AL29" s="123">
        <v>34</v>
      </c>
      <c r="AM29" s="123">
        <v>11382</v>
      </c>
      <c r="AN29" s="123">
        <v>325</v>
      </c>
      <c r="AO29" s="123" t="s">
        <v>27</v>
      </c>
      <c r="AP29" s="124"/>
      <c r="AQ29" s="125"/>
      <c r="AR29" s="120"/>
      <c r="AS29" s="126"/>
      <c r="AT29" s="126"/>
      <c r="AU29" s="124"/>
      <c r="AV29" s="126"/>
      <c r="AW29" s="120"/>
      <c r="AX29" s="120"/>
      <c r="AY29" s="120"/>
      <c r="AZ29" s="120"/>
      <c r="BA29" s="120"/>
      <c r="BB29" s="120"/>
      <c r="BC29" s="120"/>
      <c r="BD29" s="120"/>
      <c r="BE29" s="120"/>
      <c r="BF29" s="120"/>
      <c r="BG29" s="120"/>
      <c r="BH29" s="120"/>
      <c r="BI29" s="120"/>
      <c r="BJ29" s="120"/>
      <c r="BK29" s="120"/>
      <c r="BL29" s="120"/>
      <c r="BM29" s="120"/>
      <c r="BN29" s="120"/>
      <c r="BO29" s="120"/>
      <c r="BP29" s="120"/>
      <c r="BQ29" s="120"/>
      <c r="BR29" s="120"/>
      <c r="BS29" s="120"/>
      <c r="BT29" s="120"/>
      <c r="BU29" s="120"/>
      <c r="BV29" s="120"/>
      <c r="BW29" s="120"/>
      <c r="BX29" s="120"/>
      <c r="BY29" s="120"/>
      <c r="BZ29" s="120"/>
      <c r="CA29" s="120"/>
      <c r="CB29" s="120"/>
      <c r="CC29" s="120"/>
      <c r="CD29" s="120"/>
      <c r="CE29" s="120"/>
      <c r="CF29" s="120"/>
      <c r="CG29" s="120"/>
      <c r="CH29" s="120"/>
      <c r="CI29" s="120"/>
      <c r="CJ29" s="120"/>
      <c r="CK29" s="120"/>
      <c r="CL29" s="120"/>
      <c r="CM29" s="120"/>
      <c r="CN29" s="120"/>
    </row>
    <row r="30" spans="1:92" s="128" customFormat="1" ht="16.5" customHeight="1">
      <c r="A30" s="130"/>
      <c r="B30" s="1320"/>
      <c r="C30" s="1320"/>
      <c r="D30" s="1320"/>
      <c r="E30" s="1309"/>
      <c r="F30" s="1321"/>
      <c r="G30" s="1322"/>
      <c r="H30" s="1322"/>
      <c r="I30" s="1322"/>
      <c r="J30" s="1322"/>
      <c r="K30" s="1323">
        <f t="shared" si="7"/>
        <v>0</v>
      </c>
      <c r="L30" s="1319"/>
      <c r="M30" s="1319"/>
      <c r="N30" s="1319"/>
      <c r="O30" s="1319"/>
      <c r="P30" s="1313">
        <f t="shared" si="8"/>
        <v>0</v>
      </c>
      <c r="Q30" s="1319"/>
      <c r="R30" s="1315"/>
      <c r="S30" s="204"/>
      <c r="U30" s="71"/>
      <c r="V30" s="71"/>
      <c r="W30" s="71"/>
      <c r="Y30" s="1316" t="str">
        <f t="shared" si="1"/>
        <v/>
      </c>
      <c r="Z30" s="1317" t="str">
        <f t="shared" si="2"/>
        <v/>
      </c>
      <c r="AA30" s="1317" t="str">
        <f t="shared" si="3"/>
        <v/>
      </c>
      <c r="AB30" s="1317" t="str">
        <f t="shared" si="4"/>
        <v/>
      </c>
      <c r="AC30" s="1318">
        <f t="shared" si="5"/>
        <v>0</v>
      </c>
      <c r="AD30" s="120"/>
      <c r="AE30" s="129"/>
      <c r="AF30" s="122" t="s">
        <v>40</v>
      </c>
      <c r="AG30" s="123">
        <v>8</v>
      </c>
      <c r="AH30" s="123" t="s">
        <v>27</v>
      </c>
      <c r="AI30" s="123" t="s">
        <v>27</v>
      </c>
      <c r="AJ30" s="123" t="s">
        <v>27</v>
      </c>
      <c r="AK30" s="123" t="s">
        <v>27</v>
      </c>
      <c r="AL30" s="123" t="s">
        <v>27</v>
      </c>
      <c r="AM30" s="123" t="s">
        <v>27</v>
      </c>
      <c r="AN30" s="123" t="s">
        <v>27</v>
      </c>
      <c r="AO30" s="123" t="s">
        <v>27</v>
      </c>
      <c r="AP30" s="124"/>
      <c r="AQ30" s="125"/>
      <c r="AR30" s="120"/>
      <c r="AS30" s="126"/>
      <c r="AT30" s="126"/>
      <c r="AU30" s="124"/>
      <c r="AV30" s="126"/>
      <c r="AW30" s="120"/>
      <c r="AX30" s="120"/>
      <c r="AY30" s="120"/>
      <c r="AZ30" s="120"/>
      <c r="BA30" s="120"/>
      <c r="BB30" s="120"/>
      <c r="BC30" s="120"/>
      <c r="BD30" s="120"/>
      <c r="BE30" s="120"/>
      <c r="BF30" s="120"/>
      <c r="BG30" s="120"/>
      <c r="BH30" s="120"/>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0"/>
      <c r="CK30" s="120"/>
      <c r="CL30" s="120"/>
      <c r="CM30" s="120"/>
      <c r="CN30" s="120"/>
    </row>
    <row r="31" spans="1:92" s="128" customFormat="1" ht="16.5" customHeight="1">
      <c r="A31" s="130"/>
      <c r="B31" s="1324"/>
      <c r="C31" s="1324"/>
      <c r="D31" s="1324"/>
      <c r="E31" s="1309"/>
      <c r="F31" s="1321"/>
      <c r="G31" s="1322"/>
      <c r="H31" s="1322"/>
      <c r="I31" s="1322"/>
      <c r="J31" s="1322"/>
      <c r="K31" s="1323">
        <f t="shared" si="7"/>
        <v>0</v>
      </c>
      <c r="L31" s="1319"/>
      <c r="M31" s="1319"/>
      <c r="N31" s="1319"/>
      <c r="O31" s="1319"/>
      <c r="P31" s="1313">
        <f t="shared" si="8"/>
        <v>0</v>
      </c>
      <c r="Q31" s="1319"/>
      <c r="R31" s="1315"/>
      <c r="S31" s="204"/>
      <c r="U31" s="71"/>
      <c r="V31" s="71"/>
      <c r="W31" s="71"/>
      <c r="Y31" s="1316" t="str">
        <f t="shared" si="1"/>
        <v/>
      </c>
      <c r="Z31" s="1317" t="str">
        <f t="shared" si="2"/>
        <v/>
      </c>
      <c r="AA31" s="1317" t="str">
        <f t="shared" si="3"/>
        <v/>
      </c>
      <c r="AB31" s="1317" t="str">
        <f t="shared" si="4"/>
        <v/>
      </c>
      <c r="AC31" s="1318">
        <f t="shared" si="5"/>
        <v>0</v>
      </c>
      <c r="AD31" s="120"/>
      <c r="AE31" s="129"/>
      <c r="AF31" s="122" t="s">
        <v>41</v>
      </c>
      <c r="AG31" s="123">
        <v>8</v>
      </c>
      <c r="AH31" s="123">
        <v>2023</v>
      </c>
      <c r="AI31" s="123">
        <v>12</v>
      </c>
      <c r="AJ31" s="123" t="s">
        <v>42</v>
      </c>
      <c r="AK31" s="123" t="s">
        <v>541</v>
      </c>
      <c r="AL31" s="123">
        <v>12</v>
      </c>
      <c r="AM31" s="123">
        <v>1279</v>
      </c>
      <c r="AN31" s="123">
        <v>54</v>
      </c>
      <c r="AO31" s="123" t="s">
        <v>27</v>
      </c>
      <c r="AP31" s="124"/>
      <c r="AQ31" s="125"/>
      <c r="AR31" s="120"/>
      <c r="AS31" s="126"/>
      <c r="AT31" s="126"/>
      <c r="AU31" s="124"/>
      <c r="AV31" s="126"/>
      <c r="AW31" s="120"/>
      <c r="AX31" s="120"/>
      <c r="AY31" s="120"/>
      <c r="AZ31" s="120"/>
      <c r="BA31" s="120"/>
      <c r="BB31" s="120"/>
      <c r="BC31" s="120"/>
      <c r="BD31" s="120"/>
      <c r="BE31" s="120"/>
      <c r="BF31" s="120"/>
      <c r="BG31" s="120"/>
      <c r="BH31" s="120"/>
      <c r="BI31" s="120"/>
      <c r="BJ31" s="120"/>
      <c r="BK31" s="120"/>
      <c r="BL31" s="120"/>
      <c r="BM31" s="120"/>
      <c r="BN31" s="120"/>
      <c r="BO31" s="120"/>
      <c r="BP31" s="120"/>
      <c r="BQ31" s="120"/>
      <c r="BR31" s="120"/>
      <c r="BS31" s="120"/>
      <c r="BT31" s="120"/>
      <c r="BU31" s="120"/>
      <c r="BV31" s="120"/>
      <c r="BW31" s="120"/>
      <c r="BX31" s="120"/>
      <c r="BY31" s="120"/>
      <c r="BZ31" s="120"/>
      <c r="CA31" s="120"/>
      <c r="CB31" s="120"/>
      <c r="CC31" s="120"/>
      <c r="CD31" s="120"/>
      <c r="CE31" s="120"/>
      <c r="CF31" s="120"/>
      <c r="CG31" s="120"/>
      <c r="CH31" s="120"/>
      <c r="CI31" s="120"/>
      <c r="CJ31" s="120"/>
      <c r="CK31" s="120"/>
      <c r="CL31" s="120"/>
      <c r="CM31" s="120"/>
      <c r="CN31" s="120"/>
    </row>
    <row r="32" spans="1:92" s="128" customFormat="1" ht="16.5" customHeight="1">
      <c r="A32" s="130"/>
      <c r="B32" s="1325"/>
      <c r="C32" s="1326"/>
      <c r="D32" s="2"/>
      <c r="E32" s="1309"/>
      <c r="F32" s="1320"/>
      <c r="G32" s="1327"/>
      <c r="H32" s="1326"/>
      <c r="I32" s="1326"/>
      <c r="J32" s="1326"/>
      <c r="K32" s="1323">
        <f t="shared" si="7"/>
        <v>0</v>
      </c>
      <c r="L32" s="1326"/>
      <c r="M32" s="1326"/>
      <c r="N32" s="1326"/>
      <c r="O32" s="1326"/>
      <c r="P32" s="1313">
        <f t="shared" si="8"/>
        <v>0</v>
      </c>
      <c r="Q32" s="1326"/>
      <c r="R32" s="1315"/>
      <c r="S32" s="204"/>
      <c r="U32" s="71"/>
      <c r="V32" s="71"/>
      <c r="W32" s="71"/>
      <c r="Y32" s="1316" t="str">
        <f t="shared" si="1"/>
        <v/>
      </c>
      <c r="Z32" s="1317" t="str">
        <f t="shared" si="2"/>
        <v/>
      </c>
      <c r="AA32" s="1317" t="str">
        <f t="shared" si="3"/>
        <v/>
      </c>
      <c r="AB32" s="1317" t="str">
        <f t="shared" si="4"/>
        <v/>
      </c>
      <c r="AC32" s="1318">
        <f t="shared" si="5"/>
        <v>0</v>
      </c>
      <c r="AD32" s="120"/>
      <c r="AE32" s="129"/>
      <c r="AF32" s="122" t="s">
        <v>43</v>
      </c>
      <c r="AG32" s="123">
        <v>15</v>
      </c>
      <c r="AH32" s="123">
        <v>2015</v>
      </c>
      <c r="AI32" s="123">
        <v>12</v>
      </c>
      <c r="AJ32" s="123" t="s">
        <v>544</v>
      </c>
      <c r="AK32" s="123" t="s">
        <v>545</v>
      </c>
      <c r="AL32" s="123">
        <v>18</v>
      </c>
      <c r="AM32" s="123">
        <v>4575</v>
      </c>
      <c r="AN32" s="123">
        <v>125</v>
      </c>
      <c r="AO32" s="123" t="s">
        <v>27</v>
      </c>
      <c r="AP32" s="124"/>
      <c r="AQ32" s="125"/>
      <c r="AR32" s="120"/>
      <c r="AS32" s="126"/>
      <c r="AT32" s="126"/>
      <c r="AU32" s="124"/>
      <c r="AV32" s="126"/>
      <c r="AW32" s="120"/>
      <c r="AX32" s="120"/>
      <c r="AY32" s="120"/>
      <c r="AZ32" s="120"/>
      <c r="BA32" s="120"/>
      <c r="BB32" s="120"/>
      <c r="BC32" s="120"/>
      <c r="BD32" s="120"/>
      <c r="BE32" s="120"/>
      <c r="BF32" s="120"/>
      <c r="BG32" s="120"/>
      <c r="BH32" s="120"/>
      <c r="BI32" s="120"/>
      <c r="BJ32" s="120"/>
      <c r="BK32" s="120"/>
      <c r="BL32" s="120"/>
      <c r="BM32" s="120"/>
      <c r="BN32" s="120"/>
      <c r="BO32" s="120"/>
      <c r="BP32" s="120"/>
      <c r="BQ32" s="120"/>
      <c r="BR32" s="120"/>
      <c r="BS32" s="120"/>
      <c r="BT32" s="120"/>
      <c r="BU32" s="120"/>
      <c r="BV32" s="120"/>
      <c r="BW32" s="120"/>
      <c r="BX32" s="120"/>
      <c r="BY32" s="120"/>
      <c r="BZ32" s="120"/>
      <c r="CA32" s="120"/>
      <c r="CB32" s="120"/>
      <c r="CC32" s="120"/>
      <c r="CD32" s="120"/>
      <c r="CE32" s="120"/>
      <c r="CF32" s="120"/>
      <c r="CG32" s="120"/>
      <c r="CH32" s="120"/>
      <c r="CI32" s="120"/>
      <c r="CJ32" s="120"/>
      <c r="CK32" s="120"/>
      <c r="CL32" s="120"/>
      <c r="CM32" s="120"/>
      <c r="CN32" s="120"/>
    </row>
    <row r="33" spans="1:92" s="128" customFormat="1" ht="16.5" customHeight="1">
      <c r="A33" s="130"/>
      <c r="B33" s="1325"/>
      <c r="C33" s="1326"/>
      <c r="D33" s="2"/>
      <c r="E33" s="1309"/>
      <c r="F33" s="1320"/>
      <c r="G33" s="1327"/>
      <c r="H33" s="1326"/>
      <c r="I33" s="1326"/>
      <c r="J33" s="1326"/>
      <c r="K33" s="1323">
        <f t="shared" si="7"/>
        <v>0</v>
      </c>
      <c r="L33" s="1326"/>
      <c r="M33" s="1326"/>
      <c r="N33" s="1326"/>
      <c r="O33" s="1326"/>
      <c r="P33" s="1313">
        <f t="shared" si="8"/>
        <v>0</v>
      </c>
      <c r="Q33" s="1326"/>
      <c r="R33" s="1315"/>
      <c r="S33" s="204"/>
      <c r="U33" s="71"/>
      <c r="V33" s="71"/>
      <c r="W33" s="71"/>
      <c r="Y33" s="1316" t="str">
        <f t="shared" si="1"/>
        <v/>
      </c>
      <c r="Z33" s="1317" t="str">
        <f t="shared" si="2"/>
        <v/>
      </c>
      <c r="AA33" s="1317" t="str">
        <f t="shared" si="3"/>
        <v/>
      </c>
      <c r="AB33" s="1317" t="str">
        <f t="shared" si="4"/>
        <v/>
      </c>
      <c r="AC33" s="1318">
        <f t="shared" si="5"/>
        <v>0</v>
      </c>
      <c r="AD33" s="120"/>
      <c r="AE33" s="129"/>
      <c r="AF33" s="122" t="s">
        <v>45</v>
      </c>
      <c r="AG33" s="123">
        <v>15</v>
      </c>
      <c r="AH33" s="123">
        <v>2015</v>
      </c>
      <c r="AI33" s="123">
        <v>12</v>
      </c>
      <c r="AJ33" s="123" t="s">
        <v>46</v>
      </c>
      <c r="AK33" s="123" t="s">
        <v>545</v>
      </c>
      <c r="AL33" s="123">
        <v>20</v>
      </c>
      <c r="AM33" s="123">
        <v>3481</v>
      </c>
      <c r="AN33" s="123">
        <v>112</v>
      </c>
      <c r="AO33" s="123" t="s">
        <v>27</v>
      </c>
      <c r="AP33" s="124"/>
      <c r="AQ33" s="125"/>
      <c r="AR33" s="120"/>
      <c r="AS33" s="126"/>
      <c r="AT33" s="126"/>
      <c r="AU33" s="124"/>
      <c r="AV33" s="126"/>
      <c r="AW33" s="120"/>
      <c r="AX33" s="120"/>
      <c r="AY33" s="120"/>
      <c r="AZ33" s="120"/>
      <c r="BA33" s="120"/>
      <c r="BB33" s="120"/>
      <c r="BC33" s="120"/>
      <c r="BD33" s="120"/>
      <c r="BE33" s="120"/>
      <c r="BF33" s="120"/>
      <c r="BG33" s="120"/>
      <c r="BH33" s="120"/>
      <c r="BI33" s="120"/>
      <c r="BJ33" s="120"/>
      <c r="BK33" s="120"/>
      <c r="BL33" s="120"/>
      <c r="BM33" s="120"/>
      <c r="BN33" s="120"/>
      <c r="BO33" s="120"/>
      <c r="BP33" s="120"/>
      <c r="BQ33" s="120"/>
      <c r="BR33" s="120"/>
      <c r="BS33" s="120"/>
      <c r="BT33" s="120"/>
      <c r="BU33" s="120"/>
      <c r="BV33" s="120"/>
      <c r="BW33" s="120"/>
      <c r="BX33" s="120"/>
      <c r="BY33" s="120"/>
      <c r="BZ33" s="120"/>
      <c r="CA33" s="120"/>
      <c r="CB33" s="120"/>
      <c r="CC33" s="120"/>
      <c r="CD33" s="120"/>
      <c r="CE33" s="120"/>
      <c r="CF33" s="120"/>
      <c r="CG33" s="120"/>
      <c r="CH33" s="120"/>
      <c r="CI33" s="120"/>
      <c r="CJ33" s="120"/>
      <c r="CK33" s="120"/>
      <c r="CL33" s="120"/>
      <c r="CM33" s="120"/>
      <c r="CN33" s="120"/>
    </row>
    <row r="34" spans="1:92" s="128" customFormat="1" ht="16.5" customHeight="1">
      <c r="A34" s="130"/>
      <c r="B34" s="1325"/>
      <c r="C34" s="1326"/>
      <c r="D34" s="2"/>
      <c r="E34" s="1309"/>
      <c r="F34" s="1320"/>
      <c r="G34" s="1327"/>
      <c r="H34" s="1326"/>
      <c r="I34" s="1326"/>
      <c r="J34" s="1326"/>
      <c r="K34" s="1323">
        <f t="shared" si="7"/>
        <v>0</v>
      </c>
      <c r="L34" s="1326"/>
      <c r="M34" s="1326"/>
      <c r="N34" s="1326"/>
      <c r="O34" s="1326"/>
      <c r="P34" s="1313">
        <f t="shared" si="8"/>
        <v>0</v>
      </c>
      <c r="Q34" s="1326"/>
      <c r="R34" s="1315"/>
      <c r="S34" s="204"/>
      <c r="U34" s="71"/>
      <c r="V34" s="71"/>
      <c r="W34" s="71"/>
      <c r="Y34" s="1316" t="str">
        <f t="shared" si="1"/>
        <v/>
      </c>
      <c r="Z34" s="1317" t="str">
        <f t="shared" si="2"/>
        <v/>
      </c>
      <c r="AA34" s="1317" t="str">
        <f t="shared" si="3"/>
        <v/>
      </c>
      <c r="AB34" s="1317" t="str">
        <f t="shared" si="4"/>
        <v/>
      </c>
      <c r="AC34" s="1318">
        <f t="shared" si="5"/>
        <v>0</v>
      </c>
      <c r="AD34" s="120"/>
      <c r="AE34" s="129"/>
      <c r="AF34" s="122" t="s">
        <v>47</v>
      </c>
      <c r="AG34" s="123">
        <v>11</v>
      </c>
      <c r="AH34" s="123">
        <v>2017</v>
      </c>
      <c r="AI34" s="123">
        <v>12</v>
      </c>
      <c r="AJ34" s="123" t="s">
        <v>546</v>
      </c>
      <c r="AK34" s="123" t="s">
        <v>547</v>
      </c>
      <c r="AL34" s="123">
        <v>8</v>
      </c>
      <c r="AM34" s="123">
        <v>599</v>
      </c>
      <c r="AN34" s="123">
        <v>31</v>
      </c>
      <c r="AO34" s="123" t="s">
        <v>27</v>
      </c>
      <c r="AP34" s="124"/>
      <c r="AQ34" s="125"/>
      <c r="AR34" s="120"/>
      <c r="AS34" s="126"/>
      <c r="AT34" s="126"/>
      <c r="AU34" s="124"/>
      <c r="AV34" s="126"/>
      <c r="AW34" s="120"/>
      <c r="AX34" s="120"/>
      <c r="AY34" s="120"/>
      <c r="AZ34" s="120"/>
      <c r="BA34" s="120"/>
      <c r="BB34" s="120"/>
      <c r="BC34" s="120"/>
      <c r="BD34" s="120"/>
      <c r="BE34" s="120"/>
      <c r="BF34" s="120"/>
      <c r="BG34" s="120"/>
      <c r="BH34" s="120"/>
      <c r="BI34" s="120"/>
      <c r="BJ34" s="120"/>
      <c r="BK34" s="120"/>
      <c r="BL34" s="120"/>
      <c r="BM34" s="120"/>
      <c r="BN34" s="120"/>
      <c r="BO34" s="120"/>
      <c r="BP34" s="120"/>
      <c r="BQ34" s="120"/>
      <c r="BR34" s="120"/>
      <c r="BS34" s="120"/>
      <c r="BT34" s="120"/>
      <c r="BU34" s="120"/>
      <c r="BV34" s="120"/>
      <c r="BW34" s="120"/>
      <c r="BX34" s="120"/>
      <c r="BY34" s="120"/>
      <c r="BZ34" s="120"/>
      <c r="CA34" s="120"/>
      <c r="CB34" s="120"/>
      <c r="CC34" s="120"/>
      <c r="CD34" s="120"/>
      <c r="CE34" s="120"/>
      <c r="CF34" s="120"/>
      <c r="CG34" s="120"/>
      <c r="CH34" s="120"/>
      <c r="CI34" s="120"/>
      <c r="CJ34" s="120"/>
      <c r="CK34" s="120"/>
      <c r="CL34" s="120"/>
      <c r="CM34" s="120"/>
      <c r="CN34" s="120"/>
    </row>
    <row r="35" spans="1:92" s="132" customFormat="1" ht="16.5" customHeight="1">
      <c r="A35" s="131"/>
      <c r="B35" s="1325"/>
      <c r="C35" s="1326"/>
      <c r="D35" s="2"/>
      <c r="E35" s="1309"/>
      <c r="F35" s="1320"/>
      <c r="G35" s="1327"/>
      <c r="H35" s="1326"/>
      <c r="I35" s="1326"/>
      <c r="J35" s="1326"/>
      <c r="K35" s="1323">
        <f t="shared" si="7"/>
        <v>0</v>
      </c>
      <c r="L35" s="1326"/>
      <c r="M35" s="1326"/>
      <c r="N35" s="1326"/>
      <c r="O35" s="1326"/>
      <c r="P35" s="1313">
        <f t="shared" si="8"/>
        <v>0</v>
      </c>
      <c r="Q35" s="1326"/>
      <c r="R35" s="1315"/>
      <c r="S35" s="204"/>
      <c r="U35" s="71"/>
      <c r="V35" s="71"/>
      <c r="W35" s="71"/>
      <c r="Y35" s="1316" t="str">
        <f t="shared" si="1"/>
        <v/>
      </c>
      <c r="Z35" s="1317" t="str">
        <f t="shared" si="2"/>
        <v/>
      </c>
      <c r="AA35" s="1317" t="str">
        <f t="shared" si="3"/>
        <v/>
      </c>
      <c r="AB35" s="1317" t="str">
        <f t="shared" si="4"/>
        <v/>
      </c>
      <c r="AC35" s="1318">
        <f t="shared" si="5"/>
        <v>0</v>
      </c>
      <c r="AD35" s="124"/>
      <c r="AE35" s="129"/>
      <c r="AF35" s="122" t="s">
        <v>49</v>
      </c>
      <c r="AG35" s="123">
        <v>13</v>
      </c>
      <c r="AH35" s="123" t="s">
        <v>27</v>
      </c>
      <c r="AI35" s="123" t="s">
        <v>27</v>
      </c>
      <c r="AJ35" s="123" t="s">
        <v>27</v>
      </c>
      <c r="AK35" s="123" t="s">
        <v>27</v>
      </c>
      <c r="AL35" s="123" t="s">
        <v>27</v>
      </c>
      <c r="AM35" s="123" t="s">
        <v>27</v>
      </c>
      <c r="AN35" s="123" t="s">
        <v>27</v>
      </c>
      <c r="AO35" s="123" t="s">
        <v>27</v>
      </c>
      <c r="AP35" s="124"/>
      <c r="AQ35" s="125"/>
      <c r="AR35" s="124"/>
      <c r="AS35" s="126"/>
      <c r="AT35" s="126"/>
      <c r="AU35" s="124"/>
      <c r="AV35" s="126"/>
      <c r="AW35" s="124"/>
      <c r="AX35" s="124"/>
      <c r="AY35" s="124"/>
      <c r="AZ35" s="124"/>
      <c r="BA35" s="124"/>
      <c r="BB35" s="124"/>
      <c r="BC35" s="124"/>
      <c r="BD35" s="124"/>
      <c r="BE35" s="124"/>
      <c r="BF35" s="124"/>
      <c r="BG35" s="124"/>
      <c r="BH35" s="124"/>
      <c r="BI35" s="124"/>
      <c r="BJ35" s="124"/>
      <c r="BK35" s="124"/>
      <c r="BL35" s="124"/>
      <c r="BM35" s="124"/>
      <c r="BN35" s="124"/>
      <c r="BO35" s="124"/>
      <c r="BP35" s="124"/>
      <c r="BQ35" s="124"/>
      <c r="BR35" s="124"/>
      <c r="BS35" s="124"/>
      <c r="BT35" s="124"/>
      <c r="BU35" s="124"/>
      <c r="BV35" s="124"/>
      <c r="BW35" s="124"/>
      <c r="BX35" s="124"/>
      <c r="BY35" s="124"/>
      <c r="BZ35" s="124"/>
      <c r="CA35" s="124"/>
      <c r="CB35" s="124"/>
      <c r="CC35" s="124"/>
      <c r="CD35" s="124"/>
      <c r="CE35" s="124"/>
      <c r="CF35" s="124"/>
      <c r="CG35" s="124"/>
      <c r="CH35" s="124"/>
      <c r="CI35" s="124"/>
      <c r="CJ35" s="124"/>
      <c r="CK35" s="124"/>
      <c r="CL35" s="124"/>
      <c r="CM35" s="124"/>
      <c r="CN35" s="124"/>
    </row>
    <row r="36" spans="1:92" s="132" customFormat="1" ht="16.5" customHeight="1">
      <c r="A36" s="131"/>
      <c r="B36" s="1325"/>
      <c r="C36" s="1326"/>
      <c r="D36" s="2"/>
      <c r="E36" s="1309"/>
      <c r="F36" s="1320"/>
      <c r="G36" s="1327"/>
      <c r="H36" s="1326"/>
      <c r="I36" s="1326"/>
      <c r="J36" s="1326"/>
      <c r="K36" s="1323">
        <f t="shared" si="7"/>
        <v>0</v>
      </c>
      <c r="L36" s="1326"/>
      <c r="M36" s="1326"/>
      <c r="N36" s="1326"/>
      <c r="O36" s="1326"/>
      <c r="P36" s="1313">
        <f t="shared" si="8"/>
        <v>0</v>
      </c>
      <c r="Q36" s="1326"/>
      <c r="R36" s="1315"/>
      <c r="S36" s="204"/>
      <c r="U36" s="71"/>
      <c r="V36" s="71"/>
      <c r="W36" s="71"/>
      <c r="Y36" s="1316" t="str">
        <f t="shared" si="1"/>
        <v/>
      </c>
      <c r="Z36" s="1317" t="str">
        <f t="shared" si="2"/>
        <v/>
      </c>
      <c r="AA36" s="1317" t="str">
        <f t="shared" si="3"/>
        <v/>
      </c>
      <c r="AB36" s="1317" t="str">
        <f t="shared" si="4"/>
        <v/>
      </c>
      <c r="AC36" s="1318">
        <f t="shared" si="5"/>
        <v>0</v>
      </c>
      <c r="AD36" s="124"/>
      <c r="AE36" s="129"/>
      <c r="AF36" s="122" t="s">
        <v>51</v>
      </c>
      <c r="AG36" s="123">
        <v>8</v>
      </c>
      <c r="AH36" s="123" t="s">
        <v>27</v>
      </c>
      <c r="AI36" s="123" t="s">
        <v>27</v>
      </c>
      <c r="AJ36" s="123" t="s">
        <v>27</v>
      </c>
      <c r="AK36" s="123" t="s">
        <v>27</v>
      </c>
      <c r="AL36" s="123" t="s">
        <v>27</v>
      </c>
      <c r="AM36" s="123" t="s">
        <v>27</v>
      </c>
      <c r="AN36" s="123" t="s">
        <v>27</v>
      </c>
      <c r="AO36" s="123" t="s">
        <v>27</v>
      </c>
      <c r="AP36" s="124"/>
      <c r="AQ36" s="125"/>
      <c r="AR36" s="124"/>
      <c r="AS36" s="126"/>
      <c r="AT36" s="126"/>
      <c r="AU36" s="124"/>
      <c r="AV36" s="126"/>
      <c r="AW36" s="124"/>
      <c r="AX36" s="124"/>
      <c r="AY36" s="124"/>
      <c r="AZ36" s="124"/>
      <c r="BA36" s="124"/>
      <c r="BB36" s="124"/>
      <c r="BC36" s="124"/>
      <c r="BD36" s="124"/>
      <c r="BE36" s="124"/>
      <c r="BF36" s="124"/>
      <c r="BG36" s="124"/>
      <c r="BH36" s="124"/>
      <c r="BI36" s="124"/>
      <c r="BJ36" s="124"/>
      <c r="BK36" s="124"/>
      <c r="BL36" s="124"/>
      <c r="BM36" s="124"/>
      <c r="BN36" s="124"/>
      <c r="BO36" s="124"/>
      <c r="BP36" s="124"/>
      <c r="BQ36" s="124"/>
      <c r="BR36" s="124"/>
      <c r="BS36" s="124"/>
      <c r="BT36" s="124"/>
      <c r="BU36" s="124"/>
      <c r="BV36" s="124"/>
      <c r="BW36" s="124"/>
      <c r="BX36" s="124"/>
      <c r="BY36" s="124"/>
      <c r="BZ36" s="124"/>
      <c r="CA36" s="124"/>
      <c r="CB36" s="124"/>
      <c r="CC36" s="124"/>
      <c r="CD36" s="124"/>
      <c r="CE36" s="124"/>
      <c r="CF36" s="124"/>
      <c r="CG36" s="124"/>
      <c r="CH36" s="124"/>
      <c r="CI36" s="124"/>
      <c r="CJ36" s="124"/>
      <c r="CK36" s="124"/>
      <c r="CL36" s="124"/>
      <c r="CM36" s="124"/>
      <c r="CN36" s="124"/>
    </row>
    <row r="37" spans="1:92" s="132" customFormat="1" ht="16.5" customHeight="1">
      <c r="A37" s="131"/>
      <c r="B37" s="1325"/>
      <c r="C37" s="1326"/>
      <c r="D37" s="2"/>
      <c r="E37" s="1309"/>
      <c r="F37" s="1320"/>
      <c r="G37" s="1327"/>
      <c r="H37" s="1326"/>
      <c r="I37" s="1326"/>
      <c r="J37" s="1326"/>
      <c r="K37" s="1323">
        <f t="shared" si="7"/>
        <v>0</v>
      </c>
      <c r="L37" s="1326"/>
      <c r="M37" s="1326"/>
      <c r="N37" s="1326"/>
      <c r="O37" s="1326"/>
      <c r="P37" s="1313">
        <f t="shared" si="8"/>
        <v>0</v>
      </c>
      <c r="Q37" s="1326"/>
      <c r="R37" s="1315"/>
      <c r="S37" s="204"/>
      <c r="U37" s="71"/>
      <c r="V37" s="71"/>
      <c r="W37" s="71"/>
      <c r="Y37" s="1316" t="str">
        <f t="shared" si="1"/>
        <v/>
      </c>
      <c r="Z37" s="1317" t="str">
        <f t="shared" si="2"/>
        <v/>
      </c>
      <c r="AA37" s="1317" t="str">
        <f t="shared" si="3"/>
        <v/>
      </c>
      <c r="AB37" s="1317" t="str">
        <f t="shared" si="4"/>
        <v/>
      </c>
      <c r="AC37" s="1318">
        <f t="shared" si="5"/>
        <v>0</v>
      </c>
      <c r="AD37" s="124"/>
      <c r="AE37" s="129"/>
      <c r="AF37" s="122" t="s">
        <v>52</v>
      </c>
      <c r="AG37" s="123">
        <v>5</v>
      </c>
      <c r="AH37" s="123">
        <v>2016</v>
      </c>
      <c r="AI37" s="123">
        <v>12</v>
      </c>
      <c r="AJ37" s="123" t="s">
        <v>53</v>
      </c>
      <c r="AK37" s="123" t="s">
        <v>541</v>
      </c>
      <c r="AL37" s="123">
        <v>14</v>
      </c>
      <c r="AM37" s="123">
        <v>870</v>
      </c>
      <c r="AN37" s="123">
        <v>51</v>
      </c>
      <c r="AO37" s="123" t="s">
        <v>27</v>
      </c>
      <c r="AP37" s="124"/>
      <c r="AQ37" s="125"/>
      <c r="AR37" s="124"/>
      <c r="AS37" s="126"/>
      <c r="AT37" s="126"/>
      <c r="AU37" s="124"/>
      <c r="AV37" s="126"/>
      <c r="AW37" s="124"/>
      <c r="AX37" s="124"/>
      <c r="AY37" s="124"/>
      <c r="AZ37" s="124"/>
      <c r="BA37" s="124"/>
      <c r="BB37" s="124"/>
      <c r="BC37" s="124"/>
      <c r="BD37" s="124"/>
      <c r="BE37" s="124"/>
      <c r="BF37" s="124"/>
      <c r="BG37" s="124"/>
      <c r="BH37" s="124"/>
      <c r="BI37" s="124"/>
      <c r="BJ37" s="124"/>
      <c r="BK37" s="124"/>
      <c r="BL37" s="124"/>
      <c r="BM37" s="124"/>
      <c r="BN37" s="124"/>
      <c r="BO37" s="124"/>
      <c r="BP37" s="124"/>
      <c r="BQ37" s="124"/>
      <c r="BR37" s="124"/>
      <c r="BS37" s="124"/>
      <c r="BT37" s="124"/>
      <c r="BU37" s="124"/>
      <c r="BV37" s="124"/>
      <c r="BW37" s="124"/>
      <c r="BX37" s="124"/>
      <c r="BY37" s="124"/>
      <c r="BZ37" s="124"/>
      <c r="CA37" s="124"/>
      <c r="CB37" s="124"/>
      <c r="CC37" s="124"/>
      <c r="CD37" s="124"/>
      <c r="CE37" s="124"/>
      <c r="CF37" s="124"/>
      <c r="CG37" s="124"/>
      <c r="CH37" s="124"/>
      <c r="CI37" s="124"/>
      <c r="CJ37" s="124"/>
      <c r="CK37" s="124"/>
      <c r="CL37" s="124"/>
      <c r="CM37" s="124"/>
      <c r="CN37" s="124"/>
    </row>
    <row r="38" spans="1:92" s="132" customFormat="1" ht="16.5" customHeight="1">
      <c r="A38" s="131"/>
      <c r="B38" s="1325"/>
      <c r="C38" s="1326"/>
      <c r="D38" s="2"/>
      <c r="E38" s="1309"/>
      <c r="F38" s="1320"/>
      <c r="G38" s="1327"/>
      <c r="H38" s="1326"/>
      <c r="I38" s="1326"/>
      <c r="J38" s="1326"/>
      <c r="K38" s="1323">
        <f t="shared" si="7"/>
        <v>0</v>
      </c>
      <c r="L38" s="1326"/>
      <c r="M38" s="1326"/>
      <c r="N38" s="1326"/>
      <c r="O38" s="1326"/>
      <c r="P38" s="1313">
        <f t="shared" si="8"/>
        <v>0</v>
      </c>
      <c r="Q38" s="1326"/>
      <c r="R38" s="1315"/>
      <c r="S38" s="204"/>
      <c r="U38" s="71"/>
      <c r="V38" s="71"/>
      <c r="W38" s="71"/>
      <c r="Y38" s="1316" t="str">
        <f t="shared" si="1"/>
        <v/>
      </c>
      <c r="Z38" s="1317" t="str">
        <f t="shared" si="2"/>
        <v/>
      </c>
      <c r="AA38" s="1317" t="str">
        <f t="shared" si="3"/>
        <v/>
      </c>
      <c r="AB38" s="1317" t="str">
        <f t="shared" si="4"/>
        <v/>
      </c>
      <c r="AC38" s="1318">
        <f t="shared" si="5"/>
        <v>0</v>
      </c>
      <c r="AD38" s="124"/>
      <c r="AE38" s="129"/>
      <c r="AF38" s="122" t="s">
        <v>54</v>
      </c>
      <c r="AG38" s="123">
        <v>12</v>
      </c>
      <c r="AH38" s="123" t="s">
        <v>27</v>
      </c>
      <c r="AI38" s="123" t="s">
        <v>27</v>
      </c>
      <c r="AJ38" s="123" t="s">
        <v>27</v>
      </c>
      <c r="AK38" s="123" t="s">
        <v>27</v>
      </c>
      <c r="AL38" s="123" t="s">
        <v>27</v>
      </c>
      <c r="AM38" s="123" t="s">
        <v>27</v>
      </c>
      <c r="AN38" s="123" t="s">
        <v>27</v>
      </c>
      <c r="AO38" s="123" t="s">
        <v>27</v>
      </c>
      <c r="AP38" s="124"/>
      <c r="AQ38" s="125"/>
      <c r="AR38" s="124"/>
      <c r="AS38" s="126"/>
      <c r="AT38" s="126"/>
      <c r="AU38" s="124"/>
      <c r="AV38" s="126"/>
      <c r="AW38" s="124"/>
      <c r="AX38" s="124"/>
      <c r="AY38" s="124"/>
      <c r="AZ38" s="124"/>
      <c r="BA38" s="124"/>
      <c r="BB38" s="124"/>
      <c r="BC38" s="124"/>
      <c r="BD38" s="124"/>
      <c r="BE38" s="124"/>
      <c r="BF38" s="124"/>
      <c r="BG38" s="124"/>
      <c r="BH38" s="124"/>
      <c r="BI38" s="124"/>
      <c r="BJ38" s="124"/>
      <c r="BK38" s="124"/>
      <c r="BL38" s="124"/>
      <c r="BM38" s="124"/>
      <c r="BN38" s="124"/>
      <c r="BO38" s="124"/>
      <c r="BP38" s="124"/>
      <c r="BQ38" s="124"/>
      <c r="BR38" s="124"/>
      <c r="BS38" s="124"/>
      <c r="BT38" s="124"/>
      <c r="BU38" s="124"/>
      <c r="BV38" s="124"/>
      <c r="BW38" s="124"/>
      <c r="BX38" s="124"/>
      <c r="BY38" s="124"/>
      <c r="BZ38" s="124"/>
      <c r="CA38" s="124"/>
      <c r="CB38" s="124"/>
      <c r="CC38" s="124"/>
      <c r="CD38" s="124"/>
      <c r="CE38" s="124"/>
      <c r="CF38" s="124"/>
      <c r="CG38" s="124"/>
      <c r="CH38" s="124"/>
      <c r="CI38" s="124"/>
      <c r="CJ38" s="124"/>
      <c r="CK38" s="124"/>
      <c r="CL38" s="124"/>
      <c r="CM38" s="124"/>
      <c r="CN38" s="124"/>
    </row>
    <row r="39" spans="1:92" s="132" customFormat="1" ht="16.5" customHeight="1">
      <c r="A39" s="131"/>
      <c r="B39" s="1325"/>
      <c r="C39" s="1326"/>
      <c r="D39" s="2"/>
      <c r="E39" s="1309"/>
      <c r="F39" s="1320"/>
      <c r="G39" s="1327"/>
      <c r="H39" s="1326"/>
      <c r="I39" s="1326"/>
      <c r="J39" s="1326"/>
      <c r="K39" s="1323">
        <f t="shared" si="7"/>
        <v>0</v>
      </c>
      <c r="L39" s="1326"/>
      <c r="M39" s="1326"/>
      <c r="N39" s="1326"/>
      <c r="O39" s="1326"/>
      <c r="P39" s="1313">
        <f t="shared" si="8"/>
        <v>0</v>
      </c>
      <c r="Q39" s="1326"/>
      <c r="R39" s="1315"/>
      <c r="S39" s="204"/>
      <c r="U39" s="71"/>
      <c r="V39" s="71"/>
      <c r="W39" s="71"/>
      <c r="Y39" s="1316" t="str">
        <f t="shared" si="1"/>
        <v/>
      </c>
      <c r="Z39" s="1317" t="str">
        <f t="shared" si="2"/>
        <v/>
      </c>
      <c r="AA39" s="1317" t="str">
        <f t="shared" si="3"/>
        <v/>
      </c>
      <c r="AB39" s="1317" t="str">
        <f t="shared" si="4"/>
        <v/>
      </c>
      <c r="AC39" s="1318">
        <f t="shared" si="5"/>
        <v>0</v>
      </c>
      <c r="AD39" s="124"/>
      <c r="AE39" s="129"/>
      <c r="AF39" s="122" t="s">
        <v>55</v>
      </c>
      <c r="AG39" s="123">
        <v>8</v>
      </c>
      <c r="AH39" s="123" t="s">
        <v>27</v>
      </c>
      <c r="AI39" s="123" t="s">
        <v>27</v>
      </c>
      <c r="AJ39" s="123" t="s">
        <v>27</v>
      </c>
      <c r="AK39" s="123" t="s">
        <v>27</v>
      </c>
      <c r="AL39" s="123" t="s">
        <v>27</v>
      </c>
      <c r="AM39" s="123" t="s">
        <v>27</v>
      </c>
      <c r="AN39" s="123" t="s">
        <v>27</v>
      </c>
      <c r="AO39" s="123" t="s">
        <v>27</v>
      </c>
      <c r="AP39" s="124"/>
      <c r="AQ39" s="125"/>
      <c r="AR39" s="124"/>
      <c r="AS39" s="126"/>
      <c r="AT39" s="126"/>
      <c r="AU39" s="124"/>
      <c r="AV39" s="126"/>
      <c r="AW39" s="124"/>
      <c r="AX39" s="124"/>
      <c r="AY39" s="124"/>
      <c r="AZ39" s="124"/>
      <c r="BA39" s="124"/>
      <c r="BB39" s="124"/>
      <c r="BC39" s="124"/>
      <c r="BD39" s="124"/>
      <c r="BE39" s="124"/>
      <c r="BF39" s="124"/>
      <c r="BG39" s="124"/>
      <c r="BH39" s="124"/>
      <c r="BI39" s="124"/>
      <c r="BJ39" s="124"/>
      <c r="BK39" s="124"/>
      <c r="BL39" s="124"/>
      <c r="BM39" s="124"/>
      <c r="BN39" s="124"/>
      <c r="BO39" s="124"/>
      <c r="BP39" s="124"/>
      <c r="BQ39" s="124"/>
      <c r="BR39" s="124"/>
      <c r="BS39" s="124"/>
      <c r="BT39" s="124"/>
      <c r="BU39" s="124"/>
      <c r="BV39" s="124"/>
      <c r="BW39" s="124"/>
      <c r="BX39" s="124"/>
      <c r="BY39" s="124"/>
      <c r="BZ39" s="124"/>
      <c r="CA39" s="124"/>
      <c r="CB39" s="124"/>
      <c r="CC39" s="124"/>
      <c r="CD39" s="124"/>
      <c r="CE39" s="124"/>
      <c r="CF39" s="124"/>
      <c r="CG39" s="124"/>
      <c r="CH39" s="124"/>
      <c r="CI39" s="124"/>
      <c r="CJ39" s="124"/>
      <c r="CK39" s="124"/>
      <c r="CL39" s="124"/>
      <c r="CM39" s="124"/>
      <c r="CN39" s="124"/>
    </row>
    <row r="40" spans="1:92" s="132" customFormat="1" ht="16.5" customHeight="1">
      <c r="A40" s="131"/>
      <c r="B40" s="1328"/>
      <c r="C40" s="1329"/>
      <c r="D40" s="3"/>
      <c r="E40" s="1309"/>
      <c r="F40" s="1320"/>
      <c r="G40" s="1327"/>
      <c r="H40" s="1329"/>
      <c r="I40" s="1329"/>
      <c r="J40" s="1329"/>
      <c r="K40" s="1323">
        <f t="shared" si="7"/>
        <v>0</v>
      </c>
      <c r="L40" s="1329"/>
      <c r="M40" s="1329"/>
      <c r="N40" s="1329"/>
      <c r="O40" s="1329"/>
      <c r="P40" s="1313">
        <f t="shared" si="8"/>
        <v>0</v>
      </c>
      <c r="Q40" s="1329"/>
      <c r="R40" s="1330"/>
      <c r="S40" s="204"/>
      <c r="U40" s="71"/>
      <c r="V40" s="71"/>
      <c r="W40" s="71"/>
      <c r="Y40" s="1316" t="str">
        <f t="shared" si="1"/>
        <v/>
      </c>
      <c r="Z40" s="1317" t="str">
        <f t="shared" si="2"/>
        <v/>
      </c>
      <c r="AA40" s="1317" t="str">
        <f t="shared" si="3"/>
        <v/>
      </c>
      <c r="AB40" s="1317" t="str">
        <f t="shared" si="4"/>
        <v/>
      </c>
      <c r="AC40" s="1318">
        <f t="shared" si="5"/>
        <v>0</v>
      </c>
      <c r="AD40" s="124"/>
      <c r="AE40" s="129"/>
      <c r="AF40" s="122" t="s">
        <v>56</v>
      </c>
      <c r="AG40" s="123">
        <v>2</v>
      </c>
      <c r="AH40" s="123">
        <v>2023</v>
      </c>
      <c r="AI40" s="123">
        <v>12</v>
      </c>
      <c r="AJ40" s="123" t="s">
        <v>548</v>
      </c>
      <c r="AK40" s="123" t="s">
        <v>547</v>
      </c>
      <c r="AL40" s="123">
        <v>9</v>
      </c>
      <c r="AM40" s="123">
        <v>4101</v>
      </c>
      <c r="AN40" s="123">
        <v>100</v>
      </c>
      <c r="AO40" s="123" t="s">
        <v>27</v>
      </c>
      <c r="AP40" s="124"/>
      <c r="AQ40" s="125"/>
      <c r="AR40" s="124"/>
      <c r="AS40" s="126"/>
      <c r="AT40" s="126"/>
      <c r="AU40" s="124"/>
      <c r="AV40" s="126"/>
      <c r="AW40" s="124"/>
      <c r="AX40" s="124"/>
      <c r="AY40" s="124"/>
      <c r="AZ40" s="124"/>
      <c r="BA40" s="124"/>
      <c r="BB40" s="124"/>
      <c r="BC40" s="124"/>
      <c r="BD40" s="124"/>
      <c r="BE40" s="124"/>
      <c r="BF40" s="124"/>
      <c r="BG40" s="124"/>
      <c r="BH40" s="124"/>
      <c r="BI40" s="124"/>
      <c r="BJ40" s="124"/>
      <c r="BK40" s="124"/>
      <c r="BL40" s="124"/>
      <c r="BM40" s="124"/>
      <c r="BN40" s="124"/>
      <c r="BO40" s="124"/>
      <c r="BP40" s="124"/>
      <c r="BQ40" s="124"/>
      <c r="BR40" s="124"/>
      <c r="BS40" s="124"/>
      <c r="BT40" s="124"/>
      <c r="BU40" s="124"/>
      <c r="BV40" s="124"/>
      <c r="BW40" s="124"/>
      <c r="BX40" s="124"/>
      <c r="BY40" s="124"/>
      <c r="BZ40" s="124"/>
      <c r="CA40" s="124"/>
      <c r="CB40" s="124"/>
      <c r="CC40" s="124"/>
      <c r="CD40" s="124"/>
      <c r="CE40" s="124"/>
      <c r="CF40" s="124"/>
      <c r="CG40" s="124"/>
      <c r="CH40" s="124"/>
      <c r="CI40" s="124"/>
      <c r="CJ40" s="124"/>
      <c r="CK40" s="124"/>
      <c r="CL40" s="124"/>
      <c r="CM40" s="124"/>
      <c r="CN40" s="124"/>
    </row>
    <row r="41" spans="1:92" s="132" customFormat="1" ht="16.5" customHeight="1">
      <c r="A41" s="131"/>
      <c r="B41" s="1328"/>
      <c r="C41" s="1329"/>
      <c r="D41" s="3"/>
      <c r="E41" s="1309"/>
      <c r="F41" s="1320"/>
      <c r="G41" s="1327"/>
      <c r="H41" s="1329"/>
      <c r="I41" s="1329"/>
      <c r="J41" s="1329"/>
      <c r="K41" s="1323">
        <f t="shared" si="7"/>
        <v>0</v>
      </c>
      <c r="L41" s="1329"/>
      <c r="M41" s="1329"/>
      <c r="N41" s="1329"/>
      <c r="O41" s="1329"/>
      <c r="P41" s="1313">
        <f t="shared" si="8"/>
        <v>0</v>
      </c>
      <c r="Q41" s="1329"/>
      <c r="R41" s="1330"/>
      <c r="S41" s="204"/>
      <c r="U41" s="71"/>
      <c r="V41" s="71"/>
      <c r="W41" s="71"/>
      <c r="Y41" s="1316" t="str">
        <f t="shared" si="1"/>
        <v/>
      </c>
      <c r="Z41" s="1317" t="str">
        <f t="shared" si="2"/>
        <v/>
      </c>
      <c r="AA41" s="1317" t="str">
        <f t="shared" si="3"/>
        <v/>
      </c>
      <c r="AB41" s="1317" t="str">
        <f t="shared" si="4"/>
        <v/>
      </c>
      <c r="AC41" s="1318">
        <f t="shared" si="5"/>
        <v>0</v>
      </c>
      <c r="AD41" s="124"/>
      <c r="AE41" s="129"/>
      <c r="AF41" s="122" t="s">
        <v>58</v>
      </c>
      <c r="AG41" s="123">
        <v>10</v>
      </c>
      <c r="AH41" s="123" t="s">
        <v>27</v>
      </c>
      <c r="AI41" s="123" t="s">
        <v>27</v>
      </c>
      <c r="AJ41" s="123" t="s">
        <v>27</v>
      </c>
      <c r="AK41" s="123" t="s">
        <v>27</v>
      </c>
      <c r="AL41" s="123" t="s">
        <v>27</v>
      </c>
      <c r="AM41" s="123" t="s">
        <v>27</v>
      </c>
      <c r="AN41" s="123" t="s">
        <v>27</v>
      </c>
      <c r="AO41" s="123" t="s">
        <v>27</v>
      </c>
      <c r="AP41" s="124"/>
      <c r="AQ41" s="125"/>
      <c r="AR41" s="124"/>
      <c r="AS41" s="126"/>
      <c r="AT41" s="126"/>
      <c r="AU41" s="124"/>
      <c r="AV41" s="126"/>
      <c r="AW41" s="124"/>
      <c r="AX41" s="124"/>
      <c r="AY41" s="124"/>
      <c r="AZ41" s="124"/>
      <c r="BA41" s="124"/>
      <c r="BB41" s="124"/>
      <c r="BC41" s="124"/>
      <c r="BD41" s="124"/>
      <c r="BE41" s="124"/>
      <c r="BF41" s="124"/>
      <c r="BG41" s="124"/>
      <c r="BH41" s="124"/>
      <c r="BI41" s="124"/>
      <c r="BJ41" s="124"/>
      <c r="BK41" s="124"/>
      <c r="BL41" s="124"/>
      <c r="BM41" s="124"/>
      <c r="BN41" s="124"/>
      <c r="BO41" s="124"/>
      <c r="BP41" s="124"/>
      <c r="BQ41" s="124"/>
      <c r="BR41" s="124"/>
      <c r="BS41" s="124"/>
      <c r="BT41" s="124"/>
      <c r="BU41" s="124"/>
      <c r="BV41" s="124"/>
      <c r="BW41" s="124"/>
      <c r="BX41" s="124"/>
      <c r="BY41" s="124"/>
      <c r="BZ41" s="124"/>
      <c r="CA41" s="124"/>
      <c r="CB41" s="124"/>
      <c r="CC41" s="124"/>
      <c r="CD41" s="124"/>
      <c r="CE41" s="124"/>
      <c r="CF41" s="124"/>
      <c r="CG41" s="124"/>
      <c r="CH41" s="124"/>
      <c r="CI41" s="124"/>
      <c r="CJ41" s="124"/>
      <c r="CK41" s="124"/>
      <c r="CL41" s="124"/>
      <c r="CM41" s="124"/>
      <c r="CN41" s="124"/>
    </row>
    <row r="42" spans="1:92" s="132" customFormat="1" ht="16.5" customHeight="1">
      <c r="A42" s="131"/>
      <c r="B42" s="1328"/>
      <c r="C42" s="1329"/>
      <c r="D42" s="3"/>
      <c r="E42" s="1309"/>
      <c r="F42" s="1320"/>
      <c r="G42" s="1327"/>
      <c r="H42" s="1329"/>
      <c r="I42" s="1329"/>
      <c r="J42" s="1329"/>
      <c r="K42" s="1323">
        <f t="shared" si="7"/>
        <v>0</v>
      </c>
      <c r="L42" s="1329"/>
      <c r="M42" s="1329"/>
      <c r="N42" s="1329"/>
      <c r="O42" s="1329"/>
      <c r="P42" s="1313">
        <f t="shared" si="8"/>
        <v>0</v>
      </c>
      <c r="Q42" s="1329"/>
      <c r="R42" s="1330"/>
      <c r="S42" s="204"/>
      <c r="U42" s="71"/>
      <c r="V42" s="71"/>
      <c r="W42" s="71"/>
      <c r="Y42" s="1316" t="str">
        <f t="shared" si="1"/>
        <v/>
      </c>
      <c r="Z42" s="1317" t="str">
        <f t="shared" si="2"/>
        <v/>
      </c>
      <c r="AA42" s="1317" t="str">
        <f t="shared" si="3"/>
        <v/>
      </c>
      <c r="AB42" s="1317" t="str">
        <f t="shared" si="4"/>
        <v/>
      </c>
      <c r="AC42" s="1318">
        <f t="shared" si="5"/>
        <v>0</v>
      </c>
      <c r="AD42" s="124"/>
      <c r="AE42" s="129"/>
      <c r="AF42" s="122" t="s">
        <v>59</v>
      </c>
      <c r="AG42" s="123">
        <v>3</v>
      </c>
      <c r="AH42" s="123" t="s">
        <v>27</v>
      </c>
      <c r="AI42" s="123" t="s">
        <v>27</v>
      </c>
      <c r="AJ42" s="123" t="s">
        <v>27</v>
      </c>
      <c r="AK42" s="123" t="s">
        <v>27</v>
      </c>
      <c r="AL42" s="123" t="s">
        <v>27</v>
      </c>
      <c r="AM42" s="123" t="s">
        <v>27</v>
      </c>
      <c r="AN42" s="123" t="s">
        <v>27</v>
      </c>
      <c r="AO42" s="123" t="s">
        <v>27</v>
      </c>
      <c r="AP42" s="124"/>
      <c r="AQ42" s="125"/>
      <c r="AR42" s="124"/>
      <c r="AS42" s="126"/>
      <c r="AT42" s="126"/>
      <c r="AU42" s="124"/>
      <c r="AV42" s="126"/>
      <c r="AW42" s="124"/>
      <c r="AX42" s="124"/>
      <c r="AY42" s="124"/>
      <c r="AZ42" s="124"/>
      <c r="BA42" s="124"/>
      <c r="BB42" s="124"/>
      <c r="BC42" s="124"/>
      <c r="BD42" s="124"/>
      <c r="BE42" s="124"/>
      <c r="BF42" s="124"/>
      <c r="BG42" s="124"/>
      <c r="BH42" s="124"/>
      <c r="BI42" s="124"/>
      <c r="BJ42" s="124"/>
      <c r="BK42" s="124"/>
      <c r="BL42" s="124"/>
      <c r="BM42" s="124"/>
      <c r="BN42" s="124"/>
      <c r="BO42" s="124"/>
      <c r="BP42" s="124"/>
      <c r="BQ42" s="124"/>
      <c r="BR42" s="124"/>
      <c r="BS42" s="124"/>
      <c r="BT42" s="124"/>
      <c r="BU42" s="124"/>
      <c r="BV42" s="124"/>
      <c r="BW42" s="124"/>
      <c r="BX42" s="124"/>
      <c r="BY42" s="124"/>
      <c r="BZ42" s="124"/>
      <c r="CA42" s="124"/>
      <c r="CB42" s="124"/>
      <c r="CC42" s="124"/>
      <c r="CD42" s="124"/>
      <c r="CE42" s="124"/>
      <c r="CF42" s="124"/>
      <c r="CG42" s="124"/>
      <c r="CH42" s="124"/>
      <c r="CI42" s="124"/>
      <c r="CJ42" s="124"/>
      <c r="CK42" s="124"/>
      <c r="CL42" s="124"/>
      <c r="CM42" s="124"/>
      <c r="CN42" s="124"/>
    </row>
    <row r="43" spans="1:92" s="132" customFormat="1" ht="16.5" customHeight="1">
      <c r="A43" s="131"/>
      <c r="B43" s="1328"/>
      <c r="C43" s="1329"/>
      <c r="D43" s="3"/>
      <c r="E43" s="1309"/>
      <c r="F43" s="1320"/>
      <c r="G43" s="1327"/>
      <c r="H43" s="1329"/>
      <c r="I43" s="1329"/>
      <c r="J43" s="1329"/>
      <c r="K43" s="1323">
        <f t="shared" si="7"/>
        <v>0</v>
      </c>
      <c r="L43" s="1329"/>
      <c r="M43" s="1329"/>
      <c r="N43" s="1329"/>
      <c r="O43" s="1329"/>
      <c r="P43" s="1313">
        <f t="shared" si="8"/>
        <v>0</v>
      </c>
      <c r="Q43" s="1329"/>
      <c r="R43" s="1330"/>
      <c r="S43" s="204"/>
      <c r="U43" s="71"/>
      <c r="V43" s="71"/>
      <c r="W43" s="71"/>
      <c r="Y43" s="1316" t="str">
        <f t="shared" si="1"/>
        <v/>
      </c>
      <c r="Z43" s="1317" t="str">
        <f t="shared" si="2"/>
        <v/>
      </c>
      <c r="AA43" s="1317" t="str">
        <f t="shared" si="3"/>
        <v/>
      </c>
      <c r="AB43" s="1317" t="str">
        <f t="shared" si="4"/>
        <v/>
      </c>
      <c r="AC43" s="1318">
        <f t="shared" si="5"/>
        <v>0</v>
      </c>
      <c r="AD43" s="124"/>
      <c r="AE43" s="129"/>
      <c r="AF43" s="122" t="s">
        <v>60</v>
      </c>
      <c r="AG43" s="123">
        <v>5</v>
      </c>
      <c r="AH43" s="123">
        <v>2015</v>
      </c>
      <c r="AI43" s="123">
        <v>12</v>
      </c>
      <c r="AJ43" s="123" t="s">
        <v>61</v>
      </c>
      <c r="AK43" s="123" t="s">
        <v>541</v>
      </c>
      <c r="AL43" s="123">
        <v>24</v>
      </c>
      <c r="AM43" s="123">
        <v>3229</v>
      </c>
      <c r="AN43" s="123">
        <v>117</v>
      </c>
      <c r="AO43" s="123" t="s">
        <v>27</v>
      </c>
      <c r="AP43" s="124"/>
      <c r="AQ43" s="125"/>
      <c r="AR43" s="124"/>
      <c r="AS43" s="126"/>
      <c r="AT43" s="126"/>
      <c r="AU43" s="124"/>
      <c r="AV43" s="126"/>
      <c r="AW43" s="124"/>
      <c r="AX43" s="124"/>
      <c r="AY43" s="124"/>
      <c r="AZ43" s="124"/>
      <c r="BA43" s="124"/>
      <c r="BB43" s="124"/>
      <c r="BC43" s="124"/>
      <c r="BD43" s="124"/>
      <c r="BE43" s="124"/>
      <c r="BF43" s="124"/>
      <c r="BG43" s="124"/>
      <c r="BH43" s="124"/>
      <c r="BI43" s="124"/>
      <c r="BJ43" s="124"/>
      <c r="BK43" s="124"/>
      <c r="BL43" s="124"/>
      <c r="BM43" s="124"/>
      <c r="BN43" s="124"/>
      <c r="BO43" s="124"/>
      <c r="BP43" s="124"/>
      <c r="BQ43" s="124"/>
      <c r="BR43" s="124"/>
      <c r="BS43" s="124"/>
      <c r="BT43" s="124"/>
      <c r="BU43" s="124"/>
      <c r="BV43" s="124"/>
      <c r="BW43" s="124"/>
      <c r="BX43" s="124"/>
      <c r="BY43" s="124"/>
      <c r="BZ43" s="124"/>
      <c r="CA43" s="124"/>
      <c r="CB43" s="124"/>
      <c r="CC43" s="124"/>
      <c r="CD43" s="124"/>
      <c r="CE43" s="124"/>
      <c r="CF43" s="124"/>
      <c r="CG43" s="124"/>
      <c r="CH43" s="124"/>
      <c r="CI43" s="124"/>
      <c r="CJ43" s="124"/>
      <c r="CK43" s="124"/>
      <c r="CL43" s="124"/>
      <c r="CM43" s="124"/>
      <c r="CN43" s="124"/>
    </row>
    <row r="44" spans="1:92" s="132" customFormat="1" ht="16.5" customHeight="1">
      <c r="A44" s="131"/>
      <c r="B44" s="1328"/>
      <c r="C44" s="1329"/>
      <c r="D44" s="3"/>
      <c r="E44" s="1309"/>
      <c r="F44" s="1320"/>
      <c r="G44" s="1327"/>
      <c r="H44" s="1329"/>
      <c r="I44" s="1329"/>
      <c r="J44" s="1329"/>
      <c r="K44" s="1323">
        <f t="shared" si="7"/>
        <v>0</v>
      </c>
      <c r="L44" s="1329"/>
      <c r="M44" s="1329"/>
      <c r="N44" s="1329"/>
      <c r="O44" s="1329"/>
      <c r="P44" s="1313">
        <f t="shared" si="8"/>
        <v>0</v>
      </c>
      <c r="Q44" s="1329"/>
      <c r="R44" s="1330"/>
      <c r="S44" s="204"/>
      <c r="U44" s="71"/>
      <c r="V44" s="71"/>
      <c r="W44" s="71"/>
      <c r="Y44" s="1316" t="str">
        <f t="shared" si="1"/>
        <v/>
      </c>
      <c r="Z44" s="1317" t="str">
        <f t="shared" si="2"/>
        <v/>
      </c>
      <c r="AA44" s="1317" t="str">
        <f t="shared" si="3"/>
        <v/>
      </c>
      <c r="AB44" s="1317" t="str">
        <f t="shared" si="4"/>
        <v/>
      </c>
      <c r="AC44" s="1318">
        <f t="shared" si="5"/>
        <v>0</v>
      </c>
      <c r="AD44" s="124"/>
      <c r="AE44" s="129"/>
      <c r="AF44" s="122" t="s">
        <v>62</v>
      </c>
      <c r="AG44" s="123">
        <v>13</v>
      </c>
      <c r="AH44" s="123" t="s">
        <v>27</v>
      </c>
      <c r="AI44" s="123" t="s">
        <v>27</v>
      </c>
      <c r="AJ44" s="123" t="s">
        <v>27</v>
      </c>
      <c r="AK44" s="123" t="s">
        <v>27</v>
      </c>
      <c r="AL44" s="123" t="s">
        <v>27</v>
      </c>
      <c r="AM44" s="123" t="s">
        <v>27</v>
      </c>
      <c r="AN44" s="123" t="s">
        <v>27</v>
      </c>
      <c r="AO44" s="123" t="s">
        <v>27</v>
      </c>
      <c r="AP44" s="124"/>
      <c r="AQ44" s="125"/>
      <c r="AR44" s="124"/>
      <c r="AS44" s="126"/>
      <c r="AT44" s="126"/>
      <c r="AU44" s="124"/>
      <c r="AV44" s="126"/>
      <c r="AW44" s="124"/>
      <c r="AX44" s="124"/>
      <c r="AY44" s="124"/>
      <c r="AZ44" s="124"/>
      <c r="BA44" s="124"/>
      <c r="BB44" s="124"/>
      <c r="BC44" s="124"/>
      <c r="BD44" s="124"/>
      <c r="BE44" s="124"/>
      <c r="BF44" s="124"/>
      <c r="BG44" s="124"/>
      <c r="BH44" s="124"/>
      <c r="BI44" s="124"/>
      <c r="BJ44" s="124"/>
      <c r="BK44" s="124"/>
      <c r="BL44" s="124"/>
      <c r="BM44" s="124"/>
      <c r="BN44" s="124"/>
      <c r="BO44" s="124"/>
      <c r="BP44" s="124"/>
      <c r="BQ44" s="124"/>
      <c r="BR44" s="124"/>
      <c r="BS44" s="124"/>
      <c r="BT44" s="124"/>
      <c r="BU44" s="124"/>
      <c r="BV44" s="124"/>
      <c r="BW44" s="124"/>
      <c r="BX44" s="124"/>
      <c r="BY44" s="124"/>
      <c r="BZ44" s="124"/>
      <c r="CA44" s="124"/>
      <c r="CB44" s="124"/>
      <c r="CC44" s="124"/>
      <c r="CD44" s="124"/>
      <c r="CE44" s="124"/>
      <c r="CF44" s="124"/>
      <c r="CG44" s="124"/>
      <c r="CH44" s="124"/>
      <c r="CI44" s="124"/>
      <c r="CJ44" s="124"/>
      <c r="CK44" s="124"/>
      <c r="CL44" s="124"/>
      <c r="CM44" s="124"/>
      <c r="CN44" s="124"/>
    </row>
    <row r="45" spans="1:92" s="132" customFormat="1" ht="16.5" customHeight="1">
      <c r="A45" s="131"/>
      <c r="B45" s="1328"/>
      <c r="C45" s="1329"/>
      <c r="D45" s="3"/>
      <c r="E45" s="1309"/>
      <c r="F45" s="1320"/>
      <c r="G45" s="1327"/>
      <c r="H45" s="1329"/>
      <c r="I45" s="1329"/>
      <c r="J45" s="1329"/>
      <c r="K45" s="1323">
        <f t="shared" si="7"/>
        <v>0</v>
      </c>
      <c r="L45" s="1329"/>
      <c r="M45" s="1329"/>
      <c r="N45" s="1329"/>
      <c r="O45" s="1329"/>
      <c r="P45" s="1313">
        <f t="shared" si="8"/>
        <v>0</v>
      </c>
      <c r="Q45" s="1329"/>
      <c r="R45" s="1330"/>
      <c r="S45" s="204"/>
      <c r="U45" s="71"/>
      <c r="V45" s="71"/>
      <c r="W45" s="71"/>
      <c r="Y45" s="1316" t="str">
        <f t="shared" si="1"/>
        <v/>
      </c>
      <c r="Z45" s="1317" t="str">
        <f t="shared" si="2"/>
        <v/>
      </c>
      <c r="AA45" s="1317" t="str">
        <f t="shared" si="3"/>
        <v/>
      </c>
      <c r="AB45" s="1317" t="str">
        <f t="shared" si="4"/>
        <v/>
      </c>
      <c r="AC45" s="1318">
        <f t="shared" si="5"/>
        <v>0</v>
      </c>
      <c r="AD45" s="124"/>
      <c r="AE45" s="129"/>
      <c r="AF45" s="122" t="s">
        <v>63</v>
      </c>
      <c r="AG45" s="123">
        <v>5</v>
      </c>
      <c r="AH45" s="123">
        <v>2019</v>
      </c>
      <c r="AI45" s="123">
        <v>12</v>
      </c>
      <c r="AJ45" s="123" t="s">
        <v>64</v>
      </c>
      <c r="AK45" s="123" t="s">
        <v>541</v>
      </c>
      <c r="AL45" s="123">
        <v>7</v>
      </c>
      <c r="AM45" s="123">
        <v>563</v>
      </c>
      <c r="AN45" s="123">
        <v>25</v>
      </c>
      <c r="AO45" s="123" t="s">
        <v>27</v>
      </c>
      <c r="AP45" s="124"/>
      <c r="AQ45" s="125"/>
      <c r="AR45" s="124"/>
      <c r="AS45" s="126"/>
      <c r="AT45" s="126"/>
      <c r="AU45" s="124"/>
      <c r="AV45" s="126"/>
      <c r="AW45" s="124"/>
      <c r="AX45" s="124"/>
      <c r="AY45" s="124"/>
      <c r="AZ45" s="124"/>
      <c r="BA45" s="124"/>
      <c r="BB45" s="124"/>
      <c r="BC45" s="124"/>
      <c r="BD45" s="124"/>
      <c r="BE45" s="124"/>
      <c r="BF45" s="124"/>
      <c r="BG45" s="124"/>
      <c r="BH45" s="124"/>
      <c r="BI45" s="124"/>
      <c r="BJ45" s="124"/>
      <c r="BK45" s="124"/>
      <c r="BL45" s="124"/>
      <c r="BM45" s="124"/>
      <c r="BN45" s="124"/>
      <c r="BO45" s="124"/>
      <c r="BP45" s="124"/>
      <c r="BQ45" s="124"/>
      <c r="BR45" s="124"/>
      <c r="BS45" s="124"/>
      <c r="BT45" s="124"/>
      <c r="BU45" s="124"/>
      <c r="BV45" s="124"/>
      <c r="BW45" s="124"/>
      <c r="BX45" s="124"/>
      <c r="BY45" s="124"/>
      <c r="BZ45" s="124"/>
      <c r="CA45" s="124"/>
      <c r="CB45" s="124"/>
      <c r="CC45" s="124"/>
      <c r="CD45" s="124"/>
      <c r="CE45" s="124"/>
      <c r="CF45" s="124"/>
      <c r="CG45" s="124"/>
      <c r="CH45" s="124"/>
      <c r="CI45" s="124"/>
      <c r="CJ45" s="124"/>
      <c r="CK45" s="124"/>
      <c r="CL45" s="124"/>
      <c r="CM45" s="124"/>
      <c r="CN45" s="124"/>
    </row>
    <row r="46" spans="1:92" s="132" customFormat="1" ht="16.5" customHeight="1">
      <c r="A46" s="131"/>
      <c r="B46" s="1328"/>
      <c r="C46" s="1329"/>
      <c r="D46" s="3"/>
      <c r="E46" s="1309"/>
      <c r="F46" s="1320"/>
      <c r="G46" s="1327"/>
      <c r="H46" s="1329"/>
      <c r="I46" s="1329"/>
      <c r="J46" s="1329"/>
      <c r="K46" s="1323">
        <f t="shared" si="7"/>
        <v>0</v>
      </c>
      <c r="L46" s="1329"/>
      <c r="M46" s="1329"/>
      <c r="N46" s="1329"/>
      <c r="O46" s="1329"/>
      <c r="P46" s="1313">
        <f t="shared" si="8"/>
        <v>0</v>
      </c>
      <c r="Q46" s="1329"/>
      <c r="R46" s="1330"/>
      <c r="S46" s="204"/>
      <c r="U46" s="71"/>
      <c r="V46" s="71"/>
      <c r="W46" s="71"/>
      <c r="Y46" s="1316" t="str">
        <f t="shared" si="1"/>
        <v/>
      </c>
      <c r="Z46" s="1317" t="str">
        <f t="shared" si="2"/>
        <v/>
      </c>
      <c r="AA46" s="1317" t="str">
        <f t="shared" si="3"/>
        <v/>
      </c>
      <c r="AB46" s="1317" t="str">
        <f t="shared" si="4"/>
        <v/>
      </c>
      <c r="AC46" s="1318">
        <f t="shared" si="5"/>
        <v>0</v>
      </c>
      <c r="AD46" s="124"/>
      <c r="AE46" s="129"/>
      <c r="AF46" s="122" t="s">
        <v>65</v>
      </c>
      <c r="AG46" s="123">
        <v>15</v>
      </c>
      <c r="AH46" s="123">
        <v>2015</v>
      </c>
      <c r="AI46" s="123">
        <v>12</v>
      </c>
      <c r="AJ46" s="123" t="s">
        <v>27</v>
      </c>
      <c r="AK46" s="123" t="s">
        <v>27</v>
      </c>
      <c r="AL46" s="123">
        <v>0</v>
      </c>
      <c r="AM46" s="123">
        <v>0</v>
      </c>
      <c r="AN46" s="123">
        <v>0</v>
      </c>
      <c r="AO46" s="123" t="s">
        <v>27</v>
      </c>
      <c r="AP46" s="124"/>
      <c r="AQ46" s="125"/>
      <c r="AR46" s="124"/>
      <c r="AS46" s="126"/>
      <c r="AT46" s="126"/>
      <c r="AU46" s="124"/>
      <c r="AV46" s="126"/>
      <c r="AW46" s="124"/>
      <c r="AX46" s="124"/>
      <c r="AY46" s="124"/>
      <c r="AZ46" s="124"/>
      <c r="BA46" s="124"/>
      <c r="BB46" s="124"/>
      <c r="BC46" s="124"/>
      <c r="BD46" s="124"/>
      <c r="BE46" s="124"/>
      <c r="BF46" s="124"/>
      <c r="BG46" s="124"/>
      <c r="BH46" s="124"/>
      <c r="BI46" s="124"/>
      <c r="BJ46" s="124"/>
      <c r="BK46" s="124"/>
      <c r="BL46" s="124"/>
      <c r="BM46" s="124"/>
      <c r="BN46" s="124"/>
      <c r="BO46" s="124"/>
      <c r="BP46" s="124"/>
      <c r="BQ46" s="124"/>
      <c r="BR46" s="124"/>
      <c r="BS46" s="124"/>
      <c r="BT46" s="124"/>
      <c r="BU46" s="124"/>
      <c r="BV46" s="124"/>
      <c r="BW46" s="124"/>
      <c r="BX46" s="124"/>
      <c r="BY46" s="124"/>
      <c r="BZ46" s="124"/>
      <c r="CA46" s="124"/>
      <c r="CB46" s="124"/>
      <c r="CC46" s="124"/>
      <c r="CD46" s="124"/>
      <c r="CE46" s="124"/>
      <c r="CF46" s="124"/>
      <c r="CG46" s="124"/>
      <c r="CH46" s="124"/>
      <c r="CI46" s="124"/>
      <c r="CJ46" s="124"/>
      <c r="CK46" s="124"/>
      <c r="CL46" s="124"/>
      <c r="CM46" s="124"/>
      <c r="CN46" s="124"/>
    </row>
    <row r="47" spans="1:92" s="132" customFormat="1" ht="16.5" customHeight="1">
      <c r="A47" s="131"/>
      <c r="B47" s="1328"/>
      <c r="C47" s="1329"/>
      <c r="D47" s="3"/>
      <c r="E47" s="1309"/>
      <c r="F47" s="1320"/>
      <c r="G47" s="1327"/>
      <c r="H47" s="1329"/>
      <c r="I47" s="1329"/>
      <c r="J47" s="1329"/>
      <c r="K47" s="1323">
        <f t="shared" si="7"/>
        <v>0</v>
      </c>
      <c r="L47" s="1329"/>
      <c r="M47" s="1329"/>
      <c r="N47" s="1329"/>
      <c r="O47" s="1329"/>
      <c r="P47" s="1313">
        <f t="shared" si="8"/>
        <v>0</v>
      </c>
      <c r="Q47" s="1329"/>
      <c r="R47" s="1330"/>
      <c r="S47" s="204"/>
      <c r="U47" s="71"/>
      <c r="V47" s="71"/>
      <c r="W47" s="71"/>
      <c r="Y47" s="1316" t="str">
        <f t="shared" si="1"/>
        <v/>
      </c>
      <c r="Z47" s="1317" t="str">
        <f t="shared" si="2"/>
        <v/>
      </c>
      <c r="AA47" s="1317" t="str">
        <f t="shared" si="3"/>
        <v/>
      </c>
      <c r="AB47" s="1317" t="str">
        <f t="shared" si="4"/>
        <v/>
      </c>
      <c r="AC47" s="1318">
        <f t="shared" si="5"/>
        <v>0</v>
      </c>
      <c r="AD47" s="124"/>
      <c r="AE47" s="129"/>
      <c r="AF47" s="122" t="s">
        <v>66</v>
      </c>
      <c r="AG47" s="123">
        <v>1</v>
      </c>
      <c r="AH47" s="123" t="s">
        <v>27</v>
      </c>
      <c r="AI47" s="123" t="s">
        <v>27</v>
      </c>
      <c r="AJ47" s="123" t="s">
        <v>27</v>
      </c>
      <c r="AK47" s="123" t="s">
        <v>27</v>
      </c>
      <c r="AL47" s="123" t="s">
        <v>27</v>
      </c>
      <c r="AM47" s="123" t="s">
        <v>27</v>
      </c>
      <c r="AN47" s="123" t="s">
        <v>27</v>
      </c>
      <c r="AO47" s="123" t="s">
        <v>27</v>
      </c>
      <c r="AP47" s="124"/>
      <c r="AQ47" s="125"/>
      <c r="AR47" s="124"/>
      <c r="AS47" s="126"/>
      <c r="AT47" s="126"/>
      <c r="AU47" s="124"/>
      <c r="AV47" s="126"/>
      <c r="AW47" s="124"/>
      <c r="AX47" s="124"/>
      <c r="AY47" s="124"/>
      <c r="AZ47" s="124"/>
      <c r="BA47" s="124"/>
      <c r="BB47" s="124"/>
      <c r="BC47" s="124"/>
      <c r="BD47" s="124"/>
      <c r="BE47" s="124"/>
      <c r="BF47" s="124"/>
      <c r="BG47" s="124"/>
      <c r="BH47" s="124"/>
      <c r="BI47" s="124"/>
      <c r="BJ47" s="124"/>
      <c r="BK47" s="124"/>
      <c r="BL47" s="124"/>
      <c r="BM47" s="124"/>
      <c r="BN47" s="124"/>
      <c r="BO47" s="124"/>
      <c r="BP47" s="124"/>
      <c r="BQ47" s="124"/>
      <c r="BR47" s="124"/>
      <c r="BS47" s="124"/>
      <c r="BT47" s="124"/>
      <c r="BU47" s="124"/>
      <c r="BV47" s="124"/>
      <c r="BW47" s="124"/>
      <c r="BX47" s="124"/>
      <c r="BY47" s="124"/>
      <c r="BZ47" s="124"/>
      <c r="CA47" s="124"/>
      <c r="CB47" s="124"/>
      <c r="CC47" s="124"/>
      <c r="CD47" s="124"/>
      <c r="CE47" s="124"/>
      <c r="CF47" s="124"/>
      <c r="CG47" s="124"/>
      <c r="CH47" s="124"/>
      <c r="CI47" s="124"/>
      <c r="CJ47" s="124"/>
      <c r="CK47" s="124"/>
      <c r="CL47" s="124"/>
      <c r="CM47" s="124"/>
      <c r="CN47" s="124"/>
    </row>
    <row r="48" spans="1:92" s="132" customFormat="1" ht="16.5" customHeight="1">
      <c r="A48" s="131"/>
      <c r="B48" s="1328"/>
      <c r="C48" s="1329"/>
      <c r="D48" s="3"/>
      <c r="E48" s="1309"/>
      <c r="F48" s="1320"/>
      <c r="G48" s="1327"/>
      <c r="H48" s="1329"/>
      <c r="I48" s="1329"/>
      <c r="J48" s="1329"/>
      <c r="K48" s="1323">
        <f t="shared" si="7"/>
        <v>0</v>
      </c>
      <c r="L48" s="1329"/>
      <c r="M48" s="1329"/>
      <c r="N48" s="1329"/>
      <c r="O48" s="1329"/>
      <c r="P48" s="1313">
        <f t="shared" si="8"/>
        <v>0</v>
      </c>
      <c r="Q48" s="1329"/>
      <c r="R48" s="1330"/>
      <c r="S48" s="204"/>
      <c r="U48" s="71"/>
      <c r="V48" s="71"/>
      <c r="W48" s="71"/>
      <c r="Y48" s="1316" t="str">
        <f t="shared" si="1"/>
        <v/>
      </c>
      <c r="Z48" s="1317" t="str">
        <f t="shared" si="2"/>
        <v/>
      </c>
      <c r="AA48" s="1317" t="str">
        <f t="shared" si="3"/>
        <v/>
      </c>
      <c r="AB48" s="1317" t="str">
        <f t="shared" si="4"/>
        <v/>
      </c>
      <c r="AC48" s="1318">
        <f t="shared" si="5"/>
        <v>0</v>
      </c>
      <c r="AD48" s="124"/>
      <c r="AE48" s="129"/>
      <c r="AF48" s="122" t="s">
        <v>67</v>
      </c>
      <c r="AG48" s="123">
        <v>4</v>
      </c>
      <c r="AH48" s="123" t="s">
        <v>27</v>
      </c>
      <c r="AI48" s="123" t="s">
        <v>27</v>
      </c>
      <c r="AJ48" s="123" t="s">
        <v>27</v>
      </c>
      <c r="AK48" s="123" t="s">
        <v>27</v>
      </c>
      <c r="AL48" s="123" t="s">
        <v>27</v>
      </c>
      <c r="AM48" s="123" t="s">
        <v>27</v>
      </c>
      <c r="AN48" s="123" t="s">
        <v>27</v>
      </c>
      <c r="AO48" s="123" t="s">
        <v>27</v>
      </c>
      <c r="AP48" s="124"/>
      <c r="AQ48" s="125"/>
      <c r="AR48" s="124"/>
      <c r="AS48" s="126"/>
      <c r="AT48" s="126"/>
      <c r="AU48" s="124"/>
      <c r="AV48" s="126"/>
      <c r="AW48" s="124"/>
      <c r="AX48" s="124"/>
      <c r="AY48" s="124"/>
      <c r="AZ48" s="124"/>
      <c r="BA48" s="124"/>
      <c r="BB48" s="124"/>
      <c r="BC48" s="124"/>
      <c r="BD48" s="124"/>
      <c r="BE48" s="124"/>
      <c r="BF48" s="124"/>
      <c r="BG48" s="124"/>
      <c r="BH48" s="124"/>
      <c r="BI48" s="124"/>
      <c r="BJ48" s="124"/>
      <c r="BK48" s="124"/>
      <c r="BL48" s="124"/>
      <c r="BM48" s="124"/>
      <c r="BN48" s="124"/>
      <c r="BO48" s="124"/>
      <c r="BP48" s="124"/>
      <c r="BQ48" s="124"/>
      <c r="BR48" s="124"/>
      <c r="BS48" s="124"/>
      <c r="BT48" s="124"/>
      <c r="BU48" s="124"/>
      <c r="BV48" s="124"/>
      <c r="BW48" s="124"/>
      <c r="BX48" s="124"/>
      <c r="BY48" s="124"/>
      <c r="BZ48" s="124"/>
      <c r="CA48" s="124"/>
      <c r="CB48" s="124"/>
      <c r="CC48" s="124"/>
      <c r="CD48" s="124"/>
      <c r="CE48" s="124"/>
      <c r="CF48" s="124"/>
      <c r="CG48" s="124"/>
      <c r="CH48" s="124"/>
      <c r="CI48" s="124"/>
      <c r="CJ48" s="124"/>
      <c r="CK48" s="124"/>
      <c r="CL48" s="124"/>
      <c r="CM48" s="124"/>
      <c r="CN48" s="124"/>
    </row>
    <row r="49" spans="1:92" s="132" customFormat="1" ht="16.5" customHeight="1">
      <c r="A49" s="131"/>
      <c r="B49" s="1328"/>
      <c r="C49" s="1329"/>
      <c r="D49" s="3"/>
      <c r="E49" s="1309"/>
      <c r="F49" s="1320"/>
      <c r="G49" s="1327"/>
      <c r="H49" s="1329"/>
      <c r="I49" s="1329"/>
      <c r="J49" s="1329"/>
      <c r="K49" s="1323">
        <f t="shared" si="7"/>
        <v>0</v>
      </c>
      <c r="L49" s="1329"/>
      <c r="M49" s="1329"/>
      <c r="N49" s="1329"/>
      <c r="O49" s="1329"/>
      <c r="P49" s="1313">
        <f t="shared" si="8"/>
        <v>0</v>
      </c>
      <c r="Q49" s="1329"/>
      <c r="R49" s="1330"/>
      <c r="S49" s="204"/>
      <c r="U49" s="71"/>
      <c r="V49" s="71"/>
      <c r="W49" s="71"/>
      <c r="Y49" s="1316" t="str">
        <f t="shared" si="1"/>
        <v/>
      </c>
      <c r="Z49" s="1317" t="str">
        <f t="shared" si="2"/>
        <v/>
      </c>
      <c r="AA49" s="1317" t="str">
        <f t="shared" si="3"/>
        <v/>
      </c>
      <c r="AB49" s="1317" t="str">
        <f t="shared" si="4"/>
        <v/>
      </c>
      <c r="AC49" s="1318">
        <f t="shared" si="5"/>
        <v>0</v>
      </c>
      <c r="AD49" s="124"/>
      <c r="AE49" s="129"/>
      <c r="AF49" s="122" t="s">
        <v>68</v>
      </c>
      <c r="AG49" s="123">
        <v>8</v>
      </c>
      <c r="AH49" s="123" t="s">
        <v>27</v>
      </c>
      <c r="AI49" s="123" t="s">
        <v>27</v>
      </c>
      <c r="AJ49" s="123" t="s">
        <v>27</v>
      </c>
      <c r="AK49" s="123" t="s">
        <v>27</v>
      </c>
      <c r="AL49" s="123" t="s">
        <v>27</v>
      </c>
      <c r="AM49" s="123" t="s">
        <v>27</v>
      </c>
      <c r="AN49" s="123" t="s">
        <v>27</v>
      </c>
      <c r="AO49" s="123" t="s">
        <v>27</v>
      </c>
      <c r="AP49" s="124"/>
      <c r="AQ49" s="125"/>
      <c r="AR49" s="124"/>
      <c r="AS49" s="126"/>
      <c r="AT49" s="126"/>
      <c r="AU49" s="124"/>
      <c r="AV49" s="126"/>
      <c r="AW49" s="124"/>
      <c r="AX49" s="124"/>
      <c r="AY49" s="124"/>
      <c r="AZ49" s="124"/>
      <c r="BA49" s="124"/>
      <c r="BB49" s="124"/>
      <c r="BC49" s="124"/>
      <c r="BD49" s="124"/>
      <c r="BE49" s="124"/>
      <c r="BF49" s="124"/>
      <c r="BG49" s="124"/>
      <c r="BH49" s="124"/>
      <c r="BI49" s="124"/>
      <c r="BJ49" s="124"/>
      <c r="BK49" s="124"/>
      <c r="BL49" s="124"/>
      <c r="BM49" s="124"/>
      <c r="BN49" s="124"/>
      <c r="BO49" s="124"/>
      <c r="BP49" s="124"/>
      <c r="BQ49" s="124"/>
      <c r="BR49" s="124"/>
      <c r="BS49" s="124"/>
      <c r="BT49" s="124"/>
      <c r="BU49" s="124"/>
      <c r="BV49" s="124"/>
      <c r="BW49" s="124"/>
      <c r="BX49" s="124"/>
      <c r="BY49" s="124"/>
      <c r="BZ49" s="124"/>
      <c r="CA49" s="124"/>
      <c r="CB49" s="124"/>
      <c r="CC49" s="124"/>
      <c r="CD49" s="124"/>
      <c r="CE49" s="124"/>
      <c r="CF49" s="124"/>
      <c r="CG49" s="124"/>
      <c r="CH49" s="124"/>
      <c r="CI49" s="124"/>
      <c r="CJ49" s="124"/>
      <c r="CK49" s="124"/>
      <c r="CL49" s="124"/>
      <c r="CM49" s="124"/>
      <c r="CN49" s="124"/>
    </row>
    <row r="50" spans="1:92" s="132" customFormat="1" ht="16.5" customHeight="1">
      <c r="A50" s="131"/>
      <c r="B50" s="1328"/>
      <c r="C50" s="1329"/>
      <c r="D50" s="3"/>
      <c r="E50" s="1309"/>
      <c r="F50" s="1320"/>
      <c r="G50" s="1327"/>
      <c r="H50" s="1329"/>
      <c r="I50" s="1329"/>
      <c r="J50" s="1329"/>
      <c r="K50" s="1323">
        <f t="shared" si="7"/>
        <v>0</v>
      </c>
      <c r="L50" s="1329"/>
      <c r="M50" s="1329"/>
      <c r="N50" s="1329"/>
      <c r="O50" s="1329"/>
      <c r="P50" s="1313">
        <f t="shared" si="8"/>
        <v>0</v>
      </c>
      <c r="Q50" s="1329"/>
      <c r="R50" s="1330"/>
      <c r="S50" s="204"/>
      <c r="U50" s="71"/>
      <c r="V50" s="71"/>
      <c r="W50" s="71"/>
      <c r="Y50" s="1316" t="str">
        <f t="shared" si="1"/>
        <v/>
      </c>
      <c r="Z50" s="1317" t="str">
        <f t="shared" si="2"/>
        <v/>
      </c>
      <c r="AA50" s="1317" t="str">
        <f t="shared" si="3"/>
        <v/>
      </c>
      <c r="AB50" s="1317" t="str">
        <f t="shared" si="4"/>
        <v/>
      </c>
      <c r="AC50" s="1318">
        <f t="shared" si="5"/>
        <v>0</v>
      </c>
      <c r="AD50" s="124"/>
      <c r="AE50" s="129"/>
      <c r="AF50" s="122" t="s">
        <v>69</v>
      </c>
      <c r="AG50" s="123">
        <v>9</v>
      </c>
      <c r="AH50" s="123">
        <v>2016</v>
      </c>
      <c r="AI50" s="123">
        <v>12</v>
      </c>
      <c r="AJ50" s="123" t="s">
        <v>70</v>
      </c>
      <c r="AK50" s="123" t="s">
        <v>541</v>
      </c>
      <c r="AL50" s="123">
        <v>6</v>
      </c>
      <c r="AM50" s="123">
        <v>771</v>
      </c>
      <c r="AN50" s="123">
        <v>33</v>
      </c>
      <c r="AO50" s="123" t="s">
        <v>27</v>
      </c>
      <c r="AP50" s="124"/>
      <c r="AQ50" s="125"/>
      <c r="AR50" s="124"/>
      <c r="AS50" s="126"/>
      <c r="AT50" s="126"/>
      <c r="AU50" s="124"/>
      <c r="AV50" s="126"/>
      <c r="AW50" s="124"/>
      <c r="AX50" s="124"/>
      <c r="AY50" s="124"/>
      <c r="AZ50" s="124"/>
      <c r="BA50" s="124"/>
      <c r="BB50" s="124"/>
      <c r="BC50" s="124"/>
      <c r="BD50" s="124"/>
      <c r="BE50" s="124"/>
      <c r="BF50" s="124"/>
      <c r="BG50" s="124"/>
      <c r="BH50" s="124"/>
      <c r="BI50" s="124"/>
      <c r="BJ50" s="124"/>
      <c r="BK50" s="124"/>
      <c r="BL50" s="124"/>
      <c r="BM50" s="124"/>
      <c r="BN50" s="124"/>
      <c r="BO50" s="124"/>
      <c r="BP50" s="124"/>
      <c r="BQ50" s="124"/>
      <c r="BR50" s="124"/>
      <c r="BS50" s="124"/>
      <c r="BT50" s="124"/>
      <c r="BU50" s="124"/>
      <c r="BV50" s="124"/>
      <c r="BW50" s="124"/>
      <c r="BX50" s="124"/>
      <c r="BY50" s="124"/>
      <c r="BZ50" s="124"/>
      <c r="CA50" s="124"/>
      <c r="CB50" s="124"/>
      <c r="CC50" s="124"/>
      <c r="CD50" s="124"/>
      <c r="CE50" s="124"/>
      <c r="CF50" s="124"/>
      <c r="CG50" s="124"/>
      <c r="CH50" s="124"/>
      <c r="CI50" s="124"/>
      <c r="CJ50" s="124"/>
      <c r="CK50" s="124"/>
      <c r="CL50" s="124"/>
      <c r="CM50" s="124"/>
      <c r="CN50" s="124"/>
    </row>
    <row r="51" spans="1:92" s="132" customFormat="1" ht="16.5" customHeight="1">
      <c r="A51" s="131"/>
      <c r="B51" s="1328"/>
      <c r="C51" s="1329"/>
      <c r="D51" s="3"/>
      <c r="E51" s="1309"/>
      <c r="F51" s="1320"/>
      <c r="G51" s="1327"/>
      <c r="H51" s="1329"/>
      <c r="I51" s="1329"/>
      <c r="J51" s="1329"/>
      <c r="K51" s="1323">
        <f t="shared" si="7"/>
        <v>0</v>
      </c>
      <c r="L51" s="1329"/>
      <c r="M51" s="1329"/>
      <c r="N51" s="1329"/>
      <c r="O51" s="1329"/>
      <c r="P51" s="1313">
        <f t="shared" si="8"/>
        <v>0</v>
      </c>
      <c r="Q51" s="1329"/>
      <c r="R51" s="1330"/>
      <c r="S51" s="204"/>
      <c r="U51" s="71"/>
      <c r="V51" s="71"/>
      <c r="W51" s="71"/>
      <c r="Y51" s="1316" t="str">
        <f t="shared" si="1"/>
        <v/>
      </c>
      <c r="Z51" s="1317" t="str">
        <f t="shared" si="2"/>
        <v/>
      </c>
      <c r="AA51" s="1317" t="str">
        <f t="shared" si="3"/>
        <v/>
      </c>
      <c r="AB51" s="1317" t="str">
        <f t="shared" si="4"/>
        <v/>
      </c>
      <c r="AC51" s="1318">
        <f t="shared" si="5"/>
        <v>0</v>
      </c>
      <c r="AD51" s="124"/>
      <c r="AE51" s="129"/>
      <c r="AF51" s="122" t="s">
        <v>71</v>
      </c>
      <c r="AG51" s="123">
        <v>5</v>
      </c>
      <c r="AH51" s="123" t="s">
        <v>27</v>
      </c>
      <c r="AI51" s="123" t="s">
        <v>27</v>
      </c>
      <c r="AJ51" s="123" t="s">
        <v>27</v>
      </c>
      <c r="AK51" s="123" t="s">
        <v>27</v>
      </c>
      <c r="AL51" s="123" t="s">
        <v>27</v>
      </c>
      <c r="AM51" s="123" t="s">
        <v>27</v>
      </c>
      <c r="AN51" s="123" t="s">
        <v>27</v>
      </c>
      <c r="AO51" s="123" t="s">
        <v>27</v>
      </c>
      <c r="AP51" s="124"/>
      <c r="AQ51" s="125"/>
      <c r="AR51" s="124"/>
      <c r="AS51" s="126"/>
      <c r="AT51" s="126"/>
      <c r="AU51" s="124"/>
      <c r="AV51" s="126"/>
      <c r="AW51" s="124"/>
      <c r="AX51" s="124"/>
      <c r="AY51" s="124"/>
      <c r="AZ51" s="124"/>
      <c r="BA51" s="124"/>
      <c r="BB51" s="124"/>
      <c r="BC51" s="124"/>
      <c r="BD51" s="124"/>
      <c r="BE51" s="124"/>
      <c r="BF51" s="124"/>
      <c r="BG51" s="124"/>
      <c r="BH51" s="124"/>
      <c r="BI51" s="124"/>
      <c r="BJ51" s="124"/>
      <c r="BK51" s="124"/>
      <c r="BL51" s="124"/>
      <c r="BM51" s="124"/>
      <c r="BN51" s="124"/>
      <c r="BO51" s="124"/>
      <c r="BP51" s="124"/>
      <c r="BQ51" s="124"/>
      <c r="BR51" s="124"/>
      <c r="BS51" s="124"/>
      <c r="BT51" s="124"/>
      <c r="BU51" s="124"/>
      <c r="BV51" s="124"/>
      <c r="BW51" s="124"/>
      <c r="BX51" s="124"/>
      <c r="BY51" s="124"/>
      <c r="BZ51" s="124"/>
      <c r="CA51" s="124"/>
      <c r="CB51" s="124"/>
      <c r="CC51" s="124"/>
      <c r="CD51" s="124"/>
      <c r="CE51" s="124"/>
      <c r="CF51" s="124"/>
      <c r="CG51" s="124"/>
      <c r="CH51" s="124"/>
      <c r="CI51" s="124"/>
      <c r="CJ51" s="124"/>
      <c r="CK51" s="124"/>
      <c r="CL51" s="124"/>
      <c r="CM51" s="124"/>
      <c r="CN51" s="124"/>
    </row>
    <row r="52" spans="1:92" s="132" customFormat="1" ht="16.5" customHeight="1">
      <c r="A52" s="131"/>
      <c r="B52" s="1328"/>
      <c r="C52" s="1329"/>
      <c r="D52" s="3"/>
      <c r="E52" s="1309"/>
      <c r="F52" s="1320"/>
      <c r="G52" s="1327"/>
      <c r="H52" s="1329"/>
      <c r="I52" s="1329"/>
      <c r="J52" s="1329"/>
      <c r="K52" s="1323">
        <f t="shared" si="7"/>
        <v>0</v>
      </c>
      <c r="L52" s="1329"/>
      <c r="M52" s="1329"/>
      <c r="N52" s="1329"/>
      <c r="O52" s="1329"/>
      <c r="P52" s="1313">
        <f t="shared" si="8"/>
        <v>0</v>
      </c>
      <c r="Q52" s="1329"/>
      <c r="R52" s="1330"/>
      <c r="S52" s="204"/>
      <c r="U52" s="71"/>
      <c r="V52" s="71"/>
      <c r="W52" s="71"/>
      <c r="Y52" s="1316" t="str">
        <f t="shared" si="1"/>
        <v/>
      </c>
      <c r="Z52" s="1317" t="str">
        <f t="shared" si="2"/>
        <v/>
      </c>
      <c r="AA52" s="1317" t="str">
        <f t="shared" si="3"/>
        <v/>
      </c>
      <c r="AB52" s="1317" t="str">
        <f t="shared" si="4"/>
        <v/>
      </c>
      <c r="AC52" s="1318">
        <f t="shared" si="5"/>
        <v>0</v>
      </c>
      <c r="AD52" s="124"/>
      <c r="AE52" s="129"/>
      <c r="AF52" s="122" t="s">
        <v>72</v>
      </c>
      <c r="AG52" s="123">
        <v>5</v>
      </c>
      <c r="AH52" s="123" t="s">
        <v>27</v>
      </c>
      <c r="AI52" s="123" t="s">
        <v>27</v>
      </c>
      <c r="AJ52" s="123" t="s">
        <v>27</v>
      </c>
      <c r="AK52" s="123" t="s">
        <v>27</v>
      </c>
      <c r="AL52" s="123" t="s">
        <v>27</v>
      </c>
      <c r="AM52" s="123" t="s">
        <v>27</v>
      </c>
      <c r="AN52" s="123" t="s">
        <v>27</v>
      </c>
      <c r="AO52" s="123" t="s">
        <v>27</v>
      </c>
      <c r="AP52" s="124"/>
      <c r="AQ52" s="125"/>
      <c r="AR52" s="124"/>
      <c r="AS52" s="126"/>
      <c r="AT52" s="126"/>
      <c r="AU52" s="124"/>
      <c r="AV52" s="126"/>
      <c r="AW52" s="124"/>
      <c r="AX52" s="124"/>
      <c r="AY52" s="124"/>
      <c r="AZ52" s="124"/>
      <c r="BA52" s="124"/>
      <c r="BB52" s="124"/>
      <c r="BC52" s="124"/>
      <c r="BD52" s="124"/>
      <c r="BE52" s="124"/>
      <c r="BF52" s="124"/>
      <c r="BG52" s="124"/>
      <c r="BH52" s="124"/>
      <c r="BI52" s="124"/>
      <c r="BJ52" s="124"/>
      <c r="BK52" s="124"/>
      <c r="BL52" s="124"/>
      <c r="BM52" s="124"/>
      <c r="BN52" s="124"/>
      <c r="BO52" s="124"/>
      <c r="BP52" s="124"/>
      <c r="BQ52" s="124"/>
      <c r="BR52" s="124"/>
      <c r="BS52" s="124"/>
      <c r="BT52" s="124"/>
      <c r="BU52" s="124"/>
      <c r="BV52" s="124"/>
      <c r="BW52" s="124"/>
      <c r="BX52" s="124"/>
      <c r="BY52" s="124"/>
      <c r="BZ52" s="124"/>
      <c r="CA52" s="124"/>
      <c r="CB52" s="124"/>
      <c r="CC52" s="124"/>
      <c r="CD52" s="124"/>
      <c r="CE52" s="124"/>
      <c r="CF52" s="124"/>
      <c r="CG52" s="124"/>
      <c r="CH52" s="124"/>
      <c r="CI52" s="124"/>
      <c r="CJ52" s="124"/>
      <c r="CK52" s="124"/>
      <c r="CL52" s="124"/>
      <c r="CM52" s="124"/>
      <c r="CN52" s="124"/>
    </row>
    <row r="53" spans="1:92" s="132" customFormat="1" ht="16.5" customHeight="1">
      <c r="A53" s="131"/>
      <c r="B53" s="1328"/>
      <c r="C53" s="1329"/>
      <c r="D53" s="3"/>
      <c r="E53" s="1309"/>
      <c r="F53" s="1320"/>
      <c r="G53" s="1327"/>
      <c r="H53" s="1329"/>
      <c r="I53" s="1329"/>
      <c r="J53" s="1329"/>
      <c r="K53" s="1323">
        <f t="shared" si="7"/>
        <v>0</v>
      </c>
      <c r="L53" s="1329"/>
      <c r="M53" s="1329"/>
      <c r="N53" s="1329"/>
      <c r="O53" s="1329"/>
      <c r="P53" s="1313">
        <f t="shared" si="8"/>
        <v>0</v>
      </c>
      <c r="Q53" s="1329"/>
      <c r="R53" s="1330"/>
      <c r="S53" s="204"/>
      <c r="U53" s="71"/>
      <c r="V53" s="71"/>
      <c r="W53" s="71"/>
      <c r="Y53" s="1316" t="str">
        <f t="shared" si="1"/>
        <v/>
      </c>
      <c r="Z53" s="1317" t="str">
        <f t="shared" si="2"/>
        <v/>
      </c>
      <c r="AA53" s="1317" t="str">
        <f t="shared" si="3"/>
        <v/>
      </c>
      <c r="AB53" s="1317" t="str">
        <f t="shared" si="4"/>
        <v/>
      </c>
      <c r="AC53" s="1318">
        <f t="shared" si="5"/>
        <v>0</v>
      </c>
      <c r="AD53" s="124"/>
      <c r="AE53" s="129"/>
      <c r="AF53" s="122" t="s">
        <v>73</v>
      </c>
      <c r="AG53" s="123">
        <v>10</v>
      </c>
      <c r="AH53" s="123" t="s">
        <v>27</v>
      </c>
      <c r="AI53" s="123" t="s">
        <v>27</v>
      </c>
      <c r="AJ53" s="123" t="s">
        <v>27</v>
      </c>
      <c r="AK53" s="123" t="s">
        <v>27</v>
      </c>
      <c r="AL53" s="123" t="s">
        <v>27</v>
      </c>
      <c r="AM53" s="123" t="s">
        <v>27</v>
      </c>
      <c r="AN53" s="123" t="s">
        <v>27</v>
      </c>
      <c r="AO53" s="123" t="s">
        <v>27</v>
      </c>
      <c r="AP53" s="124"/>
      <c r="AQ53" s="125"/>
      <c r="AR53" s="124"/>
      <c r="AS53" s="126"/>
      <c r="AT53" s="126"/>
      <c r="AU53" s="124"/>
      <c r="AV53" s="126"/>
      <c r="AW53" s="124"/>
      <c r="AX53" s="124"/>
      <c r="AY53" s="124"/>
      <c r="AZ53" s="124"/>
      <c r="BA53" s="124"/>
      <c r="BB53" s="124"/>
      <c r="BC53" s="124"/>
      <c r="BD53" s="124"/>
      <c r="BE53" s="124"/>
      <c r="BF53" s="124"/>
      <c r="BG53" s="124"/>
      <c r="BH53" s="124"/>
      <c r="BI53" s="124"/>
      <c r="BJ53" s="124"/>
      <c r="BK53" s="124"/>
      <c r="BL53" s="124"/>
      <c r="BM53" s="124"/>
      <c r="BN53" s="124"/>
      <c r="BO53" s="124"/>
      <c r="BP53" s="124"/>
      <c r="BQ53" s="124"/>
      <c r="BR53" s="124"/>
      <c r="BS53" s="124"/>
      <c r="BT53" s="124"/>
      <c r="BU53" s="124"/>
      <c r="BV53" s="124"/>
      <c r="BW53" s="124"/>
      <c r="BX53" s="124"/>
      <c r="BY53" s="124"/>
      <c r="BZ53" s="124"/>
      <c r="CA53" s="124"/>
      <c r="CB53" s="124"/>
      <c r="CC53" s="124"/>
      <c r="CD53" s="124"/>
      <c r="CE53" s="124"/>
      <c r="CF53" s="124"/>
      <c r="CG53" s="124"/>
      <c r="CH53" s="124"/>
      <c r="CI53" s="124"/>
      <c r="CJ53" s="124"/>
      <c r="CK53" s="124"/>
      <c r="CL53" s="124"/>
      <c r="CM53" s="124"/>
      <c r="CN53" s="124"/>
    </row>
    <row r="54" spans="1:92" s="132" customFormat="1" ht="16.5" customHeight="1">
      <c r="A54" s="131"/>
      <c r="B54" s="1328"/>
      <c r="C54" s="1329"/>
      <c r="D54" s="3"/>
      <c r="E54" s="1309"/>
      <c r="F54" s="1320"/>
      <c r="G54" s="1327"/>
      <c r="H54" s="1329"/>
      <c r="I54" s="1329"/>
      <c r="J54" s="1329"/>
      <c r="K54" s="1323">
        <f t="shared" si="7"/>
        <v>0</v>
      </c>
      <c r="L54" s="1329"/>
      <c r="M54" s="1329"/>
      <c r="N54" s="1329"/>
      <c r="O54" s="1329"/>
      <c r="P54" s="1313">
        <f t="shared" si="8"/>
        <v>0</v>
      </c>
      <c r="Q54" s="1329"/>
      <c r="R54" s="1330"/>
      <c r="S54" s="204"/>
      <c r="U54" s="71"/>
      <c r="V54" s="71"/>
      <c r="W54" s="71"/>
      <c r="Y54" s="1316" t="str">
        <f t="shared" si="1"/>
        <v/>
      </c>
      <c r="Z54" s="1317" t="str">
        <f t="shared" si="2"/>
        <v/>
      </c>
      <c r="AA54" s="1317" t="str">
        <f t="shared" si="3"/>
        <v/>
      </c>
      <c r="AB54" s="1317" t="str">
        <f t="shared" si="4"/>
        <v/>
      </c>
      <c r="AC54" s="1318">
        <f t="shared" si="5"/>
        <v>0</v>
      </c>
      <c r="AD54" s="124"/>
      <c r="AE54" s="129"/>
      <c r="AF54" s="122" t="s">
        <v>74</v>
      </c>
      <c r="AG54" s="123">
        <v>5</v>
      </c>
      <c r="AH54" s="123" t="s">
        <v>27</v>
      </c>
      <c r="AI54" s="123" t="s">
        <v>27</v>
      </c>
      <c r="AJ54" s="123" t="s">
        <v>27</v>
      </c>
      <c r="AK54" s="123" t="s">
        <v>27</v>
      </c>
      <c r="AL54" s="123" t="s">
        <v>27</v>
      </c>
      <c r="AM54" s="123" t="s">
        <v>27</v>
      </c>
      <c r="AN54" s="123" t="s">
        <v>27</v>
      </c>
      <c r="AO54" s="123" t="s">
        <v>27</v>
      </c>
      <c r="AP54" s="124"/>
      <c r="AQ54" s="125"/>
      <c r="AR54" s="124"/>
      <c r="AS54" s="126"/>
      <c r="AT54" s="126"/>
      <c r="AU54" s="124"/>
      <c r="AV54" s="126"/>
      <c r="AW54" s="124"/>
      <c r="AX54" s="124"/>
      <c r="AY54" s="124"/>
      <c r="AZ54" s="124"/>
      <c r="BA54" s="124"/>
      <c r="BB54" s="124"/>
      <c r="BC54" s="124"/>
      <c r="BD54" s="124"/>
      <c r="BE54" s="124"/>
      <c r="BF54" s="124"/>
      <c r="BG54" s="124"/>
      <c r="BH54" s="124"/>
      <c r="BI54" s="124"/>
      <c r="BJ54" s="124"/>
      <c r="BK54" s="124"/>
      <c r="BL54" s="124"/>
      <c r="BM54" s="124"/>
      <c r="BN54" s="124"/>
      <c r="BO54" s="124"/>
      <c r="BP54" s="124"/>
      <c r="BQ54" s="124"/>
      <c r="BR54" s="124"/>
      <c r="BS54" s="124"/>
      <c r="BT54" s="124"/>
      <c r="BU54" s="124"/>
      <c r="BV54" s="124"/>
      <c r="BW54" s="124"/>
      <c r="BX54" s="124"/>
      <c r="BY54" s="124"/>
      <c r="BZ54" s="124"/>
      <c r="CA54" s="124"/>
      <c r="CB54" s="124"/>
      <c r="CC54" s="124"/>
      <c r="CD54" s="124"/>
      <c r="CE54" s="124"/>
      <c r="CF54" s="124"/>
      <c r="CG54" s="124"/>
      <c r="CH54" s="124"/>
      <c r="CI54" s="124"/>
      <c r="CJ54" s="124"/>
      <c r="CK54" s="124"/>
      <c r="CL54" s="124"/>
      <c r="CM54" s="124"/>
      <c r="CN54" s="124"/>
    </row>
    <row r="55" spans="1:92" s="132" customFormat="1" ht="16.5" customHeight="1">
      <c r="A55" s="131"/>
      <c r="B55" s="1328"/>
      <c r="C55" s="1329"/>
      <c r="D55" s="3"/>
      <c r="E55" s="1309"/>
      <c r="F55" s="1320"/>
      <c r="G55" s="1327"/>
      <c r="H55" s="1329"/>
      <c r="I55" s="1329"/>
      <c r="J55" s="1329"/>
      <c r="K55" s="1323">
        <f t="shared" si="7"/>
        <v>0</v>
      </c>
      <c r="L55" s="1329"/>
      <c r="M55" s="1329"/>
      <c r="N55" s="1329"/>
      <c r="O55" s="1329"/>
      <c r="P55" s="1313">
        <f t="shared" si="8"/>
        <v>0</v>
      </c>
      <c r="Q55" s="1329"/>
      <c r="R55" s="1330"/>
      <c r="S55" s="204"/>
      <c r="U55" s="71"/>
      <c r="V55" s="71"/>
      <c r="W55" s="71"/>
      <c r="Y55" s="1316" t="str">
        <f t="shared" si="1"/>
        <v/>
      </c>
      <c r="Z55" s="1317" t="str">
        <f t="shared" si="2"/>
        <v/>
      </c>
      <c r="AA55" s="1317" t="str">
        <f t="shared" si="3"/>
        <v/>
      </c>
      <c r="AB55" s="1317" t="str">
        <f t="shared" si="4"/>
        <v/>
      </c>
      <c r="AC55" s="1318">
        <f t="shared" si="5"/>
        <v>0</v>
      </c>
      <c r="AD55" s="124"/>
      <c r="AE55" s="129"/>
      <c r="AF55" s="122" t="s">
        <v>75</v>
      </c>
      <c r="AG55" s="123">
        <v>7</v>
      </c>
      <c r="AH55" s="123">
        <v>2015</v>
      </c>
      <c r="AI55" s="123">
        <v>12</v>
      </c>
      <c r="AJ55" s="123" t="s">
        <v>76</v>
      </c>
      <c r="AK55" s="123" t="s">
        <v>541</v>
      </c>
      <c r="AL55" s="123">
        <v>16</v>
      </c>
      <c r="AM55" s="123">
        <v>1454</v>
      </c>
      <c r="AN55" s="123">
        <v>78</v>
      </c>
      <c r="AO55" s="123" t="s">
        <v>27</v>
      </c>
      <c r="AP55" s="124"/>
      <c r="AQ55" s="125"/>
      <c r="AR55" s="124"/>
      <c r="AS55" s="126"/>
      <c r="AT55" s="126"/>
      <c r="AU55" s="124"/>
      <c r="AV55" s="126"/>
      <c r="AW55" s="124"/>
      <c r="AX55" s="124"/>
      <c r="AY55" s="124"/>
      <c r="AZ55" s="124"/>
      <c r="BA55" s="124"/>
      <c r="BB55" s="124"/>
      <c r="BC55" s="124"/>
      <c r="BD55" s="124"/>
      <c r="BE55" s="124"/>
      <c r="BF55" s="124"/>
      <c r="BG55" s="124"/>
      <c r="BH55" s="124"/>
      <c r="BI55" s="124"/>
      <c r="BJ55" s="124"/>
      <c r="BK55" s="124"/>
      <c r="BL55" s="124"/>
      <c r="BM55" s="124"/>
      <c r="BN55" s="124"/>
      <c r="BO55" s="124"/>
      <c r="BP55" s="124"/>
      <c r="BQ55" s="124"/>
      <c r="BR55" s="124"/>
      <c r="BS55" s="124"/>
      <c r="BT55" s="124"/>
      <c r="BU55" s="124"/>
      <c r="BV55" s="124"/>
      <c r="BW55" s="124"/>
      <c r="BX55" s="124"/>
      <c r="BY55" s="124"/>
      <c r="BZ55" s="124"/>
      <c r="CA55" s="124"/>
      <c r="CB55" s="124"/>
      <c r="CC55" s="124"/>
      <c r="CD55" s="124"/>
      <c r="CE55" s="124"/>
      <c r="CF55" s="124"/>
      <c r="CG55" s="124"/>
      <c r="CH55" s="124"/>
      <c r="CI55" s="124"/>
      <c r="CJ55" s="124"/>
      <c r="CK55" s="124"/>
      <c r="CL55" s="124"/>
      <c r="CM55" s="124"/>
      <c r="CN55" s="124"/>
    </row>
    <row r="56" spans="1:92" s="132" customFormat="1" ht="16.5" customHeight="1">
      <c r="A56" s="131"/>
      <c r="B56" s="1328"/>
      <c r="C56" s="1329"/>
      <c r="D56" s="3"/>
      <c r="E56" s="1309"/>
      <c r="F56" s="1320"/>
      <c r="G56" s="1327"/>
      <c r="H56" s="1329"/>
      <c r="I56" s="1329"/>
      <c r="J56" s="1329"/>
      <c r="K56" s="1323">
        <f t="shared" si="7"/>
        <v>0</v>
      </c>
      <c r="L56" s="1329"/>
      <c r="M56" s="1329"/>
      <c r="N56" s="1329"/>
      <c r="O56" s="1329"/>
      <c r="P56" s="1313">
        <f t="shared" si="8"/>
        <v>0</v>
      </c>
      <c r="Q56" s="1329"/>
      <c r="R56" s="1330"/>
      <c r="S56" s="204"/>
      <c r="U56" s="71"/>
      <c r="V56" s="71"/>
      <c r="W56" s="71"/>
      <c r="Y56" s="1316" t="str">
        <f t="shared" si="1"/>
        <v/>
      </c>
      <c r="Z56" s="1317" t="str">
        <f t="shared" si="2"/>
        <v/>
      </c>
      <c r="AA56" s="1317" t="str">
        <f t="shared" si="3"/>
        <v/>
      </c>
      <c r="AB56" s="1317" t="str">
        <f t="shared" si="4"/>
        <v/>
      </c>
      <c r="AC56" s="1318">
        <f t="shared" si="5"/>
        <v>0</v>
      </c>
      <c r="AD56" s="124"/>
      <c r="AE56" s="129"/>
      <c r="AF56" s="122" t="s">
        <v>77</v>
      </c>
      <c r="AG56" s="123">
        <v>13</v>
      </c>
      <c r="AH56" s="123" t="s">
        <v>27</v>
      </c>
      <c r="AI56" s="123" t="s">
        <v>27</v>
      </c>
      <c r="AJ56" s="123" t="s">
        <v>27</v>
      </c>
      <c r="AK56" s="123" t="s">
        <v>27</v>
      </c>
      <c r="AL56" s="123" t="s">
        <v>27</v>
      </c>
      <c r="AM56" s="123" t="s">
        <v>27</v>
      </c>
      <c r="AN56" s="123" t="s">
        <v>27</v>
      </c>
      <c r="AO56" s="123" t="s">
        <v>27</v>
      </c>
      <c r="AP56" s="124"/>
      <c r="AQ56" s="125"/>
      <c r="AR56" s="124"/>
      <c r="AS56" s="126"/>
      <c r="AT56" s="126"/>
      <c r="AU56" s="124"/>
      <c r="AV56" s="126"/>
      <c r="AW56" s="124"/>
      <c r="AX56" s="124"/>
      <c r="AY56" s="124"/>
      <c r="AZ56" s="124"/>
      <c r="BA56" s="124"/>
      <c r="BB56" s="124"/>
      <c r="BC56" s="124"/>
      <c r="BD56" s="124"/>
      <c r="BE56" s="124"/>
      <c r="BF56" s="124"/>
      <c r="BG56" s="124"/>
      <c r="BH56" s="124"/>
      <c r="BI56" s="124"/>
      <c r="BJ56" s="124"/>
      <c r="BK56" s="124"/>
      <c r="BL56" s="124"/>
      <c r="BM56" s="124"/>
      <c r="BN56" s="124"/>
      <c r="BO56" s="124"/>
      <c r="BP56" s="124"/>
      <c r="BQ56" s="124"/>
      <c r="BR56" s="124"/>
      <c r="BS56" s="124"/>
      <c r="BT56" s="124"/>
      <c r="BU56" s="124"/>
      <c r="BV56" s="124"/>
      <c r="BW56" s="124"/>
      <c r="BX56" s="124"/>
      <c r="BY56" s="124"/>
      <c r="BZ56" s="124"/>
      <c r="CA56" s="124"/>
      <c r="CB56" s="124"/>
      <c r="CC56" s="124"/>
      <c r="CD56" s="124"/>
      <c r="CE56" s="124"/>
      <c r="CF56" s="124"/>
      <c r="CG56" s="124"/>
      <c r="CH56" s="124"/>
      <c r="CI56" s="124"/>
      <c r="CJ56" s="124"/>
      <c r="CK56" s="124"/>
      <c r="CL56" s="124"/>
      <c r="CM56" s="124"/>
      <c r="CN56" s="124"/>
    </row>
    <row r="57" spans="1:92" s="132" customFormat="1" ht="16.5" customHeight="1">
      <c r="A57" s="131"/>
      <c r="B57" s="1328"/>
      <c r="C57" s="1329"/>
      <c r="D57" s="3"/>
      <c r="E57" s="1309"/>
      <c r="F57" s="1320"/>
      <c r="G57" s="1327"/>
      <c r="H57" s="1329"/>
      <c r="I57" s="1329"/>
      <c r="J57" s="1329"/>
      <c r="K57" s="1323">
        <f t="shared" si="7"/>
        <v>0</v>
      </c>
      <c r="L57" s="1329"/>
      <c r="M57" s="1329"/>
      <c r="N57" s="1329"/>
      <c r="O57" s="1329"/>
      <c r="P57" s="1313">
        <f t="shared" si="8"/>
        <v>0</v>
      </c>
      <c r="Q57" s="1329"/>
      <c r="R57" s="1330"/>
      <c r="S57" s="204"/>
      <c r="U57" s="71"/>
      <c r="V57" s="71"/>
      <c r="W57" s="71"/>
      <c r="Y57" s="1316" t="str">
        <f t="shared" si="1"/>
        <v/>
      </c>
      <c r="Z57" s="1317" t="str">
        <f t="shared" si="2"/>
        <v/>
      </c>
      <c r="AA57" s="1317" t="str">
        <f t="shared" si="3"/>
        <v/>
      </c>
      <c r="AB57" s="1317" t="str">
        <f t="shared" si="4"/>
        <v/>
      </c>
      <c r="AC57" s="1318">
        <f t="shared" si="5"/>
        <v>0</v>
      </c>
      <c r="AD57" s="124"/>
      <c r="AE57" s="129"/>
      <c r="AF57" s="122" t="s">
        <v>78</v>
      </c>
      <c r="AG57" s="123">
        <v>13</v>
      </c>
      <c r="AH57" s="123">
        <v>2015</v>
      </c>
      <c r="AI57" s="123">
        <v>12</v>
      </c>
      <c r="AJ57" s="123" t="s">
        <v>79</v>
      </c>
      <c r="AK57" s="123" t="s">
        <v>549</v>
      </c>
      <c r="AL57" s="123">
        <v>0</v>
      </c>
      <c r="AM57" s="123">
        <v>0</v>
      </c>
      <c r="AN57" s="123">
        <v>0</v>
      </c>
      <c r="AO57" s="123" t="s">
        <v>27</v>
      </c>
      <c r="AP57" s="124"/>
      <c r="AQ57" s="125"/>
      <c r="AR57" s="124"/>
      <c r="AS57" s="126"/>
      <c r="AT57" s="126"/>
      <c r="AU57" s="124"/>
      <c r="AV57" s="126"/>
      <c r="AW57" s="124"/>
      <c r="AX57" s="124"/>
      <c r="AY57" s="124"/>
      <c r="AZ57" s="124"/>
      <c r="BA57" s="124"/>
      <c r="BB57" s="124"/>
      <c r="BC57" s="124"/>
      <c r="BD57" s="124"/>
      <c r="BE57" s="124"/>
      <c r="BF57" s="124"/>
      <c r="BG57" s="124"/>
      <c r="BH57" s="124"/>
      <c r="BI57" s="124"/>
      <c r="BJ57" s="124"/>
      <c r="BK57" s="124"/>
      <c r="BL57" s="124"/>
      <c r="BM57" s="124"/>
      <c r="BN57" s="124"/>
      <c r="BO57" s="124"/>
      <c r="BP57" s="124"/>
      <c r="BQ57" s="124"/>
      <c r="BR57" s="124"/>
      <c r="BS57" s="124"/>
      <c r="BT57" s="124"/>
      <c r="BU57" s="124"/>
      <c r="BV57" s="124"/>
      <c r="BW57" s="124"/>
      <c r="BX57" s="124"/>
      <c r="BY57" s="124"/>
      <c r="BZ57" s="124"/>
      <c r="CA57" s="124"/>
      <c r="CB57" s="124"/>
      <c r="CC57" s="124"/>
      <c r="CD57" s="124"/>
      <c r="CE57" s="124"/>
      <c r="CF57" s="124"/>
      <c r="CG57" s="124"/>
      <c r="CH57" s="124"/>
      <c r="CI57" s="124"/>
      <c r="CJ57" s="124"/>
      <c r="CK57" s="124"/>
      <c r="CL57" s="124"/>
      <c r="CM57" s="124"/>
      <c r="CN57" s="124"/>
    </row>
    <row r="58" spans="1:92" s="132" customFormat="1" ht="16.5" customHeight="1">
      <c r="A58" s="131"/>
      <c r="B58" s="1328"/>
      <c r="C58" s="1329"/>
      <c r="D58" s="3"/>
      <c r="E58" s="1309"/>
      <c r="F58" s="1320"/>
      <c r="G58" s="1327"/>
      <c r="H58" s="1329"/>
      <c r="I58" s="1329"/>
      <c r="J58" s="1329"/>
      <c r="K58" s="1323">
        <f t="shared" si="7"/>
        <v>0</v>
      </c>
      <c r="L58" s="1329"/>
      <c r="M58" s="1329"/>
      <c r="N58" s="1329"/>
      <c r="O58" s="1329"/>
      <c r="P58" s="1313">
        <f t="shared" si="8"/>
        <v>0</v>
      </c>
      <c r="Q58" s="1329"/>
      <c r="R58" s="1330"/>
      <c r="S58" s="204"/>
      <c r="U58" s="71"/>
      <c r="V58" s="71"/>
      <c r="W58" s="71"/>
      <c r="Y58" s="1316" t="str">
        <f t="shared" si="1"/>
        <v/>
      </c>
      <c r="Z58" s="1317" t="str">
        <f t="shared" si="2"/>
        <v/>
      </c>
      <c r="AA58" s="1317" t="str">
        <f t="shared" si="3"/>
        <v/>
      </c>
      <c r="AB58" s="1317" t="str">
        <f t="shared" si="4"/>
        <v/>
      </c>
      <c r="AC58" s="1318">
        <f t="shared" si="5"/>
        <v>0</v>
      </c>
      <c r="AD58" s="124"/>
      <c r="AE58" s="129"/>
      <c r="AF58" s="122" t="s">
        <v>80</v>
      </c>
      <c r="AG58" s="123">
        <v>10</v>
      </c>
      <c r="AH58" s="123" t="s">
        <v>27</v>
      </c>
      <c r="AI58" s="123" t="s">
        <v>27</v>
      </c>
      <c r="AJ58" s="123" t="s">
        <v>27</v>
      </c>
      <c r="AK58" s="123" t="s">
        <v>27</v>
      </c>
      <c r="AL58" s="123" t="s">
        <v>27</v>
      </c>
      <c r="AM58" s="123" t="s">
        <v>27</v>
      </c>
      <c r="AN58" s="123" t="s">
        <v>27</v>
      </c>
      <c r="AO58" s="123" t="s">
        <v>27</v>
      </c>
      <c r="AP58" s="124"/>
      <c r="AQ58" s="125"/>
      <c r="AR58" s="124"/>
      <c r="AS58" s="126"/>
      <c r="AT58" s="126"/>
      <c r="AU58" s="124"/>
      <c r="AV58" s="126"/>
      <c r="AW58" s="124"/>
      <c r="AX58" s="124"/>
      <c r="AY58" s="124"/>
      <c r="AZ58" s="124"/>
      <c r="BA58" s="124"/>
      <c r="BB58" s="124"/>
      <c r="BC58" s="124"/>
      <c r="BD58" s="124"/>
      <c r="BE58" s="124"/>
      <c r="BF58" s="124"/>
      <c r="BG58" s="124"/>
      <c r="BH58" s="124"/>
      <c r="BI58" s="124"/>
      <c r="BJ58" s="124"/>
      <c r="BK58" s="124"/>
      <c r="BL58" s="124"/>
      <c r="BM58" s="124"/>
      <c r="BN58" s="124"/>
      <c r="BO58" s="124"/>
      <c r="BP58" s="124"/>
      <c r="BQ58" s="124"/>
      <c r="BR58" s="124"/>
      <c r="BS58" s="124"/>
      <c r="BT58" s="124"/>
      <c r="BU58" s="124"/>
      <c r="BV58" s="124"/>
      <c r="BW58" s="124"/>
      <c r="BX58" s="124"/>
      <c r="BY58" s="124"/>
      <c r="BZ58" s="124"/>
      <c r="CA58" s="124"/>
      <c r="CB58" s="124"/>
      <c r="CC58" s="124"/>
      <c r="CD58" s="124"/>
      <c r="CE58" s="124"/>
      <c r="CF58" s="124"/>
      <c r="CG58" s="124"/>
      <c r="CH58" s="124"/>
      <c r="CI58" s="124"/>
      <c r="CJ58" s="124"/>
      <c r="CK58" s="124"/>
      <c r="CL58" s="124"/>
      <c r="CM58" s="124"/>
      <c r="CN58" s="124"/>
    </row>
    <row r="59" spans="1:92" s="132" customFormat="1" ht="16.5" customHeight="1">
      <c r="A59" s="131"/>
      <c r="B59" s="1328"/>
      <c r="C59" s="1329"/>
      <c r="D59" s="3"/>
      <c r="E59" s="1309"/>
      <c r="F59" s="1320"/>
      <c r="G59" s="1327"/>
      <c r="H59" s="1329"/>
      <c r="I59" s="1329"/>
      <c r="J59" s="1329"/>
      <c r="K59" s="1323">
        <f t="shared" si="7"/>
        <v>0</v>
      </c>
      <c r="L59" s="1329"/>
      <c r="M59" s="1329"/>
      <c r="N59" s="1329"/>
      <c r="O59" s="1329"/>
      <c r="P59" s="1313">
        <f t="shared" si="8"/>
        <v>0</v>
      </c>
      <c r="Q59" s="1329"/>
      <c r="R59" s="1330"/>
      <c r="S59" s="204"/>
      <c r="U59" s="71"/>
      <c r="V59" s="71"/>
      <c r="W59" s="71"/>
      <c r="Y59" s="1316" t="str">
        <f t="shared" si="1"/>
        <v/>
      </c>
      <c r="Z59" s="1317" t="str">
        <f t="shared" si="2"/>
        <v/>
      </c>
      <c r="AA59" s="1317" t="str">
        <f t="shared" si="3"/>
        <v/>
      </c>
      <c r="AB59" s="1317" t="str">
        <f t="shared" si="4"/>
        <v/>
      </c>
      <c r="AC59" s="1318">
        <f t="shared" si="5"/>
        <v>0</v>
      </c>
      <c r="AD59" s="124"/>
      <c r="AE59" s="129"/>
      <c r="AF59" s="122" t="s">
        <v>81</v>
      </c>
      <c r="AG59" s="123">
        <v>7</v>
      </c>
      <c r="AH59" s="123" t="s">
        <v>27</v>
      </c>
      <c r="AI59" s="123" t="s">
        <v>27</v>
      </c>
      <c r="AJ59" s="123" t="s">
        <v>27</v>
      </c>
      <c r="AK59" s="123" t="s">
        <v>27</v>
      </c>
      <c r="AL59" s="123" t="s">
        <v>27</v>
      </c>
      <c r="AM59" s="123" t="s">
        <v>27</v>
      </c>
      <c r="AN59" s="123" t="s">
        <v>27</v>
      </c>
      <c r="AO59" s="123" t="s">
        <v>27</v>
      </c>
      <c r="AP59" s="124"/>
      <c r="AQ59" s="125"/>
      <c r="AR59" s="124"/>
      <c r="AS59" s="126"/>
      <c r="AT59" s="126"/>
      <c r="AU59" s="124"/>
      <c r="AV59" s="126"/>
      <c r="AW59" s="124"/>
      <c r="AX59" s="124"/>
      <c r="AY59" s="124"/>
      <c r="AZ59" s="124"/>
      <c r="BA59" s="124"/>
      <c r="BB59" s="124"/>
      <c r="BC59" s="124"/>
      <c r="BD59" s="124"/>
      <c r="BE59" s="124"/>
      <c r="BF59" s="124"/>
      <c r="BG59" s="124"/>
      <c r="BH59" s="124"/>
      <c r="BI59" s="124"/>
      <c r="BJ59" s="124"/>
      <c r="BK59" s="124"/>
      <c r="BL59" s="124"/>
      <c r="BM59" s="124"/>
      <c r="BN59" s="124"/>
      <c r="BO59" s="124"/>
      <c r="BP59" s="124"/>
      <c r="BQ59" s="124"/>
      <c r="BR59" s="124"/>
      <c r="BS59" s="124"/>
      <c r="BT59" s="124"/>
      <c r="BU59" s="124"/>
      <c r="BV59" s="124"/>
      <c r="BW59" s="124"/>
      <c r="BX59" s="124"/>
      <c r="BY59" s="124"/>
      <c r="BZ59" s="124"/>
      <c r="CA59" s="124"/>
      <c r="CB59" s="124"/>
      <c r="CC59" s="124"/>
      <c r="CD59" s="124"/>
      <c r="CE59" s="124"/>
      <c r="CF59" s="124"/>
      <c r="CG59" s="124"/>
      <c r="CH59" s="124"/>
      <c r="CI59" s="124"/>
      <c r="CJ59" s="124"/>
      <c r="CK59" s="124"/>
      <c r="CL59" s="124"/>
      <c r="CM59" s="124"/>
      <c r="CN59" s="124"/>
    </row>
    <row r="60" spans="1:92" s="132" customFormat="1" ht="16.5" customHeight="1">
      <c r="A60" s="131"/>
      <c r="B60" s="1328"/>
      <c r="C60" s="1329"/>
      <c r="D60" s="3"/>
      <c r="E60" s="1309"/>
      <c r="F60" s="1320"/>
      <c r="G60" s="1327"/>
      <c r="H60" s="1329"/>
      <c r="I60" s="1329"/>
      <c r="J60" s="1329"/>
      <c r="K60" s="1323">
        <f t="shared" si="7"/>
        <v>0</v>
      </c>
      <c r="L60" s="1329"/>
      <c r="M60" s="1329"/>
      <c r="N60" s="1329"/>
      <c r="O60" s="1329"/>
      <c r="P60" s="1313">
        <f t="shared" si="8"/>
        <v>0</v>
      </c>
      <c r="Q60" s="1329"/>
      <c r="R60" s="1330"/>
      <c r="S60" s="204"/>
      <c r="U60" s="71"/>
      <c r="V60" s="71"/>
      <c r="W60" s="71"/>
      <c r="Y60" s="1316" t="str">
        <f t="shared" si="1"/>
        <v/>
      </c>
      <c r="Z60" s="1317" t="str">
        <f t="shared" si="2"/>
        <v/>
      </c>
      <c r="AA60" s="1317" t="str">
        <f t="shared" si="3"/>
        <v/>
      </c>
      <c r="AB60" s="1317" t="str">
        <f t="shared" si="4"/>
        <v/>
      </c>
      <c r="AC60" s="1318">
        <f t="shared" si="5"/>
        <v>0</v>
      </c>
      <c r="AD60" s="124"/>
      <c r="AE60" s="129"/>
      <c r="AF60" s="122" t="s">
        <v>82</v>
      </c>
      <c r="AG60" s="123">
        <v>3</v>
      </c>
      <c r="AH60" s="123">
        <v>2017</v>
      </c>
      <c r="AI60" s="123">
        <v>12</v>
      </c>
      <c r="AJ60" s="123" t="s">
        <v>550</v>
      </c>
      <c r="AK60" s="123" t="s">
        <v>547</v>
      </c>
      <c r="AL60" s="123">
        <v>5</v>
      </c>
      <c r="AM60" s="123">
        <v>716</v>
      </c>
      <c r="AN60" s="123">
        <v>28</v>
      </c>
      <c r="AO60" s="123" t="s">
        <v>27</v>
      </c>
      <c r="AP60" s="124"/>
      <c r="AQ60" s="125"/>
      <c r="AR60" s="124"/>
      <c r="AS60" s="126"/>
      <c r="AT60" s="126"/>
      <c r="AU60" s="124"/>
      <c r="AV60" s="126"/>
      <c r="AW60" s="124"/>
      <c r="AX60" s="124"/>
      <c r="AY60" s="124"/>
      <c r="AZ60" s="124"/>
      <c r="BA60" s="124"/>
      <c r="BB60" s="124"/>
      <c r="BC60" s="124"/>
      <c r="BD60" s="124"/>
      <c r="BE60" s="124"/>
      <c r="BF60" s="124"/>
      <c r="BG60" s="124"/>
      <c r="BH60" s="124"/>
      <c r="BI60" s="124"/>
      <c r="BJ60" s="124"/>
      <c r="BK60" s="124"/>
      <c r="BL60" s="124"/>
      <c r="BM60" s="124"/>
      <c r="BN60" s="124"/>
      <c r="BO60" s="124"/>
      <c r="BP60" s="124"/>
      <c r="BQ60" s="124"/>
      <c r="BR60" s="124"/>
      <c r="BS60" s="124"/>
      <c r="BT60" s="124"/>
      <c r="BU60" s="124"/>
      <c r="BV60" s="124"/>
      <c r="BW60" s="124"/>
      <c r="BX60" s="124"/>
      <c r="BY60" s="124"/>
      <c r="BZ60" s="124"/>
      <c r="CA60" s="124"/>
      <c r="CB60" s="124"/>
      <c r="CC60" s="124"/>
      <c r="CD60" s="124"/>
      <c r="CE60" s="124"/>
      <c r="CF60" s="124"/>
      <c r="CG60" s="124"/>
      <c r="CH60" s="124"/>
      <c r="CI60" s="124"/>
      <c r="CJ60" s="124"/>
      <c r="CK60" s="124"/>
      <c r="CL60" s="124"/>
      <c r="CM60" s="124"/>
      <c r="CN60" s="124"/>
    </row>
    <row r="61" spans="1:92" s="132" customFormat="1" ht="16.5" customHeight="1">
      <c r="A61" s="131"/>
      <c r="B61" s="1328"/>
      <c r="C61" s="1329"/>
      <c r="D61" s="3"/>
      <c r="E61" s="1309"/>
      <c r="F61" s="1320"/>
      <c r="G61" s="1327"/>
      <c r="H61" s="1329"/>
      <c r="I61" s="1329"/>
      <c r="J61" s="1329"/>
      <c r="K61" s="1323">
        <f t="shared" si="7"/>
        <v>0</v>
      </c>
      <c r="L61" s="1329"/>
      <c r="M61" s="1329"/>
      <c r="N61" s="1329"/>
      <c r="O61" s="1329"/>
      <c r="P61" s="1313">
        <f t="shared" si="8"/>
        <v>0</v>
      </c>
      <c r="Q61" s="1329"/>
      <c r="R61" s="1330"/>
      <c r="S61" s="204"/>
      <c r="U61" s="71"/>
      <c r="V61" s="71"/>
      <c r="W61" s="71"/>
      <c r="Y61" s="1316" t="str">
        <f t="shared" si="1"/>
        <v/>
      </c>
      <c r="Z61" s="1317" t="str">
        <f t="shared" si="2"/>
        <v/>
      </c>
      <c r="AA61" s="1317" t="str">
        <f t="shared" si="3"/>
        <v/>
      </c>
      <c r="AB61" s="1317" t="str">
        <f t="shared" si="4"/>
        <v/>
      </c>
      <c r="AC61" s="1318">
        <f t="shared" si="5"/>
        <v>0</v>
      </c>
      <c r="AD61" s="124"/>
      <c r="AE61" s="129"/>
      <c r="AF61" s="133" t="s">
        <v>84</v>
      </c>
      <c r="AG61" s="134">
        <v>6</v>
      </c>
      <c r="AH61" s="123" t="s">
        <v>27</v>
      </c>
      <c r="AI61" s="123" t="s">
        <v>27</v>
      </c>
      <c r="AJ61" s="123" t="s">
        <v>27</v>
      </c>
      <c r="AK61" s="123" t="s">
        <v>27</v>
      </c>
      <c r="AL61" s="123" t="s">
        <v>27</v>
      </c>
      <c r="AM61" s="123" t="s">
        <v>27</v>
      </c>
      <c r="AN61" s="123" t="s">
        <v>27</v>
      </c>
      <c r="AO61" s="123" t="s">
        <v>27</v>
      </c>
      <c r="AP61" s="124"/>
      <c r="AQ61" s="125"/>
      <c r="AR61" s="124"/>
      <c r="AS61" s="126"/>
      <c r="AT61" s="126"/>
      <c r="AU61" s="124"/>
      <c r="AV61" s="126"/>
      <c r="AW61" s="124"/>
      <c r="AX61" s="124"/>
      <c r="AY61" s="124"/>
      <c r="AZ61" s="124"/>
      <c r="BA61" s="124"/>
      <c r="BB61" s="124"/>
      <c r="BC61" s="124"/>
      <c r="BD61" s="124"/>
      <c r="BE61" s="124"/>
      <c r="BF61" s="124"/>
      <c r="BG61" s="124"/>
      <c r="BH61" s="124"/>
      <c r="BI61" s="124"/>
      <c r="BJ61" s="124"/>
      <c r="BK61" s="124"/>
      <c r="BL61" s="124"/>
      <c r="BM61" s="124"/>
      <c r="BN61" s="124"/>
      <c r="BO61" s="124"/>
      <c r="BP61" s="124"/>
      <c r="BQ61" s="124"/>
      <c r="BR61" s="124"/>
      <c r="BS61" s="124"/>
      <c r="BT61" s="124"/>
      <c r="BU61" s="124"/>
      <c r="BV61" s="124"/>
      <c r="BW61" s="124"/>
      <c r="BX61" s="124"/>
      <c r="BY61" s="124"/>
      <c r="BZ61" s="124"/>
      <c r="CA61" s="124"/>
      <c r="CB61" s="124"/>
      <c r="CC61" s="124"/>
      <c r="CD61" s="124"/>
      <c r="CE61" s="124"/>
      <c r="CF61" s="124"/>
      <c r="CG61" s="124"/>
      <c r="CH61" s="124"/>
      <c r="CI61" s="124"/>
      <c r="CJ61" s="124"/>
      <c r="CK61" s="124"/>
      <c r="CL61" s="124"/>
      <c r="CM61" s="124"/>
      <c r="CN61" s="124"/>
    </row>
    <row r="62" spans="1:92" s="132" customFormat="1" ht="16.5" customHeight="1">
      <c r="A62" s="131"/>
      <c r="B62" s="1328"/>
      <c r="C62" s="1329"/>
      <c r="D62" s="3"/>
      <c r="E62" s="1309"/>
      <c r="F62" s="1320"/>
      <c r="G62" s="1327"/>
      <c r="H62" s="1329"/>
      <c r="I62" s="1329"/>
      <c r="J62" s="1329"/>
      <c r="K62" s="1323">
        <f t="shared" si="7"/>
        <v>0</v>
      </c>
      <c r="L62" s="1329"/>
      <c r="M62" s="1329"/>
      <c r="N62" s="1329"/>
      <c r="O62" s="1329"/>
      <c r="P62" s="1313">
        <f t="shared" si="8"/>
        <v>0</v>
      </c>
      <c r="Q62" s="1329"/>
      <c r="R62" s="1330"/>
      <c r="S62" s="204"/>
      <c r="U62" s="71"/>
      <c r="V62" s="71"/>
      <c r="W62" s="71"/>
      <c r="Y62" s="1316" t="str">
        <f t="shared" si="1"/>
        <v/>
      </c>
      <c r="Z62" s="1317" t="str">
        <f t="shared" si="2"/>
        <v/>
      </c>
      <c r="AA62" s="1317" t="str">
        <f t="shared" si="3"/>
        <v/>
      </c>
      <c r="AB62" s="1317" t="str">
        <f t="shared" si="4"/>
        <v/>
      </c>
      <c r="AC62" s="1318">
        <f t="shared" si="5"/>
        <v>0</v>
      </c>
      <c r="AD62" s="124"/>
      <c r="AE62" s="129"/>
      <c r="AF62" s="122" t="s">
        <v>85</v>
      </c>
      <c r="AG62" s="123">
        <v>8</v>
      </c>
      <c r="AH62" s="123">
        <v>2023</v>
      </c>
      <c r="AI62" s="123">
        <v>12</v>
      </c>
      <c r="AJ62" s="123" t="s">
        <v>551</v>
      </c>
      <c r="AK62" s="123" t="s">
        <v>547</v>
      </c>
      <c r="AL62" s="123">
        <v>7</v>
      </c>
      <c r="AM62" s="123">
        <v>558</v>
      </c>
      <c r="AN62" s="123">
        <v>29</v>
      </c>
      <c r="AO62" s="123" t="s">
        <v>27</v>
      </c>
      <c r="AP62" s="124"/>
      <c r="AQ62" s="125"/>
      <c r="AR62" s="124"/>
      <c r="AS62" s="126"/>
      <c r="AT62" s="126"/>
      <c r="AU62" s="124"/>
      <c r="AV62" s="126"/>
      <c r="AW62" s="124"/>
      <c r="AX62" s="124"/>
      <c r="AY62" s="124"/>
      <c r="AZ62" s="124"/>
      <c r="BA62" s="124"/>
      <c r="BB62" s="124"/>
      <c r="BC62" s="124"/>
      <c r="BD62" s="124"/>
      <c r="BE62" s="124"/>
      <c r="BF62" s="124"/>
      <c r="BG62" s="124"/>
      <c r="BH62" s="124"/>
      <c r="BI62" s="124"/>
      <c r="BJ62" s="124"/>
      <c r="BK62" s="124"/>
      <c r="BL62" s="124"/>
      <c r="BM62" s="124"/>
      <c r="BN62" s="124"/>
      <c r="BO62" s="124"/>
      <c r="BP62" s="124"/>
      <c r="BQ62" s="124"/>
      <c r="BR62" s="124"/>
      <c r="BS62" s="124"/>
      <c r="BT62" s="124"/>
      <c r="BU62" s="124"/>
      <c r="BV62" s="124"/>
      <c r="BW62" s="124"/>
      <c r="BX62" s="124"/>
      <c r="BY62" s="124"/>
      <c r="BZ62" s="124"/>
      <c r="CA62" s="124"/>
      <c r="CB62" s="124"/>
      <c r="CC62" s="124"/>
      <c r="CD62" s="124"/>
      <c r="CE62" s="124"/>
      <c r="CF62" s="124"/>
      <c r="CG62" s="124"/>
      <c r="CH62" s="124"/>
      <c r="CI62" s="124"/>
      <c r="CJ62" s="124"/>
      <c r="CK62" s="124"/>
      <c r="CL62" s="124"/>
      <c r="CM62" s="124"/>
      <c r="CN62" s="124"/>
    </row>
    <row r="63" spans="1:92" s="132" customFormat="1" ht="24" customHeight="1" thickBot="1">
      <c r="A63" s="131"/>
      <c r="B63" s="2043" t="s">
        <v>552</v>
      </c>
      <c r="C63" s="2044"/>
      <c r="D63" s="1331">
        <f>+COUNT(B20:B62)</f>
        <v>0</v>
      </c>
      <c r="E63" s="1331"/>
      <c r="F63" s="1331"/>
      <c r="G63" s="1331">
        <f>SUM(G20:G62)</f>
        <v>0</v>
      </c>
      <c r="H63" s="1331">
        <f t="shared" ref="H63:O63" si="9">SUM(H20:H62)</f>
        <v>0</v>
      </c>
      <c r="I63" s="1331">
        <f t="shared" si="9"/>
        <v>0</v>
      </c>
      <c r="J63" s="1331">
        <f t="shared" si="9"/>
        <v>0</v>
      </c>
      <c r="K63" s="1332">
        <f t="shared" si="9"/>
        <v>0</v>
      </c>
      <c r="L63" s="1331">
        <f t="shared" si="9"/>
        <v>0</v>
      </c>
      <c r="M63" s="1331">
        <f t="shared" si="9"/>
        <v>0</v>
      </c>
      <c r="N63" s="1331">
        <f t="shared" si="9"/>
        <v>0</v>
      </c>
      <c r="O63" s="1331">
        <f t="shared" si="9"/>
        <v>0</v>
      </c>
      <c r="P63" s="1333">
        <f>SUM(L63:O63)</f>
        <v>0</v>
      </c>
      <c r="Q63" s="1331">
        <f>SUM(Q20:Q62)</f>
        <v>0</v>
      </c>
      <c r="R63" s="1334">
        <f>SUM(R20:R62)</f>
        <v>0</v>
      </c>
      <c r="S63" s="205"/>
      <c r="U63" s="206">
        <f>SUM(U20:U62)</f>
        <v>0</v>
      </c>
      <c r="V63" s="206">
        <f>SUM(V20:V62)</f>
        <v>0</v>
      </c>
      <c r="W63" s="206">
        <f>SUM(W20:W62)</f>
        <v>0</v>
      </c>
      <c r="Y63" s="1335">
        <f>SUM(Y20:Y62)</f>
        <v>0</v>
      </c>
      <c r="Z63" s="1336">
        <f>SUM(Z20:Z62)</f>
        <v>0</v>
      </c>
      <c r="AA63" s="1336">
        <f>SUM(AA20:AA62)</f>
        <v>0</v>
      </c>
      <c r="AB63" s="1336">
        <f>SUM(AB20:AB62)</f>
        <v>0</v>
      </c>
      <c r="AC63" s="1337">
        <f>SUM(AC20:AC62)</f>
        <v>0</v>
      </c>
      <c r="AD63" s="124"/>
      <c r="AE63" s="129"/>
      <c r="AF63" s="122" t="s">
        <v>87</v>
      </c>
      <c r="AG63" s="123">
        <v>11</v>
      </c>
      <c r="AH63" s="123" t="s">
        <v>27</v>
      </c>
      <c r="AI63" s="123" t="s">
        <v>27</v>
      </c>
      <c r="AJ63" s="123" t="s">
        <v>27</v>
      </c>
      <c r="AK63" s="123" t="s">
        <v>27</v>
      </c>
      <c r="AL63" s="123" t="s">
        <v>27</v>
      </c>
      <c r="AM63" s="123" t="s">
        <v>27</v>
      </c>
      <c r="AN63" s="123" t="s">
        <v>27</v>
      </c>
      <c r="AO63" s="123" t="s">
        <v>27</v>
      </c>
      <c r="AP63" s="124"/>
      <c r="AQ63" s="125"/>
      <c r="AR63" s="124"/>
      <c r="AS63" s="126"/>
      <c r="AT63" s="126"/>
      <c r="AU63" s="124"/>
      <c r="AV63" s="126"/>
      <c r="AW63" s="124"/>
      <c r="AX63" s="124"/>
      <c r="AY63" s="124"/>
      <c r="AZ63" s="124"/>
      <c r="BA63" s="124"/>
      <c r="BB63" s="124"/>
      <c r="BC63" s="124"/>
      <c r="BD63" s="124"/>
      <c r="BE63" s="124"/>
      <c r="BF63" s="124"/>
      <c r="BG63" s="124"/>
      <c r="BH63" s="124"/>
      <c r="BI63" s="124"/>
      <c r="BJ63" s="124"/>
      <c r="BK63" s="124"/>
      <c r="BL63" s="124"/>
      <c r="BM63" s="124"/>
      <c r="BN63" s="124"/>
      <c r="BO63" s="124"/>
      <c r="BP63" s="124"/>
      <c r="BQ63" s="124"/>
      <c r="BR63" s="124"/>
      <c r="BS63" s="124"/>
      <c r="BT63" s="124"/>
      <c r="BU63" s="124"/>
      <c r="BV63" s="124"/>
      <c r="BW63" s="124"/>
      <c r="BX63" s="124"/>
      <c r="BY63" s="124"/>
      <c r="BZ63" s="124"/>
      <c r="CA63" s="124"/>
      <c r="CB63" s="124"/>
      <c r="CC63" s="124"/>
      <c r="CD63" s="124"/>
      <c r="CE63" s="124"/>
      <c r="CF63" s="124"/>
      <c r="CG63" s="124"/>
      <c r="CH63" s="124"/>
      <c r="CI63" s="124"/>
      <c r="CJ63" s="124"/>
      <c r="CK63" s="124"/>
      <c r="CL63" s="124"/>
      <c r="CM63" s="124"/>
      <c r="CN63" s="124"/>
    </row>
    <row r="64" spans="1:92" s="132" customFormat="1" ht="24" customHeight="1" thickBot="1">
      <c r="B64" s="128"/>
      <c r="C64" s="128"/>
      <c r="D64" s="128"/>
      <c r="E64" s="128"/>
      <c r="F64" s="128"/>
      <c r="G64" s="128"/>
      <c r="H64" s="128"/>
      <c r="I64" s="128"/>
      <c r="J64" s="128"/>
      <c r="K64" s="128"/>
      <c r="L64" s="128"/>
      <c r="M64" s="128"/>
      <c r="N64" s="128"/>
      <c r="O64" s="128"/>
      <c r="P64" s="128"/>
      <c r="R64" s="207"/>
      <c r="T64" s="124"/>
      <c r="U64" s="124"/>
      <c r="V64" s="120"/>
      <c r="W64" s="126"/>
      <c r="X64" s="126"/>
      <c r="Y64" s="124"/>
      <c r="Z64" s="124"/>
      <c r="AA64" s="124"/>
      <c r="AB64" s="124"/>
      <c r="AC64" s="124"/>
      <c r="AD64" s="124"/>
      <c r="AE64" s="129"/>
      <c r="AF64" s="122" t="s">
        <v>88</v>
      </c>
      <c r="AG64" s="123">
        <v>8</v>
      </c>
      <c r="AH64" s="123">
        <v>2015</v>
      </c>
      <c r="AI64" s="123">
        <v>12</v>
      </c>
      <c r="AJ64" s="123" t="s">
        <v>89</v>
      </c>
      <c r="AK64" s="123" t="s">
        <v>541</v>
      </c>
      <c r="AL64" s="123">
        <v>32</v>
      </c>
      <c r="AM64" s="123">
        <v>3341</v>
      </c>
      <c r="AN64" s="123">
        <v>148</v>
      </c>
      <c r="AO64" s="123" t="s">
        <v>27</v>
      </c>
      <c r="AP64" s="124"/>
      <c r="AQ64" s="124"/>
      <c r="AR64" s="124"/>
      <c r="AS64" s="126"/>
      <c r="AT64" s="126"/>
      <c r="AU64" s="124"/>
      <c r="AV64" s="126"/>
      <c r="AW64" s="124"/>
      <c r="AX64" s="124"/>
      <c r="AY64" s="124"/>
      <c r="AZ64" s="124"/>
      <c r="BA64" s="124"/>
      <c r="BB64" s="124"/>
      <c r="BC64" s="124"/>
      <c r="BD64" s="124"/>
      <c r="BE64" s="124"/>
      <c r="BF64" s="124"/>
      <c r="BG64" s="124"/>
      <c r="BH64" s="124"/>
      <c r="BI64" s="124"/>
      <c r="BJ64" s="124"/>
      <c r="BK64" s="124"/>
      <c r="BL64" s="124"/>
      <c r="BM64" s="124"/>
      <c r="BN64" s="124"/>
      <c r="BO64" s="124"/>
      <c r="BP64" s="124"/>
      <c r="BQ64" s="124"/>
      <c r="BR64" s="124"/>
      <c r="BS64" s="124"/>
      <c r="BT64" s="124"/>
      <c r="BU64" s="124"/>
      <c r="BV64" s="124"/>
      <c r="BW64" s="124"/>
      <c r="BX64" s="124"/>
      <c r="BY64" s="124"/>
      <c r="BZ64" s="124"/>
      <c r="CA64" s="124"/>
      <c r="CB64" s="124"/>
      <c r="CC64" s="124"/>
      <c r="CD64" s="124"/>
      <c r="CE64" s="124"/>
      <c r="CF64" s="124"/>
      <c r="CG64" s="124"/>
      <c r="CH64" s="124"/>
      <c r="CI64" s="124"/>
      <c r="CJ64" s="124"/>
      <c r="CK64" s="124"/>
      <c r="CL64" s="124"/>
      <c r="CM64" s="124"/>
      <c r="CN64" s="124"/>
    </row>
    <row r="65" spans="2:92" ht="42" customHeight="1" thickBot="1">
      <c r="B65" s="208"/>
      <c r="C65" s="208"/>
      <c r="D65" s="2045" t="s">
        <v>553</v>
      </c>
      <c r="E65" s="2046"/>
      <c r="F65" s="2046"/>
      <c r="G65" s="2046"/>
      <c r="H65" s="2046"/>
      <c r="I65" s="2047"/>
      <c r="J65" s="208"/>
      <c r="K65" s="208"/>
      <c r="L65" s="2048" t="s">
        <v>554</v>
      </c>
      <c r="M65" s="2049"/>
      <c r="N65" s="2049"/>
      <c r="O65" s="2049"/>
      <c r="P65" s="2049"/>
      <c r="Q65" s="2049"/>
      <c r="R65" s="2050"/>
      <c r="S65" s="100"/>
      <c r="T65" s="96"/>
      <c r="U65" s="96"/>
      <c r="V65" s="96"/>
      <c r="W65" s="135"/>
      <c r="X65" s="107"/>
      <c r="Y65" s="107"/>
      <c r="Z65" s="107"/>
      <c r="AA65" s="107"/>
      <c r="AB65" s="107"/>
      <c r="AC65" s="107"/>
      <c r="AD65" s="107"/>
      <c r="AE65" s="99"/>
      <c r="AF65" s="136" t="s">
        <v>90</v>
      </c>
      <c r="AG65" s="137">
        <v>8</v>
      </c>
      <c r="AH65" s="138">
        <v>2016</v>
      </c>
      <c r="AI65" s="138">
        <v>12</v>
      </c>
      <c r="AJ65" s="138" t="s">
        <v>91</v>
      </c>
      <c r="AK65" s="138" t="s">
        <v>541</v>
      </c>
      <c r="AL65" s="123">
        <v>7</v>
      </c>
      <c r="AM65" s="123">
        <v>384</v>
      </c>
      <c r="AN65" s="123">
        <v>23</v>
      </c>
      <c r="AO65" s="138" t="s">
        <v>27</v>
      </c>
      <c r="AP65" s="96"/>
      <c r="AQ65" s="96"/>
      <c r="AR65" s="96"/>
      <c r="AS65" s="105"/>
      <c r="AT65" s="105"/>
      <c r="AU65" s="96"/>
      <c r="AV65" s="105"/>
      <c r="AW65" s="96"/>
      <c r="AX65" s="96"/>
      <c r="AY65" s="96"/>
      <c r="AZ65" s="96"/>
      <c r="BA65" s="96"/>
      <c r="BB65" s="96"/>
      <c r="BC65" s="96"/>
      <c r="BD65" s="96"/>
      <c r="BE65" s="96"/>
      <c r="BF65" s="96"/>
      <c r="BG65" s="96"/>
      <c r="BH65" s="96"/>
      <c r="BI65" s="96"/>
      <c r="BJ65" s="96"/>
      <c r="BK65" s="96"/>
      <c r="BL65" s="96"/>
      <c r="BM65" s="96"/>
      <c r="BN65" s="96"/>
      <c r="BO65" s="96"/>
      <c r="BP65" s="96"/>
      <c r="BQ65" s="96"/>
      <c r="BR65" s="96"/>
      <c r="BS65" s="96"/>
      <c r="BT65" s="96"/>
      <c r="BU65" s="96"/>
      <c r="BV65" s="96"/>
      <c r="BW65" s="96"/>
      <c r="BX65" s="96"/>
      <c r="BY65" s="96"/>
      <c r="BZ65" s="96"/>
      <c r="CA65" s="96"/>
      <c r="CB65" s="96"/>
      <c r="CC65" s="96"/>
      <c r="CD65" s="96"/>
      <c r="CE65" s="96"/>
      <c r="CF65" s="96"/>
      <c r="CG65" s="96"/>
      <c r="CH65" s="96"/>
      <c r="CI65" s="96"/>
      <c r="CJ65" s="96"/>
      <c r="CK65" s="96"/>
      <c r="CL65" s="96"/>
      <c r="CM65" s="96"/>
      <c r="CN65" s="96"/>
    </row>
    <row r="66" spans="2:92" ht="15">
      <c r="B66" s="208"/>
      <c r="C66" s="208"/>
      <c r="D66" s="2053" t="s">
        <v>555</v>
      </c>
      <c r="E66" s="2054"/>
      <c r="F66" s="2054"/>
      <c r="G66" s="2054"/>
      <c r="H66" s="2054"/>
      <c r="I66" s="2055"/>
      <c r="J66" s="208"/>
      <c r="K66" s="208"/>
      <c r="L66" s="1979"/>
      <c r="M66" s="1980"/>
      <c r="N66" s="1980"/>
      <c r="O66" s="1980"/>
      <c r="P66" s="1980"/>
      <c r="Q66" s="1980"/>
      <c r="R66" s="1981"/>
      <c r="S66" s="100"/>
      <c r="T66" s="96"/>
      <c r="U66" s="96"/>
      <c r="V66" s="96"/>
      <c r="W66" s="96"/>
      <c r="X66" s="107"/>
      <c r="Y66" s="107"/>
      <c r="Z66" s="107"/>
      <c r="AA66" s="107"/>
      <c r="AB66" s="107"/>
      <c r="AC66" s="107"/>
      <c r="AD66" s="107"/>
      <c r="AE66" s="99"/>
      <c r="AF66" s="139" t="s">
        <v>92</v>
      </c>
      <c r="AG66" s="138">
        <v>6</v>
      </c>
      <c r="AH66" s="138" t="s">
        <v>27</v>
      </c>
      <c r="AI66" s="138" t="s">
        <v>27</v>
      </c>
      <c r="AJ66" s="138" t="s">
        <v>27</v>
      </c>
      <c r="AK66" s="138" t="s">
        <v>27</v>
      </c>
      <c r="AL66" s="123" t="s">
        <v>27</v>
      </c>
      <c r="AM66" s="123" t="s">
        <v>27</v>
      </c>
      <c r="AN66" s="123" t="s">
        <v>27</v>
      </c>
      <c r="AO66" s="138" t="s">
        <v>27</v>
      </c>
      <c r="AP66" s="96"/>
      <c r="AQ66" s="96"/>
      <c r="AR66" s="96"/>
      <c r="AS66" s="105"/>
      <c r="AT66" s="105"/>
      <c r="AU66" s="96"/>
      <c r="AV66" s="105"/>
      <c r="AW66" s="96"/>
      <c r="AX66" s="96"/>
      <c r="AY66" s="96"/>
      <c r="AZ66" s="96"/>
      <c r="BA66" s="96"/>
      <c r="BB66" s="96"/>
      <c r="BC66" s="96"/>
      <c r="BD66" s="96"/>
      <c r="BE66" s="96"/>
      <c r="BF66" s="96"/>
      <c r="BG66" s="96"/>
      <c r="BH66" s="96"/>
      <c r="BI66" s="96"/>
      <c r="BJ66" s="96"/>
      <c r="BK66" s="96"/>
      <c r="BL66" s="96"/>
      <c r="BM66" s="96"/>
      <c r="BN66" s="96"/>
      <c r="BO66" s="96"/>
      <c r="BP66" s="96"/>
      <c r="BQ66" s="96"/>
      <c r="BR66" s="96"/>
      <c r="BS66" s="96"/>
      <c r="BT66" s="96"/>
      <c r="BU66" s="96"/>
      <c r="BV66" s="96"/>
      <c r="BW66" s="96"/>
      <c r="BX66" s="96"/>
      <c r="BY66" s="96"/>
      <c r="BZ66" s="96"/>
      <c r="CA66" s="96"/>
      <c r="CB66" s="96"/>
      <c r="CC66" s="96"/>
      <c r="CD66" s="96"/>
      <c r="CE66" s="96"/>
      <c r="CF66" s="96"/>
      <c r="CG66" s="96"/>
      <c r="CH66" s="96"/>
      <c r="CI66" s="96"/>
      <c r="CJ66" s="96"/>
      <c r="CK66" s="96"/>
      <c r="CL66" s="96"/>
      <c r="CM66" s="96"/>
      <c r="CN66" s="96"/>
    </row>
    <row r="67" spans="2:92" ht="15">
      <c r="B67" s="208"/>
      <c r="C67" s="208"/>
      <c r="D67" s="2056" t="str">
        <f>+CONCATENATE("COMUNA:    ",C10,"         AÑO: ",G10)</f>
        <v>COMUNA:             AÑO: 2025</v>
      </c>
      <c r="E67" s="2057"/>
      <c r="F67" s="2057"/>
      <c r="G67" s="2057"/>
      <c r="H67" s="2057"/>
      <c r="I67" s="2058"/>
      <c r="J67" s="208"/>
      <c r="K67" s="208"/>
      <c r="L67" s="1982"/>
      <c r="M67" s="1983"/>
      <c r="N67" s="1983"/>
      <c r="O67" s="1983"/>
      <c r="P67" s="1983"/>
      <c r="Q67" s="1983"/>
      <c r="R67" s="1984"/>
      <c r="S67" s="100"/>
      <c r="T67" s="96"/>
      <c r="U67" s="96"/>
      <c r="V67" s="96"/>
      <c r="W67" s="96"/>
      <c r="X67" s="96"/>
      <c r="Y67" s="107"/>
      <c r="Z67" s="107"/>
      <c r="AA67" s="107"/>
      <c r="AB67" s="107"/>
      <c r="AC67" s="107"/>
      <c r="AD67" s="107"/>
      <c r="AE67" s="99"/>
      <c r="AF67" s="139" t="s">
        <v>93</v>
      </c>
      <c r="AG67" s="138">
        <v>9</v>
      </c>
      <c r="AH67" s="138" t="s">
        <v>27</v>
      </c>
      <c r="AI67" s="138" t="s">
        <v>27</v>
      </c>
      <c r="AJ67" s="138" t="s">
        <v>27</v>
      </c>
      <c r="AK67" s="138" t="s">
        <v>27</v>
      </c>
      <c r="AL67" s="123" t="s">
        <v>27</v>
      </c>
      <c r="AM67" s="123" t="s">
        <v>27</v>
      </c>
      <c r="AN67" s="123" t="s">
        <v>27</v>
      </c>
      <c r="AO67" s="138" t="s">
        <v>27</v>
      </c>
      <c r="AP67" s="96"/>
      <c r="AQ67" s="96"/>
      <c r="AR67" s="96"/>
      <c r="AS67" s="105"/>
      <c r="AT67" s="105"/>
      <c r="AU67" s="96"/>
      <c r="AV67" s="105"/>
      <c r="AW67" s="96"/>
      <c r="AX67" s="96"/>
      <c r="AY67" s="96"/>
      <c r="AZ67" s="96"/>
      <c r="BA67" s="96"/>
      <c r="BB67" s="96"/>
      <c r="BC67" s="96"/>
      <c r="BD67" s="96"/>
      <c r="BE67" s="96"/>
      <c r="BF67" s="96"/>
      <c r="BG67" s="96"/>
      <c r="BH67" s="96"/>
      <c r="BI67" s="96"/>
      <c r="BJ67" s="96"/>
      <c r="BK67" s="96"/>
      <c r="BL67" s="96"/>
      <c r="BM67" s="96"/>
      <c r="BN67" s="96"/>
      <c r="BO67" s="96"/>
      <c r="BP67" s="96"/>
      <c r="BQ67" s="96"/>
      <c r="BR67" s="96"/>
      <c r="BS67" s="96"/>
      <c r="BT67" s="96"/>
      <c r="BU67" s="96"/>
      <c r="BV67" s="96"/>
      <c r="BW67" s="96"/>
      <c r="BX67" s="96"/>
      <c r="BY67" s="96"/>
      <c r="BZ67" s="96"/>
      <c r="CA67" s="96"/>
      <c r="CB67" s="96"/>
      <c r="CC67" s="96"/>
      <c r="CD67" s="96"/>
      <c r="CE67" s="96"/>
      <c r="CF67" s="96"/>
      <c r="CG67" s="96"/>
      <c r="CH67" s="96"/>
      <c r="CI67" s="96"/>
      <c r="CJ67" s="96"/>
      <c r="CK67" s="96"/>
      <c r="CL67" s="96"/>
      <c r="CM67" s="96"/>
      <c r="CN67" s="96"/>
    </row>
    <row r="68" spans="2:92" ht="15">
      <c r="B68" s="208"/>
      <c r="C68" s="208"/>
      <c r="D68" s="1338" t="s">
        <v>556</v>
      </c>
      <c r="E68" s="1339" t="s">
        <v>530</v>
      </c>
      <c r="F68" s="1339" t="s">
        <v>531</v>
      </c>
      <c r="G68" s="1339" t="s">
        <v>532</v>
      </c>
      <c r="H68" s="1339" t="s">
        <v>533</v>
      </c>
      <c r="I68" s="1340" t="s">
        <v>557</v>
      </c>
      <c r="J68" s="208"/>
      <c r="K68" s="208"/>
      <c r="L68" s="1982"/>
      <c r="M68" s="1983"/>
      <c r="N68" s="1983"/>
      <c r="O68" s="1983"/>
      <c r="P68" s="1983"/>
      <c r="Q68" s="1983"/>
      <c r="R68" s="1984"/>
      <c r="S68" s="100"/>
      <c r="T68" s="96"/>
      <c r="U68" s="96"/>
      <c r="V68" s="96"/>
      <c r="W68" s="96"/>
      <c r="X68" s="96"/>
      <c r="Y68" s="107"/>
      <c r="Z68" s="107"/>
      <c r="AA68" s="107"/>
      <c r="AB68" s="107"/>
      <c r="AC68" s="107"/>
      <c r="AD68" s="107"/>
      <c r="AE68" s="99"/>
      <c r="AF68" s="139" t="s">
        <v>94</v>
      </c>
      <c r="AG68" s="138">
        <v>10</v>
      </c>
      <c r="AH68" s="138" t="s">
        <v>27</v>
      </c>
      <c r="AI68" s="138" t="s">
        <v>27</v>
      </c>
      <c r="AJ68" s="138" t="s">
        <v>27</v>
      </c>
      <c r="AK68" s="138" t="s">
        <v>27</v>
      </c>
      <c r="AL68" s="123" t="s">
        <v>27</v>
      </c>
      <c r="AM68" s="123" t="s">
        <v>27</v>
      </c>
      <c r="AN68" s="123" t="s">
        <v>27</v>
      </c>
      <c r="AO68" s="138" t="s">
        <v>27</v>
      </c>
      <c r="AP68" s="96"/>
      <c r="AQ68" s="96"/>
      <c r="AR68" s="96"/>
      <c r="AS68" s="105"/>
      <c r="AT68" s="105"/>
      <c r="AU68" s="96"/>
      <c r="AV68" s="105"/>
      <c r="AW68" s="96"/>
      <c r="AX68" s="96"/>
      <c r="AY68" s="96"/>
      <c r="AZ68" s="96"/>
      <c r="BA68" s="96"/>
      <c r="BB68" s="96"/>
      <c r="BC68" s="96"/>
      <c r="BD68" s="96"/>
      <c r="BE68" s="96"/>
      <c r="BF68" s="96"/>
      <c r="BG68" s="96"/>
      <c r="BH68" s="96"/>
      <c r="BI68" s="96"/>
      <c r="BJ68" s="96"/>
      <c r="BK68" s="96"/>
      <c r="BL68" s="96"/>
      <c r="BM68" s="96"/>
      <c r="BN68" s="96"/>
      <c r="BO68" s="96"/>
      <c r="BP68" s="96"/>
      <c r="BQ68" s="96"/>
      <c r="BR68" s="96"/>
      <c r="BS68" s="96"/>
      <c r="BT68" s="96"/>
      <c r="BU68" s="96"/>
      <c r="BV68" s="96"/>
      <c r="BW68" s="96"/>
      <c r="BX68" s="96"/>
      <c r="BY68" s="96"/>
      <c r="BZ68" s="96"/>
      <c r="CA68" s="96"/>
      <c r="CB68" s="96"/>
      <c r="CC68" s="96"/>
      <c r="CD68" s="96"/>
      <c r="CE68" s="96"/>
      <c r="CF68" s="96"/>
      <c r="CG68" s="96"/>
      <c r="CH68" s="96"/>
      <c r="CI68" s="96"/>
      <c r="CJ68" s="96"/>
      <c r="CK68" s="96"/>
      <c r="CL68" s="96"/>
      <c r="CM68" s="96"/>
      <c r="CN68" s="96"/>
    </row>
    <row r="69" spans="2:92" ht="15">
      <c r="B69" s="208"/>
      <c r="C69" s="208"/>
      <c r="D69" s="1341" t="s">
        <v>558</v>
      </c>
      <c r="E69" s="1342">
        <f>+L63</f>
        <v>0</v>
      </c>
      <c r="F69" s="1342">
        <f>+M63</f>
        <v>0</v>
      </c>
      <c r="G69" s="1342">
        <f>+N63</f>
        <v>0</v>
      </c>
      <c r="H69" s="1342">
        <f>+O63</f>
        <v>0</v>
      </c>
      <c r="I69" s="1343">
        <f>SUM(E69:H69)</f>
        <v>0</v>
      </c>
      <c r="J69" s="208"/>
      <c r="K69" s="208"/>
      <c r="L69" s="1982"/>
      <c r="M69" s="1983"/>
      <c r="N69" s="1983"/>
      <c r="O69" s="1983"/>
      <c r="P69" s="1983"/>
      <c r="Q69" s="1983"/>
      <c r="R69" s="1984"/>
      <c r="S69" s="100"/>
      <c r="T69" s="96"/>
      <c r="U69" s="96"/>
      <c r="V69" s="96"/>
      <c r="W69" s="96"/>
      <c r="X69" s="96"/>
      <c r="Y69" s="107"/>
      <c r="Z69" s="107"/>
      <c r="AA69" s="107"/>
      <c r="AB69" s="107"/>
      <c r="AC69" s="107"/>
      <c r="AD69" s="107"/>
      <c r="AE69" s="99"/>
      <c r="AF69" s="139" t="s">
        <v>95</v>
      </c>
      <c r="AG69" s="138">
        <v>11</v>
      </c>
      <c r="AH69" s="138" t="s">
        <v>27</v>
      </c>
      <c r="AI69" s="138" t="s">
        <v>27</v>
      </c>
      <c r="AJ69" s="138" t="s">
        <v>27</v>
      </c>
      <c r="AK69" s="138" t="s">
        <v>27</v>
      </c>
      <c r="AL69" s="123" t="s">
        <v>27</v>
      </c>
      <c r="AM69" s="123" t="s">
        <v>27</v>
      </c>
      <c r="AN69" s="123" t="s">
        <v>27</v>
      </c>
      <c r="AO69" s="138" t="s">
        <v>27</v>
      </c>
      <c r="AP69" s="96"/>
      <c r="AQ69" s="96"/>
      <c r="AR69" s="96"/>
      <c r="AS69" s="105"/>
      <c r="AT69" s="105"/>
      <c r="AU69" s="96"/>
      <c r="AV69" s="105"/>
      <c r="AW69" s="96"/>
      <c r="AX69" s="96"/>
      <c r="AY69" s="96"/>
      <c r="AZ69" s="96"/>
      <c r="BA69" s="96"/>
      <c r="BB69" s="96"/>
      <c r="BC69" s="96"/>
      <c r="BD69" s="96"/>
      <c r="BE69" s="96"/>
      <c r="BF69" s="96"/>
      <c r="BG69" s="96"/>
      <c r="BH69" s="96"/>
      <c r="BI69" s="96"/>
      <c r="BJ69" s="96"/>
      <c r="BK69" s="96"/>
      <c r="BL69" s="96"/>
      <c r="BM69" s="96"/>
      <c r="BN69" s="96"/>
      <c r="BO69" s="96"/>
      <c r="BP69" s="96"/>
      <c r="BQ69" s="96"/>
      <c r="BR69" s="96"/>
      <c r="BS69" s="96"/>
      <c r="BT69" s="96"/>
      <c r="BU69" s="96"/>
      <c r="BV69" s="96"/>
      <c r="BW69" s="96"/>
      <c r="BX69" s="96"/>
      <c r="BY69" s="96"/>
      <c r="BZ69" s="96"/>
      <c r="CA69" s="96"/>
      <c r="CB69" s="96"/>
      <c r="CC69" s="96"/>
      <c r="CD69" s="96"/>
      <c r="CE69" s="96"/>
      <c r="CF69" s="96"/>
      <c r="CG69" s="96"/>
      <c r="CH69" s="96"/>
      <c r="CI69" s="96"/>
      <c r="CJ69" s="96"/>
      <c r="CK69" s="96"/>
      <c r="CL69" s="96"/>
      <c r="CM69" s="96"/>
      <c r="CN69" s="96"/>
    </row>
    <row r="70" spans="2:92" ht="15">
      <c r="B70" s="208"/>
      <c r="C70" s="208"/>
      <c r="D70" s="1341" t="s">
        <v>559</v>
      </c>
      <c r="E70" s="1342">
        <f>+G63</f>
        <v>0</v>
      </c>
      <c r="F70" s="1342">
        <f>+H63</f>
        <v>0</v>
      </c>
      <c r="G70" s="1342">
        <f>+I63</f>
        <v>0</v>
      </c>
      <c r="H70" s="1342">
        <f>+J63</f>
        <v>0</v>
      </c>
      <c r="I70" s="1343">
        <f>SUM(E70:H70)</f>
        <v>0</v>
      </c>
      <c r="J70" s="208"/>
      <c r="K70" s="208"/>
      <c r="L70" s="1982"/>
      <c r="M70" s="1983"/>
      <c r="N70" s="1983"/>
      <c r="O70" s="1983"/>
      <c r="P70" s="1983"/>
      <c r="Q70" s="1983"/>
      <c r="R70" s="1984"/>
      <c r="S70" s="100"/>
      <c r="T70" s="96"/>
      <c r="U70" s="96"/>
      <c r="V70" s="96"/>
      <c r="W70" s="96"/>
      <c r="X70" s="96"/>
      <c r="Y70" s="107"/>
      <c r="Z70" s="107"/>
      <c r="AA70" s="107"/>
      <c r="AB70" s="107"/>
      <c r="AC70" s="107"/>
      <c r="AD70" s="107"/>
      <c r="AE70" s="99"/>
      <c r="AF70" s="139" t="s">
        <v>96</v>
      </c>
      <c r="AG70" s="138">
        <v>8</v>
      </c>
      <c r="AH70" s="138" t="s">
        <v>27</v>
      </c>
      <c r="AI70" s="138" t="s">
        <v>27</v>
      </c>
      <c r="AJ70" s="138" t="s">
        <v>27</v>
      </c>
      <c r="AK70" s="138" t="s">
        <v>27</v>
      </c>
      <c r="AL70" s="123" t="s">
        <v>27</v>
      </c>
      <c r="AM70" s="123" t="s">
        <v>27</v>
      </c>
      <c r="AN70" s="123" t="s">
        <v>27</v>
      </c>
      <c r="AO70" s="138" t="s">
        <v>27</v>
      </c>
      <c r="AP70" s="96"/>
      <c r="AQ70" s="96"/>
      <c r="AR70" s="96"/>
      <c r="AS70" s="105"/>
      <c r="AT70" s="105"/>
      <c r="AU70" s="96"/>
      <c r="AV70" s="105"/>
      <c r="AW70" s="96"/>
      <c r="AX70" s="96"/>
      <c r="AY70" s="96"/>
      <c r="AZ70" s="96"/>
      <c r="BA70" s="96"/>
      <c r="BB70" s="96"/>
      <c r="BC70" s="96"/>
      <c r="BD70" s="96"/>
      <c r="BE70" s="96"/>
      <c r="BF70" s="96"/>
      <c r="BG70" s="96"/>
      <c r="BH70" s="96"/>
      <c r="BI70" s="96"/>
      <c r="BJ70" s="96"/>
      <c r="BK70" s="96"/>
      <c r="BL70" s="96"/>
      <c r="BM70" s="96"/>
      <c r="BN70" s="96"/>
      <c r="BO70" s="96"/>
      <c r="BP70" s="96"/>
      <c r="BQ70" s="96"/>
      <c r="BR70" s="96"/>
      <c r="BS70" s="96"/>
      <c r="BT70" s="96"/>
      <c r="BU70" s="96"/>
      <c r="BV70" s="96"/>
      <c r="BW70" s="96"/>
      <c r="BX70" s="96"/>
      <c r="BY70" s="96"/>
      <c r="BZ70" s="96"/>
      <c r="CA70" s="96"/>
      <c r="CB70" s="96"/>
      <c r="CC70" s="96"/>
      <c r="CD70" s="96"/>
      <c r="CE70" s="96"/>
      <c r="CF70" s="96"/>
      <c r="CG70" s="96"/>
      <c r="CH70" s="96"/>
      <c r="CI70" s="96"/>
      <c r="CJ70" s="96"/>
      <c r="CK70" s="96"/>
      <c r="CL70" s="96"/>
      <c r="CM70" s="96"/>
      <c r="CN70" s="96"/>
    </row>
    <row r="71" spans="2:92" ht="24.75" thickBot="1">
      <c r="B71" s="208"/>
      <c r="C71" s="208"/>
      <c r="D71" s="1344" t="s">
        <v>560</v>
      </c>
      <c r="E71" s="1345">
        <f>+Y$63</f>
        <v>0</v>
      </c>
      <c r="F71" s="1345">
        <f>+Z$63</f>
        <v>0</v>
      </c>
      <c r="G71" s="1345">
        <f>+AA$63</f>
        <v>0</v>
      </c>
      <c r="H71" s="1345">
        <f>+AB$63</f>
        <v>0</v>
      </c>
      <c r="I71" s="1346">
        <f>SUM(E71:H71)</f>
        <v>0</v>
      </c>
      <c r="J71" s="208"/>
      <c r="K71" s="208"/>
      <c r="L71" s="1985"/>
      <c r="M71" s="1986"/>
      <c r="N71" s="1986"/>
      <c r="O71" s="1986"/>
      <c r="P71" s="1986"/>
      <c r="Q71" s="1986"/>
      <c r="R71" s="1987"/>
      <c r="S71" s="100"/>
      <c r="T71" s="96"/>
      <c r="U71" s="96"/>
      <c r="V71" s="96"/>
      <c r="W71" s="96"/>
      <c r="X71" s="96"/>
      <c r="Y71" s="107"/>
      <c r="Z71" s="107"/>
      <c r="AA71" s="107"/>
      <c r="AB71" s="107"/>
      <c r="AC71" s="107"/>
      <c r="AD71" s="107"/>
      <c r="AE71" s="99"/>
      <c r="AF71" s="139" t="s">
        <v>97</v>
      </c>
      <c r="AG71" s="138">
        <v>10</v>
      </c>
      <c r="AH71" s="138" t="s">
        <v>27</v>
      </c>
      <c r="AI71" s="138" t="s">
        <v>27</v>
      </c>
      <c r="AJ71" s="138" t="s">
        <v>27</v>
      </c>
      <c r="AK71" s="138" t="s">
        <v>27</v>
      </c>
      <c r="AL71" s="123" t="s">
        <v>27</v>
      </c>
      <c r="AM71" s="123" t="s">
        <v>27</v>
      </c>
      <c r="AN71" s="123" t="s">
        <v>27</v>
      </c>
      <c r="AO71" s="138" t="s">
        <v>27</v>
      </c>
      <c r="AP71" s="96"/>
      <c r="AQ71" s="96"/>
      <c r="AR71" s="96"/>
      <c r="AS71" s="105"/>
      <c r="AT71" s="105"/>
      <c r="AU71" s="96"/>
      <c r="AV71" s="105"/>
      <c r="AW71" s="96"/>
      <c r="AX71" s="96"/>
      <c r="AY71" s="96"/>
      <c r="AZ71" s="96"/>
      <c r="BA71" s="96"/>
      <c r="BB71" s="96"/>
      <c r="BC71" s="96"/>
      <c r="BD71" s="96"/>
      <c r="BE71" s="96"/>
      <c r="BF71" s="96"/>
      <c r="BG71" s="96"/>
      <c r="BH71" s="96"/>
      <c r="BI71" s="96"/>
      <c r="BJ71" s="96"/>
      <c r="BK71" s="96"/>
      <c r="BL71" s="96"/>
      <c r="BM71" s="96"/>
      <c r="BN71" s="96"/>
      <c r="BO71" s="96"/>
      <c r="BP71" s="96"/>
      <c r="BQ71" s="96"/>
      <c r="BR71" s="96"/>
      <c r="BS71" s="96"/>
      <c r="BT71" s="96"/>
      <c r="BU71" s="96"/>
      <c r="BV71" s="96"/>
      <c r="BW71" s="96"/>
      <c r="BX71" s="96"/>
      <c r="BY71" s="96"/>
      <c r="BZ71" s="96"/>
      <c r="CA71" s="96"/>
      <c r="CB71" s="96"/>
      <c r="CC71" s="96"/>
      <c r="CD71" s="96"/>
      <c r="CE71" s="96"/>
      <c r="CF71" s="96"/>
      <c r="CG71" s="96"/>
      <c r="CH71" s="96"/>
      <c r="CI71" s="96"/>
      <c r="CJ71" s="96"/>
      <c r="CK71" s="96"/>
      <c r="CL71" s="96"/>
      <c r="CM71" s="96"/>
      <c r="CN71" s="96"/>
    </row>
    <row r="72" spans="2:92" s="77" customFormat="1" ht="15.75" thickBot="1">
      <c r="B72" s="102"/>
      <c r="C72" s="102"/>
      <c r="D72" s="102"/>
      <c r="E72" s="102"/>
      <c r="F72" s="102"/>
      <c r="G72" s="102"/>
      <c r="H72" s="102"/>
      <c r="I72" s="102"/>
      <c r="J72" s="102"/>
      <c r="K72" s="96"/>
      <c r="L72" s="96"/>
      <c r="M72" s="96"/>
      <c r="N72" s="96"/>
      <c r="O72" s="96"/>
      <c r="P72" s="96"/>
      <c r="Q72" s="96"/>
      <c r="R72" s="96"/>
      <c r="S72" s="140"/>
      <c r="T72" s="96"/>
      <c r="U72" s="141"/>
      <c r="V72" s="96"/>
      <c r="W72" s="96"/>
      <c r="X72" s="96"/>
      <c r="Y72" s="107"/>
      <c r="Z72" s="107"/>
      <c r="AA72" s="107"/>
      <c r="AB72" s="107"/>
      <c r="AC72" s="107"/>
      <c r="AD72" s="107"/>
      <c r="AE72" s="99"/>
      <c r="AF72" s="139" t="s">
        <v>98</v>
      </c>
      <c r="AG72" s="138">
        <v>11</v>
      </c>
      <c r="AH72" s="138">
        <v>2023</v>
      </c>
      <c r="AI72" s="138">
        <v>12</v>
      </c>
      <c r="AJ72" s="138" t="s">
        <v>546</v>
      </c>
      <c r="AK72" s="138" t="s">
        <v>547</v>
      </c>
      <c r="AL72" s="123">
        <v>1</v>
      </c>
      <c r="AM72" s="123">
        <v>96</v>
      </c>
      <c r="AN72" s="123">
        <v>4</v>
      </c>
      <c r="AO72" s="138" t="s">
        <v>27</v>
      </c>
      <c r="AP72" s="96"/>
      <c r="AQ72" s="96"/>
      <c r="AR72" s="96"/>
      <c r="AS72" s="105"/>
      <c r="AT72" s="105"/>
      <c r="AU72" s="96"/>
      <c r="AV72" s="105"/>
      <c r="AW72" s="96"/>
      <c r="AX72" s="96"/>
      <c r="AY72" s="96"/>
      <c r="AZ72" s="96"/>
      <c r="BA72" s="96"/>
      <c r="BB72" s="96"/>
      <c r="BC72" s="96"/>
      <c r="BD72" s="96"/>
      <c r="BE72" s="96"/>
      <c r="BF72" s="96"/>
      <c r="BG72" s="96"/>
      <c r="BH72" s="96"/>
      <c r="BI72" s="96"/>
      <c r="BJ72" s="96"/>
      <c r="BK72" s="96"/>
      <c r="BL72" s="96"/>
      <c r="BM72" s="96"/>
      <c r="BN72" s="96"/>
      <c r="BO72" s="96"/>
      <c r="BP72" s="96"/>
      <c r="BQ72" s="96"/>
      <c r="BR72" s="96"/>
      <c r="BS72" s="96"/>
      <c r="BT72" s="96"/>
      <c r="BU72" s="96"/>
      <c r="BV72" s="96"/>
      <c r="BW72" s="96"/>
      <c r="BX72" s="96"/>
      <c r="BY72" s="96"/>
      <c r="BZ72" s="96"/>
      <c r="CA72" s="96"/>
      <c r="CB72" s="96"/>
      <c r="CC72" s="96"/>
      <c r="CD72" s="96"/>
      <c r="CE72" s="96"/>
      <c r="CF72" s="96"/>
      <c r="CG72" s="96"/>
      <c r="CH72" s="96"/>
      <c r="CI72" s="96"/>
      <c r="CJ72" s="96"/>
      <c r="CK72" s="96"/>
      <c r="CL72" s="96"/>
      <c r="CM72" s="96"/>
      <c r="CN72" s="96"/>
    </row>
    <row r="73" spans="2:92" s="77" customFormat="1" ht="15">
      <c r="B73" s="102"/>
      <c r="C73" s="96"/>
      <c r="D73" s="209" t="s">
        <v>561</v>
      </c>
      <c r="E73" s="210" t="s">
        <v>562</v>
      </c>
      <c r="F73" s="211">
        <f>COUNTIF($F$20:$F$62,$D$74)</f>
        <v>0</v>
      </c>
      <c r="G73" s="102"/>
      <c r="H73" s="102"/>
      <c r="I73" s="102"/>
      <c r="J73" s="102"/>
      <c r="K73" s="96"/>
      <c r="L73" s="96"/>
      <c r="M73" s="96"/>
      <c r="N73" s="96"/>
      <c r="O73" s="96"/>
      <c r="P73" s="96"/>
      <c r="Q73" s="96"/>
      <c r="R73" s="96"/>
      <c r="S73" s="140"/>
      <c r="T73" s="102"/>
      <c r="U73" s="141"/>
      <c r="V73" s="96"/>
      <c r="W73" s="96"/>
      <c r="X73" s="96"/>
      <c r="Y73" s="107"/>
      <c r="Z73" s="107"/>
      <c r="AA73" s="107"/>
      <c r="AB73" s="107"/>
      <c r="AC73" s="107"/>
      <c r="AD73" s="107"/>
      <c r="AE73" s="99"/>
      <c r="AF73" s="139" t="s">
        <v>100</v>
      </c>
      <c r="AG73" s="138">
        <v>6</v>
      </c>
      <c r="AH73" s="138" t="s">
        <v>27</v>
      </c>
      <c r="AI73" s="138" t="s">
        <v>27</v>
      </c>
      <c r="AJ73" s="138" t="s">
        <v>27</v>
      </c>
      <c r="AK73" s="138" t="s">
        <v>27</v>
      </c>
      <c r="AL73" s="123" t="s">
        <v>27</v>
      </c>
      <c r="AM73" s="123" t="s">
        <v>27</v>
      </c>
      <c r="AN73" s="123" t="s">
        <v>27</v>
      </c>
      <c r="AO73" s="138" t="s">
        <v>27</v>
      </c>
      <c r="AP73" s="96"/>
      <c r="AQ73" s="96"/>
      <c r="AR73" s="96"/>
      <c r="AS73" s="105"/>
      <c r="AT73" s="105"/>
      <c r="AU73" s="96"/>
      <c r="AV73" s="105"/>
      <c r="AW73" s="96"/>
      <c r="AX73" s="96"/>
      <c r="AY73" s="96"/>
      <c r="AZ73" s="96"/>
      <c r="BA73" s="96"/>
      <c r="BB73" s="96"/>
      <c r="BC73" s="96"/>
      <c r="BD73" s="96"/>
      <c r="BE73" s="96"/>
      <c r="BF73" s="96"/>
      <c r="BG73" s="96"/>
      <c r="BH73" s="96"/>
      <c r="BI73" s="96"/>
      <c r="BJ73" s="96"/>
      <c r="BK73" s="96"/>
      <c r="BL73" s="96"/>
      <c r="BM73" s="96"/>
      <c r="BN73" s="96"/>
      <c r="BO73" s="96"/>
      <c r="BP73" s="96"/>
      <c r="BQ73" s="96"/>
      <c r="BR73" s="96"/>
      <c r="BS73" s="96"/>
      <c r="BT73" s="96"/>
      <c r="BU73" s="96"/>
      <c r="BV73" s="96"/>
      <c r="BW73" s="96"/>
      <c r="BX73" s="96"/>
      <c r="BY73" s="96"/>
      <c r="BZ73" s="96"/>
      <c r="CA73" s="96"/>
      <c r="CB73" s="96"/>
      <c r="CC73" s="96"/>
      <c r="CD73" s="96"/>
      <c r="CE73" s="96"/>
      <c r="CF73" s="96"/>
      <c r="CG73" s="96"/>
      <c r="CH73" s="96"/>
      <c r="CI73" s="96"/>
      <c r="CJ73" s="96"/>
      <c r="CK73" s="96"/>
      <c r="CL73" s="96"/>
      <c r="CM73" s="96"/>
      <c r="CN73" s="96"/>
    </row>
    <row r="74" spans="2:92" s="77" customFormat="1" ht="15">
      <c r="B74" s="102"/>
      <c r="C74" s="102"/>
      <c r="D74" s="212" t="str">
        <f>+CONCATENATE("&lt;=",$G$10)</f>
        <v>&lt;=2025</v>
      </c>
      <c r="E74" s="1347" t="s">
        <v>563</v>
      </c>
      <c r="F74" s="1348">
        <f>SUMIF($F$20:$F$62,$D$74,$J$20:$J$62)</f>
        <v>0</v>
      </c>
      <c r="G74" s="102"/>
      <c r="H74" s="102"/>
      <c r="I74" s="102"/>
      <c r="J74" s="102"/>
      <c r="K74" s="96"/>
      <c r="L74" s="96"/>
      <c r="M74" s="96"/>
      <c r="N74" s="96"/>
      <c r="O74" s="96"/>
      <c r="P74" s="96"/>
      <c r="Q74" s="96"/>
      <c r="R74" s="96"/>
      <c r="S74" s="140"/>
      <c r="T74" s="102"/>
      <c r="U74" s="141"/>
      <c r="V74" s="96"/>
      <c r="W74" s="96"/>
      <c r="X74" s="96"/>
      <c r="Y74" s="107"/>
      <c r="Z74" s="107"/>
      <c r="AA74" s="107"/>
      <c r="AB74" s="107"/>
      <c r="AC74" s="107"/>
      <c r="AD74" s="107"/>
      <c r="AE74" s="99"/>
      <c r="AF74" s="139" t="s">
        <v>101</v>
      </c>
      <c r="AG74" s="138">
        <v>8</v>
      </c>
      <c r="AH74" s="138" t="s">
        <v>27</v>
      </c>
      <c r="AI74" s="138" t="s">
        <v>27</v>
      </c>
      <c r="AJ74" s="138" t="s">
        <v>27</v>
      </c>
      <c r="AK74" s="138" t="s">
        <v>27</v>
      </c>
      <c r="AL74" s="123" t="s">
        <v>27</v>
      </c>
      <c r="AM74" s="123" t="s">
        <v>27</v>
      </c>
      <c r="AN74" s="123" t="s">
        <v>27</v>
      </c>
      <c r="AO74" s="138" t="s">
        <v>27</v>
      </c>
      <c r="AP74" s="96"/>
      <c r="AQ74" s="96"/>
      <c r="AR74" s="96"/>
      <c r="AS74" s="105"/>
      <c r="AT74" s="105"/>
      <c r="AU74" s="96"/>
      <c r="AV74" s="105"/>
      <c r="AW74" s="96"/>
      <c r="AX74" s="96"/>
      <c r="AY74" s="96"/>
      <c r="AZ74" s="96"/>
      <c r="BA74" s="96"/>
      <c r="BB74" s="96"/>
      <c r="BC74" s="96"/>
      <c r="BD74" s="96"/>
      <c r="BE74" s="96"/>
      <c r="BF74" s="96"/>
      <c r="BG74" s="96"/>
      <c r="BH74" s="96"/>
      <c r="BI74" s="96"/>
      <c r="BJ74" s="96"/>
      <c r="BK74" s="96"/>
      <c r="BL74" s="96"/>
      <c r="BM74" s="96"/>
      <c r="BN74" s="96"/>
      <c r="BO74" s="96"/>
      <c r="BP74" s="96"/>
      <c r="BQ74" s="96"/>
      <c r="BR74" s="96"/>
      <c r="BS74" s="96"/>
      <c r="BT74" s="96"/>
      <c r="BU74" s="96"/>
      <c r="BV74" s="96"/>
      <c r="BW74" s="96"/>
      <c r="BX74" s="96"/>
      <c r="BY74" s="96"/>
      <c r="BZ74" s="96"/>
      <c r="CA74" s="96"/>
      <c r="CB74" s="96"/>
      <c r="CC74" s="96"/>
      <c r="CD74" s="96"/>
      <c r="CE74" s="96"/>
      <c r="CF74" s="96"/>
      <c r="CG74" s="96"/>
      <c r="CH74" s="96"/>
      <c r="CI74" s="96"/>
      <c r="CJ74" s="96"/>
      <c r="CK74" s="96"/>
      <c r="CL74" s="96"/>
      <c r="CM74" s="96"/>
      <c r="CN74" s="96"/>
    </row>
    <row r="75" spans="2:92" s="110" customFormat="1" ht="15.75" thickBot="1">
      <c r="B75" s="102"/>
      <c r="C75" s="102"/>
      <c r="D75" s="213"/>
      <c r="E75" s="1349" t="s">
        <v>564</v>
      </c>
      <c r="F75" s="1350">
        <f>SUMIF($F$20:$F$62,$D$74,$O$20:$O$62)</f>
        <v>0</v>
      </c>
      <c r="G75" s="102"/>
      <c r="H75" s="102"/>
      <c r="I75" s="102"/>
      <c r="J75" s="102"/>
      <c r="S75" s="140"/>
      <c r="T75" s="102"/>
      <c r="U75" s="141"/>
      <c r="V75" s="96"/>
      <c r="W75" s="96"/>
      <c r="X75" s="96"/>
      <c r="AE75" s="99"/>
      <c r="AF75" s="139" t="s">
        <v>102</v>
      </c>
      <c r="AG75" s="138">
        <v>8</v>
      </c>
      <c r="AH75" s="138">
        <v>2016</v>
      </c>
      <c r="AI75" s="138">
        <v>12</v>
      </c>
      <c r="AJ75" s="138" t="s">
        <v>103</v>
      </c>
      <c r="AK75" s="138" t="s">
        <v>541</v>
      </c>
      <c r="AL75" s="123">
        <v>16</v>
      </c>
      <c r="AM75" s="123">
        <v>1015</v>
      </c>
      <c r="AN75" s="123">
        <v>52</v>
      </c>
      <c r="AO75" s="138" t="s">
        <v>27</v>
      </c>
      <c r="AP75" s="96"/>
      <c r="AS75" s="105"/>
      <c r="AT75" s="105"/>
      <c r="AU75" s="96"/>
      <c r="AV75" s="105"/>
      <c r="AZ75" s="142"/>
      <c r="BA75" s="142"/>
      <c r="CI75" s="143"/>
      <c r="CJ75" s="144"/>
      <c r="CM75" s="145"/>
    </row>
    <row r="76" spans="2:92" s="110" customFormat="1" ht="15.75" thickBot="1">
      <c r="B76" s="102"/>
      <c r="C76" s="102"/>
      <c r="D76" s="102"/>
      <c r="E76" s="102"/>
      <c r="F76" s="102"/>
      <c r="G76" s="102"/>
      <c r="H76" s="102"/>
      <c r="I76" s="102"/>
      <c r="J76" s="102"/>
      <c r="K76" s="146"/>
      <c r="L76" s="146"/>
      <c r="M76" s="146"/>
      <c r="N76" s="146"/>
      <c r="O76" s="146"/>
      <c r="P76" s="146"/>
      <c r="Q76" s="146"/>
      <c r="R76" s="146"/>
      <c r="S76" s="146"/>
      <c r="T76" s="102"/>
      <c r="U76" s="141"/>
      <c r="V76" s="96"/>
      <c r="W76" s="96"/>
      <c r="X76" s="96"/>
      <c r="AE76" s="99"/>
      <c r="AF76" s="139" t="s">
        <v>104</v>
      </c>
      <c r="AG76" s="138">
        <v>6</v>
      </c>
      <c r="AH76" s="138" t="s">
        <v>27</v>
      </c>
      <c r="AI76" s="138" t="s">
        <v>27</v>
      </c>
      <c r="AJ76" s="138" t="s">
        <v>27</v>
      </c>
      <c r="AK76" s="138" t="s">
        <v>27</v>
      </c>
      <c r="AL76" s="123" t="s">
        <v>27</v>
      </c>
      <c r="AM76" s="123" t="s">
        <v>27</v>
      </c>
      <c r="AN76" s="123" t="s">
        <v>27</v>
      </c>
      <c r="AO76" s="138" t="s">
        <v>27</v>
      </c>
      <c r="AP76" s="96"/>
      <c r="AS76" s="105"/>
      <c r="AT76" s="105"/>
      <c r="AU76" s="96"/>
      <c r="AV76" s="105"/>
      <c r="AZ76" s="142"/>
      <c r="BA76" s="142"/>
      <c r="CI76" s="143"/>
      <c r="CJ76" s="144"/>
      <c r="CM76" s="145"/>
    </row>
    <row r="77" spans="2:92" customFormat="1" ht="15.75" customHeight="1">
      <c r="B77" s="208"/>
      <c r="C77" s="208"/>
      <c r="D77" s="214" t="s">
        <v>565</v>
      </c>
      <c r="E77" s="215"/>
      <c r="F77" s="215"/>
      <c r="G77" s="215"/>
      <c r="H77" s="215"/>
      <c r="I77" s="215"/>
      <c r="J77" s="215"/>
      <c r="K77" s="215"/>
      <c r="L77" s="215"/>
      <c r="M77" s="215"/>
      <c r="N77" s="215"/>
      <c r="O77" s="215"/>
      <c r="P77" s="215"/>
      <c r="Q77" s="215"/>
      <c r="R77" s="216"/>
      <c r="S77" s="147"/>
      <c r="T77" s="102"/>
      <c r="U77" s="141"/>
      <c r="V77" s="96"/>
      <c r="W77" s="96"/>
      <c r="X77" s="96"/>
      <c r="Y77" s="110"/>
      <c r="Z77" s="110"/>
      <c r="AA77" s="110"/>
      <c r="AB77" s="110"/>
      <c r="AC77" s="110"/>
      <c r="AD77" s="110"/>
      <c r="AE77" s="99"/>
      <c r="AF77" s="139" t="s">
        <v>105</v>
      </c>
      <c r="AG77" s="138">
        <v>7</v>
      </c>
      <c r="AH77" s="138">
        <v>2015</v>
      </c>
      <c r="AI77" s="138">
        <v>12</v>
      </c>
      <c r="AJ77" s="138" t="s">
        <v>106</v>
      </c>
      <c r="AK77" s="138" t="s">
        <v>541</v>
      </c>
      <c r="AL77" s="123">
        <v>13</v>
      </c>
      <c r="AM77" s="123">
        <v>1086</v>
      </c>
      <c r="AN77" s="123">
        <v>47</v>
      </c>
      <c r="AO77" s="138" t="s">
        <v>27</v>
      </c>
      <c r="AP77" s="96"/>
      <c r="AQ77" s="110"/>
      <c r="AR77" s="110"/>
      <c r="AS77" s="105"/>
      <c r="AT77" s="105"/>
      <c r="AU77" s="96"/>
      <c r="AV77" s="105"/>
      <c r="AW77" s="110"/>
      <c r="AX77" s="110"/>
      <c r="AY77" s="110"/>
      <c r="AZ77" s="142"/>
      <c r="BA77" s="142"/>
      <c r="BB77" s="110"/>
      <c r="BC77" s="110"/>
      <c r="BD77" s="110"/>
      <c r="BE77" s="110"/>
      <c r="BF77" s="110"/>
      <c r="BG77" s="110"/>
      <c r="BH77" s="110"/>
      <c r="BI77" s="110"/>
      <c r="BJ77" s="110"/>
      <c r="BK77" s="110"/>
      <c r="BL77" s="110"/>
      <c r="BM77" s="110"/>
      <c r="BN77" s="110"/>
      <c r="BO77" s="110"/>
      <c r="BP77" s="110"/>
      <c r="BQ77" s="110"/>
      <c r="BR77" s="110"/>
      <c r="BS77" s="110"/>
      <c r="BT77" s="110"/>
      <c r="BU77" s="110"/>
      <c r="BV77" s="110"/>
      <c r="BW77" s="110"/>
      <c r="BX77" s="110"/>
      <c r="BY77" s="110"/>
      <c r="BZ77" s="110"/>
      <c r="CA77" s="110"/>
      <c r="CB77" s="110"/>
      <c r="CC77" s="110"/>
      <c r="CD77" s="110"/>
      <c r="CE77" s="110"/>
      <c r="CF77" s="110"/>
      <c r="CG77" s="110"/>
      <c r="CH77" s="110"/>
      <c r="CI77" s="143"/>
      <c r="CJ77" s="144"/>
      <c r="CK77" s="110"/>
      <c r="CL77" s="110"/>
      <c r="CM77" s="145"/>
      <c r="CN77" s="110"/>
    </row>
    <row r="78" spans="2:92" customFormat="1" ht="15">
      <c r="B78" s="208"/>
      <c r="C78" s="208"/>
      <c r="D78" s="2023" t="s">
        <v>566</v>
      </c>
      <c r="E78" s="1976"/>
      <c r="F78" s="1351" t="s">
        <v>567</v>
      </c>
      <c r="G78" s="1352" t="s">
        <v>568</v>
      </c>
      <c r="H78" s="1353" t="s">
        <v>569</v>
      </c>
      <c r="I78" s="1975" t="s">
        <v>570</v>
      </c>
      <c r="J78" s="1976"/>
      <c r="K78" s="1351" t="s">
        <v>567</v>
      </c>
      <c r="L78" s="1352" t="s">
        <v>568</v>
      </c>
      <c r="M78" s="1353" t="s">
        <v>569</v>
      </c>
      <c r="N78" s="1975" t="s">
        <v>571</v>
      </c>
      <c r="O78" s="1976"/>
      <c r="P78" s="1351" t="s">
        <v>567</v>
      </c>
      <c r="Q78" s="1352" t="s">
        <v>568</v>
      </c>
      <c r="R78" s="1354" t="s">
        <v>569</v>
      </c>
      <c r="S78" s="147"/>
      <c r="T78" s="102"/>
      <c r="U78" s="141"/>
      <c r="V78" s="96"/>
      <c r="W78" s="96"/>
      <c r="X78" s="96"/>
      <c r="Y78" s="110"/>
      <c r="Z78" s="110"/>
      <c r="AA78" s="110"/>
      <c r="AB78" s="110"/>
      <c r="AC78" s="110"/>
      <c r="AD78" s="110"/>
      <c r="AE78" s="99"/>
      <c r="AF78" s="139" t="s">
        <v>107</v>
      </c>
      <c r="AG78" s="138">
        <v>1</v>
      </c>
      <c r="AH78" s="138" t="s">
        <v>27</v>
      </c>
      <c r="AI78" s="138" t="s">
        <v>27</v>
      </c>
      <c r="AJ78" s="138" t="s">
        <v>27</v>
      </c>
      <c r="AK78" s="138" t="s">
        <v>27</v>
      </c>
      <c r="AL78" s="123" t="s">
        <v>27</v>
      </c>
      <c r="AM78" s="123" t="s">
        <v>27</v>
      </c>
      <c r="AN78" s="123" t="s">
        <v>27</v>
      </c>
      <c r="AO78" s="138" t="s">
        <v>27</v>
      </c>
      <c r="AP78" s="96"/>
      <c r="AQ78" s="110"/>
      <c r="AR78" s="110"/>
      <c r="AS78" s="105"/>
      <c r="AT78" s="105"/>
      <c r="AU78" s="96"/>
      <c r="AV78" s="105"/>
      <c r="AW78" s="110"/>
      <c r="AX78" s="110"/>
      <c r="AY78" s="110"/>
      <c r="AZ78" s="142"/>
      <c r="BA78" s="142"/>
      <c r="BB78" s="110"/>
      <c r="BC78" s="110"/>
      <c r="BD78" s="110"/>
      <c r="BE78" s="110"/>
      <c r="BF78" s="110"/>
      <c r="BG78" s="110"/>
      <c r="BH78" s="110"/>
      <c r="BI78" s="110"/>
      <c r="BJ78" s="110"/>
      <c r="BK78" s="110"/>
      <c r="BL78" s="110"/>
      <c r="BM78" s="110"/>
      <c r="BN78" s="110"/>
      <c r="BO78" s="110"/>
      <c r="BP78" s="110"/>
      <c r="BQ78" s="110"/>
      <c r="BR78" s="110"/>
      <c r="BS78" s="110"/>
      <c r="BT78" s="110"/>
      <c r="BU78" s="110"/>
      <c r="BV78" s="110"/>
      <c r="BW78" s="110"/>
      <c r="BX78" s="110"/>
      <c r="BY78" s="110"/>
      <c r="BZ78" s="110"/>
      <c r="CA78" s="110"/>
      <c r="CB78" s="110"/>
      <c r="CC78" s="110"/>
      <c r="CD78" s="110"/>
      <c r="CE78" s="110"/>
      <c r="CF78" s="110"/>
      <c r="CG78" s="110"/>
      <c r="CH78" s="110"/>
      <c r="CI78" s="143"/>
      <c r="CJ78" s="144"/>
      <c r="CK78" s="110"/>
      <c r="CL78" s="110"/>
      <c r="CM78" s="145"/>
      <c r="CN78" s="110"/>
    </row>
    <row r="79" spans="2:92" customFormat="1" ht="15.75" thickBot="1">
      <c r="B79" s="208"/>
      <c r="C79" s="208"/>
      <c r="D79" s="2024"/>
      <c r="E79" s="1978"/>
      <c r="F79" s="1355" t="str">
        <f>IFERROR(VLOOKUP(C10,$AF$20:$AR$371,7,FALSE),"")</f>
        <v/>
      </c>
      <c r="G79" s="1356">
        <f>D63</f>
        <v>0</v>
      </c>
      <c r="H79" s="1357" t="str">
        <f>+IF(ISERROR(G79/F79),"",G79/F79)</f>
        <v/>
      </c>
      <c r="I79" s="1977"/>
      <c r="J79" s="1978"/>
      <c r="K79" s="1355" t="str">
        <f>IFERROR(VLOOKUP(C10,$AF$20:$AR$371,8,FALSE),"")</f>
        <v/>
      </c>
      <c r="L79" s="1356">
        <f>(P63)</f>
        <v>0</v>
      </c>
      <c r="M79" s="1357" t="str">
        <f>+IF(ISERROR(L79/K79),"",L79/K79)</f>
        <v/>
      </c>
      <c r="N79" s="1977"/>
      <c r="O79" s="1978"/>
      <c r="P79" s="1355" t="str">
        <f>IFERROR(VLOOKUP(C10,$AF$20:$AR$371,9,FALSE),"")</f>
        <v/>
      </c>
      <c r="Q79" s="1356">
        <f>K63</f>
        <v>0</v>
      </c>
      <c r="R79" s="1358" t="str">
        <f>+IF(ISERROR(Q79/P79),"",Q79/P79)</f>
        <v/>
      </c>
      <c r="S79" s="147"/>
      <c r="T79" s="102"/>
      <c r="U79" s="141"/>
      <c r="V79" s="96"/>
      <c r="W79" s="96"/>
      <c r="X79" s="96"/>
      <c r="Y79" s="110"/>
      <c r="Z79" s="110"/>
      <c r="AA79" s="110"/>
      <c r="AB79" s="110"/>
      <c r="AC79" s="110"/>
      <c r="AD79" s="110"/>
      <c r="AE79" s="99"/>
      <c r="AF79" s="139" t="s">
        <v>108</v>
      </c>
      <c r="AG79" s="138">
        <v>13</v>
      </c>
      <c r="AH79" s="138">
        <v>2016</v>
      </c>
      <c r="AI79" s="138">
        <v>12</v>
      </c>
      <c r="AJ79" s="138" t="s">
        <v>109</v>
      </c>
      <c r="AK79" s="138" t="s">
        <v>543</v>
      </c>
      <c r="AL79" s="123">
        <v>11</v>
      </c>
      <c r="AM79" s="123">
        <v>2536</v>
      </c>
      <c r="AN79" s="123">
        <v>68</v>
      </c>
      <c r="AO79" s="138" t="s">
        <v>27</v>
      </c>
      <c r="AP79" s="96"/>
      <c r="AQ79" s="110"/>
      <c r="AR79" s="110"/>
      <c r="AS79" s="105"/>
      <c r="AT79" s="105"/>
      <c r="AU79" s="96"/>
      <c r="AV79" s="105"/>
      <c r="AW79" s="110"/>
      <c r="AX79" s="110"/>
      <c r="AY79" s="110"/>
      <c r="AZ79" s="142"/>
      <c r="BA79" s="142"/>
      <c r="BB79" s="110"/>
      <c r="BC79" s="110"/>
      <c r="BD79" s="110"/>
      <c r="BE79" s="110"/>
      <c r="BF79" s="110"/>
      <c r="BG79" s="110"/>
      <c r="BH79" s="110"/>
      <c r="BI79" s="110"/>
      <c r="BJ79" s="110"/>
      <c r="BK79" s="110"/>
      <c r="BL79" s="110"/>
      <c r="BM79" s="110"/>
      <c r="BN79" s="110"/>
      <c r="BO79" s="110"/>
      <c r="BP79" s="110"/>
      <c r="BQ79" s="110"/>
      <c r="BR79" s="110"/>
      <c r="BS79" s="110"/>
      <c r="BT79" s="110"/>
      <c r="BU79" s="110"/>
      <c r="BV79" s="110"/>
      <c r="BW79" s="110"/>
      <c r="BX79" s="110"/>
      <c r="BY79" s="110"/>
      <c r="BZ79" s="110"/>
      <c r="CA79" s="110"/>
      <c r="CB79" s="110"/>
      <c r="CC79" s="110"/>
      <c r="CD79" s="110"/>
      <c r="CE79" s="110"/>
      <c r="CF79" s="110"/>
      <c r="CG79" s="110"/>
      <c r="CH79" s="110"/>
      <c r="CI79" s="143"/>
      <c r="CJ79" s="144"/>
      <c r="CK79" s="110"/>
      <c r="CL79" s="110"/>
      <c r="CM79" s="145"/>
      <c r="CN79" s="110"/>
    </row>
    <row r="80" spans="2:92" ht="15">
      <c r="B80" s="208"/>
      <c r="C80" s="208"/>
      <c r="D80" s="208"/>
      <c r="E80" s="208"/>
      <c r="F80" s="208"/>
      <c r="G80" s="208"/>
      <c r="H80" s="208"/>
      <c r="I80" s="208"/>
      <c r="J80" s="208"/>
      <c r="K80" s="147"/>
      <c r="L80" s="147"/>
      <c r="M80" s="147"/>
      <c r="N80" s="147"/>
      <c r="O80" s="147"/>
      <c r="P80" s="147"/>
      <c r="Q80" s="147"/>
      <c r="R80" s="147"/>
      <c r="S80" s="147"/>
      <c r="T80" s="102"/>
      <c r="U80" s="141"/>
      <c r="V80" s="96"/>
      <c r="W80" s="96"/>
      <c r="X80" s="96"/>
      <c r="Y80" s="96"/>
      <c r="Z80" s="96"/>
      <c r="AA80" s="96"/>
      <c r="AB80" s="96"/>
      <c r="AC80" s="96"/>
      <c r="AD80" s="96"/>
      <c r="AE80" s="99"/>
      <c r="AF80" s="139" t="s">
        <v>110</v>
      </c>
      <c r="AG80" s="138">
        <v>9</v>
      </c>
      <c r="AH80" s="138" t="s">
        <v>27</v>
      </c>
      <c r="AI80" s="138" t="s">
        <v>27</v>
      </c>
      <c r="AJ80" s="138" t="s">
        <v>27</v>
      </c>
      <c r="AK80" s="138" t="s">
        <v>27</v>
      </c>
      <c r="AL80" s="123" t="s">
        <v>27</v>
      </c>
      <c r="AM80" s="123" t="s">
        <v>27</v>
      </c>
      <c r="AN80" s="123" t="s">
        <v>27</v>
      </c>
      <c r="AO80" s="138" t="s">
        <v>27</v>
      </c>
      <c r="AP80" s="96"/>
      <c r="AQ80" s="96"/>
      <c r="AR80" s="96"/>
      <c r="AS80" s="105"/>
      <c r="AT80" s="105"/>
      <c r="AU80" s="96"/>
      <c r="AV80" s="105"/>
      <c r="AW80" s="96"/>
      <c r="AX80" s="96"/>
      <c r="AY80" s="96"/>
      <c r="AZ80" s="96"/>
      <c r="BA80" s="96"/>
      <c r="BB80" s="96"/>
      <c r="BC80" s="96"/>
      <c r="BD80" s="96"/>
      <c r="BE80" s="96"/>
      <c r="BF80" s="96"/>
      <c r="BG80" s="96"/>
      <c r="BH80" s="96"/>
      <c r="BI80" s="96"/>
      <c r="BJ80" s="96"/>
      <c r="BK80" s="96"/>
      <c r="BL80" s="96"/>
      <c r="BM80" s="96"/>
      <c r="BN80" s="96"/>
      <c r="BO80" s="96"/>
      <c r="BP80" s="96"/>
      <c r="BQ80" s="96"/>
      <c r="BR80" s="96"/>
      <c r="BS80" s="96"/>
      <c r="BT80" s="96"/>
      <c r="BU80" s="96"/>
      <c r="BV80" s="96"/>
      <c r="BW80" s="96"/>
      <c r="BX80" s="96"/>
      <c r="BY80" s="96"/>
      <c r="BZ80" s="96"/>
      <c r="CA80" s="96"/>
      <c r="CB80" s="96"/>
      <c r="CC80" s="96"/>
      <c r="CD80" s="96"/>
      <c r="CE80" s="96"/>
      <c r="CF80" s="96"/>
      <c r="CG80" s="96"/>
      <c r="CH80" s="96"/>
      <c r="CI80" s="96"/>
      <c r="CJ80" s="96"/>
      <c r="CK80" s="96"/>
      <c r="CL80" s="96"/>
      <c r="CM80" s="96"/>
      <c r="CN80" s="96"/>
    </row>
    <row r="81" spans="1:92" ht="15.75" thickBot="1">
      <c r="A81" s="100"/>
      <c r="B81" s="208"/>
      <c r="C81" s="208"/>
      <c r="D81" s="208"/>
      <c r="E81" s="208"/>
      <c r="F81" s="208"/>
      <c r="G81" s="208"/>
      <c r="H81" s="208"/>
      <c r="I81" s="208"/>
      <c r="J81" s="208"/>
      <c r="K81" s="147"/>
      <c r="L81" s="147"/>
      <c r="M81" s="147"/>
      <c r="N81" s="147"/>
      <c r="O81" s="147"/>
      <c r="P81" s="147"/>
      <c r="Q81" s="147"/>
      <c r="R81" s="147"/>
      <c r="S81" s="147"/>
      <c r="T81" s="102"/>
      <c r="U81" s="141"/>
      <c r="V81" s="96"/>
      <c r="W81" s="96"/>
      <c r="X81" s="96"/>
      <c r="Y81" s="96"/>
      <c r="Z81" s="96"/>
      <c r="AA81" s="96"/>
      <c r="AB81" s="96"/>
      <c r="AC81" s="96"/>
      <c r="AD81" s="96"/>
      <c r="AE81" s="99"/>
      <c r="AF81" s="139" t="s">
        <v>111</v>
      </c>
      <c r="AG81" s="138">
        <v>6</v>
      </c>
      <c r="AH81" s="138" t="s">
        <v>27</v>
      </c>
      <c r="AI81" s="138" t="s">
        <v>27</v>
      </c>
      <c r="AJ81" s="138" t="s">
        <v>27</v>
      </c>
      <c r="AK81" s="138" t="s">
        <v>27</v>
      </c>
      <c r="AL81" s="123" t="s">
        <v>27</v>
      </c>
      <c r="AM81" s="123" t="s">
        <v>27</v>
      </c>
      <c r="AN81" s="123" t="s">
        <v>27</v>
      </c>
      <c r="AO81" s="138" t="s">
        <v>27</v>
      </c>
      <c r="AP81" s="96"/>
      <c r="AQ81" s="96"/>
      <c r="AR81" s="96"/>
      <c r="AS81" s="105"/>
      <c r="AT81" s="105"/>
      <c r="AU81" s="96"/>
      <c r="AV81" s="105"/>
      <c r="AW81" s="96"/>
      <c r="AX81" s="96"/>
      <c r="AY81" s="96"/>
      <c r="AZ81" s="96"/>
      <c r="BA81" s="96"/>
      <c r="BB81" s="96"/>
      <c r="BC81" s="96"/>
      <c r="BD81" s="96"/>
      <c r="BE81" s="96"/>
      <c r="BF81" s="96"/>
      <c r="BG81" s="96"/>
      <c r="BH81" s="96"/>
      <c r="BI81" s="96"/>
      <c r="BJ81" s="96"/>
      <c r="BK81" s="96"/>
      <c r="BL81" s="96"/>
      <c r="BM81" s="96"/>
      <c r="BN81" s="96"/>
      <c r="BO81" s="96"/>
      <c r="BP81" s="96"/>
      <c r="BQ81" s="96"/>
      <c r="BR81" s="96"/>
      <c r="BS81" s="96"/>
      <c r="BT81" s="96"/>
      <c r="BU81" s="96"/>
      <c r="BV81" s="96"/>
      <c r="BW81" s="96"/>
      <c r="BX81" s="96"/>
      <c r="BY81" s="96"/>
      <c r="BZ81" s="96"/>
      <c r="CA81" s="96"/>
      <c r="CB81" s="96"/>
      <c r="CC81" s="96"/>
      <c r="CD81" s="96"/>
      <c r="CE81" s="96"/>
      <c r="CF81" s="96"/>
      <c r="CG81" s="96"/>
      <c r="CH81" s="96"/>
      <c r="CI81" s="96"/>
      <c r="CJ81" s="96"/>
      <c r="CK81" s="96"/>
      <c r="CL81" s="96"/>
      <c r="CM81" s="96"/>
      <c r="CN81" s="96"/>
    </row>
    <row r="82" spans="1:92" ht="15">
      <c r="A82" s="96"/>
      <c r="B82" s="102"/>
      <c r="C82" s="102"/>
      <c r="D82" s="1966" t="s">
        <v>572</v>
      </c>
      <c r="E82" s="1967"/>
      <c r="F82" s="1967"/>
      <c r="G82" s="1968"/>
      <c r="H82" s="208"/>
      <c r="I82" s="1962" t="str">
        <f>+" ESCUELAS CON INICIO "&amp;$G$10</f>
        <v xml:space="preserve"> ESCUELAS CON INICIO 2025</v>
      </c>
      <c r="J82" s="1963"/>
      <c r="K82" s="100"/>
      <c r="L82" s="1972" t="s">
        <v>573</v>
      </c>
      <c r="M82" s="1973"/>
      <c r="N82" s="1973"/>
      <c r="O82" s="1973"/>
      <c r="P82" s="1974"/>
      <c r="Q82" s="217"/>
      <c r="R82" s="110"/>
      <c r="S82" s="110"/>
      <c r="T82" s="110"/>
      <c r="U82" s="110"/>
      <c r="V82" s="110"/>
      <c r="W82" s="110"/>
      <c r="X82" s="110"/>
      <c r="Y82" s="96"/>
      <c r="Z82" s="96"/>
      <c r="AA82" s="96"/>
      <c r="AB82" s="96"/>
      <c r="AC82" s="96"/>
      <c r="AD82" s="96"/>
      <c r="AE82" s="99"/>
      <c r="AF82" s="139" t="s">
        <v>112</v>
      </c>
      <c r="AG82" s="138">
        <v>4</v>
      </c>
      <c r="AH82" s="138" t="s">
        <v>27</v>
      </c>
      <c r="AI82" s="138" t="s">
        <v>27</v>
      </c>
      <c r="AJ82" s="138" t="s">
        <v>27</v>
      </c>
      <c r="AK82" s="138" t="s">
        <v>27</v>
      </c>
      <c r="AL82" s="123" t="s">
        <v>27</v>
      </c>
      <c r="AM82" s="123" t="s">
        <v>27</v>
      </c>
      <c r="AN82" s="123" t="s">
        <v>27</v>
      </c>
      <c r="AO82" s="138" t="s">
        <v>27</v>
      </c>
      <c r="AP82" s="96"/>
      <c r="AQ82" s="96"/>
      <c r="AR82" s="96"/>
      <c r="AS82" s="105"/>
      <c r="AT82" s="105"/>
      <c r="AU82" s="96"/>
      <c r="AV82" s="105"/>
      <c r="AW82" s="96"/>
      <c r="AX82" s="96"/>
      <c r="AY82" s="96"/>
      <c r="AZ82" s="96"/>
      <c r="BA82" s="96"/>
      <c r="BB82" s="96"/>
      <c r="BC82" s="96"/>
      <c r="BD82" s="96"/>
      <c r="BE82" s="96"/>
      <c r="BF82" s="96"/>
      <c r="BG82" s="96"/>
      <c r="BH82" s="96"/>
      <c r="BI82" s="96"/>
      <c r="BJ82" s="96"/>
      <c r="BK82" s="96"/>
      <c r="BL82" s="96"/>
      <c r="BM82" s="96"/>
      <c r="BN82" s="96"/>
      <c r="BO82" s="96"/>
      <c r="BP82" s="96"/>
      <c r="BQ82" s="96"/>
      <c r="BR82" s="96"/>
      <c r="BS82" s="96"/>
      <c r="BT82" s="96"/>
      <c r="BU82" s="96"/>
      <c r="BV82" s="96"/>
      <c r="BW82" s="96"/>
      <c r="BX82" s="96"/>
      <c r="BY82" s="96"/>
      <c r="BZ82" s="96"/>
      <c r="CA82" s="96"/>
      <c r="CB82" s="96"/>
      <c r="CC82" s="96"/>
      <c r="CD82" s="96"/>
      <c r="CE82" s="96"/>
      <c r="CF82" s="96"/>
      <c r="CG82" s="96"/>
      <c r="CH82" s="96"/>
      <c r="CI82" s="96"/>
      <c r="CJ82" s="96"/>
      <c r="CK82" s="96"/>
      <c r="CL82" s="96"/>
      <c r="CM82" s="96"/>
      <c r="CN82" s="96"/>
    </row>
    <row r="83" spans="1:92" ht="15">
      <c r="A83" s="96"/>
      <c r="B83" s="102"/>
      <c r="C83" s="102"/>
      <c r="D83" s="1969"/>
      <c r="E83" s="1970"/>
      <c r="F83" s="1970"/>
      <c r="G83" s="1971"/>
      <c r="H83" s="208"/>
      <c r="I83" s="1964"/>
      <c r="J83" s="1965"/>
      <c r="K83" s="100"/>
      <c r="L83" s="2062" t="s">
        <v>574</v>
      </c>
      <c r="M83" s="2063"/>
      <c r="N83" s="2064"/>
      <c r="O83" s="1359">
        <f>+COUNTIF($E$20:$E$62,1)</f>
        <v>0</v>
      </c>
      <c r="P83" s="1360" t="str">
        <f>+IFERROR(O83/$D$63,"")</f>
        <v/>
      </c>
      <c r="Q83" s="217"/>
      <c r="R83" s="110"/>
      <c r="S83" s="110"/>
      <c r="T83" s="110"/>
      <c r="U83" s="110"/>
      <c r="V83" s="110"/>
      <c r="W83" s="110"/>
      <c r="X83" s="110"/>
      <c r="Y83" s="96"/>
      <c r="Z83" s="96"/>
      <c r="AA83" s="96"/>
      <c r="AB83" s="96"/>
      <c r="AC83" s="96"/>
      <c r="AD83" s="96"/>
      <c r="AE83" s="99">
        <v>69</v>
      </c>
      <c r="AF83" s="139" t="s">
        <v>113</v>
      </c>
      <c r="AG83" s="138">
        <v>8</v>
      </c>
      <c r="AH83" s="138">
        <v>2015</v>
      </c>
      <c r="AI83" s="138">
        <v>12</v>
      </c>
      <c r="AJ83" s="138" t="s">
        <v>551</v>
      </c>
      <c r="AK83" s="138" t="s">
        <v>547</v>
      </c>
      <c r="AL83" s="123">
        <v>22</v>
      </c>
      <c r="AM83" s="123">
        <v>2693</v>
      </c>
      <c r="AN83" s="123">
        <v>110</v>
      </c>
      <c r="AO83" s="138" t="s">
        <v>27</v>
      </c>
      <c r="AP83" s="96"/>
      <c r="AQ83" s="96"/>
      <c r="AR83" s="96"/>
      <c r="AS83" s="105"/>
      <c r="AT83" s="105"/>
      <c r="AU83" s="96"/>
      <c r="AV83" s="105"/>
      <c r="AW83" s="96"/>
      <c r="AX83" s="96"/>
      <c r="AY83" s="96"/>
      <c r="AZ83" s="96"/>
      <c r="BA83" s="96"/>
      <c r="BB83" s="96"/>
      <c r="BC83" s="96"/>
      <c r="BD83" s="96"/>
      <c r="BE83" s="96"/>
      <c r="BF83" s="96"/>
      <c r="BG83" s="96"/>
      <c r="BH83" s="96"/>
      <c r="BI83" s="96"/>
      <c r="BJ83" s="96"/>
      <c r="BK83" s="96"/>
      <c r="BL83" s="96"/>
      <c r="BM83" s="96"/>
      <c r="BN83" s="96"/>
      <c r="BO83" s="96"/>
      <c r="BP83" s="96"/>
      <c r="BQ83" s="96"/>
      <c r="BR83" s="96"/>
      <c r="BS83" s="96"/>
      <c r="BT83" s="96"/>
      <c r="BU83" s="96"/>
      <c r="BV83" s="96"/>
      <c r="BW83" s="96"/>
      <c r="BX83" s="96"/>
      <c r="BY83" s="96"/>
      <c r="BZ83" s="96"/>
      <c r="CA83" s="96"/>
      <c r="CB83" s="96"/>
      <c r="CC83" s="96"/>
      <c r="CD83" s="96"/>
      <c r="CE83" s="96"/>
      <c r="CF83" s="96"/>
      <c r="CG83" s="96"/>
      <c r="CH83" s="96"/>
      <c r="CI83" s="96"/>
      <c r="CJ83" s="96"/>
      <c r="CK83" s="96"/>
      <c r="CL83" s="96"/>
      <c r="CM83" s="96"/>
      <c r="CN83" s="96"/>
    </row>
    <row r="84" spans="1:92" ht="15">
      <c r="A84" s="96"/>
      <c r="B84" s="102"/>
      <c r="C84" s="102"/>
      <c r="D84" s="2059" t="s">
        <v>575</v>
      </c>
      <c r="E84" s="2060"/>
      <c r="F84" s="2061"/>
      <c r="G84" s="1361">
        <f>+Q63</f>
        <v>0</v>
      </c>
      <c r="H84" s="208"/>
      <c r="I84" s="1362" t="s">
        <v>576</v>
      </c>
      <c r="J84" s="1363">
        <f>+$D$63</f>
        <v>0</v>
      </c>
      <c r="K84" s="100"/>
      <c r="L84" s="2038" t="s">
        <v>577</v>
      </c>
      <c r="M84" s="2039"/>
      <c r="N84" s="2039"/>
      <c r="O84" s="1359">
        <f>+COUNTIF($E$20:$E$62,2)</f>
        <v>0</v>
      </c>
      <c r="P84" s="1360" t="str">
        <f>+IFERROR(O84/$D$63,"")</f>
        <v/>
      </c>
      <c r="Q84" s="96"/>
      <c r="R84" s="96"/>
      <c r="S84" s="96"/>
      <c r="T84" s="96"/>
      <c r="U84" s="96"/>
      <c r="V84" s="96"/>
      <c r="W84" s="96"/>
      <c r="X84" s="96"/>
      <c r="Y84" s="96"/>
      <c r="Z84" s="96"/>
      <c r="AA84" s="96"/>
      <c r="AB84" s="96"/>
      <c r="AC84" s="96"/>
      <c r="AD84" s="96"/>
      <c r="AE84" s="99">
        <v>70</v>
      </c>
      <c r="AF84" s="139" t="s">
        <v>115</v>
      </c>
      <c r="AG84" s="138">
        <v>13</v>
      </c>
      <c r="AH84" s="138">
        <v>2023</v>
      </c>
      <c r="AI84" s="138">
        <v>12</v>
      </c>
      <c r="AJ84" s="138" t="s">
        <v>116</v>
      </c>
      <c r="AK84" s="138" t="s">
        <v>543</v>
      </c>
      <c r="AL84" s="123">
        <v>14</v>
      </c>
      <c r="AM84" s="123">
        <v>2129</v>
      </c>
      <c r="AN84" s="123">
        <v>73</v>
      </c>
      <c r="AO84" s="138" t="s">
        <v>27</v>
      </c>
      <c r="AP84" s="96"/>
      <c r="AQ84" s="96"/>
      <c r="AR84" s="96"/>
      <c r="AS84" s="105"/>
      <c r="AT84" s="105"/>
      <c r="AU84" s="96"/>
      <c r="AV84" s="105"/>
      <c r="AW84" s="96"/>
      <c r="AX84" s="96"/>
      <c r="AY84" s="96"/>
      <c r="AZ84" s="96"/>
      <c r="BA84" s="96"/>
      <c r="BB84" s="96"/>
      <c r="BC84" s="96"/>
      <c r="BD84" s="96"/>
      <c r="BE84" s="96"/>
      <c r="BF84" s="96"/>
      <c r="BG84" s="96"/>
      <c r="BH84" s="96"/>
      <c r="BI84" s="96"/>
      <c r="BJ84" s="96"/>
      <c r="BK84" s="96"/>
      <c r="BL84" s="96"/>
      <c r="BM84" s="96"/>
      <c r="BN84" s="96"/>
      <c r="BO84" s="96"/>
      <c r="BP84" s="96"/>
      <c r="BQ84" s="96"/>
      <c r="BR84" s="96"/>
      <c r="BS84" s="96"/>
      <c r="BT84" s="96"/>
      <c r="BU84" s="96"/>
      <c r="BV84" s="96"/>
      <c r="BW84" s="96"/>
      <c r="BX84" s="96"/>
      <c r="BY84" s="96"/>
      <c r="BZ84" s="96"/>
      <c r="CA84" s="96"/>
      <c r="CB84" s="96"/>
      <c r="CC84" s="96"/>
      <c r="CD84" s="96"/>
      <c r="CE84" s="96"/>
      <c r="CF84" s="96"/>
      <c r="CG84" s="96"/>
      <c r="CH84" s="96"/>
      <c r="CI84" s="96"/>
      <c r="CJ84" s="96"/>
      <c r="CK84" s="96"/>
      <c r="CL84" s="96"/>
      <c r="CM84" s="96"/>
      <c r="CN84" s="96"/>
    </row>
    <row r="85" spans="1:92" ht="16.5" customHeight="1" thickBot="1">
      <c r="A85" s="96"/>
      <c r="B85" s="102"/>
      <c r="C85" s="102"/>
      <c r="D85" s="2020" t="s">
        <v>578</v>
      </c>
      <c r="E85" s="2021"/>
      <c r="F85" s="2022"/>
      <c r="G85" s="1364">
        <f>+R63</f>
        <v>0</v>
      </c>
      <c r="H85" s="208"/>
      <c r="I85" s="1365" t="str">
        <f>+"CON INCIO "&amp;$G$10</f>
        <v>CON INCIO 2025</v>
      </c>
      <c r="J85" s="1366">
        <f>+COUNTIF($F$20:$F$62,$G$10)</f>
        <v>0</v>
      </c>
      <c r="K85" s="208"/>
      <c r="L85" s="2018" t="s">
        <v>579</v>
      </c>
      <c r="M85" s="2019"/>
      <c r="N85" s="2019"/>
      <c r="O85" s="1367">
        <f>+COUNTIF($E$20:$E$62,3)</f>
        <v>0</v>
      </c>
      <c r="P85" s="1368" t="str">
        <f>+IFERROR(O85/$D$63,"")</f>
        <v/>
      </c>
      <c r="Q85" s="96"/>
      <c r="R85" s="96"/>
      <c r="S85" s="96"/>
      <c r="T85" s="96"/>
      <c r="U85" s="96"/>
      <c r="V85" s="96"/>
      <c r="W85" s="96"/>
      <c r="X85" s="96"/>
      <c r="Y85" s="96"/>
      <c r="Z85" s="96"/>
      <c r="AA85" s="96"/>
      <c r="AB85" s="96"/>
      <c r="AC85" s="96"/>
      <c r="AD85" s="96"/>
      <c r="AE85" s="99">
        <v>71</v>
      </c>
      <c r="AF85" s="139" t="s">
        <v>117</v>
      </c>
      <c r="AG85" s="138">
        <v>5</v>
      </c>
      <c r="AH85" s="138" t="s">
        <v>27</v>
      </c>
      <c r="AI85" s="138" t="s">
        <v>27</v>
      </c>
      <c r="AJ85" s="138" t="s">
        <v>27</v>
      </c>
      <c r="AK85" s="138" t="s">
        <v>27</v>
      </c>
      <c r="AL85" s="123" t="s">
        <v>27</v>
      </c>
      <c r="AM85" s="123" t="s">
        <v>27</v>
      </c>
      <c r="AN85" s="123" t="s">
        <v>27</v>
      </c>
      <c r="AO85" s="138" t="s">
        <v>27</v>
      </c>
      <c r="AP85" s="96"/>
      <c r="AQ85" s="96"/>
      <c r="AR85" s="96"/>
      <c r="AS85" s="105"/>
      <c r="AT85" s="105"/>
      <c r="AU85" s="96"/>
      <c r="AV85" s="105"/>
      <c r="AW85" s="96"/>
      <c r="AX85" s="96"/>
      <c r="AY85" s="96"/>
      <c r="AZ85" s="96"/>
      <c r="BA85" s="96"/>
      <c r="BB85" s="96"/>
      <c r="BC85" s="96"/>
      <c r="BD85" s="96"/>
      <c r="BE85" s="96"/>
      <c r="BF85" s="96"/>
      <c r="BG85" s="96"/>
      <c r="BH85" s="96"/>
      <c r="BI85" s="96"/>
      <c r="BJ85" s="96"/>
      <c r="BK85" s="96"/>
      <c r="BL85" s="96"/>
      <c r="BM85" s="96"/>
      <c r="BN85" s="96"/>
      <c r="BO85" s="96"/>
      <c r="BP85" s="96"/>
      <c r="BQ85" s="96"/>
      <c r="BR85" s="96"/>
      <c r="BS85" s="96"/>
      <c r="BT85" s="96"/>
      <c r="BU85" s="96"/>
      <c r="BV85" s="96"/>
      <c r="BW85" s="96"/>
      <c r="BX85" s="96"/>
      <c r="BY85" s="96"/>
      <c r="BZ85" s="96"/>
      <c r="CA85" s="96"/>
      <c r="CB85" s="96"/>
      <c r="CC85" s="96"/>
      <c r="CD85" s="96"/>
      <c r="CE85" s="96"/>
      <c r="CF85" s="96"/>
      <c r="CG85" s="96"/>
      <c r="CH85" s="96"/>
      <c r="CI85" s="96"/>
      <c r="CJ85" s="96"/>
      <c r="CK85" s="96"/>
      <c r="CL85" s="96"/>
      <c r="CM85" s="96"/>
      <c r="CN85" s="96"/>
    </row>
    <row r="86" spans="1:92" ht="15">
      <c r="A86" s="96"/>
      <c r="B86" s="102"/>
      <c r="C86" s="218"/>
      <c r="D86" s="204"/>
      <c r="E86" s="208"/>
      <c r="F86" s="208"/>
      <c r="G86" s="208"/>
      <c r="H86" s="208"/>
      <c r="I86" s="208"/>
      <c r="J86" s="208"/>
      <c r="K86" s="208"/>
      <c r="L86" s="2018" t="s">
        <v>580</v>
      </c>
      <c r="M86" s="2019"/>
      <c r="N86" s="2019"/>
      <c r="O86" s="1367">
        <f>+COUNTIF($E$20:$E$62,5)</f>
        <v>0</v>
      </c>
      <c r="P86" s="1368" t="str">
        <f>+IFERROR(O86/$D$63,"")</f>
        <v/>
      </c>
      <c r="Q86" s="96"/>
      <c r="R86" s="96"/>
      <c r="S86" s="96"/>
      <c r="T86" s="96"/>
      <c r="U86" s="96"/>
      <c r="V86" s="96"/>
      <c r="W86" s="96"/>
      <c r="X86" s="96"/>
      <c r="Y86" s="96"/>
      <c r="Z86" s="96"/>
      <c r="AA86" s="96"/>
      <c r="AB86" s="96"/>
      <c r="AC86" s="96"/>
      <c r="AD86" s="96"/>
      <c r="AE86" s="99">
        <v>72</v>
      </c>
      <c r="AF86" s="139" t="s">
        <v>118</v>
      </c>
      <c r="AG86" s="138">
        <v>7</v>
      </c>
      <c r="AH86" s="138" t="s">
        <v>27</v>
      </c>
      <c r="AI86" s="138" t="s">
        <v>27</v>
      </c>
      <c r="AJ86" s="138" t="s">
        <v>27</v>
      </c>
      <c r="AK86" s="138" t="s">
        <v>27</v>
      </c>
      <c r="AL86" s="123" t="s">
        <v>27</v>
      </c>
      <c r="AM86" s="123" t="s">
        <v>27</v>
      </c>
      <c r="AN86" s="123" t="s">
        <v>27</v>
      </c>
      <c r="AO86" s="138" t="s">
        <v>27</v>
      </c>
      <c r="AP86" s="96"/>
      <c r="AQ86" s="96"/>
      <c r="AR86" s="96"/>
      <c r="AS86" s="105"/>
      <c r="AT86" s="105"/>
      <c r="AU86" s="96"/>
      <c r="AV86" s="105"/>
      <c r="AW86" s="96"/>
      <c r="AX86" s="96"/>
      <c r="AY86" s="96"/>
      <c r="AZ86" s="96"/>
      <c r="BA86" s="96"/>
      <c r="BB86" s="96"/>
      <c r="BC86" s="96"/>
      <c r="BD86" s="96"/>
      <c r="BE86" s="96"/>
      <c r="BF86" s="96"/>
      <c r="BG86" s="96"/>
      <c r="BH86" s="96"/>
      <c r="BI86" s="96"/>
      <c r="BJ86" s="96"/>
      <c r="BK86" s="96"/>
      <c r="BL86" s="96"/>
      <c r="BM86" s="96"/>
      <c r="BN86" s="96"/>
      <c r="BO86" s="96"/>
      <c r="BP86" s="96"/>
      <c r="BQ86" s="96"/>
      <c r="BR86" s="96"/>
      <c r="BS86" s="96"/>
      <c r="BT86" s="96"/>
      <c r="BU86" s="96"/>
      <c r="BV86" s="96"/>
      <c r="BW86" s="96"/>
      <c r="BX86" s="96"/>
      <c r="BY86" s="96"/>
      <c r="BZ86" s="96"/>
      <c r="CA86" s="96"/>
      <c r="CB86" s="96"/>
      <c r="CC86" s="96"/>
      <c r="CD86" s="96"/>
      <c r="CE86" s="96"/>
      <c r="CF86" s="96"/>
      <c r="CG86" s="96"/>
      <c r="CH86" s="96"/>
      <c r="CI86" s="96"/>
      <c r="CJ86" s="96"/>
      <c r="CK86" s="96"/>
      <c r="CL86" s="96"/>
      <c r="CM86" s="96"/>
      <c r="CN86" s="96"/>
    </row>
    <row r="87" spans="1:92" ht="15.75" thickBot="1">
      <c r="A87" s="96"/>
      <c r="B87" s="102"/>
      <c r="C87" s="102"/>
      <c r="D87" s="102"/>
      <c r="E87" s="102"/>
      <c r="F87" s="102"/>
      <c r="G87" s="102"/>
      <c r="H87" s="102"/>
      <c r="I87" s="102"/>
      <c r="J87" s="102"/>
      <c r="K87" s="102"/>
      <c r="L87" s="2027" t="s">
        <v>581</v>
      </c>
      <c r="M87" s="2028"/>
      <c r="N87" s="2029"/>
      <c r="O87" s="1369">
        <f>+COUNTIF($E$20:$E$62,6)</f>
        <v>0</v>
      </c>
      <c r="P87" s="1370" t="str">
        <f>+IFERROR(O87/$D$63,"")</f>
        <v/>
      </c>
      <c r="Q87" s="96"/>
      <c r="R87" s="96"/>
      <c r="S87" s="96"/>
      <c r="T87" s="96"/>
      <c r="U87" s="96"/>
      <c r="V87" s="96"/>
      <c r="W87" s="96"/>
      <c r="X87" s="96"/>
      <c r="Y87" s="96"/>
      <c r="Z87" s="96"/>
      <c r="AA87" s="96"/>
      <c r="AB87" s="96"/>
      <c r="AC87" s="96"/>
      <c r="AD87" s="96"/>
      <c r="AE87" s="99">
        <v>73</v>
      </c>
      <c r="AF87" s="139" t="s">
        <v>119</v>
      </c>
      <c r="AG87" s="138">
        <v>8</v>
      </c>
      <c r="AH87" s="138" t="s">
        <v>27</v>
      </c>
      <c r="AI87" s="138" t="s">
        <v>27</v>
      </c>
      <c r="AJ87" s="138" t="s">
        <v>27</v>
      </c>
      <c r="AK87" s="138" t="s">
        <v>27</v>
      </c>
      <c r="AL87" s="123" t="s">
        <v>27</v>
      </c>
      <c r="AM87" s="123" t="s">
        <v>27</v>
      </c>
      <c r="AN87" s="123" t="s">
        <v>27</v>
      </c>
      <c r="AO87" s="138" t="s">
        <v>27</v>
      </c>
      <c r="AP87" s="96"/>
      <c r="AQ87" s="96"/>
      <c r="AR87" s="96"/>
      <c r="AS87" s="105"/>
      <c r="AT87" s="105"/>
      <c r="AU87" s="96"/>
      <c r="AV87" s="105"/>
      <c r="AW87" s="96"/>
      <c r="AX87" s="96"/>
      <c r="AY87" s="96"/>
      <c r="AZ87" s="96"/>
      <c r="BA87" s="96"/>
      <c r="BB87" s="96"/>
      <c r="BC87" s="96"/>
      <c r="BD87" s="96"/>
      <c r="BE87" s="96"/>
      <c r="BF87" s="96"/>
      <c r="BG87" s="96"/>
      <c r="BH87" s="96"/>
      <c r="BI87" s="96"/>
      <c r="BJ87" s="96"/>
      <c r="BK87" s="96"/>
      <c r="BL87" s="96"/>
      <c r="BM87" s="96"/>
      <c r="BN87" s="96"/>
      <c r="BO87" s="96"/>
      <c r="BP87" s="96"/>
      <c r="BQ87" s="96"/>
      <c r="BR87" s="96"/>
      <c r="BS87" s="96"/>
      <c r="BT87" s="96"/>
      <c r="BU87" s="96"/>
      <c r="BV87" s="96"/>
      <c r="BW87" s="96"/>
      <c r="BX87" s="96"/>
      <c r="BY87" s="96"/>
      <c r="BZ87" s="96"/>
      <c r="CA87" s="96"/>
      <c r="CB87" s="96"/>
      <c r="CC87" s="96"/>
      <c r="CD87" s="96"/>
      <c r="CE87" s="96"/>
      <c r="CF87" s="96"/>
      <c r="CG87" s="96"/>
      <c r="CH87" s="96"/>
      <c r="CI87" s="96"/>
      <c r="CJ87" s="96"/>
      <c r="CK87" s="96"/>
      <c r="CL87" s="96"/>
      <c r="CM87" s="96"/>
      <c r="CN87" s="96"/>
    </row>
    <row r="88" spans="1:92" ht="15">
      <c r="A88" s="96"/>
      <c r="B88" s="102"/>
      <c r="C88" s="102"/>
      <c r="D88" s="102"/>
      <c r="E88" s="102"/>
      <c r="F88" s="102"/>
      <c r="G88" s="102"/>
      <c r="H88" s="102"/>
      <c r="I88" s="102"/>
      <c r="J88" s="102"/>
      <c r="K88" s="102"/>
      <c r="L88" s="102"/>
      <c r="M88" s="102"/>
      <c r="N88" s="102"/>
      <c r="O88" s="102"/>
      <c r="P88" s="102"/>
      <c r="Q88" s="96"/>
      <c r="R88" s="96"/>
      <c r="S88" s="96"/>
      <c r="T88" s="96"/>
      <c r="U88" s="96"/>
      <c r="V88" s="96"/>
      <c r="W88" s="96"/>
      <c r="X88" s="96"/>
      <c r="Y88" s="96"/>
      <c r="Z88" s="96"/>
      <c r="AA88" s="96"/>
      <c r="AB88" s="96"/>
      <c r="AC88" s="96"/>
      <c r="AD88" s="96"/>
      <c r="AE88" s="99"/>
      <c r="AF88" s="136" t="s">
        <v>120</v>
      </c>
      <c r="AG88" s="137">
        <v>3</v>
      </c>
      <c r="AH88" s="138">
        <v>2016</v>
      </c>
      <c r="AI88" s="138">
        <v>12</v>
      </c>
      <c r="AJ88" s="138" t="s">
        <v>550</v>
      </c>
      <c r="AK88" s="138" t="s">
        <v>547</v>
      </c>
      <c r="AL88" s="123">
        <v>21</v>
      </c>
      <c r="AM88" s="123">
        <v>6018</v>
      </c>
      <c r="AN88" s="123">
        <v>183</v>
      </c>
      <c r="AO88" s="138" t="s">
        <v>27</v>
      </c>
      <c r="AP88" s="96"/>
      <c r="AQ88" s="96"/>
      <c r="AR88" s="96"/>
      <c r="AS88" s="105"/>
      <c r="AT88" s="105"/>
      <c r="AU88" s="96"/>
      <c r="AV88" s="105"/>
      <c r="AW88" s="96"/>
      <c r="AX88" s="96"/>
      <c r="AY88" s="96"/>
      <c r="AZ88" s="96"/>
      <c r="BA88" s="96"/>
      <c r="BB88" s="96"/>
      <c r="BC88" s="96"/>
      <c r="BD88" s="96"/>
      <c r="BE88" s="96"/>
      <c r="BF88" s="96"/>
      <c r="BG88" s="96"/>
      <c r="BH88" s="96"/>
      <c r="BI88" s="96"/>
      <c r="BJ88" s="96"/>
      <c r="BK88" s="96"/>
      <c r="BL88" s="96"/>
      <c r="BM88" s="96"/>
      <c r="BN88" s="96"/>
      <c r="BO88" s="96"/>
      <c r="BP88" s="96"/>
      <c r="BQ88" s="96"/>
      <c r="BR88" s="96"/>
      <c r="BS88" s="96"/>
      <c r="BT88" s="96"/>
      <c r="BU88" s="96"/>
      <c r="BV88" s="96"/>
      <c r="BW88" s="96"/>
      <c r="BX88" s="96"/>
      <c r="BY88" s="96"/>
      <c r="BZ88" s="96"/>
      <c r="CA88" s="96"/>
      <c r="CB88" s="96"/>
      <c r="CC88" s="96"/>
      <c r="CD88" s="96"/>
      <c r="CE88" s="96"/>
      <c r="CF88" s="96"/>
      <c r="CG88" s="96"/>
      <c r="CH88" s="96"/>
      <c r="CI88" s="96"/>
      <c r="CJ88" s="96"/>
      <c r="CK88" s="96"/>
      <c r="CL88" s="96"/>
      <c r="CM88" s="96"/>
      <c r="CN88" s="96"/>
    </row>
    <row r="89" spans="1:92" ht="15">
      <c r="A89" s="96"/>
      <c r="B89" s="102"/>
      <c r="C89" s="102"/>
      <c r="D89" s="219" t="s">
        <v>582</v>
      </c>
      <c r="E89" s="208"/>
      <c r="F89" s="220"/>
      <c r="G89" s="220"/>
      <c r="H89" s="220"/>
      <c r="I89" s="220"/>
      <c r="J89" s="100"/>
      <c r="K89" s="100"/>
      <c r="L89" s="100"/>
      <c r="M89" s="100"/>
      <c r="N89" s="100"/>
      <c r="O89" s="100"/>
      <c r="P89" s="100"/>
      <c r="Q89" s="96"/>
      <c r="R89" s="96"/>
      <c r="S89" s="96"/>
      <c r="T89" s="96"/>
      <c r="U89" s="96"/>
      <c r="V89" s="96"/>
      <c r="W89" s="96"/>
      <c r="X89" s="96"/>
      <c r="Y89" s="96"/>
      <c r="Z89" s="96"/>
      <c r="AA89" s="96"/>
      <c r="AB89" s="96"/>
      <c r="AC89" s="96"/>
      <c r="AD89" s="96"/>
      <c r="AE89" s="99"/>
      <c r="AF89" s="139" t="s">
        <v>121</v>
      </c>
      <c r="AG89" s="138">
        <v>4</v>
      </c>
      <c r="AH89" s="138">
        <v>2016</v>
      </c>
      <c r="AI89" s="138">
        <v>12</v>
      </c>
      <c r="AJ89" s="138" t="s">
        <v>122</v>
      </c>
      <c r="AK89" s="138" t="s">
        <v>541</v>
      </c>
      <c r="AL89" s="123">
        <v>31</v>
      </c>
      <c r="AM89" s="123">
        <v>6031</v>
      </c>
      <c r="AN89" s="123">
        <v>160</v>
      </c>
      <c r="AO89" s="138" t="s">
        <v>27</v>
      </c>
      <c r="AP89" s="96"/>
      <c r="AQ89" s="96"/>
      <c r="AR89" s="96"/>
      <c r="AS89" s="105"/>
      <c r="AT89" s="105"/>
      <c r="AU89" s="96"/>
      <c r="AV89" s="105"/>
      <c r="AW89" s="96"/>
      <c r="AX89" s="96"/>
      <c r="AY89" s="96"/>
      <c r="AZ89" s="96"/>
      <c r="BA89" s="96"/>
      <c r="BB89" s="96"/>
      <c r="BC89" s="96"/>
      <c r="BD89" s="96"/>
      <c r="BE89" s="96"/>
      <c r="BF89" s="96"/>
      <c r="BG89" s="96"/>
      <c r="BH89" s="96"/>
      <c r="BI89" s="96"/>
      <c r="BJ89" s="96"/>
      <c r="BK89" s="96"/>
      <c r="BL89" s="96"/>
      <c r="BM89" s="96"/>
      <c r="BN89" s="96"/>
      <c r="BO89" s="96"/>
      <c r="BP89" s="96"/>
      <c r="BQ89" s="96"/>
      <c r="BR89" s="96"/>
      <c r="BS89" s="96"/>
      <c r="BT89" s="96"/>
      <c r="BU89" s="96"/>
      <c r="BV89" s="96"/>
      <c r="BW89" s="96"/>
      <c r="BX89" s="96"/>
      <c r="BY89" s="96"/>
      <c r="BZ89" s="96"/>
      <c r="CA89" s="96"/>
      <c r="CB89" s="96"/>
      <c r="CC89" s="96"/>
      <c r="CD89" s="96"/>
      <c r="CE89" s="96"/>
      <c r="CF89" s="96"/>
      <c r="CG89" s="96"/>
      <c r="CH89" s="96"/>
      <c r="CI89" s="96"/>
      <c r="CJ89" s="96"/>
      <c r="CK89" s="96"/>
      <c r="CL89" s="96"/>
      <c r="CM89" s="96"/>
      <c r="CN89" s="96"/>
    </row>
    <row r="90" spans="1:92" ht="15">
      <c r="A90" s="96"/>
      <c r="B90" s="102"/>
      <c r="C90" s="102"/>
      <c r="D90" s="2016"/>
      <c r="E90" s="2017"/>
      <c r="F90" s="2017"/>
      <c r="G90" s="2017"/>
      <c r="H90" s="2017"/>
      <c r="I90" s="2017"/>
      <c r="J90" s="2017"/>
      <c r="K90" s="2017"/>
      <c r="L90" s="2017"/>
      <c r="M90" s="2017"/>
      <c r="N90" s="2017"/>
      <c r="O90" s="2017"/>
      <c r="P90" s="2017"/>
      <c r="Q90" s="2017"/>
      <c r="R90" s="2017"/>
      <c r="S90" s="96"/>
      <c r="T90" s="96"/>
      <c r="U90" s="96"/>
      <c r="V90" s="96"/>
      <c r="W90" s="96"/>
      <c r="X90" s="96"/>
      <c r="Y90" s="96"/>
      <c r="Z90" s="96"/>
      <c r="AA90" s="96"/>
      <c r="AB90" s="96"/>
      <c r="AC90" s="96"/>
      <c r="AD90" s="96"/>
      <c r="AE90" s="99"/>
      <c r="AF90" s="139" t="s">
        <v>123</v>
      </c>
      <c r="AG90" s="138">
        <v>8</v>
      </c>
      <c r="AH90" s="138">
        <v>2015</v>
      </c>
      <c r="AI90" s="138">
        <v>12</v>
      </c>
      <c r="AJ90" s="138" t="s">
        <v>583</v>
      </c>
      <c r="AK90" s="138" t="s">
        <v>547</v>
      </c>
      <c r="AL90" s="123">
        <v>21</v>
      </c>
      <c r="AM90" s="123">
        <v>2530</v>
      </c>
      <c r="AN90" s="123">
        <v>110</v>
      </c>
      <c r="AO90" s="138" t="s">
        <v>27</v>
      </c>
      <c r="AP90" s="96"/>
      <c r="AQ90" s="96"/>
      <c r="AR90" s="96"/>
      <c r="AS90" s="105"/>
      <c r="AT90" s="105"/>
      <c r="AU90" s="96"/>
      <c r="AV90" s="105"/>
      <c r="AW90" s="96"/>
      <c r="AX90" s="96"/>
      <c r="AY90" s="96"/>
      <c r="AZ90" s="96"/>
      <c r="BA90" s="96"/>
      <c r="BB90" s="96"/>
      <c r="BC90" s="96"/>
      <c r="BD90" s="96"/>
      <c r="BE90" s="96"/>
      <c r="BF90" s="96"/>
      <c r="BG90" s="96"/>
      <c r="BH90" s="96"/>
      <c r="BI90" s="96"/>
      <c r="BJ90" s="96"/>
      <c r="BK90" s="96"/>
      <c r="BL90" s="96"/>
      <c r="BM90" s="96"/>
      <c r="BN90" s="96"/>
      <c r="BO90" s="96"/>
      <c r="BP90" s="96"/>
      <c r="BQ90" s="96"/>
      <c r="BR90" s="96"/>
      <c r="BS90" s="96"/>
      <c r="BT90" s="96"/>
      <c r="BU90" s="96"/>
      <c r="BV90" s="96"/>
      <c r="BW90" s="96"/>
      <c r="BX90" s="96"/>
      <c r="BY90" s="96"/>
      <c r="BZ90" s="96"/>
      <c r="CA90" s="96"/>
      <c r="CB90" s="96"/>
      <c r="CC90" s="96"/>
      <c r="CD90" s="96"/>
      <c r="CE90" s="96"/>
      <c r="CF90" s="96"/>
      <c r="CG90" s="96"/>
      <c r="CH90" s="96"/>
      <c r="CI90" s="96"/>
      <c r="CJ90" s="96"/>
      <c r="CK90" s="96"/>
      <c r="CL90" s="96"/>
      <c r="CM90" s="96"/>
      <c r="CN90" s="96"/>
    </row>
    <row r="91" spans="1:92" ht="15">
      <c r="A91" s="96"/>
      <c r="B91" s="102"/>
      <c r="C91" s="102"/>
      <c r="D91" s="2016"/>
      <c r="E91" s="2017"/>
      <c r="F91" s="2017"/>
      <c r="G91" s="2017"/>
      <c r="H91" s="2017"/>
      <c r="I91" s="2017"/>
      <c r="J91" s="2017"/>
      <c r="K91" s="2017"/>
      <c r="L91" s="2017"/>
      <c r="M91" s="2017"/>
      <c r="N91" s="2017"/>
      <c r="O91" s="2017"/>
      <c r="P91" s="2017"/>
      <c r="Q91" s="2017"/>
      <c r="R91" s="2017"/>
      <c r="S91" s="96"/>
      <c r="T91" s="96"/>
      <c r="U91" s="96"/>
      <c r="V91" s="96"/>
      <c r="W91" s="96"/>
      <c r="X91" s="96"/>
      <c r="Y91" s="96"/>
      <c r="Z91" s="96"/>
      <c r="AA91" s="96"/>
      <c r="AB91" s="96"/>
      <c r="AC91" s="96"/>
      <c r="AD91" s="96"/>
      <c r="AE91" s="99">
        <v>74</v>
      </c>
      <c r="AF91" s="139" t="s">
        <v>125</v>
      </c>
      <c r="AG91" s="138">
        <v>14</v>
      </c>
      <c r="AH91" s="138" t="s">
        <v>27</v>
      </c>
      <c r="AI91" s="138" t="s">
        <v>27</v>
      </c>
      <c r="AJ91" s="138" t="s">
        <v>27</v>
      </c>
      <c r="AK91" s="138" t="s">
        <v>27</v>
      </c>
      <c r="AL91" s="123" t="s">
        <v>27</v>
      </c>
      <c r="AM91" s="123" t="s">
        <v>27</v>
      </c>
      <c r="AN91" s="123" t="s">
        <v>27</v>
      </c>
      <c r="AO91" s="138" t="s">
        <v>27</v>
      </c>
      <c r="AP91" s="96"/>
      <c r="AQ91" s="96"/>
      <c r="AR91" s="96"/>
      <c r="AS91" s="105"/>
      <c r="AT91" s="105"/>
      <c r="AU91" s="96"/>
      <c r="AV91" s="105"/>
      <c r="AW91" s="96"/>
      <c r="AX91" s="96"/>
      <c r="AY91" s="96"/>
      <c r="AZ91" s="96"/>
      <c r="BA91" s="96"/>
      <c r="BB91" s="96"/>
      <c r="BC91" s="96"/>
      <c r="BD91" s="96"/>
      <c r="BE91" s="96"/>
      <c r="BF91" s="96"/>
      <c r="BG91" s="96"/>
      <c r="BH91" s="96"/>
      <c r="BI91" s="96"/>
      <c r="BJ91" s="96"/>
      <c r="BK91" s="96"/>
      <c r="BL91" s="96"/>
      <c r="BM91" s="96"/>
      <c r="BN91" s="96"/>
      <c r="BO91" s="96"/>
      <c r="BP91" s="96"/>
      <c r="BQ91" s="96"/>
      <c r="BR91" s="96"/>
      <c r="BS91" s="96"/>
      <c r="BT91" s="96"/>
      <c r="BU91" s="96"/>
      <c r="BV91" s="96"/>
      <c r="BW91" s="96"/>
      <c r="BX91" s="96"/>
      <c r="BY91" s="96"/>
      <c r="BZ91" s="96"/>
      <c r="CA91" s="96"/>
      <c r="CB91" s="96"/>
      <c r="CC91" s="96"/>
      <c r="CD91" s="96"/>
      <c r="CE91" s="96"/>
      <c r="CF91" s="96"/>
      <c r="CG91" s="96"/>
      <c r="CH91" s="96"/>
      <c r="CI91" s="96"/>
      <c r="CJ91" s="96"/>
      <c r="CK91" s="96"/>
      <c r="CL91" s="96"/>
      <c r="CM91" s="96"/>
      <c r="CN91" s="96"/>
    </row>
    <row r="92" spans="1:92" ht="15">
      <c r="A92" s="96"/>
      <c r="B92" s="102"/>
      <c r="C92" s="102"/>
      <c r="D92" s="2016"/>
      <c r="E92" s="2017"/>
      <c r="F92" s="2017"/>
      <c r="G92" s="2017"/>
      <c r="H92" s="2017"/>
      <c r="I92" s="2017"/>
      <c r="J92" s="2017"/>
      <c r="K92" s="2017"/>
      <c r="L92" s="2017"/>
      <c r="M92" s="2017"/>
      <c r="N92" s="2017"/>
      <c r="O92" s="2017"/>
      <c r="P92" s="2017"/>
      <c r="Q92" s="2017"/>
      <c r="R92" s="2017"/>
      <c r="S92" s="96"/>
      <c r="T92" s="96"/>
      <c r="U92" s="96"/>
      <c r="V92" s="96"/>
      <c r="W92" s="96"/>
      <c r="X92" s="96"/>
      <c r="Y92" s="96"/>
      <c r="Z92" s="96"/>
      <c r="AA92" s="96"/>
      <c r="AB92" s="96"/>
      <c r="AC92" s="96"/>
      <c r="AD92" s="96"/>
      <c r="AE92" s="99">
        <v>75</v>
      </c>
      <c r="AF92" s="139" t="s">
        <v>126</v>
      </c>
      <c r="AG92" s="138">
        <v>11</v>
      </c>
      <c r="AH92" s="138">
        <v>2019</v>
      </c>
      <c r="AI92" s="138">
        <v>12</v>
      </c>
      <c r="AJ92" s="138" t="s">
        <v>546</v>
      </c>
      <c r="AK92" s="138" t="s">
        <v>547</v>
      </c>
      <c r="AL92" s="123">
        <v>12</v>
      </c>
      <c r="AM92" s="123">
        <v>831</v>
      </c>
      <c r="AN92" s="123">
        <v>45</v>
      </c>
      <c r="AO92" s="138" t="s">
        <v>27</v>
      </c>
      <c r="AP92" s="96"/>
      <c r="AQ92" s="96"/>
      <c r="AR92" s="96"/>
      <c r="AS92" s="105"/>
      <c r="AT92" s="105"/>
      <c r="AU92" s="96"/>
      <c r="AV92" s="105"/>
      <c r="AW92" s="96"/>
      <c r="AX92" s="96"/>
      <c r="AY92" s="96"/>
      <c r="AZ92" s="96"/>
      <c r="BA92" s="96"/>
      <c r="BB92" s="96"/>
      <c r="BC92" s="96"/>
      <c r="BD92" s="96"/>
      <c r="BE92" s="96"/>
      <c r="BF92" s="96"/>
      <c r="BG92" s="96"/>
      <c r="BH92" s="96"/>
      <c r="BI92" s="96"/>
      <c r="BJ92" s="96"/>
      <c r="BK92" s="96"/>
      <c r="BL92" s="96"/>
      <c r="BM92" s="96"/>
      <c r="BN92" s="96"/>
      <c r="BO92" s="96"/>
      <c r="BP92" s="96"/>
      <c r="BQ92" s="96"/>
      <c r="BR92" s="96"/>
      <c r="BS92" s="96"/>
      <c r="BT92" s="96"/>
      <c r="BU92" s="96"/>
      <c r="BV92" s="96"/>
      <c r="BW92" s="96"/>
      <c r="BX92" s="96"/>
      <c r="BY92" s="96"/>
      <c r="BZ92" s="96"/>
      <c r="CA92" s="96"/>
      <c r="CB92" s="96"/>
      <c r="CC92" s="96"/>
      <c r="CD92" s="96"/>
      <c r="CE92" s="96"/>
      <c r="CF92" s="96"/>
      <c r="CG92" s="96"/>
      <c r="CH92" s="96"/>
      <c r="CI92" s="96"/>
      <c r="CJ92" s="96"/>
      <c r="CK92" s="96"/>
      <c r="CL92" s="96"/>
      <c r="CM92" s="96"/>
      <c r="CN92" s="96"/>
    </row>
    <row r="93" spans="1:92" ht="15">
      <c r="A93" s="96"/>
      <c r="B93" s="102"/>
      <c r="C93" s="102"/>
      <c r="D93" s="2016"/>
      <c r="E93" s="2017"/>
      <c r="F93" s="2017"/>
      <c r="G93" s="2017"/>
      <c r="H93" s="2017"/>
      <c r="I93" s="2017"/>
      <c r="J93" s="2017"/>
      <c r="K93" s="2017"/>
      <c r="L93" s="2017"/>
      <c r="M93" s="2017"/>
      <c r="N93" s="2017"/>
      <c r="O93" s="2017"/>
      <c r="P93" s="2017"/>
      <c r="Q93" s="2017"/>
      <c r="R93" s="2017"/>
      <c r="S93" s="96"/>
      <c r="T93" s="96"/>
      <c r="U93" s="96"/>
      <c r="V93" s="96"/>
      <c r="W93" s="96"/>
      <c r="X93" s="96"/>
      <c r="Y93" s="96"/>
      <c r="Z93" s="96"/>
      <c r="AA93" s="96"/>
      <c r="AB93" s="96"/>
      <c r="AC93" s="96"/>
      <c r="AD93" s="96"/>
      <c r="AE93" s="99">
        <v>76</v>
      </c>
      <c r="AF93" s="139" t="s">
        <v>128</v>
      </c>
      <c r="AG93" s="138">
        <v>9</v>
      </c>
      <c r="AH93" s="138" t="s">
        <v>27</v>
      </c>
      <c r="AI93" s="138" t="s">
        <v>27</v>
      </c>
      <c r="AJ93" s="138" t="s">
        <v>27</v>
      </c>
      <c r="AK93" s="138" t="s">
        <v>27</v>
      </c>
      <c r="AL93" s="123" t="s">
        <v>27</v>
      </c>
      <c r="AM93" s="123" t="s">
        <v>27</v>
      </c>
      <c r="AN93" s="123" t="s">
        <v>27</v>
      </c>
      <c r="AO93" s="138" t="s">
        <v>27</v>
      </c>
      <c r="AP93" s="96"/>
      <c r="AQ93" s="96"/>
      <c r="AR93" s="96"/>
      <c r="AS93" s="105"/>
      <c r="AT93" s="105"/>
      <c r="AU93" s="96"/>
      <c r="AV93" s="105"/>
      <c r="AW93" s="96"/>
      <c r="AX93" s="96"/>
      <c r="AY93" s="96"/>
      <c r="AZ93" s="96"/>
      <c r="BA93" s="96"/>
      <c r="BB93" s="96"/>
      <c r="BC93" s="96"/>
      <c r="BD93" s="96"/>
      <c r="BE93" s="96"/>
      <c r="BF93" s="96"/>
      <c r="BG93" s="96"/>
      <c r="BH93" s="96"/>
      <c r="BI93" s="96"/>
      <c r="BJ93" s="96"/>
      <c r="BK93" s="96"/>
      <c r="BL93" s="96"/>
      <c r="BM93" s="96"/>
      <c r="BN93" s="96"/>
      <c r="BO93" s="96"/>
      <c r="BP93" s="96"/>
      <c r="BQ93" s="96"/>
      <c r="BR93" s="96"/>
      <c r="BS93" s="96"/>
      <c r="BT93" s="96"/>
      <c r="BU93" s="96"/>
      <c r="BV93" s="96"/>
      <c r="BW93" s="96"/>
      <c r="BX93" s="96"/>
      <c r="BY93" s="96"/>
      <c r="BZ93" s="96"/>
      <c r="CA93" s="96"/>
      <c r="CB93" s="96"/>
      <c r="CC93" s="96"/>
      <c r="CD93" s="96"/>
      <c r="CE93" s="96"/>
      <c r="CF93" s="96"/>
      <c r="CG93" s="96"/>
      <c r="CH93" s="96"/>
      <c r="CI93" s="96"/>
      <c r="CJ93" s="96"/>
      <c r="CK93" s="96"/>
      <c r="CL93" s="96"/>
      <c r="CM93" s="96"/>
      <c r="CN93" s="96"/>
    </row>
    <row r="94" spans="1:92" ht="15">
      <c r="A94" s="96"/>
      <c r="B94" s="102"/>
      <c r="C94" s="102"/>
      <c r="D94" s="2016"/>
      <c r="E94" s="2017"/>
      <c r="F94" s="2017"/>
      <c r="G94" s="2017"/>
      <c r="H94" s="2017"/>
      <c r="I94" s="2017"/>
      <c r="J94" s="2017"/>
      <c r="K94" s="2017"/>
      <c r="L94" s="2017"/>
      <c r="M94" s="2017"/>
      <c r="N94" s="2017"/>
      <c r="O94" s="2017"/>
      <c r="P94" s="2017"/>
      <c r="Q94" s="2017"/>
      <c r="R94" s="2017"/>
      <c r="S94" s="96"/>
      <c r="T94" s="96"/>
      <c r="U94" s="96"/>
      <c r="V94" s="96"/>
      <c r="W94" s="96"/>
      <c r="X94" s="96"/>
      <c r="Y94" s="96"/>
      <c r="Z94" s="96"/>
      <c r="AA94" s="96"/>
      <c r="AB94" s="96"/>
      <c r="AC94" s="96"/>
      <c r="AD94" s="96"/>
      <c r="AE94" s="99">
        <v>77</v>
      </c>
      <c r="AF94" s="139" t="s">
        <v>129</v>
      </c>
      <c r="AG94" s="138">
        <v>9</v>
      </c>
      <c r="AH94" s="138" t="s">
        <v>27</v>
      </c>
      <c r="AI94" s="138" t="s">
        <v>27</v>
      </c>
      <c r="AJ94" s="138" t="s">
        <v>27</v>
      </c>
      <c r="AK94" s="138" t="s">
        <v>27</v>
      </c>
      <c r="AL94" s="123" t="s">
        <v>27</v>
      </c>
      <c r="AM94" s="123" t="s">
        <v>27</v>
      </c>
      <c r="AN94" s="123" t="s">
        <v>27</v>
      </c>
      <c r="AO94" s="138" t="s">
        <v>27</v>
      </c>
      <c r="AP94" s="96"/>
      <c r="AQ94" s="96"/>
      <c r="AR94" s="96"/>
      <c r="AS94" s="105"/>
      <c r="AT94" s="105"/>
      <c r="AU94" s="96"/>
      <c r="AV94" s="105"/>
      <c r="AW94" s="96"/>
      <c r="AX94" s="96"/>
      <c r="AY94" s="96"/>
      <c r="AZ94" s="96"/>
      <c r="BA94" s="96"/>
      <c r="BB94" s="96"/>
      <c r="BC94" s="96"/>
      <c r="BD94" s="96"/>
      <c r="BE94" s="96"/>
      <c r="BF94" s="96"/>
      <c r="BG94" s="96"/>
      <c r="BH94" s="96"/>
      <c r="BI94" s="96"/>
      <c r="BJ94" s="96"/>
      <c r="BK94" s="96"/>
      <c r="BL94" s="96"/>
      <c r="BM94" s="96"/>
      <c r="BN94" s="96"/>
      <c r="BO94" s="96"/>
      <c r="BP94" s="96"/>
      <c r="BQ94" s="96"/>
      <c r="BR94" s="96"/>
      <c r="BS94" s="96"/>
      <c r="BT94" s="96"/>
      <c r="BU94" s="96"/>
      <c r="BV94" s="96"/>
      <c r="BW94" s="96"/>
      <c r="BX94" s="96"/>
      <c r="BY94" s="96"/>
      <c r="BZ94" s="96"/>
      <c r="CA94" s="96"/>
      <c r="CB94" s="96"/>
      <c r="CC94" s="96"/>
      <c r="CD94" s="96"/>
      <c r="CE94" s="96"/>
      <c r="CF94" s="96"/>
      <c r="CG94" s="96"/>
      <c r="CH94" s="96"/>
      <c r="CI94" s="96"/>
      <c r="CJ94" s="96"/>
      <c r="CK94" s="96"/>
      <c r="CL94" s="96"/>
      <c r="CM94" s="96"/>
      <c r="CN94" s="96"/>
    </row>
    <row r="95" spans="1:92" ht="15">
      <c r="A95" s="96"/>
      <c r="B95" s="102"/>
      <c r="C95" s="102"/>
      <c r="D95" s="2016"/>
      <c r="E95" s="2017"/>
      <c r="F95" s="2017"/>
      <c r="G95" s="2017"/>
      <c r="H95" s="2017"/>
      <c r="I95" s="2017"/>
      <c r="J95" s="2017"/>
      <c r="K95" s="2017"/>
      <c r="L95" s="2017"/>
      <c r="M95" s="2017"/>
      <c r="N95" s="2017"/>
      <c r="O95" s="2017"/>
      <c r="P95" s="2017"/>
      <c r="Q95" s="2017"/>
      <c r="R95" s="2017"/>
      <c r="S95" s="96"/>
      <c r="T95" s="96"/>
      <c r="U95" s="96"/>
      <c r="V95" s="96"/>
      <c r="W95" s="96"/>
      <c r="X95" s="96"/>
      <c r="Y95" s="96"/>
      <c r="Z95" s="96"/>
      <c r="AA95" s="96"/>
      <c r="AB95" s="96"/>
      <c r="AC95" s="96"/>
      <c r="AD95" s="96"/>
      <c r="AE95" s="99">
        <v>78</v>
      </c>
      <c r="AF95" s="139" t="s">
        <v>130</v>
      </c>
      <c r="AG95" s="138">
        <v>13</v>
      </c>
      <c r="AH95" s="138" t="s">
        <v>27</v>
      </c>
      <c r="AI95" s="138" t="s">
        <v>27</v>
      </c>
      <c r="AJ95" s="138" t="s">
        <v>27</v>
      </c>
      <c r="AK95" s="138" t="s">
        <v>27</v>
      </c>
      <c r="AL95" s="123" t="s">
        <v>27</v>
      </c>
      <c r="AM95" s="123" t="s">
        <v>27</v>
      </c>
      <c r="AN95" s="123" t="s">
        <v>27</v>
      </c>
      <c r="AO95" s="138" t="s">
        <v>27</v>
      </c>
      <c r="AP95" s="96"/>
      <c r="AQ95" s="96"/>
      <c r="AR95" s="96"/>
      <c r="AS95" s="105"/>
      <c r="AT95" s="105"/>
      <c r="AU95" s="96"/>
      <c r="AV95" s="105"/>
      <c r="AW95" s="96"/>
      <c r="AX95" s="96"/>
      <c r="AY95" s="96"/>
      <c r="AZ95" s="96"/>
      <c r="BA95" s="96"/>
      <c r="BB95" s="96"/>
      <c r="BC95" s="96"/>
      <c r="BD95" s="96"/>
      <c r="BE95" s="96"/>
      <c r="BF95" s="96"/>
      <c r="BG95" s="96"/>
      <c r="BH95" s="96"/>
      <c r="BI95" s="96"/>
      <c r="BJ95" s="96"/>
      <c r="BK95" s="96"/>
      <c r="BL95" s="96"/>
      <c r="BM95" s="96"/>
      <c r="BN95" s="96"/>
      <c r="BO95" s="96"/>
      <c r="BP95" s="96"/>
      <c r="BQ95" s="96"/>
      <c r="BR95" s="96"/>
      <c r="BS95" s="96"/>
      <c r="BT95" s="96"/>
      <c r="BU95" s="96"/>
      <c r="BV95" s="96"/>
      <c r="BW95" s="96"/>
      <c r="BX95" s="96"/>
      <c r="BY95" s="96"/>
      <c r="BZ95" s="96"/>
      <c r="CA95" s="96"/>
      <c r="CB95" s="96"/>
      <c r="CC95" s="96"/>
      <c r="CD95" s="96"/>
      <c r="CE95" s="96"/>
      <c r="CF95" s="96"/>
      <c r="CG95" s="96"/>
      <c r="CH95" s="96"/>
      <c r="CI95" s="96"/>
      <c r="CJ95" s="96"/>
      <c r="CK95" s="96"/>
      <c r="CL95" s="96"/>
      <c r="CM95" s="96"/>
      <c r="CN95" s="96"/>
    </row>
    <row r="96" spans="1:92" ht="15">
      <c r="A96" s="96"/>
      <c r="B96" s="102"/>
      <c r="C96" s="102"/>
      <c r="D96" s="102"/>
      <c r="E96" s="102"/>
      <c r="F96" s="102"/>
      <c r="G96" s="102"/>
      <c r="H96" s="102"/>
      <c r="I96" s="102"/>
      <c r="J96" s="102"/>
      <c r="K96" s="102"/>
      <c r="L96" s="102"/>
      <c r="M96" s="102"/>
      <c r="N96" s="102"/>
      <c r="O96" s="102"/>
      <c r="P96" s="102"/>
      <c r="Q96" s="96"/>
      <c r="R96" s="96"/>
      <c r="S96" s="96"/>
      <c r="T96" s="96"/>
      <c r="U96" s="96"/>
      <c r="V96" s="96"/>
      <c r="W96" s="96"/>
      <c r="X96" s="96"/>
      <c r="Y96" s="96"/>
      <c r="Z96" s="96"/>
      <c r="AA96" s="96"/>
      <c r="AB96" s="96"/>
      <c r="AC96" s="96"/>
      <c r="AD96" s="96"/>
      <c r="AE96" s="99">
        <v>79</v>
      </c>
      <c r="AF96" s="139" t="s">
        <v>131</v>
      </c>
      <c r="AG96" s="138">
        <v>10</v>
      </c>
      <c r="AH96" s="138" t="s">
        <v>27</v>
      </c>
      <c r="AI96" s="138" t="s">
        <v>27</v>
      </c>
      <c r="AJ96" s="138" t="s">
        <v>27</v>
      </c>
      <c r="AK96" s="138" t="s">
        <v>27</v>
      </c>
      <c r="AL96" s="123" t="s">
        <v>27</v>
      </c>
      <c r="AM96" s="123" t="s">
        <v>27</v>
      </c>
      <c r="AN96" s="123" t="s">
        <v>27</v>
      </c>
      <c r="AO96" s="138" t="s">
        <v>27</v>
      </c>
      <c r="AP96" s="96"/>
      <c r="AQ96" s="96"/>
      <c r="AR96" s="96"/>
      <c r="AS96" s="105"/>
      <c r="AT96" s="105"/>
      <c r="AU96" s="96"/>
      <c r="AV96" s="105"/>
      <c r="AW96" s="96"/>
      <c r="AX96" s="96"/>
      <c r="AY96" s="96"/>
      <c r="AZ96" s="96"/>
      <c r="BA96" s="96"/>
      <c r="BB96" s="96"/>
      <c r="BC96" s="96"/>
      <c r="BD96" s="96"/>
      <c r="BE96" s="96"/>
      <c r="BF96" s="96"/>
      <c r="BG96" s="96"/>
      <c r="BH96" s="96"/>
      <c r="BI96" s="96"/>
      <c r="BJ96" s="96"/>
      <c r="BK96" s="96"/>
      <c r="BL96" s="96"/>
      <c r="BM96" s="96"/>
      <c r="BN96" s="96"/>
      <c r="BO96" s="96"/>
      <c r="BP96" s="96"/>
      <c r="BQ96" s="96"/>
      <c r="BR96" s="96"/>
      <c r="BS96" s="96"/>
      <c r="BT96" s="96"/>
      <c r="BU96" s="96"/>
      <c r="BV96" s="96"/>
      <c r="BW96" s="96"/>
      <c r="BX96" s="96"/>
      <c r="BY96" s="96"/>
      <c r="BZ96" s="96"/>
      <c r="CA96" s="96"/>
      <c r="CB96" s="96"/>
      <c r="CC96" s="96"/>
      <c r="CD96" s="96"/>
      <c r="CE96" s="96"/>
      <c r="CF96" s="96"/>
      <c r="CG96" s="96"/>
      <c r="CH96" s="96"/>
      <c r="CI96" s="96"/>
      <c r="CJ96" s="96"/>
      <c r="CK96" s="96"/>
      <c r="CL96" s="96"/>
      <c r="CM96" s="96"/>
      <c r="CN96" s="96"/>
    </row>
    <row r="97" spans="1:92" ht="15">
      <c r="A97" s="96"/>
      <c r="B97" s="2015" t="s">
        <v>584</v>
      </c>
      <c r="C97" s="2015"/>
      <c r="D97" s="2015"/>
      <c r="E97" s="2015"/>
      <c r="F97" s="2015"/>
      <c r="G97" s="2015"/>
      <c r="H97" s="2015"/>
      <c r="I97" s="2015"/>
      <c r="J97" s="2015"/>
      <c r="K97" s="2015"/>
      <c r="L97" s="2015"/>
      <c r="M97" s="2015"/>
      <c r="N97" s="2015"/>
      <c r="O97" s="2015"/>
      <c r="P97" s="2015"/>
      <c r="Q97" s="2015"/>
      <c r="R97" s="2015"/>
      <c r="S97" s="96"/>
      <c r="T97" s="96"/>
      <c r="U97" s="96"/>
      <c r="V97" s="96"/>
      <c r="W97" s="96"/>
      <c r="X97" s="96"/>
      <c r="Y97" s="96"/>
      <c r="Z97" s="96"/>
      <c r="AA97" s="96"/>
      <c r="AB97" s="96"/>
      <c r="AC97" s="96"/>
      <c r="AD97" s="96"/>
      <c r="AE97" s="99">
        <v>80</v>
      </c>
      <c r="AF97" s="139" t="s">
        <v>132</v>
      </c>
      <c r="AG97" s="138">
        <v>8</v>
      </c>
      <c r="AH97" s="138" t="s">
        <v>27</v>
      </c>
      <c r="AI97" s="138" t="s">
        <v>27</v>
      </c>
      <c r="AJ97" s="138" t="s">
        <v>27</v>
      </c>
      <c r="AK97" s="138" t="s">
        <v>27</v>
      </c>
      <c r="AL97" s="123" t="s">
        <v>27</v>
      </c>
      <c r="AM97" s="123" t="s">
        <v>27</v>
      </c>
      <c r="AN97" s="123" t="s">
        <v>27</v>
      </c>
      <c r="AO97" s="138" t="s">
        <v>27</v>
      </c>
      <c r="AP97" s="96"/>
      <c r="AQ97" s="96"/>
      <c r="AR97" s="96"/>
      <c r="AS97" s="105"/>
      <c r="AT97" s="105"/>
      <c r="AU97" s="96"/>
      <c r="AV97" s="105"/>
      <c r="AW97" s="96"/>
      <c r="AX97" s="96"/>
      <c r="AY97" s="96"/>
      <c r="AZ97" s="96"/>
      <c r="BA97" s="96"/>
      <c r="BB97" s="96"/>
      <c r="BC97" s="96"/>
      <c r="BD97" s="96"/>
      <c r="BE97" s="96"/>
      <c r="BF97" s="96"/>
      <c r="BG97" s="96"/>
      <c r="BH97" s="96"/>
      <c r="BI97" s="96"/>
      <c r="BJ97" s="96"/>
      <c r="BK97" s="96"/>
      <c r="BL97" s="96"/>
      <c r="BM97" s="96"/>
      <c r="BN97" s="96"/>
      <c r="BO97" s="96"/>
      <c r="BP97" s="96"/>
      <c r="BQ97" s="96"/>
      <c r="BR97" s="96"/>
      <c r="BS97" s="96"/>
      <c r="BT97" s="96"/>
      <c r="BU97" s="96"/>
      <c r="BV97" s="96"/>
      <c r="BW97" s="96"/>
      <c r="BX97" s="96"/>
      <c r="BY97" s="96"/>
      <c r="BZ97" s="96"/>
      <c r="CA97" s="96"/>
      <c r="CB97" s="96"/>
      <c r="CC97" s="96"/>
      <c r="CD97" s="96"/>
      <c r="CE97" s="96"/>
      <c r="CF97" s="96"/>
      <c r="CG97" s="96"/>
      <c r="CH97" s="96"/>
      <c r="CI97" s="96"/>
      <c r="CJ97" s="96"/>
      <c r="CK97" s="96"/>
      <c r="CL97" s="96"/>
      <c r="CM97" s="96"/>
      <c r="CN97" s="96"/>
    </row>
    <row r="98" spans="1:92" ht="15">
      <c r="A98" s="96"/>
      <c r="B98" s="2014" t="s">
        <v>585</v>
      </c>
      <c r="C98" s="2014"/>
      <c r="D98" s="2014"/>
      <c r="E98" s="2014"/>
      <c r="F98" s="2014"/>
      <c r="G98" s="2014"/>
      <c r="H98" s="2014"/>
      <c r="I98" s="2014"/>
      <c r="J98" s="2014"/>
      <c r="K98" s="2014"/>
      <c r="L98" s="2014"/>
      <c r="M98" s="2014"/>
      <c r="N98" s="2014"/>
      <c r="O98" s="2014"/>
      <c r="P98" s="2014"/>
      <c r="Q98" s="2014"/>
      <c r="R98" s="2014"/>
      <c r="S98" s="96"/>
      <c r="T98" s="96"/>
      <c r="U98" s="96"/>
      <c r="V98" s="96"/>
      <c r="W98" s="96"/>
      <c r="X98" s="96"/>
      <c r="Y98" s="96"/>
      <c r="Z98" s="96"/>
      <c r="AA98" s="96"/>
      <c r="AB98" s="96"/>
      <c r="AC98" s="96"/>
      <c r="AD98" s="96"/>
      <c r="AE98" s="99">
        <v>81</v>
      </c>
      <c r="AF98" s="139" t="s">
        <v>133</v>
      </c>
      <c r="AG98" s="138">
        <v>9</v>
      </c>
      <c r="AH98" s="138" t="s">
        <v>27</v>
      </c>
      <c r="AI98" s="138" t="s">
        <v>27</v>
      </c>
      <c r="AJ98" s="138" t="s">
        <v>27</v>
      </c>
      <c r="AK98" s="138" t="s">
        <v>27</v>
      </c>
      <c r="AL98" s="123" t="s">
        <v>27</v>
      </c>
      <c r="AM98" s="123" t="s">
        <v>27</v>
      </c>
      <c r="AN98" s="123" t="s">
        <v>27</v>
      </c>
      <c r="AO98" s="138" t="s">
        <v>27</v>
      </c>
      <c r="AP98" s="96"/>
      <c r="AQ98" s="96"/>
      <c r="AR98" s="96"/>
      <c r="AS98" s="105"/>
      <c r="AT98" s="105"/>
      <c r="AU98" s="96"/>
      <c r="AV98" s="105"/>
      <c r="AW98" s="96"/>
      <c r="AX98" s="96"/>
      <c r="AY98" s="96"/>
      <c r="AZ98" s="96"/>
      <c r="BA98" s="96"/>
      <c r="BB98" s="96"/>
      <c r="BC98" s="96"/>
      <c r="BD98" s="96"/>
      <c r="BE98" s="96"/>
      <c r="BF98" s="96"/>
      <c r="BG98" s="96"/>
      <c r="BH98" s="96"/>
      <c r="BI98" s="96"/>
      <c r="BJ98" s="96"/>
      <c r="BK98" s="96"/>
      <c r="BL98" s="96"/>
      <c r="BM98" s="96"/>
      <c r="BN98" s="96"/>
      <c r="BO98" s="96"/>
      <c r="BP98" s="96"/>
      <c r="BQ98" s="96"/>
      <c r="BR98" s="96"/>
      <c r="BS98" s="96"/>
      <c r="BT98" s="96"/>
      <c r="BU98" s="96"/>
      <c r="BV98" s="96"/>
      <c r="BW98" s="96"/>
      <c r="BX98" s="96"/>
      <c r="BY98" s="96"/>
      <c r="BZ98" s="96"/>
      <c r="CA98" s="96"/>
      <c r="CB98" s="96"/>
      <c r="CC98" s="96"/>
      <c r="CD98" s="96"/>
      <c r="CE98" s="96"/>
      <c r="CF98" s="96"/>
      <c r="CG98" s="96"/>
      <c r="CH98" s="96"/>
      <c r="CI98" s="96"/>
      <c r="CJ98" s="96"/>
      <c r="CK98" s="96"/>
      <c r="CL98" s="96"/>
      <c r="CM98" s="96"/>
      <c r="CN98" s="96"/>
    </row>
    <row r="99" spans="1:92" ht="15">
      <c r="A99" s="96"/>
      <c r="B99" s="1995"/>
      <c r="C99" s="1996"/>
      <c r="D99" s="1996"/>
      <c r="E99" s="1996"/>
      <c r="F99" s="1996"/>
      <c r="G99" s="1996"/>
      <c r="H99" s="1996"/>
      <c r="I99" s="1996"/>
      <c r="J99" s="1996"/>
      <c r="K99" s="1996"/>
      <c r="L99" s="1996"/>
      <c r="M99" s="1996"/>
      <c r="N99" s="1996"/>
      <c r="O99" s="1996"/>
      <c r="P99" s="1996"/>
      <c r="Q99" s="1996"/>
      <c r="R99" s="1997"/>
      <c r="S99" s="96"/>
      <c r="T99" s="96"/>
      <c r="U99" s="96"/>
      <c r="V99" s="96"/>
      <c r="W99" s="96"/>
      <c r="X99" s="96"/>
      <c r="Y99" s="96"/>
      <c r="Z99" s="96"/>
      <c r="AA99" s="96"/>
      <c r="AB99" s="96"/>
      <c r="AC99" s="96"/>
      <c r="AD99" s="96"/>
      <c r="AE99" s="99"/>
      <c r="AF99" s="139" t="s">
        <v>134</v>
      </c>
      <c r="AG99" s="138">
        <v>7</v>
      </c>
      <c r="AH99" s="138" t="s">
        <v>27</v>
      </c>
      <c r="AI99" s="138" t="s">
        <v>27</v>
      </c>
      <c r="AJ99" s="138" t="s">
        <v>27</v>
      </c>
      <c r="AK99" s="138" t="s">
        <v>27</v>
      </c>
      <c r="AL99" s="123" t="s">
        <v>27</v>
      </c>
      <c r="AM99" s="123" t="s">
        <v>27</v>
      </c>
      <c r="AN99" s="123" t="s">
        <v>27</v>
      </c>
      <c r="AO99" s="138" t="s">
        <v>27</v>
      </c>
      <c r="AP99" s="96"/>
      <c r="AQ99" s="96"/>
      <c r="AR99" s="96"/>
      <c r="AS99" s="105"/>
      <c r="AT99" s="105"/>
      <c r="AU99" s="96"/>
      <c r="AV99" s="105"/>
      <c r="AW99" s="96"/>
      <c r="AX99" s="96"/>
      <c r="AY99" s="96"/>
      <c r="AZ99" s="96"/>
      <c r="BA99" s="96"/>
      <c r="BB99" s="96"/>
      <c r="BC99" s="96"/>
      <c r="BD99" s="96"/>
      <c r="BE99" s="96"/>
      <c r="BF99" s="96"/>
      <c r="BG99" s="96"/>
      <c r="BH99" s="96"/>
      <c r="BI99" s="96"/>
      <c r="BJ99" s="96"/>
      <c r="BK99" s="96"/>
      <c r="BL99" s="96"/>
      <c r="BM99" s="96"/>
      <c r="BN99" s="96"/>
      <c r="BO99" s="96"/>
      <c r="BP99" s="96"/>
      <c r="BQ99" s="96"/>
      <c r="BR99" s="96"/>
      <c r="BS99" s="96"/>
      <c r="BT99" s="96"/>
      <c r="BU99" s="96"/>
      <c r="BV99" s="96"/>
      <c r="BW99" s="96"/>
      <c r="BX99" s="96"/>
      <c r="BY99" s="96"/>
      <c r="BZ99" s="96"/>
      <c r="CA99" s="96"/>
      <c r="CB99" s="96"/>
      <c r="CC99" s="96"/>
      <c r="CD99" s="96"/>
      <c r="CE99" s="96"/>
      <c r="CF99" s="96"/>
      <c r="CG99" s="96"/>
      <c r="CH99" s="96"/>
      <c r="CI99" s="96"/>
      <c r="CJ99" s="96"/>
      <c r="CK99" s="96"/>
      <c r="CL99" s="96"/>
      <c r="CM99" s="96"/>
      <c r="CN99" s="96"/>
    </row>
    <row r="100" spans="1:92" ht="15">
      <c r="A100" s="96"/>
      <c r="B100" s="1998"/>
      <c r="C100" s="1999"/>
      <c r="D100" s="1999"/>
      <c r="E100" s="1999"/>
      <c r="F100" s="1999"/>
      <c r="G100" s="1999"/>
      <c r="H100" s="1999"/>
      <c r="I100" s="1999"/>
      <c r="J100" s="1999"/>
      <c r="K100" s="1999"/>
      <c r="L100" s="1999"/>
      <c r="M100" s="1999"/>
      <c r="N100" s="1999"/>
      <c r="O100" s="1999"/>
      <c r="P100" s="1999"/>
      <c r="Q100" s="1999"/>
      <c r="R100" s="2000"/>
      <c r="S100" s="96"/>
      <c r="T100" s="96"/>
      <c r="U100" s="96"/>
      <c r="V100" s="96"/>
      <c r="W100" s="96"/>
      <c r="X100" s="96"/>
      <c r="Y100" s="96"/>
      <c r="Z100" s="96"/>
      <c r="AA100" s="96"/>
      <c r="AB100" s="96"/>
      <c r="AC100" s="96"/>
      <c r="AD100" s="96"/>
      <c r="AE100" s="99">
        <v>82</v>
      </c>
      <c r="AF100" s="139" t="s">
        <v>135</v>
      </c>
      <c r="AG100" s="138">
        <v>7</v>
      </c>
      <c r="AH100" s="138">
        <v>2015</v>
      </c>
      <c r="AI100" s="138">
        <v>12</v>
      </c>
      <c r="AJ100" s="138" t="s">
        <v>136</v>
      </c>
      <c r="AK100" s="138" t="s">
        <v>541</v>
      </c>
      <c r="AL100" s="123">
        <v>37</v>
      </c>
      <c r="AM100" s="123">
        <v>4992</v>
      </c>
      <c r="AN100" s="123">
        <v>189</v>
      </c>
      <c r="AO100" s="138" t="s">
        <v>27</v>
      </c>
      <c r="AP100" s="96"/>
      <c r="AQ100" s="96"/>
      <c r="AR100" s="96"/>
      <c r="AS100" s="105"/>
      <c r="AT100" s="105"/>
      <c r="AU100" s="96"/>
      <c r="AV100" s="105"/>
      <c r="AW100" s="96"/>
      <c r="AX100" s="96"/>
      <c r="AY100" s="96"/>
      <c r="AZ100" s="96"/>
      <c r="BA100" s="96"/>
      <c r="BB100" s="96"/>
      <c r="BC100" s="96"/>
      <c r="BD100" s="96"/>
      <c r="BE100" s="96"/>
      <c r="BF100" s="96"/>
      <c r="BG100" s="96"/>
      <c r="BH100" s="96"/>
      <c r="BI100" s="96"/>
      <c r="BJ100" s="96"/>
      <c r="BK100" s="96"/>
      <c r="BL100" s="96"/>
      <c r="BM100" s="96"/>
      <c r="BN100" s="96"/>
      <c r="BO100" s="96"/>
      <c r="BP100" s="96"/>
      <c r="BQ100" s="96"/>
      <c r="BR100" s="96"/>
      <c r="BS100" s="96"/>
      <c r="BT100" s="96"/>
      <c r="BU100" s="96"/>
      <c r="BV100" s="96"/>
      <c r="BW100" s="96"/>
      <c r="BX100" s="96"/>
      <c r="BY100" s="96"/>
      <c r="BZ100" s="96"/>
      <c r="CA100" s="96"/>
      <c r="CB100" s="96"/>
      <c r="CC100" s="96"/>
      <c r="CD100" s="96"/>
      <c r="CE100" s="96"/>
      <c r="CF100" s="96"/>
      <c r="CG100" s="96"/>
      <c r="CH100" s="96"/>
      <c r="CI100" s="96"/>
      <c r="CJ100" s="96"/>
      <c r="CK100" s="96"/>
      <c r="CL100" s="96"/>
      <c r="CM100" s="96"/>
      <c r="CN100" s="96"/>
    </row>
    <row r="101" spans="1:92" ht="15">
      <c r="A101" s="96"/>
      <c r="B101" s="102"/>
      <c r="C101" s="102"/>
      <c r="D101" s="102"/>
      <c r="E101" s="102"/>
      <c r="F101" s="102"/>
      <c r="G101" s="102"/>
      <c r="H101" s="102"/>
      <c r="I101" s="102"/>
      <c r="J101" s="102"/>
      <c r="K101" s="102"/>
      <c r="L101" s="102"/>
      <c r="M101" s="102"/>
      <c r="N101" s="102"/>
      <c r="O101" s="102"/>
      <c r="P101" s="102"/>
      <c r="Q101" s="96"/>
      <c r="R101" s="96"/>
      <c r="S101" s="96"/>
      <c r="T101" s="96"/>
      <c r="U101" s="96"/>
      <c r="V101" s="96"/>
      <c r="W101" s="96"/>
      <c r="X101" s="96"/>
      <c r="Y101" s="96"/>
      <c r="Z101" s="96"/>
      <c r="AA101" s="96"/>
      <c r="AB101" s="96"/>
      <c r="AC101" s="96"/>
      <c r="AD101" s="96"/>
      <c r="AE101" s="99">
        <v>83</v>
      </c>
      <c r="AF101" s="139" t="s">
        <v>137</v>
      </c>
      <c r="AG101" s="138">
        <v>10</v>
      </c>
      <c r="AH101" s="138" t="s">
        <v>27</v>
      </c>
      <c r="AI101" s="138" t="s">
        <v>27</v>
      </c>
      <c r="AJ101" s="138" t="s">
        <v>27</v>
      </c>
      <c r="AK101" s="138" t="s">
        <v>27</v>
      </c>
      <c r="AL101" s="123" t="s">
        <v>27</v>
      </c>
      <c r="AM101" s="123" t="s">
        <v>27</v>
      </c>
      <c r="AN101" s="123" t="s">
        <v>27</v>
      </c>
      <c r="AO101" s="138" t="s">
        <v>27</v>
      </c>
      <c r="AP101" s="96"/>
      <c r="AQ101" s="96"/>
      <c r="AR101" s="96"/>
      <c r="AS101" s="105"/>
      <c r="AT101" s="105"/>
      <c r="AU101" s="96"/>
      <c r="AV101" s="105"/>
      <c r="AW101" s="96"/>
      <c r="AX101" s="96"/>
      <c r="AY101" s="96"/>
      <c r="AZ101" s="96"/>
      <c r="BA101" s="96"/>
      <c r="BB101" s="96"/>
      <c r="BC101" s="96"/>
      <c r="BD101" s="96"/>
      <c r="BE101" s="96"/>
      <c r="BF101" s="96"/>
      <c r="BG101" s="96"/>
      <c r="BH101" s="96"/>
      <c r="BI101" s="96"/>
      <c r="BJ101" s="96"/>
      <c r="BK101" s="96"/>
      <c r="BL101" s="96"/>
      <c r="BM101" s="96"/>
      <c r="BN101" s="96"/>
      <c r="BO101" s="96"/>
      <c r="BP101" s="96"/>
      <c r="BQ101" s="96"/>
      <c r="BR101" s="96"/>
      <c r="BS101" s="96"/>
      <c r="BT101" s="96"/>
      <c r="BU101" s="96"/>
      <c r="BV101" s="96"/>
      <c r="BW101" s="96"/>
      <c r="BX101" s="96"/>
      <c r="BY101" s="96"/>
      <c r="BZ101" s="96"/>
      <c r="CA101" s="96"/>
      <c r="CB101" s="96"/>
      <c r="CC101" s="96"/>
      <c r="CD101" s="96"/>
      <c r="CE101" s="96"/>
      <c r="CF101" s="96"/>
      <c r="CG101" s="96"/>
      <c r="CH101" s="96"/>
      <c r="CI101" s="96"/>
      <c r="CJ101" s="96"/>
      <c r="CK101" s="96"/>
      <c r="CL101" s="96"/>
      <c r="CM101" s="96"/>
      <c r="CN101" s="96"/>
    </row>
    <row r="102" spans="1:92" ht="15">
      <c r="A102" s="96"/>
      <c r="B102" s="102"/>
      <c r="C102" s="102"/>
      <c r="D102" s="102"/>
      <c r="E102" s="102"/>
      <c r="F102" s="102"/>
      <c r="G102" s="102"/>
      <c r="H102" s="102"/>
      <c r="I102" s="102"/>
      <c r="J102" s="102"/>
      <c r="K102" s="102"/>
      <c r="L102" s="102"/>
      <c r="M102" s="102"/>
      <c r="N102" s="102"/>
      <c r="O102" s="102"/>
      <c r="P102" s="102"/>
      <c r="Q102" s="96"/>
      <c r="R102" s="96"/>
      <c r="S102" s="96"/>
      <c r="T102" s="96"/>
      <c r="U102" s="96"/>
      <c r="V102" s="96"/>
      <c r="W102" s="96"/>
      <c r="X102" s="96"/>
      <c r="Y102" s="96"/>
      <c r="Z102" s="96"/>
      <c r="AA102" s="96"/>
      <c r="AB102" s="96"/>
      <c r="AC102" s="96"/>
      <c r="AD102" s="96"/>
      <c r="AE102" s="99">
        <v>84</v>
      </c>
      <c r="AF102" s="139" t="s">
        <v>138</v>
      </c>
      <c r="AG102" s="138">
        <v>3</v>
      </c>
      <c r="AH102" s="138" t="s">
        <v>27</v>
      </c>
      <c r="AI102" s="138" t="s">
        <v>27</v>
      </c>
      <c r="AJ102" s="138" t="s">
        <v>27</v>
      </c>
      <c r="AK102" s="138" t="s">
        <v>27</v>
      </c>
      <c r="AL102" s="123" t="s">
        <v>27</v>
      </c>
      <c r="AM102" s="123" t="s">
        <v>27</v>
      </c>
      <c r="AN102" s="123" t="s">
        <v>27</v>
      </c>
      <c r="AO102" s="138" t="s">
        <v>27</v>
      </c>
      <c r="AP102" s="96"/>
      <c r="AQ102" s="96"/>
      <c r="AR102" s="96"/>
      <c r="AS102" s="105"/>
      <c r="AT102" s="105"/>
      <c r="AU102" s="96"/>
      <c r="AV102" s="105"/>
      <c r="AW102" s="96"/>
      <c r="AX102" s="96"/>
      <c r="AY102" s="96"/>
      <c r="AZ102" s="96"/>
      <c r="BA102" s="96"/>
      <c r="BB102" s="96"/>
      <c r="BC102" s="96"/>
      <c r="BD102" s="96"/>
      <c r="BE102" s="96"/>
      <c r="BF102" s="96"/>
      <c r="BG102" s="96"/>
      <c r="BH102" s="96"/>
      <c r="BI102" s="96"/>
      <c r="BJ102" s="96"/>
      <c r="BK102" s="96"/>
      <c r="BL102" s="96"/>
      <c r="BM102" s="96"/>
      <c r="BN102" s="96"/>
      <c r="BO102" s="96"/>
      <c r="BP102" s="96"/>
      <c r="BQ102" s="96"/>
      <c r="BR102" s="96"/>
      <c r="BS102" s="96"/>
      <c r="BT102" s="96"/>
      <c r="BU102" s="96"/>
      <c r="BV102" s="96"/>
      <c r="BW102" s="96"/>
      <c r="BX102" s="96"/>
      <c r="BY102" s="96"/>
      <c r="BZ102" s="96"/>
      <c r="CA102" s="96"/>
      <c r="CB102" s="96"/>
      <c r="CC102" s="96"/>
      <c r="CD102" s="96"/>
      <c r="CE102" s="96"/>
      <c r="CF102" s="96"/>
      <c r="CG102" s="96"/>
      <c r="CH102" s="96"/>
      <c r="CI102" s="96"/>
      <c r="CJ102" s="96"/>
      <c r="CK102" s="96"/>
      <c r="CL102" s="96"/>
      <c r="CM102" s="96"/>
      <c r="CN102" s="96"/>
    </row>
    <row r="103" spans="1:92" ht="15">
      <c r="A103" s="96"/>
      <c r="B103" s="102"/>
      <c r="C103" s="102"/>
      <c r="D103" s="102"/>
      <c r="E103" s="102"/>
      <c r="F103" s="102"/>
      <c r="G103" s="102"/>
      <c r="H103" s="102"/>
      <c r="I103" s="102"/>
      <c r="J103" s="102"/>
      <c r="K103" s="102"/>
      <c r="L103" s="102"/>
      <c r="M103" s="102"/>
      <c r="N103" s="102"/>
      <c r="O103" s="102"/>
      <c r="P103" s="102"/>
      <c r="Q103" s="96"/>
      <c r="R103" s="96"/>
      <c r="S103" s="96"/>
      <c r="T103" s="96"/>
      <c r="U103" s="96"/>
      <c r="V103" s="96"/>
      <c r="W103" s="96"/>
      <c r="X103" s="96"/>
      <c r="Y103" s="96"/>
      <c r="Z103" s="96"/>
      <c r="AA103" s="96"/>
      <c r="AB103" s="96"/>
      <c r="AC103" s="96"/>
      <c r="AD103" s="96"/>
      <c r="AE103" s="99">
        <v>85</v>
      </c>
      <c r="AF103" s="139" t="s">
        <v>139</v>
      </c>
      <c r="AG103" s="138">
        <v>6</v>
      </c>
      <c r="AH103" s="138" t="s">
        <v>27</v>
      </c>
      <c r="AI103" s="138" t="s">
        <v>27</v>
      </c>
      <c r="AJ103" s="138" t="s">
        <v>27</v>
      </c>
      <c r="AK103" s="138" t="s">
        <v>27</v>
      </c>
      <c r="AL103" s="123" t="s">
        <v>27</v>
      </c>
      <c r="AM103" s="123" t="s">
        <v>27</v>
      </c>
      <c r="AN103" s="123" t="s">
        <v>27</v>
      </c>
      <c r="AO103" s="138" t="s">
        <v>27</v>
      </c>
      <c r="AP103" s="96"/>
      <c r="AQ103" s="96"/>
      <c r="AR103" s="96"/>
      <c r="AS103" s="105"/>
      <c r="AT103" s="105"/>
      <c r="AU103" s="96"/>
      <c r="AV103" s="105"/>
      <c r="AW103" s="96"/>
      <c r="AX103" s="96"/>
      <c r="AY103" s="96"/>
      <c r="AZ103" s="96"/>
      <c r="BA103" s="96"/>
      <c r="BB103" s="96"/>
      <c r="BC103" s="96"/>
      <c r="BD103" s="96"/>
      <c r="BE103" s="96"/>
      <c r="BF103" s="96"/>
      <c r="BG103" s="96"/>
      <c r="BH103" s="96"/>
      <c r="BI103" s="96"/>
      <c r="BJ103" s="96"/>
      <c r="BK103" s="96"/>
      <c r="BL103" s="96"/>
      <c r="BM103" s="96"/>
      <c r="BN103" s="96"/>
      <c r="BO103" s="96"/>
      <c r="BP103" s="96"/>
      <c r="BQ103" s="96"/>
      <c r="BR103" s="96"/>
      <c r="BS103" s="96"/>
      <c r="BT103" s="96"/>
      <c r="BU103" s="96"/>
      <c r="BV103" s="96"/>
      <c r="BW103" s="96"/>
      <c r="BX103" s="96"/>
      <c r="BY103" s="96"/>
      <c r="BZ103" s="96"/>
      <c r="CA103" s="96"/>
      <c r="CB103" s="96"/>
      <c r="CC103" s="96"/>
      <c r="CD103" s="96"/>
      <c r="CE103" s="96"/>
      <c r="CF103" s="96"/>
      <c r="CG103" s="96"/>
      <c r="CH103" s="96"/>
      <c r="CI103" s="96"/>
      <c r="CJ103" s="96"/>
      <c r="CK103" s="96"/>
      <c r="CL103" s="96"/>
      <c r="CM103" s="96"/>
      <c r="CN103" s="96"/>
    </row>
    <row r="104" spans="1:92" ht="15">
      <c r="A104" s="96"/>
      <c r="B104" s="102"/>
      <c r="C104" s="102"/>
      <c r="D104" s="102"/>
      <c r="E104" s="102"/>
      <c r="F104" s="102"/>
      <c r="G104" s="102"/>
      <c r="H104" s="102"/>
      <c r="I104" s="102"/>
      <c r="J104" s="102"/>
      <c r="K104" s="102"/>
      <c r="L104" s="102"/>
      <c r="M104" s="102"/>
      <c r="N104" s="102"/>
      <c r="O104" s="102"/>
      <c r="P104" s="102"/>
      <c r="Q104" s="96"/>
      <c r="R104" s="96"/>
      <c r="S104" s="96"/>
      <c r="T104" s="96"/>
      <c r="U104" s="96"/>
      <c r="V104" s="96"/>
      <c r="W104" s="96"/>
      <c r="X104" s="96"/>
      <c r="Y104" s="96"/>
      <c r="Z104" s="96"/>
      <c r="AA104" s="96"/>
      <c r="AB104" s="96"/>
      <c r="AC104" s="96"/>
      <c r="AD104" s="96"/>
      <c r="AE104" s="99">
        <v>86</v>
      </c>
      <c r="AF104" s="139" t="s">
        <v>140</v>
      </c>
      <c r="AG104" s="138">
        <v>13</v>
      </c>
      <c r="AH104" s="138" t="s">
        <v>27</v>
      </c>
      <c r="AI104" s="138" t="s">
        <v>27</v>
      </c>
      <c r="AJ104" s="138" t="s">
        <v>27</v>
      </c>
      <c r="AK104" s="138" t="s">
        <v>27</v>
      </c>
      <c r="AL104" s="123" t="s">
        <v>27</v>
      </c>
      <c r="AM104" s="123" t="s">
        <v>27</v>
      </c>
      <c r="AN104" s="123" t="s">
        <v>27</v>
      </c>
      <c r="AO104" s="138" t="s">
        <v>27</v>
      </c>
      <c r="AP104" s="96"/>
      <c r="AQ104" s="96"/>
      <c r="AR104" s="96"/>
      <c r="AS104" s="105"/>
      <c r="AT104" s="105"/>
      <c r="AU104" s="96"/>
      <c r="AV104" s="105"/>
      <c r="AW104" s="96"/>
      <c r="AX104" s="96"/>
      <c r="AY104" s="96"/>
      <c r="AZ104" s="96"/>
      <c r="BA104" s="96"/>
      <c r="BB104" s="96"/>
      <c r="BC104" s="96"/>
      <c r="BD104" s="96"/>
      <c r="BE104" s="96"/>
      <c r="BF104" s="96"/>
      <c r="BG104" s="96"/>
      <c r="BH104" s="96"/>
      <c r="BI104" s="96"/>
      <c r="BJ104" s="96"/>
      <c r="BK104" s="96"/>
      <c r="BL104" s="96"/>
      <c r="BM104" s="96"/>
      <c r="BN104" s="96"/>
      <c r="BO104" s="96"/>
      <c r="BP104" s="96"/>
      <c r="BQ104" s="96"/>
      <c r="BR104" s="96"/>
      <c r="BS104" s="96"/>
      <c r="BT104" s="96"/>
      <c r="BU104" s="96"/>
      <c r="BV104" s="96"/>
      <c r="BW104" s="96"/>
      <c r="BX104" s="96"/>
      <c r="BY104" s="96"/>
      <c r="BZ104" s="96"/>
      <c r="CA104" s="96"/>
      <c r="CB104" s="96"/>
      <c r="CC104" s="96"/>
      <c r="CD104" s="96"/>
      <c r="CE104" s="96"/>
      <c r="CF104" s="96"/>
      <c r="CG104" s="96"/>
      <c r="CH104" s="96"/>
      <c r="CI104" s="96"/>
      <c r="CJ104" s="96"/>
      <c r="CK104" s="96"/>
      <c r="CL104" s="96"/>
      <c r="CM104" s="96"/>
      <c r="CN104" s="96"/>
    </row>
    <row r="105" spans="1:92" ht="15">
      <c r="A105" s="96"/>
      <c r="B105" s="102"/>
      <c r="C105" s="102"/>
      <c r="D105" s="102"/>
      <c r="E105" s="102"/>
      <c r="F105" s="102"/>
      <c r="G105" s="102"/>
      <c r="H105" s="102"/>
      <c r="I105" s="102"/>
      <c r="J105" s="102"/>
      <c r="K105" s="102"/>
      <c r="L105" s="102"/>
      <c r="M105" s="102"/>
      <c r="N105" s="102"/>
      <c r="O105" s="102"/>
      <c r="P105" s="102"/>
      <c r="Q105" s="96"/>
      <c r="R105" s="96"/>
      <c r="S105" s="96"/>
      <c r="T105" s="96"/>
      <c r="U105" s="96"/>
      <c r="V105" s="96"/>
      <c r="W105" s="96"/>
      <c r="X105" s="96"/>
      <c r="Y105" s="96"/>
      <c r="Z105" s="96"/>
      <c r="AA105" s="96"/>
      <c r="AB105" s="96"/>
      <c r="AC105" s="96"/>
      <c r="AD105" s="96"/>
      <c r="AE105" s="99">
        <v>87</v>
      </c>
      <c r="AF105" s="139" t="s">
        <v>141</v>
      </c>
      <c r="AG105" s="138">
        <v>8</v>
      </c>
      <c r="AH105" s="138" t="s">
        <v>27</v>
      </c>
      <c r="AI105" s="138" t="s">
        <v>27</v>
      </c>
      <c r="AJ105" s="138" t="s">
        <v>27</v>
      </c>
      <c r="AK105" s="138" t="s">
        <v>27</v>
      </c>
      <c r="AL105" s="123" t="s">
        <v>27</v>
      </c>
      <c r="AM105" s="123" t="s">
        <v>27</v>
      </c>
      <c r="AN105" s="123" t="s">
        <v>27</v>
      </c>
      <c r="AO105" s="138" t="s">
        <v>27</v>
      </c>
      <c r="AP105" s="96"/>
      <c r="AQ105" s="96"/>
      <c r="AR105" s="96"/>
      <c r="AS105" s="105"/>
      <c r="AT105" s="105"/>
      <c r="AU105" s="96"/>
      <c r="AV105" s="105"/>
      <c r="AW105" s="96"/>
      <c r="AX105" s="96"/>
      <c r="AY105" s="96"/>
      <c r="AZ105" s="96"/>
      <c r="BA105" s="96"/>
      <c r="BB105" s="96"/>
      <c r="BC105" s="96"/>
      <c r="BD105" s="96"/>
      <c r="BE105" s="96"/>
      <c r="BF105" s="96"/>
      <c r="BG105" s="96"/>
      <c r="BH105" s="96"/>
      <c r="BI105" s="96"/>
      <c r="BJ105" s="96"/>
      <c r="BK105" s="96"/>
      <c r="BL105" s="96"/>
      <c r="BM105" s="96"/>
      <c r="BN105" s="96"/>
      <c r="BO105" s="96"/>
      <c r="BP105" s="96"/>
      <c r="BQ105" s="96"/>
      <c r="BR105" s="96"/>
      <c r="BS105" s="96"/>
      <c r="BT105" s="96"/>
      <c r="BU105" s="96"/>
      <c r="BV105" s="96"/>
      <c r="BW105" s="96"/>
      <c r="BX105" s="96"/>
      <c r="BY105" s="96"/>
      <c r="BZ105" s="96"/>
      <c r="CA105" s="96"/>
      <c r="CB105" s="96"/>
      <c r="CC105" s="96"/>
      <c r="CD105" s="96"/>
      <c r="CE105" s="96"/>
      <c r="CF105" s="96"/>
      <c r="CG105" s="96"/>
      <c r="CH105" s="96"/>
      <c r="CI105" s="96"/>
      <c r="CJ105" s="96"/>
      <c r="CK105" s="96"/>
      <c r="CL105" s="96"/>
      <c r="CM105" s="96"/>
      <c r="CN105" s="96"/>
    </row>
    <row r="106" spans="1:92" ht="15">
      <c r="A106" s="96"/>
      <c r="B106" s="102"/>
      <c r="C106" s="102"/>
      <c r="D106" s="102"/>
      <c r="E106" s="102"/>
      <c r="F106" s="102"/>
      <c r="G106" s="102"/>
      <c r="H106" s="102"/>
      <c r="I106" s="102"/>
      <c r="J106" s="102"/>
      <c r="K106" s="102"/>
      <c r="L106" s="102"/>
      <c r="M106" s="102"/>
      <c r="N106" s="102"/>
      <c r="O106" s="102"/>
      <c r="P106" s="102"/>
      <c r="Q106" s="96"/>
      <c r="R106" s="96"/>
      <c r="S106" s="96"/>
      <c r="T106" s="96"/>
      <c r="U106" s="96"/>
      <c r="V106" s="96"/>
      <c r="W106" s="96"/>
      <c r="X106" s="96"/>
      <c r="Y106" s="96"/>
      <c r="Z106" s="96"/>
      <c r="AA106" s="96"/>
      <c r="AB106" s="96"/>
      <c r="AC106" s="96"/>
      <c r="AD106" s="96"/>
      <c r="AE106" s="99">
        <v>88</v>
      </c>
      <c r="AF106" s="139" t="s">
        <v>142</v>
      </c>
      <c r="AG106" s="138">
        <v>13</v>
      </c>
      <c r="AH106" s="138">
        <v>2016</v>
      </c>
      <c r="AI106" s="138">
        <v>12</v>
      </c>
      <c r="AJ106" s="138" t="s">
        <v>143</v>
      </c>
      <c r="AK106" s="138" t="s">
        <v>541</v>
      </c>
      <c r="AL106" s="123">
        <v>7</v>
      </c>
      <c r="AM106" s="123">
        <v>1101</v>
      </c>
      <c r="AN106" s="123">
        <v>37</v>
      </c>
      <c r="AO106" s="138" t="s">
        <v>27</v>
      </c>
      <c r="AP106" s="96"/>
      <c r="AQ106" s="96"/>
      <c r="AR106" s="96"/>
      <c r="AS106" s="105"/>
      <c r="AT106" s="105"/>
      <c r="AU106" s="96"/>
      <c r="AV106" s="105"/>
      <c r="AW106" s="96"/>
      <c r="AX106" s="96"/>
      <c r="AY106" s="96"/>
      <c r="AZ106" s="96"/>
      <c r="BA106" s="96"/>
      <c r="BB106" s="96"/>
      <c r="BC106" s="96"/>
      <c r="BD106" s="96"/>
      <c r="BE106" s="96"/>
      <c r="BF106" s="96"/>
      <c r="BG106" s="96"/>
      <c r="BH106" s="96"/>
      <c r="BI106" s="96"/>
      <c r="BJ106" s="96"/>
      <c r="BK106" s="96"/>
      <c r="BL106" s="96"/>
      <c r="BM106" s="96"/>
      <c r="BN106" s="96"/>
      <c r="BO106" s="96"/>
      <c r="BP106" s="96"/>
      <c r="BQ106" s="96"/>
      <c r="BR106" s="96"/>
      <c r="BS106" s="96"/>
      <c r="BT106" s="96"/>
      <c r="BU106" s="96"/>
      <c r="BV106" s="96"/>
      <c r="BW106" s="96"/>
      <c r="BX106" s="96"/>
      <c r="BY106" s="96"/>
      <c r="BZ106" s="96"/>
      <c r="CA106" s="96"/>
      <c r="CB106" s="96"/>
      <c r="CC106" s="96"/>
      <c r="CD106" s="96"/>
      <c r="CE106" s="96"/>
      <c r="CF106" s="96"/>
      <c r="CG106" s="96"/>
      <c r="CH106" s="96"/>
      <c r="CI106" s="96"/>
      <c r="CJ106" s="96"/>
      <c r="CK106" s="96"/>
      <c r="CL106" s="96"/>
      <c r="CM106" s="96"/>
      <c r="CN106" s="96"/>
    </row>
    <row r="107" spans="1:92" ht="15">
      <c r="A107" s="96"/>
      <c r="B107" s="102"/>
      <c r="C107" s="102"/>
      <c r="D107" s="102"/>
      <c r="E107" s="102"/>
      <c r="F107" s="102"/>
      <c r="G107" s="102"/>
      <c r="H107" s="102"/>
      <c r="I107" s="102"/>
      <c r="J107" s="102"/>
      <c r="K107" s="102"/>
      <c r="L107" s="102"/>
      <c r="M107" s="102"/>
      <c r="N107" s="102"/>
      <c r="O107" s="102"/>
      <c r="P107" s="102"/>
      <c r="Q107" s="96"/>
      <c r="R107" s="96"/>
      <c r="S107" s="96"/>
      <c r="T107" s="96"/>
      <c r="U107" s="96"/>
      <c r="V107" s="96"/>
      <c r="W107" s="96"/>
      <c r="X107" s="96"/>
      <c r="Y107" s="96"/>
      <c r="Z107" s="96"/>
      <c r="AA107" s="96"/>
      <c r="AB107" s="96"/>
      <c r="AC107" s="96"/>
      <c r="AD107" s="96"/>
      <c r="AE107" s="99">
        <v>89</v>
      </c>
      <c r="AF107" s="139" t="s">
        <v>144</v>
      </c>
      <c r="AG107" s="138">
        <v>5</v>
      </c>
      <c r="AH107" s="138" t="s">
        <v>27</v>
      </c>
      <c r="AI107" s="138" t="s">
        <v>27</v>
      </c>
      <c r="AJ107" s="138" t="s">
        <v>27</v>
      </c>
      <c r="AK107" s="138" t="s">
        <v>27</v>
      </c>
      <c r="AL107" s="123" t="s">
        <v>27</v>
      </c>
      <c r="AM107" s="123" t="s">
        <v>27</v>
      </c>
      <c r="AN107" s="123" t="s">
        <v>27</v>
      </c>
      <c r="AO107" s="138" t="s">
        <v>27</v>
      </c>
      <c r="AP107" s="96"/>
      <c r="AQ107" s="96"/>
      <c r="AR107" s="96"/>
      <c r="AS107" s="105"/>
      <c r="AT107" s="105"/>
      <c r="AU107" s="96"/>
      <c r="AV107" s="105"/>
      <c r="AW107" s="96"/>
      <c r="AX107" s="96"/>
      <c r="AY107" s="96"/>
      <c r="AZ107" s="96"/>
      <c r="BA107" s="96"/>
      <c r="BB107" s="96"/>
      <c r="BC107" s="96"/>
      <c r="BD107" s="96"/>
      <c r="BE107" s="96"/>
      <c r="BF107" s="96"/>
      <c r="BG107" s="96"/>
      <c r="BH107" s="96"/>
      <c r="BI107" s="96"/>
      <c r="BJ107" s="96"/>
      <c r="BK107" s="96"/>
      <c r="BL107" s="96"/>
      <c r="BM107" s="96"/>
      <c r="BN107" s="96"/>
      <c r="BO107" s="96"/>
      <c r="BP107" s="96"/>
      <c r="BQ107" s="96"/>
      <c r="BR107" s="96"/>
      <c r="BS107" s="96"/>
      <c r="BT107" s="96"/>
      <c r="BU107" s="96"/>
      <c r="BV107" s="96"/>
      <c r="BW107" s="96"/>
      <c r="BX107" s="96"/>
      <c r="BY107" s="96"/>
      <c r="BZ107" s="96"/>
      <c r="CA107" s="96"/>
      <c r="CB107" s="96"/>
      <c r="CC107" s="96"/>
      <c r="CD107" s="96"/>
      <c r="CE107" s="96"/>
      <c r="CF107" s="96"/>
      <c r="CG107" s="96"/>
      <c r="CH107" s="96"/>
      <c r="CI107" s="96"/>
      <c r="CJ107" s="96"/>
      <c r="CK107" s="96"/>
      <c r="CL107" s="96"/>
      <c r="CM107" s="96"/>
      <c r="CN107" s="96"/>
    </row>
    <row r="108" spans="1:92" ht="15">
      <c r="A108" s="96"/>
      <c r="B108" s="102"/>
      <c r="C108" s="102"/>
      <c r="D108" s="102"/>
      <c r="E108" s="102"/>
      <c r="F108" s="102"/>
      <c r="G108" s="102"/>
      <c r="H108" s="102"/>
      <c r="I108" s="102"/>
      <c r="J108" s="102"/>
      <c r="K108" s="102"/>
      <c r="L108" s="102"/>
      <c r="M108" s="102"/>
      <c r="N108" s="102"/>
      <c r="O108" s="102"/>
      <c r="P108" s="102"/>
      <c r="Q108" s="96"/>
      <c r="R108" s="96"/>
      <c r="S108" s="96"/>
      <c r="T108" s="96"/>
      <c r="U108" s="96"/>
      <c r="V108" s="96"/>
      <c r="W108" s="96"/>
      <c r="X108" s="96"/>
      <c r="Y108" s="96"/>
      <c r="Z108" s="96"/>
      <c r="AA108" s="96"/>
      <c r="AB108" s="96"/>
      <c r="AC108" s="96"/>
      <c r="AD108" s="96"/>
      <c r="AE108" s="99">
        <v>90</v>
      </c>
      <c r="AF108" s="139" t="s">
        <v>145</v>
      </c>
      <c r="AG108" s="138">
        <v>5</v>
      </c>
      <c r="AH108" s="138" t="s">
        <v>27</v>
      </c>
      <c r="AI108" s="138" t="s">
        <v>27</v>
      </c>
      <c r="AJ108" s="138" t="s">
        <v>27</v>
      </c>
      <c r="AK108" s="138" t="s">
        <v>27</v>
      </c>
      <c r="AL108" s="123" t="s">
        <v>27</v>
      </c>
      <c r="AM108" s="123" t="s">
        <v>27</v>
      </c>
      <c r="AN108" s="123" t="s">
        <v>27</v>
      </c>
      <c r="AO108" s="138" t="s">
        <v>27</v>
      </c>
      <c r="AP108" s="96"/>
      <c r="AQ108" s="96"/>
      <c r="AR108" s="96"/>
      <c r="AS108" s="105"/>
      <c r="AT108" s="105"/>
      <c r="AU108" s="96"/>
      <c r="AV108" s="105"/>
      <c r="AW108" s="96"/>
      <c r="AX108" s="96"/>
      <c r="AY108" s="96"/>
      <c r="AZ108" s="96"/>
      <c r="BA108" s="96"/>
      <c r="BB108" s="96"/>
      <c r="BC108" s="96"/>
      <c r="BD108" s="96"/>
      <c r="BE108" s="96"/>
      <c r="BF108" s="96"/>
      <c r="BG108" s="96"/>
      <c r="BH108" s="96"/>
      <c r="BI108" s="96"/>
      <c r="BJ108" s="96"/>
      <c r="BK108" s="96"/>
      <c r="BL108" s="96"/>
      <c r="BM108" s="96"/>
      <c r="BN108" s="96"/>
      <c r="BO108" s="96"/>
      <c r="BP108" s="96"/>
      <c r="BQ108" s="96"/>
      <c r="BR108" s="96"/>
      <c r="BS108" s="96"/>
      <c r="BT108" s="96"/>
      <c r="BU108" s="96"/>
      <c r="BV108" s="96"/>
      <c r="BW108" s="96"/>
      <c r="BX108" s="96"/>
      <c r="BY108" s="96"/>
      <c r="BZ108" s="96"/>
      <c r="CA108" s="96"/>
      <c r="CB108" s="96"/>
      <c r="CC108" s="96"/>
      <c r="CD108" s="96"/>
      <c r="CE108" s="96"/>
      <c r="CF108" s="96"/>
      <c r="CG108" s="96"/>
      <c r="CH108" s="96"/>
      <c r="CI108" s="96"/>
      <c r="CJ108" s="96"/>
      <c r="CK108" s="96"/>
      <c r="CL108" s="96"/>
      <c r="CM108" s="96"/>
      <c r="CN108" s="96"/>
    </row>
    <row r="109" spans="1:92" ht="15">
      <c r="A109" s="96"/>
      <c r="B109" s="102"/>
      <c r="C109" s="102"/>
      <c r="D109" s="102"/>
      <c r="E109" s="102"/>
      <c r="F109" s="102"/>
      <c r="G109" s="102"/>
      <c r="H109" s="102"/>
      <c r="I109" s="102"/>
      <c r="J109" s="102"/>
      <c r="K109" s="102"/>
      <c r="L109" s="102"/>
      <c r="M109" s="102"/>
      <c r="N109" s="102"/>
      <c r="O109" s="102"/>
      <c r="P109" s="102"/>
      <c r="Q109" s="96"/>
      <c r="R109" s="96"/>
      <c r="S109" s="96"/>
      <c r="T109" s="96"/>
      <c r="U109" s="96"/>
      <c r="V109" s="96"/>
      <c r="W109" s="96"/>
      <c r="X109" s="96"/>
      <c r="Y109" s="96"/>
      <c r="Z109" s="96"/>
      <c r="AA109" s="96"/>
      <c r="AB109" s="96"/>
      <c r="AC109" s="96"/>
      <c r="AD109" s="96"/>
      <c r="AE109" s="99">
        <v>91</v>
      </c>
      <c r="AF109" s="139" t="s">
        <v>146</v>
      </c>
      <c r="AG109" s="138">
        <v>7</v>
      </c>
      <c r="AH109" s="138" t="s">
        <v>27</v>
      </c>
      <c r="AI109" s="138" t="s">
        <v>27</v>
      </c>
      <c r="AJ109" s="138" t="s">
        <v>27</v>
      </c>
      <c r="AK109" s="138" t="s">
        <v>27</v>
      </c>
      <c r="AL109" s="123" t="s">
        <v>27</v>
      </c>
      <c r="AM109" s="123" t="s">
        <v>27</v>
      </c>
      <c r="AN109" s="123" t="s">
        <v>27</v>
      </c>
      <c r="AO109" s="138" t="s">
        <v>27</v>
      </c>
      <c r="AP109" s="96"/>
      <c r="AQ109" s="96"/>
      <c r="AR109" s="96"/>
      <c r="AS109" s="105"/>
      <c r="AT109" s="105"/>
      <c r="AU109" s="96"/>
      <c r="AV109" s="105"/>
      <c r="AW109" s="96"/>
      <c r="AX109" s="96"/>
      <c r="AY109" s="96"/>
      <c r="AZ109" s="96"/>
      <c r="BA109" s="96"/>
      <c r="BB109" s="96"/>
      <c r="BC109" s="96"/>
      <c r="BD109" s="96"/>
      <c r="BE109" s="96"/>
      <c r="BF109" s="96"/>
      <c r="BG109" s="96"/>
      <c r="BH109" s="96"/>
      <c r="BI109" s="96"/>
      <c r="BJ109" s="96"/>
      <c r="BK109" s="96"/>
      <c r="BL109" s="96"/>
      <c r="BM109" s="96"/>
      <c r="BN109" s="96"/>
      <c r="BO109" s="96"/>
      <c r="BP109" s="96"/>
      <c r="BQ109" s="96"/>
      <c r="BR109" s="96"/>
      <c r="BS109" s="96"/>
      <c r="BT109" s="96"/>
      <c r="BU109" s="96"/>
      <c r="BV109" s="96"/>
      <c r="BW109" s="96"/>
      <c r="BX109" s="96"/>
      <c r="BY109" s="96"/>
      <c r="BZ109" s="96"/>
      <c r="CA109" s="96"/>
      <c r="CB109" s="96"/>
      <c r="CC109" s="96"/>
      <c r="CD109" s="96"/>
      <c r="CE109" s="96"/>
      <c r="CF109" s="96"/>
      <c r="CG109" s="96"/>
      <c r="CH109" s="96"/>
      <c r="CI109" s="96"/>
      <c r="CJ109" s="96"/>
      <c r="CK109" s="96"/>
      <c r="CL109" s="96"/>
      <c r="CM109" s="96"/>
      <c r="CN109" s="96"/>
    </row>
    <row r="110" spans="1:92" ht="15">
      <c r="A110" s="96"/>
      <c r="B110" s="102"/>
      <c r="C110" s="102"/>
      <c r="D110" s="102"/>
      <c r="E110" s="102"/>
      <c r="F110" s="102"/>
      <c r="G110" s="102"/>
      <c r="H110" s="102"/>
      <c r="I110" s="102"/>
      <c r="J110" s="102"/>
      <c r="K110" s="102"/>
      <c r="L110" s="102"/>
      <c r="M110" s="102"/>
      <c r="N110" s="102"/>
      <c r="O110" s="102"/>
      <c r="P110" s="102"/>
      <c r="Q110" s="96"/>
      <c r="R110" s="96"/>
      <c r="S110" s="96"/>
      <c r="T110" s="96"/>
      <c r="U110" s="96"/>
      <c r="V110" s="96"/>
      <c r="W110" s="96"/>
      <c r="X110" s="96"/>
      <c r="Y110" s="96"/>
      <c r="Z110" s="96"/>
      <c r="AA110" s="96"/>
      <c r="AB110" s="96"/>
      <c r="AC110" s="96"/>
      <c r="AD110" s="96"/>
      <c r="AE110" s="99">
        <v>92</v>
      </c>
      <c r="AF110" s="139" t="s">
        <v>147</v>
      </c>
      <c r="AG110" s="138">
        <v>9</v>
      </c>
      <c r="AH110" s="138" t="s">
        <v>27</v>
      </c>
      <c r="AI110" s="138" t="s">
        <v>27</v>
      </c>
      <c r="AJ110" s="138" t="s">
        <v>27</v>
      </c>
      <c r="AK110" s="138" t="s">
        <v>27</v>
      </c>
      <c r="AL110" s="123" t="s">
        <v>27</v>
      </c>
      <c r="AM110" s="123" t="s">
        <v>27</v>
      </c>
      <c r="AN110" s="123" t="s">
        <v>27</v>
      </c>
      <c r="AO110" s="138" t="s">
        <v>27</v>
      </c>
      <c r="AP110" s="96"/>
      <c r="AQ110" s="96"/>
      <c r="AR110" s="96"/>
      <c r="AS110" s="105"/>
      <c r="AT110" s="105"/>
      <c r="AU110" s="96"/>
      <c r="AV110" s="105"/>
      <c r="AW110" s="96"/>
      <c r="AX110" s="96"/>
      <c r="AY110" s="96"/>
      <c r="AZ110" s="96"/>
      <c r="BA110" s="96"/>
      <c r="BB110" s="96"/>
      <c r="BC110" s="96"/>
      <c r="BD110" s="96"/>
      <c r="BE110" s="96"/>
      <c r="BF110" s="96"/>
      <c r="BG110" s="96"/>
      <c r="BH110" s="96"/>
      <c r="BI110" s="96"/>
      <c r="BJ110" s="96"/>
      <c r="BK110" s="96"/>
      <c r="BL110" s="96"/>
      <c r="BM110" s="96"/>
      <c r="BN110" s="96"/>
      <c r="BO110" s="96"/>
      <c r="BP110" s="96"/>
      <c r="BQ110" s="96"/>
      <c r="BR110" s="96"/>
      <c r="BS110" s="96"/>
      <c r="BT110" s="96"/>
      <c r="BU110" s="96"/>
      <c r="BV110" s="96"/>
      <c r="BW110" s="96"/>
      <c r="BX110" s="96"/>
      <c r="BY110" s="96"/>
      <c r="BZ110" s="96"/>
      <c r="CA110" s="96"/>
      <c r="CB110" s="96"/>
      <c r="CC110" s="96"/>
      <c r="CD110" s="96"/>
      <c r="CE110" s="96"/>
      <c r="CF110" s="96"/>
      <c r="CG110" s="96"/>
      <c r="CH110" s="96"/>
      <c r="CI110" s="96"/>
      <c r="CJ110" s="96"/>
      <c r="CK110" s="96"/>
      <c r="CL110" s="96"/>
      <c r="CM110" s="96"/>
      <c r="CN110" s="96"/>
    </row>
    <row r="111" spans="1:92" ht="15">
      <c r="A111" s="96"/>
      <c r="B111" s="102"/>
      <c r="C111" s="102"/>
      <c r="D111" s="102"/>
      <c r="E111" s="102"/>
      <c r="F111" s="102"/>
      <c r="G111" s="102"/>
      <c r="H111" s="102"/>
      <c r="I111" s="102"/>
      <c r="J111" s="102"/>
      <c r="K111" s="102"/>
      <c r="L111" s="102"/>
      <c r="M111" s="102"/>
      <c r="N111" s="102"/>
      <c r="O111" s="102"/>
      <c r="P111" s="102"/>
      <c r="Q111" s="96"/>
      <c r="R111" s="96"/>
      <c r="S111" s="96"/>
      <c r="T111" s="96"/>
      <c r="U111" s="96"/>
      <c r="V111" s="96"/>
      <c r="W111" s="96"/>
      <c r="X111" s="96"/>
      <c r="Y111" s="96"/>
      <c r="Z111" s="96"/>
      <c r="AA111" s="96"/>
      <c r="AB111" s="96"/>
      <c r="AC111" s="96"/>
      <c r="AD111" s="96"/>
      <c r="AE111" s="99">
        <v>93</v>
      </c>
      <c r="AF111" s="139" t="s">
        <v>148</v>
      </c>
      <c r="AG111" s="138">
        <v>13</v>
      </c>
      <c r="AH111" s="138" t="s">
        <v>27</v>
      </c>
      <c r="AI111" s="138" t="s">
        <v>27</v>
      </c>
      <c r="AJ111" s="138" t="s">
        <v>27</v>
      </c>
      <c r="AK111" s="138" t="s">
        <v>27</v>
      </c>
      <c r="AL111" s="123" t="s">
        <v>27</v>
      </c>
      <c r="AM111" s="123" t="s">
        <v>27</v>
      </c>
      <c r="AN111" s="123" t="s">
        <v>27</v>
      </c>
      <c r="AO111" s="138" t="s">
        <v>27</v>
      </c>
      <c r="AP111" s="96"/>
      <c r="AQ111" s="96"/>
      <c r="AR111" s="96"/>
      <c r="AS111" s="105"/>
      <c r="AT111" s="105"/>
      <c r="AU111" s="96"/>
      <c r="AV111" s="105"/>
      <c r="AW111" s="96"/>
      <c r="AX111" s="96"/>
      <c r="AY111" s="96"/>
      <c r="AZ111" s="96"/>
      <c r="BA111" s="96"/>
      <c r="BB111" s="96"/>
      <c r="BC111" s="96"/>
      <c r="BD111" s="96"/>
      <c r="BE111" s="96"/>
      <c r="BF111" s="96"/>
      <c r="BG111" s="96"/>
      <c r="BH111" s="96"/>
      <c r="BI111" s="96"/>
      <c r="BJ111" s="96"/>
      <c r="BK111" s="96"/>
      <c r="BL111" s="96"/>
      <c r="BM111" s="96"/>
      <c r="BN111" s="96"/>
      <c r="BO111" s="96"/>
      <c r="BP111" s="96"/>
      <c r="BQ111" s="96"/>
      <c r="BR111" s="96"/>
      <c r="BS111" s="96"/>
      <c r="BT111" s="96"/>
      <c r="BU111" s="96"/>
      <c r="BV111" s="96"/>
      <c r="BW111" s="96"/>
      <c r="BX111" s="96"/>
      <c r="BY111" s="96"/>
      <c r="BZ111" s="96"/>
      <c r="CA111" s="96"/>
      <c r="CB111" s="96"/>
      <c r="CC111" s="96"/>
      <c r="CD111" s="96"/>
      <c r="CE111" s="96"/>
      <c r="CF111" s="96"/>
      <c r="CG111" s="96"/>
      <c r="CH111" s="96"/>
      <c r="CI111" s="96"/>
      <c r="CJ111" s="96"/>
      <c r="CK111" s="96"/>
      <c r="CL111" s="96"/>
      <c r="CM111" s="96"/>
      <c r="CN111" s="96"/>
    </row>
    <row r="112" spans="1:92" ht="15">
      <c r="A112" s="96"/>
      <c r="B112" s="102"/>
      <c r="C112" s="102"/>
      <c r="D112" s="102"/>
      <c r="E112" s="102"/>
      <c r="F112" s="102"/>
      <c r="G112" s="102"/>
      <c r="H112" s="102"/>
      <c r="I112" s="102"/>
      <c r="J112" s="102"/>
      <c r="K112" s="102"/>
      <c r="L112" s="102"/>
      <c r="M112" s="102"/>
      <c r="N112" s="102"/>
      <c r="O112" s="102"/>
      <c r="P112" s="102"/>
      <c r="Q112" s="96"/>
      <c r="R112" s="96"/>
      <c r="S112" s="96"/>
      <c r="T112" s="96"/>
      <c r="U112" s="96"/>
      <c r="V112" s="96"/>
      <c r="W112" s="96"/>
      <c r="X112" s="96"/>
      <c r="Y112" s="96"/>
      <c r="Z112" s="96"/>
      <c r="AA112" s="96"/>
      <c r="AB112" s="96"/>
      <c r="AC112" s="96"/>
      <c r="AD112" s="96"/>
      <c r="AE112" s="99">
        <v>94</v>
      </c>
      <c r="AF112" s="139" t="s">
        <v>149</v>
      </c>
      <c r="AG112" s="138">
        <v>8</v>
      </c>
      <c r="AH112" s="138" t="s">
        <v>27</v>
      </c>
      <c r="AI112" s="138" t="s">
        <v>27</v>
      </c>
      <c r="AJ112" s="138" t="s">
        <v>27</v>
      </c>
      <c r="AK112" s="138" t="s">
        <v>27</v>
      </c>
      <c r="AL112" s="123" t="s">
        <v>27</v>
      </c>
      <c r="AM112" s="123" t="s">
        <v>27</v>
      </c>
      <c r="AN112" s="123" t="s">
        <v>27</v>
      </c>
      <c r="AO112" s="138" t="s">
        <v>27</v>
      </c>
      <c r="AP112" s="96"/>
      <c r="AQ112" s="96"/>
      <c r="AR112" s="96"/>
      <c r="AS112" s="105"/>
      <c r="AT112" s="105"/>
      <c r="AU112" s="96"/>
      <c r="AV112" s="105"/>
      <c r="AW112" s="96"/>
      <c r="AX112" s="96"/>
      <c r="AY112" s="96"/>
      <c r="AZ112" s="96"/>
      <c r="BA112" s="96"/>
      <c r="BB112" s="96"/>
      <c r="BC112" s="96"/>
      <c r="BD112" s="96"/>
      <c r="BE112" s="96"/>
      <c r="BF112" s="96"/>
      <c r="BG112" s="96"/>
      <c r="BH112" s="96"/>
      <c r="BI112" s="96"/>
      <c r="BJ112" s="96"/>
      <c r="BK112" s="96"/>
      <c r="BL112" s="96"/>
      <c r="BM112" s="96"/>
      <c r="BN112" s="96"/>
      <c r="BO112" s="96"/>
      <c r="BP112" s="96"/>
      <c r="BQ112" s="96"/>
      <c r="BR112" s="96"/>
      <c r="BS112" s="96"/>
      <c r="BT112" s="96"/>
      <c r="BU112" s="96"/>
      <c r="BV112" s="96"/>
      <c r="BW112" s="96"/>
      <c r="BX112" s="96"/>
      <c r="BY112" s="96"/>
      <c r="BZ112" s="96"/>
      <c r="CA112" s="96"/>
      <c r="CB112" s="96"/>
      <c r="CC112" s="96"/>
      <c r="CD112" s="96"/>
      <c r="CE112" s="96"/>
      <c r="CF112" s="96"/>
      <c r="CG112" s="96"/>
      <c r="CH112" s="96"/>
      <c r="CI112" s="96"/>
      <c r="CJ112" s="96"/>
      <c r="CK112" s="96"/>
      <c r="CL112" s="96"/>
      <c r="CM112" s="96"/>
      <c r="CN112" s="96"/>
    </row>
    <row r="113" spans="1:92" ht="15">
      <c r="A113" s="96"/>
      <c r="B113" s="102"/>
      <c r="C113" s="102"/>
      <c r="D113" s="102"/>
      <c r="E113" s="102"/>
      <c r="F113" s="102"/>
      <c r="G113" s="102"/>
      <c r="H113" s="102"/>
      <c r="I113" s="102"/>
      <c r="J113" s="102"/>
      <c r="K113" s="102"/>
      <c r="L113" s="102"/>
      <c r="M113" s="102"/>
      <c r="N113" s="102"/>
      <c r="O113" s="102"/>
      <c r="P113" s="102"/>
      <c r="Q113" s="96"/>
      <c r="R113" s="96"/>
      <c r="S113" s="96"/>
      <c r="T113" s="96"/>
      <c r="U113" s="96"/>
      <c r="V113" s="96"/>
      <c r="W113" s="96"/>
      <c r="X113" s="96"/>
      <c r="Y113" s="96"/>
      <c r="Z113" s="96"/>
      <c r="AA113" s="96"/>
      <c r="AB113" s="96"/>
      <c r="AC113" s="96"/>
      <c r="AD113" s="96"/>
      <c r="AE113" s="99">
        <v>95</v>
      </c>
      <c r="AF113" s="139" t="s">
        <v>150</v>
      </c>
      <c r="AG113" s="138">
        <v>9</v>
      </c>
      <c r="AH113" s="138" t="s">
        <v>27</v>
      </c>
      <c r="AI113" s="138">
        <v>12</v>
      </c>
      <c r="AJ113" s="138" t="s">
        <v>586</v>
      </c>
      <c r="AK113" s="138" t="s">
        <v>541</v>
      </c>
      <c r="AL113" s="123" t="s">
        <v>27</v>
      </c>
      <c r="AM113" s="123" t="s">
        <v>27</v>
      </c>
      <c r="AN113" s="123" t="s">
        <v>27</v>
      </c>
      <c r="AO113" s="138" t="s">
        <v>27</v>
      </c>
      <c r="AP113" s="96"/>
      <c r="AQ113" s="96"/>
      <c r="AR113" s="96"/>
      <c r="AS113" s="105"/>
      <c r="AT113" s="105"/>
      <c r="AU113" s="96"/>
      <c r="AV113" s="105"/>
      <c r="AW113" s="96"/>
      <c r="AX113" s="96"/>
      <c r="AY113" s="96"/>
      <c r="AZ113" s="96"/>
      <c r="BA113" s="96"/>
      <c r="BB113" s="96"/>
      <c r="BC113" s="96"/>
      <c r="BD113" s="96"/>
      <c r="BE113" s="96"/>
      <c r="BF113" s="96"/>
      <c r="BG113" s="96"/>
      <c r="BH113" s="96"/>
      <c r="BI113" s="96"/>
      <c r="BJ113" s="96"/>
      <c r="BK113" s="96"/>
      <c r="BL113" s="96"/>
      <c r="BM113" s="96"/>
      <c r="BN113" s="96"/>
      <c r="BO113" s="96"/>
      <c r="BP113" s="96"/>
      <c r="BQ113" s="96"/>
      <c r="BR113" s="96"/>
      <c r="BS113" s="96"/>
      <c r="BT113" s="96"/>
      <c r="BU113" s="96"/>
      <c r="BV113" s="96"/>
      <c r="BW113" s="96"/>
      <c r="BX113" s="96"/>
      <c r="BY113" s="96"/>
      <c r="BZ113" s="96"/>
      <c r="CA113" s="96"/>
      <c r="CB113" s="96"/>
      <c r="CC113" s="96"/>
      <c r="CD113" s="96"/>
      <c r="CE113" s="96"/>
      <c r="CF113" s="96"/>
      <c r="CG113" s="96"/>
      <c r="CH113" s="96"/>
      <c r="CI113" s="96"/>
      <c r="CJ113" s="96"/>
      <c r="CK113" s="96"/>
      <c r="CL113" s="96"/>
      <c r="CM113" s="96"/>
      <c r="CN113" s="96"/>
    </row>
    <row r="114" spans="1:92" ht="15">
      <c r="A114" s="96"/>
      <c r="B114" s="102"/>
      <c r="C114" s="102"/>
      <c r="D114" s="102"/>
      <c r="E114" s="102"/>
      <c r="F114" s="102"/>
      <c r="G114" s="102"/>
      <c r="H114" s="102"/>
      <c r="I114" s="102"/>
      <c r="J114" s="102"/>
      <c r="K114" s="102"/>
      <c r="L114" s="102"/>
      <c r="M114" s="102"/>
      <c r="N114" s="102"/>
      <c r="O114" s="102"/>
      <c r="P114" s="102"/>
      <c r="Q114" s="96"/>
      <c r="R114" s="96"/>
      <c r="S114" s="96"/>
      <c r="T114" s="96"/>
      <c r="U114" s="96"/>
      <c r="V114" s="96"/>
      <c r="W114" s="96"/>
      <c r="X114" s="96"/>
      <c r="Y114" s="96"/>
      <c r="Z114" s="96"/>
      <c r="AA114" s="96"/>
      <c r="AB114" s="96"/>
      <c r="AC114" s="96"/>
      <c r="AD114" s="96"/>
      <c r="AE114" s="99">
        <v>96</v>
      </c>
      <c r="AF114" s="139" t="s">
        <v>152</v>
      </c>
      <c r="AG114" s="138">
        <v>3</v>
      </c>
      <c r="AH114" s="138" t="s">
        <v>27</v>
      </c>
      <c r="AI114" s="138" t="s">
        <v>27</v>
      </c>
      <c r="AJ114" s="138" t="s">
        <v>27</v>
      </c>
      <c r="AK114" s="138" t="s">
        <v>27</v>
      </c>
      <c r="AL114" s="123" t="s">
        <v>27</v>
      </c>
      <c r="AM114" s="123" t="s">
        <v>27</v>
      </c>
      <c r="AN114" s="123" t="s">
        <v>27</v>
      </c>
      <c r="AO114" s="138" t="s">
        <v>27</v>
      </c>
      <c r="AP114" s="96"/>
      <c r="AQ114" s="96"/>
      <c r="AR114" s="96"/>
      <c r="AS114" s="105"/>
      <c r="AT114" s="105"/>
      <c r="AU114" s="96"/>
      <c r="AV114" s="105"/>
      <c r="AW114" s="96"/>
      <c r="AX114" s="96"/>
      <c r="AY114" s="96"/>
      <c r="AZ114" s="96"/>
      <c r="BA114" s="96"/>
      <c r="BB114" s="96"/>
      <c r="BC114" s="96"/>
      <c r="BD114" s="96"/>
      <c r="BE114" s="96"/>
      <c r="BF114" s="96"/>
      <c r="BG114" s="96"/>
      <c r="BH114" s="96"/>
      <c r="BI114" s="96"/>
      <c r="BJ114" s="96"/>
      <c r="BK114" s="96"/>
      <c r="BL114" s="96"/>
      <c r="BM114" s="96"/>
      <c r="BN114" s="96"/>
      <c r="BO114" s="96"/>
      <c r="BP114" s="96"/>
      <c r="BQ114" s="96"/>
      <c r="BR114" s="96"/>
      <c r="BS114" s="96"/>
      <c r="BT114" s="96"/>
      <c r="BU114" s="96"/>
      <c r="BV114" s="96"/>
      <c r="BW114" s="96"/>
      <c r="BX114" s="96"/>
      <c r="BY114" s="96"/>
      <c r="BZ114" s="96"/>
      <c r="CA114" s="96"/>
      <c r="CB114" s="96"/>
      <c r="CC114" s="96"/>
      <c r="CD114" s="96"/>
      <c r="CE114" s="96"/>
      <c r="CF114" s="96"/>
      <c r="CG114" s="96"/>
      <c r="CH114" s="96"/>
      <c r="CI114" s="96"/>
      <c r="CJ114" s="96"/>
      <c r="CK114" s="96"/>
      <c r="CL114" s="96"/>
      <c r="CM114" s="96"/>
      <c r="CN114" s="96"/>
    </row>
    <row r="115" spans="1:92" ht="15">
      <c r="A115" s="96"/>
      <c r="B115" s="102"/>
      <c r="C115" s="102"/>
      <c r="D115" s="102"/>
      <c r="E115" s="102"/>
      <c r="F115" s="102"/>
      <c r="G115" s="102"/>
      <c r="H115" s="102"/>
      <c r="I115" s="102"/>
      <c r="J115" s="102"/>
      <c r="K115" s="102"/>
      <c r="L115" s="102"/>
      <c r="M115" s="102"/>
      <c r="N115" s="102"/>
      <c r="O115" s="102"/>
      <c r="P115" s="102"/>
      <c r="Q115" s="96"/>
      <c r="R115" s="96"/>
      <c r="S115" s="96"/>
      <c r="T115" s="96"/>
      <c r="U115" s="96"/>
      <c r="V115" s="96"/>
      <c r="W115" s="96"/>
      <c r="X115" s="96"/>
      <c r="Y115" s="96"/>
      <c r="Z115" s="96"/>
      <c r="AA115" s="96"/>
      <c r="AB115" s="96"/>
      <c r="AC115" s="96"/>
      <c r="AD115" s="96"/>
      <c r="AE115" s="99">
        <v>97</v>
      </c>
      <c r="AF115" s="139" t="s">
        <v>153</v>
      </c>
      <c r="AG115" s="138">
        <v>10</v>
      </c>
      <c r="AH115" s="138" t="s">
        <v>27</v>
      </c>
      <c r="AI115" s="138" t="s">
        <v>27</v>
      </c>
      <c r="AJ115" s="138" t="s">
        <v>27</v>
      </c>
      <c r="AK115" s="138" t="s">
        <v>27</v>
      </c>
      <c r="AL115" s="123" t="s">
        <v>27</v>
      </c>
      <c r="AM115" s="123" t="s">
        <v>27</v>
      </c>
      <c r="AN115" s="123" t="s">
        <v>27</v>
      </c>
      <c r="AO115" s="138" t="s">
        <v>27</v>
      </c>
      <c r="AP115" s="96"/>
      <c r="AQ115" s="96"/>
      <c r="AR115" s="96"/>
      <c r="AS115" s="105"/>
      <c r="AT115" s="105"/>
      <c r="AU115" s="96"/>
      <c r="AV115" s="105"/>
      <c r="AW115" s="96"/>
      <c r="AX115" s="96"/>
      <c r="AY115" s="96"/>
      <c r="AZ115" s="96"/>
      <c r="BA115" s="96"/>
      <c r="BB115" s="96"/>
      <c r="BC115" s="96"/>
      <c r="BD115" s="96"/>
      <c r="BE115" s="96"/>
      <c r="BF115" s="96"/>
      <c r="BG115" s="96"/>
      <c r="BH115" s="96"/>
      <c r="BI115" s="96"/>
      <c r="BJ115" s="96"/>
      <c r="BK115" s="96"/>
      <c r="BL115" s="96"/>
      <c r="BM115" s="96"/>
      <c r="BN115" s="96"/>
      <c r="BO115" s="96"/>
      <c r="BP115" s="96"/>
      <c r="BQ115" s="96"/>
      <c r="BR115" s="96"/>
      <c r="BS115" s="96"/>
      <c r="BT115" s="96"/>
      <c r="BU115" s="96"/>
      <c r="BV115" s="96"/>
      <c r="BW115" s="96"/>
      <c r="BX115" s="96"/>
      <c r="BY115" s="96"/>
      <c r="BZ115" s="96"/>
      <c r="CA115" s="96"/>
      <c r="CB115" s="96"/>
      <c r="CC115" s="96"/>
      <c r="CD115" s="96"/>
      <c r="CE115" s="96"/>
      <c r="CF115" s="96"/>
      <c r="CG115" s="96"/>
      <c r="CH115" s="96"/>
      <c r="CI115" s="96"/>
      <c r="CJ115" s="96"/>
      <c r="CK115" s="96"/>
      <c r="CL115" s="96"/>
      <c r="CM115" s="96"/>
      <c r="CN115" s="96"/>
    </row>
    <row r="116" spans="1:92" ht="15">
      <c r="A116" s="96"/>
      <c r="B116" s="102"/>
      <c r="C116" s="102"/>
      <c r="D116" s="102"/>
      <c r="E116" s="102"/>
      <c r="F116" s="102"/>
      <c r="G116" s="102"/>
      <c r="H116" s="102"/>
      <c r="I116" s="102"/>
      <c r="J116" s="102"/>
      <c r="K116" s="102"/>
      <c r="L116" s="102"/>
      <c r="M116" s="102"/>
      <c r="N116" s="102"/>
      <c r="O116" s="102"/>
      <c r="P116" s="102"/>
      <c r="Q116" s="96"/>
      <c r="R116" s="96"/>
      <c r="S116" s="96"/>
      <c r="T116" s="96"/>
      <c r="U116" s="96"/>
      <c r="V116" s="96"/>
      <c r="W116" s="96"/>
      <c r="X116" s="96"/>
      <c r="Y116" s="96"/>
      <c r="Z116" s="96"/>
      <c r="AA116" s="96"/>
      <c r="AB116" s="96"/>
      <c r="AC116" s="96"/>
      <c r="AD116" s="96"/>
      <c r="AE116" s="99">
        <v>98</v>
      </c>
      <c r="AF116" s="139" t="s">
        <v>154</v>
      </c>
      <c r="AG116" s="138">
        <v>10</v>
      </c>
      <c r="AH116" s="138">
        <v>2023</v>
      </c>
      <c r="AI116" s="138">
        <v>12</v>
      </c>
      <c r="AJ116" s="138" t="s">
        <v>587</v>
      </c>
      <c r="AK116" s="138" t="s">
        <v>541</v>
      </c>
      <c r="AL116" s="123">
        <v>6</v>
      </c>
      <c r="AM116" s="123">
        <v>783</v>
      </c>
      <c r="AN116" s="123">
        <v>24</v>
      </c>
      <c r="AO116" s="138" t="s">
        <v>27</v>
      </c>
      <c r="AP116" s="96"/>
      <c r="AQ116" s="96"/>
      <c r="AR116" s="96"/>
      <c r="AS116" s="105"/>
      <c r="AT116" s="105"/>
      <c r="AU116" s="96"/>
      <c r="AV116" s="105"/>
      <c r="AW116" s="96"/>
      <c r="AX116" s="96"/>
      <c r="AY116" s="96"/>
      <c r="AZ116" s="96"/>
      <c r="BA116" s="96"/>
      <c r="BB116" s="96"/>
      <c r="BC116" s="96"/>
      <c r="BD116" s="96"/>
      <c r="BE116" s="96"/>
      <c r="BF116" s="96"/>
      <c r="BG116" s="96"/>
      <c r="BH116" s="96"/>
      <c r="BI116" s="96"/>
      <c r="BJ116" s="96"/>
      <c r="BK116" s="96"/>
      <c r="BL116" s="96"/>
      <c r="BM116" s="96"/>
      <c r="BN116" s="96"/>
      <c r="BO116" s="96"/>
      <c r="BP116" s="96"/>
      <c r="BQ116" s="96"/>
      <c r="BR116" s="96"/>
      <c r="BS116" s="96"/>
      <c r="BT116" s="96"/>
      <c r="BU116" s="96"/>
      <c r="BV116" s="96"/>
      <c r="BW116" s="96"/>
      <c r="BX116" s="96"/>
      <c r="BY116" s="96"/>
      <c r="BZ116" s="96"/>
      <c r="CA116" s="96"/>
      <c r="CB116" s="96"/>
      <c r="CC116" s="96"/>
      <c r="CD116" s="96"/>
      <c r="CE116" s="96"/>
      <c r="CF116" s="96"/>
      <c r="CG116" s="96"/>
      <c r="CH116" s="96"/>
      <c r="CI116" s="96"/>
      <c r="CJ116" s="96"/>
      <c r="CK116" s="96"/>
      <c r="CL116" s="96"/>
      <c r="CM116" s="96"/>
      <c r="CN116" s="96"/>
    </row>
    <row r="117" spans="1:92" ht="15">
      <c r="A117" s="96"/>
      <c r="B117" s="102"/>
      <c r="C117" s="102"/>
      <c r="D117" s="102"/>
      <c r="E117" s="102"/>
      <c r="F117" s="102"/>
      <c r="G117" s="102"/>
      <c r="H117" s="102"/>
      <c r="I117" s="102"/>
      <c r="J117" s="102"/>
      <c r="K117" s="102"/>
      <c r="L117" s="102"/>
      <c r="M117" s="102"/>
      <c r="N117" s="102"/>
      <c r="O117" s="102"/>
      <c r="P117" s="102"/>
      <c r="Q117" s="96"/>
      <c r="R117" s="96"/>
      <c r="S117" s="96"/>
      <c r="T117" s="96"/>
      <c r="U117" s="96"/>
      <c r="V117" s="96"/>
      <c r="W117" s="96"/>
      <c r="X117" s="96"/>
      <c r="Y117" s="96"/>
      <c r="Z117" s="96"/>
      <c r="AA117" s="96"/>
      <c r="AB117" s="96"/>
      <c r="AC117" s="96"/>
      <c r="AD117" s="96"/>
      <c r="AE117" s="99">
        <v>99</v>
      </c>
      <c r="AF117" s="139" t="s">
        <v>155</v>
      </c>
      <c r="AG117" s="138">
        <v>10</v>
      </c>
      <c r="AH117" s="138" t="s">
        <v>27</v>
      </c>
      <c r="AI117" s="138" t="s">
        <v>27</v>
      </c>
      <c r="AJ117" s="138" t="s">
        <v>27</v>
      </c>
      <c r="AK117" s="138" t="s">
        <v>27</v>
      </c>
      <c r="AL117" s="123" t="s">
        <v>27</v>
      </c>
      <c r="AM117" s="123" t="s">
        <v>27</v>
      </c>
      <c r="AN117" s="123" t="s">
        <v>27</v>
      </c>
      <c r="AO117" s="138" t="s">
        <v>27</v>
      </c>
      <c r="AP117" s="96"/>
      <c r="AQ117" s="96"/>
      <c r="AR117" s="96"/>
      <c r="AS117" s="105"/>
      <c r="AT117" s="105"/>
      <c r="AU117" s="96"/>
      <c r="AV117" s="105"/>
      <c r="AW117" s="96"/>
      <c r="AX117" s="96"/>
      <c r="AY117" s="96"/>
      <c r="AZ117" s="96"/>
      <c r="BA117" s="96"/>
      <c r="BB117" s="96"/>
      <c r="BC117" s="96"/>
      <c r="BD117" s="96"/>
      <c r="BE117" s="96"/>
      <c r="BF117" s="96"/>
      <c r="BG117" s="96"/>
      <c r="BH117" s="96"/>
      <c r="BI117" s="96"/>
      <c r="BJ117" s="96"/>
      <c r="BK117" s="96"/>
      <c r="BL117" s="96"/>
      <c r="BM117" s="96"/>
      <c r="BN117" s="96"/>
      <c r="BO117" s="96"/>
      <c r="BP117" s="96"/>
      <c r="BQ117" s="96"/>
      <c r="BR117" s="96"/>
      <c r="BS117" s="96"/>
      <c r="BT117" s="96"/>
      <c r="BU117" s="96"/>
      <c r="BV117" s="96"/>
      <c r="BW117" s="96"/>
      <c r="BX117" s="96"/>
      <c r="BY117" s="96"/>
      <c r="BZ117" s="96"/>
      <c r="CA117" s="96"/>
      <c r="CB117" s="96"/>
      <c r="CC117" s="96"/>
      <c r="CD117" s="96"/>
      <c r="CE117" s="96"/>
      <c r="CF117" s="96"/>
      <c r="CG117" s="96"/>
      <c r="CH117" s="96"/>
      <c r="CI117" s="96"/>
      <c r="CJ117" s="96"/>
      <c r="CK117" s="96"/>
      <c r="CL117" s="96"/>
      <c r="CM117" s="96"/>
      <c r="CN117" s="96"/>
    </row>
    <row r="118" spans="1:92" ht="15">
      <c r="A118" s="96"/>
      <c r="B118" s="102"/>
      <c r="C118" s="102"/>
      <c r="D118" s="102"/>
      <c r="E118" s="102"/>
      <c r="F118" s="102"/>
      <c r="G118" s="102"/>
      <c r="H118" s="102"/>
      <c r="I118" s="102"/>
      <c r="J118" s="102"/>
      <c r="K118" s="102"/>
      <c r="L118" s="102"/>
      <c r="M118" s="102"/>
      <c r="N118" s="102"/>
      <c r="O118" s="102"/>
      <c r="P118" s="102"/>
      <c r="Q118" s="96"/>
      <c r="R118" s="96"/>
      <c r="S118" s="96"/>
      <c r="T118" s="96"/>
      <c r="U118" s="96"/>
      <c r="V118" s="96"/>
      <c r="W118" s="96"/>
      <c r="X118" s="96"/>
      <c r="Y118" s="96"/>
      <c r="Z118" s="96"/>
      <c r="AA118" s="96"/>
      <c r="AB118" s="96"/>
      <c r="AC118" s="96"/>
      <c r="AD118" s="96"/>
      <c r="AE118" s="99">
        <v>100</v>
      </c>
      <c r="AF118" s="139" t="s">
        <v>156</v>
      </c>
      <c r="AG118" s="138">
        <v>14</v>
      </c>
      <c r="AH118" s="138" t="s">
        <v>27</v>
      </c>
      <c r="AI118" s="138" t="s">
        <v>27</v>
      </c>
      <c r="AJ118" s="138" t="s">
        <v>27</v>
      </c>
      <c r="AK118" s="138" t="s">
        <v>27</v>
      </c>
      <c r="AL118" s="123" t="s">
        <v>27</v>
      </c>
      <c r="AM118" s="123" t="s">
        <v>27</v>
      </c>
      <c r="AN118" s="123" t="s">
        <v>27</v>
      </c>
      <c r="AO118" s="138" t="s">
        <v>27</v>
      </c>
      <c r="AP118" s="96"/>
      <c r="AQ118" s="96"/>
      <c r="AR118" s="96"/>
      <c r="AS118" s="105"/>
      <c r="AT118" s="105"/>
      <c r="AU118" s="96"/>
      <c r="AV118" s="105"/>
      <c r="AW118" s="96"/>
      <c r="AX118" s="96"/>
      <c r="AY118" s="96"/>
      <c r="AZ118" s="96"/>
      <c r="BA118" s="96"/>
      <c r="BB118" s="96"/>
      <c r="BC118" s="96"/>
      <c r="BD118" s="96"/>
      <c r="BE118" s="96"/>
      <c r="BF118" s="96"/>
      <c r="BG118" s="96"/>
      <c r="BH118" s="96"/>
      <c r="BI118" s="96"/>
      <c r="BJ118" s="96"/>
      <c r="BK118" s="96"/>
      <c r="BL118" s="96"/>
      <c r="BM118" s="96"/>
      <c r="BN118" s="96"/>
      <c r="BO118" s="96"/>
      <c r="BP118" s="96"/>
      <c r="BQ118" s="96"/>
      <c r="BR118" s="96"/>
      <c r="BS118" s="96"/>
      <c r="BT118" s="96"/>
      <c r="BU118" s="96"/>
      <c r="BV118" s="96"/>
      <c r="BW118" s="96"/>
      <c r="BX118" s="96"/>
      <c r="BY118" s="96"/>
      <c r="BZ118" s="96"/>
      <c r="CA118" s="96"/>
      <c r="CB118" s="96"/>
      <c r="CC118" s="96"/>
      <c r="CD118" s="96"/>
      <c r="CE118" s="96"/>
      <c r="CF118" s="96"/>
      <c r="CG118" s="96"/>
      <c r="CH118" s="96"/>
      <c r="CI118" s="96"/>
      <c r="CJ118" s="96"/>
      <c r="CK118" s="96"/>
      <c r="CL118" s="96"/>
      <c r="CM118" s="96"/>
      <c r="CN118" s="96"/>
    </row>
    <row r="119" spans="1:92" ht="15">
      <c r="A119" s="96"/>
      <c r="B119" s="102"/>
      <c r="C119" s="102"/>
      <c r="D119" s="102"/>
      <c r="E119" s="102"/>
      <c r="F119" s="102"/>
      <c r="G119" s="102"/>
      <c r="H119" s="102"/>
      <c r="I119" s="102"/>
      <c r="J119" s="102"/>
      <c r="K119" s="102"/>
      <c r="L119" s="102"/>
      <c r="M119" s="102"/>
      <c r="N119" s="102"/>
      <c r="O119" s="102"/>
      <c r="P119" s="102"/>
      <c r="Q119" s="96"/>
      <c r="R119" s="96"/>
      <c r="S119" s="96"/>
      <c r="T119" s="96"/>
      <c r="U119" s="96"/>
      <c r="V119" s="96"/>
      <c r="W119" s="96"/>
      <c r="X119" s="96"/>
      <c r="Y119" s="96"/>
      <c r="Z119" s="96"/>
      <c r="AA119" s="96"/>
      <c r="AB119" s="96"/>
      <c r="AC119" s="96"/>
      <c r="AD119" s="96"/>
      <c r="AE119" s="99">
        <v>101</v>
      </c>
      <c r="AF119" s="139" t="s">
        <v>157</v>
      </c>
      <c r="AG119" s="138">
        <v>9</v>
      </c>
      <c r="AH119" s="138" t="s">
        <v>27</v>
      </c>
      <c r="AI119" s="138" t="s">
        <v>27</v>
      </c>
      <c r="AJ119" s="138" t="s">
        <v>27</v>
      </c>
      <c r="AK119" s="138" t="s">
        <v>27</v>
      </c>
      <c r="AL119" s="123" t="s">
        <v>27</v>
      </c>
      <c r="AM119" s="123" t="s">
        <v>27</v>
      </c>
      <c r="AN119" s="123" t="s">
        <v>27</v>
      </c>
      <c r="AO119" s="138" t="s">
        <v>27</v>
      </c>
      <c r="AP119" s="96"/>
      <c r="AQ119" s="96"/>
      <c r="AR119" s="96"/>
      <c r="AS119" s="105"/>
      <c r="AT119" s="105"/>
      <c r="AU119" s="96"/>
      <c r="AV119" s="105"/>
      <c r="AW119" s="96"/>
      <c r="AX119" s="96"/>
      <c r="AY119" s="96"/>
      <c r="AZ119" s="96"/>
      <c r="BA119" s="96"/>
      <c r="BB119" s="96"/>
      <c r="BC119" s="96"/>
      <c r="BD119" s="96"/>
      <c r="BE119" s="96"/>
      <c r="BF119" s="96"/>
      <c r="BG119" s="96"/>
      <c r="BH119" s="96"/>
      <c r="BI119" s="96"/>
      <c r="BJ119" s="96"/>
      <c r="BK119" s="96"/>
      <c r="BL119" s="96"/>
      <c r="BM119" s="96"/>
      <c r="BN119" s="96"/>
      <c r="BO119" s="96"/>
      <c r="BP119" s="96"/>
      <c r="BQ119" s="96"/>
      <c r="BR119" s="96"/>
      <c r="BS119" s="96"/>
      <c r="BT119" s="96"/>
      <c r="BU119" s="96"/>
      <c r="BV119" s="96"/>
      <c r="BW119" s="96"/>
      <c r="BX119" s="96"/>
      <c r="BY119" s="96"/>
      <c r="BZ119" s="96"/>
      <c r="CA119" s="96"/>
      <c r="CB119" s="96"/>
      <c r="CC119" s="96"/>
      <c r="CD119" s="96"/>
      <c r="CE119" s="96"/>
      <c r="CF119" s="96"/>
      <c r="CG119" s="96"/>
      <c r="CH119" s="96"/>
      <c r="CI119" s="96"/>
      <c r="CJ119" s="96"/>
      <c r="CK119" s="96"/>
      <c r="CL119" s="96"/>
      <c r="CM119" s="96"/>
      <c r="CN119" s="96"/>
    </row>
    <row r="120" spans="1:92" ht="15">
      <c r="A120" s="96"/>
      <c r="B120" s="102"/>
      <c r="C120" s="102"/>
      <c r="D120" s="102"/>
      <c r="E120" s="102"/>
      <c r="F120" s="102"/>
      <c r="G120" s="102"/>
      <c r="H120" s="102"/>
      <c r="I120" s="102"/>
      <c r="J120" s="102"/>
      <c r="K120" s="102"/>
      <c r="L120" s="102"/>
      <c r="M120" s="102"/>
      <c r="N120" s="102"/>
      <c r="O120" s="102"/>
      <c r="P120" s="102"/>
      <c r="Q120" s="96"/>
      <c r="R120" s="96"/>
      <c r="S120" s="96"/>
      <c r="T120" s="96"/>
      <c r="U120" s="96"/>
      <c r="V120" s="96"/>
      <c r="W120" s="96"/>
      <c r="X120" s="96"/>
      <c r="Y120" s="96"/>
      <c r="Z120" s="96"/>
      <c r="AA120" s="96"/>
      <c r="AB120" s="96"/>
      <c r="AC120" s="96"/>
      <c r="AD120" s="96"/>
      <c r="AE120" s="99">
        <v>102</v>
      </c>
      <c r="AF120" s="139" t="s">
        <v>158</v>
      </c>
      <c r="AG120" s="138">
        <v>15</v>
      </c>
      <c r="AH120" s="138" t="s">
        <v>27</v>
      </c>
      <c r="AI120" s="138" t="s">
        <v>27</v>
      </c>
      <c r="AJ120" s="138" t="s">
        <v>27</v>
      </c>
      <c r="AK120" s="138" t="s">
        <v>27</v>
      </c>
      <c r="AL120" s="123" t="s">
        <v>27</v>
      </c>
      <c r="AM120" s="123" t="s">
        <v>27</v>
      </c>
      <c r="AN120" s="123" t="s">
        <v>27</v>
      </c>
      <c r="AO120" s="138" t="s">
        <v>27</v>
      </c>
      <c r="AP120" s="96"/>
      <c r="AQ120" s="96"/>
      <c r="AR120" s="96"/>
      <c r="AS120" s="105"/>
      <c r="AT120" s="105"/>
      <c r="AU120" s="96"/>
      <c r="AV120" s="105"/>
      <c r="AW120" s="96"/>
      <c r="AX120" s="96"/>
      <c r="AY120" s="96"/>
      <c r="AZ120" s="96"/>
      <c r="BA120" s="96"/>
      <c r="BB120" s="96"/>
      <c r="BC120" s="96"/>
      <c r="BD120" s="96"/>
      <c r="BE120" s="96"/>
      <c r="BF120" s="96"/>
      <c r="BG120" s="96"/>
      <c r="BH120" s="96"/>
      <c r="BI120" s="96"/>
      <c r="BJ120" s="96"/>
      <c r="BK120" s="96"/>
      <c r="BL120" s="96"/>
      <c r="BM120" s="96"/>
      <c r="BN120" s="96"/>
      <c r="BO120" s="96"/>
      <c r="BP120" s="96"/>
      <c r="BQ120" s="96"/>
      <c r="BR120" s="96"/>
      <c r="BS120" s="96"/>
      <c r="BT120" s="96"/>
      <c r="BU120" s="96"/>
      <c r="BV120" s="96"/>
      <c r="BW120" s="96"/>
      <c r="BX120" s="96"/>
      <c r="BY120" s="96"/>
      <c r="BZ120" s="96"/>
      <c r="CA120" s="96"/>
      <c r="CB120" s="96"/>
      <c r="CC120" s="96"/>
      <c r="CD120" s="96"/>
      <c r="CE120" s="96"/>
      <c r="CF120" s="96"/>
      <c r="CG120" s="96"/>
      <c r="CH120" s="96"/>
      <c r="CI120" s="96"/>
      <c r="CJ120" s="96"/>
      <c r="CK120" s="96"/>
      <c r="CL120" s="96"/>
      <c r="CM120" s="96"/>
      <c r="CN120" s="96"/>
    </row>
    <row r="121" spans="1:92" ht="15">
      <c r="A121" s="96"/>
      <c r="B121" s="102"/>
      <c r="C121" s="102"/>
      <c r="D121" s="102"/>
      <c r="E121" s="102"/>
      <c r="F121" s="102"/>
      <c r="G121" s="102"/>
      <c r="H121" s="102"/>
      <c r="I121" s="102"/>
      <c r="J121" s="102"/>
      <c r="K121" s="102"/>
      <c r="L121" s="102"/>
      <c r="M121" s="102"/>
      <c r="N121" s="102"/>
      <c r="O121" s="102"/>
      <c r="P121" s="102"/>
      <c r="Q121" s="96"/>
      <c r="R121" s="96"/>
      <c r="S121" s="96"/>
      <c r="T121" s="96"/>
      <c r="U121" s="96"/>
      <c r="V121" s="96"/>
      <c r="W121" s="96"/>
      <c r="X121" s="96"/>
      <c r="Y121" s="96"/>
      <c r="Z121" s="96"/>
      <c r="AA121" s="96"/>
      <c r="AB121" s="96"/>
      <c r="AC121" s="96"/>
      <c r="AD121" s="96"/>
      <c r="AE121" s="99">
        <v>103</v>
      </c>
      <c r="AF121" s="139" t="s">
        <v>159</v>
      </c>
      <c r="AG121" s="138">
        <v>9</v>
      </c>
      <c r="AH121" s="138">
        <v>2018</v>
      </c>
      <c r="AI121" s="138">
        <v>12</v>
      </c>
      <c r="AJ121" s="138" t="s">
        <v>588</v>
      </c>
      <c r="AK121" s="138" t="s">
        <v>541</v>
      </c>
      <c r="AL121" s="123">
        <v>12</v>
      </c>
      <c r="AM121" s="123">
        <v>675</v>
      </c>
      <c r="AN121" s="123">
        <v>35</v>
      </c>
      <c r="AO121" s="138" t="s">
        <v>27</v>
      </c>
      <c r="AP121" s="96"/>
      <c r="AQ121" s="96"/>
      <c r="AR121" s="96"/>
      <c r="AS121" s="105"/>
      <c r="AT121" s="105"/>
      <c r="AU121" s="96"/>
      <c r="AV121" s="105"/>
      <c r="AW121" s="96"/>
      <c r="AX121" s="96"/>
      <c r="AY121" s="96"/>
      <c r="AZ121" s="96"/>
      <c r="BA121" s="96"/>
      <c r="BB121" s="96"/>
      <c r="BC121" s="96"/>
      <c r="BD121" s="96"/>
      <c r="BE121" s="96"/>
      <c r="BF121" s="96"/>
      <c r="BG121" s="96"/>
      <c r="BH121" s="96"/>
      <c r="BI121" s="96"/>
      <c r="BJ121" s="96"/>
      <c r="BK121" s="96"/>
      <c r="BL121" s="96"/>
      <c r="BM121" s="96"/>
      <c r="BN121" s="96"/>
      <c r="BO121" s="96"/>
      <c r="BP121" s="96"/>
      <c r="BQ121" s="96"/>
      <c r="BR121" s="96"/>
      <c r="BS121" s="96"/>
      <c r="BT121" s="96"/>
      <c r="BU121" s="96"/>
      <c r="BV121" s="96"/>
      <c r="BW121" s="96"/>
      <c r="BX121" s="96"/>
      <c r="BY121" s="96"/>
      <c r="BZ121" s="96"/>
      <c r="CA121" s="96"/>
      <c r="CB121" s="96"/>
      <c r="CC121" s="96"/>
      <c r="CD121" s="96"/>
      <c r="CE121" s="96"/>
      <c r="CF121" s="96"/>
      <c r="CG121" s="96"/>
      <c r="CH121" s="96"/>
      <c r="CI121" s="96"/>
      <c r="CJ121" s="96"/>
      <c r="CK121" s="96"/>
      <c r="CL121" s="96"/>
      <c r="CM121" s="96"/>
      <c r="CN121" s="96"/>
    </row>
    <row r="122" spans="1:92" ht="15">
      <c r="A122" s="96"/>
      <c r="B122" s="102"/>
      <c r="C122" s="102"/>
      <c r="D122" s="102"/>
      <c r="E122" s="102"/>
      <c r="F122" s="102"/>
      <c r="G122" s="102"/>
      <c r="H122" s="102"/>
      <c r="I122" s="102"/>
      <c r="J122" s="102"/>
      <c r="K122" s="102"/>
      <c r="L122" s="102"/>
      <c r="M122" s="102"/>
      <c r="N122" s="102"/>
      <c r="O122" s="102"/>
      <c r="P122" s="102"/>
      <c r="Q122" s="96"/>
      <c r="R122" s="96"/>
      <c r="S122" s="96"/>
      <c r="T122" s="96"/>
      <c r="U122" s="96"/>
      <c r="V122" s="96"/>
      <c r="W122" s="96"/>
      <c r="X122" s="96"/>
      <c r="Y122" s="96"/>
      <c r="Z122" s="96"/>
      <c r="AA122" s="96"/>
      <c r="AB122" s="96"/>
      <c r="AC122" s="96"/>
      <c r="AD122" s="96"/>
      <c r="AE122" s="99">
        <v>104</v>
      </c>
      <c r="AF122" s="139" t="s">
        <v>161</v>
      </c>
      <c r="AG122" s="138">
        <v>6</v>
      </c>
      <c r="AH122" s="138">
        <v>2015</v>
      </c>
      <c r="AI122" s="138">
        <v>12</v>
      </c>
      <c r="AJ122" s="138" t="s">
        <v>162</v>
      </c>
      <c r="AK122" s="138" t="s">
        <v>541</v>
      </c>
      <c r="AL122" s="123">
        <v>12</v>
      </c>
      <c r="AM122" s="123">
        <v>2291</v>
      </c>
      <c r="AN122" s="123">
        <v>68</v>
      </c>
      <c r="AO122" s="138" t="s">
        <v>27</v>
      </c>
      <c r="AP122" s="96"/>
      <c r="AQ122" s="96"/>
      <c r="AR122" s="96"/>
      <c r="AS122" s="105"/>
      <c r="AT122" s="105"/>
      <c r="AU122" s="96"/>
      <c r="AV122" s="105"/>
      <c r="AW122" s="96"/>
      <c r="AX122" s="96"/>
      <c r="AY122" s="96"/>
      <c r="AZ122" s="96"/>
      <c r="BA122" s="96"/>
      <c r="BB122" s="96"/>
      <c r="BC122" s="96"/>
      <c r="BD122" s="96"/>
      <c r="BE122" s="96"/>
      <c r="BF122" s="96"/>
      <c r="BG122" s="96"/>
      <c r="BH122" s="96"/>
      <c r="BI122" s="96"/>
      <c r="BJ122" s="96"/>
      <c r="BK122" s="96"/>
      <c r="BL122" s="96"/>
      <c r="BM122" s="96"/>
      <c r="BN122" s="96"/>
      <c r="BO122" s="96"/>
      <c r="BP122" s="96"/>
      <c r="BQ122" s="96"/>
      <c r="BR122" s="96"/>
      <c r="BS122" s="96"/>
      <c r="BT122" s="96"/>
      <c r="BU122" s="96"/>
      <c r="BV122" s="96"/>
      <c r="BW122" s="96"/>
      <c r="BX122" s="96"/>
      <c r="BY122" s="96"/>
      <c r="BZ122" s="96"/>
      <c r="CA122" s="96"/>
      <c r="CB122" s="96"/>
      <c r="CC122" s="96"/>
      <c r="CD122" s="96"/>
      <c r="CE122" s="96"/>
      <c r="CF122" s="96"/>
      <c r="CG122" s="96"/>
      <c r="CH122" s="96"/>
      <c r="CI122" s="96"/>
      <c r="CJ122" s="96"/>
      <c r="CK122" s="96"/>
      <c r="CL122" s="96"/>
      <c r="CM122" s="96"/>
      <c r="CN122" s="96"/>
    </row>
    <row r="123" spans="1:92" ht="15">
      <c r="A123" s="96"/>
      <c r="B123" s="102"/>
      <c r="C123" s="102"/>
      <c r="D123" s="102"/>
      <c r="E123" s="102"/>
      <c r="F123" s="102"/>
      <c r="G123" s="102"/>
      <c r="H123" s="102"/>
      <c r="I123" s="102"/>
      <c r="J123" s="102"/>
      <c r="K123" s="102"/>
      <c r="L123" s="102"/>
      <c r="M123" s="102"/>
      <c r="N123" s="102"/>
      <c r="O123" s="102"/>
      <c r="P123" s="102"/>
      <c r="Q123" s="96"/>
      <c r="R123" s="96"/>
      <c r="S123" s="96"/>
      <c r="T123" s="96"/>
      <c r="U123" s="96"/>
      <c r="V123" s="96"/>
      <c r="W123" s="96"/>
      <c r="X123" s="96"/>
      <c r="Y123" s="96"/>
      <c r="Z123" s="96"/>
      <c r="AA123" s="96"/>
      <c r="AB123" s="96"/>
      <c r="AC123" s="96"/>
      <c r="AD123" s="96"/>
      <c r="AE123" s="99">
        <v>105</v>
      </c>
      <c r="AF123" s="139" t="s">
        <v>163</v>
      </c>
      <c r="AG123" s="138">
        <v>11</v>
      </c>
      <c r="AH123" s="138" t="s">
        <v>27</v>
      </c>
      <c r="AI123" s="138" t="s">
        <v>27</v>
      </c>
      <c r="AJ123" s="138" t="s">
        <v>27</v>
      </c>
      <c r="AK123" s="138" t="s">
        <v>27</v>
      </c>
      <c r="AL123" s="123" t="s">
        <v>27</v>
      </c>
      <c r="AM123" s="123" t="s">
        <v>27</v>
      </c>
      <c r="AN123" s="123" t="s">
        <v>27</v>
      </c>
      <c r="AO123" s="138" t="s">
        <v>27</v>
      </c>
      <c r="AP123" s="96"/>
      <c r="AQ123" s="96"/>
      <c r="AR123" s="96"/>
      <c r="AS123" s="105"/>
      <c r="AT123" s="105"/>
      <c r="AU123" s="96"/>
      <c r="AV123" s="105"/>
      <c r="AW123" s="96"/>
      <c r="AX123" s="96"/>
      <c r="AY123" s="96"/>
      <c r="AZ123" s="96"/>
      <c r="BA123" s="96"/>
      <c r="BB123" s="96"/>
      <c r="BC123" s="96"/>
      <c r="BD123" s="96"/>
      <c r="BE123" s="96"/>
      <c r="BF123" s="96"/>
      <c r="BG123" s="96"/>
      <c r="BH123" s="96"/>
      <c r="BI123" s="96"/>
      <c r="BJ123" s="96"/>
      <c r="BK123" s="96"/>
      <c r="BL123" s="96"/>
      <c r="BM123" s="96"/>
      <c r="BN123" s="96"/>
      <c r="BO123" s="96"/>
      <c r="BP123" s="96"/>
      <c r="BQ123" s="96"/>
      <c r="BR123" s="96"/>
      <c r="BS123" s="96"/>
      <c r="BT123" s="96"/>
      <c r="BU123" s="96"/>
      <c r="BV123" s="96"/>
      <c r="BW123" s="96"/>
      <c r="BX123" s="96"/>
      <c r="BY123" s="96"/>
      <c r="BZ123" s="96"/>
      <c r="CA123" s="96"/>
      <c r="CB123" s="96"/>
      <c r="CC123" s="96"/>
      <c r="CD123" s="96"/>
      <c r="CE123" s="96"/>
      <c r="CF123" s="96"/>
      <c r="CG123" s="96"/>
      <c r="CH123" s="96"/>
      <c r="CI123" s="96"/>
      <c r="CJ123" s="96"/>
      <c r="CK123" s="96"/>
      <c r="CL123" s="96"/>
      <c r="CM123" s="96"/>
      <c r="CN123" s="96"/>
    </row>
    <row r="124" spans="1:92" ht="15">
      <c r="A124" s="96"/>
      <c r="B124" s="102"/>
      <c r="C124" s="102"/>
      <c r="D124" s="102"/>
      <c r="E124" s="102"/>
      <c r="F124" s="102"/>
      <c r="G124" s="102"/>
      <c r="H124" s="102"/>
      <c r="I124" s="102"/>
      <c r="J124" s="102"/>
      <c r="K124" s="102"/>
      <c r="L124" s="102"/>
      <c r="M124" s="102"/>
      <c r="N124" s="102"/>
      <c r="O124" s="102"/>
      <c r="P124" s="102"/>
      <c r="Q124" s="96"/>
      <c r="R124" s="96"/>
      <c r="S124" s="96"/>
      <c r="T124" s="96"/>
      <c r="U124" s="96"/>
      <c r="V124" s="96"/>
      <c r="W124" s="96"/>
      <c r="X124" s="96"/>
      <c r="Y124" s="96"/>
      <c r="Z124" s="96"/>
      <c r="AA124" s="96"/>
      <c r="AB124" s="96"/>
      <c r="AC124" s="96"/>
      <c r="AD124" s="96"/>
      <c r="AE124" s="99">
        <v>106</v>
      </c>
      <c r="AF124" s="139" t="s">
        <v>164</v>
      </c>
      <c r="AG124" s="138">
        <v>5</v>
      </c>
      <c r="AH124" s="138">
        <v>2016</v>
      </c>
      <c r="AI124" s="138">
        <v>12</v>
      </c>
      <c r="AJ124" s="138" t="s">
        <v>165</v>
      </c>
      <c r="AK124" s="138" t="s">
        <v>541</v>
      </c>
      <c r="AL124" s="123">
        <v>9</v>
      </c>
      <c r="AM124" s="123">
        <v>608</v>
      </c>
      <c r="AN124" s="123">
        <v>35</v>
      </c>
      <c r="AO124" s="138" t="s">
        <v>27</v>
      </c>
      <c r="AP124" s="96"/>
      <c r="AQ124" s="96"/>
      <c r="AR124" s="96"/>
      <c r="AS124" s="105"/>
      <c r="AT124" s="105"/>
      <c r="AU124" s="96"/>
      <c r="AV124" s="105"/>
      <c r="AW124" s="96"/>
      <c r="AX124" s="96"/>
      <c r="AY124" s="96"/>
      <c r="AZ124" s="96"/>
      <c r="BA124" s="96"/>
      <c r="BB124" s="96"/>
      <c r="BC124" s="96"/>
      <c r="BD124" s="96"/>
      <c r="BE124" s="96"/>
      <c r="BF124" s="96"/>
      <c r="BG124" s="96"/>
      <c r="BH124" s="96"/>
      <c r="BI124" s="96"/>
      <c r="BJ124" s="96"/>
      <c r="BK124" s="96"/>
      <c r="BL124" s="96"/>
      <c r="BM124" s="96"/>
      <c r="BN124" s="96"/>
      <c r="BO124" s="96"/>
      <c r="BP124" s="96"/>
      <c r="BQ124" s="96"/>
      <c r="BR124" s="96"/>
      <c r="BS124" s="96"/>
      <c r="BT124" s="96"/>
      <c r="BU124" s="96"/>
      <c r="BV124" s="96"/>
      <c r="BW124" s="96"/>
      <c r="BX124" s="96"/>
      <c r="BY124" s="96"/>
      <c r="BZ124" s="96"/>
      <c r="CA124" s="96"/>
      <c r="CB124" s="96"/>
      <c r="CC124" s="96"/>
      <c r="CD124" s="96"/>
      <c r="CE124" s="96"/>
      <c r="CF124" s="96"/>
      <c r="CG124" s="96"/>
      <c r="CH124" s="96"/>
      <c r="CI124" s="96"/>
      <c r="CJ124" s="96"/>
      <c r="CK124" s="96"/>
      <c r="CL124" s="96"/>
      <c r="CM124" s="96"/>
      <c r="CN124" s="96"/>
    </row>
    <row r="125" spans="1:92" ht="15">
      <c r="A125" s="96"/>
      <c r="B125" s="102"/>
      <c r="C125" s="102"/>
      <c r="D125" s="102"/>
      <c r="E125" s="102"/>
      <c r="F125" s="102"/>
      <c r="G125" s="102"/>
      <c r="H125" s="102"/>
      <c r="I125" s="102"/>
      <c r="J125" s="102"/>
      <c r="K125" s="102"/>
      <c r="L125" s="102"/>
      <c r="M125" s="102"/>
      <c r="N125" s="102"/>
      <c r="O125" s="102"/>
      <c r="P125" s="102"/>
      <c r="Q125" s="96"/>
      <c r="R125" s="96"/>
      <c r="S125" s="96"/>
      <c r="T125" s="96"/>
      <c r="U125" s="96"/>
      <c r="V125" s="96"/>
      <c r="W125" s="96"/>
      <c r="X125" s="96"/>
      <c r="Y125" s="96"/>
      <c r="Z125" s="96"/>
      <c r="AA125" s="96"/>
      <c r="AB125" s="96"/>
      <c r="AC125" s="96"/>
      <c r="AD125" s="96"/>
      <c r="AE125" s="99">
        <v>107</v>
      </c>
      <c r="AF125" s="139" t="s">
        <v>166</v>
      </c>
      <c r="AG125" s="138">
        <v>10</v>
      </c>
      <c r="AH125" s="138" t="s">
        <v>27</v>
      </c>
      <c r="AI125" s="138" t="s">
        <v>27</v>
      </c>
      <c r="AJ125" s="138" t="s">
        <v>27</v>
      </c>
      <c r="AK125" s="138" t="s">
        <v>27</v>
      </c>
      <c r="AL125" s="123" t="s">
        <v>27</v>
      </c>
      <c r="AM125" s="123" t="s">
        <v>27</v>
      </c>
      <c r="AN125" s="123" t="s">
        <v>27</v>
      </c>
      <c r="AO125" s="138" t="s">
        <v>27</v>
      </c>
      <c r="AP125" s="96"/>
      <c r="AQ125" s="96"/>
      <c r="AR125" s="96"/>
      <c r="AS125" s="105"/>
      <c r="AT125" s="105"/>
      <c r="AU125" s="96"/>
      <c r="AV125" s="105"/>
      <c r="AW125" s="96"/>
      <c r="AX125" s="96"/>
      <c r="AY125" s="96"/>
      <c r="AZ125" s="96"/>
      <c r="BA125" s="96"/>
      <c r="BB125" s="96"/>
      <c r="BC125" s="96"/>
      <c r="BD125" s="96"/>
      <c r="BE125" s="96"/>
      <c r="BF125" s="96"/>
      <c r="BG125" s="96"/>
      <c r="BH125" s="96"/>
      <c r="BI125" s="96"/>
      <c r="BJ125" s="96"/>
      <c r="BK125" s="96"/>
      <c r="BL125" s="96"/>
      <c r="BM125" s="96"/>
      <c r="BN125" s="96"/>
      <c r="BO125" s="96"/>
      <c r="BP125" s="96"/>
      <c r="BQ125" s="96"/>
      <c r="BR125" s="96"/>
      <c r="BS125" s="96"/>
      <c r="BT125" s="96"/>
      <c r="BU125" s="96"/>
      <c r="BV125" s="96"/>
      <c r="BW125" s="96"/>
      <c r="BX125" s="96"/>
      <c r="BY125" s="96"/>
      <c r="BZ125" s="96"/>
      <c r="CA125" s="96"/>
      <c r="CB125" s="96"/>
      <c r="CC125" s="96"/>
      <c r="CD125" s="96"/>
      <c r="CE125" s="96"/>
      <c r="CF125" s="96"/>
      <c r="CG125" s="96"/>
      <c r="CH125" s="96"/>
      <c r="CI125" s="96"/>
      <c r="CJ125" s="96"/>
      <c r="CK125" s="96"/>
      <c r="CL125" s="96"/>
      <c r="CM125" s="96"/>
      <c r="CN125" s="96"/>
    </row>
    <row r="126" spans="1:92" ht="15">
      <c r="A126" s="96"/>
      <c r="B126" s="102"/>
      <c r="C126" s="102"/>
      <c r="D126" s="102"/>
      <c r="E126" s="102"/>
      <c r="F126" s="102"/>
      <c r="G126" s="102"/>
      <c r="H126" s="102"/>
      <c r="I126" s="102"/>
      <c r="J126" s="102"/>
      <c r="K126" s="102"/>
      <c r="L126" s="102"/>
      <c r="M126" s="102"/>
      <c r="N126" s="102"/>
      <c r="O126" s="102"/>
      <c r="P126" s="102"/>
      <c r="Q126" s="96"/>
      <c r="R126" s="96"/>
      <c r="S126" s="96"/>
      <c r="T126" s="96"/>
      <c r="U126" s="96"/>
      <c r="V126" s="96"/>
      <c r="W126" s="96"/>
      <c r="X126" s="96"/>
      <c r="Y126" s="96"/>
      <c r="Z126" s="96"/>
      <c r="AA126" s="96"/>
      <c r="AB126" s="96"/>
      <c r="AC126" s="96"/>
      <c r="AD126" s="96"/>
      <c r="AE126" s="99"/>
      <c r="AF126" s="139" t="s">
        <v>167</v>
      </c>
      <c r="AG126" s="138">
        <v>7</v>
      </c>
      <c r="AH126" s="138" t="s">
        <v>27</v>
      </c>
      <c r="AI126" s="138" t="s">
        <v>27</v>
      </c>
      <c r="AJ126" s="138" t="s">
        <v>27</v>
      </c>
      <c r="AK126" s="138" t="s">
        <v>27</v>
      </c>
      <c r="AL126" s="123" t="s">
        <v>27</v>
      </c>
      <c r="AM126" s="123" t="s">
        <v>27</v>
      </c>
      <c r="AN126" s="123" t="s">
        <v>27</v>
      </c>
      <c r="AO126" s="138" t="s">
        <v>27</v>
      </c>
      <c r="AP126" s="96"/>
      <c r="AQ126" s="96"/>
      <c r="AR126" s="96"/>
      <c r="AS126" s="105"/>
      <c r="AT126" s="105"/>
      <c r="AU126" s="96"/>
      <c r="AV126" s="105"/>
      <c r="AW126" s="96"/>
      <c r="AX126" s="96"/>
      <c r="AY126" s="96"/>
      <c r="AZ126" s="96"/>
      <c r="BA126" s="96"/>
      <c r="BB126" s="96"/>
      <c r="BC126" s="96"/>
      <c r="BD126" s="96"/>
      <c r="BE126" s="96"/>
      <c r="BF126" s="96"/>
      <c r="BG126" s="96"/>
      <c r="BH126" s="96"/>
      <c r="BI126" s="96"/>
      <c r="BJ126" s="96"/>
      <c r="BK126" s="96"/>
      <c r="BL126" s="96"/>
      <c r="BM126" s="96"/>
      <c r="BN126" s="96"/>
      <c r="BO126" s="96"/>
      <c r="BP126" s="96"/>
      <c r="BQ126" s="96"/>
      <c r="BR126" s="96"/>
      <c r="BS126" s="96"/>
      <c r="BT126" s="96"/>
      <c r="BU126" s="96"/>
      <c r="BV126" s="96"/>
      <c r="BW126" s="96"/>
      <c r="BX126" s="96"/>
      <c r="BY126" s="96"/>
      <c r="BZ126" s="96"/>
      <c r="CA126" s="96"/>
      <c r="CB126" s="96"/>
      <c r="CC126" s="96"/>
      <c r="CD126" s="96"/>
      <c r="CE126" s="96"/>
      <c r="CF126" s="96"/>
      <c r="CG126" s="96"/>
      <c r="CH126" s="96"/>
      <c r="CI126" s="96"/>
      <c r="CJ126" s="96"/>
      <c r="CK126" s="96"/>
      <c r="CL126" s="96"/>
      <c r="CM126" s="96"/>
      <c r="CN126" s="96"/>
    </row>
    <row r="127" spans="1:92" ht="15">
      <c r="A127" s="96"/>
      <c r="B127" s="102"/>
      <c r="C127" s="102"/>
      <c r="D127" s="102"/>
      <c r="E127" s="102"/>
      <c r="F127" s="102"/>
      <c r="G127" s="102"/>
      <c r="H127" s="102"/>
      <c r="I127" s="102"/>
      <c r="J127" s="102"/>
      <c r="K127" s="102"/>
      <c r="L127" s="102"/>
      <c r="M127" s="102"/>
      <c r="N127" s="102"/>
      <c r="O127" s="102"/>
      <c r="P127" s="102"/>
      <c r="Q127" s="96"/>
      <c r="R127" s="96"/>
      <c r="S127" s="96"/>
      <c r="T127" s="96"/>
      <c r="U127" s="96"/>
      <c r="V127" s="96"/>
      <c r="W127" s="96"/>
      <c r="X127" s="96"/>
      <c r="Y127" s="96"/>
      <c r="Z127" s="96"/>
      <c r="AA127" s="96"/>
      <c r="AB127" s="96"/>
      <c r="AC127" s="96"/>
      <c r="AD127" s="96"/>
      <c r="AE127" s="99"/>
      <c r="AF127" s="139" t="s">
        <v>168</v>
      </c>
      <c r="AG127" s="138">
        <v>8</v>
      </c>
      <c r="AH127" s="138">
        <v>2018</v>
      </c>
      <c r="AI127" s="138">
        <v>12</v>
      </c>
      <c r="AJ127" s="138" t="s">
        <v>589</v>
      </c>
      <c r="AK127" s="138" t="s">
        <v>541</v>
      </c>
      <c r="AL127" s="123">
        <v>8</v>
      </c>
      <c r="AM127" s="123">
        <v>1379</v>
      </c>
      <c r="AN127" s="123">
        <v>73</v>
      </c>
      <c r="AO127" s="138" t="s">
        <v>27</v>
      </c>
      <c r="AP127" s="96"/>
      <c r="AQ127" s="96"/>
      <c r="AR127" s="96"/>
      <c r="AS127" s="105"/>
      <c r="AT127" s="105"/>
      <c r="AU127" s="96"/>
      <c r="AV127" s="105"/>
      <c r="AW127" s="96"/>
      <c r="AX127" s="96"/>
      <c r="AY127" s="96"/>
      <c r="AZ127" s="96"/>
      <c r="BA127" s="96"/>
      <c r="BB127" s="96"/>
      <c r="BC127" s="96"/>
      <c r="BD127" s="96"/>
      <c r="BE127" s="96"/>
      <c r="BF127" s="96"/>
      <c r="BG127" s="96"/>
      <c r="BH127" s="96"/>
      <c r="BI127" s="96"/>
      <c r="BJ127" s="96"/>
      <c r="BK127" s="96"/>
      <c r="BL127" s="96"/>
      <c r="BM127" s="96"/>
      <c r="BN127" s="96"/>
      <c r="BO127" s="96"/>
      <c r="BP127" s="96"/>
      <c r="BQ127" s="96"/>
      <c r="BR127" s="96"/>
      <c r="BS127" s="96"/>
      <c r="BT127" s="96"/>
      <c r="BU127" s="96"/>
      <c r="BV127" s="96"/>
      <c r="BW127" s="96"/>
      <c r="BX127" s="96"/>
      <c r="BY127" s="96"/>
      <c r="BZ127" s="96"/>
      <c r="CA127" s="96"/>
      <c r="CB127" s="96"/>
      <c r="CC127" s="96"/>
      <c r="CD127" s="96"/>
      <c r="CE127" s="96"/>
      <c r="CF127" s="96"/>
      <c r="CG127" s="96"/>
      <c r="CH127" s="96"/>
      <c r="CI127" s="96"/>
      <c r="CJ127" s="96"/>
      <c r="CK127" s="96"/>
      <c r="CL127" s="96"/>
      <c r="CM127" s="96"/>
      <c r="CN127" s="96"/>
    </row>
    <row r="128" spans="1:92" ht="15">
      <c r="A128" s="96"/>
      <c r="B128" s="102"/>
      <c r="C128" s="102"/>
      <c r="D128" s="102"/>
      <c r="E128" s="102"/>
      <c r="F128" s="102"/>
      <c r="G128" s="102"/>
      <c r="H128" s="102"/>
      <c r="I128" s="102"/>
      <c r="J128" s="102"/>
      <c r="K128" s="102"/>
      <c r="L128" s="102"/>
      <c r="M128" s="102"/>
      <c r="N128" s="102"/>
      <c r="O128" s="102"/>
      <c r="P128" s="102"/>
      <c r="Q128" s="96"/>
      <c r="R128" s="96"/>
      <c r="S128" s="96"/>
      <c r="T128" s="96"/>
      <c r="U128" s="96"/>
      <c r="V128" s="96"/>
      <c r="W128" s="96"/>
      <c r="X128" s="96"/>
      <c r="Y128" s="96"/>
      <c r="Z128" s="96"/>
      <c r="AA128" s="96"/>
      <c r="AB128" s="96"/>
      <c r="AC128" s="96"/>
      <c r="AD128" s="96"/>
      <c r="AE128" s="99"/>
      <c r="AF128" s="139" t="s">
        <v>170</v>
      </c>
      <c r="AG128" s="138">
        <v>8</v>
      </c>
      <c r="AH128" s="138" t="s">
        <v>27</v>
      </c>
      <c r="AI128" s="138" t="s">
        <v>27</v>
      </c>
      <c r="AJ128" s="138" t="s">
        <v>27</v>
      </c>
      <c r="AK128" s="138" t="s">
        <v>27</v>
      </c>
      <c r="AL128" s="123" t="s">
        <v>27</v>
      </c>
      <c r="AM128" s="123" t="s">
        <v>27</v>
      </c>
      <c r="AN128" s="123" t="s">
        <v>27</v>
      </c>
      <c r="AO128" s="138" t="s">
        <v>27</v>
      </c>
      <c r="AP128" s="96"/>
      <c r="AQ128" s="96"/>
      <c r="AR128" s="96"/>
      <c r="AS128" s="105"/>
      <c r="AT128" s="105"/>
      <c r="AU128" s="96"/>
      <c r="AV128" s="105"/>
      <c r="AW128" s="96"/>
      <c r="AX128" s="96"/>
      <c r="AY128" s="96"/>
      <c r="AZ128" s="96"/>
      <c r="BA128" s="96"/>
      <c r="BB128" s="96"/>
      <c r="BC128" s="96"/>
      <c r="BD128" s="96"/>
      <c r="BE128" s="96"/>
      <c r="BF128" s="96"/>
      <c r="BG128" s="96"/>
      <c r="BH128" s="96"/>
      <c r="BI128" s="96"/>
      <c r="BJ128" s="96"/>
      <c r="BK128" s="96"/>
      <c r="BL128" s="96"/>
      <c r="BM128" s="96"/>
      <c r="BN128" s="96"/>
      <c r="BO128" s="96"/>
      <c r="BP128" s="96"/>
      <c r="BQ128" s="96"/>
      <c r="BR128" s="96"/>
      <c r="BS128" s="96"/>
      <c r="BT128" s="96"/>
      <c r="BU128" s="96"/>
      <c r="BV128" s="96"/>
      <c r="BW128" s="96"/>
      <c r="BX128" s="96"/>
      <c r="BY128" s="96"/>
      <c r="BZ128" s="96"/>
      <c r="CA128" s="96"/>
      <c r="CB128" s="96"/>
      <c r="CC128" s="96"/>
      <c r="CD128" s="96"/>
      <c r="CE128" s="96"/>
      <c r="CF128" s="96"/>
      <c r="CG128" s="96"/>
      <c r="CH128" s="96"/>
      <c r="CI128" s="96"/>
      <c r="CJ128" s="96"/>
      <c r="CK128" s="96"/>
      <c r="CL128" s="96"/>
      <c r="CM128" s="96"/>
      <c r="CN128" s="96"/>
    </row>
    <row r="129" spans="1:92" ht="15">
      <c r="A129" s="96"/>
      <c r="B129" s="102"/>
      <c r="C129" s="102"/>
      <c r="D129" s="102"/>
      <c r="E129" s="102"/>
      <c r="F129" s="102"/>
      <c r="G129" s="102"/>
      <c r="H129" s="102"/>
      <c r="I129" s="102"/>
      <c r="J129" s="102"/>
      <c r="K129" s="102"/>
      <c r="L129" s="102"/>
      <c r="M129" s="102"/>
      <c r="N129" s="102"/>
      <c r="O129" s="102"/>
      <c r="P129" s="102"/>
      <c r="Q129" s="96"/>
      <c r="R129" s="96"/>
      <c r="S129" s="96"/>
      <c r="T129" s="96"/>
      <c r="U129" s="96"/>
      <c r="V129" s="96"/>
      <c r="W129" s="96"/>
      <c r="X129" s="96"/>
      <c r="Y129" s="96"/>
      <c r="Z129" s="96"/>
      <c r="AA129" s="96"/>
      <c r="AB129" s="96"/>
      <c r="AC129" s="96"/>
      <c r="AD129" s="96"/>
      <c r="AE129" s="99"/>
      <c r="AF129" s="139" t="s">
        <v>171</v>
      </c>
      <c r="AG129" s="138">
        <v>1</v>
      </c>
      <c r="AH129" s="138" t="s">
        <v>27</v>
      </c>
      <c r="AI129" s="138" t="s">
        <v>27</v>
      </c>
      <c r="AJ129" s="138" t="s">
        <v>27</v>
      </c>
      <c r="AK129" s="138" t="s">
        <v>27</v>
      </c>
      <c r="AL129" s="123" t="s">
        <v>27</v>
      </c>
      <c r="AM129" s="123" t="s">
        <v>27</v>
      </c>
      <c r="AN129" s="123" t="s">
        <v>27</v>
      </c>
      <c r="AO129" s="138" t="s">
        <v>27</v>
      </c>
      <c r="AP129" s="96"/>
      <c r="AQ129" s="96"/>
      <c r="AR129" s="96"/>
      <c r="AS129" s="105"/>
      <c r="AT129" s="105"/>
      <c r="AU129" s="96"/>
      <c r="AV129" s="105"/>
      <c r="AW129" s="96"/>
      <c r="AX129" s="96"/>
      <c r="AY129" s="96"/>
      <c r="AZ129" s="96"/>
      <c r="BA129" s="96"/>
      <c r="BB129" s="96"/>
      <c r="BC129" s="96"/>
      <c r="BD129" s="96"/>
      <c r="BE129" s="96"/>
      <c r="BF129" s="96"/>
      <c r="BG129" s="96"/>
      <c r="BH129" s="96"/>
      <c r="BI129" s="96"/>
      <c r="BJ129" s="96"/>
      <c r="BK129" s="96"/>
      <c r="BL129" s="96"/>
      <c r="BM129" s="96"/>
      <c r="BN129" s="96"/>
      <c r="BO129" s="96"/>
      <c r="BP129" s="96"/>
      <c r="BQ129" s="96"/>
      <c r="BR129" s="96"/>
      <c r="BS129" s="96"/>
      <c r="BT129" s="96"/>
      <c r="BU129" s="96"/>
      <c r="BV129" s="96"/>
      <c r="BW129" s="96"/>
      <c r="BX129" s="96"/>
      <c r="BY129" s="96"/>
      <c r="BZ129" s="96"/>
      <c r="CA129" s="96"/>
      <c r="CB129" s="96"/>
      <c r="CC129" s="96"/>
      <c r="CD129" s="96"/>
      <c r="CE129" s="96"/>
      <c r="CF129" s="96"/>
      <c r="CG129" s="96"/>
      <c r="CH129" s="96"/>
      <c r="CI129" s="96"/>
      <c r="CJ129" s="96"/>
      <c r="CK129" s="96"/>
      <c r="CL129" s="96"/>
      <c r="CM129" s="96"/>
      <c r="CN129" s="96"/>
    </row>
    <row r="130" spans="1:92" ht="15">
      <c r="A130" s="96"/>
      <c r="B130" s="102"/>
      <c r="C130" s="102"/>
      <c r="D130" s="102"/>
      <c r="E130" s="102"/>
      <c r="F130" s="102"/>
      <c r="G130" s="102"/>
      <c r="H130" s="102"/>
      <c r="I130" s="102"/>
      <c r="J130" s="102"/>
      <c r="K130" s="102"/>
      <c r="L130" s="102"/>
      <c r="M130" s="102"/>
      <c r="N130" s="102"/>
      <c r="O130" s="102"/>
      <c r="P130" s="102"/>
      <c r="Q130" s="96"/>
      <c r="R130" s="96"/>
      <c r="S130" s="96"/>
      <c r="T130" s="96"/>
      <c r="U130" s="96"/>
      <c r="V130" s="96"/>
      <c r="W130" s="96"/>
      <c r="X130" s="96"/>
      <c r="Y130" s="96"/>
      <c r="Z130" s="96"/>
      <c r="AA130" s="96"/>
      <c r="AB130" s="96"/>
      <c r="AC130" s="96"/>
      <c r="AD130" s="96"/>
      <c r="AE130" s="99"/>
      <c r="AF130" s="139" t="s">
        <v>172</v>
      </c>
      <c r="AG130" s="138">
        <v>3</v>
      </c>
      <c r="AH130" s="138" t="s">
        <v>27</v>
      </c>
      <c r="AI130" s="138" t="s">
        <v>27</v>
      </c>
      <c r="AJ130" s="138" t="s">
        <v>27</v>
      </c>
      <c r="AK130" s="138" t="s">
        <v>27</v>
      </c>
      <c r="AL130" s="123" t="s">
        <v>27</v>
      </c>
      <c r="AM130" s="123" t="s">
        <v>27</v>
      </c>
      <c r="AN130" s="123" t="s">
        <v>27</v>
      </c>
      <c r="AO130" s="138" t="s">
        <v>27</v>
      </c>
      <c r="AP130" s="96"/>
      <c r="AQ130" s="96"/>
      <c r="AR130" s="96"/>
      <c r="AS130" s="105"/>
      <c r="AT130" s="105"/>
      <c r="AU130" s="96"/>
      <c r="AV130" s="105"/>
      <c r="AW130" s="96"/>
      <c r="AX130" s="96"/>
      <c r="AY130" s="96"/>
      <c r="AZ130" s="96"/>
      <c r="BA130" s="96"/>
      <c r="BB130" s="96"/>
      <c r="BC130" s="96"/>
      <c r="BD130" s="96"/>
      <c r="BE130" s="96"/>
      <c r="BF130" s="96"/>
      <c r="BG130" s="96"/>
      <c r="BH130" s="96"/>
      <c r="BI130" s="96"/>
      <c r="BJ130" s="96"/>
      <c r="BK130" s="96"/>
      <c r="BL130" s="96"/>
      <c r="BM130" s="96"/>
      <c r="BN130" s="96"/>
      <c r="BO130" s="96"/>
      <c r="BP130" s="96"/>
      <c r="BQ130" s="96"/>
      <c r="BR130" s="96"/>
      <c r="BS130" s="96"/>
      <c r="BT130" s="96"/>
      <c r="BU130" s="96"/>
      <c r="BV130" s="96"/>
      <c r="BW130" s="96"/>
      <c r="BX130" s="96"/>
      <c r="BY130" s="96"/>
      <c r="BZ130" s="96"/>
      <c r="CA130" s="96"/>
      <c r="CB130" s="96"/>
      <c r="CC130" s="96"/>
      <c r="CD130" s="96"/>
      <c r="CE130" s="96"/>
      <c r="CF130" s="96"/>
      <c r="CG130" s="96"/>
      <c r="CH130" s="96"/>
      <c r="CI130" s="96"/>
      <c r="CJ130" s="96"/>
      <c r="CK130" s="96"/>
      <c r="CL130" s="96"/>
      <c r="CM130" s="96"/>
      <c r="CN130" s="96"/>
    </row>
    <row r="131" spans="1:92" ht="15">
      <c r="A131" s="96"/>
      <c r="B131" s="102"/>
      <c r="C131" s="102"/>
      <c r="D131" s="102"/>
      <c r="E131" s="102"/>
      <c r="F131" s="102"/>
      <c r="G131" s="102"/>
      <c r="H131" s="102"/>
      <c r="I131" s="102"/>
      <c r="J131" s="102"/>
      <c r="K131" s="102"/>
      <c r="L131" s="102"/>
      <c r="M131" s="102"/>
      <c r="N131" s="102"/>
      <c r="O131" s="102"/>
      <c r="P131" s="102"/>
      <c r="Q131" s="96"/>
      <c r="R131" s="96"/>
      <c r="S131" s="96"/>
      <c r="T131" s="96"/>
      <c r="U131" s="96"/>
      <c r="V131" s="96"/>
      <c r="W131" s="96"/>
      <c r="X131" s="96"/>
      <c r="Y131" s="96"/>
      <c r="Z131" s="96"/>
      <c r="AA131" s="96"/>
      <c r="AB131" s="96"/>
      <c r="AC131" s="96"/>
      <c r="AD131" s="96"/>
      <c r="AE131" s="99"/>
      <c r="AF131" s="139" t="s">
        <v>173</v>
      </c>
      <c r="AG131" s="138">
        <v>13</v>
      </c>
      <c r="AH131" s="138">
        <v>2018</v>
      </c>
      <c r="AI131" s="138">
        <v>12</v>
      </c>
      <c r="AJ131" s="138" t="s">
        <v>590</v>
      </c>
      <c r="AK131" s="138" t="s">
        <v>541</v>
      </c>
      <c r="AL131" s="123">
        <v>7</v>
      </c>
      <c r="AM131" s="123">
        <v>1267</v>
      </c>
      <c r="AN131" s="123">
        <v>38</v>
      </c>
      <c r="AO131" s="138" t="s">
        <v>27</v>
      </c>
      <c r="AP131" s="96"/>
      <c r="AQ131" s="96"/>
      <c r="AR131" s="96"/>
      <c r="AS131" s="105"/>
      <c r="AT131" s="105"/>
      <c r="AU131" s="96"/>
      <c r="AV131" s="105"/>
      <c r="AW131" s="96"/>
      <c r="AX131" s="96"/>
      <c r="AY131" s="96"/>
      <c r="AZ131" s="96"/>
      <c r="BA131" s="96"/>
      <c r="BB131" s="96"/>
      <c r="BC131" s="96"/>
      <c r="BD131" s="96"/>
      <c r="BE131" s="96"/>
      <c r="BF131" s="96"/>
      <c r="BG131" s="96"/>
      <c r="BH131" s="96"/>
      <c r="BI131" s="96"/>
      <c r="BJ131" s="96"/>
      <c r="BK131" s="96"/>
      <c r="BL131" s="96"/>
      <c r="BM131" s="96"/>
      <c r="BN131" s="96"/>
      <c r="BO131" s="96"/>
      <c r="BP131" s="96"/>
      <c r="BQ131" s="96"/>
      <c r="BR131" s="96"/>
      <c r="BS131" s="96"/>
      <c r="BT131" s="96"/>
      <c r="BU131" s="96"/>
      <c r="BV131" s="96"/>
      <c r="BW131" s="96"/>
      <c r="BX131" s="96"/>
      <c r="BY131" s="96"/>
      <c r="BZ131" s="96"/>
      <c r="CA131" s="96"/>
      <c r="CB131" s="96"/>
      <c r="CC131" s="96"/>
      <c r="CD131" s="96"/>
      <c r="CE131" s="96"/>
      <c r="CF131" s="96"/>
      <c r="CG131" s="96"/>
      <c r="CH131" s="96"/>
      <c r="CI131" s="96"/>
      <c r="CJ131" s="96"/>
      <c r="CK131" s="96"/>
      <c r="CL131" s="96"/>
      <c r="CM131" s="96"/>
      <c r="CN131" s="96"/>
    </row>
    <row r="132" spans="1:92" ht="15">
      <c r="A132" s="96"/>
      <c r="B132" s="102"/>
      <c r="C132" s="102"/>
      <c r="D132" s="102"/>
      <c r="E132" s="102"/>
      <c r="F132" s="102"/>
      <c r="G132" s="102"/>
      <c r="H132" s="102"/>
      <c r="I132" s="102"/>
      <c r="J132" s="102"/>
      <c r="K132" s="102"/>
      <c r="L132" s="102"/>
      <c r="M132" s="102"/>
      <c r="N132" s="102"/>
      <c r="O132" s="102"/>
      <c r="P132" s="102"/>
      <c r="Q132" s="96"/>
      <c r="R132" s="96"/>
      <c r="S132" s="96"/>
      <c r="T132" s="96"/>
      <c r="U132" s="96"/>
      <c r="V132" s="96"/>
      <c r="W132" s="96"/>
      <c r="X132" s="96"/>
      <c r="Y132" s="96"/>
      <c r="Z132" s="96"/>
      <c r="AA132" s="96"/>
      <c r="AB132" s="96"/>
      <c r="AC132" s="96"/>
      <c r="AD132" s="96"/>
      <c r="AE132" s="99"/>
      <c r="AF132" s="139" t="s">
        <v>175</v>
      </c>
      <c r="AG132" s="138">
        <v>4</v>
      </c>
      <c r="AH132" s="138" t="s">
        <v>27</v>
      </c>
      <c r="AI132" s="138" t="s">
        <v>27</v>
      </c>
      <c r="AJ132" s="138" t="s">
        <v>27</v>
      </c>
      <c r="AK132" s="138" t="s">
        <v>27</v>
      </c>
      <c r="AL132" s="123" t="s">
        <v>27</v>
      </c>
      <c r="AM132" s="123" t="s">
        <v>27</v>
      </c>
      <c r="AN132" s="123" t="s">
        <v>27</v>
      </c>
      <c r="AO132" s="138" t="s">
        <v>27</v>
      </c>
      <c r="AP132" s="96"/>
      <c r="AQ132" s="96"/>
      <c r="AR132" s="96"/>
      <c r="AS132" s="105"/>
      <c r="AT132" s="105"/>
      <c r="AU132" s="96"/>
      <c r="AV132" s="105"/>
      <c r="AW132" s="96"/>
      <c r="AX132" s="96"/>
      <c r="AY132" s="96"/>
      <c r="AZ132" s="96"/>
      <c r="BA132" s="96"/>
      <c r="BB132" s="96"/>
      <c r="BC132" s="96"/>
      <c r="BD132" s="96"/>
      <c r="BE132" s="96"/>
      <c r="BF132" s="96"/>
      <c r="BG132" s="96"/>
      <c r="BH132" s="96"/>
      <c r="BI132" s="96"/>
      <c r="BJ132" s="96"/>
      <c r="BK132" s="96"/>
      <c r="BL132" s="96"/>
      <c r="BM132" s="96"/>
      <c r="BN132" s="96"/>
      <c r="BO132" s="96"/>
      <c r="BP132" s="96"/>
      <c r="BQ132" s="96"/>
      <c r="BR132" s="96"/>
      <c r="BS132" s="96"/>
      <c r="BT132" s="96"/>
      <c r="BU132" s="96"/>
      <c r="BV132" s="96"/>
      <c r="BW132" s="96"/>
      <c r="BX132" s="96"/>
      <c r="BY132" s="96"/>
      <c r="BZ132" s="96"/>
      <c r="CA132" s="96"/>
      <c r="CB132" s="96"/>
      <c r="CC132" s="96"/>
      <c r="CD132" s="96"/>
      <c r="CE132" s="96"/>
      <c r="CF132" s="96"/>
      <c r="CG132" s="96"/>
      <c r="CH132" s="96"/>
      <c r="CI132" s="96"/>
      <c r="CJ132" s="96"/>
      <c r="CK132" s="96"/>
      <c r="CL132" s="96"/>
      <c r="CM132" s="96"/>
      <c r="CN132" s="96"/>
    </row>
    <row r="133" spans="1:92" ht="15">
      <c r="A133" s="96"/>
      <c r="B133" s="102"/>
      <c r="C133" s="102"/>
      <c r="D133" s="102"/>
      <c r="E133" s="102"/>
      <c r="F133" s="102"/>
      <c r="G133" s="102"/>
      <c r="H133" s="102"/>
      <c r="I133" s="102"/>
      <c r="J133" s="102"/>
      <c r="K133" s="102"/>
      <c r="L133" s="102"/>
      <c r="M133" s="102"/>
      <c r="N133" s="102"/>
      <c r="O133" s="102"/>
      <c r="P133" s="102"/>
      <c r="Q133" s="96"/>
      <c r="R133" s="96"/>
      <c r="S133" s="96"/>
      <c r="T133" s="96"/>
      <c r="U133" s="96"/>
      <c r="V133" s="96"/>
      <c r="W133" s="96"/>
      <c r="X133" s="96"/>
      <c r="Y133" s="96"/>
      <c r="Z133" s="96"/>
      <c r="AA133" s="96"/>
      <c r="AB133" s="96"/>
      <c r="AC133" s="96"/>
      <c r="AD133" s="96"/>
      <c r="AE133" s="99"/>
      <c r="AF133" s="139" t="s">
        <v>176</v>
      </c>
      <c r="AG133" s="138">
        <v>13</v>
      </c>
      <c r="AH133" s="138" t="s">
        <v>27</v>
      </c>
      <c r="AI133" s="138" t="s">
        <v>27</v>
      </c>
      <c r="AJ133" s="138" t="s">
        <v>27</v>
      </c>
      <c r="AK133" s="138" t="s">
        <v>27</v>
      </c>
      <c r="AL133" s="123" t="s">
        <v>27</v>
      </c>
      <c r="AM133" s="123" t="s">
        <v>27</v>
      </c>
      <c r="AN133" s="123" t="s">
        <v>27</v>
      </c>
      <c r="AO133" s="138" t="s">
        <v>27</v>
      </c>
      <c r="AP133" s="96"/>
      <c r="AQ133" s="96"/>
      <c r="AR133" s="96"/>
      <c r="AS133" s="105"/>
      <c r="AT133" s="105"/>
      <c r="AU133" s="96"/>
      <c r="AV133" s="105"/>
      <c r="AW133" s="96"/>
      <c r="AX133" s="96"/>
      <c r="AY133" s="96"/>
      <c r="AZ133" s="96"/>
      <c r="BA133" s="96"/>
      <c r="BB133" s="96"/>
      <c r="BC133" s="96"/>
      <c r="BD133" s="96"/>
      <c r="BE133" s="96"/>
      <c r="BF133" s="96"/>
      <c r="BG133" s="96"/>
      <c r="BH133" s="96"/>
      <c r="BI133" s="96"/>
      <c r="BJ133" s="96"/>
      <c r="BK133" s="96"/>
      <c r="BL133" s="96"/>
      <c r="BM133" s="96"/>
      <c r="BN133" s="96"/>
      <c r="BO133" s="96"/>
      <c r="BP133" s="96"/>
      <c r="BQ133" s="96"/>
      <c r="BR133" s="96"/>
      <c r="BS133" s="96"/>
      <c r="BT133" s="96"/>
      <c r="BU133" s="96"/>
      <c r="BV133" s="96"/>
      <c r="BW133" s="96"/>
      <c r="BX133" s="96"/>
      <c r="BY133" s="96"/>
      <c r="BZ133" s="96"/>
      <c r="CA133" s="96"/>
      <c r="CB133" s="96"/>
      <c r="CC133" s="96"/>
      <c r="CD133" s="96"/>
      <c r="CE133" s="96"/>
      <c r="CF133" s="96"/>
      <c r="CG133" s="96"/>
      <c r="CH133" s="96"/>
      <c r="CI133" s="96"/>
      <c r="CJ133" s="96"/>
      <c r="CK133" s="96"/>
      <c r="CL133" s="96"/>
      <c r="CM133" s="96"/>
      <c r="CN133" s="96"/>
    </row>
    <row r="134" spans="1:92" ht="15">
      <c r="A134" s="96"/>
      <c r="B134" s="102"/>
      <c r="C134" s="102"/>
      <c r="D134" s="102"/>
      <c r="E134" s="102"/>
      <c r="F134" s="102"/>
      <c r="G134" s="102"/>
      <c r="H134" s="102"/>
      <c r="I134" s="102"/>
      <c r="J134" s="102"/>
      <c r="K134" s="102"/>
      <c r="L134" s="102"/>
      <c r="M134" s="102"/>
      <c r="N134" s="102"/>
      <c r="O134" s="102"/>
      <c r="P134" s="102"/>
      <c r="Q134" s="96"/>
      <c r="R134" s="96"/>
      <c r="S134" s="96"/>
      <c r="T134" s="96"/>
      <c r="U134" s="96"/>
      <c r="V134" s="96"/>
      <c r="W134" s="96"/>
      <c r="X134" s="96"/>
      <c r="Y134" s="96"/>
      <c r="Z134" s="96"/>
      <c r="AA134" s="96"/>
      <c r="AB134" s="96"/>
      <c r="AC134" s="96"/>
      <c r="AD134" s="96"/>
      <c r="AE134" s="99"/>
      <c r="AF134" s="139" t="s">
        <v>177</v>
      </c>
      <c r="AG134" s="138">
        <v>1</v>
      </c>
      <c r="AH134" s="138" t="s">
        <v>27</v>
      </c>
      <c r="AI134" s="138" t="s">
        <v>27</v>
      </c>
      <c r="AJ134" s="138" t="s">
        <v>27</v>
      </c>
      <c r="AK134" s="138" t="s">
        <v>27</v>
      </c>
      <c r="AL134" s="123" t="s">
        <v>27</v>
      </c>
      <c r="AM134" s="123" t="s">
        <v>27</v>
      </c>
      <c r="AN134" s="123" t="s">
        <v>27</v>
      </c>
      <c r="AO134" s="138" t="s">
        <v>27</v>
      </c>
      <c r="AP134" s="96"/>
      <c r="AQ134" s="96"/>
      <c r="AR134" s="96"/>
      <c r="AS134" s="105"/>
      <c r="AT134" s="105"/>
      <c r="AU134" s="96"/>
      <c r="AV134" s="105"/>
      <c r="AW134" s="96"/>
      <c r="AX134" s="96"/>
      <c r="AY134" s="96"/>
      <c r="AZ134" s="96"/>
      <c r="BA134" s="96"/>
      <c r="BB134" s="96"/>
      <c r="BC134" s="96"/>
      <c r="BD134" s="96"/>
      <c r="BE134" s="96"/>
      <c r="BF134" s="96"/>
      <c r="BG134" s="96"/>
      <c r="BH134" s="96"/>
      <c r="BI134" s="96"/>
      <c r="BJ134" s="96"/>
      <c r="BK134" s="96"/>
      <c r="BL134" s="96"/>
      <c r="BM134" s="96"/>
      <c r="BN134" s="96"/>
      <c r="BO134" s="96"/>
      <c r="BP134" s="96"/>
      <c r="BQ134" s="96"/>
      <c r="BR134" s="96"/>
      <c r="BS134" s="96"/>
      <c r="BT134" s="96"/>
      <c r="BU134" s="96"/>
      <c r="BV134" s="96"/>
      <c r="BW134" s="96"/>
      <c r="BX134" s="96"/>
      <c r="BY134" s="96"/>
      <c r="BZ134" s="96"/>
      <c r="CA134" s="96"/>
      <c r="CB134" s="96"/>
      <c r="CC134" s="96"/>
      <c r="CD134" s="96"/>
      <c r="CE134" s="96"/>
      <c r="CF134" s="96"/>
      <c r="CG134" s="96"/>
      <c r="CH134" s="96"/>
      <c r="CI134" s="96"/>
      <c r="CJ134" s="96"/>
      <c r="CK134" s="96"/>
      <c r="CL134" s="96"/>
      <c r="CM134" s="96"/>
      <c r="CN134" s="96"/>
    </row>
    <row r="135" spans="1:92" ht="15">
      <c r="A135" s="96"/>
      <c r="B135" s="102"/>
      <c r="C135" s="102"/>
      <c r="D135" s="102"/>
      <c r="E135" s="102"/>
      <c r="F135" s="102"/>
      <c r="G135" s="102"/>
      <c r="H135" s="102"/>
      <c r="I135" s="102"/>
      <c r="J135" s="102"/>
      <c r="K135" s="102"/>
      <c r="L135" s="102"/>
      <c r="M135" s="102"/>
      <c r="N135" s="102"/>
      <c r="O135" s="102"/>
      <c r="P135" s="102"/>
      <c r="Q135" s="96"/>
      <c r="R135" s="96"/>
      <c r="S135" s="96"/>
      <c r="T135" s="96"/>
      <c r="U135" s="96"/>
      <c r="V135" s="96"/>
      <c r="W135" s="96"/>
      <c r="X135" s="96"/>
      <c r="Y135" s="96"/>
      <c r="Z135" s="96"/>
      <c r="AA135" s="96"/>
      <c r="AB135" s="96"/>
      <c r="AC135" s="96"/>
      <c r="AD135" s="96"/>
      <c r="AE135" s="99"/>
      <c r="AF135" s="139" t="s">
        <v>178</v>
      </c>
      <c r="AG135" s="138">
        <v>13</v>
      </c>
      <c r="AH135" s="138">
        <v>2016</v>
      </c>
      <c r="AI135" s="138">
        <v>12</v>
      </c>
      <c r="AJ135" s="138" t="s">
        <v>591</v>
      </c>
      <c r="AK135" s="138" t="s">
        <v>541</v>
      </c>
      <c r="AL135" s="123">
        <v>5</v>
      </c>
      <c r="AM135" s="123">
        <v>1102</v>
      </c>
      <c r="AN135" s="123">
        <v>36</v>
      </c>
      <c r="AO135" s="138" t="s">
        <v>27</v>
      </c>
      <c r="AP135" s="96"/>
      <c r="AQ135" s="96"/>
      <c r="AR135" s="96"/>
      <c r="AS135" s="105"/>
      <c r="AT135" s="105"/>
      <c r="AU135" s="96"/>
      <c r="AV135" s="105"/>
      <c r="AW135" s="96"/>
      <c r="AX135" s="96"/>
      <c r="AY135" s="96"/>
      <c r="AZ135" s="96"/>
      <c r="BA135" s="96"/>
      <c r="BB135" s="96"/>
      <c r="BC135" s="96"/>
      <c r="BD135" s="96"/>
      <c r="BE135" s="96"/>
      <c r="BF135" s="96"/>
      <c r="BG135" s="96"/>
      <c r="BH135" s="96"/>
      <c r="BI135" s="96"/>
      <c r="BJ135" s="96"/>
      <c r="BK135" s="96"/>
      <c r="BL135" s="96"/>
      <c r="BM135" s="96"/>
      <c r="BN135" s="96"/>
      <c r="BO135" s="96"/>
      <c r="BP135" s="96"/>
      <c r="BQ135" s="96"/>
      <c r="BR135" s="96"/>
      <c r="BS135" s="96"/>
      <c r="BT135" s="96"/>
      <c r="BU135" s="96"/>
      <c r="BV135" s="96"/>
      <c r="BW135" s="96"/>
      <c r="BX135" s="96"/>
      <c r="BY135" s="96"/>
      <c r="BZ135" s="96"/>
      <c r="CA135" s="96"/>
      <c r="CB135" s="96"/>
      <c r="CC135" s="96"/>
      <c r="CD135" s="96"/>
      <c r="CE135" s="96"/>
      <c r="CF135" s="96"/>
      <c r="CG135" s="96"/>
      <c r="CH135" s="96"/>
      <c r="CI135" s="96"/>
      <c r="CJ135" s="96"/>
      <c r="CK135" s="96"/>
      <c r="CL135" s="96"/>
      <c r="CM135" s="96"/>
      <c r="CN135" s="96"/>
    </row>
    <row r="136" spans="1:92" ht="15">
      <c r="A136" s="96"/>
      <c r="B136" s="102"/>
      <c r="C136" s="102"/>
      <c r="D136" s="102"/>
      <c r="E136" s="102"/>
      <c r="F136" s="102"/>
      <c r="G136" s="102"/>
      <c r="H136" s="102"/>
      <c r="I136" s="102"/>
      <c r="J136" s="102"/>
      <c r="K136" s="102"/>
      <c r="L136" s="102"/>
      <c r="M136" s="102"/>
      <c r="N136" s="102"/>
      <c r="O136" s="102"/>
      <c r="P136" s="102"/>
      <c r="Q136" s="96"/>
      <c r="R136" s="96"/>
      <c r="S136" s="96"/>
      <c r="T136" s="96"/>
      <c r="U136" s="96"/>
      <c r="V136" s="96"/>
      <c r="W136" s="96"/>
      <c r="X136" s="96"/>
      <c r="Y136" s="96"/>
      <c r="Z136" s="96"/>
      <c r="AA136" s="96"/>
      <c r="AB136" s="96"/>
      <c r="AC136" s="96"/>
      <c r="AD136" s="96"/>
      <c r="AE136" s="99"/>
      <c r="AF136" s="139" t="s">
        <v>180</v>
      </c>
      <c r="AG136" s="138">
        <v>5</v>
      </c>
      <c r="AH136" s="138" t="s">
        <v>27</v>
      </c>
      <c r="AI136" s="138" t="s">
        <v>27</v>
      </c>
      <c r="AJ136" s="138" t="s">
        <v>27</v>
      </c>
      <c r="AK136" s="138" t="s">
        <v>27</v>
      </c>
      <c r="AL136" s="123" t="s">
        <v>27</v>
      </c>
      <c r="AM136" s="123" t="s">
        <v>27</v>
      </c>
      <c r="AN136" s="123" t="s">
        <v>27</v>
      </c>
      <c r="AO136" s="138" t="s">
        <v>27</v>
      </c>
      <c r="AP136" s="96"/>
      <c r="AQ136" s="96"/>
      <c r="AR136" s="96"/>
      <c r="AS136" s="105"/>
      <c r="AT136" s="105"/>
      <c r="AU136" s="96"/>
      <c r="AV136" s="105"/>
      <c r="AW136" s="96"/>
      <c r="AX136" s="96"/>
      <c r="AY136" s="96"/>
      <c r="AZ136" s="96"/>
      <c r="BA136" s="96"/>
      <c r="BB136" s="96"/>
      <c r="BC136" s="96"/>
      <c r="BD136" s="96"/>
      <c r="BE136" s="96"/>
      <c r="BF136" s="96"/>
      <c r="BG136" s="96"/>
      <c r="BH136" s="96"/>
      <c r="BI136" s="96"/>
      <c r="BJ136" s="96"/>
      <c r="BK136" s="96"/>
      <c r="BL136" s="96"/>
      <c r="BM136" s="96"/>
      <c r="BN136" s="96"/>
      <c r="BO136" s="96"/>
      <c r="BP136" s="96"/>
      <c r="BQ136" s="96"/>
      <c r="BR136" s="96"/>
      <c r="BS136" s="96"/>
      <c r="BT136" s="96"/>
      <c r="BU136" s="96"/>
      <c r="BV136" s="96"/>
      <c r="BW136" s="96"/>
      <c r="BX136" s="96"/>
      <c r="BY136" s="96"/>
      <c r="BZ136" s="96"/>
      <c r="CA136" s="96"/>
      <c r="CB136" s="96"/>
      <c r="CC136" s="96"/>
      <c r="CD136" s="96"/>
      <c r="CE136" s="96"/>
      <c r="CF136" s="96"/>
      <c r="CG136" s="96"/>
      <c r="CH136" s="96"/>
      <c r="CI136" s="96"/>
      <c r="CJ136" s="96"/>
      <c r="CK136" s="96"/>
      <c r="CL136" s="96"/>
      <c r="CM136" s="96"/>
      <c r="CN136" s="96"/>
    </row>
    <row r="137" spans="1:92" ht="15">
      <c r="A137" s="96"/>
      <c r="B137" s="102"/>
      <c r="C137" s="102"/>
      <c r="D137" s="102"/>
      <c r="E137" s="102"/>
      <c r="F137" s="102"/>
      <c r="G137" s="102"/>
      <c r="H137" s="102"/>
      <c r="I137" s="102"/>
      <c r="J137" s="102"/>
      <c r="K137" s="102"/>
      <c r="L137" s="102"/>
      <c r="M137" s="102"/>
      <c r="N137" s="102"/>
      <c r="O137" s="102"/>
      <c r="P137" s="102"/>
      <c r="Q137" s="96"/>
      <c r="R137" s="96"/>
      <c r="S137" s="96"/>
      <c r="T137" s="96"/>
      <c r="U137" s="96"/>
      <c r="V137" s="96"/>
      <c r="W137" s="96"/>
      <c r="X137" s="96"/>
      <c r="Y137" s="96"/>
      <c r="Z137" s="96"/>
      <c r="AA137" s="96"/>
      <c r="AB137" s="96"/>
      <c r="AC137" s="96"/>
      <c r="AD137" s="96"/>
      <c r="AE137" s="99"/>
      <c r="AF137" s="139" t="s">
        <v>181</v>
      </c>
      <c r="AG137" s="138">
        <v>5</v>
      </c>
      <c r="AH137" s="138">
        <v>2010</v>
      </c>
      <c r="AI137" s="138">
        <v>12</v>
      </c>
      <c r="AJ137" s="138" t="s">
        <v>27</v>
      </c>
      <c r="AK137" s="138" t="s">
        <v>27</v>
      </c>
      <c r="AL137" s="123">
        <v>0</v>
      </c>
      <c r="AM137" s="123">
        <v>0</v>
      </c>
      <c r="AN137" s="123">
        <v>0</v>
      </c>
      <c r="AO137" s="138" t="s">
        <v>27</v>
      </c>
      <c r="AP137" s="96"/>
      <c r="AQ137" s="96"/>
      <c r="AR137" s="96"/>
      <c r="AS137" s="105"/>
      <c r="AT137" s="105"/>
      <c r="AU137" s="96"/>
      <c r="AV137" s="105"/>
      <c r="AW137" s="96"/>
      <c r="AX137" s="96"/>
      <c r="AY137" s="96"/>
      <c r="AZ137" s="96"/>
      <c r="BA137" s="96"/>
      <c r="BB137" s="96"/>
      <c r="BC137" s="96"/>
      <c r="BD137" s="96"/>
      <c r="BE137" s="96"/>
      <c r="BF137" s="96"/>
      <c r="BG137" s="96"/>
      <c r="BH137" s="96"/>
      <c r="BI137" s="96"/>
      <c r="BJ137" s="96"/>
      <c r="BK137" s="96"/>
      <c r="BL137" s="96"/>
      <c r="BM137" s="96"/>
      <c r="BN137" s="96"/>
      <c r="BO137" s="96"/>
      <c r="BP137" s="96"/>
      <c r="BQ137" s="96"/>
      <c r="BR137" s="96"/>
      <c r="BS137" s="96"/>
      <c r="BT137" s="96"/>
      <c r="BU137" s="96"/>
      <c r="BV137" s="96"/>
      <c r="BW137" s="96"/>
      <c r="BX137" s="96"/>
      <c r="BY137" s="96"/>
      <c r="BZ137" s="96"/>
      <c r="CA137" s="96"/>
      <c r="CB137" s="96"/>
      <c r="CC137" s="96"/>
      <c r="CD137" s="96"/>
      <c r="CE137" s="96"/>
      <c r="CF137" s="96"/>
      <c r="CG137" s="96"/>
      <c r="CH137" s="96"/>
      <c r="CI137" s="96"/>
      <c r="CJ137" s="96"/>
      <c r="CK137" s="96"/>
      <c r="CL137" s="96"/>
      <c r="CM137" s="96"/>
      <c r="CN137" s="96"/>
    </row>
    <row r="138" spans="1:92" ht="15">
      <c r="A138" s="96"/>
      <c r="B138" s="102"/>
      <c r="C138" s="102"/>
      <c r="D138" s="102"/>
      <c r="E138" s="102"/>
      <c r="F138" s="102"/>
      <c r="G138" s="102"/>
      <c r="H138" s="102"/>
      <c r="I138" s="102"/>
      <c r="J138" s="102"/>
      <c r="K138" s="102"/>
      <c r="L138" s="102"/>
      <c r="M138" s="102"/>
      <c r="N138" s="102"/>
      <c r="O138" s="102"/>
      <c r="P138" s="102"/>
      <c r="Q138" s="96"/>
      <c r="R138" s="96"/>
      <c r="S138" s="96"/>
      <c r="T138" s="96"/>
      <c r="U138" s="96"/>
      <c r="V138" s="96"/>
      <c r="W138" s="96"/>
      <c r="X138" s="96"/>
      <c r="Y138" s="96"/>
      <c r="Z138" s="96"/>
      <c r="AA138" s="96"/>
      <c r="AB138" s="96"/>
      <c r="AC138" s="96"/>
      <c r="AD138" s="96"/>
      <c r="AE138" s="99"/>
      <c r="AF138" s="139" t="s">
        <v>182</v>
      </c>
      <c r="AG138" s="138">
        <v>13</v>
      </c>
      <c r="AH138" s="138" t="s">
        <v>27</v>
      </c>
      <c r="AI138" s="138" t="s">
        <v>27</v>
      </c>
      <c r="AJ138" s="138" t="s">
        <v>27</v>
      </c>
      <c r="AK138" s="138" t="s">
        <v>27</v>
      </c>
      <c r="AL138" s="123" t="s">
        <v>27</v>
      </c>
      <c r="AM138" s="123" t="s">
        <v>27</v>
      </c>
      <c r="AN138" s="123" t="s">
        <v>27</v>
      </c>
      <c r="AO138" s="138" t="s">
        <v>27</v>
      </c>
      <c r="AP138" s="96"/>
      <c r="AQ138" s="96"/>
      <c r="AR138" s="96"/>
      <c r="AS138" s="105"/>
      <c r="AT138" s="105"/>
      <c r="AU138" s="96"/>
      <c r="AV138" s="105"/>
      <c r="AW138" s="96"/>
      <c r="AX138" s="96"/>
      <c r="AY138" s="96"/>
      <c r="AZ138" s="96"/>
      <c r="BA138" s="96"/>
      <c r="BB138" s="96"/>
      <c r="BC138" s="96"/>
      <c r="BD138" s="96"/>
      <c r="BE138" s="96"/>
      <c r="BF138" s="96"/>
      <c r="BG138" s="96"/>
      <c r="BH138" s="96"/>
      <c r="BI138" s="96"/>
      <c r="BJ138" s="96"/>
      <c r="BK138" s="96"/>
      <c r="BL138" s="96"/>
      <c r="BM138" s="96"/>
      <c r="BN138" s="96"/>
      <c r="BO138" s="96"/>
      <c r="BP138" s="96"/>
      <c r="BQ138" s="96"/>
      <c r="BR138" s="96"/>
      <c r="BS138" s="96"/>
      <c r="BT138" s="96"/>
      <c r="BU138" s="96"/>
      <c r="BV138" s="96"/>
      <c r="BW138" s="96"/>
      <c r="BX138" s="96"/>
      <c r="BY138" s="96"/>
      <c r="BZ138" s="96"/>
      <c r="CA138" s="96"/>
      <c r="CB138" s="96"/>
      <c r="CC138" s="96"/>
      <c r="CD138" s="96"/>
      <c r="CE138" s="96"/>
      <c r="CF138" s="96"/>
      <c r="CG138" s="96"/>
      <c r="CH138" s="96"/>
      <c r="CI138" s="96"/>
      <c r="CJ138" s="96"/>
      <c r="CK138" s="96"/>
      <c r="CL138" s="96"/>
      <c r="CM138" s="96"/>
      <c r="CN138" s="96"/>
    </row>
    <row r="139" spans="1:92" ht="15">
      <c r="A139" s="96"/>
      <c r="B139" s="102"/>
      <c r="C139" s="102"/>
      <c r="D139" s="102"/>
      <c r="E139" s="102"/>
      <c r="F139" s="102"/>
      <c r="G139" s="102"/>
      <c r="H139" s="102"/>
      <c r="I139" s="102"/>
      <c r="J139" s="102"/>
      <c r="K139" s="102"/>
      <c r="L139" s="102"/>
      <c r="M139" s="102"/>
      <c r="N139" s="102"/>
      <c r="O139" s="102"/>
      <c r="P139" s="102"/>
      <c r="Q139" s="96"/>
      <c r="R139" s="96"/>
      <c r="S139" s="96"/>
      <c r="T139" s="96"/>
      <c r="U139" s="96"/>
      <c r="V139" s="96"/>
      <c r="W139" s="96"/>
      <c r="X139" s="96"/>
      <c r="Y139" s="96"/>
      <c r="Z139" s="96"/>
      <c r="AA139" s="96"/>
      <c r="AB139" s="96"/>
      <c r="AC139" s="96"/>
      <c r="AD139" s="96"/>
      <c r="AE139" s="99"/>
      <c r="AF139" s="139" t="s">
        <v>183</v>
      </c>
      <c r="AG139" s="138">
        <v>5</v>
      </c>
      <c r="AH139" s="138" t="s">
        <v>27</v>
      </c>
      <c r="AI139" s="138" t="s">
        <v>27</v>
      </c>
      <c r="AJ139" s="138" t="s">
        <v>27</v>
      </c>
      <c r="AK139" s="138" t="s">
        <v>27</v>
      </c>
      <c r="AL139" s="123" t="s">
        <v>27</v>
      </c>
      <c r="AM139" s="123" t="s">
        <v>27</v>
      </c>
      <c r="AN139" s="123" t="s">
        <v>27</v>
      </c>
      <c r="AO139" s="138" t="s">
        <v>27</v>
      </c>
      <c r="AP139" s="96"/>
      <c r="AQ139" s="96"/>
      <c r="AR139" s="96"/>
      <c r="AS139" s="105"/>
      <c r="AT139" s="105"/>
      <c r="AU139" s="96"/>
      <c r="AV139" s="105"/>
      <c r="AW139" s="96"/>
      <c r="AX139" s="96"/>
      <c r="AY139" s="96"/>
      <c r="AZ139" s="96"/>
      <c r="BA139" s="96"/>
      <c r="BB139" s="96"/>
      <c r="BC139" s="96"/>
      <c r="BD139" s="96"/>
      <c r="BE139" s="96"/>
      <c r="BF139" s="96"/>
      <c r="BG139" s="96"/>
      <c r="BH139" s="96"/>
      <c r="BI139" s="96"/>
      <c r="BJ139" s="96"/>
      <c r="BK139" s="96"/>
      <c r="BL139" s="96"/>
      <c r="BM139" s="96"/>
      <c r="BN139" s="96"/>
      <c r="BO139" s="96"/>
      <c r="BP139" s="96"/>
      <c r="BQ139" s="96"/>
      <c r="BR139" s="96"/>
      <c r="BS139" s="96"/>
      <c r="BT139" s="96"/>
      <c r="BU139" s="96"/>
      <c r="BV139" s="96"/>
      <c r="BW139" s="96"/>
      <c r="BX139" s="96"/>
      <c r="BY139" s="96"/>
      <c r="BZ139" s="96"/>
      <c r="CA139" s="96"/>
      <c r="CB139" s="96"/>
      <c r="CC139" s="96"/>
      <c r="CD139" s="96"/>
      <c r="CE139" s="96"/>
      <c r="CF139" s="96"/>
      <c r="CG139" s="96"/>
      <c r="CH139" s="96"/>
      <c r="CI139" s="96"/>
      <c r="CJ139" s="96"/>
      <c r="CK139" s="96"/>
      <c r="CL139" s="96"/>
      <c r="CM139" s="96"/>
      <c r="CN139" s="96"/>
    </row>
    <row r="140" spans="1:92" ht="15">
      <c r="A140" s="96"/>
      <c r="B140" s="102"/>
      <c r="C140" s="102"/>
      <c r="D140" s="102"/>
      <c r="E140" s="102"/>
      <c r="F140" s="102"/>
      <c r="G140" s="102"/>
      <c r="H140" s="102"/>
      <c r="I140" s="102"/>
      <c r="J140" s="102"/>
      <c r="K140" s="102"/>
      <c r="L140" s="102"/>
      <c r="M140" s="102"/>
      <c r="N140" s="102"/>
      <c r="O140" s="102"/>
      <c r="P140" s="102"/>
      <c r="Q140" s="96"/>
      <c r="R140" s="96"/>
      <c r="S140" s="96"/>
      <c r="T140" s="96"/>
      <c r="U140" s="96"/>
      <c r="V140" s="96"/>
      <c r="W140" s="96"/>
      <c r="X140" s="96"/>
      <c r="Y140" s="96"/>
      <c r="Z140" s="96"/>
      <c r="AA140" s="96"/>
      <c r="AB140" s="96"/>
      <c r="AC140" s="96"/>
      <c r="AD140" s="96"/>
      <c r="AE140" s="99"/>
      <c r="AF140" s="139" t="s">
        <v>184</v>
      </c>
      <c r="AG140" s="138">
        <v>6</v>
      </c>
      <c r="AH140" s="138" t="s">
        <v>27</v>
      </c>
      <c r="AI140" s="138" t="s">
        <v>27</v>
      </c>
      <c r="AJ140" s="138" t="s">
        <v>27</v>
      </c>
      <c r="AK140" s="138" t="s">
        <v>27</v>
      </c>
      <c r="AL140" s="123" t="s">
        <v>27</v>
      </c>
      <c r="AM140" s="123" t="s">
        <v>27</v>
      </c>
      <c r="AN140" s="123" t="s">
        <v>27</v>
      </c>
      <c r="AO140" s="138" t="s">
        <v>27</v>
      </c>
      <c r="AP140" s="96"/>
      <c r="AQ140" s="96"/>
      <c r="AR140" s="96"/>
      <c r="AS140" s="105"/>
      <c r="AT140" s="105"/>
      <c r="AU140" s="96"/>
      <c r="AV140" s="105"/>
      <c r="AW140" s="96"/>
      <c r="AX140" s="96"/>
      <c r="AY140" s="96"/>
      <c r="AZ140" s="96"/>
      <c r="BA140" s="96"/>
      <c r="BB140" s="96"/>
      <c r="BC140" s="96"/>
      <c r="BD140" s="96"/>
      <c r="BE140" s="96"/>
      <c r="BF140" s="96"/>
      <c r="BG140" s="96"/>
      <c r="BH140" s="96"/>
      <c r="BI140" s="96"/>
      <c r="BJ140" s="96"/>
      <c r="BK140" s="96"/>
      <c r="BL140" s="96"/>
      <c r="BM140" s="96"/>
      <c r="BN140" s="96"/>
      <c r="BO140" s="96"/>
      <c r="BP140" s="96"/>
      <c r="BQ140" s="96"/>
      <c r="BR140" s="96"/>
      <c r="BS140" s="96"/>
      <c r="BT140" s="96"/>
      <c r="BU140" s="96"/>
      <c r="BV140" s="96"/>
      <c r="BW140" s="96"/>
      <c r="BX140" s="96"/>
      <c r="BY140" s="96"/>
      <c r="BZ140" s="96"/>
      <c r="CA140" s="96"/>
      <c r="CB140" s="96"/>
      <c r="CC140" s="96"/>
      <c r="CD140" s="96"/>
      <c r="CE140" s="96"/>
      <c r="CF140" s="96"/>
      <c r="CG140" s="96"/>
      <c r="CH140" s="96"/>
      <c r="CI140" s="96"/>
      <c r="CJ140" s="96"/>
      <c r="CK140" s="96"/>
      <c r="CL140" s="96"/>
      <c r="CM140" s="96"/>
      <c r="CN140" s="96"/>
    </row>
    <row r="141" spans="1:92" ht="15">
      <c r="A141" s="96"/>
      <c r="B141" s="102"/>
      <c r="C141" s="102"/>
      <c r="D141" s="102"/>
      <c r="E141" s="102"/>
      <c r="F141" s="102"/>
      <c r="G141" s="102"/>
      <c r="H141" s="102"/>
      <c r="I141" s="102"/>
      <c r="J141" s="102"/>
      <c r="K141" s="102"/>
      <c r="L141" s="102"/>
      <c r="M141" s="102"/>
      <c r="N141" s="102"/>
      <c r="O141" s="102"/>
      <c r="P141" s="102"/>
      <c r="Q141" s="96"/>
      <c r="R141" s="96"/>
      <c r="S141" s="96"/>
      <c r="T141" s="96"/>
      <c r="U141" s="96"/>
      <c r="V141" s="96"/>
      <c r="W141" s="96"/>
      <c r="X141" s="96"/>
      <c r="Y141" s="96"/>
      <c r="Z141" s="96"/>
      <c r="AA141" s="96"/>
      <c r="AB141" s="96"/>
      <c r="AC141" s="96"/>
      <c r="AD141" s="96"/>
      <c r="AE141" s="99"/>
      <c r="AF141" s="139" t="s">
        <v>185</v>
      </c>
      <c r="AG141" s="138">
        <v>13</v>
      </c>
      <c r="AH141" s="138">
        <v>2015</v>
      </c>
      <c r="AI141" s="138">
        <v>12</v>
      </c>
      <c r="AJ141" s="138" t="s">
        <v>188</v>
      </c>
      <c r="AK141" s="138" t="s">
        <v>543</v>
      </c>
      <c r="AL141" s="123">
        <v>21</v>
      </c>
      <c r="AM141" s="123">
        <v>3369</v>
      </c>
      <c r="AN141" s="123">
        <v>111</v>
      </c>
      <c r="AO141" s="138" t="s">
        <v>27</v>
      </c>
      <c r="AP141" s="96"/>
      <c r="AQ141" s="96"/>
      <c r="AR141" s="96"/>
      <c r="AS141" s="105"/>
      <c r="AT141" s="105"/>
      <c r="AU141" s="96"/>
      <c r="AV141" s="105"/>
      <c r="AW141" s="96"/>
      <c r="AX141" s="96"/>
      <c r="AY141" s="96"/>
      <c r="AZ141" s="96"/>
      <c r="BA141" s="96"/>
      <c r="BB141" s="96"/>
      <c r="BC141" s="96"/>
      <c r="BD141" s="96"/>
      <c r="BE141" s="96"/>
      <c r="BF141" s="96"/>
      <c r="BG141" s="96"/>
      <c r="BH141" s="96"/>
      <c r="BI141" s="96"/>
      <c r="BJ141" s="96"/>
      <c r="BK141" s="96"/>
      <c r="BL141" s="96"/>
      <c r="BM141" s="96"/>
      <c r="BN141" s="96"/>
      <c r="BO141" s="96"/>
      <c r="BP141" s="96"/>
      <c r="BQ141" s="96"/>
      <c r="BR141" s="96"/>
      <c r="BS141" s="96"/>
      <c r="BT141" s="96"/>
      <c r="BU141" s="96"/>
      <c r="BV141" s="96"/>
      <c r="BW141" s="96"/>
      <c r="BX141" s="96"/>
      <c r="BY141" s="96"/>
      <c r="BZ141" s="96"/>
      <c r="CA141" s="96"/>
      <c r="CB141" s="96"/>
      <c r="CC141" s="96"/>
      <c r="CD141" s="96"/>
      <c r="CE141" s="96"/>
      <c r="CF141" s="96"/>
      <c r="CG141" s="96"/>
      <c r="CH141" s="96"/>
      <c r="CI141" s="96"/>
      <c r="CJ141" s="96"/>
      <c r="CK141" s="96"/>
      <c r="CL141" s="96"/>
      <c r="CM141" s="96"/>
      <c r="CN141" s="96"/>
    </row>
    <row r="142" spans="1:92" ht="15">
      <c r="A142" s="96"/>
      <c r="B142" s="102"/>
      <c r="C142" s="102"/>
      <c r="D142" s="102"/>
      <c r="E142" s="102"/>
      <c r="F142" s="102"/>
      <c r="G142" s="102"/>
      <c r="H142" s="102"/>
      <c r="I142" s="102"/>
      <c r="J142" s="102"/>
      <c r="K142" s="102"/>
      <c r="L142" s="102"/>
      <c r="M142" s="102"/>
      <c r="N142" s="102"/>
      <c r="O142" s="102"/>
      <c r="P142" s="102"/>
      <c r="Q142" s="96"/>
      <c r="R142" s="96"/>
      <c r="S142" s="96"/>
      <c r="T142" s="96"/>
      <c r="U142" s="96"/>
      <c r="V142" s="96"/>
      <c r="W142" s="96"/>
      <c r="X142" s="96"/>
      <c r="Y142" s="96"/>
      <c r="Z142" s="96"/>
      <c r="AA142" s="96"/>
      <c r="AB142" s="96"/>
      <c r="AC142" s="96"/>
      <c r="AD142" s="96"/>
      <c r="AE142" s="99"/>
      <c r="AF142" s="136" t="s">
        <v>187</v>
      </c>
      <c r="AG142" s="138">
        <v>13</v>
      </c>
      <c r="AH142" s="138">
        <v>2019</v>
      </c>
      <c r="AI142" s="138">
        <v>12</v>
      </c>
      <c r="AJ142" s="138" t="s">
        <v>186</v>
      </c>
      <c r="AK142" s="138" t="s">
        <v>541</v>
      </c>
      <c r="AL142" s="123">
        <v>17</v>
      </c>
      <c r="AM142" s="123">
        <v>2334</v>
      </c>
      <c r="AN142" s="123">
        <v>75</v>
      </c>
      <c r="AO142" s="138" t="s">
        <v>27</v>
      </c>
      <c r="AP142" s="96"/>
      <c r="AQ142" s="96"/>
      <c r="AR142" s="96"/>
      <c r="AS142" s="105"/>
      <c r="AT142" s="105"/>
      <c r="AU142" s="96"/>
      <c r="AV142" s="105"/>
      <c r="AW142" s="96"/>
      <c r="AX142" s="96"/>
      <c r="AY142" s="96"/>
      <c r="AZ142" s="96"/>
      <c r="BA142" s="96"/>
      <c r="BB142" s="96"/>
      <c r="BC142" s="96"/>
      <c r="BD142" s="96"/>
      <c r="BE142" s="96"/>
      <c r="BF142" s="96"/>
      <c r="BG142" s="96"/>
      <c r="BH142" s="96"/>
      <c r="BI142" s="96"/>
      <c r="BJ142" s="96"/>
      <c r="BK142" s="96"/>
      <c r="BL142" s="96"/>
      <c r="BM142" s="96"/>
      <c r="BN142" s="96"/>
      <c r="BO142" s="96"/>
      <c r="BP142" s="96"/>
      <c r="BQ142" s="96"/>
      <c r="BR142" s="96"/>
      <c r="BS142" s="96"/>
      <c r="BT142" s="96"/>
      <c r="BU142" s="96"/>
      <c r="BV142" s="96"/>
      <c r="BW142" s="96"/>
      <c r="BX142" s="96"/>
      <c r="BY142" s="96"/>
      <c r="BZ142" s="96"/>
      <c r="CA142" s="96"/>
      <c r="CB142" s="96"/>
      <c r="CC142" s="96"/>
      <c r="CD142" s="96"/>
      <c r="CE142" s="96"/>
      <c r="CF142" s="96"/>
      <c r="CG142" s="96"/>
      <c r="CH142" s="96"/>
      <c r="CI142" s="96"/>
      <c r="CJ142" s="96"/>
      <c r="CK142" s="96"/>
      <c r="CL142" s="96"/>
      <c r="CM142" s="96"/>
      <c r="CN142" s="96"/>
    </row>
    <row r="143" spans="1:92" ht="15">
      <c r="A143" s="96"/>
      <c r="B143" s="102"/>
      <c r="C143" s="102"/>
      <c r="D143" s="102"/>
      <c r="E143" s="102"/>
      <c r="F143" s="102"/>
      <c r="G143" s="102"/>
      <c r="H143" s="102"/>
      <c r="I143" s="102"/>
      <c r="J143" s="102"/>
      <c r="K143" s="102"/>
      <c r="L143" s="102"/>
      <c r="M143" s="102"/>
      <c r="N143" s="102"/>
      <c r="O143" s="102"/>
      <c r="P143" s="102"/>
      <c r="Q143" s="96"/>
      <c r="R143" s="96"/>
      <c r="S143" s="96"/>
      <c r="T143" s="96"/>
      <c r="U143" s="96"/>
      <c r="V143" s="96"/>
      <c r="W143" s="96"/>
      <c r="X143" s="96"/>
      <c r="Y143" s="96"/>
      <c r="Z143" s="96"/>
      <c r="AA143" s="96"/>
      <c r="AB143" s="96"/>
      <c r="AC143" s="96"/>
      <c r="AD143" s="96"/>
      <c r="AE143" s="99"/>
      <c r="AF143" s="139" t="s">
        <v>190</v>
      </c>
      <c r="AG143" s="138">
        <v>13</v>
      </c>
      <c r="AH143" s="138" t="s">
        <v>27</v>
      </c>
      <c r="AI143" s="138" t="s">
        <v>27</v>
      </c>
      <c r="AJ143" s="138" t="s">
        <v>27</v>
      </c>
      <c r="AK143" s="138" t="s">
        <v>27</v>
      </c>
      <c r="AL143" s="123" t="s">
        <v>27</v>
      </c>
      <c r="AM143" s="123" t="s">
        <v>27</v>
      </c>
      <c r="AN143" s="123" t="s">
        <v>27</v>
      </c>
      <c r="AO143" s="138" t="s">
        <v>27</v>
      </c>
      <c r="AP143" s="96"/>
      <c r="AQ143" s="96"/>
      <c r="AR143" s="96"/>
      <c r="AS143" s="105"/>
      <c r="AT143" s="105"/>
      <c r="AU143" s="96"/>
      <c r="AV143" s="105"/>
      <c r="AW143" s="96"/>
      <c r="AX143" s="96"/>
      <c r="AY143" s="96"/>
      <c r="AZ143" s="96"/>
      <c r="BA143" s="96"/>
      <c r="BB143" s="96"/>
      <c r="BC143" s="96"/>
      <c r="BD143" s="96"/>
      <c r="BE143" s="96"/>
      <c r="BF143" s="96"/>
      <c r="BG143" s="96"/>
      <c r="BH143" s="96"/>
      <c r="BI143" s="96"/>
      <c r="BJ143" s="96"/>
      <c r="BK143" s="96"/>
      <c r="BL143" s="96"/>
      <c r="BM143" s="96"/>
      <c r="BN143" s="96"/>
      <c r="BO143" s="96"/>
      <c r="BP143" s="96"/>
      <c r="BQ143" s="96"/>
      <c r="BR143" s="96"/>
      <c r="BS143" s="96"/>
      <c r="BT143" s="96"/>
      <c r="BU143" s="96"/>
      <c r="BV143" s="96"/>
      <c r="BW143" s="96"/>
      <c r="BX143" s="96"/>
      <c r="BY143" s="96"/>
      <c r="BZ143" s="96"/>
      <c r="CA143" s="96"/>
      <c r="CB143" s="96"/>
      <c r="CC143" s="96"/>
      <c r="CD143" s="96"/>
      <c r="CE143" s="96"/>
      <c r="CF143" s="96"/>
      <c r="CG143" s="96"/>
      <c r="CH143" s="96"/>
      <c r="CI143" s="96"/>
      <c r="CJ143" s="96"/>
      <c r="CK143" s="96"/>
      <c r="CL143" s="96"/>
      <c r="CM143" s="96"/>
      <c r="CN143" s="96"/>
    </row>
    <row r="144" spans="1:92" ht="15">
      <c r="A144" s="96"/>
      <c r="B144" s="102"/>
      <c r="C144" s="102"/>
      <c r="D144" s="102"/>
      <c r="E144" s="102"/>
      <c r="F144" s="102"/>
      <c r="G144" s="102"/>
      <c r="H144" s="102"/>
      <c r="I144" s="102"/>
      <c r="J144" s="102"/>
      <c r="K144" s="102"/>
      <c r="L144" s="102"/>
      <c r="M144" s="102"/>
      <c r="N144" s="102"/>
      <c r="O144" s="102"/>
      <c r="P144" s="102"/>
      <c r="Q144" s="96"/>
      <c r="R144" s="96"/>
      <c r="S144" s="96"/>
      <c r="T144" s="96"/>
      <c r="U144" s="96"/>
      <c r="V144" s="96"/>
      <c r="W144" s="96"/>
      <c r="X144" s="96"/>
      <c r="Y144" s="96"/>
      <c r="Z144" s="96"/>
      <c r="AA144" s="96"/>
      <c r="AB144" s="96"/>
      <c r="AC144" s="96"/>
      <c r="AD144" s="96"/>
      <c r="AE144" s="99"/>
      <c r="AF144" s="139" t="s">
        <v>191</v>
      </c>
      <c r="AG144" s="138">
        <v>4</v>
      </c>
      <c r="AH144" s="138" t="s">
        <v>27</v>
      </c>
      <c r="AI144" s="138" t="s">
        <v>27</v>
      </c>
      <c r="AJ144" s="138" t="s">
        <v>27</v>
      </c>
      <c r="AK144" s="138" t="s">
        <v>27</v>
      </c>
      <c r="AL144" s="123" t="s">
        <v>27</v>
      </c>
      <c r="AM144" s="123" t="s">
        <v>27</v>
      </c>
      <c r="AN144" s="123" t="s">
        <v>27</v>
      </c>
      <c r="AO144" s="138" t="s">
        <v>27</v>
      </c>
      <c r="AP144" s="96"/>
      <c r="AQ144" s="96"/>
      <c r="AR144" s="96"/>
      <c r="AS144" s="105"/>
      <c r="AT144" s="105"/>
      <c r="AU144" s="96"/>
      <c r="AV144" s="105"/>
      <c r="AW144" s="96"/>
      <c r="AX144" s="96"/>
      <c r="AY144" s="96"/>
      <c r="AZ144" s="96"/>
      <c r="BA144" s="96"/>
      <c r="BB144" s="96"/>
      <c r="BC144" s="96"/>
      <c r="BD144" s="96"/>
      <c r="BE144" s="96"/>
      <c r="BF144" s="96"/>
      <c r="BG144" s="96"/>
      <c r="BH144" s="96"/>
      <c r="BI144" s="96"/>
      <c r="BJ144" s="96"/>
      <c r="BK144" s="96"/>
      <c r="BL144" s="96"/>
      <c r="BM144" s="96"/>
      <c r="BN144" s="96"/>
      <c r="BO144" s="96"/>
      <c r="BP144" s="96"/>
      <c r="BQ144" s="96"/>
      <c r="BR144" s="96"/>
      <c r="BS144" s="96"/>
      <c r="BT144" s="96"/>
      <c r="BU144" s="96"/>
      <c r="BV144" s="96"/>
      <c r="BW144" s="96"/>
      <c r="BX144" s="96"/>
      <c r="BY144" s="96"/>
      <c r="BZ144" s="96"/>
      <c r="CA144" s="96"/>
      <c r="CB144" s="96"/>
      <c r="CC144" s="96"/>
      <c r="CD144" s="96"/>
      <c r="CE144" s="96"/>
      <c r="CF144" s="96"/>
      <c r="CG144" s="96"/>
      <c r="CH144" s="96"/>
      <c r="CI144" s="96"/>
      <c r="CJ144" s="96"/>
      <c r="CK144" s="96"/>
      <c r="CL144" s="96"/>
      <c r="CM144" s="96"/>
      <c r="CN144" s="96"/>
    </row>
    <row r="145" spans="1:92" ht="15">
      <c r="A145" s="96"/>
      <c r="B145" s="102"/>
      <c r="C145" s="102"/>
      <c r="D145" s="102"/>
      <c r="E145" s="102"/>
      <c r="F145" s="102"/>
      <c r="G145" s="102"/>
      <c r="H145" s="102"/>
      <c r="I145" s="102"/>
      <c r="J145" s="102"/>
      <c r="K145" s="102"/>
      <c r="L145" s="102"/>
      <c r="M145" s="102"/>
      <c r="N145" s="102"/>
      <c r="O145" s="102"/>
      <c r="P145" s="102"/>
      <c r="Q145" s="96"/>
      <c r="R145" s="96"/>
      <c r="S145" s="96"/>
      <c r="T145" s="96"/>
      <c r="U145" s="96"/>
      <c r="V145" s="96"/>
      <c r="W145" s="96"/>
      <c r="X145" s="96"/>
      <c r="Y145" s="96"/>
      <c r="Z145" s="96"/>
      <c r="AA145" s="96"/>
      <c r="AB145" s="96"/>
      <c r="AC145" s="96"/>
      <c r="AD145" s="96"/>
      <c r="AE145" s="99"/>
      <c r="AF145" s="139" t="s">
        <v>192</v>
      </c>
      <c r="AG145" s="138">
        <v>5</v>
      </c>
      <c r="AH145" s="138">
        <v>2015</v>
      </c>
      <c r="AI145" s="138">
        <v>12</v>
      </c>
      <c r="AJ145" s="138" t="s">
        <v>193</v>
      </c>
      <c r="AK145" s="138" t="s">
        <v>541</v>
      </c>
      <c r="AL145" s="123">
        <v>21</v>
      </c>
      <c r="AM145" s="123">
        <v>1135</v>
      </c>
      <c r="AN145" s="123">
        <v>54</v>
      </c>
      <c r="AO145" s="138" t="s">
        <v>27</v>
      </c>
      <c r="AP145" s="96"/>
      <c r="AQ145" s="96"/>
      <c r="AR145" s="96"/>
      <c r="AS145" s="105"/>
      <c r="AT145" s="105"/>
      <c r="AU145" s="96"/>
      <c r="AV145" s="105"/>
      <c r="AW145" s="96"/>
      <c r="AX145" s="96"/>
      <c r="AY145" s="96"/>
      <c r="AZ145" s="96"/>
      <c r="BA145" s="96"/>
      <c r="BB145" s="96"/>
      <c r="BC145" s="96"/>
      <c r="BD145" s="96"/>
      <c r="BE145" s="96"/>
      <c r="BF145" s="96"/>
      <c r="BG145" s="96"/>
      <c r="BH145" s="96"/>
      <c r="BI145" s="96"/>
      <c r="BJ145" s="96"/>
      <c r="BK145" s="96"/>
      <c r="BL145" s="96"/>
      <c r="BM145" s="96"/>
      <c r="BN145" s="96"/>
      <c r="BO145" s="96"/>
      <c r="BP145" s="96"/>
      <c r="BQ145" s="96"/>
      <c r="BR145" s="96"/>
      <c r="BS145" s="96"/>
      <c r="BT145" s="96"/>
      <c r="BU145" s="96"/>
      <c r="BV145" s="96"/>
      <c r="BW145" s="96"/>
      <c r="BX145" s="96"/>
      <c r="BY145" s="96"/>
      <c r="BZ145" s="96"/>
      <c r="CA145" s="96"/>
      <c r="CB145" s="96"/>
      <c r="CC145" s="96"/>
      <c r="CD145" s="96"/>
      <c r="CE145" s="96"/>
      <c r="CF145" s="96"/>
      <c r="CG145" s="96"/>
      <c r="CH145" s="96"/>
      <c r="CI145" s="96"/>
      <c r="CJ145" s="96"/>
      <c r="CK145" s="96"/>
      <c r="CL145" s="96"/>
      <c r="CM145" s="96"/>
      <c r="CN145" s="96"/>
    </row>
    <row r="146" spans="1:92" ht="15">
      <c r="A146" s="96"/>
      <c r="B146" s="102"/>
      <c r="C146" s="102"/>
      <c r="D146" s="102"/>
      <c r="E146" s="102"/>
      <c r="F146" s="102"/>
      <c r="G146" s="102"/>
      <c r="H146" s="102"/>
      <c r="I146" s="102"/>
      <c r="J146" s="102"/>
      <c r="K146" s="102"/>
      <c r="L146" s="102"/>
      <c r="M146" s="102"/>
      <c r="N146" s="102"/>
      <c r="O146" s="102"/>
      <c r="P146" s="102"/>
      <c r="Q146" s="96"/>
      <c r="R146" s="96"/>
      <c r="S146" s="96"/>
      <c r="T146" s="96"/>
      <c r="U146" s="96"/>
      <c r="V146" s="96"/>
      <c r="W146" s="96"/>
      <c r="X146" s="96"/>
      <c r="Y146" s="96"/>
      <c r="Z146" s="96"/>
      <c r="AA146" s="96"/>
      <c r="AB146" s="96"/>
      <c r="AC146" s="96"/>
      <c r="AD146" s="96"/>
      <c r="AE146" s="99"/>
      <c r="AF146" s="139" t="s">
        <v>194</v>
      </c>
      <c r="AG146" s="138">
        <v>13</v>
      </c>
      <c r="AH146" s="138">
        <v>2015</v>
      </c>
      <c r="AI146" s="138">
        <v>12</v>
      </c>
      <c r="AJ146" s="138" t="s">
        <v>79</v>
      </c>
      <c r="AK146" s="138" t="s">
        <v>549</v>
      </c>
      <c r="AL146" s="123">
        <v>0</v>
      </c>
      <c r="AM146" s="123">
        <v>0</v>
      </c>
      <c r="AN146" s="123">
        <v>0</v>
      </c>
      <c r="AO146" s="138" t="s">
        <v>27</v>
      </c>
      <c r="AP146" s="96"/>
      <c r="AQ146" s="96"/>
      <c r="AR146" s="96"/>
      <c r="AS146" s="105"/>
      <c r="AT146" s="105"/>
      <c r="AU146" s="96"/>
      <c r="AV146" s="105"/>
      <c r="AW146" s="96"/>
      <c r="AX146" s="96"/>
      <c r="AY146" s="96"/>
      <c r="AZ146" s="96"/>
      <c r="BA146" s="96"/>
      <c r="BB146" s="96"/>
      <c r="BC146" s="96"/>
      <c r="BD146" s="96"/>
      <c r="BE146" s="96"/>
      <c r="BF146" s="96"/>
      <c r="BG146" s="96"/>
      <c r="BH146" s="96"/>
      <c r="BI146" s="96"/>
      <c r="BJ146" s="96"/>
      <c r="BK146" s="96"/>
      <c r="BL146" s="96"/>
      <c r="BM146" s="96"/>
      <c r="BN146" s="96"/>
      <c r="BO146" s="96"/>
      <c r="BP146" s="96"/>
      <c r="BQ146" s="96"/>
      <c r="BR146" s="96"/>
      <c r="BS146" s="96"/>
      <c r="BT146" s="96"/>
      <c r="BU146" s="96"/>
      <c r="BV146" s="96"/>
      <c r="BW146" s="96"/>
      <c r="BX146" s="96"/>
      <c r="BY146" s="96"/>
      <c r="BZ146" s="96"/>
      <c r="CA146" s="96"/>
      <c r="CB146" s="96"/>
      <c r="CC146" s="96"/>
      <c r="CD146" s="96"/>
      <c r="CE146" s="96"/>
      <c r="CF146" s="96"/>
      <c r="CG146" s="96"/>
      <c r="CH146" s="96"/>
      <c r="CI146" s="96"/>
      <c r="CJ146" s="96"/>
      <c r="CK146" s="96"/>
      <c r="CL146" s="96"/>
      <c r="CM146" s="96"/>
      <c r="CN146" s="96"/>
    </row>
    <row r="147" spans="1:92" ht="15">
      <c r="A147" s="96"/>
      <c r="B147" s="102"/>
      <c r="C147" s="102"/>
      <c r="D147" s="102"/>
      <c r="E147" s="102"/>
      <c r="F147" s="102"/>
      <c r="G147" s="102"/>
      <c r="H147" s="102"/>
      <c r="I147" s="102"/>
      <c r="J147" s="102"/>
      <c r="K147" s="102"/>
      <c r="L147" s="102"/>
      <c r="M147" s="102"/>
      <c r="N147" s="102"/>
      <c r="O147" s="102"/>
      <c r="P147" s="102"/>
      <c r="Q147" s="96"/>
      <c r="R147" s="96"/>
      <c r="S147" s="96"/>
      <c r="T147" s="96"/>
      <c r="U147" s="96"/>
      <c r="V147" s="96"/>
      <c r="W147" s="96"/>
      <c r="X147" s="96"/>
      <c r="Y147" s="96"/>
      <c r="Z147" s="96"/>
      <c r="AA147" s="96"/>
      <c r="AB147" s="96"/>
      <c r="AC147" s="96"/>
      <c r="AD147" s="96"/>
      <c r="AE147" s="99"/>
      <c r="AF147" s="139" t="s">
        <v>196</v>
      </c>
      <c r="AG147" s="138">
        <v>13</v>
      </c>
      <c r="AH147" s="138" t="s">
        <v>27</v>
      </c>
      <c r="AI147" s="138" t="s">
        <v>27</v>
      </c>
      <c r="AJ147" s="138" t="s">
        <v>27</v>
      </c>
      <c r="AK147" s="138" t="s">
        <v>27</v>
      </c>
      <c r="AL147" s="123" t="s">
        <v>27</v>
      </c>
      <c r="AM147" s="123" t="s">
        <v>27</v>
      </c>
      <c r="AN147" s="123" t="s">
        <v>27</v>
      </c>
      <c r="AO147" s="138" t="s">
        <v>27</v>
      </c>
      <c r="AP147" s="96"/>
      <c r="AQ147" s="96"/>
      <c r="AR147" s="96"/>
      <c r="AS147" s="105"/>
      <c r="AT147" s="105"/>
      <c r="AU147" s="96"/>
      <c r="AV147" s="105"/>
      <c r="AW147" s="96"/>
      <c r="AX147" s="96"/>
      <c r="AY147" s="96"/>
      <c r="AZ147" s="96"/>
      <c r="BA147" s="96"/>
      <c r="BB147" s="96"/>
      <c r="BC147" s="96"/>
      <c r="BD147" s="96"/>
      <c r="BE147" s="96"/>
      <c r="BF147" s="96"/>
      <c r="BG147" s="96"/>
      <c r="BH147" s="96"/>
      <c r="BI147" s="96"/>
      <c r="BJ147" s="96"/>
      <c r="BK147" s="96"/>
      <c r="BL147" s="96"/>
      <c r="BM147" s="96"/>
      <c r="BN147" s="96"/>
      <c r="BO147" s="96"/>
      <c r="BP147" s="96"/>
      <c r="BQ147" s="96"/>
      <c r="BR147" s="96"/>
      <c r="BS147" s="96"/>
      <c r="BT147" s="96"/>
      <c r="BU147" s="96"/>
      <c r="BV147" s="96"/>
      <c r="BW147" s="96"/>
      <c r="BX147" s="96"/>
      <c r="BY147" s="96"/>
      <c r="BZ147" s="96"/>
      <c r="CA147" s="96"/>
      <c r="CB147" s="96"/>
      <c r="CC147" s="96"/>
      <c r="CD147" s="96"/>
      <c r="CE147" s="96"/>
      <c r="CF147" s="96"/>
      <c r="CG147" s="96"/>
      <c r="CH147" s="96"/>
      <c r="CI147" s="96"/>
      <c r="CJ147" s="96"/>
      <c r="CK147" s="96"/>
      <c r="CL147" s="96"/>
      <c r="CM147" s="96"/>
      <c r="CN147" s="96"/>
    </row>
    <row r="148" spans="1:92" ht="15">
      <c r="A148" s="96"/>
      <c r="B148" s="102"/>
      <c r="C148" s="102"/>
      <c r="D148" s="102"/>
      <c r="E148" s="102"/>
      <c r="F148" s="102"/>
      <c r="G148" s="102"/>
      <c r="H148" s="102"/>
      <c r="I148" s="102"/>
      <c r="J148" s="102"/>
      <c r="K148" s="102"/>
      <c r="L148" s="102"/>
      <c r="M148" s="102"/>
      <c r="N148" s="102"/>
      <c r="O148" s="102"/>
      <c r="P148" s="102"/>
      <c r="Q148" s="96"/>
      <c r="R148" s="96"/>
      <c r="S148" s="96"/>
      <c r="T148" s="96"/>
      <c r="U148" s="96"/>
      <c r="V148" s="96"/>
      <c r="W148" s="96"/>
      <c r="X148" s="96"/>
      <c r="Y148" s="96"/>
      <c r="Z148" s="96"/>
      <c r="AA148" s="96"/>
      <c r="AB148" s="96"/>
      <c r="AC148" s="96"/>
      <c r="AD148" s="96"/>
      <c r="AE148" s="99"/>
      <c r="AF148" s="139" t="s">
        <v>197</v>
      </c>
      <c r="AG148" s="138">
        <v>4</v>
      </c>
      <c r="AH148" s="138" t="s">
        <v>27</v>
      </c>
      <c r="AI148" s="138" t="s">
        <v>27</v>
      </c>
      <c r="AJ148" s="138" t="s">
        <v>27</v>
      </c>
      <c r="AK148" s="138" t="s">
        <v>27</v>
      </c>
      <c r="AL148" s="123" t="s">
        <v>27</v>
      </c>
      <c r="AM148" s="123" t="s">
        <v>27</v>
      </c>
      <c r="AN148" s="123" t="s">
        <v>27</v>
      </c>
      <c r="AO148" s="138" t="s">
        <v>27</v>
      </c>
      <c r="AP148" s="96"/>
      <c r="AQ148" s="96"/>
      <c r="AR148" s="96"/>
      <c r="AS148" s="105"/>
      <c r="AT148" s="105"/>
      <c r="AU148" s="96"/>
      <c r="AV148" s="105"/>
      <c r="AW148" s="96"/>
      <c r="AX148" s="96"/>
      <c r="AY148" s="96"/>
      <c r="AZ148" s="96"/>
      <c r="BA148" s="96"/>
      <c r="BB148" s="96"/>
      <c r="BC148" s="96"/>
      <c r="BD148" s="96"/>
      <c r="BE148" s="96"/>
      <c r="BF148" s="96"/>
      <c r="BG148" s="96"/>
      <c r="BH148" s="96"/>
      <c r="BI148" s="96"/>
      <c r="BJ148" s="96"/>
      <c r="BK148" s="96"/>
      <c r="BL148" s="96"/>
      <c r="BM148" s="96"/>
      <c r="BN148" s="96"/>
      <c r="BO148" s="96"/>
      <c r="BP148" s="96"/>
      <c r="BQ148" s="96"/>
      <c r="BR148" s="96"/>
      <c r="BS148" s="96"/>
      <c r="BT148" s="96"/>
      <c r="BU148" s="96"/>
      <c r="BV148" s="96"/>
      <c r="BW148" s="96"/>
      <c r="BX148" s="96"/>
      <c r="BY148" s="96"/>
      <c r="BZ148" s="96"/>
      <c r="CA148" s="96"/>
      <c r="CB148" s="96"/>
      <c r="CC148" s="96"/>
      <c r="CD148" s="96"/>
      <c r="CE148" s="96"/>
      <c r="CF148" s="96"/>
      <c r="CG148" s="96"/>
      <c r="CH148" s="96"/>
      <c r="CI148" s="96"/>
      <c r="CJ148" s="96"/>
      <c r="CK148" s="96"/>
      <c r="CL148" s="96"/>
      <c r="CM148" s="96"/>
      <c r="CN148" s="96"/>
    </row>
    <row r="149" spans="1:92" ht="15">
      <c r="A149" s="96"/>
      <c r="B149" s="102"/>
      <c r="C149" s="102"/>
      <c r="D149" s="102"/>
      <c r="E149" s="102"/>
      <c r="F149" s="102"/>
      <c r="G149" s="102"/>
      <c r="H149" s="102"/>
      <c r="I149" s="102"/>
      <c r="J149" s="102"/>
      <c r="K149" s="102"/>
      <c r="L149" s="102"/>
      <c r="M149" s="102"/>
      <c r="N149" s="102"/>
      <c r="O149" s="102"/>
      <c r="P149" s="102"/>
      <c r="Q149" s="96"/>
      <c r="R149" s="96"/>
      <c r="S149" s="96"/>
      <c r="T149" s="96"/>
      <c r="U149" s="96"/>
      <c r="V149" s="96"/>
      <c r="W149" s="96"/>
      <c r="X149" s="96"/>
      <c r="Y149" s="96"/>
      <c r="Z149" s="96"/>
      <c r="AA149" s="96"/>
      <c r="AB149" s="96"/>
      <c r="AC149" s="96"/>
      <c r="AD149" s="96"/>
      <c r="AE149" s="99"/>
      <c r="AF149" s="139" t="s">
        <v>199</v>
      </c>
      <c r="AG149" s="138">
        <v>14</v>
      </c>
      <c r="AH149" s="138">
        <v>2015</v>
      </c>
      <c r="AI149" s="138">
        <v>12</v>
      </c>
      <c r="AJ149" s="138" t="s">
        <v>200</v>
      </c>
      <c r="AK149" s="138" t="s">
        <v>541</v>
      </c>
      <c r="AL149" s="123">
        <v>14</v>
      </c>
      <c r="AM149" s="123">
        <v>1219</v>
      </c>
      <c r="AN149" s="123">
        <v>61</v>
      </c>
      <c r="AO149" s="138" t="s">
        <v>27</v>
      </c>
      <c r="AP149" s="96"/>
      <c r="AQ149" s="96"/>
      <c r="AR149" s="96"/>
      <c r="AS149" s="105"/>
      <c r="AT149" s="105"/>
      <c r="AU149" s="96"/>
      <c r="AV149" s="105"/>
      <c r="AW149" s="96"/>
      <c r="AX149" s="96"/>
      <c r="AY149" s="96"/>
      <c r="AZ149" s="96"/>
      <c r="BA149" s="96"/>
      <c r="BB149" s="96"/>
      <c r="BC149" s="96"/>
      <c r="BD149" s="96"/>
      <c r="BE149" s="96"/>
      <c r="BF149" s="96"/>
      <c r="BG149" s="96"/>
      <c r="BH149" s="96"/>
      <c r="BI149" s="96"/>
      <c r="BJ149" s="96"/>
      <c r="BK149" s="96"/>
      <c r="BL149" s="96"/>
      <c r="BM149" s="96"/>
      <c r="BN149" s="96"/>
      <c r="BO149" s="96"/>
      <c r="BP149" s="96"/>
      <c r="BQ149" s="96"/>
      <c r="BR149" s="96"/>
      <c r="BS149" s="96"/>
      <c r="BT149" s="96"/>
      <c r="BU149" s="96"/>
      <c r="BV149" s="96"/>
      <c r="BW149" s="96"/>
      <c r="BX149" s="96"/>
      <c r="BY149" s="96"/>
      <c r="BZ149" s="96"/>
      <c r="CA149" s="96"/>
      <c r="CB149" s="96"/>
      <c r="CC149" s="96"/>
      <c r="CD149" s="96"/>
      <c r="CE149" s="96"/>
      <c r="CF149" s="96"/>
      <c r="CG149" s="96"/>
      <c r="CH149" s="96"/>
      <c r="CI149" s="96"/>
      <c r="CJ149" s="96"/>
      <c r="CK149" s="96"/>
      <c r="CL149" s="96"/>
      <c r="CM149" s="96"/>
      <c r="CN149" s="96"/>
    </row>
    <row r="150" spans="1:92" ht="15">
      <c r="A150" s="96"/>
      <c r="B150" s="102"/>
      <c r="C150" s="102"/>
      <c r="D150" s="102"/>
      <c r="E150" s="102"/>
      <c r="F150" s="102"/>
      <c r="G150" s="102"/>
      <c r="H150" s="102"/>
      <c r="I150" s="102"/>
      <c r="J150" s="102"/>
      <c r="K150" s="102"/>
      <c r="L150" s="102"/>
      <c r="M150" s="102"/>
      <c r="N150" s="102"/>
      <c r="O150" s="102"/>
      <c r="P150" s="102"/>
      <c r="Q150" s="96"/>
      <c r="R150" s="96"/>
      <c r="S150" s="96"/>
      <c r="T150" s="96"/>
      <c r="U150" s="96"/>
      <c r="V150" s="96"/>
      <c r="W150" s="96"/>
      <c r="X150" s="96"/>
      <c r="Y150" s="96"/>
      <c r="Z150" s="96"/>
      <c r="AA150" s="96"/>
      <c r="AB150" s="96"/>
      <c r="AC150" s="96"/>
      <c r="AD150" s="96"/>
      <c r="AE150" s="99"/>
      <c r="AF150" s="139" t="s">
        <v>201</v>
      </c>
      <c r="AG150" s="138">
        <v>11</v>
      </c>
      <c r="AH150" s="138" t="s">
        <v>27</v>
      </c>
      <c r="AI150" s="138" t="s">
        <v>27</v>
      </c>
      <c r="AJ150" s="138" t="s">
        <v>27</v>
      </c>
      <c r="AK150" s="138" t="s">
        <v>27</v>
      </c>
      <c r="AL150" s="123" t="s">
        <v>27</v>
      </c>
      <c r="AM150" s="123" t="s">
        <v>27</v>
      </c>
      <c r="AN150" s="123" t="s">
        <v>27</v>
      </c>
      <c r="AO150" s="138" t="s">
        <v>27</v>
      </c>
      <c r="AP150" s="96"/>
      <c r="AQ150" s="96"/>
      <c r="AR150" s="96"/>
      <c r="AS150" s="105"/>
      <c r="AT150" s="105"/>
      <c r="AU150" s="96"/>
      <c r="AV150" s="105"/>
      <c r="AW150" s="96"/>
      <c r="AX150" s="96"/>
      <c r="AY150" s="96"/>
      <c r="AZ150" s="96"/>
      <c r="BA150" s="96"/>
      <c r="BB150" s="96"/>
      <c r="BC150" s="96"/>
      <c r="BD150" s="96"/>
      <c r="BE150" s="96"/>
      <c r="BF150" s="96"/>
      <c r="BG150" s="96"/>
      <c r="BH150" s="96"/>
      <c r="BI150" s="96"/>
      <c r="BJ150" s="96"/>
      <c r="BK150" s="96"/>
      <c r="BL150" s="96"/>
      <c r="BM150" s="96"/>
      <c r="BN150" s="96"/>
      <c r="BO150" s="96"/>
      <c r="BP150" s="96"/>
      <c r="BQ150" s="96"/>
      <c r="BR150" s="96"/>
      <c r="BS150" s="96"/>
      <c r="BT150" s="96"/>
      <c r="BU150" s="96"/>
      <c r="BV150" s="96"/>
      <c r="BW150" s="96"/>
      <c r="BX150" s="96"/>
      <c r="BY150" s="96"/>
      <c r="BZ150" s="96"/>
      <c r="CA150" s="96"/>
      <c r="CB150" s="96"/>
      <c r="CC150" s="96"/>
      <c r="CD150" s="96"/>
      <c r="CE150" s="96"/>
      <c r="CF150" s="96"/>
      <c r="CG150" s="96"/>
      <c r="CH150" s="96"/>
      <c r="CI150" s="96"/>
      <c r="CJ150" s="96"/>
      <c r="CK150" s="96"/>
      <c r="CL150" s="96"/>
      <c r="CM150" s="96"/>
      <c r="CN150" s="96"/>
    </row>
    <row r="151" spans="1:92" ht="15">
      <c r="A151" s="96"/>
      <c r="B151" s="102"/>
      <c r="C151" s="102"/>
      <c r="D151" s="102"/>
      <c r="E151" s="102"/>
      <c r="F151" s="102"/>
      <c r="G151" s="102"/>
      <c r="H151" s="102"/>
      <c r="I151" s="102"/>
      <c r="J151" s="102"/>
      <c r="K151" s="102"/>
      <c r="L151" s="102"/>
      <c r="M151" s="102"/>
      <c r="N151" s="102"/>
      <c r="O151" s="102"/>
      <c r="P151" s="102"/>
      <c r="Q151" s="96"/>
      <c r="R151" s="96"/>
      <c r="S151" s="96"/>
      <c r="T151" s="96"/>
      <c r="U151" s="96"/>
      <c r="V151" s="96"/>
      <c r="W151" s="96"/>
      <c r="X151" s="96"/>
      <c r="Y151" s="96"/>
      <c r="Z151" s="96"/>
      <c r="AA151" s="96"/>
      <c r="AB151" s="96"/>
      <c r="AC151" s="96"/>
      <c r="AD151" s="96"/>
      <c r="AE151" s="99"/>
      <c r="AF151" s="139" t="s">
        <v>202</v>
      </c>
      <c r="AG151" s="138">
        <v>14</v>
      </c>
      <c r="AH151" s="138" t="s">
        <v>27</v>
      </c>
      <c r="AI151" s="138" t="s">
        <v>27</v>
      </c>
      <c r="AJ151" s="138" t="s">
        <v>27</v>
      </c>
      <c r="AK151" s="138" t="s">
        <v>27</v>
      </c>
      <c r="AL151" s="123" t="s">
        <v>27</v>
      </c>
      <c r="AM151" s="123" t="s">
        <v>27</v>
      </c>
      <c r="AN151" s="123" t="s">
        <v>27</v>
      </c>
      <c r="AO151" s="138" t="s">
        <v>27</v>
      </c>
      <c r="AP151" s="96"/>
      <c r="AQ151" s="96"/>
      <c r="AR151" s="96"/>
      <c r="AS151" s="105"/>
      <c r="AT151" s="105"/>
      <c r="AU151" s="96"/>
      <c r="AV151" s="105"/>
      <c r="AW151" s="96"/>
      <c r="AX151" s="96"/>
      <c r="AY151" s="96"/>
      <c r="AZ151" s="96"/>
      <c r="BA151" s="96"/>
      <c r="BB151" s="96"/>
      <c r="BC151" s="96"/>
      <c r="BD151" s="96"/>
      <c r="BE151" s="96"/>
      <c r="BF151" s="96"/>
      <c r="BG151" s="96"/>
      <c r="BH151" s="96"/>
      <c r="BI151" s="96"/>
      <c r="BJ151" s="96"/>
      <c r="BK151" s="96"/>
      <c r="BL151" s="96"/>
      <c r="BM151" s="96"/>
      <c r="BN151" s="96"/>
      <c r="BO151" s="96"/>
      <c r="BP151" s="96"/>
      <c r="BQ151" s="96"/>
      <c r="BR151" s="96"/>
      <c r="BS151" s="96"/>
      <c r="BT151" s="96"/>
      <c r="BU151" s="96"/>
      <c r="BV151" s="96"/>
      <c r="BW151" s="96"/>
      <c r="BX151" s="96"/>
      <c r="BY151" s="96"/>
      <c r="BZ151" s="96"/>
      <c r="CA151" s="96"/>
      <c r="CB151" s="96"/>
      <c r="CC151" s="96"/>
      <c r="CD151" s="96"/>
      <c r="CE151" s="96"/>
      <c r="CF151" s="96"/>
      <c r="CG151" s="96"/>
      <c r="CH151" s="96"/>
      <c r="CI151" s="96"/>
      <c r="CJ151" s="96"/>
      <c r="CK151" s="96"/>
      <c r="CL151" s="96"/>
      <c r="CM151" s="96"/>
      <c r="CN151" s="96"/>
    </row>
    <row r="152" spans="1:92" ht="15">
      <c r="A152" s="96"/>
      <c r="B152" s="102"/>
      <c r="C152" s="102"/>
      <c r="D152" s="102"/>
      <c r="E152" s="102"/>
      <c r="F152" s="102"/>
      <c r="G152" s="102"/>
      <c r="H152" s="102"/>
      <c r="I152" s="102"/>
      <c r="J152" s="102"/>
      <c r="K152" s="102"/>
      <c r="L152" s="102"/>
      <c r="M152" s="102"/>
      <c r="N152" s="102"/>
      <c r="O152" s="102"/>
      <c r="P152" s="102"/>
      <c r="Q152" s="96"/>
      <c r="R152" s="96"/>
      <c r="S152" s="96"/>
      <c r="T152" s="96"/>
      <c r="U152" s="96"/>
      <c r="V152" s="96"/>
      <c r="W152" s="96"/>
      <c r="X152" s="96"/>
      <c r="Y152" s="96"/>
      <c r="Z152" s="96"/>
      <c r="AA152" s="96"/>
      <c r="AB152" s="96"/>
      <c r="AC152" s="96"/>
      <c r="AD152" s="96"/>
      <c r="AE152" s="99"/>
      <c r="AF152" s="139" t="s">
        <v>203</v>
      </c>
      <c r="AG152" s="138">
        <v>12</v>
      </c>
      <c r="AH152" s="138" t="s">
        <v>27</v>
      </c>
      <c r="AI152" s="138" t="s">
        <v>27</v>
      </c>
      <c r="AJ152" s="138" t="s">
        <v>27</v>
      </c>
      <c r="AK152" s="138" t="s">
        <v>27</v>
      </c>
      <c r="AL152" s="123" t="s">
        <v>27</v>
      </c>
      <c r="AM152" s="123" t="s">
        <v>27</v>
      </c>
      <c r="AN152" s="123" t="s">
        <v>27</v>
      </c>
      <c r="AO152" s="138" t="s">
        <v>27</v>
      </c>
      <c r="AP152" s="96"/>
      <c r="AQ152" s="96"/>
      <c r="AR152" s="96"/>
      <c r="AS152" s="105"/>
      <c r="AT152" s="105"/>
      <c r="AU152" s="96"/>
      <c r="AV152" s="105"/>
      <c r="AW152" s="96"/>
      <c r="AX152" s="96"/>
      <c r="AY152" s="96"/>
      <c r="AZ152" s="96"/>
      <c r="BA152" s="96"/>
      <c r="BB152" s="96"/>
      <c r="BC152" s="96"/>
      <c r="BD152" s="96"/>
      <c r="BE152" s="96"/>
      <c r="BF152" s="96"/>
      <c r="BG152" s="96"/>
      <c r="BH152" s="96"/>
      <c r="BI152" s="96"/>
      <c r="BJ152" s="96"/>
      <c r="BK152" s="96"/>
      <c r="BL152" s="96"/>
      <c r="BM152" s="96"/>
      <c r="BN152" s="96"/>
      <c r="BO152" s="96"/>
      <c r="BP152" s="96"/>
      <c r="BQ152" s="96"/>
      <c r="BR152" s="96"/>
      <c r="BS152" s="96"/>
      <c r="BT152" s="96"/>
      <c r="BU152" s="96"/>
      <c r="BV152" s="96"/>
      <c r="BW152" s="96"/>
      <c r="BX152" s="96"/>
      <c r="BY152" s="96"/>
      <c r="BZ152" s="96"/>
      <c r="CA152" s="96"/>
      <c r="CB152" s="96"/>
      <c r="CC152" s="96"/>
      <c r="CD152" s="96"/>
      <c r="CE152" s="96"/>
      <c r="CF152" s="96"/>
      <c r="CG152" s="96"/>
      <c r="CH152" s="96"/>
      <c r="CI152" s="96"/>
      <c r="CJ152" s="96"/>
      <c r="CK152" s="96"/>
      <c r="CL152" s="96"/>
      <c r="CM152" s="96"/>
      <c r="CN152" s="96"/>
    </row>
    <row r="153" spans="1:92" ht="15">
      <c r="A153" s="96"/>
      <c r="B153" s="102"/>
      <c r="C153" s="102"/>
      <c r="D153" s="102"/>
      <c r="E153" s="102"/>
      <c r="F153" s="102"/>
      <c r="G153" s="102"/>
      <c r="H153" s="102"/>
      <c r="I153" s="102"/>
      <c r="J153" s="102"/>
      <c r="K153" s="102"/>
      <c r="L153" s="102"/>
      <c r="M153" s="102"/>
      <c r="N153" s="102"/>
      <c r="O153" s="102"/>
      <c r="P153" s="102"/>
      <c r="Q153" s="96"/>
      <c r="R153" s="96"/>
      <c r="S153" s="96"/>
      <c r="T153" s="96"/>
      <c r="U153" s="96"/>
      <c r="V153" s="96"/>
      <c r="W153" s="96"/>
      <c r="X153" s="96"/>
      <c r="Y153" s="96"/>
      <c r="Z153" s="96"/>
      <c r="AA153" s="96"/>
      <c r="AB153" s="96"/>
      <c r="AC153" s="96"/>
      <c r="AD153" s="96"/>
      <c r="AE153" s="99"/>
      <c r="AF153" s="139" t="s">
        <v>204</v>
      </c>
      <c r="AG153" s="138">
        <v>8</v>
      </c>
      <c r="AH153" s="138">
        <v>2023</v>
      </c>
      <c r="AI153" s="138">
        <v>12</v>
      </c>
      <c r="AJ153" s="138" t="s">
        <v>205</v>
      </c>
      <c r="AK153" s="138" t="s">
        <v>541</v>
      </c>
      <c r="AL153" s="123">
        <v>7</v>
      </c>
      <c r="AM153" s="123">
        <v>878</v>
      </c>
      <c r="AN153" s="123">
        <v>43</v>
      </c>
      <c r="AO153" s="138" t="s">
        <v>27</v>
      </c>
      <c r="AP153" s="96"/>
      <c r="AQ153" s="96"/>
      <c r="AR153" s="96"/>
      <c r="AS153" s="105"/>
      <c r="AT153" s="105"/>
      <c r="AU153" s="96"/>
      <c r="AV153" s="105"/>
      <c r="AW153" s="96"/>
      <c r="AX153" s="96"/>
      <c r="AY153" s="96"/>
      <c r="AZ153" s="96"/>
      <c r="BA153" s="96"/>
      <c r="BB153" s="96"/>
      <c r="BC153" s="96"/>
      <c r="BD153" s="96"/>
      <c r="BE153" s="96"/>
      <c r="BF153" s="96"/>
      <c r="BG153" s="96"/>
      <c r="BH153" s="96"/>
      <c r="BI153" s="96"/>
      <c r="BJ153" s="96"/>
      <c r="BK153" s="96"/>
      <c r="BL153" s="96"/>
      <c r="BM153" s="96"/>
      <c r="BN153" s="96"/>
      <c r="BO153" s="96"/>
      <c r="BP153" s="96"/>
      <c r="BQ153" s="96"/>
      <c r="BR153" s="96"/>
      <c r="BS153" s="96"/>
      <c r="BT153" s="96"/>
      <c r="BU153" s="96"/>
      <c r="BV153" s="96"/>
      <c r="BW153" s="96"/>
      <c r="BX153" s="96"/>
      <c r="BY153" s="96"/>
      <c r="BZ153" s="96"/>
      <c r="CA153" s="96"/>
      <c r="CB153" s="96"/>
      <c r="CC153" s="96"/>
      <c r="CD153" s="96"/>
      <c r="CE153" s="96"/>
      <c r="CF153" s="96"/>
      <c r="CG153" s="96"/>
      <c r="CH153" s="96"/>
      <c r="CI153" s="96"/>
      <c r="CJ153" s="96"/>
      <c r="CK153" s="96"/>
      <c r="CL153" s="96"/>
      <c r="CM153" s="96"/>
      <c r="CN153" s="96"/>
    </row>
    <row r="154" spans="1:92" ht="15">
      <c r="A154" s="96"/>
      <c r="B154" s="102"/>
      <c r="C154" s="102"/>
      <c r="D154" s="102"/>
      <c r="E154" s="102"/>
      <c r="F154" s="102"/>
      <c r="G154" s="102"/>
      <c r="H154" s="102"/>
      <c r="I154" s="102"/>
      <c r="J154" s="102"/>
      <c r="K154" s="102"/>
      <c r="L154" s="102"/>
      <c r="M154" s="102"/>
      <c r="N154" s="102"/>
      <c r="O154" s="102"/>
      <c r="P154" s="102"/>
      <c r="Q154" s="96"/>
      <c r="R154" s="96"/>
      <c r="S154" s="96"/>
      <c r="T154" s="96"/>
      <c r="U154" s="96"/>
      <c r="V154" s="96"/>
      <c r="W154" s="96"/>
      <c r="X154" s="96"/>
      <c r="Y154" s="96"/>
      <c r="Z154" s="96"/>
      <c r="AA154" s="96"/>
      <c r="AB154" s="96"/>
      <c r="AC154" s="96"/>
      <c r="AD154" s="96"/>
      <c r="AE154" s="99"/>
      <c r="AF154" s="136" t="s">
        <v>206</v>
      </c>
      <c r="AG154" s="137">
        <v>13</v>
      </c>
      <c r="AH154" s="138">
        <v>2015</v>
      </c>
      <c r="AI154" s="138">
        <v>12</v>
      </c>
      <c r="AJ154" s="138" t="s">
        <v>207</v>
      </c>
      <c r="AK154" s="138" t="s">
        <v>543</v>
      </c>
      <c r="AL154" s="123">
        <v>11</v>
      </c>
      <c r="AM154" s="123">
        <v>2005</v>
      </c>
      <c r="AN154" s="123">
        <v>64</v>
      </c>
      <c r="AO154" s="138" t="s">
        <v>27</v>
      </c>
      <c r="AP154" s="96"/>
      <c r="AQ154" s="96"/>
      <c r="AR154" s="96"/>
      <c r="AS154" s="105"/>
      <c r="AT154" s="105"/>
      <c r="AU154" s="96"/>
      <c r="AV154" s="105"/>
      <c r="AW154" s="96"/>
      <c r="AX154" s="96"/>
      <c r="AY154" s="96"/>
      <c r="AZ154" s="96"/>
      <c r="BA154" s="96"/>
      <c r="BB154" s="96"/>
      <c r="BC154" s="96"/>
      <c r="BD154" s="96"/>
      <c r="BE154" s="96"/>
      <c r="BF154" s="96"/>
      <c r="BG154" s="96"/>
      <c r="BH154" s="96"/>
      <c r="BI154" s="96"/>
      <c r="BJ154" s="96"/>
      <c r="BK154" s="96"/>
      <c r="BL154" s="96"/>
      <c r="BM154" s="96"/>
      <c r="BN154" s="96"/>
      <c r="BO154" s="96"/>
      <c r="BP154" s="96"/>
      <c r="BQ154" s="96"/>
      <c r="BR154" s="96"/>
      <c r="BS154" s="96"/>
      <c r="BT154" s="96"/>
      <c r="BU154" s="96"/>
      <c r="BV154" s="96"/>
      <c r="BW154" s="96"/>
      <c r="BX154" s="96"/>
      <c r="BY154" s="96"/>
      <c r="BZ154" s="96"/>
      <c r="CA154" s="96"/>
      <c r="CB154" s="96"/>
      <c r="CC154" s="96"/>
      <c r="CD154" s="96"/>
      <c r="CE154" s="96"/>
      <c r="CF154" s="96"/>
      <c r="CG154" s="96"/>
      <c r="CH154" s="96"/>
      <c r="CI154" s="96"/>
      <c r="CJ154" s="96"/>
      <c r="CK154" s="96"/>
      <c r="CL154" s="96"/>
      <c r="CM154" s="96"/>
      <c r="CN154" s="96"/>
    </row>
    <row r="155" spans="1:92" ht="15">
      <c r="A155" s="96"/>
      <c r="B155" s="102"/>
      <c r="C155" s="102"/>
      <c r="D155" s="102"/>
      <c r="E155" s="102"/>
      <c r="F155" s="102"/>
      <c r="G155" s="102"/>
      <c r="H155" s="102"/>
      <c r="I155" s="102"/>
      <c r="J155" s="102"/>
      <c r="K155" s="102"/>
      <c r="L155" s="102"/>
      <c r="M155" s="102"/>
      <c r="N155" s="102"/>
      <c r="O155" s="102"/>
      <c r="P155" s="102"/>
      <c r="Q155" s="96"/>
      <c r="R155" s="96"/>
      <c r="S155" s="96"/>
      <c r="T155" s="96"/>
      <c r="U155" s="96"/>
      <c r="V155" s="96"/>
      <c r="W155" s="96"/>
      <c r="X155" s="96"/>
      <c r="Y155" s="96"/>
      <c r="Z155" s="96"/>
      <c r="AA155" s="96"/>
      <c r="AB155" s="96"/>
      <c r="AC155" s="96"/>
      <c r="AD155" s="96"/>
      <c r="AE155" s="99"/>
      <c r="AF155" s="139" t="s">
        <v>208</v>
      </c>
      <c r="AG155" s="138">
        <v>14</v>
      </c>
      <c r="AH155" s="138" t="s">
        <v>27</v>
      </c>
      <c r="AI155" s="138" t="s">
        <v>27</v>
      </c>
      <c r="AJ155" s="138" t="s">
        <v>27</v>
      </c>
      <c r="AK155" s="138" t="s">
        <v>27</v>
      </c>
      <c r="AL155" s="123" t="s">
        <v>27</v>
      </c>
      <c r="AM155" s="123" t="s">
        <v>27</v>
      </c>
      <c r="AN155" s="123" t="s">
        <v>27</v>
      </c>
      <c r="AO155" s="138" t="s">
        <v>27</v>
      </c>
      <c r="AP155" s="96"/>
      <c r="AQ155" s="96"/>
      <c r="AR155" s="96"/>
      <c r="AS155" s="105"/>
      <c r="AT155" s="105"/>
      <c r="AU155" s="96"/>
      <c r="AV155" s="105"/>
      <c r="AW155" s="96"/>
      <c r="AX155" s="96"/>
      <c r="AY155" s="96"/>
      <c r="AZ155" s="96"/>
      <c r="BA155" s="96"/>
      <c r="BB155" s="96"/>
      <c r="BC155" s="96"/>
      <c r="BD155" s="96"/>
      <c r="BE155" s="96"/>
      <c r="BF155" s="96"/>
      <c r="BG155" s="96"/>
      <c r="BH155" s="96"/>
      <c r="BI155" s="96"/>
      <c r="BJ155" s="96"/>
      <c r="BK155" s="96"/>
      <c r="BL155" s="96"/>
      <c r="BM155" s="96"/>
      <c r="BN155" s="96"/>
      <c r="BO155" s="96"/>
      <c r="BP155" s="96"/>
      <c r="BQ155" s="96"/>
      <c r="BR155" s="96"/>
      <c r="BS155" s="96"/>
      <c r="BT155" s="96"/>
      <c r="BU155" s="96"/>
      <c r="BV155" s="96"/>
      <c r="BW155" s="96"/>
      <c r="BX155" s="96"/>
      <c r="BY155" s="96"/>
      <c r="BZ155" s="96"/>
      <c r="CA155" s="96"/>
      <c r="CB155" s="96"/>
      <c r="CC155" s="96"/>
      <c r="CD155" s="96"/>
      <c r="CE155" s="96"/>
      <c r="CF155" s="96"/>
      <c r="CG155" s="96"/>
      <c r="CH155" s="96"/>
      <c r="CI155" s="96"/>
      <c r="CJ155" s="96"/>
      <c r="CK155" s="96"/>
      <c r="CL155" s="96"/>
      <c r="CM155" s="96"/>
      <c r="CN155" s="96"/>
    </row>
    <row r="156" spans="1:92" ht="15">
      <c r="A156" s="96"/>
      <c r="B156" s="102"/>
      <c r="C156" s="102"/>
      <c r="D156" s="102"/>
      <c r="E156" s="102"/>
      <c r="F156" s="102"/>
      <c r="G156" s="102"/>
      <c r="H156" s="102"/>
      <c r="I156" s="102"/>
      <c r="J156" s="102"/>
      <c r="K156" s="102"/>
      <c r="L156" s="102"/>
      <c r="M156" s="102"/>
      <c r="N156" s="102"/>
      <c r="O156" s="102"/>
      <c r="P156" s="102"/>
      <c r="Q156" s="96"/>
      <c r="R156" s="96"/>
      <c r="S156" s="96"/>
      <c r="T156" s="96"/>
      <c r="U156" s="96"/>
      <c r="V156" s="96"/>
      <c r="W156" s="96"/>
      <c r="X156" s="96"/>
      <c r="Y156" s="96"/>
      <c r="Z156" s="96"/>
      <c r="AA156" s="96"/>
      <c r="AB156" s="96"/>
      <c r="AC156" s="96"/>
      <c r="AD156" s="96"/>
      <c r="AE156" s="99"/>
      <c r="AF156" s="139" t="s">
        <v>209</v>
      </c>
      <c r="AG156" s="138">
        <v>6</v>
      </c>
      <c r="AH156" s="138" t="s">
        <v>27</v>
      </c>
      <c r="AI156" s="138" t="s">
        <v>27</v>
      </c>
      <c r="AJ156" s="138" t="s">
        <v>27</v>
      </c>
      <c r="AK156" s="138" t="s">
        <v>27</v>
      </c>
      <c r="AL156" s="123" t="s">
        <v>27</v>
      </c>
      <c r="AM156" s="123" t="s">
        <v>27</v>
      </c>
      <c r="AN156" s="123" t="s">
        <v>27</v>
      </c>
      <c r="AO156" s="138" t="s">
        <v>27</v>
      </c>
      <c r="AP156" s="96"/>
      <c r="AQ156" s="96"/>
      <c r="AR156" s="96"/>
      <c r="AS156" s="105"/>
      <c r="AT156" s="105"/>
      <c r="AU156" s="96"/>
      <c r="AV156" s="105"/>
      <c r="AW156" s="96"/>
      <c r="AX156" s="96"/>
      <c r="AY156" s="96"/>
      <c r="AZ156" s="96"/>
      <c r="BA156" s="96"/>
      <c r="BB156" s="96"/>
      <c r="BC156" s="96"/>
      <c r="BD156" s="96"/>
      <c r="BE156" s="96"/>
      <c r="BF156" s="96"/>
      <c r="BG156" s="96"/>
      <c r="BH156" s="96"/>
      <c r="BI156" s="96"/>
      <c r="BJ156" s="96"/>
      <c r="BK156" s="96"/>
      <c r="BL156" s="96"/>
      <c r="BM156" s="96"/>
      <c r="BN156" s="96"/>
      <c r="BO156" s="96"/>
      <c r="BP156" s="96"/>
      <c r="BQ156" s="96"/>
      <c r="BR156" s="96"/>
      <c r="BS156" s="96"/>
      <c r="BT156" s="96"/>
      <c r="BU156" s="96"/>
      <c r="BV156" s="96"/>
      <c r="BW156" s="96"/>
      <c r="BX156" s="96"/>
      <c r="BY156" s="96"/>
      <c r="BZ156" s="96"/>
      <c r="CA156" s="96"/>
      <c r="CB156" s="96"/>
      <c r="CC156" s="96"/>
      <c r="CD156" s="96"/>
      <c r="CE156" s="96"/>
      <c r="CF156" s="96"/>
      <c r="CG156" s="96"/>
      <c r="CH156" s="96"/>
      <c r="CI156" s="96"/>
      <c r="CJ156" s="96"/>
      <c r="CK156" s="96"/>
      <c r="CL156" s="96"/>
      <c r="CM156" s="96"/>
      <c r="CN156" s="96"/>
    </row>
    <row r="157" spans="1:92" ht="15">
      <c r="A157" s="96"/>
      <c r="B157" s="102"/>
      <c r="C157" s="102"/>
      <c r="D157" s="102"/>
      <c r="E157" s="102"/>
      <c r="F157" s="102"/>
      <c r="G157" s="102"/>
      <c r="H157" s="102"/>
      <c r="I157" s="102"/>
      <c r="J157" s="102"/>
      <c r="K157" s="102"/>
      <c r="L157" s="102"/>
      <c r="M157" s="102"/>
      <c r="N157" s="102"/>
      <c r="O157" s="102"/>
      <c r="P157" s="102"/>
      <c r="Q157" s="96"/>
      <c r="R157" s="96"/>
      <c r="S157" s="96"/>
      <c r="T157" s="96"/>
      <c r="U157" s="96"/>
      <c r="V157" s="96"/>
      <c r="W157" s="96"/>
      <c r="X157" s="96"/>
      <c r="Y157" s="96"/>
      <c r="Z157" s="96"/>
      <c r="AA157" s="96"/>
      <c r="AB157" s="96"/>
      <c r="AC157" s="96"/>
      <c r="AD157" s="96"/>
      <c r="AE157" s="99"/>
      <c r="AF157" s="139" t="s">
        <v>210</v>
      </c>
      <c r="AG157" s="138">
        <v>13</v>
      </c>
      <c r="AH157" s="138" t="s">
        <v>27</v>
      </c>
      <c r="AI157" s="138" t="s">
        <v>27</v>
      </c>
      <c r="AJ157" s="138" t="s">
        <v>27</v>
      </c>
      <c r="AK157" s="138" t="s">
        <v>27</v>
      </c>
      <c r="AL157" s="123" t="s">
        <v>27</v>
      </c>
      <c r="AM157" s="123" t="s">
        <v>27</v>
      </c>
      <c r="AN157" s="123" t="s">
        <v>27</v>
      </c>
      <c r="AO157" s="138" t="s">
        <v>27</v>
      </c>
      <c r="AP157" s="96"/>
      <c r="AQ157" s="96"/>
      <c r="AR157" s="96"/>
      <c r="AS157" s="105"/>
      <c r="AT157" s="105"/>
      <c r="AU157" s="96"/>
      <c r="AV157" s="105"/>
      <c r="AW157" s="96"/>
      <c r="AX157" s="96"/>
      <c r="AY157" s="96"/>
      <c r="AZ157" s="96"/>
      <c r="BA157" s="96"/>
      <c r="BB157" s="96"/>
      <c r="BC157" s="96"/>
      <c r="BD157" s="96"/>
      <c r="BE157" s="96"/>
      <c r="BF157" s="96"/>
      <c r="BG157" s="96"/>
      <c r="BH157" s="96"/>
      <c r="BI157" s="96"/>
      <c r="BJ157" s="96"/>
      <c r="BK157" s="96"/>
      <c r="BL157" s="96"/>
      <c r="BM157" s="96"/>
      <c r="BN157" s="96"/>
      <c r="BO157" s="96"/>
      <c r="BP157" s="96"/>
      <c r="BQ157" s="96"/>
      <c r="BR157" s="96"/>
      <c r="BS157" s="96"/>
      <c r="BT157" s="96"/>
      <c r="BU157" s="96"/>
      <c r="BV157" s="96"/>
      <c r="BW157" s="96"/>
      <c r="BX157" s="96"/>
      <c r="BY157" s="96"/>
      <c r="BZ157" s="96"/>
      <c r="CA157" s="96"/>
      <c r="CB157" s="96"/>
      <c r="CC157" s="96"/>
      <c r="CD157" s="96"/>
      <c r="CE157" s="96"/>
      <c r="CF157" s="96"/>
      <c r="CG157" s="96"/>
      <c r="CH157" s="96"/>
      <c r="CI157" s="96"/>
      <c r="CJ157" s="96"/>
      <c r="CK157" s="96"/>
      <c r="CL157" s="96"/>
      <c r="CM157" s="96"/>
      <c r="CN157" s="96"/>
    </row>
    <row r="158" spans="1:92" ht="15">
      <c r="A158" s="96"/>
      <c r="B158" s="102"/>
      <c r="C158" s="102"/>
      <c r="D158" s="102"/>
      <c r="E158" s="102"/>
      <c r="F158" s="102"/>
      <c r="G158" s="102"/>
      <c r="H158" s="102"/>
      <c r="I158" s="102"/>
      <c r="J158" s="102"/>
      <c r="K158" s="102"/>
      <c r="L158" s="102"/>
      <c r="M158" s="102"/>
      <c r="N158" s="102"/>
      <c r="O158" s="102"/>
      <c r="P158" s="102"/>
      <c r="Q158" s="96"/>
      <c r="R158" s="96"/>
      <c r="S158" s="96"/>
      <c r="T158" s="96"/>
      <c r="U158" s="96"/>
      <c r="V158" s="96"/>
      <c r="W158" s="96"/>
      <c r="X158" s="96"/>
      <c r="Y158" s="96"/>
      <c r="Z158" s="96"/>
      <c r="AA158" s="96"/>
      <c r="AB158" s="96"/>
      <c r="AC158" s="96"/>
      <c r="AD158" s="96"/>
      <c r="AE158" s="99"/>
      <c r="AF158" s="139" t="s">
        <v>211</v>
      </c>
      <c r="AG158" s="138">
        <v>9</v>
      </c>
      <c r="AH158" s="138" t="s">
        <v>27</v>
      </c>
      <c r="AI158" s="138" t="s">
        <v>27</v>
      </c>
      <c r="AJ158" s="138" t="s">
        <v>27</v>
      </c>
      <c r="AK158" s="138" t="s">
        <v>27</v>
      </c>
      <c r="AL158" s="123" t="s">
        <v>27</v>
      </c>
      <c r="AM158" s="123" t="s">
        <v>27</v>
      </c>
      <c r="AN158" s="123" t="s">
        <v>27</v>
      </c>
      <c r="AO158" s="138" t="s">
        <v>27</v>
      </c>
      <c r="AP158" s="96"/>
      <c r="AQ158" s="96"/>
      <c r="AR158" s="96"/>
      <c r="AS158" s="105"/>
      <c r="AT158" s="105"/>
      <c r="AU158" s="96"/>
      <c r="AV158" s="105"/>
      <c r="AW158" s="96"/>
      <c r="AX158" s="96"/>
      <c r="AY158" s="96"/>
      <c r="AZ158" s="96"/>
      <c r="BA158" s="96"/>
      <c r="BB158" s="96"/>
      <c r="BC158" s="96"/>
      <c r="BD158" s="96"/>
      <c r="BE158" s="96"/>
      <c r="BF158" s="96"/>
      <c r="BG158" s="96"/>
      <c r="BH158" s="96"/>
      <c r="BI158" s="96"/>
      <c r="BJ158" s="96"/>
      <c r="BK158" s="96"/>
      <c r="BL158" s="96"/>
      <c r="BM158" s="96"/>
      <c r="BN158" s="96"/>
      <c r="BO158" s="96"/>
      <c r="BP158" s="96"/>
      <c r="BQ158" s="96"/>
      <c r="BR158" s="96"/>
      <c r="BS158" s="96"/>
      <c r="BT158" s="96"/>
      <c r="BU158" s="96"/>
      <c r="BV158" s="96"/>
      <c r="BW158" s="96"/>
      <c r="BX158" s="96"/>
      <c r="BY158" s="96"/>
      <c r="BZ158" s="96"/>
      <c r="CA158" s="96"/>
      <c r="CB158" s="96"/>
      <c r="CC158" s="96"/>
      <c r="CD158" s="96"/>
      <c r="CE158" s="96"/>
      <c r="CF158" s="96"/>
      <c r="CG158" s="96"/>
      <c r="CH158" s="96"/>
      <c r="CI158" s="96"/>
      <c r="CJ158" s="96"/>
      <c r="CK158" s="96"/>
      <c r="CL158" s="96"/>
      <c r="CM158" s="96"/>
      <c r="CN158" s="96"/>
    </row>
    <row r="159" spans="1:92" ht="15">
      <c r="A159" s="96"/>
      <c r="B159" s="102"/>
      <c r="C159" s="102"/>
      <c r="D159" s="102"/>
      <c r="E159" s="102"/>
      <c r="F159" s="102"/>
      <c r="G159" s="102"/>
      <c r="H159" s="102"/>
      <c r="I159" s="102"/>
      <c r="J159" s="102"/>
      <c r="K159" s="102"/>
      <c r="L159" s="102"/>
      <c r="M159" s="102"/>
      <c r="N159" s="102"/>
      <c r="O159" s="102"/>
      <c r="P159" s="102"/>
      <c r="Q159" s="96"/>
      <c r="R159" s="96"/>
      <c r="S159" s="96"/>
      <c r="T159" s="96"/>
      <c r="U159" s="96"/>
      <c r="V159" s="96"/>
      <c r="W159" s="96"/>
      <c r="X159" s="96"/>
      <c r="Y159" s="96"/>
      <c r="Z159" s="96"/>
      <c r="AA159" s="96"/>
      <c r="AB159" s="96"/>
      <c r="AC159" s="96"/>
      <c r="AD159" s="96"/>
      <c r="AE159" s="99"/>
      <c r="AF159" s="139" t="s">
        <v>213</v>
      </c>
      <c r="AG159" s="138">
        <v>8</v>
      </c>
      <c r="AH159" s="138" t="s">
        <v>27</v>
      </c>
      <c r="AI159" s="138" t="s">
        <v>27</v>
      </c>
      <c r="AJ159" s="138" t="s">
        <v>27</v>
      </c>
      <c r="AK159" s="138" t="s">
        <v>27</v>
      </c>
      <c r="AL159" s="123" t="s">
        <v>27</v>
      </c>
      <c r="AM159" s="123" t="s">
        <v>27</v>
      </c>
      <c r="AN159" s="123" t="s">
        <v>27</v>
      </c>
      <c r="AO159" s="138"/>
      <c r="AP159" s="96"/>
      <c r="AQ159" s="96"/>
      <c r="AR159" s="96"/>
      <c r="AS159" s="105"/>
      <c r="AT159" s="105"/>
      <c r="AU159" s="96"/>
      <c r="AV159" s="105"/>
      <c r="AW159" s="96"/>
      <c r="AX159" s="96"/>
      <c r="AY159" s="96"/>
      <c r="AZ159" s="96"/>
      <c r="BA159" s="96"/>
      <c r="BB159" s="96"/>
      <c r="BC159" s="96"/>
      <c r="BD159" s="96"/>
      <c r="BE159" s="96"/>
      <c r="BF159" s="96"/>
      <c r="BG159" s="96"/>
      <c r="BH159" s="96"/>
      <c r="BI159" s="96"/>
      <c r="BJ159" s="96"/>
      <c r="BK159" s="96"/>
      <c r="BL159" s="96"/>
      <c r="BM159" s="96"/>
      <c r="BN159" s="96"/>
      <c r="BO159" s="96"/>
      <c r="BP159" s="96"/>
      <c r="BQ159" s="96"/>
      <c r="BR159" s="96"/>
      <c r="BS159" s="96"/>
      <c r="BT159" s="96"/>
      <c r="BU159" s="96"/>
      <c r="BV159" s="96"/>
      <c r="BW159" s="96"/>
      <c r="BX159" s="96"/>
      <c r="BY159" s="96"/>
      <c r="BZ159" s="96"/>
      <c r="CA159" s="96"/>
      <c r="CB159" s="96"/>
      <c r="CC159" s="96"/>
      <c r="CD159" s="96"/>
      <c r="CE159" s="96"/>
      <c r="CF159" s="96"/>
      <c r="CG159" s="96"/>
      <c r="CH159" s="96"/>
      <c r="CI159" s="96"/>
      <c r="CJ159" s="96"/>
      <c r="CK159" s="96"/>
      <c r="CL159" s="96"/>
      <c r="CM159" s="96"/>
      <c r="CN159" s="96"/>
    </row>
    <row r="160" spans="1:92" ht="15">
      <c r="A160" s="96"/>
      <c r="B160" s="102"/>
      <c r="C160" s="102"/>
      <c r="D160" s="102"/>
      <c r="E160" s="102"/>
      <c r="F160" s="102"/>
      <c r="G160" s="102"/>
      <c r="H160" s="102"/>
      <c r="I160" s="102"/>
      <c r="J160" s="102"/>
      <c r="K160" s="102"/>
      <c r="L160" s="102"/>
      <c r="M160" s="102"/>
      <c r="N160" s="102"/>
      <c r="O160" s="102"/>
      <c r="P160" s="102"/>
      <c r="Q160" s="96"/>
      <c r="R160" s="96"/>
      <c r="S160" s="96"/>
      <c r="T160" s="96"/>
      <c r="U160" s="96"/>
      <c r="V160" s="96"/>
      <c r="W160" s="96"/>
      <c r="X160" s="96"/>
      <c r="Y160" s="96"/>
      <c r="Z160" s="96"/>
      <c r="AA160" s="96"/>
      <c r="AB160" s="96"/>
      <c r="AC160" s="96"/>
      <c r="AD160" s="96"/>
      <c r="AE160" s="99"/>
      <c r="AF160" s="139" t="s">
        <v>214</v>
      </c>
      <c r="AG160" s="138">
        <v>7</v>
      </c>
      <c r="AH160" s="138">
        <v>2023</v>
      </c>
      <c r="AI160" s="138">
        <v>12</v>
      </c>
      <c r="AJ160" s="138" t="s">
        <v>215</v>
      </c>
      <c r="AK160" s="138" t="s">
        <v>541</v>
      </c>
      <c r="AL160" s="123">
        <v>5</v>
      </c>
      <c r="AM160" s="123">
        <v>398</v>
      </c>
      <c r="AN160" s="123">
        <v>19</v>
      </c>
      <c r="AO160" s="138" t="s">
        <v>27</v>
      </c>
      <c r="AP160" s="96"/>
      <c r="AQ160" s="96"/>
      <c r="AR160" s="96"/>
      <c r="AS160" s="105"/>
      <c r="AT160" s="105"/>
      <c r="AU160" s="96"/>
      <c r="AV160" s="105"/>
      <c r="AW160" s="96"/>
      <c r="AX160" s="96"/>
      <c r="AY160" s="96"/>
      <c r="AZ160" s="96"/>
      <c r="BA160" s="96"/>
      <c r="BB160" s="96"/>
      <c r="BC160" s="96"/>
      <c r="BD160" s="96"/>
      <c r="BE160" s="96"/>
      <c r="BF160" s="96"/>
      <c r="BG160" s="96"/>
      <c r="BH160" s="96"/>
      <c r="BI160" s="96"/>
      <c r="BJ160" s="96"/>
      <c r="BK160" s="96"/>
      <c r="BL160" s="96"/>
      <c r="BM160" s="96"/>
      <c r="BN160" s="96"/>
      <c r="BO160" s="96"/>
      <c r="BP160" s="96"/>
      <c r="BQ160" s="96"/>
      <c r="BR160" s="96"/>
      <c r="BS160" s="96"/>
      <c r="BT160" s="96"/>
      <c r="BU160" s="96"/>
      <c r="BV160" s="96"/>
      <c r="BW160" s="96"/>
      <c r="BX160" s="96"/>
      <c r="BY160" s="96"/>
      <c r="BZ160" s="96"/>
      <c r="CA160" s="96"/>
      <c r="CB160" s="96"/>
      <c r="CC160" s="96"/>
      <c r="CD160" s="96"/>
      <c r="CE160" s="96"/>
      <c r="CF160" s="96"/>
      <c r="CG160" s="96"/>
      <c r="CH160" s="96"/>
      <c r="CI160" s="96"/>
      <c r="CJ160" s="96"/>
      <c r="CK160" s="96"/>
      <c r="CL160" s="96"/>
      <c r="CM160" s="96"/>
      <c r="CN160" s="96"/>
    </row>
    <row r="161" spans="1:92" ht="15">
      <c r="A161" s="96"/>
      <c r="B161" s="102"/>
      <c r="C161" s="102"/>
      <c r="D161" s="102"/>
      <c r="E161" s="102"/>
      <c r="F161" s="102"/>
      <c r="G161" s="102"/>
      <c r="H161" s="102"/>
      <c r="I161" s="102"/>
      <c r="J161" s="102"/>
      <c r="K161" s="102"/>
      <c r="L161" s="102"/>
      <c r="M161" s="102"/>
      <c r="N161" s="102"/>
      <c r="O161" s="102"/>
      <c r="P161" s="102"/>
      <c r="Q161" s="96"/>
      <c r="R161" s="96"/>
      <c r="S161" s="96"/>
      <c r="T161" s="96"/>
      <c r="U161" s="96"/>
      <c r="V161" s="96"/>
      <c r="W161" s="96"/>
      <c r="X161" s="96"/>
      <c r="Y161" s="96"/>
      <c r="Z161" s="96"/>
      <c r="AA161" s="96"/>
      <c r="AB161" s="96"/>
      <c r="AC161" s="96"/>
      <c r="AD161" s="96"/>
      <c r="AE161" s="99"/>
      <c r="AF161" s="139" t="s">
        <v>216</v>
      </c>
      <c r="AG161" s="138">
        <v>5</v>
      </c>
      <c r="AH161" s="138">
        <v>2016</v>
      </c>
      <c r="AI161" s="138">
        <v>12</v>
      </c>
      <c r="AJ161" s="138" t="s">
        <v>217</v>
      </c>
      <c r="AK161" s="138" t="s">
        <v>541</v>
      </c>
      <c r="AL161" s="123">
        <v>9</v>
      </c>
      <c r="AM161" s="123">
        <v>1137</v>
      </c>
      <c r="AN161" s="123">
        <v>48</v>
      </c>
      <c r="AO161" s="138" t="s">
        <v>27</v>
      </c>
      <c r="AP161" s="96"/>
      <c r="AQ161" s="96"/>
      <c r="AR161" s="96"/>
      <c r="AS161" s="105"/>
      <c r="AT161" s="105"/>
      <c r="AU161" s="96"/>
      <c r="AV161" s="105"/>
      <c r="AW161" s="96"/>
      <c r="AX161" s="96"/>
      <c r="AY161" s="96"/>
      <c r="AZ161" s="96"/>
      <c r="BA161" s="96"/>
      <c r="BB161" s="96"/>
      <c r="BC161" s="96"/>
      <c r="BD161" s="96"/>
      <c r="BE161" s="96"/>
      <c r="BF161" s="96"/>
      <c r="BG161" s="96"/>
      <c r="BH161" s="96"/>
      <c r="BI161" s="96"/>
      <c r="BJ161" s="96"/>
      <c r="BK161" s="96"/>
      <c r="BL161" s="96"/>
      <c r="BM161" s="96"/>
      <c r="BN161" s="96"/>
      <c r="BO161" s="96"/>
      <c r="BP161" s="96"/>
      <c r="BQ161" s="96"/>
      <c r="BR161" s="96"/>
      <c r="BS161" s="96"/>
      <c r="BT161" s="96"/>
      <c r="BU161" s="96"/>
      <c r="BV161" s="96"/>
      <c r="BW161" s="96"/>
      <c r="BX161" s="96"/>
      <c r="BY161" s="96"/>
      <c r="BZ161" s="96"/>
      <c r="CA161" s="96"/>
      <c r="CB161" s="96"/>
      <c r="CC161" s="96"/>
      <c r="CD161" s="96"/>
      <c r="CE161" s="96"/>
      <c r="CF161" s="96"/>
      <c r="CG161" s="96"/>
      <c r="CH161" s="96"/>
      <c r="CI161" s="96"/>
      <c r="CJ161" s="96"/>
      <c r="CK161" s="96"/>
      <c r="CL161" s="96"/>
      <c r="CM161" s="96"/>
      <c r="CN161" s="96"/>
    </row>
    <row r="162" spans="1:92" ht="15">
      <c r="A162" s="96"/>
      <c r="B162" s="102"/>
      <c r="C162" s="102"/>
      <c r="D162" s="102"/>
      <c r="E162" s="102"/>
      <c r="F162" s="102"/>
      <c r="G162" s="102"/>
      <c r="H162" s="102"/>
      <c r="I162" s="102"/>
      <c r="J162" s="102"/>
      <c r="K162" s="102"/>
      <c r="L162" s="102"/>
      <c r="M162" s="102"/>
      <c r="N162" s="102"/>
      <c r="O162" s="102"/>
      <c r="P162" s="102"/>
      <c r="Q162" s="96"/>
      <c r="R162" s="96"/>
      <c r="S162" s="96"/>
      <c r="T162" s="96"/>
      <c r="U162" s="96"/>
      <c r="V162" s="96"/>
      <c r="W162" s="96"/>
      <c r="X162" s="96"/>
      <c r="Y162" s="96"/>
      <c r="Z162" s="96"/>
      <c r="AA162" s="96"/>
      <c r="AB162" s="96"/>
      <c r="AC162" s="96"/>
      <c r="AD162" s="96"/>
      <c r="AE162" s="99"/>
      <c r="AF162" s="139" t="s">
        <v>218</v>
      </c>
      <c r="AG162" s="138">
        <v>7</v>
      </c>
      <c r="AH162" s="138" t="s">
        <v>27</v>
      </c>
      <c r="AI162" s="138" t="s">
        <v>27</v>
      </c>
      <c r="AJ162" s="138" t="s">
        <v>27</v>
      </c>
      <c r="AK162" s="138" t="s">
        <v>27</v>
      </c>
      <c r="AL162" s="123" t="s">
        <v>27</v>
      </c>
      <c r="AM162" s="123" t="s">
        <v>27</v>
      </c>
      <c r="AN162" s="123" t="s">
        <v>27</v>
      </c>
      <c r="AO162" s="138" t="s">
        <v>27</v>
      </c>
      <c r="AP162" s="96"/>
      <c r="AQ162" s="96"/>
      <c r="AR162" s="96"/>
      <c r="AS162" s="105"/>
      <c r="AT162" s="105"/>
      <c r="AU162" s="96"/>
      <c r="AV162" s="105"/>
      <c r="AW162" s="96"/>
      <c r="AX162" s="96"/>
      <c r="AY162" s="96"/>
      <c r="AZ162" s="96"/>
      <c r="BA162" s="96"/>
      <c r="BB162" s="96"/>
      <c r="BC162" s="96"/>
      <c r="BD162" s="96"/>
      <c r="BE162" s="96"/>
      <c r="BF162" s="96"/>
      <c r="BG162" s="96"/>
      <c r="BH162" s="96"/>
      <c r="BI162" s="96"/>
      <c r="BJ162" s="96"/>
      <c r="BK162" s="96"/>
      <c r="BL162" s="96"/>
      <c r="BM162" s="96"/>
      <c r="BN162" s="96"/>
      <c r="BO162" s="96"/>
      <c r="BP162" s="96"/>
      <c r="BQ162" s="96"/>
      <c r="BR162" s="96"/>
      <c r="BS162" s="96"/>
      <c r="BT162" s="96"/>
      <c r="BU162" s="96"/>
      <c r="BV162" s="96"/>
      <c r="BW162" s="96"/>
      <c r="BX162" s="96"/>
      <c r="BY162" s="96"/>
      <c r="BZ162" s="96"/>
      <c r="CA162" s="96"/>
      <c r="CB162" s="96"/>
      <c r="CC162" s="96"/>
      <c r="CD162" s="96"/>
      <c r="CE162" s="96"/>
      <c r="CF162" s="96"/>
      <c r="CG162" s="96"/>
      <c r="CH162" s="96"/>
      <c r="CI162" s="96"/>
      <c r="CJ162" s="96"/>
      <c r="CK162" s="96"/>
      <c r="CL162" s="96"/>
      <c r="CM162" s="96"/>
      <c r="CN162" s="96"/>
    </row>
    <row r="163" spans="1:92" ht="15">
      <c r="A163" s="96"/>
      <c r="B163" s="102"/>
      <c r="C163" s="102"/>
      <c r="D163" s="102"/>
      <c r="E163" s="102"/>
      <c r="F163" s="102"/>
      <c r="G163" s="102"/>
      <c r="H163" s="102"/>
      <c r="I163" s="102"/>
      <c r="J163" s="102"/>
      <c r="K163" s="102"/>
      <c r="L163" s="102"/>
      <c r="M163" s="102"/>
      <c r="N163" s="102"/>
      <c r="O163" s="102"/>
      <c r="P163" s="102"/>
      <c r="Q163" s="96"/>
      <c r="R163" s="96"/>
      <c r="S163" s="96"/>
      <c r="T163" s="96"/>
      <c r="U163" s="96"/>
      <c r="V163" s="96"/>
      <c r="W163" s="96"/>
      <c r="X163" s="96"/>
      <c r="Y163" s="96"/>
      <c r="Z163" s="96"/>
      <c r="AA163" s="96"/>
      <c r="AB163" s="96"/>
      <c r="AC163" s="96"/>
      <c r="AD163" s="96"/>
      <c r="AE163" s="99"/>
      <c r="AF163" s="139" t="s">
        <v>219</v>
      </c>
      <c r="AG163" s="138">
        <v>6</v>
      </c>
      <c r="AH163" s="138" t="s">
        <v>27</v>
      </c>
      <c r="AI163" s="138" t="s">
        <v>27</v>
      </c>
      <c r="AJ163" s="138" t="s">
        <v>27</v>
      </c>
      <c r="AK163" s="138" t="s">
        <v>27</v>
      </c>
      <c r="AL163" s="123" t="s">
        <v>27</v>
      </c>
      <c r="AM163" s="123" t="s">
        <v>27</v>
      </c>
      <c r="AN163" s="123" t="s">
        <v>27</v>
      </c>
      <c r="AO163" s="138" t="s">
        <v>27</v>
      </c>
      <c r="AP163" s="96"/>
      <c r="AQ163" s="96"/>
      <c r="AR163" s="96"/>
      <c r="AS163" s="105"/>
      <c r="AT163" s="105"/>
      <c r="AU163" s="96"/>
      <c r="AV163" s="105"/>
      <c r="AW163" s="96"/>
      <c r="AX163" s="96"/>
      <c r="AY163" s="96"/>
      <c r="AZ163" s="96"/>
      <c r="BA163" s="96"/>
      <c r="BB163" s="96"/>
      <c r="BC163" s="96"/>
      <c r="BD163" s="96"/>
      <c r="BE163" s="96"/>
      <c r="BF163" s="96"/>
      <c r="BG163" s="96"/>
      <c r="BH163" s="96"/>
      <c r="BI163" s="96"/>
      <c r="BJ163" s="96"/>
      <c r="BK163" s="96"/>
      <c r="BL163" s="96"/>
      <c r="BM163" s="96"/>
      <c r="BN163" s="96"/>
      <c r="BO163" s="96"/>
      <c r="BP163" s="96"/>
      <c r="BQ163" s="96"/>
      <c r="BR163" s="96"/>
      <c r="BS163" s="96"/>
      <c r="BT163" s="96"/>
      <c r="BU163" s="96"/>
      <c r="BV163" s="96"/>
      <c r="BW163" s="96"/>
      <c r="BX163" s="96"/>
      <c r="BY163" s="96"/>
      <c r="BZ163" s="96"/>
      <c r="CA163" s="96"/>
      <c r="CB163" s="96"/>
      <c r="CC163" s="96"/>
      <c r="CD163" s="96"/>
      <c r="CE163" s="96"/>
      <c r="CF163" s="96"/>
      <c r="CG163" s="96"/>
      <c r="CH163" s="96"/>
      <c r="CI163" s="96"/>
      <c r="CJ163" s="96"/>
      <c r="CK163" s="96"/>
      <c r="CL163" s="96"/>
      <c r="CM163" s="96"/>
      <c r="CN163" s="96"/>
    </row>
    <row r="164" spans="1:92" ht="15">
      <c r="A164" s="96"/>
      <c r="B164" s="102"/>
      <c r="C164" s="102"/>
      <c r="D164" s="102"/>
      <c r="E164" s="102"/>
      <c r="F164" s="102"/>
      <c r="G164" s="102"/>
      <c r="H164" s="102"/>
      <c r="I164" s="102"/>
      <c r="J164" s="102"/>
      <c r="K164" s="102"/>
      <c r="L164" s="102"/>
      <c r="M164" s="102"/>
      <c r="N164" s="102"/>
      <c r="O164" s="102"/>
      <c r="P164" s="102"/>
      <c r="Q164" s="96"/>
      <c r="R164" s="96"/>
      <c r="S164" s="96"/>
      <c r="T164" s="96"/>
      <c r="U164" s="96"/>
      <c r="V164" s="96"/>
      <c r="W164" s="96"/>
      <c r="X164" s="96"/>
      <c r="Y164" s="96"/>
      <c r="Z164" s="96"/>
      <c r="AA164" s="96"/>
      <c r="AB164" s="96"/>
      <c r="AC164" s="96"/>
      <c r="AD164" s="96"/>
      <c r="AE164" s="99"/>
      <c r="AF164" s="139" t="s">
        <v>220</v>
      </c>
      <c r="AG164" s="138">
        <v>5</v>
      </c>
      <c r="AH164" s="138" t="s">
        <v>27</v>
      </c>
      <c r="AI164" s="138" t="s">
        <v>27</v>
      </c>
      <c r="AJ164" s="138" t="s">
        <v>27</v>
      </c>
      <c r="AK164" s="138" t="s">
        <v>27</v>
      </c>
      <c r="AL164" s="123" t="s">
        <v>27</v>
      </c>
      <c r="AM164" s="123" t="s">
        <v>27</v>
      </c>
      <c r="AN164" s="123" t="s">
        <v>27</v>
      </c>
      <c r="AO164" s="138" t="s">
        <v>27</v>
      </c>
      <c r="AP164" s="96"/>
      <c r="AQ164" s="96"/>
      <c r="AR164" s="96"/>
      <c r="AS164" s="105"/>
      <c r="AT164" s="105"/>
      <c r="AU164" s="96"/>
      <c r="AV164" s="105"/>
      <c r="AW164" s="96"/>
      <c r="AX164" s="96"/>
      <c r="AY164" s="96"/>
      <c r="AZ164" s="96"/>
      <c r="BA164" s="96"/>
      <c r="BB164" s="96"/>
      <c r="BC164" s="96"/>
      <c r="BD164" s="96"/>
      <c r="BE164" s="96"/>
      <c r="BF164" s="96"/>
      <c r="BG164" s="96"/>
      <c r="BH164" s="96"/>
      <c r="BI164" s="96"/>
      <c r="BJ164" s="96"/>
      <c r="BK164" s="96"/>
      <c r="BL164" s="96"/>
      <c r="BM164" s="96"/>
      <c r="BN164" s="96"/>
      <c r="BO164" s="96"/>
      <c r="BP164" s="96"/>
      <c r="BQ164" s="96"/>
      <c r="BR164" s="96"/>
      <c r="BS164" s="96"/>
      <c r="BT164" s="96"/>
      <c r="BU164" s="96"/>
      <c r="BV164" s="96"/>
      <c r="BW164" s="96"/>
      <c r="BX164" s="96"/>
      <c r="BY164" s="96"/>
      <c r="BZ164" s="96"/>
      <c r="CA164" s="96"/>
      <c r="CB164" s="96"/>
      <c r="CC164" s="96"/>
      <c r="CD164" s="96"/>
      <c r="CE164" s="96"/>
      <c r="CF164" s="96"/>
      <c r="CG164" s="96"/>
      <c r="CH164" s="96"/>
      <c r="CI164" s="96"/>
      <c r="CJ164" s="96"/>
      <c r="CK164" s="96"/>
      <c r="CL164" s="96"/>
      <c r="CM164" s="96"/>
      <c r="CN164" s="96"/>
    </row>
    <row r="165" spans="1:92" ht="15">
      <c r="A165" s="96"/>
      <c r="B165" s="102"/>
      <c r="C165" s="102"/>
      <c r="D165" s="102"/>
      <c r="E165" s="102"/>
      <c r="F165" s="102"/>
      <c r="G165" s="102"/>
      <c r="H165" s="102"/>
      <c r="I165" s="102"/>
      <c r="J165" s="102"/>
      <c r="K165" s="102"/>
      <c r="L165" s="102"/>
      <c r="M165" s="102"/>
      <c r="N165" s="102"/>
      <c r="O165" s="102"/>
      <c r="P165" s="102"/>
      <c r="Q165" s="96"/>
      <c r="R165" s="96"/>
      <c r="S165" s="96"/>
      <c r="T165" s="96"/>
      <c r="U165" s="96"/>
      <c r="V165" s="96"/>
      <c r="W165" s="96"/>
      <c r="X165" s="96"/>
      <c r="Y165" s="96"/>
      <c r="Z165" s="96"/>
      <c r="AA165" s="96"/>
      <c r="AB165" s="96"/>
      <c r="AC165" s="96"/>
      <c r="AD165" s="96"/>
      <c r="AE165" s="99"/>
      <c r="AF165" s="139" t="s">
        <v>221</v>
      </c>
      <c r="AG165" s="138">
        <v>10</v>
      </c>
      <c r="AH165" s="138" t="s">
        <v>27</v>
      </c>
      <c r="AI165" s="138" t="s">
        <v>27</v>
      </c>
      <c r="AJ165" s="138" t="s">
        <v>27</v>
      </c>
      <c r="AK165" s="138" t="s">
        <v>27</v>
      </c>
      <c r="AL165" s="123" t="s">
        <v>27</v>
      </c>
      <c r="AM165" s="123" t="s">
        <v>27</v>
      </c>
      <c r="AN165" s="123" t="s">
        <v>27</v>
      </c>
      <c r="AO165" s="138" t="s">
        <v>27</v>
      </c>
      <c r="AP165" s="96"/>
      <c r="AQ165" s="96"/>
      <c r="AR165" s="96"/>
      <c r="AS165" s="105"/>
      <c r="AT165" s="105"/>
      <c r="AU165" s="96"/>
      <c r="AV165" s="105"/>
      <c r="AW165" s="96"/>
      <c r="AX165" s="96"/>
      <c r="AY165" s="96"/>
      <c r="AZ165" s="96"/>
      <c r="BA165" s="96"/>
      <c r="BB165" s="96"/>
      <c r="BC165" s="96"/>
      <c r="BD165" s="96"/>
      <c r="BE165" s="96"/>
      <c r="BF165" s="96"/>
      <c r="BG165" s="96"/>
      <c r="BH165" s="96"/>
      <c r="BI165" s="96"/>
      <c r="BJ165" s="96"/>
      <c r="BK165" s="96"/>
      <c r="BL165" s="96"/>
      <c r="BM165" s="96"/>
      <c r="BN165" s="96"/>
      <c r="BO165" s="96"/>
      <c r="BP165" s="96"/>
      <c r="BQ165" s="96"/>
      <c r="BR165" s="96"/>
      <c r="BS165" s="96"/>
      <c r="BT165" s="96"/>
      <c r="BU165" s="96"/>
      <c r="BV165" s="96"/>
      <c r="BW165" s="96"/>
      <c r="BX165" s="96"/>
      <c r="BY165" s="96"/>
      <c r="BZ165" s="96"/>
      <c r="CA165" s="96"/>
      <c r="CB165" s="96"/>
      <c r="CC165" s="96"/>
      <c r="CD165" s="96"/>
      <c r="CE165" s="96"/>
      <c r="CF165" s="96"/>
      <c r="CG165" s="96"/>
      <c r="CH165" s="96"/>
      <c r="CI165" s="96"/>
      <c r="CJ165" s="96"/>
      <c r="CK165" s="96"/>
      <c r="CL165" s="96"/>
      <c r="CM165" s="96"/>
      <c r="CN165" s="96"/>
    </row>
    <row r="166" spans="1:92" ht="15">
      <c r="A166" s="96"/>
      <c r="B166" s="102"/>
      <c r="C166" s="102"/>
      <c r="D166" s="102"/>
      <c r="E166" s="102"/>
      <c r="F166" s="102"/>
      <c r="G166" s="102"/>
      <c r="H166" s="102"/>
      <c r="I166" s="102"/>
      <c r="J166" s="102"/>
      <c r="K166" s="102"/>
      <c r="L166" s="102"/>
      <c r="M166" s="102"/>
      <c r="N166" s="102"/>
      <c r="O166" s="102"/>
      <c r="P166" s="102"/>
      <c r="Q166" s="96"/>
      <c r="R166" s="96"/>
      <c r="S166" s="96"/>
      <c r="T166" s="96"/>
      <c r="U166" s="96"/>
      <c r="V166" s="96"/>
      <c r="W166" s="96"/>
      <c r="X166" s="96"/>
      <c r="Y166" s="96"/>
      <c r="Z166" s="96"/>
      <c r="AA166" s="96"/>
      <c r="AB166" s="96"/>
      <c r="AC166" s="96"/>
      <c r="AD166" s="96"/>
      <c r="AE166" s="99"/>
      <c r="AF166" s="139" t="s">
        <v>222</v>
      </c>
      <c r="AG166" s="138">
        <v>13</v>
      </c>
      <c r="AH166" s="138" t="s">
        <v>27</v>
      </c>
      <c r="AI166" s="138" t="s">
        <v>27</v>
      </c>
      <c r="AJ166" s="138" t="s">
        <v>27</v>
      </c>
      <c r="AK166" s="138" t="s">
        <v>27</v>
      </c>
      <c r="AL166" s="123" t="s">
        <v>27</v>
      </c>
      <c r="AM166" s="123" t="s">
        <v>27</v>
      </c>
      <c r="AN166" s="123" t="s">
        <v>27</v>
      </c>
      <c r="AO166" s="138" t="s">
        <v>27</v>
      </c>
      <c r="AP166" s="96"/>
      <c r="AQ166" s="96"/>
      <c r="AR166" s="96"/>
      <c r="AS166" s="105"/>
      <c r="AT166" s="105"/>
      <c r="AU166" s="96"/>
      <c r="AV166" s="105"/>
      <c r="AW166" s="96"/>
      <c r="AX166" s="96"/>
      <c r="AY166" s="96"/>
      <c r="AZ166" s="96"/>
      <c r="BA166" s="96"/>
      <c r="BB166" s="96"/>
      <c r="BC166" s="96"/>
      <c r="BD166" s="96"/>
      <c r="BE166" s="96"/>
      <c r="BF166" s="96"/>
      <c r="BG166" s="96"/>
      <c r="BH166" s="96"/>
      <c r="BI166" s="96"/>
      <c r="BJ166" s="96"/>
      <c r="BK166" s="96"/>
      <c r="BL166" s="96"/>
      <c r="BM166" s="96"/>
      <c r="BN166" s="96"/>
      <c r="BO166" s="96"/>
      <c r="BP166" s="96"/>
      <c r="BQ166" s="96"/>
      <c r="BR166" s="96"/>
      <c r="BS166" s="96"/>
      <c r="BT166" s="96"/>
      <c r="BU166" s="96"/>
      <c r="BV166" s="96"/>
      <c r="BW166" s="96"/>
      <c r="BX166" s="96"/>
      <c r="BY166" s="96"/>
      <c r="BZ166" s="96"/>
      <c r="CA166" s="96"/>
      <c r="CB166" s="96"/>
      <c r="CC166" s="96"/>
      <c r="CD166" s="96"/>
      <c r="CE166" s="96"/>
      <c r="CF166" s="96"/>
      <c r="CG166" s="96"/>
      <c r="CH166" s="96"/>
      <c r="CI166" s="96"/>
      <c r="CJ166" s="96"/>
      <c r="CK166" s="96"/>
      <c r="CL166" s="96"/>
      <c r="CM166" s="96"/>
      <c r="CN166" s="96"/>
    </row>
    <row r="167" spans="1:92" ht="15">
      <c r="A167" s="96"/>
      <c r="B167" s="102"/>
      <c r="C167" s="102"/>
      <c r="D167" s="102"/>
      <c r="E167" s="102"/>
      <c r="F167" s="102"/>
      <c r="G167" s="102"/>
      <c r="H167" s="102"/>
      <c r="I167" s="102"/>
      <c r="J167" s="102"/>
      <c r="K167" s="102"/>
      <c r="L167" s="102"/>
      <c r="M167" s="102"/>
      <c r="N167" s="102"/>
      <c r="O167" s="102"/>
      <c r="P167" s="102"/>
      <c r="Q167" s="96"/>
      <c r="R167" s="96"/>
      <c r="S167" s="96"/>
      <c r="T167" s="96"/>
      <c r="U167" s="96"/>
      <c r="V167" s="96"/>
      <c r="W167" s="96"/>
      <c r="X167" s="96"/>
      <c r="Y167" s="96"/>
      <c r="Z167" s="96"/>
      <c r="AA167" s="96"/>
      <c r="AB167" s="96"/>
      <c r="AC167" s="96"/>
      <c r="AD167" s="96"/>
      <c r="AE167" s="99"/>
      <c r="AF167" s="139" t="s">
        <v>223</v>
      </c>
      <c r="AG167" s="138">
        <v>13</v>
      </c>
      <c r="AH167" s="138">
        <v>2010</v>
      </c>
      <c r="AI167" s="138">
        <v>12</v>
      </c>
      <c r="AJ167" s="138" t="s">
        <v>224</v>
      </c>
      <c r="AK167" s="138" t="s">
        <v>541</v>
      </c>
      <c r="AL167" s="123">
        <v>14</v>
      </c>
      <c r="AM167" s="123">
        <v>1555</v>
      </c>
      <c r="AN167" s="123">
        <v>66</v>
      </c>
      <c r="AO167" s="138" t="s">
        <v>27</v>
      </c>
      <c r="AP167" s="96"/>
      <c r="AQ167" s="96"/>
      <c r="AR167" s="96"/>
      <c r="AS167" s="105"/>
      <c r="AT167" s="105"/>
      <c r="AU167" s="96"/>
      <c r="AV167" s="105"/>
      <c r="AW167" s="96"/>
      <c r="AX167" s="96"/>
      <c r="AY167" s="96"/>
      <c r="AZ167" s="96"/>
      <c r="BA167" s="96"/>
      <c r="BB167" s="96"/>
      <c r="BC167" s="96"/>
      <c r="BD167" s="96"/>
      <c r="BE167" s="96"/>
      <c r="BF167" s="96"/>
      <c r="BG167" s="96"/>
      <c r="BH167" s="96"/>
      <c r="BI167" s="96"/>
      <c r="BJ167" s="96"/>
      <c r="BK167" s="96"/>
      <c r="BL167" s="96"/>
      <c r="BM167" s="96"/>
      <c r="BN167" s="96"/>
      <c r="BO167" s="96"/>
      <c r="BP167" s="96"/>
      <c r="BQ167" s="96"/>
      <c r="BR167" s="96"/>
      <c r="BS167" s="96"/>
      <c r="BT167" s="96"/>
      <c r="BU167" s="96"/>
      <c r="BV167" s="96"/>
      <c r="BW167" s="96"/>
      <c r="BX167" s="96"/>
      <c r="BY167" s="96"/>
      <c r="BZ167" s="96"/>
      <c r="CA167" s="96"/>
      <c r="CB167" s="96"/>
      <c r="CC167" s="96"/>
      <c r="CD167" s="96"/>
      <c r="CE167" s="96"/>
      <c r="CF167" s="96"/>
      <c r="CG167" s="96"/>
      <c r="CH167" s="96"/>
      <c r="CI167" s="96"/>
      <c r="CJ167" s="96"/>
      <c r="CK167" s="96"/>
      <c r="CL167" s="96"/>
      <c r="CM167" s="96"/>
      <c r="CN167" s="96"/>
    </row>
    <row r="168" spans="1:92" ht="15">
      <c r="A168" s="96"/>
      <c r="B168" s="102"/>
      <c r="C168" s="102"/>
      <c r="D168" s="102"/>
      <c r="E168" s="102"/>
      <c r="F168" s="102"/>
      <c r="G168" s="102"/>
      <c r="H168" s="102"/>
      <c r="I168" s="102"/>
      <c r="J168" s="102"/>
      <c r="K168" s="102"/>
      <c r="L168" s="102"/>
      <c r="M168" s="102"/>
      <c r="N168" s="102"/>
      <c r="O168" s="102"/>
      <c r="P168" s="102"/>
      <c r="Q168" s="96"/>
      <c r="R168" s="96"/>
      <c r="S168" s="96"/>
      <c r="T168" s="96"/>
      <c r="U168" s="96"/>
      <c r="V168" s="96"/>
      <c r="W168" s="96"/>
      <c r="X168" s="96"/>
      <c r="Y168" s="96"/>
      <c r="Z168" s="96"/>
      <c r="AA168" s="96"/>
      <c r="AB168" s="96"/>
      <c r="AC168" s="96"/>
      <c r="AD168" s="96"/>
      <c r="AE168" s="99"/>
      <c r="AF168" s="139" t="s">
        <v>225</v>
      </c>
      <c r="AG168" s="138">
        <v>13</v>
      </c>
      <c r="AH168" s="138" t="s">
        <v>27</v>
      </c>
      <c r="AI168" s="138" t="s">
        <v>27</v>
      </c>
      <c r="AJ168" s="138" t="s">
        <v>27</v>
      </c>
      <c r="AK168" s="138" t="s">
        <v>27</v>
      </c>
      <c r="AL168" s="123" t="s">
        <v>27</v>
      </c>
      <c r="AM168" s="123" t="s">
        <v>27</v>
      </c>
      <c r="AN168" s="123" t="s">
        <v>27</v>
      </c>
      <c r="AO168" s="138" t="s">
        <v>27</v>
      </c>
      <c r="AP168" s="96"/>
      <c r="AQ168" s="96"/>
      <c r="AR168" s="96"/>
      <c r="AS168" s="105"/>
      <c r="AT168" s="105"/>
      <c r="AU168" s="96"/>
      <c r="AV168" s="105"/>
      <c r="AW168" s="96"/>
      <c r="AX168" s="96"/>
      <c r="AY168" s="96"/>
      <c r="AZ168" s="96"/>
      <c r="BA168" s="96"/>
      <c r="BB168" s="96"/>
      <c r="BC168" s="96"/>
      <c r="BD168" s="96"/>
      <c r="BE168" s="96"/>
      <c r="BF168" s="96"/>
      <c r="BG168" s="96"/>
      <c r="BH168" s="96"/>
      <c r="BI168" s="96"/>
      <c r="BJ168" s="96"/>
      <c r="BK168" s="96"/>
      <c r="BL168" s="96"/>
      <c r="BM168" s="96"/>
      <c r="BN168" s="96"/>
      <c r="BO168" s="96"/>
      <c r="BP168" s="96"/>
      <c r="BQ168" s="96"/>
      <c r="BR168" s="96"/>
      <c r="BS168" s="96"/>
      <c r="BT168" s="96"/>
      <c r="BU168" s="96"/>
      <c r="BV168" s="96"/>
      <c r="BW168" s="96"/>
      <c r="BX168" s="96"/>
      <c r="BY168" s="96"/>
      <c r="BZ168" s="96"/>
      <c r="CA168" s="96"/>
      <c r="CB168" s="96"/>
      <c r="CC168" s="96"/>
      <c r="CD168" s="96"/>
      <c r="CE168" s="96"/>
      <c r="CF168" s="96"/>
      <c r="CG168" s="96"/>
      <c r="CH168" s="96"/>
      <c r="CI168" s="96"/>
      <c r="CJ168" s="96"/>
      <c r="CK168" s="96"/>
      <c r="CL168" s="96"/>
      <c r="CM168" s="96"/>
      <c r="CN168" s="96"/>
    </row>
    <row r="169" spans="1:92" ht="15">
      <c r="A169" s="96"/>
      <c r="B169" s="102"/>
      <c r="C169" s="102"/>
      <c r="D169" s="102"/>
      <c r="E169" s="102"/>
      <c r="F169" s="102"/>
      <c r="G169" s="102"/>
      <c r="H169" s="102"/>
      <c r="I169" s="102"/>
      <c r="J169" s="102"/>
      <c r="K169" s="102"/>
      <c r="L169" s="102"/>
      <c r="M169" s="102"/>
      <c r="N169" s="102"/>
      <c r="O169" s="102"/>
      <c r="P169" s="102"/>
      <c r="Q169" s="96"/>
      <c r="R169" s="96"/>
      <c r="S169" s="96"/>
      <c r="T169" s="96"/>
      <c r="U169" s="96"/>
      <c r="V169" s="96"/>
      <c r="W169" s="96"/>
      <c r="X169" s="96"/>
      <c r="Y169" s="96"/>
      <c r="Z169" s="96"/>
      <c r="AA169" s="96"/>
      <c r="AB169" s="96"/>
      <c r="AC169" s="96"/>
      <c r="AD169" s="96"/>
      <c r="AE169" s="99"/>
      <c r="AF169" s="139" t="s">
        <v>226</v>
      </c>
      <c r="AG169" s="138">
        <v>6</v>
      </c>
      <c r="AH169" s="138">
        <v>2023</v>
      </c>
      <c r="AI169" s="138">
        <v>12</v>
      </c>
      <c r="AJ169" s="138" t="s">
        <v>227</v>
      </c>
      <c r="AK169" s="138" t="s">
        <v>541</v>
      </c>
      <c r="AL169" s="123">
        <v>7</v>
      </c>
      <c r="AM169" s="123">
        <v>329</v>
      </c>
      <c r="AN169" s="123">
        <v>25</v>
      </c>
      <c r="AO169" s="138" t="s">
        <v>27</v>
      </c>
      <c r="AP169" s="96"/>
      <c r="AQ169" s="96"/>
      <c r="AR169" s="96"/>
      <c r="AS169" s="105"/>
      <c r="AT169" s="105"/>
      <c r="AU169" s="96"/>
      <c r="AV169" s="105"/>
      <c r="AW169" s="96"/>
      <c r="AX169" s="96"/>
      <c r="AY169" s="96"/>
      <c r="AZ169" s="96"/>
      <c r="BA169" s="96"/>
      <c r="BB169" s="96"/>
      <c r="BC169" s="96"/>
      <c r="BD169" s="96"/>
      <c r="BE169" s="96"/>
      <c r="BF169" s="96"/>
      <c r="BG169" s="96"/>
      <c r="BH169" s="96"/>
      <c r="BI169" s="96"/>
      <c r="BJ169" s="96"/>
      <c r="BK169" s="96"/>
      <c r="BL169" s="96"/>
      <c r="BM169" s="96"/>
      <c r="BN169" s="96"/>
      <c r="BO169" s="96"/>
      <c r="BP169" s="96"/>
      <c r="BQ169" s="96"/>
      <c r="BR169" s="96"/>
      <c r="BS169" s="96"/>
      <c r="BT169" s="96"/>
      <c r="BU169" s="96"/>
      <c r="BV169" s="96"/>
      <c r="BW169" s="96"/>
      <c r="BX169" s="96"/>
      <c r="BY169" s="96"/>
      <c r="BZ169" s="96"/>
      <c r="CA169" s="96"/>
      <c r="CB169" s="96"/>
      <c r="CC169" s="96"/>
      <c r="CD169" s="96"/>
      <c r="CE169" s="96"/>
      <c r="CF169" s="96"/>
      <c r="CG169" s="96"/>
      <c r="CH169" s="96"/>
      <c r="CI169" s="96"/>
      <c r="CJ169" s="96"/>
      <c r="CK169" s="96"/>
      <c r="CL169" s="96"/>
      <c r="CM169" s="96"/>
      <c r="CN169" s="96"/>
    </row>
    <row r="170" spans="1:92" ht="15">
      <c r="A170" s="96"/>
      <c r="B170" s="102"/>
      <c r="C170" s="102"/>
      <c r="D170" s="102"/>
      <c r="E170" s="102"/>
      <c r="F170" s="102"/>
      <c r="G170" s="102"/>
      <c r="H170" s="102"/>
      <c r="I170" s="102"/>
      <c r="J170" s="102"/>
      <c r="K170" s="102"/>
      <c r="L170" s="102"/>
      <c r="M170" s="102"/>
      <c r="N170" s="102"/>
      <c r="O170" s="102"/>
      <c r="P170" s="102"/>
      <c r="Q170" s="96"/>
      <c r="R170" s="96"/>
      <c r="S170" s="96"/>
      <c r="T170" s="96"/>
      <c r="U170" s="96"/>
      <c r="V170" s="96"/>
      <c r="W170" s="96"/>
      <c r="X170" s="96"/>
      <c r="Y170" s="96"/>
      <c r="Z170" s="96"/>
      <c r="AA170" s="96"/>
      <c r="AB170" s="96"/>
      <c r="AC170" s="96"/>
      <c r="AD170" s="96"/>
      <c r="AE170" s="99"/>
      <c r="AF170" s="139" t="s">
        <v>228</v>
      </c>
      <c r="AG170" s="138">
        <v>9</v>
      </c>
      <c r="AH170" s="138" t="s">
        <v>27</v>
      </c>
      <c r="AI170" s="138" t="s">
        <v>27</v>
      </c>
      <c r="AJ170" s="138" t="s">
        <v>27</v>
      </c>
      <c r="AK170" s="138" t="s">
        <v>27</v>
      </c>
      <c r="AL170" s="123" t="s">
        <v>27</v>
      </c>
      <c r="AM170" s="123" t="s">
        <v>27</v>
      </c>
      <c r="AN170" s="123" t="s">
        <v>27</v>
      </c>
      <c r="AO170" s="138" t="s">
        <v>27</v>
      </c>
      <c r="AP170" s="96"/>
      <c r="AQ170" s="96"/>
      <c r="AR170" s="96"/>
      <c r="AS170" s="105"/>
      <c r="AT170" s="105"/>
      <c r="AU170" s="96"/>
      <c r="AV170" s="105"/>
      <c r="AW170" s="96"/>
      <c r="AX170" s="96"/>
      <c r="AY170" s="96"/>
      <c r="AZ170" s="96"/>
      <c r="BA170" s="96"/>
      <c r="BB170" s="96"/>
      <c r="BC170" s="96"/>
      <c r="BD170" s="96"/>
      <c r="BE170" s="96"/>
      <c r="BF170" s="96"/>
      <c r="BG170" s="96"/>
      <c r="BH170" s="96"/>
      <c r="BI170" s="96"/>
      <c r="BJ170" s="96"/>
      <c r="BK170" s="96"/>
      <c r="BL170" s="96"/>
      <c r="BM170" s="96"/>
      <c r="BN170" s="96"/>
      <c r="BO170" s="96"/>
      <c r="BP170" s="96"/>
      <c r="BQ170" s="96"/>
      <c r="BR170" s="96"/>
      <c r="BS170" s="96"/>
      <c r="BT170" s="96"/>
      <c r="BU170" s="96"/>
      <c r="BV170" s="96"/>
      <c r="BW170" s="96"/>
      <c r="BX170" s="96"/>
      <c r="BY170" s="96"/>
      <c r="BZ170" s="96"/>
      <c r="CA170" s="96"/>
      <c r="CB170" s="96"/>
      <c r="CC170" s="96"/>
      <c r="CD170" s="96"/>
      <c r="CE170" s="96"/>
      <c r="CF170" s="96"/>
      <c r="CG170" s="96"/>
      <c r="CH170" s="96"/>
      <c r="CI170" s="96"/>
      <c r="CJ170" s="96"/>
      <c r="CK170" s="96"/>
      <c r="CL170" s="96"/>
      <c r="CM170" s="96"/>
      <c r="CN170" s="96"/>
    </row>
    <row r="171" spans="1:92" ht="15">
      <c r="A171" s="96"/>
      <c r="B171" s="102"/>
      <c r="C171" s="102"/>
      <c r="D171" s="102"/>
      <c r="E171" s="102"/>
      <c r="F171" s="102"/>
      <c r="G171" s="102"/>
      <c r="H171" s="102"/>
      <c r="I171" s="102"/>
      <c r="J171" s="102"/>
      <c r="K171" s="102"/>
      <c r="L171" s="102"/>
      <c r="M171" s="102"/>
      <c r="N171" s="102"/>
      <c r="O171" s="102"/>
      <c r="P171" s="102"/>
      <c r="Q171" s="96"/>
      <c r="R171" s="96"/>
      <c r="S171" s="96"/>
      <c r="T171" s="96"/>
      <c r="U171" s="96"/>
      <c r="V171" s="96"/>
      <c r="W171" s="96"/>
      <c r="X171" s="96"/>
      <c r="Y171" s="96"/>
      <c r="Z171" s="96"/>
      <c r="AA171" s="96"/>
      <c r="AB171" s="96"/>
      <c r="AC171" s="96"/>
      <c r="AD171" s="96"/>
      <c r="AE171" s="99"/>
      <c r="AF171" s="139" t="s">
        <v>229</v>
      </c>
      <c r="AG171" s="138">
        <v>7</v>
      </c>
      <c r="AH171" s="138">
        <v>2016</v>
      </c>
      <c r="AI171" s="138">
        <v>12</v>
      </c>
      <c r="AJ171" s="138" t="s">
        <v>230</v>
      </c>
      <c r="AK171" s="138" t="s">
        <v>541</v>
      </c>
      <c r="AL171" s="123">
        <v>25</v>
      </c>
      <c r="AM171" s="123">
        <v>1434</v>
      </c>
      <c r="AN171" s="123">
        <v>84</v>
      </c>
      <c r="AO171" s="138" t="s">
        <v>27</v>
      </c>
      <c r="AP171" s="96"/>
      <c r="AQ171" s="96"/>
      <c r="AR171" s="96"/>
      <c r="AS171" s="105"/>
      <c r="AT171" s="105"/>
      <c r="AU171" s="96"/>
      <c r="AV171" s="105"/>
      <c r="AW171" s="96"/>
      <c r="AX171" s="96"/>
      <c r="AY171" s="96"/>
      <c r="AZ171" s="96"/>
      <c r="BA171" s="96"/>
      <c r="BB171" s="96"/>
      <c r="BC171" s="96"/>
      <c r="BD171" s="96"/>
      <c r="BE171" s="96"/>
      <c r="BF171" s="96"/>
      <c r="BG171" s="96"/>
      <c r="BH171" s="96"/>
      <c r="BI171" s="96"/>
      <c r="BJ171" s="96"/>
      <c r="BK171" s="96"/>
      <c r="BL171" s="96"/>
      <c r="BM171" s="96"/>
      <c r="BN171" s="96"/>
      <c r="BO171" s="96"/>
      <c r="BP171" s="96"/>
      <c r="BQ171" s="96"/>
      <c r="BR171" s="96"/>
      <c r="BS171" s="96"/>
      <c r="BT171" s="96"/>
      <c r="BU171" s="96"/>
      <c r="BV171" s="96"/>
      <c r="BW171" s="96"/>
      <c r="BX171" s="96"/>
      <c r="BY171" s="96"/>
      <c r="BZ171" s="96"/>
      <c r="CA171" s="96"/>
      <c r="CB171" s="96"/>
      <c r="CC171" s="96"/>
      <c r="CD171" s="96"/>
      <c r="CE171" s="96"/>
      <c r="CF171" s="96"/>
      <c r="CG171" s="96"/>
      <c r="CH171" s="96"/>
      <c r="CI171" s="96"/>
      <c r="CJ171" s="96"/>
      <c r="CK171" s="96"/>
      <c r="CL171" s="96"/>
      <c r="CM171" s="96"/>
      <c r="CN171" s="96"/>
    </row>
    <row r="172" spans="1:92" ht="15">
      <c r="A172" s="96"/>
      <c r="B172" s="102"/>
      <c r="C172" s="102"/>
      <c r="D172" s="102"/>
      <c r="E172" s="102"/>
      <c r="F172" s="102"/>
      <c r="G172" s="102"/>
      <c r="H172" s="102"/>
      <c r="I172" s="102"/>
      <c r="J172" s="102"/>
      <c r="K172" s="102"/>
      <c r="L172" s="102"/>
      <c r="M172" s="102"/>
      <c r="N172" s="102"/>
      <c r="O172" s="102"/>
      <c r="P172" s="102"/>
      <c r="Q172" s="96"/>
      <c r="R172" s="96"/>
      <c r="S172" s="96"/>
      <c r="T172" s="96"/>
      <c r="U172" s="96"/>
      <c r="V172" s="96"/>
      <c r="W172" s="96"/>
      <c r="X172" s="96"/>
      <c r="Y172" s="96"/>
      <c r="Z172" s="96"/>
      <c r="AA172" s="96"/>
      <c r="AB172" s="96"/>
      <c r="AC172" s="96"/>
      <c r="AD172" s="96"/>
      <c r="AE172" s="99"/>
      <c r="AF172" s="139" t="s">
        <v>231</v>
      </c>
      <c r="AG172" s="138">
        <v>9</v>
      </c>
      <c r="AH172" s="138" t="s">
        <v>27</v>
      </c>
      <c r="AI172" s="138" t="s">
        <v>27</v>
      </c>
      <c r="AJ172" s="138" t="s">
        <v>27</v>
      </c>
      <c r="AK172" s="138" t="s">
        <v>27</v>
      </c>
      <c r="AL172" s="123" t="s">
        <v>27</v>
      </c>
      <c r="AM172" s="123" t="s">
        <v>27</v>
      </c>
      <c r="AN172" s="123" t="s">
        <v>27</v>
      </c>
      <c r="AO172" s="138" t="s">
        <v>27</v>
      </c>
      <c r="AP172" s="96"/>
      <c r="AQ172" s="96"/>
      <c r="AR172" s="96"/>
      <c r="AS172" s="105"/>
      <c r="AT172" s="105"/>
      <c r="AU172" s="96"/>
      <c r="AV172" s="105"/>
      <c r="AW172" s="96"/>
      <c r="AX172" s="96"/>
      <c r="AY172" s="96"/>
      <c r="AZ172" s="96"/>
      <c r="BA172" s="96"/>
      <c r="BB172" s="96"/>
      <c r="BC172" s="96"/>
      <c r="BD172" s="96"/>
      <c r="BE172" s="96"/>
      <c r="BF172" s="96"/>
      <c r="BG172" s="96"/>
      <c r="BH172" s="96"/>
      <c r="BI172" s="96"/>
      <c r="BJ172" s="96"/>
      <c r="BK172" s="96"/>
      <c r="BL172" s="96"/>
      <c r="BM172" s="96"/>
      <c r="BN172" s="96"/>
      <c r="BO172" s="96"/>
      <c r="BP172" s="96"/>
      <c r="BQ172" s="96"/>
      <c r="BR172" s="96"/>
      <c r="BS172" s="96"/>
      <c r="BT172" s="96"/>
      <c r="BU172" s="96"/>
      <c r="BV172" s="96"/>
      <c r="BW172" s="96"/>
      <c r="BX172" s="96"/>
      <c r="BY172" s="96"/>
      <c r="BZ172" s="96"/>
      <c r="CA172" s="96"/>
      <c r="CB172" s="96"/>
      <c r="CC172" s="96"/>
      <c r="CD172" s="96"/>
      <c r="CE172" s="96"/>
      <c r="CF172" s="96"/>
      <c r="CG172" s="96"/>
      <c r="CH172" s="96"/>
      <c r="CI172" s="96"/>
      <c r="CJ172" s="96"/>
      <c r="CK172" s="96"/>
      <c r="CL172" s="96"/>
      <c r="CM172" s="96"/>
      <c r="CN172" s="96"/>
    </row>
    <row r="173" spans="1:92" ht="15">
      <c r="A173" s="96"/>
      <c r="B173" s="102"/>
      <c r="C173" s="102"/>
      <c r="D173" s="102"/>
      <c r="E173" s="102"/>
      <c r="F173" s="102"/>
      <c r="G173" s="102"/>
      <c r="H173" s="102"/>
      <c r="I173" s="102"/>
      <c r="J173" s="102"/>
      <c r="K173" s="102"/>
      <c r="L173" s="102"/>
      <c r="M173" s="102"/>
      <c r="N173" s="102"/>
      <c r="O173" s="102"/>
      <c r="P173" s="102"/>
      <c r="Q173" s="96"/>
      <c r="R173" s="96"/>
      <c r="S173" s="96"/>
      <c r="T173" s="96"/>
      <c r="U173" s="96"/>
      <c r="V173" s="96"/>
      <c r="W173" s="96"/>
      <c r="X173" s="96"/>
      <c r="Y173" s="96"/>
      <c r="Z173" s="96"/>
      <c r="AA173" s="96"/>
      <c r="AB173" s="96"/>
      <c r="AC173" s="96"/>
      <c r="AD173" s="96"/>
      <c r="AE173" s="99"/>
      <c r="AF173" s="139" t="s">
        <v>232</v>
      </c>
      <c r="AG173" s="138">
        <v>8</v>
      </c>
      <c r="AH173" s="138" t="s">
        <v>27</v>
      </c>
      <c r="AI173" s="138" t="s">
        <v>27</v>
      </c>
      <c r="AJ173" s="138" t="s">
        <v>27</v>
      </c>
      <c r="AK173" s="138" t="s">
        <v>27</v>
      </c>
      <c r="AL173" s="123" t="s">
        <v>27</v>
      </c>
      <c r="AM173" s="123" t="s">
        <v>27</v>
      </c>
      <c r="AN173" s="123" t="s">
        <v>27</v>
      </c>
      <c r="AO173" s="138" t="s">
        <v>27</v>
      </c>
      <c r="AP173" s="96"/>
      <c r="AQ173" s="96"/>
      <c r="AR173" s="96"/>
      <c r="AS173" s="105"/>
      <c r="AT173" s="105"/>
      <c r="AU173" s="96"/>
      <c r="AV173" s="105"/>
      <c r="AW173" s="96"/>
      <c r="AX173" s="96"/>
      <c r="AY173" s="96"/>
      <c r="AZ173" s="96"/>
      <c r="BA173" s="96"/>
      <c r="BB173" s="96"/>
      <c r="BC173" s="96"/>
      <c r="BD173" s="96"/>
      <c r="BE173" s="96"/>
      <c r="BF173" s="96"/>
      <c r="BG173" s="96"/>
      <c r="BH173" s="96"/>
      <c r="BI173" s="96"/>
      <c r="BJ173" s="96"/>
      <c r="BK173" s="96"/>
      <c r="BL173" s="96"/>
      <c r="BM173" s="96"/>
      <c r="BN173" s="96"/>
      <c r="BO173" s="96"/>
      <c r="BP173" s="96"/>
      <c r="BQ173" s="96"/>
      <c r="BR173" s="96"/>
      <c r="BS173" s="96"/>
      <c r="BT173" s="96"/>
      <c r="BU173" s="96"/>
      <c r="BV173" s="96"/>
      <c r="BW173" s="96"/>
      <c r="BX173" s="96"/>
      <c r="BY173" s="96"/>
      <c r="BZ173" s="96"/>
      <c r="CA173" s="96"/>
      <c r="CB173" s="96"/>
      <c r="CC173" s="96"/>
      <c r="CD173" s="96"/>
      <c r="CE173" s="96"/>
      <c r="CF173" s="96"/>
      <c r="CG173" s="96"/>
      <c r="CH173" s="96"/>
      <c r="CI173" s="96"/>
      <c r="CJ173" s="96"/>
      <c r="CK173" s="96"/>
      <c r="CL173" s="96"/>
      <c r="CM173" s="96"/>
      <c r="CN173" s="96"/>
    </row>
    <row r="174" spans="1:92" ht="15">
      <c r="A174" s="96"/>
      <c r="B174" s="102"/>
      <c r="C174" s="102"/>
      <c r="D174" s="102"/>
      <c r="E174" s="102"/>
      <c r="F174" s="102"/>
      <c r="G174" s="102"/>
      <c r="H174" s="102"/>
      <c r="I174" s="102"/>
      <c r="J174" s="102"/>
      <c r="K174" s="102"/>
      <c r="L174" s="102"/>
      <c r="M174" s="102"/>
      <c r="N174" s="102"/>
      <c r="O174" s="102"/>
      <c r="P174" s="102"/>
      <c r="Q174" s="96"/>
      <c r="R174" s="96"/>
      <c r="S174" s="96"/>
      <c r="T174" s="96"/>
      <c r="U174" s="96"/>
      <c r="V174" s="96"/>
      <c r="W174" s="96"/>
      <c r="X174" s="96"/>
      <c r="Y174" s="96"/>
      <c r="Z174" s="96"/>
      <c r="AA174" s="96"/>
      <c r="AB174" s="96"/>
      <c r="AC174" s="96"/>
      <c r="AD174" s="96"/>
      <c r="AE174" s="99"/>
      <c r="AF174" s="139" t="s">
        <v>233</v>
      </c>
      <c r="AG174" s="138">
        <v>5</v>
      </c>
      <c r="AH174" s="138" t="s">
        <v>27</v>
      </c>
      <c r="AI174" s="138" t="s">
        <v>27</v>
      </c>
      <c r="AJ174" s="138" t="s">
        <v>27</v>
      </c>
      <c r="AK174" s="138" t="s">
        <v>27</v>
      </c>
      <c r="AL174" s="123" t="s">
        <v>27</v>
      </c>
      <c r="AM174" s="123" t="s">
        <v>27</v>
      </c>
      <c r="AN174" s="123" t="s">
        <v>27</v>
      </c>
      <c r="AO174" s="138" t="s">
        <v>27</v>
      </c>
      <c r="AP174" s="96"/>
      <c r="AQ174" s="96"/>
      <c r="AR174" s="96"/>
      <c r="AS174" s="105"/>
      <c r="AT174" s="105"/>
      <c r="AU174" s="96"/>
      <c r="AV174" s="105"/>
      <c r="AW174" s="96"/>
      <c r="AX174" s="96"/>
      <c r="AY174" s="96"/>
      <c r="AZ174" s="96"/>
      <c r="BA174" s="96"/>
      <c r="BB174" s="96"/>
      <c r="BC174" s="96"/>
      <c r="BD174" s="96"/>
      <c r="BE174" s="96"/>
      <c r="BF174" s="96"/>
      <c r="BG174" s="96"/>
      <c r="BH174" s="96"/>
      <c r="BI174" s="96"/>
      <c r="BJ174" s="96"/>
      <c r="BK174" s="96"/>
      <c r="BL174" s="96"/>
      <c r="BM174" s="96"/>
      <c r="BN174" s="96"/>
      <c r="BO174" s="96"/>
      <c r="BP174" s="96"/>
      <c r="BQ174" s="96"/>
      <c r="BR174" s="96"/>
      <c r="BS174" s="96"/>
      <c r="BT174" s="96"/>
      <c r="BU174" s="96"/>
      <c r="BV174" s="96"/>
      <c r="BW174" s="96"/>
      <c r="BX174" s="96"/>
      <c r="BY174" s="96"/>
      <c r="BZ174" s="96"/>
      <c r="CA174" s="96"/>
      <c r="CB174" s="96"/>
      <c r="CC174" s="96"/>
      <c r="CD174" s="96"/>
      <c r="CE174" s="96"/>
      <c r="CF174" s="96"/>
      <c r="CG174" s="96"/>
      <c r="CH174" s="96"/>
      <c r="CI174" s="96"/>
      <c r="CJ174" s="96"/>
      <c r="CK174" s="96"/>
      <c r="CL174" s="96"/>
      <c r="CM174" s="96"/>
      <c r="CN174" s="96"/>
    </row>
    <row r="175" spans="1:92" ht="15">
      <c r="A175" s="96"/>
      <c r="B175" s="102"/>
      <c r="C175" s="102"/>
      <c r="D175" s="102"/>
      <c r="E175" s="102"/>
      <c r="F175" s="102"/>
      <c r="G175" s="102"/>
      <c r="H175" s="102"/>
      <c r="I175" s="102"/>
      <c r="J175" s="102"/>
      <c r="K175" s="102"/>
      <c r="L175" s="102"/>
      <c r="M175" s="102"/>
      <c r="N175" s="102"/>
      <c r="O175" s="102"/>
      <c r="P175" s="102"/>
      <c r="Q175" s="96"/>
      <c r="R175" s="96"/>
      <c r="S175" s="96"/>
      <c r="T175" s="96"/>
      <c r="U175" s="96"/>
      <c r="V175" s="96"/>
      <c r="W175" s="96"/>
      <c r="X175" s="96"/>
      <c r="Y175" s="96"/>
      <c r="Z175" s="96"/>
      <c r="AA175" s="96"/>
      <c r="AB175" s="96"/>
      <c r="AC175" s="96"/>
      <c r="AD175" s="96"/>
      <c r="AE175" s="99"/>
      <c r="AF175" s="139" t="s">
        <v>234</v>
      </c>
      <c r="AG175" s="138">
        <v>8</v>
      </c>
      <c r="AH175" s="138">
        <v>2010</v>
      </c>
      <c r="AI175" s="138">
        <v>12</v>
      </c>
      <c r="AJ175" s="138" t="s">
        <v>235</v>
      </c>
      <c r="AK175" s="138" t="s">
        <v>541</v>
      </c>
      <c r="AL175" s="123">
        <v>20</v>
      </c>
      <c r="AM175" s="123">
        <v>2073</v>
      </c>
      <c r="AN175" s="123">
        <v>99</v>
      </c>
      <c r="AO175" s="138" t="s">
        <v>27</v>
      </c>
      <c r="AP175" s="96"/>
      <c r="AQ175" s="96"/>
      <c r="AR175" s="96"/>
      <c r="AS175" s="105"/>
      <c r="AT175" s="105"/>
      <c r="AU175" s="96"/>
      <c r="AV175" s="105"/>
      <c r="AW175" s="96"/>
      <c r="AX175" s="96"/>
      <c r="AY175" s="96"/>
      <c r="AZ175" s="96"/>
      <c r="BA175" s="96"/>
      <c r="BB175" s="96"/>
      <c r="BC175" s="96"/>
      <c r="BD175" s="96"/>
      <c r="BE175" s="96"/>
      <c r="BF175" s="96"/>
      <c r="BG175" s="96"/>
      <c r="BH175" s="96"/>
      <c r="BI175" s="96"/>
      <c r="BJ175" s="96"/>
      <c r="BK175" s="96"/>
      <c r="BL175" s="96"/>
      <c r="BM175" s="96"/>
      <c r="BN175" s="96"/>
      <c r="BO175" s="96"/>
      <c r="BP175" s="96"/>
      <c r="BQ175" s="96"/>
      <c r="BR175" s="96"/>
      <c r="BS175" s="96"/>
      <c r="BT175" s="96"/>
      <c r="BU175" s="96"/>
      <c r="BV175" s="96"/>
      <c r="BW175" s="96"/>
      <c r="BX175" s="96"/>
      <c r="BY175" s="96"/>
      <c r="BZ175" s="96"/>
      <c r="CA175" s="96"/>
      <c r="CB175" s="96"/>
      <c r="CC175" s="96"/>
      <c r="CD175" s="96"/>
      <c r="CE175" s="96"/>
      <c r="CF175" s="96"/>
      <c r="CG175" s="96"/>
      <c r="CH175" s="96"/>
      <c r="CI175" s="96"/>
      <c r="CJ175" s="96"/>
      <c r="CK175" s="96"/>
      <c r="CL175" s="96"/>
      <c r="CM175" s="96"/>
      <c r="CN175" s="96"/>
    </row>
    <row r="176" spans="1:92" ht="15">
      <c r="A176" s="96"/>
      <c r="B176" s="102"/>
      <c r="C176" s="102"/>
      <c r="D176" s="102"/>
      <c r="E176" s="102"/>
      <c r="F176" s="102"/>
      <c r="G176" s="102"/>
      <c r="H176" s="102"/>
      <c r="I176" s="102"/>
      <c r="J176" s="102"/>
      <c r="K176" s="102"/>
      <c r="L176" s="102"/>
      <c r="M176" s="102"/>
      <c r="N176" s="102"/>
      <c r="O176" s="102"/>
      <c r="P176" s="102"/>
      <c r="Q176" s="96"/>
      <c r="R176" s="96"/>
      <c r="S176" s="96"/>
      <c r="T176" s="96"/>
      <c r="U176" s="96"/>
      <c r="V176" s="96"/>
      <c r="W176" s="96"/>
      <c r="X176" s="96"/>
      <c r="Y176" s="96"/>
      <c r="Z176" s="96"/>
      <c r="AA176" s="96"/>
      <c r="AB176" s="96"/>
      <c r="AC176" s="96"/>
      <c r="AD176" s="96"/>
      <c r="AE176" s="99"/>
      <c r="AF176" s="139" t="s">
        <v>236</v>
      </c>
      <c r="AG176" s="138">
        <v>14</v>
      </c>
      <c r="AH176" s="138" t="s">
        <v>27</v>
      </c>
      <c r="AI176" s="138" t="s">
        <v>27</v>
      </c>
      <c r="AJ176" s="138" t="s">
        <v>27</v>
      </c>
      <c r="AK176" s="138" t="s">
        <v>27</v>
      </c>
      <c r="AL176" s="123" t="s">
        <v>27</v>
      </c>
      <c r="AM176" s="123" t="s">
        <v>27</v>
      </c>
      <c r="AN176" s="123" t="s">
        <v>27</v>
      </c>
      <c r="AO176" s="138" t="s">
        <v>27</v>
      </c>
      <c r="AP176" s="96"/>
      <c r="AQ176" s="96"/>
      <c r="AR176" s="96"/>
      <c r="AS176" s="105"/>
      <c r="AT176" s="105"/>
      <c r="AU176" s="96"/>
      <c r="AV176" s="105"/>
      <c r="AW176" s="96"/>
      <c r="AX176" s="96"/>
      <c r="AY176" s="96"/>
      <c r="AZ176" s="96"/>
      <c r="BA176" s="96"/>
      <c r="BB176" s="96"/>
      <c r="BC176" s="96"/>
      <c r="BD176" s="96"/>
      <c r="BE176" s="96"/>
      <c r="BF176" s="96"/>
      <c r="BG176" s="96"/>
      <c r="BH176" s="96"/>
      <c r="BI176" s="96"/>
      <c r="BJ176" s="96"/>
      <c r="BK176" s="96"/>
      <c r="BL176" s="96"/>
      <c r="BM176" s="96"/>
      <c r="BN176" s="96"/>
      <c r="BO176" s="96"/>
      <c r="BP176" s="96"/>
      <c r="BQ176" s="96"/>
      <c r="BR176" s="96"/>
      <c r="BS176" s="96"/>
      <c r="BT176" s="96"/>
      <c r="BU176" s="96"/>
      <c r="BV176" s="96"/>
      <c r="BW176" s="96"/>
      <c r="BX176" s="96"/>
      <c r="BY176" s="96"/>
      <c r="BZ176" s="96"/>
      <c r="CA176" s="96"/>
      <c r="CB176" s="96"/>
      <c r="CC176" s="96"/>
      <c r="CD176" s="96"/>
      <c r="CE176" s="96"/>
      <c r="CF176" s="96"/>
      <c r="CG176" s="96"/>
      <c r="CH176" s="96"/>
      <c r="CI176" s="96"/>
      <c r="CJ176" s="96"/>
      <c r="CK176" s="96"/>
      <c r="CL176" s="96"/>
      <c r="CM176" s="96"/>
      <c r="CN176" s="96"/>
    </row>
    <row r="177" spans="1:92" ht="15">
      <c r="A177" s="96"/>
      <c r="B177" s="102"/>
      <c r="C177" s="102"/>
      <c r="D177" s="102"/>
      <c r="E177" s="102"/>
      <c r="F177" s="102"/>
      <c r="G177" s="102"/>
      <c r="H177" s="102"/>
      <c r="I177" s="102"/>
      <c r="J177" s="102"/>
      <c r="K177" s="102"/>
      <c r="L177" s="102"/>
      <c r="M177" s="102"/>
      <c r="N177" s="102"/>
      <c r="O177" s="102"/>
      <c r="P177" s="102"/>
      <c r="Q177" s="96"/>
      <c r="R177" s="96"/>
      <c r="S177" s="96"/>
      <c r="T177" s="96"/>
      <c r="U177" s="96"/>
      <c r="V177" s="96"/>
      <c r="W177" s="96"/>
      <c r="X177" s="96"/>
      <c r="Y177" s="96"/>
      <c r="Z177" s="96"/>
      <c r="AA177" s="96"/>
      <c r="AB177" s="96"/>
      <c r="AC177" s="96"/>
      <c r="AD177" s="96"/>
      <c r="AE177" s="99"/>
      <c r="AF177" s="139" t="s">
        <v>237</v>
      </c>
      <c r="AG177" s="138">
        <v>10</v>
      </c>
      <c r="AH177" s="138" t="s">
        <v>27</v>
      </c>
      <c r="AI177" s="138" t="s">
        <v>27</v>
      </c>
      <c r="AJ177" s="138" t="s">
        <v>27</v>
      </c>
      <c r="AK177" s="138" t="s">
        <v>27</v>
      </c>
      <c r="AL177" s="123" t="s">
        <v>27</v>
      </c>
      <c r="AM177" s="123" t="s">
        <v>27</v>
      </c>
      <c r="AN177" s="123" t="s">
        <v>27</v>
      </c>
      <c r="AO177" s="138" t="s">
        <v>27</v>
      </c>
      <c r="AP177" s="96"/>
      <c r="AQ177" s="96"/>
      <c r="AR177" s="96"/>
      <c r="AS177" s="105"/>
      <c r="AT177" s="105"/>
      <c r="AU177" s="96"/>
      <c r="AV177" s="105"/>
      <c r="AW177" s="96"/>
      <c r="AX177" s="96"/>
      <c r="AY177" s="96"/>
      <c r="AZ177" s="96"/>
      <c r="BA177" s="96"/>
      <c r="BB177" s="96"/>
      <c r="BC177" s="96"/>
      <c r="BD177" s="96"/>
      <c r="BE177" s="96"/>
      <c r="BF177" s="96"/>
      <c r="BG177" s="96"/>
      <c r="BH177" s="96"/>
      <c r="BI177" s="96"/>
      <c r="BJ177" s="96"/>
      <c r="BK177" s="96"/>
      <c r="BL177" s="96"/>
      <c r="BM177" s="96"/>
      <c r="BN177" s="96"/>
      <c r="BO177" s="96"/>
      <c r="BP177" s="96"/>
      <c r="BQ177" s="96"/>
      <c r="BR177" s="96"/>
      <c r="BS177" s="96"/>
      <c r="BT177" s="96"/>
      <c r="BU177" s="96"/>
      <c r="BV177" s="96"/>
      <c r="BW177" s="96"/>
      <c r="BX177" s="96"/>
      <c r="BY177" s="96"/>
      <c r="BZ177" s="96"/>
      <c r="CA177" s="96"/>
      <c r="CB177" s="96"/>
      <c r="CC177" s="96"/>
      <c r="CD177" s="96"/>
      <c r="CE177" s="96"/>
      <c r="CF177" s="96"/>
      <c r="CG177" s="96"/>
      <c r="CH177" s="96"/>
      <c r="CI177" s="96"/>
      <c r="CJ177" s="96"/>
      <c r="CK177" s="96"/>
      <c r="CL177" s="96"/>
      <c r="CM177" s="96"/>
      <c r="CN177" s="96"/>
    </row>
    <row r="178" spans="1:92" ht="15">
      <c r="A178" s="96"/>
      <c r="B178" s="102"/>
      <c r="C178" s="102"/>
      <c r="D178" s="102"/>
      <c r="E178" s="102"/>
      <c r="F178" s="102"/>
      <c r="G178" s="102"/>
      <c r="H178" s="102"/>
      <c r="I178" s="102"/>
      <c r="J178" s="102"/>
      <c r="K178" s="102"/>
      <c r="L178" s="102"/>
      <c r="M178" s="102"/>
      <c r="N178" s="102"/>
      <c r="O178" s="102"/>
      <c r="P178" s="102"/>
      <c r="Q178" s="96"/>
      <c r="R178" s="96"/>
      <c r="S178" s="96"/>
      <c r="T178" s="96"/>
      <c r="U178" s="96"/>
      <c r="V178" s="96"/>
      <c r="W178" s="96"/>
      <c r="X178" s="96"/>
      <c r="Y178" s="96"/>
      <c r="Z178" s="96"/>
      <c r="AA178" s="96"/>
      <c r="AB178" s="96"/>
      <c r="AC178" s="96"/>
      <c r="AD178" s="96"/>
      <c r="AE178" s="99"/>
      <c r="AF178" s="139" t="s">
        <v>238</v>
      </c>
      <c r="AG178" s="138">
        <v>9</v>
      </c>
      <c r="AH178" s="138" t="s">
        <v>27</v>
      </c>
      <c r="AI178" s="138" t="s">
        <v>27</v>
      </c>
      <c r="AJ178" s="138" t="s">
        <v>27</v>
      </c>
      <c r="AK178" s="138" t="s">
        <v>27</v>
      </c>
      <c r="AL178" s="123" t="s">
        <v>27</v>
      </c>
      <c r="AM178" s="123" t="s">
        <v>27</v>
      </c>
      <c r="AN178" s="123" t="s">
        <v>27</v>
      </c>
      <c r="AO178" s="138" t="s">
        <v>27</v>
      </c>
      <c r="AP178" s="96"/>
      <c r="AQ178" s="96"/>
      <c r="AR178" s="96"/>
      <c r="AS178" s="105"/>
      <c r="AT178" s="105"/>
      <c r="AU178" s="96"/>
      <c r="AV178" s="105"/>
      <c r="AW178" s="96"/>
      <c r="AX178" s="96"/>
      <c r="AY178" s="96"/>
      <c r="AZ178" s="96"/>
      <c r="BA178" s="96"/>
      <c r="BB178" s="96"/>
      <c r="BC178" s="96"/>
      <c r="BD178" s="96"/>
      <c r="BE178" s="96"/>
      <c r="BF178" s="96"/>
      <c r="BG178" s="96"/>
      <c r="BH178" s="96"/>
      <c r="BI178" s="96"/>
      <c r="BJ178" s="96"/>
      <c r="BK178" s="96"/>
      <c r="BL178" s="96"/>
      <c r="BM178" s="96"/>
      <c r="BN178" s="96"/>
      <c r="BO178" s="96"/>
      <c r="BP178" s="96"/>
      <c r="BQ178" s="96"/>
      <c r="BR178" s="96"/>
      <c r="BS178" s="96"/>
      <c r="BT178" s="96"/>
      <c r="BU178" s="96"/>
      <c r="BV178" s="96"/>
      <c r="BW178" s="96"/>
      <c r="BX178" s="96"/>
      <c r="BY178" s="96"/>
      <c r="BZ178" s="96"/>
      <c r="CA178" s="96"/>
      <c r="CB178" s="96"/>
      <c r="CC178" s="96"/>
      <c r="CD178" s="96"/>
      <c r="CE178" s="96"/>
      <c r="CF178" s="96"/>
      <c r="CG178" s="96"/>
      <c r="CH178" s="96"/>
      <c r="CI178" s="96"/>
      <c r="CJ178" s="96"/>
      <c r="CK178" s="96"/>
      <c r="CL178" s="96"/>
      <c r="CM178" s="96"/>
      <c r="CN178" s="96"/>
    </row>
    <row r="179" spans="1:92" ht="15">
      <c r="A179" s="96"/>
      <c r="B179" s="102"/>
      <c r="C179" s="102"/>
      <c r="D179" s="102"/>
      <c r="E179" s="102"/>
      <c r="F179" s="102"/>
      <c r="G179" s="102"/>
      <c r="H179" s="102"/>
      <c r="I179" s="102"/>
      <c r="J179" s="102"/>
      <c r="K179" s="102"/>
      <c r="L179" s="102"/>
      <c r="M179" s="102"/>
      <c r="N179" s="102"/>
      <c r="O179" s="102"/>
      <c r="P179" s="102"/>
      <c r="Q179" s="96"/>
      <c r="R179" s="96"/>
      <c r="S179" s="96"/>
      <c r="T179" s="96"/>
      <c r="U179" s="96"/>
      <c r="V179" s="96"/>
      <c r="W179" s="96"/>
      <c r="X179" s="96"/>
      <c r="Y179" s="96"/>
      <c r="Z179" s="96"/>
      <c r="AA179" s="96"/>
      <c r="AB179" s="96"/>
      <c r="AC179" s="96"/>
      <c r="AD179" s="96"/>
      <c r="AE179" s="99"/>
      <c r="AF179" s="139" t="s">
        <v>239</v>
      </c>
      <c r="AG179" s="138">
        <v>4</v>
      </c>
      <c r="AH179" s="138" t="s">
        <v>27</v>
      </c>
      <c r="AI179" s="138" t="s">
        <v>27</v>
      </c>
      <c r="AJ179" s="138" t="s">
        <v>27</v>
      </c>
      <c r="AK179" s="138" t="s">
        <v>27</v>
      </c>
      <c r="AL179" s="123" t="s">
        <v>27</v>
      </c>
      <c r="AM179" s="123" t="s">
        <v>27</v>
      </c>
      <c r="AN179" s="123" t="s">
        <v>27</v>
      </c>
      <c r="AO179" s="138" t="s">
        <v>27</v>
      </c>
      <c r="AP179" s="96"/>
      <c r="AQ179" s="96"/>
      <c r="AR179" s="96"/>
      <c r="AS179" s="105"/>
      <c r="AT179" s="105"/>
      <c r="AU179" s="96"/>
      <c r="AV179" s="105"/>
      <c r="AW179" s="96"/>
      <c r="AX179" s="96"/>
      <c r="AY179" s="96"/>
      <c r="AZ179" s="96"/>
      <c r="BA179" s="96"/>
      <c r="BB179" s="96"/>
      <c r="BC179" s="96"/>
      <c r="BD179" s="96"/>
      <c r="BE179" s="96"/>
      <c r="BF179" s="96"/>
      <c r="BG179" s="96"/>
      <c r="BH179" s="96"/>
      <c r="BI179" s="96"/>
      <c r="BJ179" s="96"/>
      <c r="BK179" s="96"/>
      <c r="BL179" s="96"/>
      <c r="BM179" s="96"/>
      <c r="BN179" s="96"/>
      <c r="BO179" s="96"/>
      <c r="BP179" s="96"/>
      <c r="BQ179" s="96"/>
      <c r="BR179" s="96"/>
      <c r="BS179" s="96"/>
      <c r="BT179" s="96"/>
      <c r="BU179" s="96"/>
      <c r="BV179" s="96"/>
      <c r="BW179" s="96"/>
      <c r="BX179" s="96"/>
      <c r="BY179" s="96"/>
      <c r="BZ179" s="96"/>
      <c r="CA179" s="96"/>
      <c r="CB179" s="96"/>
      <c r="CC179" s="96"/>
      <c r="CD179" s="96"/>
      <c r="CE179" s="96"/>
      <c r="CF179" s="96"/>
      <c r="CG179" s="96"/>
      <c r="CH179" s="96"/>
      <c r="CI179" s="96"/>
      <c r="CJ179" s="96"/>
      <c r="CK179" s="96"/>
      <c r="CL179" s="96"/>
      <c r="CM179" s="96"/>
      <c r="CN179" s="96"/>
    </row>
    <row r="180" spans="1:92" ht="15">
      <c r="A180" s="96"/>
      <c r="B180" s="102"/>
      <c r="C180" s="102"/>
      <c r="D180" s="102"/>
      <c r="E180" s="102"/>
      <c r="F180" s="102"/>
      <c r="G180" s="102"/>
      <c r="H180" s="102"/>
      <c r="I180" s="102"/>
      <c r="J180" s="102"/>
      <c r="K180" s="102"/>
      <c r="L180" s="102"/>
      <c r="M180" s="102"/>
      <c r="N180" s="102"/>
      <c r="O180" s="102"/>
      <c r="P180" s="102"/>
      <c r="Q180" s="96"/>
      <c r="R180" s="96"/>
      <c r="S180" s="96"/>
      <c r="T180" s="96"/>
      <c r="U180" s="96"/>
      <c r="V180" s="96"/>
      <c r="W180" s="96"/>
      <c r="X180" s="96"/>
      <c r="Y180" s="96"/>
      <c r="Z180" s="96"/>
      <c r="AA180" s="96"/>
      <c r="AB180" s="96"/>
      <c r="AC180" s="96"/>
      <c r="AD180" s="96"/>
      <c r="AE180" s="99"/>
      <c r="AF180" s="139" t="s">
        <v>240</v>
      </c>
      <c r="AG180" s="138">
        <v>8</v>
      </c>
      <c r="AH180" s="138">
        <v>2015</v>
      </c>
      <c r="AI180" s="138">
        <v>12</v>
      </c>
      <c r="AJ180" s="138" t="s">
        <v>241</v>
      </c>
      <c r="AK180" s="138" t="s">
        <v>541</v>
      </c>
      <c r="AL180" s="123">
        <v>14</v>
      </c>
      <c r="AM180" s="123">
        <v>1794</v>
      </c>
      <c r="AN180" s="123">
        <v>72</v>
      </c>
      <c r="AO180" s="138" t="s">
        <v>27</v>
      </c>
      <c r="AP180" s="96"/>
      <c r="AQ180" s="96"/>
      <c r="AR180" s="96"/>
      <c r="AS180" s="105"/>
      <c r="AT180" s="105"/>
      <c r="AU180" s="96"/>
      <c r="AV180" s="105"/>
      <c r="AW180" s="96"/>
      <c r="AX180" s="96"/>
      <c r="AY180" s="96"/>
      <c r="AZ180" s="96"/>
      <c r="BA180" s="96"/>
      <c r="BB180" s="96"/>
      <c r="BC180" s="96"/>
      <c r="BD180" s="96"/>
      <c r="BE180" s="96"/>
      <c r="BF180" s="96"/>
      <c r="BG180" s="96"/>
      <c r="BH180" s="96"/>
      <c r="BI180" s="96"/>
      <c r="BJ180" s="96"/>
      <c r="BK180" s="96"/>
      <c r="BL180" s="96"/>
      <c r="BM180" s="96"/>
      <c r="BN180" s="96"/>
      <c r="BO180" s="96"/>
      <c r="BP180" s="96"/>
      <c r="BQ180" s="96"/>
      <c r="BR180" s="96"/>
      <c r="BS180" s="96"/>
      <c r="BT180" s="96"/>
      <c r="BU180" s="96"/>
      <c r="BV180" s="96"/>
      <c r="BW180" s="96"/>
      <c r="BX180" s="96"/>
      <c r="BY180" s="96"/>
      <c r="BZ180" s="96"/>
      <c r="CA180" s="96"/>
      <c r="CB180" s="96"/>
      <c r="CC180" s="96"/>
      <c r="CD180" s="96"/>
      <c r="CE180" s="96"/>
      <c r="CF180" s="96"/>
      <c r="CG180" s="96"/>
      <c r="CH180" s="96"/>
      <c r="CI180" s="96"/>
      <c r="CJ180" s="96"/>
      <c r="CK180" s="96"/>
      <c r="CL180" s="96"/>
      <c r="CM180" s="96"/>
      <c r="CN180" s="96"/>
    </row>
    <row r="181" spans="1:92" ht="15">
      <c r="A181" s="96"/>
      <c r="B181" s="102"/>
      <c r="C181" s="102"/>
      <c r="D181" s="102"/>
      <c r="E181" s="102"/>
      <c r="F181" s="102"/>
      <c r="G181" s="102"/>
      <c r="H181" s="102"/>
      <c r="I181" s="102"/>
      <c r="J181" s="102"/>
      <c r="K181" s="102"/>
      <c r="L181" s="102"/>
      <c r="M181" s="102"/>
      <c r="N181" s="102"/>
      <c r="O181" s="102"/>
      <c r="P181" s="102"/>
      <c r="Q181" s="96"/>
      <c r="R181" s="96"/>
      <c r="S181" s="96"/>
      <c r="T181" s="96"/>
      <c r="U181" s="96"/>
      <c r="V181" s="96"/>
      <c r="W181" s="96"/>
      <c r="X181" s="96"/>
      <c r="Y181" s="96"/>
      <c r="Z181" s="96"/>
      <c r="AA181" s="96"/>
      <c r="AB181" s="96"/>
      <c r="AC181" s="96"/>
      <c r="AD181" s="96"/>
      <c r="AE181" s="99"/>
      <c r="AF181" s="139" t="s">
        <v>242</v>
      </c>
      <c r="AG181" s="138">
        <v>9</v>
      </c>
      <c r="AH181" s="138" t="s">
        <v>27</v>
      </c>
      <c r="AI181" s="138" t="s">
        <v>27</v>
      </c>
      <c r="AJ181" s="138" t="s">
        <v>27</v>
      </c>
      <c r="AK181" s="138" t="s">
        <v>27</v>
      </c>
      <c r="AL181" s="123" t="s">
        <v>27</v>
      </c>
      <c r="AM181" s="123" t="s">
        <v>27</v>
      </c>
      <c r="AN181" s="123" t="s">
        <v>27</v>
      </c>
      <c r="AO181" s="138" t="s">
        <v>27</v>
      </c>
      <c r="AP181" s="96"/>
      <c r="AQ181" s="96"/>
      <c r="AR181" s="96"/>
      <c r="AS181" s="105"/>
      <c r="AT181" s="105"/>
      <c r="AU181" s="96"/>
      <c r="AV181" s="105"/>
      <c r="AW181" s="96"/>
      <c r="AX181" s="96"/>
      <c r="AY181" s="96"/>
      <c r="AZ181" s="96"/>
      <c r="BA181" s="96"/>
      <c r="BB181" s="96"/>
      <c r="BC181" s="96"/>
      <c r="BD181" s="96"/>
      <c r="BE181" s="96"/>
      <c r="BF181" s="96"/>
      <c r="BG181" s="96"/>
      <c r="BH181" s="96"/>
      <c r="BI181" s="96"/>
      <c r="BJ181" s="96"/>
      <c r="BK181" s="96"/>
      <c r="BL181" s="96"/>
      <c r="BM181" s="96"/>
      <c r="BN181" s="96"/>
      <c r="BO181" s="96"/>
      <c r="BP181" s="96"/>
      <c r="BQ181" s="96"/>
      <c r="BR181" s="96"/>
      <c r="BS181" s="96"/>
      <c r="BT181" s="96"/>
      <c r="BU181" s="96"/>
      <c r="BV181" s="96"/>
      <c r="BW181" s="96"/>
      <c r="BX181" s="96"/>
      <c r="BY181" s="96"/>
      <c r="BZ181" s="96"/>
      <c r="CA181" s="96"/>
      <c r="CB181" s="96"/>
      <c r="CC181" s="96"/>
      <c r="CD181" s="96"/>
      <c r="CE181" s="96"/>
      <c r="CF181" s="96"/>
      <c r="CG181" s="96"/>
      <c r="CH181" s="96"/>
      <c r="CI181" s="96"/>
      <c r="CJ181" s="96"/>
      <c r="CK181" s="96"/>
      <c r="CL181" s="96"/>
      <c r="CM181" s="96"/>
      <c r="CN181" s="96"/>
    </row>
    <row r="182" spans="1:92" ht="15">
      <c r="A182" s="96"/>
      <c r="B182" s="102"/>
      <c r="C182" s="102"/>
      <c r="D182" s="102"/>
      <c r="E182" s="102"/>
      <c r="F182" s="102"/>
      <c r="G182" s="102"/>
      <c r="H182" s="102"/>
      <c r="I182" s="102"/>
      <c r="J182" s="102"/>
      <c r="K182" s="102"/>
      <c r="L182" s="102"/>
      <c r="M182" s="102"/>
      <c r="N182" s="102"/>
      <c r="O182" s="102"/>
      <c r="P182" s="102"/>
      <c r="Q182" s="96"/>
      <c r="R182" s="96"/>
      <c r="S182" s="96"/>
      <c r="T182" s="96"/>
      <c r="U182" s="96"/>
      <c r="V182" s="96"/>
      <c r="W182" s="96"/>
      <c r="X182" s="96"/>
      <c r="Y182" s="96"/>
      <c r="Z182" s="96"/>
      <c r="AA182" s="96"/>
      <c r="AB182" s="96"/>
      <c r="AC182" s="96"/>
      <c r="AD182" s="96"/>
      <c r="AE182" s="99"/>
      <c r="AF182" s="139" t="s">
        <v>243</v>
      </c>
      <c r="AG182" s="138">
        <v>6</v>
      </c>
      <c r="AH182" s="138" t="s">
        <v>27</v>
      </c>
      <c r="AI182" s="138" t="s">
        <v>27</v>
      </c>
      <c r="AJ182" s="138" t="s">
        <v>27</v>
      </c>
      <c r="AK182" s="138" t="s">
        <v>27</v>
      </c>
      <c r="AL182" s="123" t="s">
        <v>27</v>
      </c>
      <c r="AM182" s="123" t="s">
        <v>27</v>
      </c>
      <c r="AN182" s="123" t="s">
        <v>27</v>
      </c>
      <c r="AO182" s="138" t="s">
        <v>27</v>
      </c>
      <c r="AP182" s="96"/>
      <c r="AQ182" s="96"/>
      <c r="AR182" s="96"/>
      <c r="AS182" s="105"/>
      <c r="AT182" s="105"/>
      <c r="AU182" s="96"/>
      <c r="AV182" s="105"/>
      <c r="AW182" s="96"/>
      <c r="AX182" s="96"/>
      <c r="AY182" s="96"/>
      <c r="AZ182" s="96"/>
      <c r="BA182" s="96"/>
      <c r="BB182" s="96"/>
      <c r="BC182" s="96"/>
      <c r="BD182" s="96"/>
      <c r="BE182" s="96"/>
      <c r="BF182" s="96"/>
      <c r="BG182" s="96"/>
      <c r="BH182" s="96"/>
      <c r="BI182" s="96"/>
      <c r="BJ182" s="96"/>
      <c r="BK182" s="96"/>
      <c r="BL182" s="96"/>
      <c r="BM182" s="96"/>
      <c r="BN182" s="96"/>
      <c r="BO182" s="96"/>
      <c r="BP182" s="96"/>
      <c r="BQ182" s="96"/>
      <c r="BR182" s="96"/>
      <c r="BS182" s="96"/>
      <c r="BT182" s="96"/>
      <c r="BU182" s="96"/>
      <c r="BV182" s="96"/>
      <c r="BW182" s="96"/>
      <c r="BX182" s="96"/>
      <c r="BY182" s="96"/>
      <c r="BZ182" s="96"/>
      <c r="CA182" s="96"/>
      <c r="CB182" s="96"/>
      <c r="CC182" s="96"/>
      <c r="CD182" s="96"/>
      <c r="CE182" s="96"/>
      <c r="CF182" s="96"/>
      <c r="CG182" s="96"/>
      <c r="CH182" s="96"/>
      <c r="CI182" s="96"/>
      <c r="CJ182" s="96"/>
      <c r="CK182" s="96"/>
      <c r="CL182" s="96"/>
      <c r="CM182" s="96"/>
      <c r="CN182" s="96"/>
    </row>
    <row r="183" spans="1:92" ht="15">
      <c r="A183" s="96"/>
      <c r="B183" s="102"/>
      <c r="C183" s="102"/>
      <c r="D183" s="102"/>
      <c r="E183" s="102"/>
      <c r="F183" s="102"/>
      <c r="G183" s="102"/>
      <c r="H183" s="102"/>
      <c r="I183" s="102"/>
      <c r="J183" s="102"/>
      <c r="K183" s="102"/>
      <c r="L183" s="102"/>
      <c r="M183" s="102"/>
      <c r="N183" s="102"/>
      <c r="O183" s="102"/>
      <c r="P183" s="102"/>
      <c r="Q183" s="96"/>
      <c r="R183" s="96"/>
      <c r="S183" s="96"/>
      <c r="T183" s="96"/>
      <c r="U183" s="96"/>
      <c r="V183" s="96"/>
      <c r="W183" s="96"/>
      <c r="X183" s="96"/>
      <c r="Y183" s="96"/>
      <c r="Z183" s="96"/>
      <c r="AA183" s="96"/>
      <c r="AB183" s="96"/>
      <c r="AC183" s="96"/>
      <c r="AD183" s="96"/>
      <c r="AE183" s="99"/>
      <c r="AF183" s="139" t="s">
        <v>244</v>
      </c>
      <c r="AG183" s="138">
        <v>13</v>
      </c>
      <c r="AH183" s="138">
        <v>2015</v>
      </c>
      <c r="AI183" s="138">
        <v>12</v>
      </c>
      <c r="AJ183" s="138" t="s">
        <v>245</v>
      </c>
      <c r="AK183" s="138" t="s">
        <v>543</v>
      </c>
      <c r="AL183" s="123">
        <v>7</v>
      </c>
      <c r="AM183" s="123">
        <v>1131</v>
      </c>
      <c r="AN183" s="123">
        <v>42</v>
      </c>
      <c r="AO183" s="138" t="s">
        <v>27</v>
      </c>
      <c r="AP183" s="96"/>
      <c r="AQ183" s="96"/>
      <c r="AR183" s="96"/>
      <c r="AS183" s="105"/>
      <c r="AT183" s="105"/>
      <c r="AU183" s="96"/>
      <c r="AV183" s="105"/>
      <c r="AW183" s="96"/>
      <c r="AX183" s="96"/>
      <c r="AY183" s="96"/>
      <c r="AZ183" s="96"/>
      <c r="BA183" s="96"/>
      <c r="BB183" s="96"/>
      <c r="BC183" s="96"/>
      <c r="BD183" s="96"/>
      <c r="BE183" s="96"/>
      <c r="BF183" s="96"/>
      <c r="BG183" s="96"/>
      <c r="BH183" s="96"/>
      <c r="BI183" s="96"/>
      <c r="BJ183" s="96"/>
      <c r="BK183" s="96"/>
      <c r="BL183" s="96"/>
      <c r="BM183" s="96"/>
      <c r="BN183" s="96"/>
      <c r="BO183" s="96"/>
      <c r="BP183" s="96"/>
      <c r="BQ183" s="96"/>
      <c r="BR183" s="96"/>
      <c r="BS183" s="96"/>
      <c r="BT183" s="96"/>
      <c r="BU183" s="96"/>
      <c r="BV183" s="96"/>
      <c r="BW183" s="96"/>
      <c r="BX183" s="96"/>
      <c r="BY183" s="96"/>
      <c r="BZ183" s="96"/>
      <c r="CA183" s="96"/>
      <c r="CB183" s="96"/>
      <c r="CC183" s="96"/>
      <c r="CD183" s="96"/>
      <c r="CE183" s="96"/>
      <c r="CF183" s="96"/>
      <c r="CG183" s="96"/>
      <c r="CH183" s="96"/>
      <c r="CI183" s="96"/>
      <c r="CJ183" s="96"/>
      <c r="CK183" s="96"/>
      <c r="CL183" s="96"/>
      <c r="CM183" s="96"/>
      <c r="CN183" s="96"/>
    </row>
    <row r="184" spans="1:92" ht="15">
      <c r="A184" s="96"/>
      <c r="B184" s="102"/>
      <c r="C184" s="102"/>
      <c r="D184" s="102"/>
      <c r="E184" s="102"/>
      <c r="F184" s="102"/>
      <c r="G184" s="102"/>
      <c r="H184" s="102"/>
      <c r="I184" s="102"/>
      <c r="J184" s="102"/>
      <c r="K184" s="102"/>
      <c r="L184" s="102"/>
      <c r="M184" s="102"/>
      <c r="N184" s="102"/>
      <c r="O184" s="102"/>
      <c r="P184" s="102"/>
      <c r="Q184" s="96"/>
      <c r="R184" s="96"/>
      <c r="S184" s="96"/>
      <c r="T184" s="96"/>
      <c r="U184" s="96"/>
      <c r="V184" s="96"/>
      <c r="W184" s="96"/>
      <c r="X184" s="96"/>
      <c r="Y184" s="96"/>
      <c r="Z184" s="96"/>
      <c r="AA184" s="96"/>
      <c r="AB184" s="96"/>
      <c r="AC184" s="96"/>
      <c r="AD184" s="96"/>
      <c r="AE184" s="99"/>
      <c r="AF184" s="139" t="s">
        <v>246</v>
      </c>
      <c r="AG184" s="138">
        <v>14</v>
      </c>
      <c r="AH184" s="138" t="s">
        <v>27</v>
      </c>
      <c r="AI184" s="138" t="s">
        <v>27</v>
      </c>
      <c r="AJ184" s="138" t="s">
        <v>27</v>
      </c>
      <c r="AK184" s="138" t="s">
        <v>27</v>
      </c>
      <c r="AL184" s="123" t="s">
        <v>27</v>
      </c>
      <c r="AM184" s="123" t="s">
        <v>27</v>
      </c>
      <c r="AN184" s="123" t="s">
        <v>27</v>
      </c>
      <c r="AO184" s="138" t="s">
        <v>27</v>
      </c>
      <c r="AP184" s="96"/>
      <c r="AQ184" s="96"/>
      <c r="AR184" s="96"/>
      <c r="AS184" s="105"/>
      <c r="AT184" s="105"/>
      <c r="AU184" s="96"/>
      <c r="AV184" s="105"/>
      <c r="AW184" s="96"/>
      <c r="AX184" s="96"/>
      <c r="AY184" s="96"/>
      <c r="AZ184" s="96"/>
      <c r="BA184" s="96"/>
      <c r="BB184" s="96"/>
      <c r="BC184" s="96"/>
      <c r="BD184" s="96"/>
      <c r="BE184" s="96"/>
      <c r="BF184" s="96"/>
      <c r="BG184" s="96"/>
      <c r="BH184" s="96"/>
      <c r="BI184" s="96"/>
      <c r="BJ184" s="96"/>
      <c r="BK184" s="96"/>
      <c r="BL184" s="96"/>
      <c r="BM184" s="96"/>
      <c r="BN184" s="96"/>
      <c r="BO184" s="96"/>
      <c r="BP184" s="96"/>
      <c r="BQ184" s="96"/>
      <c r="BR184" s="96"/>
      <c r="BS184" s="96"/>
      <c r="BT184" s="96"/>
      <c r="BU184" s="96"/>
      <c r="BV184" s="96"/>
      <c r="BW184" s="96"/>
      <c r="BX184" s="96"/>
      <c r="BY184" s="96"/>
      <c r="BZ184" s="96"/>
      <c r="CA184" s="96"/>
      <c r="CB184" s="96"/>
      <c r="CC184" s="96"/>
      <c r="CD184" s="96"/>
      <c r="CE184" s="96"/>
      <c r="CF184" s="96"/>
      <c r="CG184" s="96"/>
      <c r="CH184" s="96"/>
      <c r="CI184" s="96"/>
      <c r="CJ184" s="96"/>
      <c r="CK184" s="96"/>
      <c r="CL184" s="96"/>
      <c r="CM184" s="96"/>
      <c r="CN184" s="96"/>
    </row>
    <row r="185" spans="1:92" ht="15">
      <c r="A185" s="96"/>
      <c r="B185" s="102"/>
      <c r="C185" s="102"/>
      <c r="D185" s="102"/>
      <c r="E185" s="102"/>
      <c r="F185" s="102"/>
      <c r="G185" s="102"/>
      <c r="H185" s="102"/>
      <c r="I185" s="102"/>
      <c r="J185" s="102"/>
      <c r="K185" s="102"/>
      <c r="L185" s="102"/>
      <c r="M185" s="102"/>
      <c r="N185" s="102"/>
      <c r="O185" s="102"/>
      <c r="P185" s="102"/>
      <c r="Q185" s="96"/>
      <c r="R185" s="96"/>
      <c r="S185" s="96"/>
      <c r="T185" s="96"/>
      <c r="U185" s="96"/>
      <c r="V185" s="96"/>
      <c r="W185" s="96"/>
      <c r="X185" s="96"/>
      <c r="Y185" s="96"/>
      <c r="Z185" s="96"/>
      <c r="AA185" s="96"/>
      <c r="AB185" s="96"/>
      <c r="AC185" s="96"/>
      <c r="AD185" s="96"/>
      <c r="AE185" s="99"/>
      <c r="AF185" s="139" t="s">
        <v>247</v>
      </c>
      <c r="AG185" s="138">
        <v>13</v>
      </c>
      <c r="AH185" s="138" t="s">
        <v>27</v>
      </c>
      <c r="AI185" s="138" t="s">
        <v>27</v>
      </c>
      <c r="AJ185" s="138" t="s">
        <v>27</v>
      </c>
      <c r="AK185" s="138" t="s">
        <v>27</v>
      </c>
      <c r="AL185" s="123" t="s">
        <v>27</v>
      </c>
      <c r="AM185" s="123" t="s">
        <v>27</v>
      </c>
      <c r="AN185" s="123" t="s">
        <v>27</v>
      </c>
      <c r="AO185" s="138" t="s">
        <v>27</v>
      </c>
      <c r="AP185" s="96"/>
      <c r="AQ185" s="96"/>
      <c r="AR185" s="96"/>
      <c r="AS185" s="105"/>
      <c r="AT185" s="105"/>
      <c r="AU185" s="96"/>
      <c r="AV185" s="105"/>
      <c r="AW185" s="96"/>
      <c r="AX185" s="96"/>
      <c r="AY185" s="96"/>
      <c r="AZ185" s="96"/>
      <c r="BA185" s="96"/>
      <c r="BB185" s="96"/>
      <c r="BC185" s="96"/>
      <c r="BD185" s="96"/>
      <c r="BE185" s="96"/>
      <c r="BF185" s="96"/>
      <c r="BG185" s="96"/>
      <c r="BH185" s="96"/>
      <c r="BI185" s="96"/>
      <c r="BJ185" s="96"/>
      <c r="BK185" s="96"/>
      <c r="BL185" s="96"/>
      <c r="BM185" s="96"/>
      <c r="BN185" s="96"/>
      <c r="BO185" s="96"/>
      <c r="BP185" s="96"/>
      <c r="BQ185" s="96"/>
      <c r="BR185" s="96"/>
      <c r="BS185" s="96"/>
      <c r="BT185" s="96"/>
      <c r="BU185" s="96"/>
      <c r="BV185" s="96"/>
      <c r="BW185" s="96"/>
      <c r="BX185" s="96"/>
      <c r="BY185" s="96"/>
      <c r="BZ185" s="96"/>
      <c r="CA185" s="96"/>
      <c r="CB185" s="96"/>
      <c r="CC185" s="96"/>
      <c r="CD185" s="96"/>
      <c r="CE185" s="96"/>
      <c r="CF185" s="96"/>
      <c r="CG185" s="96"/>
      <c r="CH185" s="96"/>
      <c r="CI185" s="96"/>
      <c r="CJ185" s="96"/>
      <c r="CK185" s="96"/>
      <c r="CL185" s="96"/>
      <c r="CM185" s="96"/>
      <c r="CN185" s="96"/>
    </row>
    <row r="186" spans="1:92" ht="15">
      <c r="A186" s="96"/>
      <c r="B186" s="102"/>
      <c r="C186" s="102"/>
      <c r="D186" s="102"/>
      <c r="E186" s="102"/>
      <c r="F186" s="102"/>
      <c r="G186" s="102"/>
      <c r="H186" s="102"/>
      <c r="I186" s="102"/>
      <c r="J186" s="102"/>
      <c r="K186" s="102"/>
      <c r="L186" s="102"/>
      <c r="M186" s="102"/>
      <c r="N186" s="102"/>
      <c r="O186" s="102"/>
      <c r="P186" s="102"/>
      <c r="Q186" s="96"/>
      <c r="R186" s="96"/>
      <c r="S186" s="96"/>
      <c r="T186" s="96"/>
      <c r="U186" s="96"/>
      <c r="V186" s="96"/>
      <c r="W186" s="96"/>
      <c r="X186" s="96"/>
      <c r="Y186" s="96"/>
      <c r="Z186" s="96"/>
      <c r="AA186" s="96"/>
      <c r="AB186" s="96"/>
      <c r="AC186" s="96"/>
      <c r="AD186" s="96"/>
      <c r="AE186" s="99"/>
      <c r="AF186" s="139" t="s">
        <v>248</v>
      </c>
      <c r="AG186" s="138">
        <v>6</v>
      </c>
      <c r="AH186" s="138">
        <v>2019</v>
      </c>
      <c r="AI186" s="138">
        <v>12</v>
      </c>
      <c r="AJ186" s="138" t="s">
        <v>249</v>
      </c>
      <c r="AK186" s="138" t="s">
        <v>541</v>
      </c>
      <c r="AL186" s="123">
        <v>5</v>
      </c>
      <c r="AM186" s="123">
        <v>500</v>
      </c>
      <c r="AN186" s="123">
        <v>24</v>
      </c>
      <c r="AO186" s="138" t="s">
        <v>27</v>
      </c>
      <c r="AP186" s="96"/>
      <c r="AQ186" s="96"/>
      <c r="AR186" s="96"/>
      <c r="AS186" s="105"/>
      <c r="AT186" s="105"/>
      <c r="AU186" s="96"/>
      <c r="AV186" s="105"/>
      <c r="AW186" s="96"/>
      <c r="AX186" s="96"/>
      <c r="AY186" s="96"/>
      <c r="AZ186" s="96"/>
      <c r="BA186" s="96"/>
      <c r="BB186" s="96"/>
      <c r="BC186" s="96"/>
      <c r="BD186" s="96"/>
      <c r="BE186" s="96"/>
      <c r="BF186" s="96"/>
      <c r="BG186" s="96"/>
      <c r="BH186" s="96"/>
      <c r="BI186" s="96"/>
      <c r="BJ186" s="96"/>
      <c r="BK186" s="96"/>
      <c r="BL186" s="96"/>
      <c r="BM186" s="96"/>
      <c r="BN186" s="96"/>
      <c r="BO186" s="96"/>
      <c r="BP186" s="96"/>
      <c r="BQ186" s="96"/>
      <c r="BR186" s="96"/>
      <c r="BS186" s="96"/>
      <c r="BT186" s="96"/>
      <c r="BU186" s="96"/>
      <c r="BV186" s="96"/>
      <c r="BW186" s="96"/>
      <c r="BX186" s="96"/>
      <c r="BY186" s="96"/>
      <c r="BZ186" s="96"/>
      <c r="CA186" s="96"/>
      <c r="CB186" s="96"/>
      <c r="CC186" s="96"/>
      <c r="CD186" s="96"/>
      <c r="CE186" s="96"/>
      <c r="CF186" s="96"/>
      <c r="CG186" s="96"/>
      <c r="CH186" s="96"/>
      <c r="CI186" s="96"/>
      <c r="CJ186" s="96"/>
      <c r="CK186" s="96"/>
      <c r="CL186" s="96"/>
      <c r="CM186" s="96"/>
      <c r="CN186" s="96"/>
    </row>
    <row r="187" spans="1:92" ht="15">
      <c r="A187" s="96"/>
      <c r="B187" s="102"/>
      <c r="C187" s="102"/>
      <c r="D187" s="102"/>
      <c r="E187" s="102"/>
      <c r="F187" s="102"/>
      <c r="G187" s="102"/>
      <c r="H187" s="102"/>
      <c r="I187" s="102"/>
      <c r="J187" s="102"/>
      <c r="K187" s="102"/>
      <c r="L187" s="102"/>
      <c r="M187" s="102"/>
      <c r="N187" s="102"/>
      <c r="O187" s="102"/>
      <c r="P187" s="102"/>
      <c r="Q187" s="96"/>
      <c r="R187" s="96"/>
      <c r="S187" s="96"/>
      <c r="T187" s="96"/>
      <c r="U187" s="96"/>
      <c r="V187" s="96"/>
      <c r="W187" s="96"/>
      <c r="X187" s="96"/>
      <c r="Y187" s="96"/>
      <c r="Z187" s="96"/>
      <c r="AA187" s="96"/>
      <c r="AB187" s="96"/>
      <c r="AC187" s="96"/>
      <c r="AD187" s="96"/>
      <c r="AE187" s="99"/>
      <c r="AF187" s="139" t="s">
        <v>250</v>
      </c>
      <c r="AG187" s="138">
        <v>6</v>
      </c>
      <c r="AH187" s="138" t="s">
        <v>27</v>
      </c>
      <c r="AI187" s="138" t="s">
        <v>27</v>
      </c>
      <c r="AJ187" s="138" t="s">
        <v>27</v>
      </c>
      <c r="AK187" s="138" t="s">
        <v>27</v>
      </c>
      <c r="AL187" s="123" t="s">
        <v>27</v>
      </c>
      <c r="AM187" s="123" t="s">
        <v>27</v>
      </c>
      <c r="AN187" s="123" t="s">
        <v>27</v>
      </c>
      <c r="AO187" s="138" t="s">
        <v>27</v>
      </c>
      <c r="AP187" s="96"/>
      <c r="AQ187" s="96"/>
      <c r="AR187" s="96"/>
      <c r="AS187" s="105"/>
      <c r="AT187" s="105"/>
      <c r="AU187" s="96"/>
      <c r="AV187" s="105"/>
      <c r="AW187" s="96"/>
      <c r="AX187" s="96"/>
      <c r="AY187" s="96"/>
      <c r="AZ187" s="96"/>
      <c r="BA187" s="96"/>
      <c r="BB187" s="96"/>
      <c r="BC187" s="96"/>
      <c r="BD187" s="96"/>
      <c r="BE187" s="96"/>
      <c r="BF187" s="96"/>
      <c r="BG187" s="96"/>
      <c r="BH187" s="96"/>
      <c r="BI187" s="96"/>
      <c r="BJ187" s="96"/>
      <c r="BK187" s="96"/>
      <c r="BL187" s="96"/>
      <c r="BM187" s="96"/>
      <c r="BN187" s="96"/>
      <c r="BO187" s="96"/>
      <c r="BP187" s="96"/>
      <c r="BQ187" s="96"/>
      <c r="BR187" s="96"/>
      <c r="BS187" s="96"/>
      <c r="BT187" s="96"/>
      <c r="BU187" s="96"/>
      <c r="BV187" s="96"/>
      <c r="BW187" s="96"/>
      <c r="BX187" s="96"/>
      <c r="BY187" s="96"/>
      <c r="BZ187" s="96"/>
      <c r="CA187" s="96"/>
      <c r="CB187" s="96"/>
      <c r="CC187" s="96"/>
      <c r="CD187" s="96"/>
      <c r="CE187" s="96"/>
      <c r="CF187" s="96"/>
      <c r="CG187" s="96"/>
      <c r="CH187" s="96"/>
      <c r="CI187" s="96"/>
      <c r="CJ187" s="96"/>
      <c r="CK187" s="96"/>
      <c r="CL187" s="96"/>
      <c r="CM187" s="96"/>
      <c r="CN187" s="96"/>
    </row>
    <row r="188" spans="1:92" ht="15">
      <c r="A188" s="96"/>
      <c r="B188" s="102"/>
      <c r="C188" s="102"/>
      <c r="D188" s="102"/>
      <c r="E188" s="102"/>
      <c r="F188" s="102"/>
      <c r="G188" s="102"/>
      <c r="H188" s="102"/>
      <c r="I188" s="102"/>
      <c r="J188" s="102"/>
      <c r="K188" s="102"/>
      <c r="L188" s="102"/>
      <c r="M188" s="102"/>
      <c r="N188" s="102"/>
      <c r="O188" s="102"/>
      <c r="P188" s="102"/>
      <c r="Q188" s="96"/>
      <c r="R188" s="96"/>
      <c r="S188" s="96"/>
      <c r="T188" s="96"/>
      <c r="U188" s="96"/>
      <c r="V188" s="96"/>
      <c r="W188" s="96"/>
      <c r="X188" s="96"/>
      <c r="Y188" s="96"/>
      <c r="Z188" s="96"/>
      <c r="AA188" s="96"/>
      <c r="AB188" s="96"/>
      <c r="AC188" s="96"/>
      <c r="AD188" s="96"/>
      <c r="AE188" s="99"/>
      <c r="AF188" s="139" t="s">
        <v>251</v>
      </c>
      <c r="AG188" s="138">
        <v>2</v>
      </c>
      <c r="AH188" s="138" t="s">
        <v>27</v>
      </c>
      <c r="AI188" s="138" t="s">
        <v>27</v>
      </c>
      <c r="AJ188" s="138" t="s">
        <v>27</v>
      </c>
      <c r="AK188" s="138" t="s">
        <v>27</v>
      </c>
      <c r="AL188" s="123" t="s">
        <v>27</v>
      </c>
      <c r="AM188" s="123" t="s">
        <v>27</v>
      </c>
      <c r="AN188" s="123" t="s">
        <v>27</v>
      </c>
      <c r="AO188" s="138" t="s">
        <v>27</v>
      </c>
      <c r="AP188" s="96"/>
      <c r="AQ188" s="96"/>
      <c r="AR188" s="96"/>
      <c r="AS188" s="105"/>
      <c r="AT188" s="105"/>
      <c r="AU188" s="96"/>
      <c r="AV188" s="105"/>
      <c r="AW188" s="96"/>
      <c r="AX188" s="96"/>
      <c r="AY188" s="96"/>
      <c r="AZ188" s="96"/>
      <c r="BA188" s="96"/>
      <c r="BB188" s="96"/>
      <c r="BC188" s="96"/>
      <c r="BD188" s="96"/>
      <c r="BE188" s="96"/>
      <c r="BF188" s="96"/>
      <c r="BG188" s="96"/>
      <c r="BH188" s="96"/>
      <c r="BI188" s="96"/>
      <c r="BJ188" s="96"/>
      <c r="BK188" s="96"/>
      <c r="BL188" s="96"/>
      <c r="BM188" s="96"/>
      <c r="BN188" s="96"/>
      <c r="BO188" s="96"/>
      <c r="BP188" s="96"/>
      <c r="BQ188" s="96"/>
      <c r="BR188" s="96"/>
      <c r="BS188" s="96"/>
      <c r="BT188" s="96"/>
      <c r="BU188" s="96"/>
      <c r="BV188" s="96"/>
      <c r="BW188" s="96"/>
      <c r="BX188" s="96"/>
      <c r="BY188" s="96"/>
      <c r="BZ188" s="96"/>
      <c r="CA188" s="96"/>
      <c r="CB188" s="96"/>
      <c r="CC188" s="96"/>
      <c r="CD188" s="96"/>
      <c r="CE188" s="96"/>
      <c r="CF188" s="96"/>
      <c r="CG188" s="96"/>
      <c r="CH188" s="96"/>
      <c r="CI188" s="96"/>
      <c r="CJ188" s="96"/>
      <c r="CK188" s="96"/>
      <c r="CL188" s="96"/>
      <c r="CM188" s="96"/>
      <c r="CN188" s="96"/>
    </row>
    <row r="189" spans="1:92" ht="15">
      <c r="A189" s="96"/>
      <c r="B189" s="102"/>
      <c r="C189" s="102"/>
      <c r="D189" s="102"/>
      <c r="E189" s="102"/>
      <c r="F189" s="102"/>
      <c r="G189" s="102"/>
      <c r="H189" s="102"/>
      <c r="I189" s="102"/>
      <c r="J189" s="102"/>
      <c r="K189" s="102"/>
      <c r="L189" s="102"/>
      <c r="M189" s="102"/>
      <c r="N189" s="102"/>
      <c r="O189" s="102"/>
      <c r="P189" s="102"/>
      <c r="Q189" s="96"/>
      <c r="R189" s="96"/>
      <c r="S189" s="96"/>
      <c r="T189" s="96"/>
      <c r="U189" s="96"/>
      <c r="V189" s="96"/>
      <c r="W189" s="96"/>
      <c r="X189" s="96"/>
      <c r="Y189" s="96"/>
      <c r="Z189" s="96"/>
      <c r="AA189" s="96"/>
      <c r="AB189" s="96"/>
      <c r="AC189" s="96"/>
      <c r="AD189" s="96"/>
      <c r="AE189" s="99"/>
      <c r="AF189" s="136" t="s">
        <v>252</v>
      </c>
      <c r="AG189" s="137">
        <v>13</v>
      </c>
      <c r="AH189" s="138" t="s">
        <v>27</v>
      </c>
      <c r="AI189" s="138" t="s">
        <v>27</v>
      </c>
      <c r="AJ189" s="138" t="s">
        <v>27</v>
      </c>
      <c r="AK189" s="138" t="s">
        <v>27</v>
      </c>
      <c r="AL189" s="123" t="s">
        <v>27</v>
      </c>
      <c r="AM189" s="123" t="s">
        <v>27</v>
      </c>
      <c r="AN189" s="123" t="s">
        <v>27</v>
      </c>
      <c r="AO189" s="138" t="s">
        <v>27</v>
      </c>
      <c r="AP189" s="96"/>
      <c r="AQ189" s="96"/>
      <c r="AR189" s="96"/>
      <c r="AS189" s="105"/>
      <c r="AT189" s="105"/>
      <c r="AU189" s="96"/>
      <c r="AV189" s="105"/>
      <c r="AW189" s="96"/>
      <c r="AX189" s="96"/>
      <c r="AY189" s="96"/>
      <c r="AZ189" s="96"/>
      <c r="BA189" s="96"/>
      <c r="BB189" s="96"/>
      <c r="BC189" s="96"/>
      <c r="BD189" s="96"/>
      <c r="BE189" s="96"/>
      <c r="BF189" s="96"/>
      <c r="BG189" s="96"/>
      <c r="BH189" s="96"/>
      <c r="BI189" s="96"/>
      <c r="BJ189" s="96"/>
      <c r="BK189" s="96"/>
      <c r="BL189" s="96"/>
      <c r="BM189" s="96"/>
      <c r="BN189" s="96"/>
      <c r="BO189" s="96"/>
      <c r="BP189" s="96"/>
      <c r="BQ189" s="96"/>
      <c r="BR189" s="96"/>
      <c r="BS189" s="96"/>
      <c r="BT189" s="96"/>
      <c r="BU189" s="96"/>
      <c r="BV189" s="96"/>
      <c r="BW189" s="96"/>
      <c r="BX189" s="96"/>
      <c r="BY189" s="96"/>
      <c r="BZ189" s="96"/>
      <c r="CA189" s="96"/>
      <c r="CB189" s="96"/>
      <c r="CC189" s="96"/>
      <c r="CD189" s="96"/>
      <c r="CE189" s="96"/>
      <c r="CF189" s="96"/>
      <c r="CG189" s="96"/>
      <c r="CH189" s="96"/>
      <c r="CI189" s="96"/>
      <c r="CJ189" s="96"/>
      <c r="CK189" s="96"/>
      <c r="CL189" s="96"/>
      <c r="CM189" s="96"/>
      <c r="CN189" s="96"/>
    </row>
    <row r="190" spans="1:92" ht="15">
      <c r="A190" s="96"/>
      <c r="B190" s="102"/>
      <c r="C190" s="102"/>
      <c r="D190" s="102"/>
      <c r="E190" s="102"/>
      <c r="F190" s="102"/>
      <c r="G190" s="102"/>
      <c r="H190" s="102"/>
      <c r="I190" s="102"/>
      <c r="J190" s="102"/>
      <c r="K190" s="102"/>
      <c r="L190" s="102"/>
      <c r="M190" s="102"/>
      <c r="N190" s="102"/>
      <c r="O190" s="102"/>
      <c r="P190" s="102"/>
      <c r="Q190" s="96"/>
      <c r="R190" s="96"/>
      <c r="S190" s="96"/>
      <c r="T190" s="96"/>
      <c r="U190" s="96"/>
      <c r="V190" s="96"/>
      <c r="W190" s="96"/>
      <c r="X190" s="96"/>
      <c r="Y190" s="96"/>
      <c r="Z190" s="96"/>
      <c r="AA190" s="96"/>
      <c r="AB190" s="96"/>
      <c r="AC190" s="96"/>
      <c r="AD190" s="96"/>
      <c r="AE190" s="99"/>
      <c r="AF190" s="139" t="s">
        <v>253</v>
      </c>
      <c r="AG190" s="138">
        <v>14</v>
      </c>
      <c r="AH190" s="138" t="s">
        <v>27</v>
      </c>
      <c r="AI190" s="138" t="s">
        <v>27</v>
      </c>
      <c r="AJ190" s="138" t="s">
        <v>27</v>
      </c>
      <c r="AK190" s="138" t="s">
        <v>27</v>
      </c>
      <c r="AL190" s="123" t="s">
        <v>27</v>
      </c>
      <c r="AM190" s="123" t="s">
        <v>27</v>
      </c>
      <c r="AN190" s="123" t="s">
        <v>27</v>
      </c>
      <c r="AO190" s="138" t="s">
        <v>27</v>
      </c>
      <c r="AP190" s="96"/>
      <c r="AQ190" s="96"/>
      <c r="AR190" s="96"/>
      <c r="AS190" s="105"/>
      <c r="AT190" s="105"/>
      <c r="AU190" s="96"/>
      <c r="AV190" s="105"/>
      <c r="AW190" s="96"/>
      <c r="AX190" s="96"/>
      <c r="AY190" s="96"/>
      <c r="AZ190" s="96"/>
      <c r="BA190" s="96"/>
      <c r="BB190" s="96"/>
      <c r="BC190" s="96"/>
      <c r="BD190" s="96"/>
      <c r="BE190" s="96"/>
      <c r="BF190" s="96"/>
      <c r="BG190" s="96"/>
      <c r="BH190" s="96"/>
      <c r="BI190" s="96"/>
      <c r="BJ190" s="96"/>
      <c r="BK190" s="96"/>
      <c r="BL190" s="96"/>
      <c r="BM190" s="96"/>
      <c r="BN190" s="96"/>
      <c r="BO190" s="96"/>
      <c r="BP190" s="96"/>
      <c r="BQ190" s="96"/>
      <c r="BR190" s="96"/>
      <c r="BS190" s="96"/>
      <c r="BT190" s="96"/>
      <c r="BU190" s="96"/>
      <c r="BV190" s="96"/>
      <c r="BW190" s="96"/>
      <c r="BX190" s="96"/>
      <c r="BY190" s="96"/>
      <c r="BZ190" s="96"/>
      <c r="CA190" s="96"/>
      <c r="CB190" s="96"/>
      <c r="CC190" s="96"/>
      <c r="CD190" s="96"/>
      <c r="CE190" s="96"/>
      <c r="CF190" s="96"/>
      <c r="CG190" s="96"/>
      <c r="CH190" s="96"/>
      <c r="CI190" s="96"/>
      <c r="CJ190" s="96"/>
      <c r="CK190" s="96"/>
      <c r="CL190" s="96"/>
      <c r="CM190" s="96"/>
      <c r="CN190" s="96"/>
    </row>
    <row r="191" spans="1:92" ht="15">
      <c r="A191" s="96"/>
      <c r="B191" s="102"/>
      <c r="C191" s="102"/>
      <c r="D191" s="102"/>
      <c r="E191" s="102"/>
      <c r="F191" s="102"/>
      <c r="G191" s="102"/>
      <c r="H191" s="102"/>
      <c r="I191" s="102"/>
      <c r="J191" s="102"/>
      <c r="K191" s="102"/>
      <c r="L191" s="102"/>
      <c r="M191" s="102"/>
      <c r="N191" s="102"/>
      <c r="O191" s="102"/>
      <c r="P191" s="102"/>
      <c r="Q191" s="96"/>
      <c r="R191" s="96"/>
      <c r="S191" s="96"/>
      <c r="T191" s="96"/>
      <c r="U191" s="96"/>
      <c r="V191" s="96"/>
      <c r="W191" s="96"/>
      <c r="X191" s="96"/>
      <c r="Y191" s="96"/>
      <c r="Z191" s="96"/>
      <c r="AA191" s="96"/>
      <c r="AB191" s="96"/>
      <c r="AC191" s="96"/>
      <c r="AD191" s="96"/>
      <c r="AE191" s="99"/>
      <c r="AF191" s="136" t="s">
        <v>254</v>
      </c>
      <c r="AG191" s="137">
        <v>7</v>
      </c>
      <c r="AH191" s="138" t="s">
        <v>27</v>
      </c>
      <c r="AI191" s="138" t="s">
        <v>27</v>
      </c>
      <c r="AJ191" s="138" t="s">
        <v>27</v>
      </c>
      <c r="AK191" s="138" t="s">
        <v>27</v>
      </c>
      <c r="AL191" s="123" t="s">
        <v>27</v>
      </c>
      <c r="AM191" s="123" t="s">
        <v>27</v>
      </c>
      <c r="AN191" s="123" t="s">
        <v>27</v>
      </c>
      <c r="AO191" s="138" t="s">
        <v>27</v>
      </c>
      <c r="AP191" s="96"/>
      <c r="AQ191" s="96"/>
      <c r="AR191" s="96"/>
      <c r="AS191" s="105"/>
      <c r="AT191" s="105"/>
      <c r="AU191" s="96"/>
      <c r="AV191" s="105"/>
      <c r="AW191" s="96"/>
      <c r="AX191" s="96"/>
      <c r="AY191" s="96"/>
      <c r="AZ191" s="96"/>
      <c r="BA191" s="96"/>
      <c r="BB191" s="96"/>
      <c r="BC191" s="96"/>
      <c r="BD191" s="96"/>
      <c r="BE191" s="96"/>
      <c r="BF191" s="96"/>
      <c r="BG191" s="96"/>
      <c r="BH191" s="96"/>
      <c r="BI191" s="96"/>
      <c r="BJ191" s="96"/>
      <c r="BK191" s="96"/>
      <c r="BL191" s="96"/>
      <c r="BM191" s="96"/>
      <c r="BN191" s="96"/>
      <c r="BO191" s="96"/>
      <c r="BP191" s="96"/>
      <c r="BQ191" s="96"/>
      <c r="BR191" s="96"/>
      <c r="BS191" s="96"/>
      <c r="BT191" s="96"/>
      <c r="BU191" s="96"/>
      <c r="BV191" s="96"/>
      <c r="BW191" s="96"/>
      <c r="BX191" s="96"/>
      <c r="BY191" s="96"/>
      <c r="BZ191" s="96"/>
      <c r="CA191" s="96"/>
      <c r="CB191" s="96"/>
      <c r="CC191" s="96"/>
      <c r="CD191" s="96"/>
      <c r="CE191" s="96"/>
      <c r="CF191" s="96"/>
      <c r="CG191" s="96"/>
      <c r="CH191" s="96"/>
      <c r="CI191" s="96"/>
      <c r="CJ191" s="96"/>
      <c r="CK191" s="96"/>
      <c r="CL191" s="96"/>
      <c r="CM191" s="96"/>
      <c r="CN191" s="96"/>
    </row>
    <row r="192" spans="1:92" ht="15">
      <c r="A192" s="96"/>
      <c r="B192" s="102"/>
      <c r="C192" s="102"/>
      <c r="D192" s="102"/>
      <c r="E192" s="102"/>
      <c r="F192" s="102"/>
      <c r="G192" s="102"/>
      <c r="H192" s="102"/>
      <c r="I192" s="102"/>
      <c r="J192" s="102"/>
      <c r="K192" s="102"/>
      <c r="L192" s="102"/>
      <c r="M192" s="102"/>
      <c r="N192" s="102"/>
      <c r="O192" s="102"/>
      <c r="P192" s="102"/>
      <c r="Q192" s="96"/>
      <c r="R192" s="96"/>
      <c r="S192" s="96"/>
      <c r="T192" s="96"/>
      <c r="U192" s="96"/>
      <c r="V192" s="96"/>
      <c r="W192" s="96"/>
      <c r="X192" s="96"/>
      <c r="Y192" s="96"/>
      <c r="Z192" s="96"/>
      <c r="AA192" s="96"/>
      <c r="AB192" s="96"/>
      <c r="AC192" s="96"/>
      <c r="AD192" s="96"/>
      <c r="AE192" s="99"/>
      <c r="AF192" s="139" t="s">
        <v>255</v>
      </c>
      <c r="AG192" s="138">
        <v>10</v>
      </c>
      <c r="AH192" s="138" t="s">
        <v>27</v>
      </c>
      <c r="AI192" s="138" t="s">
        <v>27</v>
      </c>
      <c r="AJ192" s="138" t="s">
        <v>27</v>
      </c>
      <c r="AK192" s="138" t="s">
        <v>27</v>
      </c>
      <c r="AL192" s="123" t="s">
        <v>27</v>
      </c>
      <c r="AM192" s="123" t="s">
        <v>27</v>
      </c>
      <c r="AN192" s="123" t="s">
        <v>27</v>
      </c>
      <c r="AO192" s="138" t="s">
        <v>27</v>
      </c>
      <c r="AP192" s="96"/>
      <c r="AQ192" s="96"/>
      <c r="AR192" s="96"/>
      <c r="AS192" s="105"/>
      <c r="AT192" s="105"/>
      <c r="AU192" s="96"/>
      <c r="AV192" s="105"/>
      <c r="AW192" s="96"/>
      <c r="AX192" s="96"/>
      <c r="AY192" s="96"/>
      <c r="AZ192" s="96"/>
      <c r="BA192" s="96"/>
      <c r="BB192" s="96"/>
      <c r="BC192" s="96"/>
      <c r="BD192" s="96"/>
      <c r="BE192" s="96"/>
      <c r="BF192" s="96"/>
      <c r="BG192" s="96"/>
      <c r="BH192" s="96"/>
      <c r="BI192" s="96"/>
      <c r="BJ192" s="96"/>
      <c r="BK192" s="96"/>
      <c r="BL192" s="96"/>
      <c r="BM192" s="96"/>
      <c r="BN192" s="96"/>
      <c r="BO192" s="96"/>
      <c r="BP192" s="96"/>
      <c r="BQ192" s="96"/>
      <c r="BR192" s="96"/>
      <c r="BS192" s="96"/>
      <c r="BT192" s="96"/>
      <c r="BU192" s="96"/>
      <c r="BV192" s="96"/>
      <c r="BW192" s="96"/>
      <c r="BX192" s="96"/>
      <c r="BY192" s="96"/>
      <c r="BZ192" s="96"/>
      <c r="CA192" s="96"/>
      <c r="CB192" s="96"/>
      <c r="CC192" s="96"/>
      <c r="CD192" s="96"/>
      <c r="CE192" s="96"/>
      <c r="CF192" s="96"/>
      <c r="CG192" s="96"/>
      <c r="CH192" s="96"/>
      <c r="CI192" s="96"/>
      <c r="CJ192" s="96"/>
      <c r="CK192" s="96"/>
      <c r="CL192" s="96"/>
      <c r="CM192" s="96"/>
      <c r="CN192" s="96"/>
    </row>
    <row r="193" spans="1:92" ht="15">
      <c r="A193" s="96"/>
      <c r="B193" s="102"/>
      <c r="C193" s="102"/>
      <c r="D193" s="102"/>
      <c r="E193" s="102"/>
      <c r="F193" s="102"/>
      <c r="G193" s="102"/>
      <c r="H193" s="102"/>
      <c r="I193" s="102"/>
      <c r="J193" s="102"/>
      <c r="K193" s="102"/>
      <c r="L193" s="102"/>
      <c r="M193" s="102"/>
      <c r="N193" s="102"/>
      <c r="O193" s="102"/>
      <c r="P193" s="102"/>
      <c r="Q193" s="96"/>
      <c r="R193" s="96"/>
      <c r="S193" s="96"/>
      <c r="T193" s="96"/>
      <c r="U193" s="96"/>
      <c r="V193" s="96"/>
      <c r="W193" s="96"/>
      <c r="X193" s="96"/>
      <c r="Y193" s="96"/>
      <c r="Z193" s="96"/>
      <c r="AA193" s="96"/>
      <c r="AB193" s="96"/>
      <c r="AC193" s="96"/>
      <c r="AD193" s="96"/>
      <c r="AE193" s="99"/>
      <c r="AF193" s="139" t="s">
        <v>256</v>
      </c>
      <c r="AG193" s="138">
        <v>2</v>
      </c>
      <c r="AH193" s="138" t="s">
        <v>27</v>
      </c>
      <c r="AI193" s="138" t="s">
        <v>27</v>
      </c>
      <c r="AJ193" s="138" t="s">
        <v>27</v>
      </c>
      <c r="AK193" s="138" t="s">
        <v>27</v>
      </c>
      <c r="AL193" s="123" t="s">
        <v>27</v>
      </c>
      <c r="AM193" s="123" t="s">
        <v>27</v>
      </c>
      <c r="AN193" s="123" t="s">
        <v>27</v>
      </c>
      <c r="AO193" s="138" t="s">
        <v>27</v>
      </c>
      <c r="AP193" s="96"/>
      <c r="AQ193" s="96"/>
      <c r="AR193" s="96"/>
      <c r="AS193" s="105"/>
      <c r="AT193" s="105"/>
      <c r="AU193" s="96"/>
      <c r="AV193" s="105"/>
      <c r="AW193" s="96"/>
      <c r="AX193" s="96"/>
      <c r="AY193" s="96"/>
      <c r="AZ193" s="96"/>
      <c r="BA193" s="96"/>
      <c r="BB193" s="96"/>
      <c r="BC193" s="96"/>
      <c r="BD193" s="96"/>
      <c r="BE193" s="96"/>
      <c r="BF193" s="96"/>
      <c r="BG193" s="96"/>
      <c r="BH193" s="96"/>
      <c r="BI193" s="96"/>
      <c r="BJ193" s="96"/>
      <c r="BK193" s="96"/>
      <c r="BL193" s="96"/>
      <c r="BM193" s="96"/>
      <c r="BN193" s="96"/>
      <c r="BO193" s="96"/>
      <c r="BP193" s="96"/>
      <c r="BQ193" s="96"/>
      <c r="BR193" s="96"/>
      <c r="BS193" s="96"/>
      <c r="BT193" s="96"/>
      <c r="BU193" s="96"/>
      <c r="BV193" s="96"/>
      <c r="BW193" s="96"/>
      <c r="BX193" s="96"/>
      <c r="BY193" s="96"/>
      <c r="BZ193" s="96"/>
      <c r="CA193" s="96"/>
      <c r="CB193" s="96"/>
      <c r="CC193" s="96"/>
      <c r="CD193" s="96"/>
      <c r="CE193" s="96"/>
      <c r="CF193" s="96"/>
      <c r="CG193" s="96"/>
      <c r="CH193" s="96"/>
      <c r="CI193" s="96"/>
      <c r="CJ193" s="96"/>
      <c r="CK193" s="96"/>
      <c r="CL193" s="96"/>
      <c r="CM193" s="96"/>
      <c r="CN193" s="96"/>
    </row>
    <row r="194" spans="1:92" ht="15">
      <c r="A194" s="96"/>
      <c r="B194" s="102"/>
      <c r="C194" s="102"/>
      <c r="D194" s="102"/>
      <c r="E194" s="102"/>
      <c r="F194" s="102"/>
      <c r="G194" s="102"/>
      <c r="H194" s="102"/>
      <c r="I194" s="102"/>
      <c r="J194" s="102"/>
      <c r="K194" s="102"/>
      <c r="L194" s="102"/>
      <c r="M194" s="102"/>
      <c r="N194" s="102"/>
      <c r="O194" s="102"/>
      <c r="P194" s="102"/>
      <c r="Q194" s="96"/>
      <c r="R194" s="96"/>
      <c r="S194" s="96"/>
      <c r="T194" s="96"/>
      <c r="U194" s="96"/>
      <c r="V194" s="96"/>
      <c r="W194" s="96"/>
      <c r="X194" s="96"/>
      <c r="Y194" s="96"/>
      <c r="Z194" s="96"/>
      <c r="AA194" s="96"/>
      <c r="AB194" s="96"/>
      <c r="AC194" s="96"/>
      <c r="AD194" s="96"/>
      <c r="AE194" s="99"/>
      <c r="AF194" s="139" t="s">
        <v>257</v>
      </c>
      <c r="AG194" s="138">
        <v>9</v>
      </c>
      <c r="AH194" s="138" t="s">
        <v>27</v>
      </c>
      <c r="AI194" s="138" t="s">
        <v>27</v>
      </c>
      <c r="AJ194" s="138" t="s">
        <v>27</v>
      </c>
      <c r="AK194" s="138" t="s">
        <v>27</v>
      </c>
      <c r="AL194" s="123" t="s">
        <v>27</v>
      </c>
      <c r="AM194" s="123" t="s">
        <v>27</v>
      </c>
      <c r="AN194" s="123" t="s">
        <v>27</v>
      </c>
      <c r="AO194" s="138" t="s">
        <v>27</v>
      </c>
      <c r="AP194" s="96"/>
      <c r="AQ194" s="96"/>
      <c r="AR194" s="96"/>
      <c r="AS194" s="105"/>
      <c r="AT194" s="105"/>
      <c r="AU194" s="96"/>
      <c r="AV194" s="105"/>
      <c r="AW194" s="96"/>
      <c r="AX194" s="96"/>
      <c r="AY194" s="96"/>
      <c r="AZ194" s="96"/>
      <c r="BA194" s="96"/>
      <c r="BB194" s="96"/>
      <c r="BC194" s="96"/>
      <c r="BD194" s="96"/>
      <c r="BE194" s="96"/>
      <c r="BF194" s="96"/>
      <c r="BG194" s="96"/>
      <c r="BH194" s="96"/>
      <c r="BI194" s="96"/>
      <c r="BJ194" s="96"/>
      <c r="BK194" s="96"/>
      <c r="BL194" s="96"/>
      <c r="BM194" s="96"/>
      <c r="BN194" s="96"/>
      <c r="BO194" s="96"/>
      <c r="BP194" s="96"/>
      <c r="BQ194" s="96"/>
      <c r="BR194" s="96"/>
      <c r="BS194" s="96"/>
      <c r="BT194" s="96"/>
      <c r="BU194" s="96"/>
      <c r="BV194" s="96"/>
      <c r="BW194" s="96"/>
      <c r="BX194" s="96"/>
      <c r="BY194" s="96"/>
      <c r="BZ194" s="96"/>
      <c r="CA194" s="96"/>
      <c r="CB194" s="96"/>
      <c r="CC194" s="96"/>
      <c r="CD194" s="96"/>
      <c r="CE194" s="96"/>
      <c r="CF194" s="96"/>
      <c r="CG194" s="96"/>
      <c r="CH194" s="96"/>
      <c r="CI194" s="96"/>
      <c r="CJ194" s="96"/>
      <c r="CK194" s="96"/>
      <c r="CL194" s="96"/>
      <c r="CM194" s="96"/>
      <c r="CN194" s="96"/>
    </row>
    <row r="195" spans="1:92" ht="15">
      <c r="A195" s="96"/>
      <c r="B195" s="102"/>
      <c r="C195" s="102"/>
      <c r="D195" s="102"/>
      <c r="E195" s="102"/>
      <c r="F195" s="102"/>
      <c r="G195" s="102"/>
      <c r="H195" s="102"/>
      <c r="I195" s="102"/>
      <c r="J195" s="102"/>
      <c r="K195" s="102"/>
      <c r="L195" s="102"/>
      <c r="M195" s="102"/>
      <c r="N195" s="102"/>
      <c r="O195" s="102"/>
      <c r="P195" s="102"/>
      <c r="Q195" s="96"/>
      <c r="R195" s="96"/>
      <c r="S195" s="96"/>
      <c r="T195" s="96"/>
      <c r="U195" s="96"/>
      <c r="V195" s="96"/>
      <c r="W195" s="96"/>
      <c r="X195" s="96"/>
      <c r="Y195" s="96"/>
      <c r="Z195" s="96"/>
      <c r="AA195" s="96"/>
      <c r="AB195" s="96"/>
      <c r="AC195" s="96"/>
      <c r="AD195" s="96"/>
      <c r="AE195" s="99"/>
      <c r="AF195" s="139" t="s">
        <v>258</v>
      </c>
      <c r="AG195" s="138">
        <v>13</v>
      </c>
      <c r="AH195" s="138">
        <v>2017</v>
      </c>
      <c r="AI195" s="138">
        <v>12</v>
      </c>
      <c r="AJ195" s="138" t="s">
        <v>259</v>
      </c>
      <c r="AK195" s="138" t="s">
        <v>543</v>
      </c>
      <c r="AL195" s="123">
        <v>22</v>
      </c>
      <c r="AM195" s="123">
        <v>3546</v>
      </c>
      <c r="AN195" s="123">
        <v>111</v>
      </c>
      <c r="AO195" s="138" t="s">
        <v>27</v>
      </c>
      <c r="AP195" s="96"/>
      <c r="AQ195" s="96"/>
      <c r="AR195" s="96"/>
      <c r="AS195" s="105"/>
      <c r="AT195" s="105"/>
      <c r="AU195" s="96"/>
      <c r="AV195" s="105"/>
      <c r="AW195" s="96"/>
      <c r="AX195" s="96"/>
      <c r="AY195" s="96"/>
      <c r="AZ195" s="96"/>
      <c r="BA195" s="96"/>
      <c r="BB195" s="96"/>
      <c r="BC195" s="96"/>
      <c r="BD195" s="96"/>
      <c r="BE195" s="96"/>
      <c r="BF195" s="96"/>
      <c r="BG195" s="96"/>
      <c r="BH195" s="96"/>
      <c r="BI195" s="96"/>
      <c r="BJ195" s="96"/>
      <c r="BK195" s="96"/>
      <c r="BL195" s="96"/>
      <c r="BM195" s="96"/>
      <c r="BN195" s="96"/>
      <c r="BO195" s="96"/>
      <c r="BP195" s="96"/>
      <c r="BQ195" s="96"/>
      <c r="BR195" s="96"/>
      <c r="BS195" s="96"/>
      <c r="BT195" s="96"/>
      <c r="BU195" s="96"/>
      <c r="BV195" s="96"/>
      <c r="BW195" s="96"/>
      <c r="BX195" s="96"/>
      <c r="BY195" s="96"/>
      <c r="BZ195" s="96"/>
      <c r="CA195" s="96"/>
      <c r="CB195" s="96"/>
      <c r="CC195" s="96"/>
      <c r="CD195" s="96"/>
      <c r="CE195" s="96"/>
      <c r="CF195" s="96"/>
      <c r="CG195" s="96"/>
      <c r="CH195" s="96"/>
      <c r="CI195" s="96"/>
      <c r="CJ195" s="96"/>
      <c r="CK195" s="96"/>
      <c r="CL195" s="96"/>
      <c r="CM195" s="96"/>
      <c r="CN195" s="96"/>
    </row>
    <row r="196" spans="1:92" ht="15">
      <c r="A196" s="96"/>
      <c r="B196" s="102"/>
      <c r="C196" s="102"/>
      <c r="D196" s="102"/>
      <c r="E196" s="102"/>
      <c r="F196" s="102"/>
      <c r="G196" s="102"/>
      <c r="H196" s="102"/>
      <c r="I196" s="102"/>
      <c r="J196" s="102"/>
      <c r="K196" s="102"/>
      <c r="L196" s="102"/>
      <c r="M196" s="102"/>
      <c r="N196" s="102"/>
      <c r="O196" s="102"/>
      <c r="P196" s="102"/>
      <c r="Q196" s="96"/>
      <c r="R196" s="96"/>
      <c r="S196" s="96"/>
      <c r="T196" s="96"/>
      <c r="U196" s="96"/>
      <c r="V196" s="96"/>
      <c r="W196" s="96"/>
      <c r="X196" s="96"/>
      <c r="Y196" s="96"/>
      <c r="Z196" s="96"/>
      <c r="AA196" s="96"/>
      <c r="AB196" s="96"/>
      <c r="AC196" s="96"/>
      <c r="AD196" s="96"/>
      <c r="AE196" s="99"/>
      <c r="AF196" s="139" t="s">
        <v>260</v>
      </c>
      <c r="AG196" s="138">
        <v>7</v>
      </c>
      <c r="AH196" s="138">
        <v>2015</v>
      </c>
      <c r="AI196" s="138">
        <v>12</v>
      </c>
      <c r="AJ196" s="138" t="s">
        <v>261</v>
      </c>
      <c r="AK196" s="138" t="s">
        <v>541</v>
      </c>
      <c r="AL196" s="123">
        <v>15</v>
      </c>
      <c r="AM196" s="123">
        <v>2407</v>
      </c>
      <c r="AN196" s="123">
        <v>80</v>
      </c>
      <c r="AO196" s="138" t="s">
        <v>27</v>
      </c>
      <c r="AP196" s="96"/>
      <c r="AQ196" s="96"/>
      <c r="AR196" s="96"/>
      <c r="AS196" s="105"/>
      <c r="AT196" s="105"/>
      <c r="AU196" s="96"/>
      <c r="AV196" s="105"/>
      <c r="AW196" s="96"/>
      <c r="AX196" s="96"/>
      <c r="AY196" s="96"/>
      <c r="AZ196" s="96"/>
      <c r="BA196" s="96"/>
      <c r="BB196" s="96"/>
      <c r="BC196" s="96"/>
      <c r="BD196" s="96"/>
      <c r="BE196" s="96"/>
      <c r="BF196" s="96"/>
      <c r="BG196" s="96"/>
      <c r="BH196" s="96"/>
      <c r="BI196" s="96"/>
      <c r="BJ196" s="96"/>
      <c r="BK196" s="96"/>
      <c r="BL196" s="96"/>
      <c r="BM196" s="96"/>
      <c r="BN196" s="96"/>
      <c r="BO196" s="96"/>
      <c r="BP196" s="96"/>
      <c r="BQ196" s="96"/>
      <c r="BR196" s="96"/>
      <c r="BS196" s="96"/>
      <c r="BT196" s="96"/>
      <c r="BU196" s="96"/>
      <c r="BV196" s="96"/>
      <c r="BW196" s="96"/>
      <c r="BX196" s="96"/>
      <c r="BY196" s="96"/>
      <c r="BZ196" s="96"/>
      <c r="CA196" s="96"/>
      <c r="CB196" s="96"/>
      <c r="CC196" s="96"/>
      <c r="CD196" s="96"/>
      <c r="CE196" s="96"/>
      <c r="CF196" s="96"/>
      <c r="CG196" s="96"/>
      <c r="CH196" s="96"/>
      <c r="CI196" s="96"/>
      <c r="CJ196" s="96"/>
      <c r="CK196" s="96"/>
      <c r="CL196" s="96"/>
      <c r="CM196" s="96"/>
      <c r="CN196" s="96"/>
    </row>
    <row r="197" spans="1:92" ht="15">
      <c r="A197" s="96"/>
      <c r="B197" s="102"/>
      <c r="C197" s="102"/>
      <c r="D197" s="102"/>
      <c r="E197" s="102"/>
      <c r="F197" s="102"/>
      <c r="G197" s="102"/>
      <c r="H197" s="102"/>
      <c r="I197" s="102"/>
      <c r="J197" s="102"/>
      <c r="K197" s="102"/>
      <c r="L197" s="102"/>
      <c r="M197" s="102"/>
      <c r="N197" s="102"/>
      <c r="O197" s="102"/>
      <c r="P197" s="102"/>
      <c r="Q197" s="96"/>
      <c r="R197" s="96"/>
      <c r="S197" s="96"/>
      <c r="T197" s="96"/>
      <c r="U197" s="96"/>
      <c r="V197" s="96"/>
      <c r="W197" s="96"/>
      <c r="X197" s="96"/>
      <c r="Y197" s="96"/>
      <c r="Z197" s="96"/>
      <c r="AA197" s="96"/>
      <c r="AB197" s="96"/>
      <c r="AC197" s="96"/>
      <c r="AD197" s="96"/>
      <c r="AE197" s="99"/>
      <c r="AF197" s="139" t="s">
        <v>262</v>
      </c>
      <c r="AG197" s="138">
        <v>4</v>
      </c>
      <c r="AH197" s="138" t="s">
        <v>27</v>
      </c>
      <c r="AI197" s="138" t="s">
        <v>27</v>
      </c>
      <c r="AJ197" s="138" t="s">
        <v>27</v>
      </c>
      <c r="AK197" s="138" t="s">
        <v>27</v>
      </c>
      <c r="AL197" s="123" t="s">
        <v>27</v>
      </c>
      <c r="AM197" s="123" t="s">
        <v>27</v>
      </c>
      <c r="AN197" s="123" t="s">
        <v>27</v>
      </c>
      <c r="AO197" s="138" t="s">
        <v>27</v>
      </c>
      <c r="AP197" s="96"/>
      <c r="AQ197" s="96"/>
      <c r="AR197" s="96"/>
      <c r="AS197" s="105"/>
      <c r="AT197" s="105"/>
      <c r="AU197" s="96"/>
      <c r="AV197" s="105"/>
      <c r="AW197" s="96"/>
      <c r="AX197" s="96"/>
      <c r="AY197" s="96"/>
      <c r="AZ197" s="96"/>
      <c r="BA197" s="96"/>
      <c r="BB197" s="96"/>
      <c r="BC197" s="96"/>
      <c r="BD197" s="96"/>
      <c r="BE197" s="96"/>
      <c r="BF197" s="96"/>
      <c r="BG197" s="96"/>
      <c r="BH197" s="96"/>
      <c r="BI197" s="96"/>
      <c r="BJ197" s="96"/>
      <c r="BK197" s="96"/>
      <c r="BL197" s="96"/>
      <c r="BM197" s="96"/>
      <c r="BN197" s="96"/>
      <c r="BO197" s="96"/>
      <c r="BP197" s="96"/>
      <c r="BQ197" s="96"/>
      <c r="BR197" s="96"/>
      <c r="BS197" s="96"/>
      <c r="BT197" s="96"/>
      <c r="BU197" s="96"/>
      <c r="BV197" s="96"/>
      <c r="BW197" s="96"/>
      <c r="BX197" s="96"/>
      <c r="BY197" s="96"/>
      <c r="BZ197" s="96"/>
      <c r="CA197" s="96"/>
      <c r="CB197" s="96"/>
      <c r="CC197" s="96"/>
      <c r="CD197" s="96"/>
      <c r="CE197" s="96"/>
      <c r="CF197" s="96"/>
      <c r="CG197" s="96"/>
      <c r="CH197" s="96"/>
      <c r="CI197" s="96"/>
      <c r="CJ197" s="96"/>
      <c r="CK197" s="96"/>
      <c r="CL197" s="96"/>
      <c r="CM197" s="96"/>
      <c r="CN197" s="96"/>
    </row>
    <row r="198" spans="1:92" ht="15">
      <c r="A198" s="96"/>
      <c r="B198" s="102"/>
      <c r="C198" s="102"/>
      <c r="D198" s="102"/>
      <c r="E198" s="102"/>
      <c r="F198" s="102"/>
      <c r="G198" s="102"/>
      <c r="H198" s="102"/>
      <c r="I198" s="102"/>
      <c r="J198" s="102"/>
      <c r="K198" s="102"/>
      <c r="L198" s="102"/>
      <c r="M198" s="102"/>
      <c r="N198" s="102"/>
      <c r="O198" s="102"/>
      <c r="P198" s="102"/>
      <c r="Q198" s="96"/>
      <c r="R198" s="96"/>
      <c r="S198" s="96"/>
      <c r="T198" s="96"/>
      <c r="U198" s="96"/>
      <c r="V198" s="96"/>
      <c r="W198" s="96"/>
      <c r="X198" s="96"/>
      <c r="Y198" s="96"/>
      <c r="Z198" s="96"/>
      <c r="AA198" s="96"/>
      <c r="AB198" s="96"/>
      <c r="AC198" s="96"/>
      <c r="AD198" s="96"/>
      <c r="AE198" s="99"/>
      <c r="AF198" s="139" t="s">
        <v>263</v>
      </c>
      <c r="AG198" s="138">
        <v>6</v>
      </c>
      <c r="AH198" s="138">
        <v>2016</v>
      </c>
      <c r="AI198" s="138">
        <v>12</v>
      </c>
      <c r="AJ198" s="138" t="s">
        <v>592</v>
      </c>
      <c r="AK198" s="138" t="s">
        <v>541</v>
      </c>
      <c r="AL198" s="123">
        <v>9</v>
      </c>
      <c r="AM198" s="123">
        <v>1064</v>
      </c>
      <c r="AN198" s="123">
        <v>40</v>
      </c>
      <c r="AO198" s="138" t="s">
        <v>27</v>
      </c>
      <c r="AP198" s="96"/>
      <c r="AQ198" s="96"/>
      <c r="AR198" s="96"/>
      <c r="AS198" s="105"/>
      <c r="AT198" s="105"/>
      <c r="AU198" s="96"/>
      <c r="AV198" s="105"/>
      <c r="AW198" s="96"/>
      <c r="AX198" s="96"/>
      <c r="AY198" s="96"/>
      <c r="AZ198" s="96"/>
      <c r="BA198" s="96"/>
      <c r="BB198" s="96"/>
      <c r="BC198" s="96"/>
      <c r="BD198" s="96"/>
      <c r="BE198" s="96"/>
      <c r="BF198" s="96"/>
      <c r="BG198" s="96"/>
      <c r="BH198" s="96"/>
      <c r="BI198" s="96"/>
      <c r="BJ198" s="96"/>
      <c r="BK198" s="96"/>
      <c r="BL198" s="96"/>
      <c r="BM198" s="96"/>
      <c r="BN198" s="96"/>
      <c r="BO198" s="96"/>
      <c r="BP198" s="96"/>
      <c r="BQ198" s="96"/>
      <c r="BR198" s="96"/>
      <c r="BS198" s="96"/>
      <c r="BT198" s="96"/>
      <c r="BU198" s="96"/>
      <c r="BV198" s="96"/>
      <c r="BW198" s="96"/>
      <c r="BX198" s="96"/>
      <c r="BY198" s="96"/>
      <c r="BZ198" s="96"/>
      <c r="CA198" s="96"/>
      <c r="CB198" s="96"/>
      <c r="CC198" s="96"/>
      <c r="CD198" s="96"/>
      <c r="CE198" s="96"/>
      <c r="CF198" s="96"/>
      <c r="CG198" s="96"/>
      <c r="CH198" s="96"/>
      <c r="CI198" s="96"/>
      <c r="CJ198" s="96"/>
      <c r="CK198" s="96"/>
      <c r="CL198" s="96"/>
      <c r="CM198" s="96"/>
      <c r="CN198" s="96"/>
    </row>
    <row r="199" spans="1:92" ht="15">
      <c r="A199" s="96"/>
      <c r="B199" s="102"/>
      <c r="C199" s="102"/>
      <c r="D199" s="102"/>
      <c r="E199" s="102"/>
      <c r="F199" s="102"/>
      <c r="G199" s="102"/>
      <c r="H199" s="102"/>
      <c r="I199" s="102"/>
      <c r="J199" s="102"/>
      <c r="K199" s="102"/>
      <c r="L199" s="102"/>
      <c r="M199" s="102"/>
      <c r="N199" s="102"/>
      <c r="O199" s="102"/>
      <c r="P199" s="102"/>
      <c r="Q199" s="96"/>
      <c r="R199" s="96"/>
      <c r="S199" s="96"/>
      <c r="T199" s="96"/>
      <c r="U199" s="96"/>
      <c r="V199" s="96"/>
      <c r="W199" s="96"/>
      <c r="X199" s="96"/>
      <c r="Y199" s="96"/>
      <c r="Z199" s="96"/>
      <c r="AA199" s="96"/>
      <c r="AB199" s="96"/>
      <c r="AC199" s="96"/>
      <c r="AD199" s="96"/>
      <c r="AE199" s="99"/>
      <c r="AF199" s="139" t="s">
        <v>265</v>
      </c>
      <c r="AG199" s="138">
        <v>8</v>
      </c>
      <c r="AH199" s="138">
        <v>2015</v>
      </c>
      <c r="AI199" s="138">
        <v>12</v>
      </c>
      <c r="AJ199" s="138" t="s">
        <v>266</v>
      </c>
      <c r="AK199" s="138" t="s">
        <v>541</v>
      </c>
      <c r="AL199" s="123">
        <v>8</v>
      </c>
      <c r="AM199" s="123">
        <v>1072</v>
      </c>
      <c r="AN199" s="123">
        <v>40</v>
      </c>
      <c r="AO199" s="138" t="s">
        <v>27</v>
      </c>
      <c r="AP199" s="96"/>
      <c r="AQ199" s="96"/>
      <c r="AR199" s="96"/>
      <c r="AS199" s="105"/>
      <c r="AT199" s="105"/>
      <c r="AU199" s="96"/>
      <c r="AV199" s="105"/>
      <c r="AW199" s="96"/>
      <c r="AX199" s="96"/>
      <c r="AY199" s="96"/>
      <c r="AZ199" s="96"/>
      <c r="BA199" s="96"/>
      <c r="BB199" s="96"/>
      <c r="BC199" s="96"/>
      <c r="BD199" s="96"/>
      <c r="BE199" s="96"/>
      <c r="BF199" s="96"/>
      <c r="BG199" s="96"/>
      <c r="BH199" s="96"/>
      <c r="BI199" s="96"/>
      <c r="BJ199" s="96"/>
      <c r="BK199" s="96"/>
      <c r="BL199" s="96"/>
      <c r="BM199" s="96"/>
      <c r="BN199" s="96"/>
      <c r="BO199" s="96"/>
      <c r="BP199" s="96"/>
      <c r="BQ199" s="96"/>
      <c r="BR199" s="96"/>
      <c r="BS199" s="96"/>
      <c r="BT199" s="96"/>
      <c r="BU199" s="96"/>
      <c r="BV199" s="96"/>
      <c r="BW199" s="96"/>
      <c r="BX199" s="96"/>
      <c r="BY199" s="96"/>
      <c r="BZ199" s="96"/>
      <c r="CA199" s="96"/>
      <c r="CB199" s="96"/>
      <c r="CC199" s="96"/>
      <c r="CD199" s="96"/>
      <c r="CE199" s="96"/>
      <c r="CF199" s="96"/>
      <c r="CG199" s="96"/>
      <c r="CH199" s="96"/>
      <c r="CI199" s="96"/>
      <c r="CJ199" s="96"/>
      <c r="CK199" s="96"/>
      <c r="CL199" s="96"/>
      <c r="CM199" s="96"/>
      <c r="CN199" s="96"/>
    </row>
    <row r="200" spans="1:92" ht="15">
      <c r="A200" s="96"/>
      <c r="B200" s="102"/>
      <c r="C200" s="102"/>
      <c r="D200" s="102"/>
      <c r="E200" s="102"/>
      <c r="F200" s="102"/>
      <c r="G200" s="102"/>
      <c r="H200" s="102"/>
      <c r="I200" s="102"/>
      <c r="J200" s="102"/>
      <c r="K200" s="102"/>
      <c r="L200" s="102"/>
      <c r="M200" s="102"/>
      <c r="N200" s="102"/>
      <c r="O200" s="102"/>
      <c r="P200" s="102"/>
      <c r="Q200" s="96"/>
      <c r="R200" s="96"/>
      <c r="S200" s="96"/>
      <c r="T200" s="96"/>
      <c r="U200" s="96"/>
      <c r="V200" s="96"/>
      <c r="W200" s="96"/>
      <c r="X200" s="96"/>
      <c r="Y200" s="96"/>
      <c r="Z200" s="96"/>
      <c r="AA200" s="96"/>
      <c r="AB200" s="96"/>
      <c r="AC200" s="96"/>
      <c r="AD200" s="96"/>
      <c r="AE200" s="99"/>
      <c r="AF200" s="139" t="s">
        <v>267</v>
      </c>
      <c r="AG200" s="138">
        <v>8</v>
      </c>
      <c r="AH200" s="138" t="s">
        <v>27</v>
      </c>
      <c r="AI200" s="138" t="s">
        <v>27</v>
      </c>
      <c r="AJ200" s="138" t="s">
        <v>27</v>
      </c>
      <c r="AK200" s="138" t="s">
        <v>27</v>
      </c>
      <c r="AL200" s="123" t="s">
        <v>27</v>
      </c>
      <c r="AM200" s="123" t="s">
        <v>27</v>
      </c>
      <c r="AN200" s="123" t="s">
        <v>27</v>
      </c>
      <c r="AO200" s="138" t="s">
        <v>27</v>
      </c>
      <c r="AP200" s="96"/>
      <c r="AQ200" s="96"/>
      <c r="AR200" s="96"/>
      <c r="AS200" s="105"/>
      <c r="AT200" s="105"/>
      <c r="AU200" s="96"/>
      <c r="AV200" s="105"/>
      <c r="AW200" s="96"/>
      <c r="AX200" s="96"/>
      <c r="AY200" s="96"/>
      <c r="AZ200" s="96"/>
      <c r="BA200" s="96"/>
      <c r="BB200" s="96"/>
      <c r="BC200" s="96"/>
      <c r="BD200" s="96"/>
      <c r="BE200" s="96"/>
      <c r="BF200" s="96"/>
      <c r="BG200" s="96"/>
      <c r="BH200" s="96"/>
      <c r="BI200" s="96"/>
      <c r="BJ200" s="96"/>
      <c r="BK200" s="96"/>
      <c r="BL200" s="96"/>
      <c r="BM200" s="96"/>
      <c r="BN200" s="96"/>
      <c r="BO200" s="96"/>
      <c r="BP200" s="96"/>
      <c r="BQ200" s="96"/>
      <c r="BR200" s="96"/>
      <c r="BS200" s="96"/>
      <c r="BT200" s="96"/>
      <c r="BU200" s="96"/>
      <c r="BV200" s="96"/>
      <c r="BW200" s="96"/>
      <c r="BX200" s="96"/>
      <c r="BY200" s="96"/>
      <c r="BZ200" s="96"/>
      <c r="CA200" s="96"/>
      <c r="CB200" s="96"/>
      <c r="CC200" s="96"/>
      <c r="CD200" s="96"/>
      <c r="CE200" s="96"/>
      <c r="CF200" s="96"/>
      <c r="CG200" s="96"/>
      <c r="CH200" s="96"/>
      <c r="CI200" s="96"/>
      <c r="CJ200" s="96"/>
      <c r="CK200" s="96"/>
      <c r="CL200" s="96"/>
      <c r="CM200" s="96"/>
      <c r="CN200" s="96"/>
    </row>
    <row r="201" spans="1:92" ht="15">
      <c r="A201" s="96"/>
      <c r="B201" s="102"/>
      <c r="C201" s="102"/>
      <c r="D201" s="102"/>
      <c r="E201" s="102"/>
      <c r="F201" s="102"/>
      <c r="G201" s="102"/>
      <c r="H201" s="102"/>
      <c r="I201" s="102"/>
      <c r="J201" s="102"/>
      <c r="K201" s="102"/>
      <c r="L201" s="102"/>
      <c r="M201" s="102"/>
      <c r="N201" s="102"/>
      <c r="O201" s="102"/>
      <c r="P201" s="102"/>
      <c r="Q201" s="96"/>
      <c r="R201" s="96"/>
      <c r="S201" s="96"/>
      <c r="T201" s="96"/>
      <c r="U201" s="96"/>
      <c r="V201" s="96"/>
      <c r="W201" s="96"/>
      <c r="X201" s="96"/>
      <c r="Y201" s="96"/>
      <c r="Z201" s="96"/>
      <c r="AA201" s="96"/>
      <c r="AB201" s="96"/>
      <c r="AC201" s="96"/>
      <c r="AD201" s="96"/>
      <c r="AE201" s="99"/>
      <c r="AF201" s="139" t="s">
        <v>268</v>
      </c>
      <c r="AG201" s="138">
        <v>6</v>
      </c>
      <c r="AH201" s="138" t="s">
        <v>27</v>
      </c>
      <c r="AI201" s="138" t="s">
        <v>27</v>
      </c>
      <c r="AJ201" s="138" t="s">
        <v>27</v>
      </c>
      <c r="AK201" s="138" t="s">
        <v>27</v>
      </c>
      <c r="AL201" s="123" t="s">
        <v>27</v>
      </c>
      <c r="AM201" s="123" t="s">
        <v>27</v>
      </c>
      <c r="AN201" s="123" t="s">
        <v>27</v>
      </c>
      <c r="AO201" s="138" t="s">
        <v>27</v>
      </c>
      <c r="AP201" s="96"/>
      <c r="AQ201" s="96"/>
      <c r="AR201" s="96"/>
      <c r="AS201" s="105"/>
      <c r="AT201" s="105"/>
      <c r="AU201" s="96"/>
      <c r="AV201" s="105"/>
      <c r="AW201" s="96"/>
      <c r="AX201" s="96"/>
      <c r="AY201" s="96"/>
      <c r="AZ201" s="96"/>
      <c r="BA201" s="96"/>
      <c r="BB201" s="96"/>
      <c r="BC201" s="96"/>
      <c r="BD201" s="96"/>
      <c r="BE201" s="96"/>
      <c r="BF201" s="96"/>
      <c r="BG201" s="96"/>
      <c r="BH201" s="96"/>
      <c r="BI201" s="96"/>
      <c r="BJ201" s="96"/>
      <c r="BK201" s="96"/>
      <c r="BL201" s="96"/>
      <c r="BM201" s="96"/>
      <c r="BN201" s="96"/>
      <c r="BO201" s="96"/>
      <c r="BP201" s="96"/>
      <c r="BQ201" s="96"/>
      <c r="BR201" s="96"/>
      <c r="BS201" s="96"/>
      <c r="BT201" s="96"/>
      <c r="BU201" s="96"/>
      <c r="BV201" s="96"/>
      <c r="BW201" s="96"/>
      <c r="BX201" s="96"/>
      <c r="BY201" s="96"/>
      <c r="BZ201" s="96"/>
      <c r="CA201" s="96"/>
      <c r="CB201" s="96"/>
      <c r="CC201" s="96"/>
      <c r="CD201" s="96"/>
      <c r="CE201" s="96"/>
      <c r="CF201" s="96"/>
      <c r="CG201" s="96"/>
      <c r="CH201" s="96"/>
      <c r="CI201" s="96"/>
      <c r="CJ201" s="96"/>
      <c r="CK201" s="96"/>
      <c r="CL201" s="96"/>
      <c r="CM201" s="96"/>
      <c r="CN201" s="96"/>
    </row>
    <row r="202" spans="1:92" ht="15">
      <c r="A202" s="96"/>
      <c r="B202" s="102"/>
      <c r="C202" s="102"/>
      <c r="D202" s="102"/>
      <c r="E202" s="102"/>
      <c r="F202" s="102"/>
      <c r="G202" s="102"/>
      <c r="H202" s="102"/>
      <c r="I202" s="102"/>
      <c r="J202" s="102"/>
      <c r="K202" s="102"/>
      <c r="L202" s="102"/>
      <c r="M202" s="102"/>
      <c r="N202" s="102"/>
      <c r="O202" s="102"/>
      <c r="P202" s="102"/>
      <c r="Q202" s="96"/>
      <c r="R202" s="96"/>
      <c r="S202" s="96"/>
      <c r="T202" s="96"/>
      <c r="U202" s="96"/>
      <c r="V202" s="96"/>
      <c r="W202" s="96"/>
      <c r="X202" s="96"/>
      <c r="Y202" s="96"/>
      <c r="Z202" s="96"/>
      <c r="AA202" s="96"/>
      <c r="AB202" s="96"/>
      <c r="AC202" s="96"/>
      <c r="AD202" s="96"/>
      <c r="AE202" s="99"/>
      <c r="AF202" s="139" t="s">
        <v>269</v>
      </c>
      <c r="AG202" s="138">
        <v>12</v>
      </c>
      <c r="AH202" s="138"/>
      <c r="AI202" s="138"/>
      <c r="AJ202" s="138"/>
      <c r="AK202" s="138"/>
      <c r="AL202" s="123"/>
      <c r="AM202" s="123"/>
      <c r="AN202" s="123"/>
      <c r="AO202" s="138" t="s">
        <v>593</v>
      </c>
      <c r="AP202" s="96"/>
      <c r="AQ202" s="96"/>
      <c r="AR202" s="96"/>
      <c r="AS202" s="105"/>
      <c r="AT202" s="105"/>
      <c r="AU202" s="96"/>
      <c r="AV202" s="105"/>
      <c r="AW202" s="96"/>
      <c r="AX202" s="96"/>
      <c r="AY202" s="96"/>
      <c r="AZ202" s="96"/>
      <c r="BA202" s="96"/>
      <c r="BB202" s="96"/>
      <c r="BC202" s="96"/>
      <c r="BD202" s="96"/>
      <c r="BE202" s="96"/>
      <c r="BF202" s="96"/>
      <c r="BG202" s="96"/>
      <c r="BH202" s="96"/>
      <c r="BI202" s="96"/>
      <c r="BJ202" s="96"/>
      <c r="BK202" s="96"/>
      <c r="BL202" s="96"/>
      <c r="BM202" s="96"/>
      <c r="BN202" s="96"/>
      <c r="BO202" s="96"/>
      <c r="BP202" s="96"/>
      <c r="BQ202" s="96"/>
      <c r="BR202" s="96"/>
      <c r="BS202" s="96"/>
      <c r="BT202" s="96"/>
      <c r="BU202" s="96"/>
      <c r="BV202" s="96"/>
      <c r="BW202" s="96"/>
      <c r="BX202" s="96"/>
      <c r="BY202" s="96"/>
      <c r="BZ202" s="96"/>
      <c r="CA202" s="96"/>
      <c r="CB202" s="96"/>
      <c r="CC202" s="96"/>
      <c r="CD202" s="96"/>
      <c r="CE202" s="96"/>
      <c r="CF202" s="96"/>
      <c r="CG202" s="96"/>
      <c r="CH202" s="96"/>
      <c r="CI202" s="96"/>
      <c r="CJ202" s="96"/>
      <c r="CK202" s="96"/>
      <c r="CL202" s="96"/>
      <c r="CM202" s="96"/>
      <c r="CN202" s="96"/>
    </row>
    <row r="203" spans="1:92" ht="15">
      <c r="A203" s="96"/>
      <c r="B203" s="102"/>
      <c r="C203" s="102"/>
      <c r="D203" s="102"/>
      <c r="E203" s="102"/>
      <c r="F203" s="102"/>
      <c r="G203" s="102"/>
      <c r="H203" s="102"/>
      <c r="I203" s="102"/>
      <c r="J203" s="102"/>
      <c r="K203" s="102"/>
      <c r="L203" s="102"/>
      <c r="M203" s="102"/>
      <c r="N203" s="102"/>
      <c r="O203" s="102"/>
      <c r="P203" s="102"/>
      <c r="Q203" s="96"/>
      <c r="R203" s="96"/>
      <c r="S203" s="96"/>
      <c r="T203" s="96"/>
      <c r="U203" s="96"/>
      <c r="V203" s="96"/>
      <c r="W203" s="96"/>
      <c r="X203" s="96"/>
      <c r="Y203" s="96"/>
      <c r="Z203" s="96"/>
      <c r="AA203" s="96"/>
      <c r="AB203" s="96"/>
      <c r="AC203" s="96"/>
      <c r="AD203" s="96"/>
      <c r="AE203" s="99"/>
      <c r="AF203" s="139" t="s">
        <v>593</v>
      </c>
      <c r="AG203" s="138">
        <v>12</v>
      </c>
      <c r="AH203" s="138">
        <v>2019</v>
      </c>
      <c r="AI203" s="138">
        <v>12</v>
      </c>
      <c r="AJ203" s="138" t="s">
        <v>594</v>
      </c>
      <c r="AK203" s="138" t="s">
        <v>595</v>
      </c>
      <c r="AL203" s="123">
        <v>10</v>
      </c>
      <c r="AM203" s="123">
        <v>896</v>
      </c>
      <c r="AN203" s="123">
        <v>38</v>
      </c>
      <c r="AO203" s="138" t="s">
        <v>27</v>
      </c>
      <c r="AP203" s="96"/>
      <c r="AQ203" s="96"/>
      <c r="AR203" s="96"/>
      <c r="AS203" s="105"/>
      <c r="AT203" s="105"/>
      <c r="AU203" s="96"/>
      <c r="AV203" s="105"/>
      <c r="AW203" s="96"/>
      <c r="AX203" s="96"/>
      <c r="AY203" s="96"/>
      <c r="AZ203" s="96"/>
      <c r="BA203" s="96"/>
      <c r="BB203" s="96"/>
      <c r="BC203" s="96"/>
      <c r="BD203" s="96"/>
      <c r="BE203" s="96"/>
      <c r="BF203" s="96"/>
      <c r="BG203" s="96"/>
      <c r="BH203" s="96"/>
      <c r="BI203" s="96"/>
      <c r="BJ203" s="96"/>
      <c r="BK203" s="96"/>
      <c r="BL203" s="96"/>
      <c r="BM203" s="96"/>
      <c r="BN203" s="96"/>
      <c r="BO203" s="96"/>
      <c r="BP203" s="96"/>
      <c r="BQ203" s="96"/>
      <c r="BR203" s="96"/>
      <c r="BS203" s="96"/>
      <c r="BT203" s="96"/>
      <c r="BU203" s="96"/>
      <c r="BV203" s="96"/>
      <c r="BW203" s="96"/>
      <c r="BX203" s="96"/>
      <c r="BY203" s="96"/>
      <c r="BZ203" s="96"/>
      <c r="CA203" s="96"/>
      <c r="CB203" s="96"/>
      <c r="CC203" s="96"/>
      <c r="CD203" s="96"/>
      <c r="CE203" s="96"/>
      <c r="CF203" s="96"/>
      <c r="CG203" s="96"/>
      <c r="CH203" s="96"/>
      <c r="CI203" s="96"/>
      <c r="CJ203" s="96"/>
      <c r="CK203" s="96"/>
      <c r="CL203" s="96"/>
      <c r="CM203" s="96"/>
      <c r="CN203" s="96"/>
    </row>
    <row r="204" spans="1:92" ht="15">
      <c r="A204" s="96"/>
      <c r="B204" s="102"/>
      <c r="C204" s="102"/>
      <c r="D204" s="102"/>
      <c r="E204" s="102"/>
      <c r="F204" s="102"/>
      <c r="G204" s="102"/>
      <c r="H204" s="102"/>
      <c r="I204" s="102"/>
      <c r="J204" s="102"/>
      <c r="K204" s="102"/>
      <c r="L204" s="102"/>
      <c r="M204" s="102"/>
      <c r="N204" s="102"/>
      <c r="O204" s="102"/>
      <c r="P204" s="102"/>
      <c r="Q204" s="96"/>
      <c r="R204" s="96"/>
      <c r="S204" s="96"/>
      <c r="T204" s="96"/>
      <c r="U204" s="96"/>
      <c r="V204" s="96"/>
      <c r="W204" s="96"/>
      <c r="X204" s="96"/>
      <c r="Y204" s="96"/>
      <c r="Z204" s="96"/>
      <c r="AA204" s="96"/>
      <c r="AB204" s="96"/>
      <c r="AC204" s="96"/>
      <c r="AD204" s="96"/>
      <c r="AE204" s="99"/>
      <c r="AF204" s="139" t="s">
        <v>271</v>
      </c>
      <c r="AG204" s="138">
        <v>6</v>
      </c>
      <c r="AH204" s="138" t="s">
        <v>27</v>
      </c>
      <c r="AI204" s="138" t="s">
        <v>27</v>
      </c>
      <c r="AJ204" s="138" t="s">
        <v>27</v>
      </c>
      <c r="AK204" s="138" t="s">
        <v>27</v>
      </c>
      <c r="AL204" s="123" t="s">
        <v>27</v>
      </c>
      <c r="AM204" s="123" t="s">
        <v>27</v>
      </c>
      <c r="AN204" s="123" t="s">
        <v>27</v>
      </c>
      <c r="AO204" s="138" t="s">
        <v>27</v>
      </c>
      <c r="AP204" s="96"/>
      <c r="AQ204" s="96"/>
      <c r="AR204" s="96"/>
      <c r="AS204" s="105"/>
      <c r="AT204" s="105"/>
      <c r="AU204" s="96"/>
      <c r="AV204" s="105"/>
      <c r="AW204" s="96"/>
      <c r="AX204" s="96"/>
      <c r="AY204" s="96"/>
      <c r="AZ204" s="96"/>
      <c r="BA204" s="96"/>
      <c r="BB204" s="96"/>
      <c r="BC204" s="96"/>
      <c r="BD204" s="96"/>
      <c r="BE204" s="96"/>
      <c r="BF204" s="96"/>
      <c r="BG204" s="96"/>
      <c r="BH204" s="96"/>
      <c r="BI204" s="96"/>
      <c r="BJ204" s="96"/>
      <c r="BK204" s="96"/>
      <c r="BL204" s="96"/>
      <c r="BM204" s="96"/>
      <c r="BN204" s="96"/>
      <c r="BO204" s="96"/>
      <c r="BP204" s="96"/>
      <c r="BQ204" s="96"/>
      <c r="BR204" s="96"/>
      <c r="BS204" s="96"/>
      <c r="BT204" s="96"/>
      <c r="BU204" s="96"/>
      <c r="BV204" s="96"/>
      <c r="BW204" s="96"/>
      <c r="BX204" s="96"/>
      <c r="BY204" s="96"/>
      <c r="BZ204" s="96"/>
      <c r="CA204" s="96"/>
      <c r="CB204" s="96"/>
      <c r="CC204" s="96"/>
      <c r="CD204" s="96"/>
      <c r="CE204" s="96"/>
      <c r="CF204" s="96"/>
      <c r="CG204" s="96"/>
      <c r="CH204" s="96"/>
      <c r="CI204" s="96"/>
      <c r="CJ204" s="96"/>
      <c r="CK204" s="96"/>
      <c r="CL204" s="96"/>
      <c r="CM204" s="96"/>
      <c r="CN204" s="96"/>
    </row>
    <row r="205" spans="1:92" ht="15">
      <c r="A205" s="96"/>
      <c r="B205" s="102"/>
      <c r="C205" s="102"/>
      <c r="D205" s="102"/>
      <c r="E205" s="102"/>
      <c r="F205" s="102"/>
      <c r="G205" s="102"/>
      <c r="H205" s="102"/>
      <c r="I205" s="102"/>
      <c r="J205" s="102"/>
      <c r="K205" s="102"/>
      <c r="L205" s="102"/>
      <c r="M205" s="102"/>
      <c r="N205" s="102"/>
      <c r="O205" s="102"/>
      <c r="P205" s="102"/>
      <c r="Q205" s="96"/>
      <c r="R205" s="96"/>
      <c r="S205" s="96"/>
      <c r="T205" s="96"/>
      <c r="U205" s="96"/>
      <c r="V205" s="96"/>
      <c r="W205" s="96"/>
      <c r="X205" s="96"/>
      <c r="Y205" s="96"/>
      <c r="Z205" s="96"/>
      <c r="AA205" s="96"/>
      <c r="AB205" s="96"/>
      <c r="AC205" s="96"/>
      <c r="AD205" s="96"/>
      <c r="AE205" s="99"/>
      <c r="AF205" s="139" t="s">
        <v>272</v>
      </c>
      <c r="AG205" s="138">
        <v>8</v>
      </c>
      <c r="AH205" s="138" t="s">
        <v>27</v>
      </c>
      <c r="AI205" s="138" t="s">
        <v>27</v>
      </c>
      <c r="AJ205" s="138" t="s">
        <v>27</v>
      </c>
      <c r="AK205" s="138" t="s">
        <v>27</v>
      </c>
      <c r="AL205" s="123" t="s">
        <v>27</v>
      </c>
      <c r="AM205" s="123" t="s">
        <v>27</v>
      </c>
      <c r="AN205" s="123" t="s">
        <v>27</v>
      </c>
      <c r="AO205" s="138" t="s">
        <v>27</v>
      </c>
      <c r="AP205" s="96"/>
      <c r="AQ205" s="96"/>
      <c r="AR205" s="96"/>
      <c r="AS205" s="105"/>
      <c r="AT205" s="105"/>
      <c r="AU205" s="96"/>
      <c r="AV205" s="105"/>
      <c r="AW205" s="96"/>
      <c r="AX205" s="96"/>
      <c r="AY205" s="96"/>
      <c r="AZ205" s="96"/>
      <c r="BA205" s="96"/>
      <c r="BB205" s="96"/>
      <c r="BC205" s="96"/>
      <c r="BD205" s="96"/>
      <c r="BE205" s="96"/>
      <c r="BF205" s="96"/>
      <c r="BG205" s="96"/>
      <c r="BH205" s="96"/>
      <c r="BI205" s="96"/>
      <c r="BJ205" s="96"/>
      <c r="BK205" s="96"/>
      <c r="BL205" s="96"/>
      <c r="BM205" s="96"/>
      <c r="BN205" s="96"/>
      <c r="BO205" s="96"/>
      <c r="BP205" s="96"/>
      <c r="BQ205" s="96"/>
      <c r="BR205" s="96"/>
      <c r="BS205" s="96"/>
      <c r="BT205" s="96"/>
      <c r="BU205" s="96"/>
      <c r="BV205" s="96"/>
      <c r="BW205" s="96"/>
      <c r="BX205" s="96"/>
      <c r="BY205" s="96"/>
      <c r="BZ205" s="96"/>
      <c r="CA205" s="96"/>
      <c r="CB205" s="96"/>
      <c r="CC205" s="96"/>
      <c r="CD205" s="96"/>
      <c r="CE205" s="96"/>
      <c r="CF205" s="96"/>
      <c r="CG205" s="96"/>
      <c r="CH205" s="96"/>
      <c r="CI205" s="96"/>
      <c r="CJ205" s="96"/>
      <c r="CK205" s="96"/>
      <c r="CL205" s="96"/>
      <c r="CM205" s="96"/>
      <c r="CN205" s="96"/>
    </row>
    <row r="206" spans="1:92" ht="15">
      <c r="A206" s="96"/>
      <c r="B206" s="102"/>
      <c r="C206" s="102"/>
      <c r="D206" s="102"/>
      <c r="E206" s="102"/>
      <c r="F206" s="102"/>
      <c r="G206" s="102"/>
      <c r="H206" s="102"/>
      <c r="I206" s="102"/>
      <c r="J206" s="102"/>
      <c r="K206" s="102"/>
      <c r="L206" s="102"/>
      <c r="M206" s="102"/>
      <c r="N206" s="102"/>
      <c r="O206" s="102"/>
      <c r="P206" s="102"/>
      <c r="Q206" s="96"/>
      <c r="R206" s="96"/>
      <c r="S206" s="96"/>
      <c r="T206" s="96"/>
      <c r="U206" s="96"/>
      <c r="V206" s="96"/>
      <c r="W206" s="96"/>
      <c r="X206" s="96"/>
      <c r="Y206" s="96"/>
      <c r="Z206" s="96"/>
      <c r="AA206" s="96"/>
      <c r="AB206" s="96"/>
      <c r="AC206" s="96"/>
      <c r="AD206" s="96"/>
      <c r="AE206" s="99"/>
      <c r="AF206" s="139" t="s">
        <v>273</v>
      </c>
      <c r="AG206" s="138">
        <v>8</v>
      </c>
      <c r="AH206" s="138" t="s">
        <v>27</v>
      </c>
      <c r="AI206" s="138" t="s">
        <v>27</v>
      </c>
      <c r="AJ206" s="138" t="s">
        <v>27</v>
      </c>
      <c r="AK206" s="138" t="s">
        <v>27</v>
      </c>
      <c r="AL206" s="123" t="s">
        <v>27</v>
      </c>
      <c r="AM206" s="123" t="s">
        <v>27</v>
      </c>
      <c r="AN206" s="123" t="s">
        <v>27</v>
      </c>
      <c r="AO206" s="138" t="s">
        <v>27</v>
      </c>
      <c r="AP206" s="96"/>
      <c r="AQ206" s="96"/>
      <c r="AR206" s="96"/>
      <c r="AS206" s="105"/>
      <c r="AT206" s="105"/>
      <c r="AU206" s="96"/>
      <c r="AV206" s="105"/>
      <c r="AW206" s="96"/>
      <c r="AX206" s="96"/>
      <c r="AY206" s="96"/>
      <c r="AZ206" s="96"/>
      <c r="BA206" s="96"/>
      <c r="BB206" s="96"/>
      <c r="BC206" s="96"/>
      <c r="BD206" s="96"/>
      <c r="BE206" s="96"/>
      <c r="BF206" s="96"/>
      <c r="BG206" s="96"/>
      <c r="BH206" s="96"/>
      <c r="BI206" s="96"/>
      <c r="BJ206" s="96"/>
      <c r="BK206" s="96"/>
      <c r="BL206" s="96"/>
      <c r="BM206" s="96"/>
      <c r="BN206" s="96"/>
      <c r="BO206" s="96"/>
      <c r="BP206" s="96"/>
      <c r="BQ206" s="96"/>
      <c r="BR206" s="96"/>
      <c r="BS206" s="96"/>
      <c r="BT206" s="96"/>
      <c r="BU206" s="96"/>
      <c r="BV206" s="96"/>
      <c r="BW206" s="96"/>
      <c r="BX206" s="96"/>
      <c r="BY206" s="96"/>
      <c r="BZ206" s="96"/>
      <c r="CA206" s="96"/>
      <c r="CB206" s="96"/>
      <c r="CC206" s="96"/>
      <c r="CD206" s="96"/>
      <c r="CE206" s="96"/>
      <c r="CF206" s="96"/>
      <c r="CG206" s="96"/>
      <c r="CH206" s="96"/>
      <c r="CI206" s="96"/>
      <c r="CJ206" s="96"/>
      <c r="CK206" s="96"/>
      <c r="CL206" s="96"/>
      <c r="CM206" s="96"/>
      <c r="CN206" s="96"/>
    </row>
    <row r="207" spans="1:92" ht="15">
      <c r="A207" s="96"/>
      <c r="B207" s="102"/>
      <c r="C207" s="102"/>
      <c r="D207" s="102"/>
      <c r="E207" s="102"/>
      <c r="F207" s="102"/>
      <c r="G207" s="102"/>
      <c r="H207" s="102"/>
      <c r="I207" s="102"/>
      <c r="J207" s="102"/>
      <c r="K207" s="102"/>
      <c r="L207" s="102"/>
      <c r="M207" s="102"/>
      <c r="N207" s="102"/>
      <c r="O207" s="102"/>
      <c r="P207" s="102"/>
      <c r="Q207" s="96"/>
      <c r="R207" s="96"/>
      <c r="S207" s="96"/>
      <c r="T207" s="96"/>
      <c r="U207" s="96"/>
      <c r="V207" s="96"/>
      <c r="W207" s="96"/>
      <c r="X207" s="96"/>
      <c r="Y207" s="96"/>
      <c r="Z207" s="96"/>
      <c r="AA207" s="96"/>
      <c r="AB207" s="96"/>
      <c r="AC207" s="96"/>
      <c r="AD207" s="96"/>
      <c r="AE207" s="99"/>
      <c r="AF207" s="139" t="s">
        <v>274</v>
      </c>
      <c r="AG207" s="138">
        <v>5</v>
      </c>
      <c r="AH207" s="138" t="s">
        <v>27</v>
      </c>
      <c r="AI207" s="138" t="s">
        <v>27</v>
      </c>
      <c r="AJ207" s="138" t="s">
        <v>27</v>
      </c>
      <c r="AK207" s="138" t="s">
        <v>27</v>
      </c>
      <c r="AL207" s="123" t="s">
        <v>27</v>
      </c>
      <c r="AM207" s="123" t="s">
        <v>27</v>
      </c>
      <c r="AN207" s="123" t="s">
        <v>27</v>
      </c>
      <c r="AO207" s="138" t="s">
        <v>27</v>
      </c>
      <c r="AP207" s="96"/>
      <c r="AQ207" s="96"/>
      <c r="AR207" s="96"/>
      <c r="AS207" s="105"/>
      <c r="AT207" s="105"/>
      <c r="AU207" s="96"/>
      <c r="AV207" s="105"/>
      <c r="AW207" s="96"/>
      <c r="AX207" s="96"/>
      <c r="AY207" s="96"/>
      <c r="AZ207" s="96"/>
      <c r="BA207" s="96"/>
      <c r="BB207" s="96"/>
      <c r="BC207" s="96"/>
      <c r="BD207" s="96"/>
      <c r="BE207" s="96"/>
      <c r="BF207" s="96"/>
      <c r="BG207" s="96"/>
      <c r="BH207" s="96"/>
      <c r="BI207" s="96"/>
      <c r="BJ207" s="96"/>
      <c r="BK207" s="96"/>
      <c r="BL207" s="96"/>
      <c r="BM207" s="96"/>
      <c r="BN207" s="96"/>
      <c r="BO207" s="96"/>
      <c r="BP207" s="96"/>
      <c r="BQ207" s="96"/>
      <c r="BR207" s="96"/>
      <c r="BS207" s="96"/>
      <c r="BT207" s="96"/>
      <c r="BU207" s="96"/>
      <c r="BV207" s="96"/>
      <c r="BW207" s="96"/>
      <c r="BX207" s="96"/>
      <c r="BY207" s="96"/>
      <c r="BZ207" s="96"/>
      <c r="CA207" s="96"/>
      <c r="CB207" s="96"/>
      <c r="CC207" s="96"/>
      <c r="CD207" s="96"/>
      <c r="CE207" s="96"/>
      <c r="CF207" s="96"/>
      <c r="CG207" s="96"/>
      <c r="CH207" s="96"/>
      <c r="CI207" s="96"/>
      <c r="CJ207" s="96"/>
      <c r="CK207" s="96"/>
      <c r="CL207" s="96"/>
      <c r="CM207" s="96"/>
      <c r="CN207" s="96"/>
    </row>
    <row r="208" spans="1:92" ht="15">
      <c r="A208" s="96"/>
      <c r="B208" s="102"/>
      <c r="C208" s="102"/>
      <c r="D208" s="102"/>
      <c r="E208" s="102"/>
      <c r="F208" s="102"/>
      <c r="G208" s="102"/>
      <c r="H208" s="102"/>
      <c r="I208" s="102"/>
      <c r="J208" s="102"/>
      <c r="K208" s="102"/>
      <c r="L208" s="102"/>
      <c r="M208" s="102"/>
      <c r="N208" s="102"/>
      <c r="O208" s="102"/>
      <c r="P208" s="102"/>
      <c r="Q208" s="96"/>
      <c r="R208" s="96"/>
      <c r="S208" s="96"/>
      <c r="T208" s="96"/>
      <c r="U208" s="96"/>
      <c r="V208" s="96"/>
      <c r="W208" s="96"/>
      <c r="X208" s="96"/>
      <c r="Y208" s="96"/>
      <c r="Z208" s="96"/>
      <c r="AA208" s="96"/>
      <c r="AB208" s="96"/>
      <c r="AC208" s="96"/>
      <c r="AD208" s="96"/>
      <c r="AE208" s="99"/>
      <c r="AF208" s="139" t="s">
        <v>275</v>
      </c>
      <c r="AG208" s="138">
        <v>9</v>
      </c>
      <c r="AH208" s="138">
        <v>2015</v>
      </c>
      <c r="AI208" s="138">
        <v>12</v>
      </c>
      <c r="AJ208" s="138" t="s">
        <v>276</v>
      </c>
      <c r="AK208" s="138" t="s">
        <v>541</v>
      </c>
      <c r="AL208" s="123">
        <v>14</v>
      </c>
      <c r="AM208" s="123">
        <v>1451</v>
      </c>
      <c r="AN208" s="123">
        <v>61</v>
      </c>
      <c r="AO208" s="138" t="s">
        <v>27</v>
      </c>
      <c r="AP208" s="96"/>
      <c r="AQ208" s="96"/>
      <c r="AR208" s="96"/>
      <c r="AS208" s="105"/>
      <c r="AT208" s="105"/>
      <c r="AU208" s="96"/>
      <c r="AV208" s="105"/>
      <c r="AW208" s="96"/>
      <c r="AX208" s="96"/>
      <c r="AY208" s="96"/>
      <c r="AZ208" s="96"/>
      <c r="BA208" s="96"/>
      <c r="BB208" s="96"/>
      <c r="BC208" s="96"/>
      <c r="BD208" s="96"/>
      <c r="BE208" s="96"/>
      <c r="BF208" s="96"/>
      <c r="BG208" s="96"/>
      <c r="BH208" s="96"/>
      <c r="BI208" s="96"/>
      <c r="BJ208" s="96"/>
      <c r="BK208" s="96"/>
      <c r="BL208" s="96"/>
      <c r="BM208" s="96"/>
      <c r="BN208" s="96"/>
      <c r="BO208" s="96"/>
      <c r="BP208" s="96"/>
      <c r="BQ208" s="96"/>
      <c r="BR208" s="96"/>
      <c r="BS208" s="96"/>
      <c r="BT208" s="96"/>
      <c r="BU208" s="96"/>
      <c r="BV208" s="96"/>
      <c r="BW208" s="96"/>
      <c r="BX208" s="96"/>
      <c r="BY208" s="96"/>
      <c r="BZ208" s="96"/>
      <c r="CA208" s="96"/>
      <c r="CB208" s="96"/>
      <c r="CC208" s="96"/>
      <c r="CD208" s="96"/>
      <c r="CE208" s="96"/>
      <c r="CF208" s="96"/>
      <c r="CG208" s="96"/>
      <c r="CH208" s="96"/>
      <c r="CI208" s="96"/>
      <c r="CJ208" s="96"/>
      <c r="CK208" s="96"/>
      <c r="CL208" s="96"/>
      <c r="CM208" s="96"/>
      <c r="CN208" s="96"/>
    </row>
    <row r="209" spans="1:92" ht="15">
      <c r="A209" s="96"/>
      <c r="B209" s="102"/>
      <c r="C209" s="102"/>
      <c r="D209" s="102"/>
      <c r="E209" s="102"/>
      <c r="F209" s="102"/>
      <c r="G209" s="102"/>
      <c r="H209" s="102"/>
      <c r="I209" s="102"/>
      <c r="J209" s="102"/>
      <c r="K209" s="102"/>
      <c r="L209" s="102"/>
      <c r="M209" s="102"/>
      <c r="N209" s="102"/>
      <c r="O209" s="102"/>
      <c r="P209" s="102"/>
      <c r="Q209" s="96"/>
      <c r="R209" s="96"/>
      <c r="S209" s="96"/>
      <c r="T209" s="96"/>
      <c r="U209" s="96"/>
      <c r="V209" s="96"/>
      <c r="W209" s="96"/>
      <c r="X209" s="96"/>
      <c r="Y209" s="96"/>
      <c r="Z209" s="96"/>
      <c r="AA209" s="96"/>
      <c r="AB209" s="96"/>
      <c r="AC209" s="96"/>
      <c r="AD209" s="96"/>
      <c r="AE209" s="99"/>
      <c r="AF209" s="139" t="s">
        <v>277</v>
      </c>
      <c r="AG209" s="138">
        <v>8</v>
      </c>
      <c r="AH209" s="138" t="s">
        <v>27</v>
      </c>
      <c r="AI209" s="138" t="s">
        <v>27</v>
      </c>
      <c r="AJ209" s="138" t="s">
        <v>27</v>
      </c>
      <c r="AK209" s="138" t="s">
        <v>27</v>
      </c>
      <c r="AL209" s="123" t="s">
        <v>27</v>
      </c>
      <c r="AM209" s="123" t="s">
        <v>27</v>
      </c>
      <c r="AN209" s="123" t="s">
        <v>27</v>
      </c>
      <c r="AO209" s="138" t="s">
        <v>27</v>
      </c>
      <c r="AP209" s="96"/>
      <c r="AQ209" s="96"/>
      <c r="AR209" s="96"/>
      <c r="AS209" s="105"/>
      <c r="AT209" s="105"/>
      <c r="AU209" s="96"/>
      <c r="AV209" s="105"/>
      <c r="AW209" s="96"/>
      <c r="AX209" s="96"/>
      <c r="AY209" s="96"/>
      <c r="AZ209" s="96"/>
      <c r="BA209" s="96"/>
      <c r="BB209" s="96"/>
      <c r="BC209" s="96"/>
      <c r="BD209" s="96"/>
      <c r="BE209" s="96"/>
      <c r="BF209" s="96"/>
      <c r="BG209" s="96"/>
      <c r="BH209" s="96"/>
      <c r="BI209" s="96"/>
      <c r="BJ209" s="96"/>
      <c r="BK209" s="96"/>
      <c r="BL209" s="96"/>
      <c r="BM209" s="96"/>
      <c r="BN209" s="96"/>
      <c r="BO209" s="96"/>
      <c r="BP209" s="96"/>
      <c r="BQ209" s="96"/>
      <c r="BR209" s="96"/>
      <c r="BS209" s="96"/>
      <c r="BT209" s="96"/>
      <c r="BU209" s="96"/>
      <c r="BV209" s="96"/>
      <c r="BW209" s="96"/>
      <c r="BX209" s="96"/>
      <c r="BY209" s="96"/>
      <c r="BZ209" s="96"/>
      <c r="CA209" s="96"/>
      <c r="CB209" s="96"/>
      <c r="CC209" s="96"/>
      <c r="CD209" s="96"/>
      <c r="CE209" s="96"/>
      <c r="CF209" s="96"/>
      <c r="CG209" s="96"/>
      <c r="CH209" s="96"/>
      <c r="CI209" s="96"/>
      <c r="CJ209" s="96"/>
      <c r="CK209" s="96"/>
      <c r="CL209" s="96"/>
      <c r="CM209" s="96"/>
      <c r="CN209" s="96"/>
    </row>
    <row r="210" spans="1:92" ht="15">
      <c r="A210" s="96"/>
      <c r="B210" s="102"/>
      <c r="C210" s="102"/>
      <c r="D210" s="102"/>
      <c r="E210" s="102"/>
      <c r="F210" s="102"/>
      <c r="G210" s="102"/>
      <c r="H210" s="102"/>
      <c r="I210" s="102"/>
      <c r="J210" s="102"/>
      <c r="K210" s="102"/>
      <c r="L210" s="102"/>
      <c r="M210" s="102"/>
      <c r="N210" s="102"/>
      <c r="O210" s="102"/>
      <c r="P210" s="102"/>
      <c r="Q210" s="96"/>
      <c r="R210" s="96"/>
      <c r="S210" s="96"/>
      <c r="T210" s="96"/>
      <c r="U210" s="96"/>
      <c r="V210" s="96"/>
      <c r="W210" s="96"/>
      <c r="X210" s="96"/>
      <c r="Y210" s="96"/>
      <c r="Z210" s="96"/>
      <c r="AA210" s="96"/>
      <c r="AB210" s="96"/>
      <c r="AC210" s="96"/>
      <c r="AD210" s="96"/>
      <c r="AE210" s="99"/>
      <c r="AF210" s="139" t="s">
        <v>278</v>
      </c>
      <c r="AG210" s="138">
        <v>13</v>
      </c>
      <c r="AH210" s="138">
        <v>2015</v>
      </c>
      <c r="AI210" s="138">
        <v>12</v>
      </c>
      <c r="AJ210" s="138" t="s">
        <v>279</v>
      </c>
      <c r="AK210" s="138" t="s">
        <v>543</v>
      </c>
      <c r="AL210" s="123">
        <v>12</v>
      </c>
      <c r="AM210" s="123">
        <v>3145</v>
      </c>
      <c r="AN210" s="123">
        <v>94</v>
      </c>
      <c r="AO210" s="138" t="s">
        <v>27</v>
      </c>
      <c r="AP210" s="96"/>
      <c r="AQ210" s="96"/>
      <c r="AR210" s="96"/>
      <c r="AS210" s="105"/>
      <c r="AT210" s="105"/>
      <c r="AU210" s="96"/>
      <c r="AV210" s="105"/>
      <c r="AW210" s="96"/>
      <c r="AX210" s="96"/>
      <c r="AY210" s="96"/>
      <c r="AZ210" s="96"/>
      <c r="BA210" s="96"/>
      <c r="BB210" s="96"/>
      <c r="BC210" s="96"/>
      <c r="BD210" s="96"/>
      <c r="BE210" s="96"/>
      <c r="BF210" s="96"/>
      <c r="BG210" s="96"/>
      <c r="BH210" s="96"/>
      <c r="BI210" s="96"/>
      <c r="BJ210" s="96"/>
      <c r="BK210" s="96"/>
      <c r="BL210" s="96"/>
      <c r="BM210" s="96"/>
      <c r="BN210" s="96"/>
      <c r="BO210" s="96"/>
      <c r="BP210" s="96"/>
      <c r="BQ210" s="96"/>
      <c r="BR210" s="96"/>
      <c r="BS210" s="96"/>
      <c r="BT210" s="96"/>
      <c r="BU210" s="96"/>
      <c r="BV210" s="96"/>
      <c r="BW210" s="96"/>
      <c r="BX210" s="96"/>
      <c r="BY210" s="96"/>
      <c r="BZ210" s="96"/>
      <c r="CA210" s="96"/>
      <c r="CB210" s="96"/>
      <c r="CC210" s="96"/>
      <c r="CD210" s="96"/>
      <c r="CE210" s="96"/>
      <c r="CF210" s="96"/>
      <c r="CG210" s="96"/>
      <c r="CH210" s="96"/>
      <c r="CI210" s="96"/>
      <c r="CJ210" s="96"/>
      <c r="CK210" s="96"/>
      <c r="CL210" s="96"/>
      <c r="CM210" s="96"/>
      <c r="CN210" s="96"/>
    </row>
    <row r="211" spans="1:92" ht="15">
      <c r="A211" s="96"/>
      <c r="B211" s="102"/>
      <c r="C211" s="102"/>
      <c r="D211" s="102"/>
      <c r="E211" s="102"/>
      <c r="F211" s="102"/>
      <c r="G211" s="102"/>
      <c r="H211" s="102"/>
      <c r="I211" s="102"/>
      <c r="J211" s="102"/>
      <c r="K211" s="102"/>
      <c r="L211" s="102"/>
      <c r="M211" s="102"/>
      <c r="N211" s="102"/>
      <c r="O211" s="102"/>
      <c r="P211" s="102"/>
      <c r="Q211" s="96"/>
      <c r="R211" s="96"/>
      <c r="S211" s="96"/>
      <c r="T211" s="96"/>
      <c r="U211" s="96"/>
      <c r="V211" s="96"/>
      <c r="W211" s="96"/>
      <c r="X211" s="96"/>
      <c r="Y211" s="96"/>
      <c r="Z211" s="96"/>
      <c r="AA211" s="96"/>
      <c r="AB211" s="96"/>
      <c r="AC211" s="96"/>
      <c r="AD211" s="96"/>
      <c r="AE211" s="99"/>
      <c r="AF211" s="139" t="s">
        <v>280</v>
      </c>
      <c r="AG211" s="138">
        <v>11</v>
      </c>
      <c r="AH211" s="138" t="s">
        <v>27</v>
      </c>
      <c r="AI211" s="138" t="s">
        <v>27</v>
      </c>
      <c r="AJ211" s="138" t="s">
        <v>27</v>
      </c>
      <c r="AK211" s="138" t="s">
        <v>27</v>
      </c>
      <c r="AL211" s="123" t="s">
        <v>27</v>
      </c>
      <c r="AM211" s="123" t="s">
        <v>27</v>
      </c>
      <c r="AN211" s="123" t="s">
        <v>27</v>
      </c>
      <c r="AO211" s="138" t="s">
        <v>27</v>
      </c>
      <c r="AP211" s="96"/>
      <c r="AQ211" s="96"/>
      <c r="AR211" s="96"/>
      <c r="AS211" s="105"/>
      <c r="AT211" s="105"/>
      <c r="AU211" s="96"/>
      <c r="AV211" s="105"/>
      <c r="AW211" s="96"/>
      <c r="AX211" s="96"/>
      <c r="AY211" s="96"/>
      <c r="AZ211" s="96"/>
      <c r="BA211" s="96"/>
      <c r="BB211" s="96"/>
      <c r="BC211" s="96"/>
      <c r="BD211" s="96"/>
      <c r="BE211" s="96"/>
      <c r="BF211" s="96"/>
      <c r="BG211" s="96"/>
      <c r="BH211" s="96"/>
      <c r="BI211" s="96"/>
      <c r="BJ211" s="96"/>
      <c r="BK211" s="96"/>
      <c r="BL211" s="96"/>
      <c r="BM211" s="96"/>
      <c r="BN211" s="96"/>
      <c r="BO211" s="96"/>
      <c r="BP211" s="96"/>
      <c r="BQ211" s="96"/>
      <c r="BR211" s="96"/>
      <c r="BS211" s="96"/>
      <c r="BT211" s="96"/>
      <c r="BU211" s="96"/>
      <c r="BV211" s="96"/>
      <c r="BW211" s="96"/>
      <c r="BX211" s="96"/>
      <c r="BY211" s="96"/>
      <c r="BZ211" s="96"/>
      <c r="CA211" s="96"/>
      <c r="CB211" s="96"/>
      <c r="CC211" s="96"/>
      <c r="CD211" s="96"/>
      <c r="CE211" s="96"/>
      <c r="CF211" s="96"/>
      <c r="CG211" s="96"/>
      <c r="CH211" s="96"/>
      <c r="CI211" s="96"/>
      <c r="CJ211" s="96"/>
      <c r="CK211" s="96"/>
      <c r="CL211" s="96"/>
      <c r="CM211" s="96"/>
      <c r="CN211" s="96"/>
    </row>
    <row r="212" spans="1:92" ht="15">
      <c r="A212" s="96"/>
      <c r="B212" s="102"/>
      <c r="C212" s="102"/>
      <c r="D212" s="102"/>
      <c r="E212" s="102"/>
      <c r="F212" s="102"/>
      <c r="G212" s="102"/>
      <c r="H212" s="102"/>
      <c r="I212" s="102"/>
      <c r="J212" s="102"/>
      <c r="K212" s="102"/>
      <c r="L212" s="102"/>
      <c r="M212" s="102"/>
      <c r="N212" s="102"/>
      <c r="O212" s="102"/>
      <c r="P212" s="102"/>
      <c r="Q212" s="96"/>
      <c r="R212" s="96"/>
      <c r="S212" s="96"/>
      <c r="T212" s="96"/>
      <c r="U212" s="96"/>
      <c r="V212" s="96"/>
      <c r="W212" s="96"/>
      <c r="X212" s="96"/>
      <c r="Y212" s="96"/>
      <c r="Z212" s="96"/>
      <c r="AA212" s="96"/>
      <c r="AB212" s="96"/>
      <c r="AC212" s="96"/>
      <c r="AD212" s="96"/>
      <c r="AE212" s="99"/>
      <c r="AF212" s="139" t="s">
        <v>281</v>
      </c>
      <c r="AG212" s="138">
        <v>6</v>
      </c>
      <c r="AH212" s="138" t="s">
        <v>27</v>
      </c>
      <c r="AI212" s="138" t="s">
        <v>27</v>
      </c>
      <c r="AJ212" s="138" t="s">
        <v>27</v>
      </c>
      <c r="AK212" s="138" t="s">
        <v>27</v>
      </c>
      <c r="AL212" s="123" t="s">
        <v>27</v>
      </c>
      <c r="AM212" s="123" t="s">
        <v>27</v>
      </c>
      <c r="AN212" s="123" t="s">
        <v>27</v>
      </c>
      <c r="AO212" s="138" t="s">
        <v>27</v>
      </c>
      <c r="AP212" s="96"/>
      <c r="AQ212" s="96"/>
      <c r="AR212" s="96"/>
      <c r="AS212" s="105"/>
      <c r="AT212" s="105"/>
      <c r="AU212" s="96"/>
      <c r="AV212" s="105"/>
      <c r="AW212" s="96"/>
      <c r="AX212" s="96"/>
      <c r="AY212" s="96"/>
      <c r="AZ212" s="96"/>
      <c r="BA212" s="96"/>
      <c r="BB212" s="96"/>
      <c r="BC212" s="96"/>
      <c r="BD212" s="96"/>
      <c r="BE212" s="96"/>
      <c r="BF212" s="96"/>
      <c r="BG212" s="96"/>
      <c r="BH212" s="96"/>
      <c r="BI212" s="96"/>
      <c r="BJ212" s="96"/>
      <c r="BK212" s="96"/>
      <c r="BL212" s="96"/>
      <c r="BM212" s="96"/>
      <c r="BN212" s="96"/>
      <c r="BO212" s="96"/>
      <c r="BP212" s="96"/>
      <c r="BQ212" s="96"/>
      <c r="BR212" s="96"/>
      <c r="BS212" s="96"/>
      <c r="BT212" s="96"/>
      <c r="BU212" s="96"/>
      <c r="BV212" s="96"/>
      <c r="BW212" s="96"/>
      <c r="BX212" s="96"/>
      <c r="BY212" s="96"/>
      <c r="BZ212" s="96"/>
      <c r="CA212" s="96"/>
      <c r="CB212" s="96"/>
      <c r="CC212" s="96"/>
      <c r="CD212" s="96"/>
      <c r="CE212" s="96"/>
      <c r="CF212" s="96"/>
      <c r="CG212" s="96"/>
      <c r="CH212" s="96"/>
      <c r="CI212" s="96"/>
      <c r="CJ212" s="96"/>
      <c r="CK212" s="96"/>
      <c r="CL212" s="96"/>
      <c r="CM212" s="96"/>
      <c r="CN212" s="96"/>
    </row>
    <row r="213" spans="1:92" ht="15">
      <c r="A213" s="96"/>
      <c r="B213" s="102"/>
      <c r="C213" s="102"/>
      <c r="D213" s="102"/>
      <c r="E213" s="102"/>
      <c r="F213" s="102"/>
      <c r="G213" s="102"/>
      <c r="H213" s="102"/>
      <c r="I213" s="102"/>
      <c r="J213" s="102"/>
      <c r="K213" s="102"/>
      <c r="L213" s="102"/>
      <c r="M213" s="102"/>
      <c r="N213" s="102"/>
      <c r="O213" s="102"/>
      <c r="P213" s="102"/>
      <c r="Q213" s="96"/>
      <c r="R213" s="96"/>
      <c r="S213" s="96"/>
      <c r="T213" s="96"/>
      <c r="U213" s="96"/>
      <c r="V213" s="96"/>
      <c r="W213" s="96"/>
      <c r="X213" s="96"/>
      <c r="Y213" s="96"/>
      <c r="Z213" s="96"/>
      <c r="AA213" s="96"/>
      <c r="AB213" s="96"/>
      <c r="AC213" s="96"/>
      <c r="AD213" s="96"/>
      <c r="AE213" s="99"/>
      <c r="AF213" s="139" t="s">
        <v>282</v>
      </c>
      <c r="AG213" s="138">
        <v>2</v>
      </c>
      <c r="AH213" s="138" t="s">
        <v>27</v>
      </c>
      <c r="AI213" s="138" t="s">
        <v>27</v>
      </c>
      <c r="AJ213" s="138" t="s">
        <v>27</v>
      </c>
      <c r="AK213" s="138" t="s">
        <v>27</v>
      </c>
      <c r="AL213" s="123" t="s">
        <v>27</v>
      </c>
      <c r="AM213" s="123" t="s">
        <v>27</v>
      </c>
      <c r="AN213" s="123" t="s">
        <v>27</v>
      </c>
      <c r="AO213" s="138" t="s">
        <v>27</v>
      </c>
      <c r="AP213" s="96"/>
      <c r="AQ213" s="96"/>
      <c r="AR213" s="96"/>
      <c r="AS213" s="105"/>
      <c r="AT213" s="105"/>
      <c r="AU213" s="96"/>
      <c r="AV213" s="105"/>
      <c r="AW213" s="96"/>
      <c r="AX213" s="96"/>
      <c r="AY213" s="96"/>
      <c r="AZ213" s="96"/>
      <c r="BA213" s="96"/>
      <c r="BB213" s="96"/>
      <c r="BC213" s="96"/>
      <c r="BD213" s="96"/>
      <c r="BE213" s="96"/>
      <c r="BF213" s="96"/>
      <c r="BG213" s="96"/>
      <c r="BH213" s="96"/>
      <c r="BI213" s="96"/>
      <c r="BJ213" s="96"/>
      <c r="BK213" s="96"/>
      <c r="BL213" s="96"/>
      <c r="BM213" s="96"/>
      <c r="BN213" s="96"/>
      <c r="BO213" s="96"/>
      <c r="BP213" s="96"/>
      <c r="BQ213" s="96"/>
      <c r="BR213" s="96"/>
      <c r="BS213" s="96"/>
      <c r="BT213" s="96"/>
      <c r="BU213" s="96"/>
      <c r="BV213" s="96"/>
      <c r="BW213" s="96"/>
      <c r="BX213" s="96"/>
      <c r="BY213" s="96"/>
      <c r="BZ213" s="96"/>
      <c r="CA213" s="96"/>
      <c r="CB213" s="96"/>
      <c r="CC213" s="96"/>
      <c r="CD213" s="96"/>
      <c r="CE213" s="96"/>
      <c r="CF213" s="96"/>
      <c r="CG213" s="96"/>
      <c r="CH213" s="96"/>
      <c r="CI213" s="96"/>
      <c r="CJ213" s="96"/>
      <c r="CK213" s="96"/>
      <c r="CL213" s="96"/>
      <c r="CM213" s="96"/>
      <c r="CN213" s="96"/>
    </row>
    <row r="214" spans="1:92" ht="15">
      <c r="A214" s="96"/>
      <c r="B214" s="102"/>
      <c r="C214" s="102"/>
      <c r="D214" s="102"/>
      <c r="E214" s="102"/>
      <c r="F214" s="102"/>
      <c r="G214" s="102"/>
      <c r="H214" s="102"/>
      <c r="I214" s="102"/>
      <c r="J214" s="102"/>
      <c r="K214" s="102"/>
      <c r="L214" s="102"/>
      <c r="M214" s="102"/>
      <c r="N214" s="102"/>
      <c r="O214" s="102"/>
      <c r="P214" s="102"/>
      <c r="Q214" s="96"/>
      <c r="R214" s="96"/>
      <c r="S214" s="96"/>
      <c r="T214" s="96"/>
      <c r="U214" s="96"/>
      <c r="V214" s="96"/>
      <c r="W214" s="96"/>
      <c r="X214" s="96"/>
      <c r="Y214" s="96"/>
      <c r="Z214" s="96"/>
      <c r="AA214" s="96"/>
      <c r="AB214" s="96"/>
      <c r="AC214" s="96"/>
      <c r="AD214" s="96"/>
      <c r="AE214" s="99"/>
      <c r="AF214" s="139" t="s">
        <v>283</v>
      </c>
      <c r="AG214" s="138">
        <v>5</v>
      </c>
      <c r="AH214" s="138">
        <v>2015</v>
      </c>
      <c r="AI214" s="138">
        <v>12</v>
      </c>
      <c r="AJ214" s="138" t="s">
        <v>284</v>
      </c>
      <c r="AK214" s="138" t="s">
        <v>541</v>
      </c>
      <c r="AL214" s="123">
        <v>9</v>
      </c>
      <c r="AM214" s="123">
        <v>780</v>
      </c>
      <c r="AN214" s="123">
        <v>36</v>
      </c>
      <c r="AO214" s="138" t="s">
        <v>27</v>
      </c>
      <c r="AP214" s="96"/>
      <c r="AQ214" s="96"/>
      <c r="AR214" s="96"/>
      <c r="AS214" s="105"/>
      <c r="AT214" s="105"/>
      <c r="AU214" s="96"/>
      <c r="AV214" s="105"/>
      <c r="AW214" s="96"/>
      <c r="AX214" s="96"/>
      <c r="AY214" s="96"/>
      <c r="AZ214" s="96"/>
      <c r="BA214" s="96"/>
      <c r="BB214" s="96"/>
      <c r="BC214" s="96"/>
      <c r="BD214" s="96"/>
      <c r="BE214" s="96"/>
      <c r="BF214" s="96"/>
      <c r="BG214" s="96"/>
      <c r="BH214" s="96"/>
      <c r="BI214" s="96"/>
      <c r="BJ214" s="96"/>
      <c r="BK214" s="96"/>
      <c r="BL214" s="96"/>
      <c r="BM214" s="96"/>
      <c r="BN214" s="96"/>
      <c r="BO214" s="96"/>
      <c r="BP214" s="96"/>
      <c r="BQ214" s="96"/>
      <c r="BR214" s="96"/>
      <c r="BS214" s="96"/>
      <c r="BT214" s="96"/>
      <c r="BU214" s="96"/>
      <c r="BV214" s="96"/>
      <c r="BW214" s="96"/>
      <c r="BX214" s="96"/>
      <c r="BY214" s="96"/>
      <c r="BZ214" s="96"/>
      <c r="CA214" s="96"/>
      <c r="CB214" s="96"/>
      <c r="CC214" s="96"/>
      <c r="CD214" s="96"/>
      <c r="CE214" s="96"/>
      <c r="CF214" s="96"/>
      <c r="CG214" s="96"/>
      <c r="CH214" s="96"/>
      <c r="CI214" s="96"/>
      <c r="CJ214" s="96"/>
      <c r="CK214" s="96"/>
      <c r="CL214" s="96"/>
      <c r="CM214" s="96"/>
      <c r="CN214" s="96"/>
    </row>
    <row r="215" spans="1:92" ht="15">
      <c r="A215" s="96"/>
      <c r="B215" s="102"/>
      <c r="C215" s="102"/>
      <c r="D215" s="102"/>
      <c r="E215" s="102"/>
      <c r="F215" s="102"/>
      <c r="G215" s="102"/>
      <c r="H215" s="102"/>
      <c r="I215" s="102"/>
      <c r="J215" s="102"/>
      <c r="K215" s="102"/>
      <c r="L215" s="102"/>
      <c r="M215" s="102"/>
      <c r="N215" s="102"/>
      <c r="O215" s="102"/>
      <c r="P215" s="102"/>
      <c r="Q215" s="96"/>
      <c r="R215" s="96"/>
      <c r="S215" s="96"/>
      <c r="T215" s="96"/>
      <c r="U215" s="96"/>
      <c r="V215" s="96"/>
      <c r="W215" s="96"/>
      <c r="X215" s="96"/>
      <c r="Y215" s="96"/>
      <c r="Z215" s="96"/>
      <c r="AA215" s="96"/>
      <c r="AB215" s="96"/>
      <c r="AC215" s="96"/>
      <c r="AD215" s="96"/>
      <c r="AE215" s="99"/>
      <c r="AF215" s="139" t="s">
        <v>285</v>
      </c>
      <c r="AG215" s="138">
        <v>10</v>
      </c>
      <c r="AH215" s="138">
        <v>2017</v>
      </c>
      <c r="AI215" s="138">
        <v>12</v>
      </c>
      <c r="AJ215" s="138" t="s">
        <v>286</v>
      </c>
      <c r="AK215" s="138" t="s">
        <v>541</v>
      </c>
      <c r="AL215" s="123">
        <v>23</v>
      </c>
      <c r="AM215" s="123">
        <v>3318</v>
      </c>
      <c r="AN215" s="123">
        <v>114</v>
      </c>
      <c r="AO215" s="138" t="s">
        <v>27</v>
      </c>
      <c r="AP215" s="96"/>
      <c r="AQ215" s="96"/>
      <c r="AR215" s="96"/>
      <c r="AS215" s="105"/>
      <c r="AT215" s="105"/>
      <c r="AU215" s="96"/>
      <c r="AV215" s="105"/>
      <c r="AW215" s="96"/>
      <c r="AX215" s="96"/>
      <c r="AY215" s="96"/>
      <c r="AZ215" s="96"/>
      <c r="BA215" s="96"/>
      <c r="BB215" s="96"/>
      <c r="BC215" s="96"/>
      <c r="BD215" s="96"/>
      <c r="BE215" s="96"/>
      <c r="BF215" s="96"/>
      <c r="BG215" s="96"/>
      <c r="BH215" s="96"/>
      <c r="BI215" s="96"/>
      <c r="BJ215" s="96"/>
      <c r="BK215" s="96"/>
      <c r="BL215" s="96"/>
      <c r="BM215" s="96"/>
      <c r="BN215" s="96"/>
      <c r="BO215" s="96"/>
      <c r="BP215" s="96"/>
      <c r="BQ215" s="96"/>
      <c r="BR215" s="96"/>
      <c r="BS215" s="96"/>
      <c r="BT215" s="96"/>
      <c r="BU215" s="96"/>
      <c r="BV215" s="96"/>
      <c r="BW215" s="96"/>
      <c r="BX215" s="96"/>
      <c r="BY215" s="96"/>
      <c r="BZ215" s="96"/>
      <c r="CA215" s="96"/>
      <c r="CB215" s="96"/>
      <c r="CC215" s="96"/>
      <c r="CD215" s="96"/>
      <c r="CE215" s="96"/>
      <c r="CF215" s="96"/>
      <c r="CG215" s="96"/>
      <c r="CH215" s="96"/>
      <c r="CI215" s="96"/>
      <c r="CJ215" s="96"/>
      <c r="CK215" s="96"/>
      <c r="CL215" s="96"/>
      <c r="CM215" s="96"/>
      <c r="CN215" s="96"/>
    </row>
    <row r="216" spans="1:92" ht="15">
      <c r="A216" s="96"/>
      <c r="B216" s="102"/>
      <c r="C216" s="102"/>
      <c r="D216" s="102"/>
      <c r="E216" s="102"/>
      <c r="F216" s="102"/>
      <c r="G216" s="102"/>
      <c r="H216" s="102"/>
      <c r="I216" s="102"/>
      <c r="J216" s="102"/>
      <c r="K216" s="102"/>
      <c r="L216" s="102"/>
      <c r="M216" s="102"/>
      <c r="N216" s="102"/>
      <c r="O216" s="102"/>
      <c r="P216" s="102"/>
      <c r="Q216" s="96"/>
      <c r="R216" s="96"/>
      <c r="S216" s="96"/>
      <c r="T216" s="96"/>
      <c r="U216" s="96"/>
      <c r="V216" s="96"/>
      <c r="W216" s="96"/>
      <c r="X216" s="96"/>
      <c r="Y216" s="96"/>
      <c r="Z216" s="96"/>
      <c r="AA216" s="96"/>
      <c r="AB216" s="96"/>
      <c r="AC216" s="96"/>
      <c r="AD216" s="96"/>
      <c r="AE216" s="99"/>
      <c r="AF216" s="139" t="s">
        <v>287</v>
      </c>
      <c r="AG216" s="138">
        <v>4</v>
      </c>
      <c r="AH216" s="138">
        <v>2015</v>
      </c>
      <c r="AI216" s="138">
        <v>12</v>
      </c>
      <c r="AJ216" s="138" t="s">
        <v>288</v>
      </c>
      <c r="AK216" s="138" t="s">
        <v>541</v>
      </c>
      <c r="AL216" s="123">
        <v>37</v>
      </c>
      <c r="AM216" s="123">
        <v>5449</v>
      </c>
      <c r="AN216" s="123">
        <v>195</v>
      </c>
      <c r="AO216" s="138" t="s">
        <v>27</v>
      </c>
      <c r="AP216" s="96"/>
      <c r="AQ216" s="96"/>
      <c r="AR216" s="96"/>
      <c r="AS216" s="105"/>
      <c r="AT216" s="105"/>
      <c r="AU216" s="96"/>
      <c r="AV216" s="105"/>
      <c r="AW216" s="96"/>
      <c r="AX216" s="96"/>
      <c r="AY216" s="96"/>
      <c r="AZ216" s="96"/>
      <c r="BA216" s="96"/>
      <c r="BB216" s="96"/>
      <c r="BC216" s="96"/>
      <c r="BD216" s="96"/>
      <c r="BE216" s="96"/>
      <c r="BF216" s="96"/>
      <c r="BG216" s="96"/>
      <c r="BH216" s="96"/>
      <c r="BI216" s="96"/>
      <c r="BJ216" s="96"/>
      <c r="BK216" s="96"/>
      <c r="BL216" s="96"/>
      <c r="BM216" s="96"/>
      <c r="BN216" s="96"/>
      <c r="BO216" s="96"/>
      <c r="BP216" s="96"/>
      <c r="BQ216" s="96"/>
      <c r="BR216" s="96"/>
      <c r="BS216" s="96"/>
      <c r="BT216" s="96"/>
      <c r="BU216" s="96"/>
      <c r="BV216" s="96"/>
      <c r="BW216" s="96"/>
      <c r="BX216" s="96"/>
      <c r="BY216" s="96"/>
      <c r="BZ216" s="96"/>
      <c r="CA216" s="96"/>
      <c r="CB216" s="96"/>
      <c r="CC216" s="96"/>
      <c r="CD216" s="96"/>
      <c r="CE216" s="96"/>
      <c r="CF216" s="96"/>
      <c r="CG216" s="96"/>
      <c r="CH216" s="96"/>
      <c r="CI216" s="96"/>
      <c r="CJ216" s="96"/>
      <c r="CK216" s="96"/>
      <c r="CL216" s="96"/>
      <c r="CM216" s="96"/>
      <c r="CN216" s="96"/>
    </row>
    <row r="217" spans="1:92" ht="15">
      <c r="A217" s="96"/>
      <c r="B217" s="102"/>
      <c r="C217" s="102"/>
      <c r="D217" s="102"/>
      <c r="E217" s="102"/>
      <c r="F217" s="102"/>
      <c r="G217" s="102"/>
      <c r="H217" s="102"/>
      <c r="I217" s="102"/>
      <c r="J217" s="102"/>
      <c r="K217" s="102"/>
      <c r="L217" s="102"/>
      <c r="M217" s="102"/>
      <c r="N217" s="102"/>
      <c r="O217" s="102"/>
      <c r="P217" s="102"/>
      <c r="Q217" s="96"/>
      <c r="R217" s="96"/>
      <c r="S217" s="96"/>
      <c r="T217" s="96"/>
      <c r="U217" s="96"/>
      <c r="V217" s="96"/>
      <c r="W217" s="96"/>
      <c r="X217" s="96"/>
      <c r="Y217" s="96"/>
      <c r="Z217" s="96"/>
      <c r="AA217" s="96"/>
      <c r="AB217" s="96"/>
      <c r="AC217" s="96"/>
      <c r="AD217" s="96"/>
      <c r="AE217" s="99"/>
      <c r="AF217" s="139" t="s">
        <v>289</v>
      </c>
      <c r="AG217" s="138">
        <v>13</v>
      </c>
      <c r="AH217" s="138" t="s">
        <v>27</v>
      </c>
      <c r="AI217" s="138" t="s">
        <v>27</v>
      </c>
      <c r="AJ217" s="138" t="s">
        <v>27</v>
      </c>
      <c r="AK217" s="138" t="s">
        <v>27</v>
      </c>
      <c r="AL217" s="123" t="s">
        <v>27</v>
      </c>
      <c r="AM217" s="123" t="s">
        <v>27</v>
      </c>
      <c r="AN217" s="123" t="s">
        <v>27</v>
      </c>
      <c r="AO217" s="138" t="s">
        <v>27</v>
      </c>
      <c r="AP217" s="96"/>
      <c r="AQ217" s="96"/>
      <c r="AR217" s="96"/>
      <c r="AS217" s="105"/>
      <c r="AT217" s="105"/>
      <c r="AU217" s="96"/>
      <c r="AV217" s="105"/>
      <c r="AW217" s="96"/>
      <c r="AX217" s="96"/>
      <c r="AY217" s="96"/>
      <c r="AZ217" s="96"/>
      <c r="BA217" s="96"/>
      <c r="BB217" s="96"/>
      <c r="BC217" s="96"/>
      <c r="BD217" s="96"/>
      <c r="BE217" s="96"/>
      <c r="BF217" s="96"/>
      <c r="BG217" s="96"/>
      <c r="BH217" s="96"/>
      <c r="BI217" s="96"/>
      <c r="BJ217" s="96"/>
      <c r="BK217" s="96"/>
      <c r="BL217" s="96"/>
      <c r="BM217" s="96"/>
      <c r="BN217" s="96"/>
      <c r="BO217" s="96"/>
      <c r="BP217" s="96"/>
      <c r="BQ217" s="96"/>
      <c r="BR217" s="96"/>
      <c r="BS217" s="96"/>
      <c r="BT217" s="96"/>
      <c r="BU217" s="96"/>
      <c r="BV217" s="96"/>
      <c r="BW217" s="96"/>
      <c r="BX217" s="96"/>
      <c r="BY217" s="96"/>
      <c r="BZ217" s="96"/>
      <c r="CA217" s="96"/>
      <c r="CB217" s="96"/>
      <c r="CC217" s="96"/>
      <c r="CD217" s="96"/>
      <c r="CE217" s="96"/>
      <c r="CF217" s="96"/>
      <c r="CG217" s="96"/>
      <c r="CH217" s="96"/>
      <c r="CI217" s="96"/>
      <c r="CJ217" s="96"/>
      <c r="CK217" s="96"/>
      <c r="CL217" s="96"/>
      <c r="CM217" s="96"/>
      <c r="CN217" s="96"/>
    </row>
    <row r="218" spans="1:92" ht="15">
      <c r="A218" s="96"/>
      <c r="B218" s="102"/>
      <c r="C218" s="102"/>
      <c r="D218" s="102"/>
      <c r="E218" s="102"/>
      <c r="F218" s="102"/>
      <c r="G218" s="102"/>
      <c r="H218" s="102"/>
      <c r="I218" s="102"/>
      <c r="J218" s="102"/>
      <c r="K218" s="102"/>
      <c r="L218" s="102"/>
      <c r="M218" s="102"/>
      <c r="N218" s="102"/>
      <c r="O218" s="102"/>
      <c r="P218" s="102"/>
      <c r="Q218" s="96"/>
      <c r="R218" s="96"/>
      <c r="S218" s="96"/>
      <c r="T218" s="96"/>
      <c r="U218" s="96"/>
      <c r="V218" s="96"/>
      <c r="W218" s="96"/>
      <c r="X218" s="96"/>
      <c r="Y218" s="96"/>
      <c r="Z218" s="96"/>
      <c r="AA218" s="96"/>
      <c r="AB218" s="96"/>
      <c r="AC218" s="96"/>
      <c r="AD218" s="96"/>
      <c r="AE218" s="99"/>
      <c r="AF218" s="139" t="s">
        <v>290</v>
      </c>
      <c r="AG218" s="138">
        <v>9</v>
      </c>
      <c r="AH218" s="138">
        <v>2019</v>
      </c>
      <c r="AI218" s="138">
        <v>12</v>
      </c>
      <c r="AJ218" s="138" t="s">
        <v>291</v>
      </c>
      <c r="AK218" s="138" t="s">
        <v>541</v>
      </c>
      <c r="AL218" s="123">
        <v>16</v>
      </c>
      <c r="AM218" s="123">
        <v>1363</v>
      </c>
      <c r="AN218" s="123">
        <v>71</v>
      </c>
      <c r="AO218" s="138" t="s">
        <v>27</v>
      </c>
      <c r="AP218" s="96"/>
      <c r="AQ218" s="96"/>
      <c r="AR218" s="96"/>
      <c r="AS218" s="105"/>
      <c r="AT218" s="105"/>
      <c r="AU218" s="96"/>
      <c r="AV218" s="105"/>
      <c r="AW218" s="96"/>
      <c r="AX218" s="96"/>
      <c r="AY218" s="96"/>
      <c r="AZ218" s="96"/>
      <c r="BA218" s="96"/>
      <c r="BB218" s="96"/>
      <c r="BC218" s="96"/>
      <c r="BD218" s="96"/>
      <c r="BE218" s="96"/>
      <c r="BF218" s="96"/>
      <c r="BG218" s="96"/>
      <c r="BH218" s="96"/>
      <c r="BI218" s="96"/>
      <c r="BJ218" s="96"/>
      <c r="BK218" s="96"/>
      <c r="BL218" s="96"/>
      <c r="BM218" s="96"/>
      <c r="BN218" s="96"/>
      <c r="BO218" s="96"/>
      <c r="BP218" s="96"/>
      <c r="BQ218" s="96"/>
      <c r="BR218" s="96"/>
      <c r="BS218" s="96"/>
      <c r="BT218" s="96"/>
      <c r="BU218" s="96"/>
      <c r="BV218" s="96"/>
      <c r="BW218" s="96"/>
      <c r="BX218" s="96"/>
      <c r="BY218" s="96"/>
      <c r="BZ218" s="96"/>
      <c r="CA218" s="96"/>
      <c r="CB218" s="96"/>
      <c r="CC218" s="96"/>
      <c r="CD218" s="96"/>
      <c r="CE218" s="96"/>
      <c r="CF218" s="96"/>
      <c r="CG218" s="96"/>
      <c r="CH218" s="96"/>
      <c r="CI218" s="96"/>
      <c r="CJ218" s="96"/>
      <c r="CK218" s="96"/>
      <c r="CL218" s="96"/>
      <c r="CM218" s="96"/>
      <c r="CN218" s="96"/>
    </row>
    <row r="219" spans="1:92" ht="15">
      <c r="A219" s="96"/>
      <c r="B219" s="102"/>
      <c r="C219" s="102"/>
      <c r="D219" s="102"/>
      <c r="E219" s="102"/>
      <c r="F219" s="102"/>
      <c r="G219" s="102"/>
      <c r="H219" s="102"/>
      <c r="I219" s="102"/>
      <c r="J219" s="102"/>
      <c r="K219" s="102"/>
      <c r="L219" s="102"/>
      <c r="M219" s="102"/>
      <c r="N219" s="102"/>
      <c r="O219" s="102"/>
      <c r="P219" s="102"/>
      <c r="Q219" s="96"/>
      <c r="R219" s="96"/>
      <c r="S219" s="96"/>
      <c r="T219" s="96"/>
      <c r="U219" s="96"/>
      <c r="V219" s="96"/>
      <c r="W219" s="96"/>
      <c r="X219" s="96"/>
      <c r="Y219" s="96"/>
      <c r="Z219" s="96"/>
      <c r="AA219" s="96"/>
      <c r="AB219" s="96"/>
      <c r="AC219" s="96"/>
      <c r="AD219" s="96"/>
      <c r="AE219" s="99"/>
      <c r="AF219" s="139" t="s">
        <v>292</v>
      </c>
      <c r="AG219" s="138">
        <v>4</v>
      </c>
      <c r="AH219" s="138" t="s">
        <v>27</v>
      </c>
      <c r="AI219" s="138" t="s">
        <v>27</v>
      </c>
      <c r="AJ219" s="138" t="s">
        <v>27</v>
      </c>
      <c r="AK219" s="138" t="s">
        <v>27</v>
      </c>
      <c r="AL219" s="123" t="s">
        <v>27</v>
      </c>
      <c r="AM219" s="123" t="s">
        <v>27</v>
      </c>
      <c r="AN219" s="123" t="s">
        <v>27</v>
      </c>
      <c r="AO219" s="138" t="s">
        <v>27</v>
      </c>
      <c r="AP219" s="96"/>
      <c r="AQ219" s="96"/>
      <c r="AR219" s="96"/>
      <c r="AS219" s="105"/>
      <c r="AT219" s="105"/>
      <c r="AU219" s="96"/>
      <c r="AV219" s="105"/>
      <c r="AW219" s="96"/>
      <c r="AX219" s="96"/>
      <c r="AY219" s="96"/>
      <c r="AZ219" s="96"/>
      <c r="BA219" s="96"/>
      <c r="BB219" s="96"/>
      <c r="BC219" s="96"/>
      <c r="BD219" s="96"/>
      <c r="BE219" s="96"/>
      <c r="BF219" s="96"/>
      <c r="BG219" s="96"/>
      <c r="BH219" s="96"/>
      <c r="BI219" s="96"/>
      <c r="BJ219" s="96"/>
      <c r="BK219" s="96"/>
      <c r="BL219" s="96"/>
      <c r="BM219" s="96"/>
      <c r="BN219" s="96"/>
      <c r="BO219" s="96"/>
      <c r="BP219" s="96"/>
      <c r="BQ219" s="96"/>
      <c r="BR219" s="96"/>
      <c r="BS219" s="96"/>
      <c r="BT219" s="96"/>
      <c r="BU219" s="96"/>
      <c r="BV219" s="96"/>
      <c r="BW219" s="96"/>
      <c r="BX219" s="96"/>
      <c r="BY219" s="96"/>
      <c r="BZ219" s="96"/>
      <c r="CA219" s="96"/>
      <c r="CB219" s="96"/>
      <c r="CC219" s="96"/>
      <c r="CD219" s="96"/>
      <c r="CE219" s="96"/>
      <c r="CF219" s="96"/>
      <c r="CG219" s="96"/>
      <c r="CH219" s="96"/>
      <c r="CI219" s="96"/>
      <c r="CJ219" s="96"/>
      <c r="CK219" s="96"/>
      <c r="CL219" s="96"/>
      <c r="CM219" s="96"/>
      <c r="CN219" s="96"/>
    </row>
    <row r="220" spans="1:92" ht="15">
      <c r="A220" s="96"/>
      <c r="B220" s="102"/>
      <c r="C220" s="102"/>
      <c r="D220" s="102"/>
      <c r="E220" s="102"/>
      <c r="F220" s="102"/>
      <c r="G220" s="102"/>
      <c r="H220" s="102"/>
      <c r="I220" s="102"/>
      <c r="J220" s="102"/>
      <c r="K220" s="102"/>
      <c r="L220" s="102"/>
      <c r="M220" s="102"/>
      <c r="N220" s="102"/>
      <c r="O220" s="102"/>
      <c r="P220" s="102"/>
      <c r="Q220" s="96"/>
      <c r="R220" s="96"/>
      <c r="S220" s="96"/>
      <c r="T220" s="96"/>
      <c r="U220" s="96"/>
      <c r="V220" s="96"/>
      <c r="W220" s="96"/>
      <c r="X220" s="96"/>
      <c r="Y220" s="96"/>
      <c r="Z220" s="96"/>
      <c r="AA220" s="96"/>
      <c r="AB220" s="96"/>
      <c r="AC220" s="96"/>
      <c r="AD220" s="96"/>
      <c r="AE220" s="99"/>
      <c r="AF220" s="139" t="s">
        <v>293</v>
      </c>
      <c r="AG220" s="138">
        <v>14</v>
      </c>
      <c r="AH220" s="138" t="s">
        <v>27</v>
      </c>
      <c r="AI220" s="138" t="s">
        <v>27</v>
      </c>
      <c r="AJ220" s="138" t="s">
        <v>27</v>
      </c>
      <c r="AK220" s="138" t="s">
        <v>27</v>
      </c>
      <c r="AL220" s="123" t="s">
        <v>27</v>
      </c>
      <c r="AM220" s="123" t="s">
        <v>27</v>
      </c>
      <c r="AN220" s="123" t="s">
        <v>27</v>
      </c>
      <c r="AO220" s="138" t="s">
        <v>27</v>
      </c>
      <c r="AP220" s="96"/>
      <c r="AQ220" s="96"/>
      <c r="AR220" s="96"/>
      <c r="AS220" s="105"/>
      <c r="AT220" s="105"/>
      <c r="AU220" s="96"/>
      <c r="AV220" s="105"/>
      <c r="AW220" s="96"/>
      <c r="AX220" s="96"/>
      <c r="AY220" s="96"/>
      <c r="AZ220" s="96"/>
      <c r="BA220" s="96"/>
      <c r="BB220" s="96"/>
      <c r="BC220" s="96"/>
      <c r="BD220" s="96"/>
      <c r="BE220" s="96"/>
      <c r="BF220" s="96"/>
      <c r="BG220" s="96"/>
      <c r="BH220" s="96"/>
      <c r="BI220" s="96"/>
      <c r="BJ220" s="96"/>
      <c r="BK220" s="96"/>
      <c r="BL220" s="96"/>
      <c r="BM220" s="96"/>
      <c r="BN220" s="96"/>
      <c r="BO220" s="96"/>
      <c r="BP220" s="96"/>
      <c r="BQ220" s="96"/>
      <c r="BR220" s="96"/>
      <c r="BS220" s="96"/>
      <c r="BT220" s="96"/>
      <c r="BU220" s="96"/>
      <c r="BV220" s="96"/>
      <c r="BW220" s="96"/>
      <c r="BX220" s="96"/>
      <c r="BY220" s="96"/>
      <c r="BZ220" s="96"/>
      <c r="CA220" s="96"/>
      <c r="CB220" s="96"/>
      <c r="CC220" s="96"/>
      <c r="CD220" s="96"/>
      <c r="CE220" s="96"/>
      <c r="CF220" s="96"/>
      <c r="CG220" s="96"/>
      <c r="CH220" s="96"/>
      <c r="CI220" s="96"/>
      <c r="CJ220" s="96"/>
      <c r="CK220" s="96"/>
      <c r="CL220" s="96"/>
      <c r="CM220" s="96"/>
      <c r="CN220" s="96"/>
    </row>
    <row r="221" spans="1:92" ht="15">
      <c r="A221" s="96"/>
      <c r="B221" s="102"/>
      <c r="C221" s="102"/>
      <c r="D221" s="102"/>
      <c r="E221" s="102"/>
      <c r="F221" s="102"/>
      <c r="G221" s="102"/>
      <c r="H221" s="102"/>
      <c r="I221" s="102"/>
      <c r="J221" s="102"/>
      <c r="K221" s="102"/>
      <c r="L221" s="102"/>
      <c r="M221" s="102"/>
      <c r="N221" s="102"/>
      <c r="O221" s="102"/>
      <c r="P221" s="102"/>
      <c r="Q221" s="96"/>
      <c r="R221" s="96"/>
      <c r="S221" s="96"/>
      <c r="T221" s="96"/>
      <c r="U221" s="96"/>
      <c r="V221" s="96"/>
      <c r="W221" s="96"/>
      <c r="X221" s="96"/>
      <c r="Y221" s="96"/>
      <c r="Z221" s="96"/>
      <c r="AA221" s="96"/>
      <c r="AB221" s="96"/>
      <c r="AC221" s="96"/>
      <c r="AD221" s="96"/>
      <c r="AE221" s="99"/>
      <c r="AF221" s="139" t="s">
        <v>294</v>
      </c>
      <c r="AG221" s="138">
        <v>13</v>
      </c>
      <c r="AH221" s="138" t="s">
        <v>27</v>
      </c>
      <c r="AI221" s="138" t="s">
        <v>27</v>
      </c>
      <c r="AJ221" s="138" t="s">
        <v>27</v>
      </c>
      <c r="AK221" s="138" t="s">
        <v>27</v>
      </c>
      <c r="AL221" s="123" t="s">
        <v>27</v>
      </c>
      <c r="AM221" s="123" t="s">
        <v>27</v>
      </c>
      <c r="AN221" s="123" t="s">
        <v>27</v>
      </c>
      <c r="AO221" s="138" t="s">
        <v>27</v>
      </c>
      <c r="AP221" s="96"/>
      <c r="AQ221" s="96"/>
      <c r="AR221" s="96"/>
      <c r="AS221" s="105"/>
      <c r="AT221" s="105"/>
      <c r="AU221" s="96"/>
      <c r="AV221" s="105"/>
      <c r="AW221" s="96"/>
      <c r="AX221" s="96"/>
      <c r="AY221" s="96"/>
      <c r="AZ221" s="96"/>
      <c r="BA221" s="96"/>
      <c r="BB221" s="96"/>
      <c r="BC221" s="96"/>
      <c r="BD221" s="96"/>
      <c r="BE221" s="96"/>
      <c r="BF221" s="96"/>
      <c r="BG221" s="96"/>
      <c r="BH221" s="96"/>
      <c r="BI221" s="96"/>
      <c r="BJ221" s="96"/>
      <c r="BK221" s="96"/>
      <c r="BL221" s="96"/>
      <c r="BM221" s="96"/>
      <c r="BN221" s="96"/>
      <c r="BO221" s="96"/>
      <c r="BP221" s="96"/>
      <c r="BQ221" s="96"/>
      <c r="BR221" s="96"/>
      <c r="BS221" s="96"/>
      <c r="BT221" s="96"/>
      <c r="BU221" s="96"/>
      <c r="BV221" s="96"/>
      <c r="BW221" s="96"/>
      <c r="BX221" s="96"/>
      <c r="BY221" s="96"/>
      <c r="BZ221" s="96"/>
      <c r="CA221" s="96"/>
      <c r="CB221" s="96"/>
      <c r="CC221" s="96"/>
      <c r="CD221" s="96"/>
      <c r="CE221" s="96"/>
      <c r="CF221" s="96"/>
      <c r="CG221" s="96"/>
      <c r="CH221" s="96"/>
      <c r="CI221" s="96"/>
      <c r="CJ221" s="96"/>
      <c r="CK221" s="96"/>
      <c r="CL221" s="96"/>
      <c r="CM221" s="96"/>
      <c r="CN221" s="96"/>
    </row>
    <row r="222" spans="1:92" ht="15">
      <c r="A222" s="96"/>
      <c r="B222" s="102"/>
      <c r="C222" s="102"/>
      <c r="D222" s="102"/>
      <c r="E222" s="102"/>
      <c r="F222" s="102"/>
      <c r="G222" s="102"/>
      <c r="H222" s="102"/>
      <c r="I222" s="102"/>
      <c r="J222" s="102"/>
      <c r="K222" s="102"/>
      <c r="L222" s="102"/>
      <c r="M222" s="102"/>
      <c r="N222" s="102"/>
      <c r="O222" s="102"/>
      <c r="P222" s="102"/>
      <c r="Q222" s="96"/>
      <c r="R222" s="96"/>
      <c r="S222" s="96"/>
      <c r="T222" s="96"/>
      <c r="U222" s="96"/>
      <c r="V222" s="96"/>
      <c r="W222" s="96"/>
      <c r="X222" s="96"/>
      <c r="Y222" s="96"/>
      <c r="Z222" s="96"/>
      <c r="AA222" s="96"/>
      <c r="AB222" s="96"/>
      <c r="AC222" s="96"/>
      <c r="AD222" s="96"/>
      <c r="AE222" s="99"/>
      <c r="AF222" s="139" t="s">
        <v>295</v>
      </c>
      <c r="AG222" s="138">
        <v>10</v>
      </c>
      <c r="AH222" s="138" t="s">
        <v>27</v>
      </c>
      <c r="AI222" s="138" t="s">
        <v>27</v>
      </c>
      <c r="AJ222" s="138" t="s">
        <v>27</v>
      </c>
      <c r="AK222" s="138" t="s">
        <v>27</v>
      </c>
      <c r="AL222" s="123" t="s">
        <v>27</v>
      </c>
      <c r="AM222" s="123" t="s">
        <v>27</v>
      </c>
      <c r="AN222" s="123" t="s">
        <v>27</v>
      </c>
      <c r="AO222" s="138" t="s">
        <v>27</v>
      </c>
      <c r="AP222" s="96"/>
      <c r="AQ222" s="96"/>
      <c r="AR222" s="96"/>
      <c r="AS222" s="105"/>
      <c r="AT222" s="105"/>
      <c r="AU222" s="96"/>
      <c r="AV222" s="105"/>
      <c r="AW222" s="96"/>
      <c r="AX222" s="96"/>
      <c r="AY222" s="96"/>
      <c r="AZ222" s="96"/>
      <c r="BA222" s="96"/>
      <c r="BB222" s="96"/>
      <c r="BC222" s="96"/>
      <c r="BD222" s="96"/>
      <c r="BE222" s="96"/>
      <c r="BF222" s="96"/>
      <c r="BG222" s="96"/>
      <c r="BH222" s="96"/>
      <c r="BI222" s="96"/>
      <c r="BJ222" s="96"/>
      <c r="BK222" s="96"/>
      <c r="BL222" s="96"/>
      <c r="BM222" s="96"/>
      <c r="BN222" s="96"/>
      <c r="BO222" s="96"/>
      <c r="BP222" s="96"/>
      <c r="BQ222" s="96"/>
      <c r="BR222" s="96"/>
      <c r="BS222" s="96"/>
      <c r="BT222" s="96"/>
      <c r="BU222" s="96"/>
      <c r="BV222" s="96"/>
      <c r="BW222" s="96"/>
      <c r="BX222" s="96"/>
      <c r="BY222" s="96"/>
      <c r="BZ222" s="96"/>
      <c r="CA222" s="96"/>
      <c r="CB222" s="96"/>
      <c r="CC222" s="96"/>
      <c r="CD222" s="96"/>
      <c r="CE222" s="96"/>
      <c r="CF222" s="96"/>
      <c r="CG222" s="96"/>
      <c r="CH222" s="96"/>
      <c r="CI222" s="96"/>
      <c r="CJ222" s="96"/>
      <c r="CK222" s="96"/>
      <c r="CL222" s="96"/>
      <c r="CM222" s="96"/>
      <c r="CN222" s="96"/>
    </row>
    <row r="223" spans="1:92" ht="15">
      <c r="A223" s="96"/>
      <c r="B223" s="102"/>
      <c r="C223" s="102"/>
      <c r="D223" s="102"/>
      <c r="E223" s="102"/>
      <c r="F223" s="102"/>
      <c r="G223" s="102"/>
      <c r="H223" s="102"/>
      <c r="I223" s="102"/>
      <c r="J223" s="102"/>
      <c r="K223" s="102"/>
      <c r="L223" s="102"/>
      <c r="M223" s="102"/>
      <c r="N223" s="102"/>
      <c r="O223" s="102"/>
      <c r="P223" s="102"/>
      <c r="Q223" s="96"/>
      <c r="R223" s="96"/>
      <c r="S223" s="96"/>
      <c r="T223" s="96"/>
      <c r="U223" s="96"/>
      <c r="V223" s="96"/>
      <c r="W223" s="96"/>
      <c r="X223" s="96"/>
      <c r="Y223" s="96"/>
      <c r="Z223" s="96"/>
      <c r="AA223" s="96"/>
      <c r="AB223" s="96"/>
      <c r="AC223" s="96"/>
      <c r="AD223" s="96"/>
      <c r="AE223" s="99"/>
      <c r="AF223" s="139" t="s">
        <v>296</v>
      </c>
      <c r="AG223" s="138">
        <v>6</v>
      </c>
      <c r="AH223" s="138" t="s">
        <v>27</v>
      </c>
      <c r="AI223" s="138" t="s">
        <v>27</v>
      </c>
      <c r="AJ223" s="138" t="s">
        <v>27</v>
      </c>
      <c r="AK223" s="138" t="s">
        <v>27</v>
      </c>
      <c r="AL223" s="123" t="s">
        <v>27</v>
      </c>
      <c r="AM223" s="123" t="s">
        <v>27</v>
      </c>
      <c r="AN223" s="123" t="s">
        <v>27</v>
      </c>
      <c r="AO223" s="138" t="s">
        <v>27</v>
      </c>
      <c r="AP223" s="96"/>
      <c r="AQ223" s="96"/>
      <c r="AR223" s="96"/>
      <c r="AS223" s="105"/>
      <c r="AT223" s="105"/>
      <c r="AU223" s="96"/>
      <c r="AV223" s="105"/>
      <c r="AW223" s="96"/>
      <c r="AX223" s="96"/>
      <c r="AY223" s="96"/>
      <c r="AZ223" s="96"/>
      <c r="BA223" s="96"/>
      <c r="BB223" s="96"/>
      <c r="BC223" s="96"/>
      <c r="BD223" s="96"/>
      <c r="BE223" s="96"/>
      <c r="BF223" s="96"/>
      <c r="BG223" s="96"/>
      <c r="BH223" s="96"/>
      <c r="BI223" s="96"/>
      <c r="BJ223" s="96"/>
      <c r="BK223" s="96"/>
      <c r="BL223" s="96"/>
      <c r="BM223" s="96"/>
      <c r="BN223" s="96"/>
      <c r="BO223" s="96"/>
      <c r="BP223" s="96"/>
      <c r="BQ223" s="96"/>
      <c r="BR223" s="96"/>
      <c r="BS223" s="96"/>
      <c r="BT223" s="96"/>
      <c r="BU223" s="96"/>
      <c r="BV223" s="96"/>
      <c r="BW223" s="96"/>
      <c r="BX223" s="96"/>
      <c r="BY223" s="96"/>
      <c r="BZ223" s="96"/>
      <c r="CA223" s="96"/>
      <c r="CB223" s="96"/>
      <c r="CC223" s="96"/>
      <c r="CD223" s="96"/>
      <c r="CE223" s="96"/>
      <c r="CF223" s="96"/>
      <c r="CG223" s="96"/>
      <c r="CH223" s="96"/>
      <c r="CI223" s="96"/>
      <c r="CJ223" s="96"/>
      <c r="CK223" s="96"/>
      <c r="CL223" s="96"/>
      <c r="CM223" s="96"/>
      <c r="CN223" s="96"/>
    </row>
    <row r="224" spans="1:92" ht="15">
      <c r="A224" s="96"/>
      <c r="B224" s="102"/>
      <c r="C224" s="102"/>
      <c r="D224" s="102"/>
      <c r="E224" s="102"/>
      <c r="F224" s="102"/>
      <c r="G224" s="102"/>
      <c r="H224" s="102"/>
      <c r="I224" s="102"/>
      <c r="J224" s="102"/>
      <c r="K224" s="102"/>
      <c r="L224" s="102"/>
      <c r="M224" s="102"/>
      <c r="N224" s="102"/>
      <c r="O224" s="102"/>
      <c r="P224" s="102"/>
      <c r="Q224" s="96"/>
      <c r="R224" s="96"/>
      <c r="S224" s="96"/>
      <c r="T224" s="96"/>
      <c r="U224" s="96"/>
      <c r="V224" s="96"/>
      <c r="W224" s="96"/>
      <c r="X224" s="96"/>
      <c r="Y224" s="96"/>
      <c r="Z224" s="96"/>
      <c r="AA224" s="96"/>
      <c r="AB224" s="96"/>
      <c r="AC224" s="96"/>
      <c r="AD224" s="96"/>
      <c r="AE224" s="99"/>
      <c r="AF224" s="139" t="s">
        <v>297</v>
      </c>
      <c r="AG224" s="138">
        <v>14</v>
      </c>
      <c r="AH224" s="138" t="s">
        <v>27</v>
      </c>
      <c r="AI224" s="138" t="s">
        <v>27</v>
      </c>
      <c r="AJ224" s="138" t="s">
        <v>27</v>
      </c>
      <c r="AK224" s="138" t="s">
        <v>27</v>
      </c>
      <c r="AL224" s="123" t="s">
        <v>27</v>
      </c>
      <c r="AM224" s="123" t="s">
        <v>27</v>
      </c>
      <c r="AN224" s="123" t="s">
        <v>27</v>
      </c>
      <c r="AO224" s="138" t="s">
        <v>27</v>
      </c>
      <c r="AP224" s="96"/>
      <c r="AQ224" s="96"/>
      <c r="AR224" s="96"/>
      <c r="AS224" s="105"/>
      <c r="AT224" s="105"/>
      <c r="AU224" s="96"/>
      <c r="AV224" s="105"/>
      <c r="AW224" s="96"/>
      <c r="AX224" s="96"/>
      <c r="AY224" s="96"/>
      <c r="AZ224" s="96"/>
      <c r="BA224" s="96"/>
      <c r="BB224" s="96"/>
      <c r="BC224" s="96"/>
      <c r="BD224" s="96"/>
      <c r="BE224" s="96"/>
      <c r="BF224" s="96"/>
      <c r="BG224" s="96"/>
      <c r="BH224" s="96"/>
      <c r="BI224" s="96"/>
      <c r="BJ224" s="96"/>
      <c r="BK224" s="96"/>
      <c r="BL224" s="96"/>
      <c r="BM224" s="96"/>
      <c r="BN224" s="96"/>
      <c r="BO224" s="96"/>
      <c r="BP224" s="96"/>
      <c r="BQ224" s="96"/>
      <c r="BR224" s="96"/>
      <c r="BS224" s="96"/>
      <c r="BT224" s="96"/>
      <c r="BU224" s="96"/>
      <c r="BV224" s="96"/>
      <c r="BW224" s="96"/>
      <c r="BX224" s="96"/>
      <c r="BY224" s="96"/>
      <c r="BZ224" s="96"/>
      <c r="CA224" s="96"/>
      <c r="CB224" s="96"/>
      <c r="CC224" s="96"/>
      <c r="CD224" s="96"/>
      <c r="CE224" s="96"/>
      <c r="CF224" s="96"/>
      <c r="CG224" s="96"/>
      <c r="CH224" s="96"/>
      <c r="CI224" s="96"/>
      <c r="CJ224" s="96"/>
      <c r="CK224" s="96"/>
      <c r="CL224" s="96"/>
      <c r="CM224" s="96"/>
      <c r="CN224" s="96"/>
    </row>
    <row r="225" spans="1:92" ht="15">
      <c r="A225" s="96"/>
      <c r="B225" s="102"/>
      <c r="C225" s="102"/>
      <c r="D225" s="102"/>
      <c r="E225" s="102"/>
      <c r="F225" s="102"/>
      <c r="G225" s="102"/>
      <c r="H225" s="102"/>
      <c r="I225" s="102"/>
      <c r="J225" s="102"/>
      <c r="K225" s="102"/>
      <c r="L225" s="102"/>
      <c r="M225" s="102"/>
      <c r="N225" s="102"/>
      <c r="O225" s="102"/>
      <c r="P225" s="102"/>
      <c r="Q225" s="96"/>
      <c r="R225" s="96"/>
      <c r="S225" s="96"/>
      <c r="T225" s="96"/>
      <c r="U225" s="96"/>
      <c r="V225" s="96"/>
      <c r="W225" s="96"/>
      <c r="X225" s="96"/>
      <c r="Y225" s="96"/>
      <c r="Z225" s="96"/>
      <c r="AA225" s="96"/>
      <c r="AB225" s="96"/>
      <c r="AC225" s="96"/>
      <c r="AD225" s="96"/>
      <c r="AE225" s="99"/>
      <c r="AF225" s="139" t="s">
        <v>298</v>
      </c>
      <c r="AG225" s="138">
        <v>5</v>
      </c>
      <c r="AH225" s="138" t="s">
        <v>27</v>
      </c>
      <c r="AI225" s="138" t="s">
        <v>27</v>
      </c>
      <c r="AJ225" s="138" t="s">
        <v>27</v>
      </c>
      <c r="AK225" s="138" t="s">
        <v>27</v>
      </c>
      <c r="AL225" s="123" t="s">
        <v>27</v>
      </c>
      <c r="AM225" s="123" t="s">
        <v>27</v>
      </c>
      <c r="AN225" s="123" t="s">
        <v>27</v>
      </c>
      <c r="AO225" s="138" t="s">
        <v>27</v>
      </c>
      <c r="AP225" s="96"/>
      <c r="AQ225" s="96"/>
      <c r="AR225" s="96"/>
      <c r="AS225" s="105"/>
      <c r="AT225" s="105"/>
      <c r="AU225" s="96"/>
      <c r="AV225" s="105"/>
      <c r="AW225" s="96"/>
      <c r="AX225" s="96"/>
      <c r="AY225" s="96"/>
      <c r="AZ225" s="96"/>
      <c r="BA225" s="96"/>
      <c r="BB225" s="96"/>
      <c r="BC225" s="96"/>
      <c r="BD225" s="96"/>
      <c r="BE225" s="96"/>
      <c r="BF225" s="96"/>
      <c r="BG225" s="96"/>
      <c r="BH225" s="96"/>
      <c r="BI225" s="96"/>
      <c r="BJ225" s="96"/>
      <c r="BK225" s="96"/>
      <c r="BL225" s="96"/>
      <c r="BM225" s="96"/>
      <c r="BN225" s="96"/>
      <c r="BO225" s="96"/>
      <c r="BP225" s="96"/>
      <c r="BQ225" s="96"/>
      <c r="BR225" s="96"/>
      <c r="BS225" s="96"/>
      <c r="BT225" s="96"/>
      <c r="BU225" s="96"/>
      <c r="BV225" s="96"/>
      <c r="BW225" s="96"/>
      <c r="BX225" s="96"/>
      <c r="BY225" s="96"/>
      <c r="BZ225" s="96"/>
      <c r="CA225" s="96"/>
      <c r="CB225" s="96"/>
      <c r="CC225" s="96"/>
      <c r="CD225" s="96"/>
      <c r="CE225" s="96"/>
      <c r="CF225" s="96"/>
      <c r="CG225" s="96"/>
      <c r="CH225" s="96"/>
      <c r="CI225" s="96"/>
      <c r="CJ225" s="96"/>
      <c r="CK225" s="96"/>
      <c r="CL225" s="96"/>
      <c r="CM225" s="96"/>
      <c r="CN225" s="96"/>
    </row>
    <row r="226" spans="1:92" ht="15">
      <c r="A226" s="96"/>
      <c r="B226" s="102"/>
      <c r="C226" s="102"/>
      <c r="D226" s="102"/>
      <c r="E226" s="102"/>
      <c r="F226" s="102"/>
      <c r="G226" s="102"/>
      <c r="H226" s="102"/>
      <c r="I226" s="102"/>
      <c r="J226" s="102"/>
      <c r="K226" s="102"/>
      <c r="L226" s="102"/>
      <c r="M226" s="102"/>
      <c r="N226" s="102"/>
      <c r="O226" s="102"/>
      <c r="P226" s="102"/>
      <c r="Q226" s="96"/>
      <c r="R226" s="96"/>
      <c r="S226" s="96"/>
      <c r="T226" s="96"/>
      <c r="U226" s="96"/>
      <c r="V226" s="96"/>
      <c r="W226" s="96"/>
      <c r="X226" s="96"/>
      <c r="Y226" s="96"/>
      <c r="Z226" s="96"/>
      <c r="AA226" s="96"/>
      <c r="AB226" s="96"/>
      <c r="AC226" s="96"/>
      <c r="AD226" s="96"/>
      <c r="AE226" s="99"/>
      <c r="AF226" s="139" t="s">
        <v>299</v>
      </c>
      <c r="AG226" s="138">
        <v>5</v>
      </c>
      <c r="AH226" s="138" t="s">
        <v>27</v>
      </c>
      <c r="AI226" s="138" t="s">
        <v>27</v>
      </c>
      <c r="AJ226" s="138" t="s">
        <v>27</v>
      </c>
      <c r="AK226" s="138" t="s">
        <v>27</v>
      </c>
      <c r="AL226" s="123" t="s">
        <v>27</v>
      </c>
      <c r="AM226" s="123" t="s">
        <v>27</v>
      </c>
      <c r="AN226" s="123" t="s">
        <v>27</v>
      </c>
      <c r="AO226" s="138" t="s">
        <v>27</v>
      </c>
      <c r="AP226" s="96"/>
      <c r="AQ226" s="96"/>
      <c r="AR226" s="96"/>
      <c r="AS226" s="105"/>
      <c r="AT226" s="105"/>
      <c r="AU226" s="96"/>
      <c r="AV226" s="105"/>
      <c r="AW226" s="96"/>
      <c r="AX226" s="96"/>
      <c r="AY226" s="96"/>
      <c r="AZ226" s="96"/>
      <c r="BA226" s="96"/>
      <c r="BB226" s="96"/>
      <c r="BC226" s="96"/>
      <c r="BD226" s="96"/>
      <c r="BE226" s="96"/>
      <c r="BF226" s="96"/>
      <c r="BG226" s="96"/>
      <c r="BH226" s="96"/>
      <c r="BI226" s="96"/>
      <c r="BJ226" s="96"/>
      <c r="BK226" s="96"/>
      <c r="BL226" s="96"/>
      <c r="BM226" s="96"/>
      <c r="BN226" s="96"/>
      <c r="BO226" s="96"/>
      <c r="BP226" s="96"/>
      <c r="BQ226" s="96"/>
      <c r="BR226" s="96"/>
      <c r="BS226" s="96"/>
      <c r="BT226" s="96"/>
      <c r="BU226" s="96"/>
      <c r="BV226" s="96"/>
      <c r="BW226" s="96"/>
      <c r="BX226" s="96"/>
      <c r="BY226" s="96"/>
      <c r="BZ226" s="96"/>
      <c r="CA226" s="96"/>
      <c r="CB226" s="96"/>
      <c r="CC226" s="96"/>
      <c r="CD226" s="96"/>
      <c r="CE226" s="96"/>
      <c r="CF226" s="96"/>
      <c r="CG226" s="96"/>
      <c r="CH226" s="96"/>
      <c r="CI226" s="96"/>
      <c r="CJ226" s="96"/>
      <c r="CK226" s="96"/>
      <c r="CL226" s="96"/>
      <c r="CM226" s="96"/>
      <c r="CN226" s="96"/>
    </row>
    <row r="227" spans="1:92" ht="15">
      <c r="A227" s="96"/>
      <c r="B227" s="102"/>
      <c r="C227" s="102"/>
      <c r="D227" s="102"/>
      <c r="E227" s="102"/>
      <c r="F227" s="102"/>
      <c r="G227" s="102"/>
      <c r="H227" s="102"/>
      <c r="I227" s="102"/>
      <c r="J227" s="102"/>
      <c r="K227" s="102"/>
      <c r="L227" s="102"/>
      <c r="M227" s="102"/>
      <c r="N227" s="102"/>
      <c r="O227" s="102"/>
      <c r="P227" s="102"/>
      <c r="Q227" s="96"/>
      <c r="R227" s="96"/>
      <c r="S227" s="96"/>
      <c r="T227" s="96"/>
      <c r="U227" s="96"/>
      <c r="V227" s="96"/>
      <c r="W227" s="96"/>
      <c r="X227" s="96"/>
      <c r="Y227" s="96"/>
      <c r="Z227" s="96"/>
      <c r="AA227" s="96"/>
      <c r="AB227" s="96"/>
      <c r="AC227" s="96"/>
      <c r="AD227" s="96"/>
      <c r="AE227" s="99"/>
      <c r="AF227" s="139" t="s">
        <v>300</v>
      </c>
      <c r="AG227" s="138">
        <v>6</v>
      </c>
      <c r="AH227" s="138" t="s">
        <v>27</v>
      </c>
      <c r="AI227" s="138" t="s">
        <v>27</v>
      </c>
      <c r="AJ227" s="138" t="s">
        <v>27</v>
      </c>
      <c r="AK227" s="138" t="s">
        <v>27</v>
      </c>
      <c r="AL227" s="123" t="s">
        <v>27</v>
      </c>
      <c r="AM227" s="123" t="s">
        <v>27</v>
      </c>
      <c r="AN227" s="123" t="s">
        <v>27</v>
      </c>
      <c r="AO227" s="138" t="s">
        <v>27</v>
      </c>
      <c r="AP227" s="96"/>
      <c r="AQ227" s="96"/>
      <c r="AR227" s="96"/>
      <c r="AS227" s="105"/>
      <c r="AT227" s="105"/>
      <c r="AU227" s="96"/>
      <c r="AV227" s="105"/>
      <c r="AW227" s="96"/>
      <c r="AX227" s="96"/>
      <c r="AY227" s="96"/>
      <c r="AZ227" s="96"/>
      <c r="BA227" s="96"/>
      <c r="BB227" s="96"/>
      <c r="BC227" s="96"/>
      <c r="BD227" s="96"/>
      <c r="BE227" s="96"/>
      <c r="BF227" s="96"/>
      <c r="BG227" s="96"/>
      <c r="BH227" s="96"/>
      <c r="BI227" s="96"/>
      <c r="BJ227" s="96"/>
      <c r="BK227" s="96"/>
      <c r="BL227" s="96"/>
      <c r="BM227" s="96"/>
      <c r="BN227" s="96"/>
      <c r="BO227" s="96"/>
      <c r="BP227" s="96"/>
      <c r="BQ227" s="96"/>
      <c r="BR227" s="96"/>
      <c r="BS227" s="96"/>
      <c r="BT227" s="96"/>
      <c r="BU227" s="96"/>
      <c r="BV227" s="96"/>
      <c r="BW227" s="96"/>
      <c r="BX227" s="96"/>
      <c r="BY227" s="96"/>
      <c r="BZ227" s="96"/>
      <c r="CA227" s="96"/>
      <c r="CB227" s="96"/>
      <c r="CC227" s="96"/>
      <c r="CD227" s="96"/>
      <c r="CE227" s="96"/>
      <c r="CF227" s="96"/>
      <c r="CG227" s="96"/>
      <c r="CH227" s="96"/>
      <c r="CI227" s="96"/>
      <c r="CJ227" s="96"/>
      <c r="CK227" s="96"/>
      <c r="CL227" s="96"/>
      <c r="CM227" s="96"/>
      <c r="CN227" s="96"/>
    </row>
    <row r="228" spans="1:92" ht="15">
      <c r="A228" s="96"/>
      <c r="B228" s="102"/>
      <c r="C228" s="102"/>
      <c r="D228" s="102"/>
      <c r="E228" s="102"/>
      <c r="F228" s="102"/>
      <c r="G228" s="102"/>
      <c r="H228" s="102"/>
      <c r="I228" s="102"/>
      <c r="J228" s="102"/>
      <c r="K228" s="102"/>
      <c r="L228" s="102"/>
      <c r="M228" s="102"/>
      <c r="N228" s="102"/>
      <c r="O228" s="102"/>
      <c r="P228" s="102"/>
      <c r="Q228" s="96"/>
      <c r="R228" s="96"/>
      <c r="S228" s="96"/>
      <c r="T228" s="96"/>
      <c r="U228" s="96"/>
      <c r="V228" s="96"/>
      <c r="W228" s="96"/>
      <c r="X228" s="96"/>
      <c r="Y228" s="96"/>
      <c r="Z228" s="96"/>
      <c r="AA228" s="96"/>
      <c r="AB228" s="96"/>
      <c r="AC228" s="96"/>
      <c r="AD228" s="96"/>
      <c r="AE228" s="99"/>
      <c r="AF228" s="139" t="s">
        <v>301</v>
      </c>
      <c r="AG228" s="138">
        <v>7</v>
      </c>
      <c r="AH228" s="138">
        <v>2015</v>
      </c>
      <c r="AI228" s="138">
        <v>12</v>
      </c>
      <c r="AJ228" s="138" t="s">
        <v>302</v>
      </c>
      <c r="AK228" s="138" t="s">
        <v>541</v>
      </c>
      <c r="AL228" s="123">
        <v>10</v>
      </c>
      <c r="AM228" s="123">
        <v>1187</v>
      </c>
      <c r="AN228" s="123">
        <v>48</v>
      </c>
      <c r="AO228" s="138" t="s">
        <v>27</v>
      </c>
      <c r="AP228" s="96"/>
      <c r="AQ228" s="96"/>
      <c r="AR228" s="96"/>
      <c r="AS228" s="105"/>
      <c r="AT228" s="105"/>
      <c r="AU228" s="96"/>
      <c r="AV228" s="105"/>
      <c r="AW228" s="96"/>
      <c r="AX228" s="96"/>
      <c r="AY228" s="96"/>
      <c r="AZ228" s="96"/>
      <c r="BA228" s="96"/>
      <c r="BB228" s="96"/>
      <c r="BC228" s="96"/>
      <c r="BD228" s="96"/>
      <c r="BE228" s="96"/>
      <c r="BF228" s="96"/>
      <c r="BG228" s="96"/>
      <c r="BH228" s="96"/>
      <c r="BI228" s="96"/>
      <c r="BJ228" s="96"/>
      <c r="BK228" s="96"/>
      <c r="BL228" s="96"/>
      <c r="BM228" s="96"/>
      <c r="BN228" s="96"/>
      <c r="BO228" s="96"/>
      <c r="BP228" s="96"/>
      <c r="BQ228" s="96"/>
      <c r="BR228" s="96"/>
      <c r="BS228" s="96"/>
      <c r="BT228" s="96"/>
      <c r="BU228" s="96"/>
      <c r="BV228" s="96"/>
      <c r="BW228" s="96"/>
      <c r="BX228" s="96"/>
      <c r="BY228" s="96"/>
      <c r="BZ228" s="96"/>
      <c r="CA228" s="96"/>
      <c r="CB228" s="96"/>
      <c r="CC228" s="96"/>
      <c r="CD228" s="96"/>
      <c r="CE228" s="96"/>
      <c r="CF228" s="96"/>
      <c r="CG228" s="96"/>
      <c r="CH228" s="96"/>
      <c r="CI228" s="96"/>
      <c r="CJ228" s="96"/>
      <c r="CK228" s="96"/>
      <c r="CL228" s="96"/>
      <c r="CM228" s="96"/>
      <c r="CN228" s="96"/>
    </row>
    <row r="229" spans="1:92" ht="15">
      <c r="A229" s="96"/>
      <c r="B229" s="102"/>
      <c r="C229" s="102"/>
      <c r="D229" s="102"/>
      <c r="E229" s="102"/>
      <c r="F229" s="102"/>
      <c r="G229" s="102"/>
      <c r="H229" s="102"/>
      <c r="I229" s="102"/>
      <c r="J229" s="102"/>
      <c r="K229" s="102"/>
      <c r="L229" s="102"/>
      <c r="M229" s="102"/>
      <c r="N229" s="102"/>
      <c r="O229" s="102"/>
      <c r="P229" s="102"/>
      <c r="Q229" s="96"/>
      <c r="R229" s="96"/>
      <c r="S229" s="96"/>
      <c r="T229" s="96"/>
      <c r="U229" s="96"/>
      <c r="V229" s="96"/>
      <c r="W229" s="96"/>
      <c r="X229" s="96"/>
      <c r="Y229" s="96"/>
      <c r="Z229" s="96"/>
      <c r="AA229" s="96"/>
      <c r="AB229" s="96"/>
      <c r="AC229" s="96"/>
      <c r="AD229" s="96"/>
      <c r="AE229" s="99"/>
      <c r="AF229" s="139" t="s">
        <v>303</v>
      </c>
      <c r="AG229" s="138">
        <v>13</v>
      </c>
      <c r="AH229" s="138">
        <v>2015</v>
      </c>
      <c r="AI229" s="138">
        <v>12</v>
      </c>
      <c r="AJ229" s="138" t="s">
        <v>304</v>
      </c>
      <c r="AK229" s="138" t="s">
        <v>541</v>
      </c>
      <c r="AL229" s="123">
        <v>23</v>
      </c>
      <c r="AM229" s="123">
        <v>2946</v>
      </c>
      <c r="AN229" s="123">
        <v>106</v>
      </c>
      <c r="AO229" s="138" t="s">
        <v>27</v>
      </c>
      <c r="AP229" s="96"/>
      <c r="AQ229" s="96"/>
      <c r="AR229" s="96"/>
      <c r="AS229" s="105"/>
      <c r="AT229" s="105"/>
      <c r="AU229" s="96"/>
      <c r="AV229" s="105"/>
      <c r="AW229" s="96"/>
      <c r="AX229" s="96"/>
      <c r="AY229" s="96"/>
      <c r="AZ229" s="96"/>
      <c r="BA229" s="96"/>
      <c r="BB229" s="96"/>
      <c r="BC229" s="96"/>
      <c r="BD229" s="96"/>
      <c r="BE229" s="96"/>
      <c r="BF229" s="96"/>
      <c r="BG229" s="96"/>
      <c r="BH229" s="96"/>
      <c r="BI229" s="96"/>
      <c r="BJ229" s="96"/>
      <c r="BK229" s="96"/>
      <c r="BL229" s="96"/>
      <c r="BM229" s="96"/>
      <c r="BN229" s="96"/>
      <c r="BO229" s="96"/>
      <c r="BP229" s="96"/>
      <c r="BQ229" s="96"/>
      <c r="BR229" s="96"/>
      <c r="BS229" s="96"/>
      <c r="BT229" s="96"/>
      <c r="BU229" s="96"/>
      <c r="BV229" s="96"/>
      <c r="BW229" s="96"/>
      <c r="BX229" s="96"/>
      <c r="BY229" s="96"/>
      <c r="BZ229" s="96"/>
      <c r="CA229" s="96"/>
      <c r="CB229" s="96"/>
      <c r="CC229" s="96"/>
      <c r="CD229" s="96"/>
      <c r="CE229" s="96"/>
      <c r="CF229" s="96"/>
      <c r="CG229" s="96"/>
      <c r="CH229" s="96"/>
      <c r="CI229" s="96"/>
      <c r="CJ229" s="96"/>
      <c r="CK229" s="96"/>
      <c r="CL229" s="96"/>
      <c r="CM229" s="96"/>
      <c r="CN229" s="96"/>
    </row>
    <row r="230" spans="1:92" ht="15">
      <c r="A230" s="96"/>
      <c r="B230" s="102"/>
      <c r="C230" s="102"/>
      <c r="D230" s="102"/>
      <c r="E230" s="102"/>
      <c r="F230" s="102"/>
      <c r="G230" s="102"/>
      <c r="H230" s="102"/>
      <c r="I230" s="102"/>
      <c r="J230" s="102"/>
      <c r="K230" s="102"/>
      <c r="L230" s="102"/>
      <c r="M230" s="102"/>
      <c r="N230" s="102"/>
      <c r="O230" s="102"/>
      <c r="P230" s="102"/>
      <c r="Q230" s="96"/>
      <c r="R230" s="96"/>
      <c r="S230" s="96"/>
      <c r="T230" s="96"/>
      <c r="U230" s="96"/>
      <c r="V230" s="96"/>
      <c r="W230" s="96"/>
      <c r="X230" s="96"/>
      <c r="Y230" s="96"/>
      <c r="Z230" s="96"/>
      <c r="AA230" s="96"/>
      <c r="AB230" s="96"/>
      <c r="AC230" s="96"/>
      <c r="AD230" s="96"/>
      <c r="AE230" s="99"/>
      <c r="AF230" s="139" t="s">
        <v>305</v>
      </c>
      <c r="AG230" s="138">
        <v>7</v>
      </c>
      <c r="AH230" s="138" t="s">
        <v>27</v>
      </c>
      <c r="AI230" s="138" t="s">
        <v>27</v>
      </c>
      <c r="AJ230" s="138" t="s">
        <v>27</v>
      </c>
      <c r="AK230" s="138" t="s">
        <v>27</v>
      </c>
      <c r="AL230" s="123" t="s">
        <v>27</v>
      </c>
      <c r="AM230" s="123" t="s">
        <v>27</v>
      </c>
      <c r="AN230" s="123" t="s">
        <v>27</v>
      </c>
      <c r="AO230" s="138" t="s">
        <v>27</v>
      </c>
      <c r="AP230" s="96"/>
      <c r="AQ230" s="96"/>
      <c r="AR230" s="96"/>
      <c r="AS230" s="105"/>
      <c r="AT230" s="105"/>
      <c r="AU230" s="96"/>
      <c r="AV230" s="105"/>
      <c r="AW230" s="96"/>
      <c r="AX230" s="96"/>
      <c r="AY230" s="96"/>
      <c r="AZ230" s="96"/>
      <c r="BA230" s="96"/>
      <c r="BB230" s="96"/>
      <c r="BC230" s="96"/>
      <c r="BD230" s="96"/>
      <c r="BE230" s="96"/>
      <c r="BF230" s="96"/>
      <c r="BG230" s="96"/>
      <c r="BH230" s="96"/>
      <c r="BI230" s="96"/>
      <c r="BJ230" s="96"/>
      <c r="BK230" s="96"/>
      <c r="BL230" s="96"/>
      <c r="BM230" s="96"/>
      <c r="BN230" s="96"/>
      <c r="BO230" s="96"/>
      <c r="BP230" s="96"/>
      <c r="BQ230" s="96"/>
      <c r="BR230" s="96"/>
      <c r="BS230" s="96"/>
      <c r="BT230" s="96"/>
      <c r="BU230" s="96"/>
      <c r="BV230" s="96"/>
      <c r="BW230" s="96"/>
      <c r="BX230" s="96"/>
      <c r="BY230" s="96"/>
      <c r="BZ230" s="96"/>
      <c r="CA230" s="96"/>
      <c r="CB230" s="96"/>
      <c r="CC230" s="96"/>
      <c r="CD230" s="96"/>
      <c r="CE230" s="96"/>
      <c r="CF230" s="96"/>
      <c r="CG230" s="96"/>
      <c r="CH230" s="96"/>
      <c r="CI230" s="96"/>
      <c r="CJ230" s="96"/>
      <c r="CK230" s="96"/>
      <c r="CL230" s="96"/>
      <c r="CM230" s="96"/>
      <c r="CN230" s="96"/>
    </row>
    <row r="231" spans="1:92" ht="15">
      <c r="A231" s="96"/>
      <c r="B231" s="102"/>
      <c r="C231" s="102"/>
      <c r="D231" s="102"/>
      <c r="E231" s="102"/>
      <c r="F231" s="102"/>
      <c r="G231" s="102"/>
      <c r="H231" s="102"/>
      <c r="I231" s="102"/>
      <c r="J231" s="102"/>
      <c r="K231" s="102"/>
      <c r="L231" s="102"/>
      <c r="M231" s="102"/>
      <c r="N231" s="102"/>
      <c r="O231" s="102"/>
      <c r="P231" s="102"/>
      <c r="Q231" s="96"/>
      <c r="R231" s="96"/>
      <c r="S231" s="96"/>
      <c r="T231" s="96"/>
      <c r="U231" s="96"/>
      <c r="V231" s="96"/>
      <c r="W231" s="96"/>
      <c r="X231" s="96"/>
      <c r="Y231" s="96"/>
      <c r="Z231" s="96"/>
      <c r="AA231" s="96"/>
      <c r="AB231" s="96"/>
      <c r="AC231" s="96"/>
      <c r="AD231" s="96"/>
      <c r="AE231" s="99"/>
      <c r="AF231" s="139" t="s">
        <v>306</v>
      </c>
      <c r="AG231" s="138">
        <v>7</v>
      </c>
      <c r="AH231" s="138" t="s">
        <v>27</v>
      </c>
      <c r="AI231" s="138" t="s">
        <v>27</v>
      </c>
      <c r="AJ231" s="138" t="s">
        <v>27</v>
      </c>
      <c r="AK231" s="138" t="s">
        <v>27</v>
      </c>
      <c r="AL231" s="123" t="s">
        <v>27</v>
      </c>
      <c r="AM231" s="123" t="s">
        <v>27</v>
      </c>
      <c r="AN231" s="123" t="s">
        <v>27</v>
      </c>
      <c r="AO231" s="138" t="s">
        <v>27</v>
      </c>
      <c r="AP231" s="96"/>
      <c r="AQ231" s="96"/>
      <c r="AR231" s="96"/>
      <c r="AS231" s="105"/>
      <c r="AT231" s="105"/>
      <c r="AU231" s="96"/>
      <c r="AV231" s="105"/>
      <c r="AW231" s="96"/>
      <c r="AX231" s="96"/>
      <c r="AY231" s="96"/>
      <c r="AZ231" s="96"/>
      <c r="BA231" s="96"/>
      <c r="BB231" s="96"/>
      <c r="BC231" s="96"/>
      <c r="BD231" s="96"/>
      <c r="BE231" s="96"/>
      <c r="BF231" s="96"/>
      <c r="BG231" s="96"/>
      <c r="BH231" s="96"/>
      <c r="BI231" s="96"/>
      <c r="BJ231" s="96"/>
      <c r="BK231" s="96"/>
      <c r="BL231" s="96"/>
      <c r="BM231" s="96"/>
      <c r="BN231" s="96"/>
      <c r="BO231" s="96"/>
      <c r="BP231" s="96"/>
      <c r="BQ231" s="96"/>
      <c r="BR231" s="96"/>
      <c r="BS231" s="96"/>
      <c r="BT231" s="96"/>
      <c r="BU231" s="96"/>
      <c r="BV231" s="96"/>
      <c r="BW231" s="96"/>
      <c r="BX231" s="96"/>
      <c r="BY231" s="96"/>
      <c r="BZ231" s="96"/>
      <c r="CA231" s="96"/>
      <c r="CB231" s="96"/>
      <c r="CC231" s="96"/>
      <c r="CD231" s="96"/>
      <c r="CE231" s="96"/>
      <c r="CF231" s="96"/>
      <c r="CG231" s="96"/>
      <c r="CH231" s="96"/>
      <c r="CI231" s="96"/>
      <c r="CJ231" s="96"/>
      <c r="CK231" s="96"/>
      <c r="CL231" s="96"/>
      <c r="CM231" s="96"/>
      <c r="CN231" s="96"/>
    </row>
    <row r="232" spans="1:92" ht="15">
      <c r="A232" s="96"/>
      <c r="B232" s="102"/>
      <c r="C232" s="102"/>
      <c r="D232" s="102"/>
      <c r="E232" s="102"/>
      <c r="F232" s="102"/>
      <c r="G232" s="102"/>
      <c r="H232" s="102"/>
      <c r="I232" s="102"/>
      <c r="J232" s="102"/>
      <c r="K232" s="102"/>
      <c r="L232" s="102"/>
      <c r="M232" s="102"/>
      <c r="N232" s="102"/>
      <c r="O232" s="102"/>
      <c r="P232" s="102"/>
      <c r="Q232" s="96"/>
      <c r="R232" s="96"/>
      <c r="S232" s="96"/>
      <c r="T232" s="96"/>
      <c r="U232" s="96"/>
      <c r="V232" s="96"/>
      <c r="W232" s="96"/>
      <c r="X232" s="96"/>
      <c r="Y232" s="96"/>
      <c r="Z232" s="96"/>
      <c r="AA232" s="96"/>
      <c r="AB232" s="96"/>
      <c r="AC232" s="96"/>
      <c r="AD232" s="96"/>
      <c r="AE232" s="99"/>
      <c r="AF232" s="139" t="s">
        <v>307</v>
      </c>
      <c r="AG232" s="138">
        <v>8</v>
      </c>
      <c r="AH232" s="138">
        <v>2023</v>
      </c>
      <c r="AI232" s="138">
        <v>12</v>
      </c>
      <c r="AJ232" s="138" t="s">
        <v>308</v>
      </c>
      <c r="AK232" s="138" t="s">
        <v>541</v>
      </c>
      <c r="AL232" s="123">
        <v>8</v>
      </c>
      <c r="AM232" s="123">
        <v>371</v>
      </c>
      <c r="AN232" s="123">
        <v>27</v>
      </c>
      <c r="AO232" s="138" t="s">
        <v>27</v>
      </c>
      <c r="AP232" s="96"/>
      <c r="AQ232" s="96"/>
      <c r="AR232" s="96"/>
      <c r="AS232" s="105"/>
      <c r="AT232" s="105"/>
      <c r="AU232" s="96"/>
      <c r="AV232" s="105"/>
      <c r="AW232" s="96"/>
      <c r="AX232" s="96"/>
      <c r="AY232" s="96"/>
      <c r="AZ232" s="96"/>
      <c r="BA232" s="96"/>
      <c r="BB232" s="96"/>
      <c r="BC232" s="96"/>
      <c r="BD232" s="96"/>
      <c r="BE232" s="96"/>
      <c r="BF232" s="96"/>
      <c r="BG232" s="96"/>
      <c r="BH232" s="96"/>
      <c r="BI232" s="96"/>
      <c r="BJ232" s="96"/>
      <c r="BK232" s="96"/>
      <c r="BL232" s="96"/>
      <c r="BM232" s="96"/>
      <c r="BN232" s="96"/>
      <c r="BO232" s="96"/>
      <c r="BP232" s="96"/>
      <c r="BQ232" s="96"/>
      <c r="BR232" s="96"/>
      <c r="BS232" s="96"/>
      <c r="BT232" s="96"/>
      <c r="BU232" s="96"/>
      <c r="BV232" s="96"/>
      <c r="BW232" s="96"/>
      <c r="BX232" s="96"/>
      <c r="BY232" s="96"/>
      <c r="BZ232" s="96"/>
      <c r="CA232" s="96"/>
      <c r="CB232" s="96"/>
      <c r="CC232" s="96"/>
      <c r="CD232" s="96"/>
      <c r="CE232" s="96"/>
      <c r="CF232" s="96"/>
      <c r="CG232" s="96"/>
      <c r="CH232" s="96"/>
      <c r="CI232" s="96"/>
      <c r="CJ232" s="96"/>
      <c r="CK232" s="96"/>
      <c r="CL232" s="96"/>
      <c r="CM232" s="96"/>
      <c r="CN232" s="96"/>
    </row>
    <row r="233" spans="1:92" ht="15">
      <c r="A233" s="96"/>
      <c r="B233" s="102"/>
      <c r="C233" s="102"/>
      <c r="D233" s="102"/>
      <c r="E233" s="102"/>
      <c r="F233" s="102"/>
      <c r="G233" s="102"/>
      <c r="H233" s="102"/>
      <c r="I233" s="102"/>
      <c r="J233" s="102"/>
      <c r="K233" s="102"/>
      <c r="L233" s="102"/>
      <c r="M233" s="102"/>
      <c r="N233" s="102"/>
      <c r="O233" s="102"/>
      <c r="P233" s="102"/>
      <c r="Q233" s="96"/>
      <c r="R233" s="96"/>
      <c r="S233" s="96"/>
      <c r="T233" s="96"/>
      <c r="U233" s="96"/>
      <c r="V233" s="96"/>
      <c r="W233" s="96"/>
      <c r="X233" s="96"/>
      <c r="Y233" s="96"/>
      <c r="Z233" s="96"/>
      <c r="AA233" s="96"/>
      <c r="AB233" s="96"/>
      <c r="AC233" s="96"/>
      <c r="AD233" s="96"/>
      <c r="AE233" s="99"/>
      <c r="AF233" s="139" t="s">
        <v>309</v>
      </c>
      <c r="AG233" s="138">
        <v>7</v>
      </c>
      <c r="AH233" s="138" t="s">
        <v>27</v>
      </c>
      <c r="AI233" s="138" t="s">
        <v>27</v>
      </c>
      <c r="AJ233" s="138" t="s">
        <v>27</v>
      </c>
      <c r="AK233" s="138" t="s">
        <v>27</v>
      </c>
      <c r="AL233" s="123" t="s">
        <v>27</v>
      </c>
      <c r="AM233" s="123" t="s">
        <v>27</v>
      </c>
      <c r="AN233" s="123" t="s">
        <v>27</v>
      </c>
      <c r="AO233" s="138" t="s">
        <v>27</v>
      </c>
      <c r="AP233" s="96"/>
      <c r="AQ233" s="96"/>
      <c r="AR233" s="96"/>
      <c r="AS233" s="105"/>
      <c r="AT233" s="105"/>
      <c r="AU233" s="96"/>
      <c r="AV233" s="105"/>
      <c r="AW233" s="96"/>
      <c r="AX233" s="96"/>
      <c r="AY233" s="96"/>
      <c r="AZ233" s="96"/>
      <c r="BA233" s="96"/>
      <c r="BB233" s="96"/>
      <c r="BC233" s="96"/>
      <c r="BD233" s="96"/>
      <c r="BE233" s="96"/>
      <c r="BF233" s="96"/>
      <c r="BG233" s="96"/>
      <c r="BH233" s="96"/>
      <c r="BI233" s="96"/>
      <c r="BJ233" s="96"/>
      <c r="BK233" s="96"/>
      <c r="BL233" s="96"/>
      <c r="BM233" s="96"/>
      <c r="BN233" s="96"/>
      <c r="BO233" s="96"/>
      <c r="BP233" s="96"/>
      <c r="BQ233" s="96"/>
      <c r="BR233" s="96"/>
      <c r="BS233" s="96"/>
      <c r="BT233" s="96"/>
      <c r="BU233" s="96"/>
      <c r="BV233" s="96"/>
      <c r="BW233" s="96"/>
      <c r="BX233" s="96"/>
      <c r="BY233" s="96"/>
      <c r="BZ233" s="96"/>
      <c r="CA233" s="96"/>
      <c r="CB233" s="96"/>
      <c r="CC233" s="96"/>
      <c r="CD233" s="96"/>
      <c r="CE233" s="96"/>
      <c r="CF233" s="96"/>
      <c r="CG233" s="96"/>
      <c r="CH233" s="96"/>
      <c r="CI233" s="96"/>
      <c r="CJ233" s="96"/>
      <c r="CK233" s="96"/>
      <c r="CL233" s="96"/>
      <c r="CM233" s="96"/>
      <c r="CN233" s="96"/>
    </row>
    <row r="234" spans="1:92" ht="15">
      <c r="A234" s="96"/>
      <c r="B234" s="102"/>
      <c r="C234" s="102"/>
      <c r="D234" s="102"/>
      <c r="E234" s="102"/>
      <c r="F234" s="102"/>
      <c r="G234" s="102"/>
      <c r="H234" s="102"/>
      <c r="I234" s="102"/>
      <c r="J234" s="102"/>
      <c r="K234" s="102"/>
      <c r="L234" s="102"/>
      <c r="M234" s="102"/>
      <c r="N234" s="102"/>
      <c r="O234" s="102"/>
      <c r="P234" s="102"/>
      <c r="Q234" s="96"/>
      <c r="R234" s="96"/>
      <c r="S234" s="96"/>
      <c r="T234" s="96"/>
      <c r="U234" s="96"/>
      <c r="V234" s="96"/>
      <c r="W234" s="96"/>
      <c r="X234" s="96"/>
      <c r="Y234" s="96"/>
      <c r="Z234" s="96"/>
      <c r="AA234" s="96"/>
      <c r="AB234" s="96"/>
      <c r="AC234" s="96"/>
      <c r="AD234" s="96"/>
      <c r="AE234" s="99"/>
      <c r="AF234" s="136" t="s">
        <v>310</v>
      </c>
      <c r="AG234" s="137">
        <v>8</v>
      </c>
      <c r="AH234" s="138" t="s">
        <v>27</v>
      </c>
      <c r="AI234" s="138" t="s">
        <v>27</v>
      </c>
      <c r="AJ234" s="138" t="s">
        <v>27</v>
      </c>
      <c r="AK234" s="138" t="s">
        <v>27</v>
      </c>
      <c r="AL234" s="123" t="s">
        <v>27</v>
      </c>
      <c r="AM234" s="123" t="s">
        <v>27</v>
      </c>
      <c r="AN234" s="123" t="s">
        <v>27</v>
      </c>
      <c r="AO234" s="138" t="s">
        <v>27</v>
      </c>
      <c r="AP234" s="96"/>
      <c r="AQ234" s="96"/>
      <c r="AR234" s="96"/>
      <c r="AS234" s="105"/>
      <c r="AT234" s="105"/>
      <c r="AU234" s="96"/>
      <c r="AV234" s="105"/>
      <c r="AW234" s="96"/>
      <c r="AX234" s="96"/>
      <c r="AY234" s="96"/>
      <c r="AZ234" s="96"/>
      <c r="BA234" s="96"/>
      <c r="BB234" s="96"/>
      <c r="BC234" s="96"/>
      <c r="BD234" s="96"/>
      <c r="BE234" s="96"/>
      <c r="BF234" s="96"/>
      <c r="BG234" s="96"/>
      <c r="BH234" s="96"/>
      <c r="BI234" s="96"/>
      <c r="BJ234" s="96"/>
      <c r="BK234" s="96"/>
      <c r="BL234" s="96"/>
      <c r="BM234" s="96"/>
      <c r="BN234" s="96"/>
      <c r="BO234" s="96"/>
      <c r="BP234" s="96"/>
      <c r="BQ234" s="96"/>
      <c r="BR234" s="96"/>
      <c r="BS234" s="96"/>
      <c r="BT234" s="96"/>
      <c r="BU234" s="96"/>
      <c r="BV234" s="96"/>
      <c r="BW234" s="96"/>
      <c r="BX234" s="96"/>
      <c r="BY234" s="96"/>
      <c r="BZ234" s="96"/>
      <c r="CA234" s="96"/>
      <c r="CB234" s="96"/>
      <c r="CC234" s="96"/>
      <c r="CD234" s="96"/>
      <c r="CE234" s="96"/>
      <c r="CF234" s="96"/>
      <c r="CG234" s="96"/>
      <c r="CH234" s="96"/>
      <c r="CI234" s="96"/>
      <c r="CJ234" s="96"/>
      <c r="CK234" s="96"/>
      <c r="CL234" s="96"/>
      <c r="CM234" s="96"/>
      <c r="CN234" s="96"/>
    </row>
    <row r="235" spans="1:92" ht="15">
      <c r="A235" s="96"/>
      <c r="B235" s="102"/>
      <c r="C235" s="102"/>
      <c r="D235" s="102"/>
      <c r="E235" s="102"/>
      <c r="F235" s="102"/>
      <c r="G235" s="102"/>
      <c r="H235" s="102"/>
      <c r="I235" s="102"/>
      <c r="J235" s="102"/>
      <c r="K235" s="102"/>
      <c r="L235" s="102"/>
      <c r="M235" s="102"/>
      <c r="N235" s="102"/>
      <c r="O235" s="102"/>
      <c r="P235" s="102"/>
      <c r="Q235" s="96"/>
      <c r="R235" s="96"/>
      <c r="S235" s="96"/>
      <c r="T235" s="96"/>
      <c r="U235" s="96"/>
      <c r="V235" s="96"/>
      <c r="W235" s="96"/>
      <c r="X235" s="96"/>
      <c r="Y235" s="96"/>
      <c r="Z235" s="96"/>
      <c r="AA235" s="96"/>
      <c r="AB235" s="96"/>
      <c r="AC235" s="96"/>
      <c r="AD235" s="96"/>
      <c r="AE235" s="99"/>
      <c r="AF235" s="139" t="s">
        <v>311</v>
      </c>
      <c r="AG235" s="138">
        <v>13</v>
      </c>
      <c r="AH235" s="138">
        <v>2015</v>
      </c>
      <c r="AI235" s="138">
        <v>12</v>
      </c>
      <c r="AJ235" s="138" t="s">
        <v>312</v>
      </c>
      <c r="AK235" s="138" t="s">
        <v>541</v>
      </c>
      <c r="AL235" s="123">
        <v>8</v>
      </c>
      <c r="AM235" s="123">
        <v>1504</v>
      </c>
      <c r="AN235" s="123">
        <v>51</v>
      </c>
      <c r="AO235" s="138" t="s">
        <v>27</v>
      </c>
      <c r="AP235" s="96"/>
      <c r="AQ235" s="96"/>
      <c r="AR235" s="96"/>
      <c r="AS235" s="105"/>
      <c r="AT235" s="105"/>
      <c r="AU235" s="96"/>
      <c r="AV235" s="105"/>
      <c r="AW235" s="96"/>
      <c r="AX235" s="96"/>
      <c r="AY235" s="96"/>
      <c r="AZ235" s="96"/>
      <c r="BA235" s="96"/>
      <c r="BB235" s="96"/>
      <c r="BC235" s="96"/>
      <c r="BD235" s="96"/>
      <c r="BE235" s="96"/>
      <c r="BF235" s="96"/>
      <c r="BG235" s="96"/>
      <c r="BH235" s="96"/>
      <c r="BI235" s="96"/>
      <c r="BJ235" s="96"/>
      <c r="BK235" s="96"/>
      <c r="BL235" s="96"/>
      <c r="BM235" s="96"/>
      <c r="BN235" s="96"/>
      <c r="BO235" s="96"/>
      <c r="BP235" s="96"/>
      <c r="BQ235" s="96"/>
      <c r="BR235" s="96"/>
      <c r="BS235" s="96"/>
      <c r="BT235" s="96"/>
      <c r="BU235" s="96"/>
      <c r="BV235" s="96"/>
      <c r="BW235" s="96"/>
      <c r="BX235" s="96"/>
      <c r="BY235" s="96"/>
      <c r="BZ235" s="96"/>
      <c r="CA235" s="96"/>
      <c r="CB235" s="96"/>
      <c r="CC235" s="96"/>
      <c r="CD235" s="96"/>
      <c r="CE235" s="96"/>
      <c r="CF235" s="96"/>
      <c r="CG235" s="96"/>
      <c r="CH235" s="96"/>
      <c r="CI235" s="96"/>
      <c r="CJ235" s="96"/>
      <c r="CK235" s="96"/>
      <c r="CL235" s="96"/>
      <c r="CM235" s="96"/>
      <c r="CN235" s="96"/>
    </row>
    <row r="236" spans="1:92" ht="15">
      <c r="A236" s="96"/>
      <c r="B236" s="102"/>
      <c r="C236" s="102"/>
      <c r="D236" s="102"/>
      <c r="E236" s="102"/>
      <c r="F236" s="102"/>
      <c r="G236" s="102"/>
      <c r="H236" s="102"/>
      <c r="I236" s="102"/>
      <c r="J236" s="102"/>
      <c r="K236" s="102"/>
      <c r="L236" s="102"/>
      <c r="M236" s="102"/>
      <c r="N236" s="102"/>
      <c r="O236" s="102"/>
      <c r="P236" s="102"/>
      <c r="Q236" s="96"/>
      <c r="R236" s="96"/>
      <c r="S236" s="96"/>
      <c r="T236" s="96"/>
      <c r="U236" s="96"/>
      <c r="V236" s="96"/>
      <c r="W236" s="96"/>
      <c r="X236" s="96"/>
      <c r="Y236" s="96"/>
      <c r="Z236" s="96"/>
      <c r="AA236" s="96"/>
      <c r="AB236" s="96"/>
      <c r="AC236" s="96"/>
      <c r="AD236" s="96"/>
      <c r="AE236" s="99"/>
      <c r="AF236" s="139" t="s">
        <v>313</v>
      </c>
      <c r="AG236" s="138">
        <v>13</v>
      </c>
      <c r="AH236" s="138">
        <v>2008</v>
      </c>
      <c r="AI236" s="138">
        <v>12</v>
      </c>
      <c r="AJ236" s="138" t="s">
        <v>314</v>
      </c>
      <c r="AK236" s="138" t="s">
        <v>543</v>
      </c>
      <c r="AL236" s="123">
        <v>12</v>
      </c>
      <c r="AM236" s="123">
        <v>2388</v>
      </c>
      <c r="AN236" s="123">
        <v>89</v>
      </c>
      <c r="AO236" s="138" t="s">
        <v>27</v>
      </c>
      <c r="AP236" s="96"/>
      <c r="AQ236" s="96"/>
      <c r="AR236" s="96"/>
      <c r="AS236" s="105"/>
      <c r="AT236" s="105"/>
      <c r="AU236" s="96"/>
      <c r="AV236" s="105"/>
      <c r="AW236" s="96"/>
      <c r="AX236" s="96"/>
      <c r="AY236" s="96"/>
      <c r="AZ236" s="96"/>
      <c r="BA236" s="96"/>
      <c r="BB236" s="96"/>
      <c r="BC236" s="96"/>
      <c r="BD236" s="96"/>
      <c r="BE236" s="96"/>
      <c r="BF236" s="96"/>
      <c r="BG236" s="96"/>
      <c r="BH236" s="96"/>
      <c r="BI236" s="96"/>
      <c r="BJ236" s="96"/>
      <c r="BK236" s="96"/>
      <c r="BL236" s="96"/>
      <c r="BM236" s="96"/>
      <c r="BN236" s="96"/>
      <c r="BO236" s="96"/>
      <c r="BP236" s="96"/>
      <c r="BQ236" s="96"/>
      <c r="BR236" s="96"/>
      <c r="BS236" s="96"/>
      <c r="BT236" s="96"/>
      <c r="BU236" s="96"/>
      <c r="BV236" s="96"/>
      <c r="BW236" s="96"/>
      <c r="BX236" s="96"/>
      <c r="BY236" s="96"/>
      <c r="BZ236" s="96"/>
      <c r="CA236" s="96"/>
      <c r="CB236" s="96"/>
      <c r="CC236" s="96"/>
      <c r="CD236" s="96"/>
      <c r="CE236" s="96"/>
      <c r="CF236" s="96"/>
      <c r="CG236" s="96"/>
      <c r="CH236" s="96"/>
      <c r="CI236" s="96"/>
      <c r="CJ236" s="96"/>
      <c r="CK236" s="96"/>
      <c r="CL236" s="96"/>
      <c r="CM236" s="96"/>
      <c r="CN236" s="96"/>
    </row>
    <row r="237" spans="1:92" ht="15">
      <c r="A237" s="96"/>
      <c r="B237" s="102"/>
      <c r="C237" s="102"/>
      <c r="D237" s="102"/>
      <c r="E237" s="102"/>
      <c r="F237" s="102"/>
      <c r="G237" s="102"/>
      <c r="H237" s="102"/>
      <c r="I237" s="102"/>
      <c r="J237" s="102"/>
      <c r="K237" s="102"/>
      <c r="L237" s="102"/>
      <c r="M237" s="102"/>
      <c r="N237" s="102"/>
      <c r="O237" s="102"/>
      <c r="P237" s="102"/>
      <c r="Q237" s="96"/>
      <c r="R237" s="96"/>
      <c r="S237" s="96"/>
      <c r="T237" s="96"/>
      <c r="U237" s="96"/>
      <c r="V237" s="96"/>
      <c r="W237" s="96"/>
      <c r="X237" s="96"/>
      <c r="Y237" s="96"/>
      <c r="Z237" s="96"/>
      <c r="AA237" s="96"/>
      <c r="AB237" s="96"/>
      <c r="AC237" s="96"/>
      <c r="AD237" s="96"/>
      <c r="AE237" s="99"/>
      <c r="AF237" s="139" t="s">
        <v>315</v>
      </c>
      <c r="AG237" s="138">
        <v>6</v>
      </c>
      <c r="AH237" s="138" t="s">
        <v>27</v>
      </c>
      <c r="AI237" s="138" t="s">
        <v>27</v>
      </c>
      <c r="AJ237" s="138" t="s">
        <v>27</v>
      </c>
      <c r="AK237" s="138" t="s">
        <v>27</v>
      </c>
      <c r="AL237" s="123" t="s">
        <v>27</v>
      </c>
      <c r="AM237" s="123" t="s">
        <v>27</v>
      </c>
      <c r="AN237" s="123" t="s">
        <v>27</v>
      </c>
      <c r="AO237" s="138" t="s">
        <v>27</v>
      </c>
      <c r="AP237" s="96"/>
      <c r="AQ237" s="96"/>
      <c r="AR237" s="96"/>
      <c r="AS237" s="105"/>
      <c r="AT237" s="105"/>
      <c r="AU237" s="96"/>
      <c r="AV237" s="105"/>
      <c r="AW237" s="96"/>
      <c r="AX237" s="96"/>
      <c r="AY237" s="96"/>
      <c r="AZ237" s="96"/>
      <c r="BA237" s="96"/>
      <c r="BB237" s="96"/>
      <c r="BC237" s="96"/>
      <c r="BD237" s="96"/>
      <c r="BE237" s="96"/>
      <c r="BF237" s="96"/>
      <c r="BG237" s="96"/>
      <c r="BH237" s="96"/>
      <c r="BI237" s="96"/>
      <c r="BJ237" s="96"/>
      <c r="BK237" s="96"/>
      <c r="BL237" s="96"/>
      <c r="BM237" s="96"/>
      <c r="BN237" s="96"/>
      <c r="BO237" s="96"/>
      <c r="BP237" s="96"/>
      <c r="BQ237" s="96"/>
      <c r="BR237" s="96"/>
      <c r="BS237" s="96"/>
      <c r="BT237" s="96"/>
      <c r="BU237" s="96"/>
      <c r="BV237" s="96"/>
      <c r="BW237" s="96"/>
      <c r="BX237" s="96"/>
      <c r="BY237" s="96"/>
      <c r="BZ237" s="96"/>
      <c r="CA237" s="96"/>
      <c r="CB237" s="96"/>
      <c r="CC237" s="96"/>
      <c r="CD237" s="96"/>
      <c r="CE237" s="96"/>
      <c r="CF237" s="96"/>
      <c r="CG237" s="96"/>
      <c r="CH237" s="96"/>
      <c r="CI237" s="96"/>
      <c r="CJ237" s="96"/>
      <c r="CK237" s="96"/>
      <c r="CL237" s="96"/>
      <c r="CM237" s="96"/>
      <c r="CN237" s="96"/>
    </row>
    <row r="238" spans="1:92" ht="15">
      <c r="A238" s="96"/>
      <c r="B238" s="102"/>
      <c r="C238" s="102"/>
      <c r="D238" s="102"/>
      <c r="E238" s="102"/>
      <c r="F238" s="102"/>
      <c r="G238" s="102"/>
      <c r="H238" s="102"/>
      <c r="I238" s="102"/>
      <c r="J238" s="102"/>
      <c r="K238" s="102"/>
      <c r="L238" s="102"/>
      <c r="M238" s="102"/>
      <c r="N238" s="102"/>
      <c r="O238" s="102"/>
      <c r="P238" s="102"/>
      <c r="Q238" s="96"/>
      <c r="R238" s="96"/>
      <c r="S238" s="96"/>
      <c r="T238" s="96"/>
      <c r="U238" s="96"/>
      <c r="V238" s="96"/>
      <c r="W238" s="96"/>
      <c r="X238" s="96"/>
      <c r="Y238" s="96"/>
      <c r="Z238" s="96"/>
      <c r="AA238" s="96"/>
      <c r="AB238" s="96"/>
      <c r="AC238" s="96"/>
      <c r="AD238" s="96"/>
      <c r="AE238" s="99"/>
      <c r="AF238" s="139" t="s">
        <v>316</v>
      </c>
      <c r="AG238" s="138">
        <v>9</v>
      </c>
      <c r="AH238" s="138" t="s">
        <v>27</v>
      </c>
      <c r="AI238" s="138" t="s">
        <v>27</v>
      </c>
      <c r="AJ238" s="138" t="s">
        <v>27</v>
      </c>
      <c r="AK238" s="138" t="s">
        <v>27</v>
      </c>
      <c r="AL238" s="123" t="s">
        <v>27</v>
      </c>
      <c r="AM238" s="123" t="s">
        <v>27</v>
      </c>
      <c r="AN238" s="123" t="s">
        <v>27</v>
      </c>
      <c r="AO238" s="138" t="s">
        <v>27</v>
      </c>
      <c r="AP238" s="96"/>
      <c r="AQ238" s="96"/>
      <c r="AR238" s="96"/>
      <c r="AS238" s="105"/>
      <c r="AT238" s="105"/>
      <c r="AU238" s="96"/>
      <c r="AV238" s="105"/>
      <c r="AW238" s="96"/>
      <c r="AX238" s="96"/>
      <c r="AY238" s="96"/>
      <c r="AZ238" s="96"/>
      <c r="BA238" s="96"/>
      <c r="BB238" s="96"/>
      <c r="BC238" s="96"/>
      <c r="BD238" s="96"/>
      <c r="BE238" s="96"/>
      <c r="BF238" s="96"/>
      <c r="BG238" s="96"/>
      <c r="BH238" s="96"/>
      <c r="BI238" s="96"/>
      <c r="BJ238" s="96"/>
      <c r="BK238" s="96"/>
      <c r="BL238" s="96"/>
      <c r="BM238" s="96"/>
      <c r="BN238" s="96"/>
      <c r="BO238" s="96"/>
      <c r="BP238" s="96"/>
      <c r="BQ238" s="96"/>
      <c r="BR238" s="96"/>
      <c r="BS238" s="96"/>
      <c r="BT238" s="96"/>
      <c r="BU238" s="96"/>
      <c r="BV238" s="96"/>
      <c r="BW238" s="96"/>
      <c r="BX238" s="96"/>
      <c r="BY238" s="96"/>
      <c r="BZ238" s="96"/>
      <c r="CA238" s="96"/>
      <c r="CB238" s="96"/>
      <c r="CC238" s="96"/>
      <c r="CD238" s="96"/>
      <c r="CE238" s="96"/>
      <c r="CF238" s="96"/>
      <c r="CG238" s="96"/>
      <c r="CH238" s="96"/>
      <c r="CI238" s="96"/>
      <c r="CJ238" s="96"/>
      <c r="CK238" s="96"/>
      <c r="CL238" s="96"/>
      <c r="CM238" s="96"/>
      <c r="CN238" s="96"/>
    </row>
    <row r="239" spans="1:92" ht="15">
      <c r="A239" s="96"/>
      <c r="B239" s="102"/>
      <c r="C239" s="102"/>
      <c r="D239" s="102"/>
      <c r="E239" s="102"/>
      <c r="F239" s="102"/>
      <c r="G239" s="102"/>
      <c r="H239" s="102"/>
      <c r="I239" s="102"/>
      <c r="J239" s="102"/>
      <c r="K239" s="102"/>
      <c r="L239" s="102"/>
      <c r="M239" s="102"/>
      <c r="N239" s="102"/>
      <c r="O239" s="102"/>
      <c r="P239" s="102"/>
      <c r="Q239" s="96"/>
      <c r="R239" s="96"/>
      <c r="S239" s="96"/>
      <c r="T239" s="96"/>
      <c r="U239" s="96"/>
      <c r="V239" s="96"/>
      <c r="W239" s="96"/>
      <c r="X239" s="96"/>
      <c r="Y239" s="96"/>
      <c r="Z239" s="96"/>
      <c r="AA239" s="96"/>
      <c r="AB239" s="96"/>
      <c r="AC239" s="96"/>
      <c r="AD239" s="96"/>
      <c r="AE239" s="99"/>
      <c r="AF239" s="139" t="s">
        <v>317</v>
      </c>
      <c r="AG239" s="138">
        <v>5</v>
      </c>
      <c r="AH239" s="138" t="s">
        <v>27</v>
      </c>
      <c r="AI239" s="138" t="s">
        <v>27</v>
      </c>
      <c r="AJ239" s="138" t="s">
        <v>27</v>
      </c>
      <c r="AK239" s="138" t="s">
        <v>27</v>
      </c>
      <c r="AL239" s="123" t="s">
        <v>27</v>
      </c>
      <c r="AM239" s="123" t="s">
        <v>27</v>
      </c>
      <c r="AN239" s="123" t="s">
        <v>27</v>
      </c>
      <c r="AO239" s="138" t="s">
        <v>27</v>
      </c>
      <c r="AP239" s="96"/>
      <c r="AQ239" s="96"/>
      <c r="AR239" s="96"/>
      <c r="AS239" s="105"/>
      <c r="AT239" s="105"/>
      <c r="AU239" s="96"/>
      <c r="AV239" s="105"/>
      <c r="AW239" s="96"/>
      <c r="AX239" s="96"/>
      <c r="AY239" s="96"/>
      <c r="AZ239" s="96"/>
      <c r="BA239" s="96"/>
      <c r="BB239" s="96"/>
      <c r="BC239" s="96"/>
      <c r="BD239" s="96"/>
      <c r="BE239" s="96"/>
      <c r="BF239" s="96"/>
      <c r="BG239" s="96"/>
      <c r="BH239" s="96"/>
      <c r="BI239" s="96"/>
      <c r="BJ239" s="96"/>
      <c r="BK239" s="96"/>
      <c r="BL239" s="96"/>
      <c r="BM239" s="96"/>
      <c r="BN239" s="96"/>
      <c r="BO239" s="96"/>
      <c r="BP239" s="96"/>
      <c r="BQ239" s="96"/>
      <c r="BR239" s="96"/>
      <c r="BS239" s="96"/>
      <c r="BT239" s="96"/>
      <c r="BU239" s="96"/>
      <c r="BV239" s="96"/>
      <c r="BW239" s="96"/>
      <c r="BX239" s="96"/>
      <c r="BY239" s="96"/>
      <c r="BZ239" s="96"/>
      <c r="CA239" s="96"/>
      <c r="CB239" s="96"/>
      <c r="CC239" s="96"/>
      <c r="CD239" s="96"/>
      <c r="CE239" s="96"/>
      <c r="CF239" s="96"/>
      <c r="CG239" s="96"/>
      <c r="CH239" s="96"/>
      <c r="CI239" s="96"/>
      <c r="CJ239" s="96"/>
      <c r="CK239" s="96"/>
      <c r="CL239" s="96"/>
      <c r="CM239" s="96"/>
      <c r="CN239" s="96"/>
    </row>
    <row r="240" spans="1:92" ht="15">
      <c r="A240" s="96"/>
      <c r="B240" s="102"/>
      <c r="C240" s="102"/>
      <c r="D240" s="102"/>
      <c r="E240" s="102"/>
      <c r="F240" s="102"/>
      <c r="G240" s="102"/>
      <c r="H240" s="102"/>
      <c r="I240" s="102"/>
      <c r="J240" s="102"/>
      <c r="K240" s="102"/>
      <c r="L240" s="102"/>
      <c r="M240" s="102"/>
      <c r="N240" s="102"/>
      <c r="O240" s="102"/>
      <c r="P240" s="102"/>
      <c r="Q240" s="96"/>
      <c r="R240" s="96"/>
      <c r="S240" s="96"/>
      <c r="T240" s="96"/>
      <c r="U240" s="96"/>
      <c r="V240" s="96"/>
      <c r="W240" s="96"/>
      <c r="X240" s="96"/>
      <c r="Y240" s="96"/>
      <c r="Z240" s="96"/>
      <c r="AA240" s="96"/>
      <c r="AB240" s="96"/>
      <c r="AC240" s="96"/>
      <c r="AD240" s="96"/>
      <c r="AE240" s="99"/>
      <c r="AF240" s="139" t="s">
        <v>318</v>
      </c>
      <c r="AG240" s="138">
        <v>6</v>
      </c>
      <c r="AH240" s="138" t="s">
        <v>27</v>
      </c>
      <c r="AI240" s="138" t="s">
        <v>27</v>
      </c>
      <c r="AJ240" s="138" t="s">
        <v>27</v>
      </c>
      <c r="AK240" s="138" t="s">
        <v>27</v>
      </c>
      <c r="AL240" s="123" t="s">
        <v>27</v>
      </c>
      <c r="AM240" s="123" t="s">
        <v>27</v>
      </c>
      <c r="AN240" s="123" t="s">
        <v>27</v>
      </c>
      <c r="AO240" s="138" t="s">
        <v>27</v>
      </c>
      <c r="AP240" s="96"/>
      <c r="AQ240" s="96"/>
      <c r="AR240" s="96"/>
      <c r="AS240" s="105"/>
      <c r="AT240" s="105"/>
      <c r="AU240" s="96"/>
      <c r="AV240" s="105"/>
      <c r="AW240" s="96"/>
      <c r="AX240" s="96"/>
      <c r="AY240" s="96"/>
      <c r="AZ240" s="96"/>
      <c r="BA240" s="96"/>
      <c r="BB240" s="96"/>
      <c r="BC240" s="96"/>
      <c r="BD240" s="96"/>
      <c r="BE240" s="96"/>
      <c r="BF240" s="96"/>
      <c r="BG240" s="96"/>
      <c r="BH240" s="96"/>
      <c r="BI240" s="96"/>
      <c r="BJ240" s="96"/>
      <c r="BK240" s="96"/>
      <c r="BL240" s="96"/>
      <c r="BM240" s="96"/>
      <c r="BN240" s="96"/>
      <c r="BO240" s="96"/>
      <c r="BP240" s="96"/>
      <c r="BQ240" s="96"/>
      <c r="BR240" s="96"/>
      <c r="BS240" s="96"/>
      <c r="BT240" s="96"/>
      <c r="BU240" s="96"/>
      <c r="BV240" s="96"/>
      <c r="BW240" s="96"/>
      <c r="BX240" s="96"/>
      <c r="BY240" s="96"/>
      <c r="BZ240" s="96"/>
      <c r="CA240" s="96"/>
      <c r="CB240" s="96"/>
      <c r="CC240" s="96"/>
      <c r="CD240" s="96"/>
      <c r="CE240" s="96"/>
      <c r="CF240" s="96"/>
      <c r="CG240" s="96"/>
      <c r="CH240" s="96"/>
      <c r="CI240" s="96"/>
      <c r="CJ240" s="96"/>
      <c r="CK240" s="96"/>
      <c r="CL240" s="96"/>
      <c r="CM240" s="96"/>
      <c r="CN240" s="96"/>
    </row>
    <row r="241" spans="1:92" ht="15">
      <c r="A241" s="96"/>
      <c r="B241" s="102"/>
      <c r="C241" s="102"/>
      <c r="D241" s="102"/>
      <c r="E241" s="102"/>
      <c r="F241" s="102"/>
      <c r="G241" s="102"/>
      <c r="H241" s="102"/>
      <c r="I241" s="102"/>
      <c r="J241" s="102"/>
      <c r="K241" s="102"/>
      <c r="L241" s="102"/>
      <c r="M241" s="102"/>
      <c r="N241" s="102"/>
      <c r="O241" s="102"/>
      <c r="P241" s="102"/>
      <c r="Q241" s="96"/>
      <c r="R241" s="96"/>
      <c r="S241" s="96"/>
      <c r="T241" s="96"/>
      <c r="U241" s="96"/>
      <c r="V241" s="96"/>
      <c r="W241" s="96"/>
      <c r="X241" s="96"/>
      <c r="Y241" s="96"/>
      <c r="Z241" s="96"/>
      <c r="AA241" s="96"/>
      <c r="AB241" s="96"/>
      <c r="AC241" s="96"/>
      <c r="AD241" s="96"/>
      <c r="AE241" s="99"/>
      <c r="AF241" s="139" t="s">
        <v>319</v>
      </c>
      <c r="AG241" s="138">
        <v>1</v>
      </c>
      <c r="AH241" s="138" t="s">
        <v>27</v>
      </c>
      <c r="AI241" s="138" t="s">
        <v>27</v>
      </c>
      <c r="AJ241" s="138" t="s">
        <v>27</v>
      </c>
      <c r="AK241" s="138" t="s">
        <v>27</v>
      </c>
      <c r="AL241" s="123" t="s">
        <v>27</v>
      </c>
      <c r="AM241" s="123" t="s">
        <v>27</v>
      </c>
      <c r="AN241" s="123" t="s">
        <v>27</v>
      </c>
      <c r="AO241" s="138" t="s">
        <v>27</v>
      </c>
      <c r="AP241" s="96"/>
      <c r="AQ241" s="96"/>
      <c r="AR241" s="96"/>
      <c r="AS241" s="105"/>
      <c r="AT241" s="105"/>
      <c r="AU241" s="96"/>
      <c r="AV241" s="105"/>
      <c r="AW241" s="96"/>
      <c r="AX241" s="96"/>
      <c r="AY241" s="96"/>
      <c r="AZ241" s="96"/>
      <c r="BA241" s="96"/>
      <c r="BB241" s="96"/>
      <c r="BC241" s="96"/>
      <c r="BD241" s="96"/>
      <c r="BE241" s="96"/>
      <c r="BF241" s="96"/>
      <c r="BG241" s="96"/>
      <c r="BH241" s="96"/>
      <c r="BI241" s="96"/>
      <c r="BJ241" s="96"/>
      <c r="BK241" s="96"/>
      <c r="BL241" s="96"/>
      <c r="BM241" s="96"/>
      <c r="BN241" s="96"/>
      <c r="BO241" s="96"/>
      <c r="BP241" s="96"/>
      <c r="BQ241" s="96"/>
      <c r="BR241" s="96"/>
      <c r="BS241" s="96"/>
      <c r="BT241" s="96"/>
      <c r="BU241" s="96"/>
      <c r="BV241" s="96"/>
      <c r="BW241" s="96"/>
      <c r="BX241" s="96"/>
      <c r="BY241" s="96"/>
      <c r="BZ241" s="96"/>
      <c r="CA241" s="96"/>
      <c r="CB241" s="96"/>
      <c r="CC241" s="96"/>
      <c r="CD241" s="96"/>
      <c r="CE241" s="96"/>
      <c r="CF241" s="96"/>
      <c r="CG241" s="96"/>
      <c r="CH241" s="96"/>
      <c r="CI241" s="96"/>
      <c r="CJ241" s="96"/>
      <c r="CK241" s="96"/>
      <c r="CL241" s="96"/>
      <c r="CM241" s="96"/>
      <c r="CN241" s="96"/>
    </row>
    <row r="242" spans="1:92" ht="15">
      <c r="A242" s="96"/>
      <c r="B242" s="102"/>
      <c r="C242" s="102"/>
      <c r="D242" s="102"/>
      <c r="E242" s="102"/>
      <c r="F242" s="102"/>
      <c r="G242" s="102"/>
      <c r="H242" s="102"/>
      <c r="I242" s="102"/>
      <c r="J242" s="102"/>
      <c r="K242" s="102"/>
      <c r="L242" s="102"/>
      <c r="M242" s="102"/>
      <c r="N242" s="102"/>
      <c r="O242" s="102"/>
      <c r="P242" s="102"/>
      <c r="Q242" s="96"/>
      <c r="R242" s="96"/>
      <c r="S242" s="96"/>
      <c r="T242" s="96"/>
      <c r="U242" s="96"/>
      <c r="V242" s="96"/>
      <c r="W242" s="96"/>
      <c r="X242" s="96"/>
      <c r="Y242" s="96"/>
      <c r="Z242" s="96"/>
      <c r="AA242" s="96"/>
      <c r="AB242" s="96"/>
      <c r="AC242" s="96"/>
      <c r="AD242" s="96"/>
      <c r="AE242" s="99"/>
      <c r="AF242" s="139" t="s">
        <v>320</v>
      </c>
      <c r="AG242" s="138">
        <v>6</v>
      </c>
      <c r="AH242" s="138">
        <v>2018</v>
      </c>
      <c r="AI242" s="138">
        <v>12</v>
      </c>
      <c r="AJ242" s="138" t="s">
        <v>596</v>
      </c>
      <c r="AK242" s="138" t="s">
        <v>541</v>
      </c>
      <c r="AL242" s="123">
        <v>12</v>
      </c>
      <c r="AM242" s="123">
        <v>846</v>
      </c>
      <c r="AN242" s="123">
        <v>40</v>
      </c>
      <c r="AO242" s="138" t="s">
        <v>27</v>
      </c>
      <c r="AP242" s="96"/>
      <c r="AQ242" s="96"/>
      <c r="AR242" s="96"/>
      <c r="AS242" s="105"/>
      <c r="AT242" s="105"/>
      <c r="AU242" s="96"/>
      <c r="AV242" s="105"/>
      <c r="AW242" s="96"/>
      <c r="AX242" s="96"/>
      <c r="AY242" s="96"/>
      <c r="AZ242" s="96"/>
      <c r="BA242" s="96"/>
      <c r="BB242" s="96"/>
      <c r="BC242" s="96"/>
      <c r="BD242" s="96"/>
      <c r="BE242" s="96"/>
      <c r="BF242" s="96"/>
      <c r="BG242" s="96"/>
      <c r="BH242" s="96"/>
      <c r="BI242" s="96"/>
      <c r="BJ242" s="96"/>
      <c r="BK242" s="96"/>
      <c r="BL242" s="96"/>
      <c r="BM242" s="96"/>
      <c r="BN242" s="96"/>
      <c r="BO242" s="96"/>
      <c r="BP242" s="96"/>
      <c r="BQ242" s="96"/>
      <c r="BR242" s="96"/>
      <c r="BS242" s="96"/>
      <c r="BT242" s="96"/>
      <c r="BU242" s="96"/>
      <c r="BV242" s="96"/>
      <c r="BW242" s="96"/>
      <c r="BX242" s="96"/>
      <c r="BY242" s="96"/>
      <c r="BZ242" s="96"/>
      <c r="CA242" s="96"/>
      <c r="CB242" s="96"/>
      <c r="CC242" s="96"/>
      <c r="CD242" s="96"/>
      <c r="CE242" s="96"/>
      <c r="CF242" s="96"/>
      <c r="CG242" s="96"/>
      <c r="CH242" s="96"/>
      <c r="CI242" s="96"/>
      <c r="CJ242" s="96"/>
      <c r="CK242" s="96"/>
      <c r="CL242" s="96"/>
      <c r="CM242" s="96"/>
      <c r="CN242" s="96"/>
    </row>
    <row r="243" spans="1:92" ht="15">
      <c r="A243" s="96"/>
      <c r="B243" s="102"/>
      <c r="C243" s="102"/>
      <c r="D243" s="102"/>
      <c r="E243" s="102"/>
      <c r="F243" s="102"/>
      <c r="G243" s="102"/>
      <c r="H243" s="102"/>
      <c r="I243" s="102"/>
      <c r="J243" s="102"/>
      <c r="K243" s="102"/>
      <c r="L243" s="102"/>
      <c r="M243" s="102"/>
      <c r="N243" s="102"/>
      <c r="O243" s="102"/>
      <c r="P243" s="102"/>
      <c r="Q243" s="96"/>
      <c r="R243" s="96"/>
      <c r="S243" s="96"/>
      <c r="T243" s="96"/>
      <c r="U243" s="96"/>
      <c r="V243" s="96"/>
      <c r="W243" s="96"/>
      <c r="X243" s="96"/>
      <c r="Y243" s="96"/>
      <c r="Z243" s="96"/>
      <c r="AA243" s="96"/>
      <c r="AB243" s="96"/>
      <c r="AC243" s="96"/>
      <c r="AD243" s="96"/>
      <c r="AE243" s="99"/>
      <c r="AF243" s="139" t="s">
        <v>322</v>
      </c>
      <c r="AG243" s="138">
        <v>6</v>
      </c>
      <c r="AH243" s="138" t="s">
        <v>27</v>
      </c>
      <c r="AI243" s="138" t="s">
        <v>27</v>
      </c>
      <c r="AJ243" s="138" t="s">
        <v>27</v>
      </c>
      <c r="AK243" s="138" t="s">
        <v>27</v>
      </c>
      <c r="AL243" s="123" t="s">
        <v>27</v>
      </c>
      <c r="AM243" s="123" t="s">
        <v>27</v>
      </c>
      <c r="AN243" s="123" t="s">
        <v>27</v>
      </c>
      <c r="AO243" s="138" t="s">
        <v>27</v>
      </c>
      <c r="AP243" s="96"/>
      <c r="AQ243" s="96"/>
      <c r="AR243" s="96"/>
      <c r="AS243" s="105"/>
      <c r="AT243" s="105"/>
      <c r="AU243" s="96"/>
      <c r="AV243" s="105"/>
      <c r="AW243" s="96"/>
      <c r="AX243" s="96"/>
      <c r="AY243" s="96"/>
      <c r="AZ243" s="96"/>
      <c r="BA243" s="96"/>
      <c r="BB243" s="96"/>
      <c r="BC243" s="96"/>
      <c r="BD243" s="96"/>
      <c r="BE243" s="96"/>
      <c r="BF243" s="96"/>
      <c r="BG243" s="96"/>
      <c r="BH243" s="96"/>
      <c r="BI243" s="96"/>
      <c r="BJ243" s="96"/>
      <c r="BK243" s="96"/>
      <c r="BL243" s="96"/>
      <c r="BM243" s="96"/>
      <c r="BN243" s="96"/>
      <c r="BO243" s="96"/>
      <c r="BP243" s="96"/>
      <c r="BQ243" s="96"/>
      <c r="BR243" s="96"/>
      <c r="BS243" s="96"/>
      <c r="BT243" s="96"/>
      <c r="BU243" s="96"/>
      <c r="BV243" s="96"/>
      <c r="BW243" s="96"/>
      <c r="BX243" s="96"/>
      <c r="BY243" s="96"/>
      <c r="BZ243" s="96"/>
      <c r="CA243" s="96"/>
      <c r="CB243" s="96"/>
      <c r="CC243" s="96"/>
      <c r="CD243" s="96"/>
      <c r="CE243" s="96"/>
      <c r="CF243" s="96"/>
      <c r="CG243" s="96"/>
      <c r="CH243" s="96"/>
      <c r="CI243" s="96"/>
      <c r="CJ243" s="96"/>
      <c r="CK243" s="96"/>
      <c r="CL243" s="96"/>
      <c r="CM243" s="96"/>
      <c r="CN243" s="96"/>
    </row>
    <row r="244" spans="1:92" ht="15">
      <c r="A244" s="96"/>
      <c r="B244" s="102"/>
      <c r="C244" s="102"/>
      <c r="D244" s="102"/>
      <c r="E244" s="102"/>
      <c r="F244" s="102"/>
      <c r="G244" s="102"/>
      <c r="H244" s="102"/>
      <c r="I244" s="102"/>
      <c r="J244" s="102"/>
      <c r="K244" s="102"/>
      <c r="L244" s="102"/>
      <c r="M244" s="102"/>
      <c r="N244" s="102"/>
      <c r="O244" s="102"/>
      <c r="P244" s="102"/>
      <c r="Q244" s="96"/>
      <c r="R244" s="96"/>
      <c r="S244" s="96"/>
      <c r="T244" s="96"/>
      <c r="U244" s="96"/>
      <c r="V244" s="96"/>
      <c r="W244" s="96"/>
      <c r="X244" s="96"/>
      <c r="Y244" s="96"/>
      <c r="Z244" s="96"/>
      <c r="AA244" s="96"/>
      <c r="AB244" s="96"/>
      <c r="AC244" s="96"/>
      <c r="AD244" s="96"/>
      <c r="AE244" s="99"/>
      <c r="AF244" s="139" t="s">
        <v>323</v>
      </c>
      <c r="AG244" s="138">
        <v>8</v>
      </c>
      <c r="AH244" s="138" t="s">
        <v>27</v>
      </c>
      <c r="AI244" s="138" t="s">
        <v>27</v>
      </c>
      <c r="AJ244" s="138" t="s">
        <v>27</v>
      </c>
      <c r="AK244" s="138" t="s">
        <v>27</v>
      </c>
      <c r="AL244" s="123" t="s">
        <v>27</v>
      </c>
      <c r="AM244" s="123" t="s">
        <v>27</v>
      </c>
      <c r="AN244" s="123" t="s">
        <v>27</v>
      </c>
      <c r="AO244" s="138" t="s">
        <v>27</v>
      </c>
      <c r="AP244" s="96"/>
      <c r="AQ244" s="96"/>
      <c r="AR244" s="96"/>
      <c r="AS244" s="105"/>
      <c r="AT244" s="105"/>
      <c r="AU244" s="96"/>
      <c r="AV244" s="105"/>
      <c r="AW244" s="96"/>
      <c r="AX244" s="96"/>
      <c r="AY244" s="96"/>
      <c r="AZ244" s="96"/>
      <c r="BA244" s="96"/>
      <c r="BB244" s="96"/>
      <c r="BC244" s="96"/>
      <c r="BD244" s="96"/>
      <c r="BE244" s="96"/>
      <c r="BF244" s="96"/>
      <c r="BG244" s="96"/>
      <c r="BH244" s="96"/>
      <c r="BI244" s="96"/>
      <c r="BJ244" s="96"/>
      <c r="BK244" s="96"/>
      <c r="BL244" s="96"/>
      <c r="BM244" s="96"/>
      <c r="BN244" s="96"/>
      <c r="BO244" s="96"/>
      <c r="BP244" s="96"/>
      <c r="BQ244" s="96"/>
      <c r="BR244" s="96"/>
      <c r="BS244" s="96"/>
      <c r="BT244" s="96"/>
      <c r="BU244" s="96"/>
      <c r="BV244" s="96"/>
      <c r="BW244" s="96"/>
      <c r="BX244" s="96"/>
      <c r="BY244" s="96"/>
      <c r="BZ244" s="96"/>
      <c r="CA244" s="96"/>
      <c r="CB244" s="96"/>
      <c r="CC244" s="96"/>
      <c r="CD244" s="96"/>
      <c r="CE244" s="96"/>
      <c r="CF244" s="96"/>
      <c r="CG244" s="96"/>
      <c r="CH244" s="96"/>
      <c r="CI244" s="96"/>
      <c r="CJ244" s="96"/>
      <c r="CK244" s="96"/>
      <c r="CL244" s="96"/>
      <c r="CM244" s="96"/>
      <c r="CN244" s="96"/>
    </row>
    <row r="245" spans="1:92" ht="15">
      <c r="A245" s="96"/>
      <c r="B245" s="102"/>
      <c r="C245" s="102"/>
      <c r="D245" s="102"/>
      <c r="E245" s="102"/>
      <c r="F245" s="102"/>
      <c r="G245" s="102"/>
      <c r="H245" s="102"/>
      <c r="I245" s="102"/>
      <c r="J245" s="102"/>
      <c r="K245" s="102"/>
      <c r="L245" s="102"/>
      <c r="M245" s="102"/>
      <c r="N245" s="102"/>
      <c r="O245" s="102"/>
      <c r="P245" s="102"/>
      <c r="Q245" s="96"/>
      <c r="R245" s="96"/>
      <c r="S245" s="96"/>
      <c r="T245" s="96"/>
      <c r="U245" s="96"/>
      <c r="V245" s="96"/>
      <c r="W245" s="96"/>
      <c r="X245" s="96"/>
      <c r="Y245" s="96"/>
      <c r="Z245" s="96"/>
      <c r="AA245" s="96"/>
      <c r="AB245" s="96"/>
      <c r="AC245" s="96"/>
      <c r="AD245" s="96"/>
      <c r="AE245" s="99"/>
      <c r="AF245" s="139" t="s">
        <v>324</v>
      </c>
      <c r="AG245" s="138">
        <v>13</v>
      </c>
      <c r="AH245" s="138" t="s">
        <v>27</v>
      </c>
      <c r="AI245" s="138" t="s">
        <v>27</v>
      </c>
      <c r="AJ245" s="138" t="s">
        <v>27</v>
      </c>
      <c r="AK245" s="138" t="s">
        <v>27</v>
      </c>
      <c r="AL245" s="123" t="s">
        <v>27</v>
      </c>
      <c r="AM245" s="123" t="s">
        <v>27</v>
      </c>
      <c r="AN245" s="123" t="s">
        <v>27</v>
      </c>
      <c r="AO245" s="138" t="s">
        <v>27</v>
      </c>
      <c r="AP245" s="96"/>
      <c r="AQ245" s="96"/>
      <c r="AR245" s="96"/>
      <c r="AS245" s="105"/>
      <c r="AT245" s="105"/>
      <c r="AU245" s="96"/>
      <c r="AV245" s="105"/>
      <c r="AW245" s="96"/>
      <c r="AX245" s="96"/>
      <c r="AY245" s="96"/>
      <c r="AZ245" s="96"/>
      <c r="BA245" s="96"/>
      <c r="BB245" s="96"/>
      <c r="BC245" s="96"/>
      <c r="BD245" s="96"/>
      <c r="BE245" s="96"/>
      <c r="BF245" s="96"/>
      <c r="BG245" s="96"/>
      <c r="BH245" s="96"/>
      <c r="BI245" s="96"/>
      <c r="BJ245" s="96"/>
      <c r="BK245" s="96"/>
      <c r="BL245" s="96"/>
      <c r="BM245" s="96"/>
      <c r="BN245" s="96"/>
      <c r="BO245" s="96"/>
      <c r="BP245" s="96"/>
      <c r="BQ245" s="96"/>
      <c r="BR245" s="96"/>
      <c r="BS245" s="96"/>
      <c r="BT245" s="96"/>
      <c r="BU245" s="96"/>
      <c r="BV245" s="96"/>
      <c r="BW245" s="96"/>
      <c r="BX245" s="96"/>
      <c r="BY245" s="96"/>
      <c r="BZ245" s="96"/>
      <c r="CA245" s="96"/>
      <c r="CB245" s="96"/>
      <c r="CC245" s="96"/>
      <c r="CD245" s="96"/>
      <c r="CE245" s="96"/>
      <c r="CF245" s="96"/>
      <c r="CG245" s="96"/>
      <c r="CH245" s="96"/>
      <c r="CI245" s="96"/>
      <c r="CJ245" s="96"/>
      <c r="CK245" s="96"/>
      <c r="CL245" s="96"/>
      <c r="CM245" s="96"/>
      <c r="CN245" s="96"/>
    </row>
    <row r="246" spans="1:92" ht="15">
      <c r="A246" s="96"/>
      <c r="B246" s="102"/>
      <c r="C246" s="102"/>
      <c r="D246" s="102"/>
      <c r="E246" s="102"/>
      <c r="F246" s="102"/>
      <c r="G246" s="102"/>
      <c r="H246" s="102"/>
      <c r="I246" s="102"/>
      <c r="J246" s="102"/>
      <c r="K246" s="102"/>
      <c r="L246" s="102"/>
      <c r="M246" s="102"/>
      <c r="N246" s="102"/>
      <c r="O246" s="102"/>
      <c r="P246" s="102"/>
      <c r="Q246" s="96"/>
      <c r="R246" s="96"/>
      <c r="S246" s="96"/>
      <c r="T246" s="96"/>
      <c r="U246" s="96"/>
      <c r="V246" s="96"/>
      <c r="W246" s="96"/>
      <c r="X246" s="96"/>
      <c r="Y246" s="96"/>
      <c r="Z246" s="96"/>
      <c r="AA246" s="96"/>
      <c r="AB246" s="96"/>
      <c r="AC246" s="96"/>
      <c r="AD246" s="96"/>
      <c r="AE246" s="99"/>
      <c r="AF246" s="139" t="s">
        <v>325</v>
      </c>
      <c r="AG246" s="138">
        <v>9</v>
      </c>
      <c r="AH246" s="138">
        <v>2019</v>
      </c>
      <c r="AI246" s="138">
        <v>12</v>
      </c>
      <c r="AJ246" s="138" t="s">
        <v>326</v>
      </c>
      <c r="AK246" s="138" t="s">
        <v>541</v>
      </c>
      <c r="AL246" s="123">
        <v>10</v>
      </c>
      <c r="AM246" s="123">
        <v>1207</v>
      </c>
      <c r="AN246" s="123">
        <v>52</v>
      </c>
      <c r="AO246" s="138" t="s">
        <v>27</v>
      </c>
      <c r="AP246" s="96"/>
      <c r="AQ246" s="96"/>
      <c r="AR246" s="96"/>
      <c r="AS246" s="105"/>
      <c r="AT246" s="105"/>
      <c r="AU246" s="96"/>
      <c r="AV246" s="105"/>
      <c r="AW246" s="96"/>
      <c r="AX246" s="96"/>
      <c r="AY246" s="96"/>
      <c r="AZ246" s="96"/>
      <c r="BA246" s="96"/>
      <c r="BB246" s="96"/>
      <c r="BC246" s="96"/>
      <c r="BD246" s="96"/>
      <c r="BE246" s="96"/>
      <c r="BF246" s="96"/>
      <c r="BG246" s="96"/>
      <c r="BH246" s="96"/>
      <c r="BI246" s="96"/>
      <c r="BJ246" s="96"/>
      <c r="BK246" s="96"/>
      <c r="BL246" s="96"/>
      <c r="BM246" s="96"/>
      <c r="BN246" s="96"/>
      <c r="BO246" s="96"/>
      <c r="BP246" s="96"/>
      <c r="BQ246" s="96"/>
      <c r="BR246" s="96"/>
      <c r="BS246" s="96"/>
      <c r="BT246" s="96"/>
      <c r="BU246" s="96"/>
      <c r="BV246" s="96"/>
      <c r="BW246" s="96"/>
      <c r="BX246" s="96"/>
      <c r="BY246" s="96"/>
      <c r="BZ246" s="96"/>
      <c r="CA246" s="96"/>
      <c r="CB246" s="96"/>
      <c r="CC246" s="96"/>
      <c r="CD246" s="96"/>
      <c r="CE246" s="96"/>
      <c r="CF246" s="96"/>
      <c r="CG246" s="96"/>
      <c r="CH246" s="96"/>
      <c r="CI246" s="96"/>
      <c r="CJ246" s="96"/>
      <c r="CK246" s="96"/>
      <c r="CL246" s="96"/>
      <c r="CM246" s="96"/>
      <c r="CN246" s="96"/>
    </row>
    <row r="247" spans="1:92" ht="15">
      <c r="A247" s="96"/>
      <c r="B247" s="102"/>
      <c r="C247" s="102"/>
      <c r="D247" s="102"/>
      <c r="E247" s="102"/>
      <c r="F247" s="102"/>
      <c r="G247" s="102"/>
      <c r="H247" s="102"/>
      <c r="I247" s="102"/>
      <c r="J247" s="102"/>
      <c r="K247" s="102"/>
      <c r="L247" s="102"/>
      <c r="M247" s="102"/>
      <c r="N247" s="102"/>
      <c r="O247" s="102"/>
      <c r="P247" s="102"/>
      <c r="Q247" s="96"/>
      <c r="R247" s="96"/>
      <c r="S247" s="96"/>
      <c r="T247" s="96"/>
      <c r="U247" s="96"/>
      <c r="V247" s="96"/>
      <c r="W247" s="96"/>
      <c r="X247" s="96"/>
      <c r="Y247" s="96"/>
      <c r="Z247" s="96"/>
      <c r="AA247" s="96"/>
      <c r="AB247" s="96"/>
      <c r="AC247" s="96"/>
      <c r="AD247" s="96"/>
      <c r="AE247" s="99"/>
      <c r="AF247" s="139" t="s">
        <v>327</v>
      </c>
      <c r="AG247" s="138">
        <v>6</v>
      </c>
      <c r="AH247" s="138" t="s">
        <v>27</v>
      </c>
      <c r="AI247" s="138" t="s">
        <v>27</v>
      </c>
      <c r="AJ247" s="138" t="s">
        <v>27</v>
      </c>
      <c r="AK247" s="138" t="s">
        <v>27</v>
      </c>
      <c r="AL247" s="123" t="s">
        <v>27</v>
      </c>
      <c r="AM247" s="123" t="s">
        <v>27</v>
      </c>
      <c r="AN247" s="123" t="s">
        <v>27</v>
      </c>
      <c r="AO247" s="138" t="s">
        <v>27</v>
      </c>
      <c r="AP247" s="96"/>
      <c r="AQ247" s="96"/>
      <c r="AR247" s="96"/>
      <c r="AS247" s="105"/>
      <c r="AT247" s="105"/>
      <c r="AU247" s="96"/>
      <c r="AV247" s="105"/>
      <c r="AW247" s="96"/>
      <c r="AX247" s="96"/>
      <c r="AY247" s="96"/>
      <c r="AZ247" s="96"/>
      <c r="BA247" s="96"/>
      <c r="BB247" s="96"/>
      <c r="BC247" s="96"/>
      <c r="BD247" s="96"/>
      <c r="BE247" s="96"/>
      <c r="BF247" s="96"/>
      <c r="BG247" s="96"/>
      <c r="BH247" s="96"/>
      <c r="BI247" s="96"/>
      <c r="BJ247" s="96"/>
      <c r="BK247" s="96"/>
      <c r="BL247" s="96"/>
      <c r="BM247" s="96"/>
      <c r="BN247" s="96"/>
      <c r="BO247" s="96"/>
      <c r="BP247" s="96"/>
      <c r="BQ247" s="96"/>
      <c r="BR247" s="96"/>
      <c r="BS247" s="96"/>
      <c r="BT247" s="96"/>
      <c r="BU247" s="96"/>
      <c r="BV247" s="96"/>
      <c r="BW247" s="96"/>
      <c r="BX247" s="96"/>
      <c r="BY247" s="96"/>
      <c r="BZ247" s="96"/>
      <c r="CA247" s="96"/>
      <c r="CB247" s="96"/>
      <c r="CC247" s="96"/>
      <c r="CD247" s="96"/>
      <c r="CE247" s="96"/>
      <c r="CF247" s="96"/>
      <c r="CG247" s="96"/>
      <c r="CH247" s="96"/>
      <c r="CI247" s="96"/>
      <c r="CJ247" s="96"/>
      <c r="CK247" s="96"/>
      <c r="CL247" s="96"/>
      <c r="CM247" s="96"/>
      <c r="CN247" s="96"/>
    </row>
    <row r="248" spans="1:92" ht="15">
      <c r="A248" s="96"/>
      <c r="B248" s="102"/>
      <c r="C248" s="102"/>
      <c r="D248" s="102"/>
      <c r="E248" s="102"/>
      <c r="F248" s="102"/>
      <c r="G248" s="102"/>
      <c r="H248" s="102"/>
      <c r="I248" s="102"/>
      <c r="J248" s="102"/>
      <c r="K248" s="102"/>
      <c r="L248" s="102"/>
      <c r="M248" s="102"/>
      <c r="N248" s="102"/>
      <c r="O248" s="102"/>
      <c r="P248" s="102"/>
      <c r="Q248" s="96"/>
      <c r="R248" s="96"/>
      <c r="S248" s="96"/>
      <c r="T248" s="96"/>
      <c r="U248" s="96"/>
      <c r="V248" s="96"/>
      <c r="W248" s="96"/>
      <c r="X248" s="96"/>
      <c r="Y248" s="96"/>
      <c r="Z248" s="96"/>
      <c r="AA248" s="96"/>
      <c r="AB248" s="96"/>
      <c r="AC248" s="96"/>
      <c r="AD248" s="96"/>
      <c r="AE248" s="99"/>
      <c r="AF248" s="139" t="s">
        <v>328</v>
      </c>
      <c r="AG248" s="138">
        <v>8</v>
      </c>
      <c r="AH248" s="138" t="s">
        <v>27</v>
      </c>
      <c r="AI248" s="138" t="s">
        <v>27</v>
      </c>
      <c r="AJ248" s="138" t="s">
        <v>27</v>
      </c>
      <c r="AK248" s="138" t="s">
        <v>27</v>
      </c>
      <c r="AL248" s="123" t="s">
        <v>27</v>
      </c>
      <c r="AM248" s="123" t="s">
        <v>27</v>
      </c>
      <c r="AN248" s="123" t="s">
        <v>27</v>
      </c>
      <c r="AO248" s="138" t="s">
        <v>27</v>
      </c>
      <c r="AP248" s="96"/>
      <c r="AQ248" s="96"/>
      <c r="AR248" s="96"/>
      <c r="AS248" s="105"/>
      <c r="AT248" s="105"/>
      <c r="AU248" s="96"/>
      <c r="AV248" s="105"/>
      <c r="AW248" s="96"/>
      <c r="AX248" s="96"/>
      <c r="AY248" s="96"/>
      <c r="AZ248" s="96"/>
      <c r="BA248" s="96"/>
      <c r="BB248" s="96"/>
      <c r="BC248" s="96"/>
      <c r="BD248" s="96"/>
      <c r="BE248" s="96"/>
      <c r="BF248" s="96"/>
      <c r="BG248" s="96"/>
      <c r="BH248" s="96"/>
      <c r="BI248" s="96"/>
      <c r="BJ248" s="96"/>
      <c r="BK248" s="96"/>
      <c r="BL248" s="96"/>
      <c r="BM248" s="96"/>
      <c r="BN248" s="96"/>
      <c r="BO248" s="96"/>
      <c r="BP248" s="96"/>
      <c r="BQ248" s="96"/>
      <c r="BR248" s="96"/>
      <c r="BS248" s="96"/>
      <c r="BT248" s="96"/>
      <c r="BU248" s="96"/>
      <c r="BV248" s="96"/>
      <c r="BW248" s="96"/>
      <c r="BX248" s="96"/>
      <c r="BY248" s="96"/>
      <c r="BZ248" s="96"/>
      <c r="CA248" s="96"/>
      <c r="CB248" s="96"/>
      <c r="CC248" s="96"/>
      <c r="CD248" s="96"/>
      <c r="CE248" s="96"/>
      <c r="CF248" s="96"/>
      <c r="CG248" s="96"/>
      <c r="CH248" s="96"/>
      <c r="CI248" s="96"/>
      <c r="CJ248" s="96"/>
      <c r="CK248" s="96"/>
      <c r="CL248" s="96"/>
      <c r="CM248" s="96"/>
      <c r="CN248" s="96"/>
    </row>
    <row r="249" spans="1:92" ht="15">
      <c r="A249" s="96"/>
      <c r="B249" s="102"/>
      <c r="C249" s="102"/>
      <c r="D249" s="102"/>
      <c r="E249" s="102"/>
      <c r="F249" s="102"/>
      <c r="G249" s="102"/>
      <c r="H249" s="102"/>
      <c r="I249" s="102"/>
      <c r="J249" s="102"/>
      <c r="K249" s="102"/>
      <c r="L249" s="102"/>
      <c r="M249" s="102"/>
      <c r="N249" s="102"/>
      <c r="O249" s="102"/>
      <c r="P249" s="102"/>
      <c r="Q249" s="96"/>
      <c r="R249" s="96"/>
      <c r="S249" s="96"/>
      <c r="T249" s="96"/>
      <c r="U249" s="96"/>
      <c r="V249" s="96"/>
      <c r="W249" s="96"/>
      <c r="X249" s="96"/>
      <c r="Y249" s="96"/>
      <c r="Z249" s="96"/>
      <c r="AA249" s="96"/>
      <c r="AB249" s="96"/>
      <c r="AC249" s="96"/>
      <c r="AD249" s="96"/>
      <c r="AE249" s="99"/>
      <c r="AF249" s="139" t="s">
        <v>329</v>
      </c>
      <c r="AG249" s="138">
        <v>12</v>
      </c>
      <c r="AH249" s="138"/>
      <c r="AI249" s="138"/>
      <c r="AJ249" s="138"/>
      <c r="AK249" s="138"/>
      <c r="AL249" s="123"/>
      <c r="AM249" s="123"/>
      <c r="AN249" s="123"/>
      <c r="AO249" s="138" t="s">
        <v>597</v>
      </c>
      <c r="AP249" s="96"/>
      <c r="AQ249" s="96"/>
      <c r="AR249" s="96"/>
      <c r="AS249" s="105"/>
      <c r="AT249" s="105"/>
      <c r="AU249" s="96"/>
      <c r="AV249" s="105"/>
      <c r="AW249" s="96"/>
      <c r="AX249" s="96"/>
      <c r="AY249" s="96"/>
      <c r="AZ249" s="96"/>
      <c r="BA249" s="96"/>
      <c r="BB249" s="96"/>
      <c r="BC249" s="96"/>
      <c r="BD249" s="96"/>
      <c r="BE249" s="96"/>
      <c r="BF249" s="96"/>
      <c r="BG249" s="96"/>
      <c r="BH249" s="96"/>
      <c r="BI249" s="96"/>
      <c r="BJ249" s="96"/>
      <c r="BK249" s="96"/>
      <c r="BL249" s="96"/>
      <c r="BM249" s="96"/>
      <c r="BN249" s="96"/>
      <c r="BO249" s="96"/>
      <c r="BP249" s="96"/>
      <c r="BQ249" s="96"/>
      <c r="BR249" s="96"/>
      <c r="BS249" s="96"/>
      <c r="BT249" s="96"/>
      <c r="BU249" s="96"/>
      <c r="BV249" s="96"/>
      <c r="BW249" s="96"/>
      <c r="BX249" s="96"/>
      <c r="BY249" s="96"/>
      <c r="BZ249" s="96"/>
      <c r="CA249" s="96"/>
      <c r="CB249" s="96"/>
      <c r="CC249" s="96"/>
      <c r="CD249" s="96"/>
      <c r="CE249" s="96"/>
      <c r="CF249" s="96"/>
      <c r="CG249" s="96"/>
      <c r="CH249" s="96"/>
      <c r="CI249" s="96"/>
      <c r="CJ249" s="96"/>
      <c r="CK249" s="96"/>
      <c r="CL249" s="96"/>
      <c r="CM249" s="96"/>
      <c r="CN249" s="96"/>
    </row>
    <row r="250" spans="1:92" ht="15">
      <c r="A250" s="96"/>
      <c r="B250" s="102"/>
      <c r="C250" s="102"/>
      <c r="D250" s="102"/>
      <c r="E250" s="102"/>
      <c r="F250" s="102"/>
      <c r="G250" s="102"/>
      <c r="H250" s="102"/>
      <c r="I250" s="102"/>
      <c r="J250" s="102"/>
      <c r="K250" s="102"/>
      <c r="L250" s="102"/>
      <c r="M250" s="102"/>
      <c r="N250" s="102"/>
      <c r="O250" s="102"/>
      <c r="P250" s="102"/>
      <c r="Q250" s="96"/>
      <c r="R250" s="96"/>
      <c r="S250" s="96"/>
      <c r="T250" s="96"/>
      <c r="U250" s="96"/>
      <c r="V250" s="96"/>
      <c r="W250" s="96"/>
      <c r="X250" s="96"/>
      <c r="Y250" s="96"/>
      <c r="Z250" s="96"/>
      <c r="AA250" s="96"/>
      <c r="AB250" s="96"/>
      <c r="AC250" s="96"/>
      <c r="AD250" s="96"/>
      <c r="AE250" s="99"/>
      <c r="AF250" s="139" t="s">
        <v>597</v>
      </c>
      <c r="AG250" s="138">
        <v>12</v>
      </c>
      <c r="AH250" s="138">
        <v>2019</v>
      </c>
      <c r="AI250" s="138">
        <v>12</v>
      </c>
      <c r="AJ250" s="138" t="s">
        <v>330</v>
      </c>
      <c r="AK250" s="138" t="s">
        <v>541</v>
      </c>
      <c r="AL250" s="123">
        <v>5</v>
      </c>
      <c r="AM250" s="123">
        <v>434</v>
      </c>
      <c r="AN250" s="123">
        <v>18</v>
      </c>
      <c r="AO250" s="138" t="s">
        <v>27</v>
      </c>
      <c r="AP250" s="96"/>
      <c r="AQ250" s="96"/>
      <c r="AR250" s="96"/>
      <c r="AS250" s="105"/>
      <c r="AT250" s="105"/>
      <c r="AU250" s="96"/>
      <c r="AV250" s="105"/>
      <c r="AW250" s="96"/>
      <c r="AX250" s="96"/>
      <c r="AY250" s="96"/>
      <c r="AZ250" s="96"/>
      <c r="BA250" s="96"/>
      <c r="BB250" s="96"/>
      <c r="BC250" s="96"/>
      <c r="BD250" s="96"/>
      <c r="BE250" s="96"/>
      <c r="BF250" s="96"/>
      <c r="BG250" s="96"/>
      <c r="BH250" s="96"/>
      <c r="BI250" s="96"/>
      <c r="BJ250" s="96"/>
      <c r="BK250" s="96"/>
      <c r="BL250" s="96"/>
      <c r="BM250" s="96"/>
      <c r="BN250" s="96"/>
      <c r="BO250" s="96"/>
      <c r="BP250" s="96"/>
      <c r="BQ250" s="96"/>
      <c r="BR250" s="96"/>
      <c r="BS250" s="96"/>
      <c r="BT250" s="96"/>
      <c r="BU250" s="96"/>
      <c r="BV250" s="96"/>
      <c r="BW250" s="96"/>
      <c r="BX250" s="96"/>
      <c r="BY250" s="96"/>
      <c r="BZ250" s="96"/>
      <c r="CA250" s="96"/>
      <c r="CB250" s="96"/>
      <c r="CC250" s="96"/>
      <c r="CD250" s="96"/>
      <c r="CE250" s="96"/>
      <c r="CF250" s="96"/>
      <c r="CG250" s="96"/>
      <c r="CH250" s="96"/>
      <c r="CI250" s="96"/>
      <c r="CJ250" s="96"/>
      <c r="CK250" s="96"/>
      <c r="CL250" s="96"/>
      <c r="CM250" s="96"/>
      <c r="CN250" s="96"/>
    </row>
    <row r="251" spans="1:92" ht="15">
      <c r="A251" s="96"/>
      <c r="B251" s="102"/>
      <c r="C251" s="102"/>
      <c r="D251" s="102"/>
      <c r="E251" s="102"/>
      <c r="F251" s="102"/>
      <c r="G251" s="102"/>
      <c r="H251" s="102"/>
      <c r="I251" s="102"/>
      <c r="J251" s="102"/>
      <c r="K251" s="102"/>
      <c r="L251" s="102"/>
      <c r="M251" s="102"/>
      <c r="N251" s="102"/>
      <c r="O251" s="102"/>
      <c r="P251" s="102"/>
      <c r="Q251" s="96"/>
      <c r="R251" s="96"/>
      <c r="S251" s="96"/>
      <c r="T251" s="96"/>
      <c r="U251" s="96"/>
      <c r="V251" s="96"/>
      <c r="W251" s="96"/>
      <c r="X251" s="96"/>
      <c r="Y251" s="96"/>
      <c r="Z251" s="96"/>
      <c r="AA251" s="96"/>
      <c r="AB251" s="96"/>
      <c r="AC251" s="96"/>
      <c r="AD251" s="96"/>
      <c r="AE251" s="99"/>
      <c r="AF251" s="139" t="s">
        <v>331</v>
      </c>
      <c r="AG251" s="138">
        <v>1</v>
      </c>
      <c r="AH251" s="138">
        <v>2023</v>
      </c>
      <c r="AI251" s="138">
        <v>12</v>
      </c>
      <c r="AJ251" s="138" t="s">
        <v>332</v>
      </c>
      <c r="AK251" s="138" t="s">
        <v>595</v>
      </c>
      <c r="AL251" s="123">
        <v>8</v>
      </c>
      <c r="AM251" s="123">
        <v>953</v>
      </c>
      <c r="AN251" s="123">
        <v>31</v>
      </c>
      <c r="AO251" s="138" t="s">
        <v>27</v>
      </c>
      <c r="AP251" s="96"/>
      <c r="AQ251" s="96"/>
      <c r="AR251" s="96"/>
      <c r="AS251" s="105"/>
      <c r="AT251" s="105"/>
      <c r="AU251" s="96"/>
      <c r="AV251" s="105"/>
      <c r="AW251" s="96"/>
      <c r="AX251" s="96"/>
      <c r="AY251" s="96"/>
      <c r="AZ251" s="96"/>
      <c r="BA251" s="96"/>
      <c r="BB251" s="96"/>
      <c r="BC251" s="96"/>
      <c r="BD251" s="96"/>
      <c r="BE251" s="96"/>
      <c r="BF251" s="96"/>
      <c r="BG251" s="96"/>
      <c r="BH251" s="96"/>
      <c r="BI251" s="96"/>
      <c r="BJ251" s="96"/>
      <c r="BK251" s="96"/>
      <c r="BL251" s="96"/>
      <c r="BM251" s="96"/>
      <c r="BN251" s="96"/>
      <c r="BO251" s="96"/>
      <c r="BP251" s="96"/>
      <c r="BQ251" s="96"/>
      <c r="BR251" s="96"/>
      <c r="BS251" s="96"/>
      <c r="BT251" s="96"/>
      <c r="BU251" s="96"/>
      <c r="BV251" s="96"/>
      <c r="BW251" s="96"/>
      <c r="BX251" s="96"/>
      <c r="BY251" s="96"/>
      <c r="BZ251" s="96"/>
      <c r="CA251" s="96"/>
      <c r="CB251" s="96"/>
      <c r="CC251" s="96"/>
      <c r="CD251" s="96"/>
      <c r="CE251" s="96"/>
      <c r="CF251" s="96"/>
      <c r="CG251" s="96"/>
      <c r="CH251" s="96"/>
      <c r="CI251" s="96"/>
      <c r="CJ251" s="96"/>
      <c r="CK251" s="96"/>
      <c r="CL251" s="96"/>
      <c r="CM251" s="96"/>
      <c r="CN251" s="96"/>
    </row>
    <row r="252" spans="1:92" ht="15">
      <c r="A252" s="96"/>
      <c r="B252" s="102"/>
      <c r="C252" s="102"/>
      <c r="D252" s="102"/>
      <c r="E252" s="102"/>
      <c r="F252" s="102"/>
      <c r="G252" s="102"/>
      <c r="H252" s="102"/>
      <c r="I252" s="102"/>
      <c r="J252" s="102"/>
      <c r="K252" s="102"/>
      <c r="L252" s="102"/>
      <c r="M252" s="102"/>
      <c r="N252" s="102"/>
      <c r="O252" s="102"/>
      <c r="P252" s="102"/>
      <c r="Q252" s="96"/>
      <c r="R252" s="96"/>
      <c r="S252" s="96"/>
      <c r="T252" s="96"/>
      <c r="U252" s="96"/>
      <c r="V252" s="96"/>
      <c r="W252" s="96"/>
      <c r="X252" s="96"/>
      <c r="Y252" s="96"/>
      <c r="Z252" s="96"/>
      <c r="AA252" s="96"/>
      <c r="AB252" s="96"/>
      <c r="AC252" s="96"/>
      <c r="AD252" s="96"/>
      <c r="AE252" s="99"/>
      <c r="AF252" s="139" t="s">
        <v>333</v>
      </c>
      <c r="AG252" s="138">
        <v>12</v>
      </c>
      <c r="AH252" s="138">
        <v>2019</v>
      </c>
      <c r="AI252" s="138">
        <v>12</v>
      </c>
      <c r="AJ252" s="138" t="s">
        <v>27</v>
      </c>
      <c r="AK252" s="138" t="s">
        <v>27</v>
      </c>
      <c r="AL252" s="123">
        <v>1</v>
      </c>
      <c r="AM252" s="123">
        <v>29</v>
      </c>
      <c r="AN252" s="123">
        <v>4</v>
      </c>
      <c r="AO252" s="138" t="s">
        <v>27</v>
      </c>
      <c r="AP252" s="96"/>
      <c r="AQ252" s="96"/>
      <c r="AR252" s="96"/>
      <c r="AS252" s="105"/>
      <c r="AT252" s="105"/>
      <c r="AU252" s="96"/>
      <c r="AV252" s="105"/>
      <c r="AW252" s="96"/>
      <c r="AX252" s="96"/>
      <c r="AY252" s="96"/>
      <c r="AZ252" s="96"/>
      <c r="BA252" s="96"/>
      <c r="BB252" s="96"/>
      <c r="BC252" s="96"/>
      <c r="BD252" s="96"/>
      <c r="BE252" s="96"/>
      <c r="BF252" s="96"/>
      <c r="BG252" s="96"/>
      <c r="BH252" s="96"/>
      <c r="BI252" s="96"/>
      <c r="BJ252" s="96"/>
      <c r="BK252" s="96"/>
      <c r="BL252" s="96"/>
      <c r="BM252" s="96"/>
      <c r="BN252" s="96"/>
      <c r="BO252" s="96"/>
      <c r="BP252" s="96"/>
      <c r="BQ252" s="96"/>
      <c r="BR252" s="96"/>
      <c r="BS252" s="96"/>
      <c r="BT252" s="96"/>
      <c r="BU252" s="96"/>
      <c r="BV252" s="96"/>
      <c r="BW252" s="96"/>
      <c r="BX252" s="96"/>
      <c r="BY252" s="96"/>
      <c r="BZ252" s="96"/>
      <c r="CA252" s="96"/>
      <c r="CB252" s="96"/>
      <c r="CC252" s="96"/>
      <c r="CD252" s="96"/>
      <c r="CE252" s="96"/>
      <c r="CF252" s="96"/>
      <c r="CG252" s="96"/>
      <c r="CH252" s="96"/>
      <c r="CI252" s="96"/>
      <c r="CJ252" s="96"/>
      <c r="CK252" s="96"/>
      <c r="CL252" s="96"/>
      <c r="CM252" s="96"/>
      <c r="CN252" s="96"/>
    </row>
    <row r="253" spans="1:92" ht="15">
      <c r="A253" s="96"/>
      <c r="B253" s="102"/>
      <c r="C253" s="102"/>
      <c r="D253" s="102"/>
      <c r="E253" s="102"/>
      <c r="F253" s="102"/>
      <c r="G253" s="102"/>
      <c r="H253" s="102"/>
      <c r="I253" s="102"/>
      <c r="J253" s="102"/>
      <c r="K253" s="102"/>
      <c r="L253" s="102"/>
      <c r="M253" s="102"/>
      <c r="N253" s="102"/>
      <c r="O253" s="102"/>
      <c r="P253" s="102"/>
      <c r="Q253" s="96"/>
      <c r="R253" s="96"/>
      <c r="S253" s="96"/>
      <c r="T253" s="96"/>
      <c r="U253" s="96"/>
      <c r="V253" s="96"/>
      <c r="W253" s="96"/>
      <c r="X253" s="96"/>
      <c r="Y253" s="96"/>
      <c r="Z253" s="96"/>
      <c r="AA253" s="96"/>
      <c r="AB253" s="96"/>
      <c r="AC253" s="96"/>
      <c r="AD253" s="96"/>
      <c r="AE253" s="99"/>
      <c r="AF253" s="139" t="s">
        <v>334</v>
      </c>
      <c r="AG253" s="138">
        <v>13</v>
      </c>
      <c r="AH253" s="138">
        <v>2019</v>
      </c>
      <c r="AI253" s="138">
        <v>12</v>
      </c>
      <c r="AJ253" s="138" t="s">
        <v>335</v>
      </c>
      <c r="AK253" s="138" t="s">
        <v>543</v>
      </c>
      <c r="AL253" s="123">
        <v>5</v>
      </c>
      <c r="AM253" s="123">
        <v>1874</v>
      </c>
      <c r="AN253" s="123">
        <v>49</v>
      </c>
      <c r="AO253" s="138" t="s">
        <v>27</v>
      </c>
      <c r="AP253" s="96"/>
      <c r="AQ253" s="96"/>
      <c r="AR253" s="96"/>
      <c r="AS253" s="105"/>
      <c r="AT253" s="105"/>
      <c r="AU253" s="96"/>
      <c r="AV253" s="105"/>
      <c r="AW253" s="96"/>
      <c r="AX253" s="96"/>
      <c r="AY253" s="96"/>
      <c r="AZ253" s="96"/>
      <c r="BA253" s="96"/>
      <c r="BB253" s="96"/>
      <c r="BC253" s="96"/>
      <c r="BD253" s="96"/>
      <c r="BE253" s="96"/>
      <c r="BF253" s="96"/>
      <c r="BG253" s="96"/>
      <c r="BH253" s="96"/>
      <c r="BI253" s="96"/>
      <c r="BJ253" s="96"/>
      <c r="BK253" s="96"/>
      <c r="BL253" s="96"/>
      <c r="BM253" s="96"/>
      <c r="BN253" s="96"/>
      <c r="BO253" s="96"/>
      <c r="BP253" s="96"/>
      <c r="BQ253" s="96"/>
      <c r="BR253" s="96"/>
      <c r="BS253" s="96"/>
      <c r="BT253" s="96"/>
      <c r="BU253" s="96"/>
      <c r="BV253" s="96"/>
      <c r="BW253" s="96"/>
      <c r="BX253" s="96"/>
      <c r="BY253" s="96"/>
      <c r="BZ253" s="96"/>
      <c r="CA253" s="96"/>
      <c r="CB253" s="96"/>
      <c r="CC253" s="96"/>
      <c r="CD253" s="96"/>
      <c r="CE253" s="96"/>
      <c r="CF253" s="96"/>
      <c r="CG253" s="96"/>
      <c r="CH253" s="96"/>
      <c r="CI253" s="96"/>
      <c r="CJ253" s="96"/>
      <c r="CK253" s="96"/>
      <c r="CL253" s="96"/>
      <c r="CM253" s="96"/>
      <c r="CN253" s="96"/>
    </row>
    <row r="254" spans="1:92" ht="15">
      <c r="A254" s="96"/>
      <c r="B254" s="102"/>
      <c r="C254" s="102"/>
      <c r="D254" s="102"/>
      <c r="E254" s="102"/>
      <c r="F254" s="102"/>
      <c r="G254" s="102"/>
      <c r="H254" s="102"/>
      <c r="I254" s="102"/>
      <c r="J254" s="102"/>
      <c r="K254" s="102"/>
      <c r="L254" s="102"/>
      <c r="M254" s="102"/>
      <c r="N254" s="102"/>
      <c r="O254" s="102"/>
      <c r="P254" s="102"/>
      <c r="Q254" s="96"/>
      <c r="R254" s="96"/>
      <c r="S254" s="96"/>
      <c r="T254" s="96"/>
      <c r="U254" s="96"/>
      <c r="V254" s="96"/>
      <c r="W254" s="96"/>
      <c r="X254" s="96"/>
      <c r="Y254" s="96"/>
      <c r="Z254" s="96"/>
      <c r="AA254" s="96"/>
      <c r="AB254" s="96"/>
      <c r="AC254" s="96"/>
      <c r="AD254" s="96"/>
      <c r="AE254" s="99"/>
      <c r="AF254" s="139" t="s">
        <v>336</v>
      </c>
      <c r="AG254" s="138">
        <v>5</v>
      </c>
      <c r="AH254" s="138">
        <v>2023</v>
      </c>
      <c r="AI254" s="138">
        <v>12</v>
      </c>
      <c r="AJ254" s="138" t="s">
        <v>598</v>
      </c>
      <c r="AK254" s="138" t="s">
        <v>541</v>
      </c>
      <c r="AL254" s="123">
        <v>14</v>
      </c>
      <c r="AM254" s="123">
        <v>1194</v>
      </c>
      <c r="AN254" s="123">
        <v>49</v>
      </c>
      <c r="AO254" s="138" t="s">
        <v>27</v>
      </c>
      <c r="AP254" s="96"/>
      <c r="AQ254" s="96"/>
      <c r="AR254" s="96"/>
      <c r="AS254" s="105"/>
      <c r="AT254" s="105"/>
      <c r="AU254" s="96"/>
      <c r="AV254" s="105"/>
      <c r="AW254" s="96"/>
      <c r="AX254" s="96"/>
      <c r="AY254" s="96"/>
      <c r="AZ254" s="96"/>
      <c r="BA254" s="96"/>
      <c r="BB254" s="96"/>
      <c r="BC254" s="96"/>
      <c r="BD254" s="96"/>
      <c r="BE254" s="96"/>
      <c r="BF254" s="96"/>
      <c r="BG254" s="96"/>
      <c r="BH254" s="96"/>
      <c r="BI254" s="96"/>
      <c r="BJ254" s="96"/>
      <c r="BK254" s="96"/>
      <c r="BL254" s="96"/>
      <c r="BM254" s="96"/>
      <c r="BN254" s="96"/>
      <c r="BO254" s="96"/>
      <c r="BP254" s="96"/>
      <c r="BQ254" s="96"/>
      <c r="BR254" s="96"/>
      <c r="BS254" s="96"/>
      <c r="BT254" s="96"/>
      <c r="BU254" s="96"/>
      <c r="BV254" s="96"/>
      <c r="BW254" s="96"/>
      <c r="BX254" s="96"/>
      <c r="BY254" s="96"/>
      <c r="BZ254" s="96"/>
      <c r="CA254" s="96"/>
      <c r="CB254" s="96"/>
      <c r="CC254" s="96"/>
      <c r="CD254" s="96"/>
      <c r="CE254" s="96"/>
      <c r="CF254" s="96"/>
      <c r="CG254" s="96"/>
      <c r="CH254" s="96"/>
      <c r="CI254" s="96"/>
      <c r="CJ254" s="96"/>
      <c r="CK254" s="96"/>
      <c r="CL254" s="96"/>
      <c r="CM254" s="96"/>
      <c r="CN254" s="96"/>
    </row>
    <row r="255" spans="1:92" ht="15">
      <c r="A255" s="96"/>
      <c r="B255" s="102"/>
      <c r="C255" s="102"/>
      <c r="D255" s="102"/>
      <c r="E255" s="102"/>
      <c r="F255" s="102"/>
      <c r="G255" s="102"/>
      <c r="H255" s="102"/>
      <c r="I255" s="102"/>
      <c r="J255" s="102"/>
      <c r="K255" s="102"/>
      <c r="L255" s="102"/>
      <c r="M255" s="102"/>
      <c r="N255" s="102"/>
      <c r="O255" s="102"/>
      <c r="P255" s="102"/>
      <c r="Q255" s="96"/>
      <c r="R255" s="96"/>
      <c r="S255" s="96"/>
      <c r="T255" s="96"/>
      <c r="U255" s="96"/>
      <c r="V255" s="96"/>
      <c r="W255" s="96"/>
      <c r="X255" s="96"/>
      <c r="Y255" s="96"/>
      <c r="Z255" s="96"/>
      <c r="AA255" s="96"/>
      <c r="AB255" s="96"/>
      <c r="AC255" s="96"/>
      <c r="AD255" s="96"/>
      <c r="AE255" s="99"/>
      <c r="AF255" s="139" t="s">
        <v>338</v>
      </c>
      <c r="AG255" s="138">
        <v>9</v>
      </c>
      <c r="AH255" s="138">
        <v>2023</v>
      </c>
      <c r="AI255" s="138">
        <v>8</v>
      </c>
      <c r="AJ255" s="138" t="s">
        <v>339</v>
      </c>
      <c r="AK255" s="138" t="s">
        <v>541</v>
      </c>
      <c r="AL255" s="123">
        <v>10</v>
      </c>
      <c r="AM255" s="123">
        <v>1412</v>
      </c>
      <c r="AN255" s="123">
        <v>56</v>
      </c>
      <c r="AO255" s="138" t="s">
        <v>27</v>
      </c>
      <c r="AP255" s="96"/>
      <c r="AQ255" s="96"/>
      <c r="AR255" s="96"/>
      <c r="AS255" s="105"/>
      <c r="AT255" s="105"/>
      <c r="AU255" s="96"/>
      <c r="AV255" s="105"/>
      <c r="AW255" s="96"/>
      <c r="AX255" s="96"/>
      <c r="AY255" s="96"/>
      <c r="AZ255" s="96"/>
      <c r="BA255" s="96"/>
      <c r="BB255" s="96"/>
      <c r="BC255" s="96"/>
      <c r="BD255" s="96"/>
      <c r="BE255" s="96"/>
      <c r="BF255" s="96"/>
      <c r="BG255" s="96"/>
      <c r="BH255" s="96"/>
      <c r="BI255" s="96"/>
      <c r="BJ255" s="96"/>
      <c r="BK255" s="96"/>
      <c r="BL255" s="96"/>
      <c r="BM255" s="96"/>
      <c r="BN255" s="96"/>
      <c r="BO255" s="96"/>
      <c r="BP255" s="96"/>
      <c r="BQ255" s="96"/>
      <c r="BR255" s="96"/>
      <c r="BS255" s="96"/>
      <c r="BT255" s="96"/>
      <c r="BU255" s="96"/>
      <c r="BV255" s="96"/>
      <c r="BW255" s="96"/>
      <c r="BX255" s="96"/>
      <c r="BY255" s="96"/>
      <c r="BZ255" s="96"/>
      <c r="CA255" s="96"/>
      <c r="CB255" s="96"/>
      <c r="CC255" s="96"/>
      <c r="CD255" s="96"/>
      <c r="CE255" s="96"/>
      <c r="CF255" s="96"/>
      <c r="CG255" s="96"/>
      <c r="CH255" s="96"/>
      <c r="CI255" s="96"/>
      <c r="CJ255" s="96"/>
      <c r="CK255" s="96"/>
      <c r="CL255" s="96"/>
      <c r="CM255" s="96"/>
      <c r="CN255" s="96"/>
    </row>
    <row r="256" spans="1:92" ht="15">
      <c r="A256" s="96"/>
      <c r="B256" s="102"/>
      <c r="C256" s="102"/>
      <c r="D256" s="102"/>
      <c r="E256" s="102"/>
      <c r="F256" s="102"/>
      <c r="G256" s="102"/>
      <c r="H256" s="102"/>
      <c r="I256" s="102"/>
      <c r="J256" s="102"/>
      <c r="K256" s="102"/>
      <c r="L256" s="102"/>
      <c r="M256" s="102"/>
      <c r="N256" s="102"/>
      <c r="O256" s="102"/>
      <c r="P256" s="102"/>
      <c r="Q256" s="96"/>
      <c r="R256" s="96"/>
      <c r="S256" s="96"/>
      <c r="T256" s="96"/>
      <c r="U256" s="96"/>
      <c r="V256" s="96"/>
      <c r="W256" s="96"/>
      <c r="X256" s="96"/>
      <c r="Y256" s="96"/>
      <c r="Z256" s="96"/>
      <c r="AA256" s="96"/>
      <c r="AB256" s="96"/>
      <c r="AC256" s="96"/>
      <c r="AD256" s="96"/>
      <c r="AE256" s="99"/>
      <c r="AF256" s="139" t="s">
        <v>340</v>
      </c>
      <c r="AG256" s="138">
        <v>13</v>
      </c>
      <c r="AH256" s="138">
        <v>2015</v>
      </c>
      <c r="AI256" s="138">
        <v>12</v>
      </c>
      <c r="AJ256" s="138" t="s">
        <v>341</v>
      </c>
      <c r="AK256" s="138" t="s">
        <v>12</v>
      </c>
      <c r="AL256" s="123">
        <v>13</v>
      </c>
      <c r="AM256" s="123">
        <v>2907</v>
      </c>
      <c r="AN256" s="123">
        <v>99</v>
      </c>
      <c r="AO256" s="138" t="s">
        <v>27</v>
      </c>
      <c r="AP256" s="96"/>
      <c r="AQ256" s="96"/>
      <c r="AR256" s="96"/>
      <c r="AS256" s="105"/>
      <c r="AT256" s="105"/>
      <c r="AU256" s="96"/>
      <c r="AV256" s="105"/>
      <c r="AW256" s="96"/>
      <c r="AX256" s="96"/>
      <c r="AY256" s="96"/>
      <c r="AZ256" s="96"/>
      <c r="BA256" s="96"/>
      <c r="BB256" s="96"/>
      <c r="BC256" s="96"/>
      <c r="BD256" s="96"/>
      <c r="BE256" s="96"/>
      <c r="BF256" s="96"/>
      <c r="BG256" s="96"/>
      <c r="BH256" s="96"/>
      <c r="BI256" s="96"/>
      <c r="BJ256" s="96"/>
      <c r="BK256" s="96"/>
      <c r="BL256" s="96"/>
      <c r="BM256" s="96"/>
      <c r="BN256" s="96"/>
      <c r="BO256" s="96"/>
      <c r="BP256" s="96"/>
      <c r="BQ256" s="96"/>
      <c r="BR256" s="96"/>
      <c r="BS256" s="96"/>
      <c r="BT256" s="96"/>
      <c r="BU256" s="96"/>
      <c r="BV256" s="96"/>
      <c r="BW256" s="96"/>
      <c r="BX256" s="96"/>
      <c r="BY256" s="96"/>
      <c r="BZ256" s="96"/>
      <c r="CA256" s="96"/>
      <c r="CB256" s="96"/>
      <c r="CC256" s="96"/>
      <c r="CD256" s="96"/>
      <c r="CE256" s="96"/>
      <c r="CF256" s="96"/>
      <c r="CG256" s="96"/>
      <c r="CH256" s="96"/>
      <c r="CI256" s="96"/>
      <c r="CJ256" s="96"/>
      <c r="CK256" s="96"/>
      <c r="CL256" s="96"/>
      <c r="CM256" s="96"/>
      <c r="CN256" s="96"/>
    </row>
    <row r="257" spans="1:92" ht="15">
      <c r="A257" s="96"/>
      <c r="B257" s="102"/>
      <c r="C257" s="102"/>
      <c r="D257" s="102"/>
      <c r="E257" s="102"/>
      <c r="F257" s="102"/>
      <c r="G257" s="102"/>
      <c r="H257" s="102"/>
      <c r="I257" s="102"/>
      <c r="J257" s="102"/>
      <c r="K257" s="102"/>
      <c r="L257" s="102"/>
      <c r="M257" s="102"/>
      <c r="N257" s="102"/>
      <c r="O257" s="102"/>
      <c r="P257" s="102"/>
      <c r="Q257" s="96"/>
      <c r="R257" s="96"/>
      <c r="S257" s="96"/>
      <c r="T257" s="96"/>
      <c r="U257" s="96"/>
      <c r="V257" s="96"/>
      <c r="W257" s="96"/>
      <c r="X257" s="96"/>
      <c r="Y257" s="96"/>
      <c r="Z257" s="96"/>
      <c r="AA257" s="96"/>
      <c r="AB257" s="96"/>
      <c r="AC257" s="96"/>
      <c r="AD257" s="96"/>
      <c r="AE257" s="99"/>
      <c r="AF257" s="139" t="s">
        <v>342</v>
      </c>
      <c r="AG257" s="138">
        <v>13</v>
      </c>
      <c r="AH257" s="138">
        <v>2008</v>
      </c>
      <c r="AI257" s="138">
        <v>12</v>
      </c>
      <c r="AJ257" s="138" t="s">
        <v>343</v>
      </c>
      <c r="AK257" s="138" t="s">
        <v>543</v>
      </c>
      <c r="AL257" s="123">
        <v>19</v>
      </c>
      <c r="AM257" s="123">
        <v>4248</v>
      </c>
      <c r="AN257" s="123">
        <v>121</v>
      </c>
      <c r="AO257" s="138" t="s">
        <v>27</v>
      </c>
      <c r="AP257" s="96"/>
      <c r="AQ257" s="96"/>
      <c r="AR257" s="96"/>
      <c r="AS257" s="105"/>
      <c r="AT257" s="105"/>
      <c r="AU257" s="96"/>
      <c r="AV257" s="105"/>
      <c r="AW257" s="96"/>
      <c r="AX257" s="96"/>
      <c r="AY257" s="96"/>
      <c r="AZ257" s="96"/>
      <c r="BA257" s="96"/>
      <c r="BB257" s="96"/>
      <c r="BC257" s="96"/>
      <c r="BD257" s="96"/>
      <c r="BE257" s="96"/>
      <c r="BF257" s="96"/>
      <c r="BG257" s="96"/>
      <c r="BH257" s="96"/>
      <c r="BI257" s="96"/>
      <c r="BJ257" s="96"/>
      <c r="BK257" s="96"/>
      <c r="BL257" s="96"/>
      <c r="BM257" s="96"/>
      <c r="BN257" s="96"/>
      <c r="BO257" s="96"/>
      <c r="BP257" s="96"/>
      <c r="BQ257" s="96"/>
      <c r="BR257" s="96"/>
      <c r="BS257" s="96"/>
      <c r="BT257" s="96"/>
      <c r="BU257" s="96"/>
      <c r="BV257" s="96"/>
      <c r="BW257" s="96"/>
      <c r="BX257" s="96"/>
      <c r="BY257" s="96"/>
      <c r="BZ257" s="96"/>
      <c r="CA257" s="96"/>
      <c r="CB257" s="96"/>
      <c r="CC257" s="96"/>
      <c r="CD257" s="96"/>
      <c r="CE257" s="96"/>
      <c r="CF257" s="96"/>
      <c r="CG257" s="96"/>
      <c r="CH257" s="96"/>
      <c r="CI257" s="96"/>
      <c r="CJ257" s="96"/>
      <c r="CK257" s="96"/>
      <c r="CL257" s="96"/>
      <c r="CM257" s="96"/>
      <c r="CN257" s="96"/>
    </row>
    <row r="258" spans="1:92" ht="15">
      <c r="A258" s="96"/>
      <c r="B258" s="102"/>
      <c r="C258" s="102"/>
      <c r="D258" s="102"/>
      <c r="E258" s="102"/>
      <c r="F258" s="102"/>
      <c r="G258" s="102"/>
      <c r="H258" s="102"/>
      <c r="I258" s="102"/>
      <c r="J258" s="102"/>
      <c r="K258" s="102"/>
      <c r="L258" s="102"/>
      <c r="M258" s="102"/>
      <c r="N258" s="102"/>
      <c r="O258" s="102"/>
      <c r="P258" s="102"/>
      <c r="Q258" s="96"/>
      <c r="R258" s="96"/>
      <c r="S258" s="96"/>
      <c r="T258" s="96"/>
      <c r="U258" s="96"/>
      <c r="V258" s="96"/>
      <c r="W258" s="96"/>
      <c r="X258" s="96"/>
      <c r="Y258" s="96"/>
      <c r="Z258" s="96"/>
      <c r="AA258" s="96"/>
      <c r="AB258" s="96"/>
      <c r="AC258" s="96"/>
      <c r="AD258" s="96"/>
      <c r="AE258" s="99"/>
      <c r="AF258" s="139" t="s">
        <v>344</v>
      </c>
      <c r="AG258" s="138">
        <v>13</v>
      </c>
      <c r="AH258" s="138">
        <v>2008</v>
      </c>
      <c r="AI258" s="138">
        <v>12</v>
      </c>
      <c r="AJ258" s="138" t="s">
        <v>345</v>
      </c>
      <c r="AK258" s="138" t="s">
        <v>541</v>
      </c>
      <c r="AL258" s="123">
        <v>13</v>
      </c>
      <c r="AM258" s="123">
        <v>2245</v>
      </c>
      <c r="AN258" s="123">
        <v>72</v>
      </c>
      <c r="AO258" s="138" t="s">
        <v>27</v>
      </c>
      <c r="AP258" s="96"/>
      <c r="AQ258" s="96"/>
      <c r="AR258" s="96"/>
      <c r="AS258" s="105"/>
      <c r="AT258" s="105"/>
      <c r="AU258" s="96"/>
      <c r="AV258" s="105"/>
      <c r="AW258" s="96"/>
      <c r="AX258" s="96"/>
      <c r="AY258" s="96"/>
      <c r="AZ258" s="96"/>
      <c r="BA258" s="96"/>
      <c r="BB258" s="96"/>
      <c r="BC258" s="96"/>
      <c r="BD258" s="96"/>
      <c r="BE258" s="96"/>
      <c r="BF258" s="96"/>
      <c r="BG258" s="96"/>
      <c r="BH258" s="96"/>
      <c r="BI258" s="96"/>
      <c r="BJ258" s="96"/>
      <c r="BK258" s="96"/>
      <c r="BL258" s="96"/>
      <c r="BM258" s="96"/>
      <c r="BN258" s="96"/>
      <c r="BO258" s="96"/>
      <c r="BP258" s="96"/>
      <c r="BQ258" s="96"/>
      <c r="BR258" s="96"/>
      <c r="BS258" s="96"/>
      <c r="BT258" s="96"/>
      <c r="BU258" s="96"/>
      <c r="BV258" s="96"/>
      <c r="BW258" s="96"/>
      <c r="BX258" s="96"/>
      <c r="BY258" s="96"/>
      <c r="BZ258" s="96"/>
      <c r="CA258" s="96"/>
      <c r="CB258" s="96"/>
      <c r="CC258" s="96"/>
      <c r="CD258" s="96"/>
      <c r="CE258" s="96"/>
      <c r="CF258" s="96"/>
      <c r="CG258" s="96"/>
      <c r="CH258" s="96"/>
      <c r="CI258" s="96"/>
      <c r="CJ258" s="96"/>
      <c r="CK258" s="96"/>
      <c r="CL258" s="96"/>
      <c r="CM258" s="96"/>
      <c r="CN258" s="96"/>
    </row>
    <row r="259" spans="1:92" ht="15">
      <c r="A259" s="96"/>
      <c r="B259" s="102"/>
      <c r="C259" s="102"/>
      <c r="D259" s="102"/>
      <c r="E259" s="102"/>
      <c r="F259" s="102"/>
      <c r="G259" s="102"/>
      <c r="H259" s="102"/>
      <c r="I259" s="102"/>
      <c r="J259" s="102"/>
      <c r="K259" s="102"/>
      <c r="L259" s="102"/>
      <c r="M259" s="102"/>
      <c r="N259" s="102"/>
      <c r="O259" s="102"/>
      <c r="P259" s="102"/>
      <c r="Q259" s="96"/>
      <c r="R259" s="96"/>
      <c r="S259" s="96"/>
      <c r="T259" s="96"/>
      <c r="U259" s="96"/>
      <c r="V259" s="96"/>
      <c r="W259" s="96"/>
      <c r="X259" s="96"/>
      <c r="Y259" s="96"/>
      <c r="Z259" s="96"/>
      <c r="AA259" s="96"/>
      <c r="AB259" s="96"/>
      <c r="AC259" s="96"/>
      <c r="AD259" s="96"/>
      <c r="AE259" s="99"/>
      <c r="AF259" s="139" t="s">
        <v>346</v>
      </c>
      <c r="AG259" s="138">
        <v>10</v>
      </c>
      <c r="AH259" s="138">
        <v>2010</v>
      </c>
      <c r="AI259" s="138">
        <v>12</v>
      </c>
      <c r="AJ259" s="138" t="s">
        <v>347</v>
      </c>
      <c r="AK259" s="138" t="s">
        <v>541</v>
      </c>
      <c r="AL259" s="123">
        <v>34</v>
      </c>
      <c r="AM259" s="123">
        <v>4805</v>
      </c>
      <c r="AN259" s="123">
        <v>192</v>
      </c>
      <c r="AO259" s="138" t="s">
        <v>27</v>
      </c>
      <c r="AP259" s="96"/>
      <c r="AQ259" s="96"/>
      <c r="AR259" s="96"/>
      <c r="AS259" s="105"/>
      <c r="AT259" s="105"/>
      <c r="AU259" s="96"/>
      <c r="AV259" s="105"/>
      <c r="AW259" s="96"/>
      <c r="AX259" s="96"/>
      <c r="AY259" s="96"/>
      <c r="AZ259" s="96"/>
      <c r="BA259" s="96"/>
      <c r="BB259" s="96"/>
      <c r="BC259" s="96"/>
      <c r="BD259" s="96"/>
      <c r="BE259" s="96"/>
      <c r="BF259" s="96"/>
      <c r="BG259" s="96"/>
      <c r="BH259" s="96"/>
      <c r="BI259" s="96"/>
      <c r="BJ259" s="96"/>
      <c r="BK259" s="96"/>
      <c r="BL259" s="96"/>
      <c r="BM259" s="96"/>
      <c r="BN259" s="96"/>
      <c r="BO259" s="96"/>
      <c r="BP259" s="96"/>
      <c r="BQ259" s="96"/>
      <c r="BR259" s="96"/>
      <c r="BS259" s="96"/>
      <c r="BT259" s="96"/>
      <c r="BU259" s="96"/>
      <c r="BV259" s="96"/>
      <c r="BW259" s="96"/>
      <c r="BX259" s="96"/>
      <c r="BY259" s="96"/>
      <c r="BZ259" s="96"/>
      <c r="CA259" s="96"/>
      <c r="CB259" s="96"/>
      <c r="CC259" s="96"/>
      <c r="CD259" s="96"/>
      <c r="CE259" s="96"/>
      <c r="CF259" s="96"/>
      <c r="CG259" s="96"/>
      <c r="CH259" s="96"/>
      <c r="CI259" s="96"/>
      <c r="CJ259" s="96"/>
      <c r="CK259" s="96"/>
      <c r="CL259" s="96"/>
      <c r="CM259" s="96"/>
      <c r="CN259" s="96"/>
    </row>
    <row r="260" spans="1:92" ht="15">
      <c r="A260" s="96"/>
      <c r="B260" s="102"/>
      <c r="C260" s="102"/>
      <c r="D260" s="102"/>
      <c r="E260" s="102"/>
      <c r="F260" s="102"/>
      <c r="G260" s="102"/>
      <c r="H260" s="102"/>
      <c r="I260" s="102"/>
      <c r="J260" s="102"/>
      <c r="K260" s="102"/>
      <c r="L260" s="102"/>
      <c r="M260" s="102"/>
      <c r="N260" s="102"/>
      <c r="O260" s="102"/>
      <c r="P260" s="102"/>
      <c r="Q260" s="96"/>
      <c r="R260" s="96"/>
      <c r="S260" s="96"/>
      <c r="T260" s="96"/>
      <c r="U260" s="96"/>
      <c r="V260" s="96"/>
      <c r="W260" s="96"/>
      <c r="X260" s="96"/>
      <c r="Y260" s="96"/>
      <c r="Z260" s="96"/>
      <c r="AA260" s="96"/>
      <c r="AB260" s="96"/>
      <c r="AC260" s="96"/>
      <c r="AD260" s="96"/>
      <c r="AE260" s="99"/>
      <c r="AF260" s="139" t="s">
        <v>348</v>
      </c>
      <c r="AG260" s="138">
        <v>10</v>
      </c>
      <c r="AH260" s="138" t="s">
        <v>27</v>
      </c>
      <c r="AI260" s="138" t="s">
        <v>27</v>
      </c>
      <c r="AJ260" s="138" t="s">
        <v>27</v>
      </c>
      <c r="AK260" s="138" t="s">
        <v>27</v>
      </c>
      <c r="AL260" s="123" t="s">
        <v>27</v>
      </c>
      <c r="AM260" s="123" t="s">
        <v>27</v>
      </c>
      <c r="AN260" s="123" t="s">
        <v>27</v>
      </c>
      <c r="AO260" s="138"/>
      <c r="AP260" s="96"/>
      <c r="AQ260" s="96"/>
      <c r="AR260" s="96"/>
      <c r="AS260" s="105"/>
      <c r="AT260" s="105"/>
      <c r="AU260" s="96"/>
      <c r="AV260" s="105"/>
      <c r="AW260" s="96"/>
      <c r="AX260" s="96"/>
      <c r="AY260" s="96"/>
      <c r="AZ260" s="96"/>
      <c r="BA260" s="96"/>
      <c r="BB260" s="96"/>
      <c r="BC260" s="96"/>
      <c r="BD260" s="96"/>
      <c r="BE260" s="96"/>
      <c r="BF260" s="96"/>
      <c r="BG260" s="96"/>
      <c r="BH260" s="96"/>
      <c r="BI260" s="96"/>
      <c r="BJ260" s="96"/>
      <c r="BK260" s="96"/>
      <c r="BL260" s="96"/>
      <c r="BM260" s="96"/>
      <c r="BN260" s="96"/>
      <c r="BO260" s="96"/>
      <c r="BP260" s="96"/>
      <c r="BQ260" s="96"/>
      <c r="BR260" s="96"/>
      <c r="BS260" s="96"/>
      <c r="BT260" s="96"/>
      <c r="BU260" s="96"/>
      <c r="BV260" s="96"/>
      <c r="BW260" s="96"/>
      <c r="BX260" s="96"/>
      <c r="BY260" s="96"/>
      <c r="BZ260" s="96"/>
      <c r="CA260" s="96"/>
      <c r="CB260" s="96"/>
      <c r="CC260" s="96"/>
      <c r="CD260" s="96"/>
      <c r="CE260" s="96"/>
      <c r="CF260" s="96"/>
      <c r="CG260" s="96"/>
      <c r="CH260" s="96"/>
      <c r="CI260" s="96"/>
      <c r="CJ260" s="96"/>
      <c r="CK260" s="96"/>
      <c r="CL260" s="96"/>
      <c r="CM260" s="96"/>
      <c r="CN260" s="96"/>
    </row>
    <row r="261" spans="1:92" ht="15">
      <c r="A261" s="96"/>
      <c r="B261" s="102"/>
      <c r="C261" s="102"/>
      <c r="D261" s="102"/>
      <c r="E261" s="102"/>
      <c r="F261" s="102"/>
      <c r="G261" s="102"/>
      <c r="H261" s="102"/>
      <c r="I261" s="102"/>
      <c r="J261" s="102"/>
      <c r="K261" s="102"/>
      <c r="L261" s="102"/>
      <c r="M261" s="102"/>
      <c r="N261" s="102"/>
      <c r="O261" s="102"/>
      <c r="P261" s="102"/>
      <c r="Q261" s="96"/>
      <c r="R261" s="96"/>
      <c r="S261" s="96"/>
      <c r="T261" s="96"/>
      <c r="U261" s="96"/>
      <c r="V261" s="96"/>
      <c r="W261" s="96"/>
      <c r="X261" s="96"/>
      <c r="Y261" s="96"/>
      <c r="Z261" s="96"/>
      <c r="AA261" s="96"/>
      <c r="AB261" s="96"/>
      <c r="AC261" s="96"/>
      <c r="AD261" s="96"/>
      <c r="AE261" s="99"/>
      <c r="AF261" s="139" t="s">
        <v>349</v>
      </c>
      <c r="AG261" s="138">
        <v>10</v>
      </c>
      <c r="AH261" s="138" t="s">
        <v>27</v>
      </c>
      <c r="AI261" s="138" t="s">
        <v>27</v>
      </c>
      <c r="AJ261" s="138" t="s">
        <v>27</v>
      </c>
      <c r="AK261" s="138" t="s">
        <v>27</v>
      </c>
      <c r="AL261" s="123" t="s">
        <v>27</v>
      </c>
      <c r="AM261" s="123" t="s">
        <v>27</v>
      </c>
      <c r="AN261" s="123" t="s">
        <v>27</v>
      </c>
      <c r="AO261" s="138"/>
      <c r="AP261" s="96"/>
      <c r="AQ261" s="96"/>
      <c r="AR261" s="96"/>
      <c r="AS261" s="105"/>
      <c r="AT261" s="105"/>
      <c r="AU261" s="96"/>
      <c r="AV261" s="105"/>
      <c r="AW261" s="96"/>
      <c r="AX261" s="96"/>
      <c r="AY261" s="96"/>
      <c r="AZ261" s="96"/>
      <c r="BA261" s="96"/>
      <c r="BB261" s="96"/>
      <c r="BC261" s="96"/>
      <c r="BD261" s="96"/>
      <c r="BE261" s="96"/>
      <c r="BF261" s="96"/>
      <c r="BG261" s="96"/>
      <c r="BH261" s="96"/>
      <c r="BI261" s="96"/>
      <c r="BJ261" s="96"/>
      <c r="BK261" s="96"/>
      <c r="BL261" s="96"/>
      <c r="BM261" s="96"/>
      <c r="BN261" s="96"/>
      <c r="BO261" s="96"/>
      <c r="BP261" s="96"/>
      <c r="BQ261" s="96"/>
      <c r="BR261" s="96"/>
      <c r="BS261" s="96"/>
      <c r="BT261" s="96"/>
      <c r="BU261" s="96"/>
      <c r="BV261" s="96"/>
      <c r="BW261" s="96"/>
      <c r="BX261" s="96"/>
      <c r="BY261" s="96"/>
      <c r="BZ261" s="96"/>
      <c r="CA261" s="96"/>
      <c r="CB261" s="96"/>
      <c r="CC261" s="96"/>
      <c r="CD261" s="96"/>
      <c r="CE261" s="96"/>
      <c r="CF261" s="96"/>
      <c r="CG261" s="96"/>
      <c r="CH261" s="96"/>
      <c r="CI261" s="96"/>
      <c r="CJ261" s="96"/>
      <c r="CK261" s="96"/>
      <c r="CL261" s="96"/>
      <c r="CM261" s="96"/>
      <c r="CN261" s="96"/>
    </row>
    <row r="262" spans="1:92" ht="15">
      <c r="A262" s="96"/>
      <c r="B262" s="102"/>
      <c r="C262" s="102"/>
      <c r="D262" s="102"/>
      <c r="E262" s="102"/>
      <c r="F262" s="102"/>
      <c r="G262" s="102"/>
      <c r="H262" s="102"/>
      <c r="I262" s="102"/>
      <c r="J262" s="102"/>
      <c r="K262" s="102"/>
      <c r="L262" s="102"/>
      <c r="M262" s="102"/>
      <c r="N262" s="102"/>
      <c r="O262" s="102"/>
      <c r="P262" s="102"/>
      <c r="Q262" s="96"/>
      <c r="R262" s="96"/>
      <c r="S262" s="96"/>
      <c r="T262" s="96"/>
      <c r="U262" s="96"/>
      <c r="V262" s="96"/>
      <c r="W262" s="96"/>
      <c r="X262" s="96"/>
      <c r="Y262" s="96"/>
      <c r="Z262" s="96"/>
      <c r="AA262" s="96"/>
      <c r="AB262" s="96"/>
      <c r="AC262" s="96"/>
      <c r="AD262" s="96"/>
      <c r="AE262" s="99"/>
      <c r="AF262" s="139" t="s">
        <v>350</v>
      </c>
      <c r="AG262" s="138">
        <v>6</v>
      </c>
      <c r="AH262" s="138" t="s">
        <v>27</v>
      </c>
      <c r="AI262" s="138" t="s">
        <v>27</v>
      </c>
      <c r="AJ262" s="138" t="s">
        <v>27</v>
      </c>
      <c r="AK262" s="138" t="s">
        <v>27</v>
      </c>
      <c r="AL262" s="123" t="s">
        <v>27</v>
      </c>
      <c r="AM262" s="123" t="s">
        <v>27</v>
      </c>
      <c r="AN262" s="123" t="s">
        <v>27</v>
      </c>
      <c r="AO262" s="138"/>
      <c r="AP262" s="96"/>
      <c r="AQ262" s="96"/>
      <c r="AR262" s="96"/>
      <c r="AS262" s="105"/>
      <c r="AT262" s="105"/>
      <c r="AU262" s="96"/>
      <c r="AV262" s="105"/>
      <c r="AW262" s="96"/>
      <c r="AX262" s="96"/>
      <c r="AY262" s="96"/>
      <c r="AZ262" s="96"/>
      <c r="BA262" s="96"/>
      <c r="BB262" s="96"/>
      <c r="BC262" s="96"/>
      <c r="BD262" s="96"/>
      <c r="BE262" s="96"/>
      <c r="BF262" s="96"/>
      <c r="BG262" s="96"/>
      <c r="BH262" s="96"/>
      <c r="BI262" s="96"/>
      <c r="BJ262" s="96"/>
      <c r="BK262" s="96"/>
      <c r="BL262" s="96"/>
      <c r="BM262" s="96"/>
      <c r="BN262" s="96"/>
      <c r="BO262" s="96"/>
      <c r="BP262" s="96"/>
      <c r="BQ262" s="96"/>
      <c r="BR262" s="96"/>
      <c r="BS262" s="96"/>
      <c r="BT262" s="96"/>
      <c r="BU262" s="96"/>
      <c r="BV262" s="96"/>
      <c r="BW262" s="96"/>
      <c r="BX262" s="96"/>
      <c r="BY262" s="96"/>
      <c r="BZ262" s="96"/>
      <c r="CA262" s="96"/>
      <c r="CB262" s="96"/>
      <c r="CC262" s="96"/>
      <c r="CD262" s="96"/>
      <c r="CE262" s="96"/>
      <c r="CF262" s="96"/>
      <c r="CG262" s="96"/>
      <c r="CH262" s="96"/>
      <c r="CI262" s="96"/>
      <c r="CJ262" s="96"/>
      <c r="CK262" s="96"/>
      <c r="CL262" s="96"/>
      <c r="CM262" s="96"/>
      <c r="CN262" s="96"/>
    </row>
    <row r="263" spans="1:92" ht="15">
      <c r="A263" s="96"/>
      <c r="B263" s="102"/>
      <c r="C263" s="102"/>
      <c r="D263" s="102"/>
      <c r="E263" s="102"/>
      <c r="F263" s="102"/>
      <c r="G263" s="102"/>
      <c r="H263" s="102"/>
      <c r="I263" s="102"/>
      <c r="J263" s="102"/>
      <c r="K263" s="102"/>
      <c r="L263" s="102"/>
      <c r="M263" s="102"/>
      <c r="N263" s="102"/>
      <c r="O263" s="102"/>
      <c r="P263" s="102"/>
      <c r="Q263" s="96"/>
      <c r="R263" s="96"/>
      <c r="S263" s="96"/>
      <c r="T263" s="96"/>
      <c r="U263" s="96"/>
      <c r="V263" s="96"/>
      <c r="W263" s="96"/>
      <c r="X263" s="96"/>
      <c r="Y263" s="96"/>
      <c r="Z263" s="96"/>
      <c r="AA263" s="96"/>
      <c r="AB263" s="96"/>
      <c r="AC263" s="96"/>
      <c r="AD263" s="96"/>
      <c r="AE263" s="99"/>
      <c r="AF263" s="139" t="s">
        <v>351</v>
      </c>
      <c r="AG263" s="138">
        <v>4</v>
      </c>
      <c r="AH263" s="138" t="s">
        <v>27</v>
      </c>
      <c r="AI263" s="138" t="s">
        <v>27</v>
      </c>
      <c r="AJ263" s="138" t="s">
        <v>27</v>
      </c>
      <c r="AK263" s="138" t="s">
        <v>27</v>
      </c>
      <c r="AL263" s="123" t="s">
        <v>27</v>
      </c>
      <c r="AM263" s="123" t="s">
        <v>27</v>
      </c>
      <c r="AN263" s="123" t="s">
        <v>27</v>
      </c>
      <c r="AO263" s="138"/>
      <c r="AP263" s="96"/>
      <c r="AQ263" s="96"/>
      <c r="AR263" s="96"/>
      <c r="AS263" s="105"/>
      <c r="AT263" s="105"/>
      <c r="AU263" s="96"/>
      <c r="AV263" s="105"/>
      <c r="AW263" s="96"/>
      <c r="AX263" s="96"/>
      <c r="AY263" s="96"/>
      <c r="AZ263" s="96"/>
      <c r="BA263" s="96"/>
      <c r="BB263" s="96"/>
      <c r="BC263" s="96"/>
      <c r="BD263" s="96"/>
      <c r="BE263" s="96"/>
      <c r="BF263" s="96"/>
      <c r="BG263" s="96"/>
      <c r="BH263" s="96"/>
      <c r="BI263" s="96"/>
      <c r="BJ263" s="96"/>
      <c r="BK263" s="96"/>
      <c r="BL263" s="96"/>
      <c r="BM263" s="96"/>
      <c r="BN263" s="96"/>
      <c r="BO263" s="96"/>
      <c r="BP263" s="96"/>
      <c r="BQ263" s="96"/>
      <c r="BR263" s="96"/>
      <c r="BS263" s="96"/>
      <c r="BT263" s="96"/>
      <c r="BU263" s="96"/>
      <c r="BV263" s="96"/>
      <c r="BW263" s="96"/>
      <c r="BX263" s="96"/>
      <c r="BY263" s="96"/>
      <c r="BZ263" s="96"/>
      <c r="CA263" s="96"/>
      <c r="CB263" s="96"/>
      <c r="CC263" s="96"/>
      <c r="CD263" s="96"/>
      <c r="CE263" s="96"/>
      <c r="CF263" s="96"/>
      <c r="CG263" s="96"/>
      <c r="CH263" s="96"/>
      <c r="CI263" s="96"/>
      <c r="CJ263" s="96"/>
      <c r="CK263" s="96"/>
      <c r="CL263" s="96"/>
      <c r="CM263" s="96"/>
      <c r="CN263" s="96"/>
    </row>
    <row r="264" spans="1:92" ht="15">
      <c r="A264" s="96"/>
      <c r="B264" s="102"/>
      <c r="C264" s="102"/>
      <c r="D264" s="102"/>
      <c r="E264" s="102"/>
      <c r="F264" s="102"/>
      <c r="G264" s="102"/>
      <c r="H264" s="102"/>
      <c r="I264" s="102"/>
      <c r="J264" s="102"/>
      <c r="K264" s="102"/>
      <c r="L264" s="102"/>
      <c r="M264" s="102"/>
      <c r="N264" s="102"/>
      <c r="O264" s="102"/>
      <c r="P264" s="102"/>
      <c r="Q264" s="96"/>
      <c r="R264" s="96"/>
      <c r="S264" s="96"/>
      <c r="T264" s="96"/>
      <c r="U264" s="96"/>
      <c r="V264" s="96"/>
      <c r="W264" s="96"/>
      <c r="X264" s="96"/>
      <c r="Y264" s="96"/>
      <c r="Z264" s="96"/>
      <c r="AA264" s="96"/>
      <c r="AB264" s="96"/>
      <c r="AC264" s="96"/>
      <c r="AD264" s="96"/>
      <c r="AE264" s="99"/>
      <c r="AF264" s="139" t="s">
        <v>352</v>
      </c>
      <c r="AG264" s="138">
        <v>12</v>
      </c>
      <c r="AH264" s="138">
        <v>2015</v>
      </c>
      <c r="AI264" s="138">
        <v>12</v>
      </c>
      <c r="AJ264" s="138" t="s">
        <v>599</v>
      </c>
      <c r="AK264" s="138" t="s">
        <v>600</v>
      </c>
      <c r="AL264" s="123">
        <v>26</v>
      </c>
      <c r="AM264" s="123">
        <v>4652</v>
      </c>
      <c r="AN264" s="123">
        <v>167</v>
      </c>
      <c r="AO264" s="138" t="s">
        <v>27</v>
      </c>
      <c r="AP264" s="96"/>
      <c r="AQ264" s="96"/>
      <c r="AR264" s="96"/>
      <c r="AS264" s="105"/>
      <c r="AT264" s="105"/>
      <c r="AU264" s="96"/>
      <c r="AV264" s="105"/>
      <c r="AW264" s="96"/>
      <c r="AX264" s="96"/>
      <c r="AY264" s="96"/>
      <c r="AZ264" s="96"/>
      <c r="BA264" s="96"/>
      <c r="BB264" s="96"/>
      <c r="BC264" s="96"/>
      <c r="BD264" s="96"/>
      <c r="BE264" s="96"/>
      <c r="BF264" s="96"/>
      <c r="BG264" s="96"/>
      <c r="BH264" s="96"/>
      <c r="BI264" s="96"/>
      <c r="BJ264" s="96"/>
      <c r="BK264" s="96"/>
      <c r="BL264" s="96"/>
      <c r="BM264" s="96"/>
      <c r="BN264" s="96"/>
      <c r="BO264" s="96"/>
      <c r="BP264" s="96"/>
      <c r="BQ264" s="96"/>
      <c r="BR264" s="96"/>
      <c r="BS264" s="96"/>
      <c r="BT264" s="96"/>
      <c r="BU264" s="96"/>
      <c r="BV264" s="96"/>
      <c r="BW264" s="96"/>
      <c r="BX264" s="96"/>
      <c r="BY264" s="96"/>
      <c r="BZ264" s="96"/>
      <c r="CA264" s="96"/>
      <c r="CB264" s="96"/>
      <c r="CC264" s="96"/>
      <c r="CD264" s="96"/>
      <c r="CE264" s="96"/>
      <c r="CF264" s="96"/>
      <c r="CG264" s="96"/>
      <c r="CH264" s="96"/>
      <c r="CI264" s="96"/>
      <c r="CJ264" s="96"/>
      <c r="CK264" s="96"/>
      <c r="CL264" s="96"/>
      <c r="CM264" s="96"/>
      <c r="CN264" s="96"/>
    </row>
    <row r="265" spans="1:92" ht="15">
      <c r="A265" s="96"/>
      <c r="B265" s="102"/>
      <c r="C265" s="102"/>
      <c r="D265" s="102"/>
      <c r="E265" s="102"/>
      <c r="F265" s="102"/>
      <c r="G265" s="102"/>
      <c r="H265" s="102"/>
      <c r="I265" s="102"/>
      <c r="J265" s="102"/>
      <c r="K265" s="102"/>
      <c r="L265" s="102"/>
      <c r="M265" s="102"/>
      <c r="N265" s="102"/>
      <c r="O265" s="102"/>
      <c r="P265" s="102"/>
      <c r="Q265" s="96"/>
      <c r="R265" s="96"/>
      <c r="S265" s="96"/>
      <c r="T265" s="96"/>
      <c r="U265" s="96"/>
      <c r="V265" s="96"/>
      <c r="W265" s="96"/>
      <c r="X265" s="96"/>
      <c r="Y265" s="96"/>
      <c r="Z265" s="96"/>
      <c r="AA265" s="96"/>
      <c r="AB265" s="96"/>
      <c r="AC265" s="96"/>
      <c r="AD265" s="96"/>
      <c r="AE265" s="99"/>
      <c r="AF265" s="139" t="s">
        <v>354</v>
      </c>
      <c r="AG265" s="138">
        <v>10</v>
      </c>
      <c r="AH265" s="138" t="s">
        <v>27</v>
      </c>
      <c r="AI265" s="138" t="s">
        <v>27</v>
      </c>
      <c r="AJ265" s="138" t="s">
        <v>27</v>
      </c>
      <c r="AK265" s="138" t="s">
        <v>27</v>
      </c>
      <c r="AL265" s="123" t="s">
        <v>27</v>
      </c>
      <c r="AM265" s="123" t="s">
        <v>27</v>
      </c>
      <c r="AN265" s="123" t="s">
        <v>27</v>
      </c>
      <c r="AO265" s="138" t="s">
        <v>27</v>
      </c>
      <c r="AP265" s="96"/>
      <c r="AQ265" s="96"/>
      <c r="AR265" s="96"/>
      <c r="AS265" s="105"/>
      <c r="AT265" s="105"/>
      <c r="AU265" s="96"/>
      <c r="AV265" s="105"/>
      <c r="AW265" s="96"/>
      <c r="AX265" s="96"/>
      <c r="AY265" s="96"/>
      <c r="AZ265" s="96"/>
      <c r="BA265" s="96"/>
      <c r="BB265" s="96"/>
      <c r="BC265" s="96"/>
      <c r="BD265" s="96"/>
      <c r="BE265" s="96"/>
      <c r="BF265" s="96"/>
      <c r="BG265" s="96"/>
      <c r="BH265" s="96"/>
      <c r="BI265" s="96"/>
      <c r="BJ265" s="96"/>
      <c r="BK265" s="96"/>
      <c r="BL265" s="96"/>
      <c r="BM265" s="96"/>
      <c r="BN265" s="96"/>
      <c r="BO265" s="96"/>
      <c r="BP265" s="96"/>
      <c r="BQ265" s="96"/>
      <c r="BR265" s="96"/>
      <c r="BS265" s="96"/>
      <c r="BT265" s="96"/>
      <c r="BU265" s="96"/>
      <c r="BV265" s="96"/>
      <c r="BW265" s="96"/>
      <c r="BX265" s="96"/>
      <c r="BY265" s="96"/>
      <c r="BZ265" s="96"/>
      <c r="CA265" s="96"/>
      <c r="CB265" s="96"/>
      <c r="CC265" s="96"/>
      <c r="CD265" s="96"/>
      <c r="CE265" s="96"/>
      <c r="CF265" s="96"/>
      <c r="CG265" s="96"/>
      <c r="CH265" s="96"/>
      <c r="CI265" s="96"/>
      <c r="CJ265" s="96"/>
      <c r="CK265" s="96"/>
      <c r="CL265" s="96"/>
      <c r="CM265" s="96"/>
      <c r="CN265" s="96"/>
    </row>
    <row r="266" spans="1:92" ht="15">
      <c r="A266" s="96"/>
      <c r="B266" s="102"/>
      <c r="C266" s="102"/>
      <c r="D266" s="102"/>
      <c r="E266" s="102"/>
      <c r="F266" s="102"/>
      <c r="G266" s="102"/>
      <c r="H266" s="102"/>
      <c r="I266" s="102"/>
      <c r="J266" s="102"/>
      <c r="K266" s="102"/>
      <c r="L266" s="102"/>
      <c r="M266" s="102"/>
      <c r="N266" s="102"/>
      <c r="O266" s="102"/>
      <c r="P266" s="102"/>
      <c r="Q266" s="96"/>
      <c r="R266" s="96"/>
      <c r="S266" s="96"/>
      <c r="T266" s="96"/>
      <c r="U266" s="96"/>
      <c r="V266" s="96"/>
      <c r="W266" s="96"/>
      <c r="X266" s="96"/>
      <c r="Y266" s="96"/>
      <c r="Z266" s="96"/>
      <c r="AA266" s="96"/>
      <c r="AB266" s="96"/>
      <c r="AC266" s="96"/>
      <c r="AD266" s="96"/>
      <c r="AE266" s="99"/>
      <c r="AF266" s="139" t="s">
        <v>355</v>
      </c>
      <c r="AG266" s="138">
        <v>9</v>
      </c>
      <c r="AH266" s="138" t="s">
        <v>27</v>
      </c>
      <c r="AI266" s="138" t="s">
        <v>27</v>
      </c>
      <c r="AJ266" s="138" t="s">
        <v>27</v>
      </c>
      <c r="AK266" s="138" t="s">
        <v>27</v>
      </c>
      <c r="AL266" s="123" t="s">
        <v>27</v>
      </c>
      <c r="AM266" s="123" t="s">
        <v>27</v>
      </c>
      <c r="AN266" s="123" t="s">
        <v>27</v>
      </c>
      <c r="AO266" s="138" t="s">
        <v>27</v>
      </c>
      <c r="AP266" s="96"/>
      <c r="AQ266" s="96"/>
      <c r="AR266" s="96"/>
      <c r="AS266" s="105"/>
      <c r="AT266" s="105"/>
      <c r="AU266" s="96"/>
      <c r="AV266" s="105"/>
      <c r="AW266" s="96"/>
      <c r="AX266" s="96"/>
      <c r="AY266" s="96"/>
      <c r="AZ266" s="96"/>
      <c r="BA266" s="96"/>
      <c r="BB266" s="96"/>
      <c r="BC266" s="96"/>
      <c r="BD266" s="96"/>
      <c r="BE266" s="96"/>
      <c r="BF266" s="96"/>
      <c r="BG266" s="96"/>
      <c r="BH266" s="96"/>
      <c r="BI266" s="96"/>
      <c r="BJ266" s="96"/>
      <c r="BK266" s="96"/>
      <c r="BL266" s="96"/>
      <c r="BM266" s="96"/>
      <c r="BN266" s="96"/>
      <c r="BO266" s="96"/>
      <c r="BP266" s="96"/>
      <c r="BQ266" s="96"/>
      <c r="BR266" s="96"/>
      <c r="BS266" s="96"/>
      <c r="BT266" s="96"/>
      <c r="BU266" s="96"/>
      <c r="BV266" s="96"/>
      <c r="BW266" s="96"/>
      <c r="BX266" s="96"/>
      <c r="BY266" s="96"/>
      <c r="BZ266" s="96"/>
      <c r="CA266" s="96"/>
      <c r="CB266" s="96"/>
      <c r="CC266" s="96"/>
      <c r="CD266" s="96"/>
      <c r="CE266" s="96"/>
      <c r="CF266" s="96"/>
      <c r="CG266" s="96"/>
      <c r="CH266" s="96"/>
      <c r="CI266" s="96"/>
      <c r="CJ266" s="96"/>
      <c r="CK266" s="96"/>
      <c r="CL266" s="96"/>
      <c r="CM266" s="96"/>
      <c r="CN266" s="96"/>
    </row>
    <row r="267" spans="1:92" ht="15">
      <c r="A267" s="96"/>
      <c r="B267" s="102"/>
      <c r="C267" s="102"/>
      <c r="D267" s="102"/>
      <c r="E267" s="102"/>
      <c r="F267" s="102"/>
      <c r="G267" s="102"/>
      <c r="H267" s="102"/>
      <c r="I267" s="102"/>
      <c r="J267" s="102"/>
      <c r="K267" s="102"/>
      <c r="L267" s="102"/>
      <c r="M267" s="102"/>
      <c r="N267" s="102"/>
      <c r="O267" s="102"/>
      <c r="P267" s="102"/>
      <c r="Q267" s="96"/>
      <c r="R267" s="96"/>
      <c r="S267" s="96"/>
      <c r="T267" s="96"/>
      <c r="U267" s="96"/>
      <c r="V267" s="96"/>
      <c r="W267" s="96"/>
      <c r="X267" s="96"/>
      <c r="Y267" s="96"/>
      <c r="Z267" s="96"/>
      <c r="AA267" s="96"/>
      <c r="AB267" s="96"/>
      <c r="AC267" s="96"/>
      <c r="AD267" s="96"/>
      <c r="AE267" s="99"/>
      <c r="AF267" s="139" t="s">
        <v>356</v>
      </c>
      <c r="AG267" s="138">
        <v>10</v>
      </c>
      <c r="AH267" s="138">
        <v>2015</v>
      </c>
      <c r="AI267" s="138">
        <v>12</v>
      </c>
      <c r="AJ267" s="138" t="s">
        <v>357</v>
      </c>
      <c r="AK267" s="138" t="s">
        <v>541</v>
      </c>
      <c r="AL267" s="123">
        <v>8</v>
      </c>
      <c r="AM267" s="123">
        <v>827</v>
      </c>
      <c r="AN267" s="123">
        <v>36</v>
      </c>
      <c r="AO267" s="138" t="s">
        <v>27</v>
      </c>
      <c r="AP267" s="96"/>
      <c r="AQ267" s="96"/>
      <c r="AR267" s="96"/>
      <c r="AS267" s="105"/>
      <c r="AT267" s="105"/>
      <c r="AU267" s="96"/>
      <c r="AV267" s="105"/>
      <c r="AW267" s="96"/>
      <c r="AX267" s="96"/>
      <c r="AY267" s="96"/>
      <c r="AZ267" s="96"/>
      <c r="BA267" s="96"/>
      <c r="BB267" s="96"/>
      <c r="BC267" s="96"/>
      <c r="BD267" s="96"/>
      <c r="BE267" s="96"/>
      <c r="BF267" s="96"/>
      <c r="BG267" s="96"/>
      <c r="BH267" s="96"/>
      <c r="BI267" s="96"/>
      <c r="BJ267" s="96"/>
      <c r="BK267" s="96"/>
      <c r="BL267" s="96"/>
      <c r="BM267" s="96"/>
      <c r="BN267" s="96"/>
      <c r="BO267" s="96"/>
      <c r="BP267" s="96"/>
      <c r="BQ267" s="96"/>
      <c r="BR267" s="96"/>
      <c r="BS267" s="96"/>
      <c r="BT267" s="96"/>
      <c r="BU267" s="96"/>
      <c r="BV267" s="96"/>
      <c r="BW267" s="96"/>
      <c r="BX267" s="96"/>
      <c r="BY267" s="96"/>
      <c r="BZ267" s="96"/>
      <c r="CA267" s="96"/>
      <c r="CB267" s="96"/>
      <c r="CC267" s="96"/>
      <c r="CD267" s="96"/>
      <c r="CE267" s="96"/>
      <c r="CF267" s="96"/>
      <c r="CG267" s="96"/>
      <c r="CH267" s="96"/>
      <c r="CI267" s="96"/>
      <c r="CJ267" s="96"/>
      <c r="CK267" s="96"/>
      <c r="CL267" s="96"/>
      <c r="CM267" s="96"/>
      <c r="CN267" s="96"/>
    </row>
    <row r="268" spans="1:92" ht="15">
      <c r="A268" s="96"/>
      <c r="B268" s="102"/>
      <c r="C268" s="102"/>
      <c r="D268" s="102"/>
      <c r="E268" s="102"/>
      <c r="F268" s="102"/>
      <c r="G268" s="102"/>
      <c r="H268" s="102"/>
      <c r="I268" s="102"/>
      <c r="J268" s="102"/>
      <c r="K268" s="102"/>
      <c r="L268" s="102"/>
      <c r="M268" s="102"/>
      <c r="N268" s="102"/>
      <c r="O268" s="102"/>
      <c r="P268" s="102"/>
      <c r="Q268" s="96"/>
      <c r="R268" s="96"/>
      <c r="S268" s="96"/>
      <c r="T268" s="96"/>
      <c r="U268" s="96"/>
      <c r="V268" s="96"/>
      <c r="W268" s="96"/>
      <c r="X268" s="96"/>
      <c r="Y268" s="96"/>
      <c r="Z268" s="96"/>
      <c r="AA268" s="96"/>
      <c r="AB268" s="96"/>
      <c r="AC268" s="96"/>
      <c r="AD268" s="96"/>
      <c r="AE268" s="99"/>
      <c r="AF268" s="139" t="s">
        <v>358</v>
      </c>
      <c r="AG268" s="138">
        <v>5</v>
      </c>
      <c r="AH268" s="138">
        <v>2015</v>
      </c>
      <c r="AI268" s="138">
        <v>12</v>
      </c>
      <c r="AJ268" s="138" t="s">
        <v>359</v>
      </c>
      <c r="AK268" s="138" t="s">
        <v>541</v>
      </c>
      <c r="AL268" s="123">
        <v>12</v>
      </c>
      <c r="AM268" s="123">
        <v>816</v>
      </c>
      <c r="AN268" s="123">
        <v>38</v>
      </c>
      <c r="AO268" s="138" t="s">
        <v>27</v>
      </c>
      <c r="AP268" s="96"/>
      <c r="AQ268" s="96"/>
      <c r="AR268" s="96"/>
      <c r="AS268" s="105"/>
      <c r="AT268" s="105"/>
      <c r="AU268" s="96"/>
      <c r="AV268" s="105"/>
      <c r="AW268" s="96"/>
      <c r="AX268" s="96"/>
      <c r="AY268" s="96"/>
      <c r="AZ268" s="96"/>
      <c r="BA268" s="96"/>
      <c r="BB268" s="96"/>
      <c r="BC268" s="96"/>
      <c r="BD268" s="96"/>
      <c r="BE268" s="96"/>
      <c r="BF268" s="96"/>
      <c r="BG268" s="96"/>
      <c r="BH268" s="96"/>
      <c r="BI268" s="96"/>
      <c r="BJ268" s="96"/>
      <c r="BK268" s="96"/>
      <c r="BL268" s="96"/>
      <c r="BM268" s="96"/>
      <c r="BN268" s="96"/>
      <c r="BO268" s="96"/>
      <c r="BP268" s="96"/>
      <c r="BQ268" s="96"/>
      <c r="BR268" s="96"/>
      <c r="BS268" s="96"/>
      <c r="BT268" s="96"/>
      <c r="BU268" s="96"/>
      <c r="BV268" s="96"/>
      <c r="BW268" s="96"/>
      <c r="BX268" s="96"/>
      <c r="BY268" s="96"/>
      <c r="BZ268" s="96"/>
      <c r="CA268" s="96"/>
      <c r="CB268" s="96"/>
      <c r="CC268" s="96"/>
      <c r="CD268" s="96"/>
      <c r="CE268" s="96"/>
      <c r="CF268" s="96"/>
      <c r="CG268" s="96"/>
      <c r="CH268" s="96"/>
      <c r="CI268" s="96"/>
      <c r="CJ268" s="96"/>
      <c r="CK268" s="96"/>
      <c r="CL268" s="96"/>
      <c r="CM268" s="96"/>
      <c r="CN268" s="96"/>
    </row>
    <row r="269" spans="1:92" ht="15">
      <c r="A269" s="96"/>
      <c r="B269" s="102"/>
      <c r="C269" s="102"/>
      <c r="D269" s="102"/>
      <c r="E269" s="102"/>
      <c r="F269" s="102"/>
      <c r="G269" s="102"/>
      <c r="H269" s="102"/>
      <c r="I269" s="102"/>
      <c r="J269" s="102"/>
      <c r="K269" s="102"/>
      <c r="L269" s="102"/>
      <c r="M269" s="102"/>
      <c r="N269" s="102"/>
      <c r="O269" s="102"/>
      <c r="P269" s="102"/>
      <c r="Q269" s="96"/>
      <c r="R269" s="96"/>
      <c r="S269" s="96"/>
      <c r="T269" s="96"/>
      <c r="U269" s="96"/>
      <c r="V269" s="96"/>
      <c r="W269" s="96"/>
      <c r="X269" s="96"/>
      <c r="Y269" s="96"/>
      <c r="Z269" s="96"/>
      <c r="AA269" s="96"/>
      <c r="AB269" s="96"/>
      <c r="AC269" s="96"/>
      <c r="AD269" s="96"/>
      <c r="AE269" s="99"/>
      <c r="AF269" s="139" t="s">
        <v>360</v>
      </c>
      <c r="AG269" s="138">
        <v>15</v>
      </c>
      <c r="AH269" s="138" t="s">
        <v>27</v>
      </c>
      <c r="AI269" s="138" t="s">
        <v>27</v>
      </c>
      <c r="AJ269" s="138" t="s">
        <v>27</v>
      </c>
      <c r="AK269" s="138" t="s">
        <v>27</v>
      </c>
      <c r="AL269" s="123" t="s">
        <v>27</v>
      </c>
      <c r="AM269" s="123" t="s">
        <v>27</v>
      </c>
      <c r="AN269" s="123" t="s">
        <v>27</v>
      </c>
      <c r="AO269" s="138" t="s">
        <v>27</v>
      </c>
      <c r="AP269" s="96"/>
      <c r="AQ269" s="96"/>
      <c r="AR269" s="96"/>
      <c r="AS269" s="105"/>
      <c r="AT269" s="105"/>
      <c r="AU269" s="96"/>
      <c r="AV269" s="105"/>
      <c r="AW269" s="96"/>
      <c r="AX269" s="96"/>
      <c r="AY269" s="96"/>
      <c r="AZ269" s="96"/>
      <c r="BA269" s="96"/>
      <c r="BB269" s="96"/>
      <c r="BC269" s="96"/>
      <c r="BD269" s="96"/>
      <c r="BE269" s="96"/>
      <c r="BF269" s="96"/>
      <c r="BG269" s="96"/>
      <c r="BH269" s="96"/>
      <c r="BI269" s="96"/>
      <c r="BJ269" s="96"/>
      <c r="BK269" s="96"/>
      <c r="BL269" s="96"/>
      <c r="BM269" s="96"/>
      <c r="BN269" s="96"/>
      <c r="BO269" s="96"/>
      <c r="BP269" s="96"/>
      <c r="BQ269" s="96"/>
      <c r="BR269" s="96"/>
      <c r="BS269" s="96"/>
      <c r="BT269" s="96"/>
      <c r="BU269" s="96"/>
      <c r="BV269" s="96"/>
      <c r="BW269" s="96"/>
      <c r="BX269" s="96"/>
      <c r="BY269" s="96"/>
      <c r="BZ269" s="96"/>
      <c r="CA269" s="96"/>
      <c r="CB269" s="96"/>
      <c r="CC269" s="96"/>
      <c r="CD269" s="96"/>
      <c r="CE269" s="96"/>
      <c r="CF269" s="96"/>
      <c r="CG269" s="96"/>
      <c r="CH269" s="96"/>
      <c r="CI269" s="96"/>
      <c r="CJ269" s="96"/>
      <c r="CK269" s="96"/>
      <c r="CL269" s="96"/>
      <c r="CM269" s="96"/>
      <c r="CN269" s="96"/>
    </row>
    <row r="270" spans="1:92" ht="15">
      <c r="A270" s="96"/>
      <c r="B270" s="102"/>
      <c r="C270" s="102"/>
      <c r="D270" s="102"/>
      <c r="E270" s="102"/>
      <c r="F270" s="102"/>
      <c r="G270" s="102"/>
      <c r="H270" s="102"/>
      <c r="I270" s="102"/>
      <c r="J270" s="102"/>
      <c r="K270" s="102"/>
      <c r="L270" s="102"/>
      <c r="M270" s="102"/>
      <c r="N270" s="102"/>
      <c r="O270" s="102"/>
      <c r="P270" s="102"/>
      <c r="Q270" s="96"/>
      <c r="R270" s="96"/>
      <c r="S270" s="96"/>
      <c r="T270" s="96"/>
      <c r="U270" s="96"/>
      <c r="V270" s="96"/>
      <c r="W270" s="96"/>
      <c r="X270" s="96"/>
      <c r="Y270" s="96"/>
      <c r="Z270" s="96"/>
      <c r="AA270" s="96"/>
      <c r="AB270" s="96"/>
      <c r="AC270" s="96"/>
      <c r="AD270" s="96"/>
      <c r="AE270" s="99"/>
      <c r="AF270" s="139" t="s">
        <v>361</v>
      </c>
      <c r="AG270" s="138">
        <v>10</v>
      </c>
      <c r="AH270" s="138" t="s">
        <v>27</v>
      </c>
      <c r="AI270" s="138" t="s">
        <v>27</v>
      </c>
      <c r="AJ270" s="138" t="s">
        <v>27</v>
      </c>
      <c r="AK270" s="138" t="s">
        <v>27</v>
      </c>
      <c r="AL270" s="123" t="s">
        <v>27</v>
      </c>
      <c r="AM270" s="123" t="s">
        <v>27</v>
      </c>
      <c r="AN270" s="123" t="s">
        <v>27</v>
      </c>
      <c r="AO270" s="138" t="s">
        <v>27</v>
      </c>
      <c r="AP270" s="96"/>
      <c r="AQ270" s="96"/>
      <c r="AR270" s="96"/>
      <c r="AS270" s="105"/>
      <c r="AT270" s="105"/>
      <c r="AU270" s="96"/>
      <c r="AV270" s="105"/>
      <c r="AW270" s="96"/>
      <c r="AX270" s="96"/>
      <c r="AY270" s="96"/>
      <c r="AZ270" s="96"/>
      <c r="BA270" s="96"/>
      <c r="BB270" s="96"/>
      <c r="BC270" s="96"/>
      <c r="BD270" s="96"/>
      <c r="BE270" s="96"/>
      <c r="BF270" s="96"/>
      <c r="BG270" s="96"/>
      <c r="BH270" s="96"/>
      <c r="BI270" s="96"/>
      <c r="BJ270" s="96"/>
      <c r="BK270" s="96"/>
      <c r="BL270" s="96"/>
      <c r="BM270" s="96"/>
      <c r="BN270" s="96"/>
      <c r="BO270" s="96"/>
      <c r="BP270" s="96"/>
      <c r="BQ270" s="96"/>
      <c r="BR270" s="96"/>
      <c r="BS270" s="96"/>
      <c r="BT270" s="96"/>
      <c r="BU270" s="96"/>
      <c r="BV270" s="96"/>
      <c r="BW270" s="96"/>
      <c r="BX270" s="96"/>
      <c r="BY270" s="96"/>
      <c r="BZ270" s="96"/>
      <c r="CA270" s="96"/>
      <c r="CB270" s="96"/>
      <c r="CC270" s="96"/>
      <c r="CD270" s="96"/>
      <c r="CE270" s="96"/>
      <c r="CF270" s="96"/>
      <c r="CG270" s="96"/>
      <c r="CH270" s="96"/>
      <c r="CI270" s="96"/>
      <c r="CJ270" s="96"/>
      <c r="CK270" s="96"/>
      <c r="CL270" s="96"/>
      <c r="CM270" s="96"/>
      <c r="CN270" s="96"/>
    </row>
    <row r="271" spans="1:92" ht="15">
      <c r="A271" s="96"/>
      <c r="B271" s="102"/>
      <c r="C271" s="102"/>
      <c r="D271" s="102"/>
      <c r="E271" s="102"/>
      <c r="F271" s="102"/>
      <c r="G271" s="102"/>
      <c r="H271" s="102"/>
      <c r="I271" s="102"/>
      <c r="J271" s="102"/>
      <c r="K271" s="102"/>
      <c r="L271" s="102"/>
      <c r="M271" s="102"/>
      <c r="N271" s="102"/>
      <c r="O271" s="102"/>
      <c r="P271" s="102"/>
      <c r="Q271" s="96"/>
      <c r="R271" s="96"/>
      <c r="S271" s="96"/>
      <c r="T271" s="96"/>
      <c r="U271" s="96"/>
      <c r="V271" s="96"/>
      <c r="W271" s="96"/>
      <c r="X271" s="96"/>
      <c r="Y271" s="96"/>
      <c r="Z271" s="96"/>
      <c r="AA271" s="96"/>
      <c r="AB271" s="96"/>
      <c r="AC271" s="96"/>
      <c r="AD271" s="96"/>
      <c r="AE271" s="99"/>
      <c r="AF271" s="139" t="s">
        <v>362</v>
      </c>
      <c r="AG271" s="138">
        <v>10</v>
      </c>
      <c r="AH271" s="138" t="s">
        <v>27</v>
      </c>
      <c r="AI271" s="138" t="s">
        <v>27</v>
      </c>
      <c r="AJ271" s="138" t="s">
        <v>27</v>
      </c>
      <c r="AK271" s="138" t="s">
        <v>27</v>
      </c>
      <c r="AL271" s="123" t="s">
        <v>27</v>
      </c>
      <c r="AM271" s="123" t="s">
        <v>27</v>
      </c>
      <c r="AN271" s="123" t="s">
        <v>27</v>
      </c>
      <c r="AO271" s="138" t="s">
        <v>27</v>
      </c>
      <c r="AP271" s="96"/>
      <c r="AQ271" s="96"/>
      <c r="AR271" s="96"/>
      <c r="AS271" s="105"/>
      <c r="AT271" s="105"/>
      <c r="AU271" s="96"/>
      <c r="AV271" s="105"/>
      <c r="AW271" s="96"/>
      <c r="AX271" s="96"/>
      <c r="AY271" s="96"/>
      <c r="AZ271" s="96"/>
      <c r="BA271" s="96"/>
      <c r="BB271" s="96"/>
      <c r="BC271" s="96"/>
      <c r="BD271" s="96"/>
      <c r="BE271" s="96"/>
      <c r="BF271" s="96"/>
      <c r="BG271" s="96"/>
      <c r="BH271" s="96"/>
      <c r="BI271" s="96"/>
      <c r="BJ271" s="96"/>
      <c r="BK271" s="96"/>
      <c r="BL271" s="96"/>
      <c r="BM271" s="96"/>
      <c r="BN271" s="96"/>
      <c r="BO271" s="96"/>
      <c r="BP271" s="96"/>
      <c r="BQ271" s="96"/>
      <c r="BR271" s="96"/>
      <c r="BS271" s="96"/>
      <c r="BT271" s="96"/>
      <c r="BU271" s="96"/>
      <c r="BV271" s="96"/>
      <c r="BW271" s="96"/>
      <c r="BX271" s="96"/>
      <c r="BY271" s="96"/>
      <c r="BZ271" s="96"/>
      <c r="CA271" s="96"/>
      <c r="CB271" s="96"/>
      <c r="CC271" s="96"/>
      <c r="CD271" s="96"/>
      <c r="CE271" s="96"/>
      <c r="CF271" s="96"/>
      <c r="CG271" s="96"/>
      <c r="CH271" s="96"/>
      <c r="CI271" s="96"/>
      <c r="CJ271" s="96"/>
      <c r="CK271" s="96"/>
      <c r="CL271" s="96"/>
      <c r="CM271" s="96"/>
      <c r="CN271" s="96"/>
    </row>
    <row r="272" spans="1:92" ht="15">
      <c r="A272" s="96"/>
      <c r="B272" s="102"/>
      <c r="C272" s="102"/>
      <c r="D272" s="102"/>
      <c r="E272" s="102"/>
      <c r="F272" s="102"/>
      <c r="G272" s="102"/>
      <c r="H272" s="102"/>
      <c r="I272" s="102"/>
      <c r="J272" s="102"/>
      <c r="K272" s="102"/>
      <c r="L272" s="102"/>
      <c r="M272" s="102"/>
      <c r="N272" s="102"/>
      <c r="O272" s="102"/>
      <c r="P272" s="102"/>
      <c r="Q272" s="96"/>
      <c r="R272" s="96"/>
      <c r="S272" s="96"/>
      <c r="T272" s="96"/>
      <c r="U272" s="96"/>
      <c r="V272" s="96"/>
      <c r="W272" s="96"/>
      <c r="X272" s="96"/>
      <c r="Y272" s="96"/>
      <c r="Z272" s="96"/>
      <c r="AA272" s="96"/>
      <c r="AB272" s="96"/>
      <c r="AC272" s="96"/>
      <c r="AD272" s="96"/>
      <c r="AE272" s="99"/>
      <c r="AF272" s="139" t="s">
        <v>363</v>
      </c>
      <c r="AG272" s="138">
        <v>10</v>
      </c>
      <c r="AH272" s="138" t="s">
        <v>27</v>
      </c>
      <c r="AI272" s="138" t="s">
        <v>27</v>
      </c>
      <c r="AJ272" s="138" t="s">
        <v>27</v>
      </c>
      <c r="AK272" s="138" t="s">
        <v>27</v>
      </c>
      <c r="AL272" s="123" t="s">
        <v>27</v>
      </c>
      <c r="AM272" s="123" t="s">
        <v>27</v>
      </c>
      <c r="AN272" s="123" t="s">
        <v>27</v>
      </c>
      <c r="AO272" s="138" t="s">
        <v>27</v>
      </c>
      <c r="AP272" s="96"/>
      <c r="AQ272" s="96"/>
      <c r="AR272" s="96"/>
      <c r="AS272" s="105"/>
      <c r="AT272" s="105"/>
      <c r="AU272" s="96"/>
      <c r="AV272" s="105"/>
      <c r="AW272" s="96"/>
      <c r="AX272" s="96"/>
      <c r="AY272" s="96"/>
      <c r="AZ272" s="96"/>
      <c r="BA272" s="96"/>
      <c r="BB272" s="96"/>
      <c r="BC272" s="96"/>
      <c r="BD272" s="96"/>
      <c r="BE272" s="96"/>
      <c r="BF272" s="96"/>
      <c r="BG272" s="96"/>
      <c r="BH272" s="96"/>
      <c r="BI272" s="96"/>
      <c r="BJ272" s="96"/>
      <c r="BK272" s="96"/>
      <c r="BL272" s="96"/>
      <c r="BM272" s="96"/>
      <c r="BN272" s="96"/>
      <c r="BO272" s="96"/>
      <c r="BP272" s="96"/>
      <c r="BQ272" s="96"/>
      <c r="BR272" s="96"/>
      <c r="BS272" s="96"/>
      <c r="BT272" s="96"/>
      <c r="BU272" s="96"/>
      <c r="BV272" s="96"/>
      <c r="BW272" s="96"/>
      <c r="BX272" s="96"/>
      <c r="BY272" s="96"/>
      <c r="BZ272" s="96"/>
      <c r="CA272" s="96"/>
      <c r="CB272" s="96"/>
      <c r="CC272" s="96"/>
      <c r="CD272" s="96"/>
      <c r="CE272" s="96"/>
      <c r="CF272" s="96"/>
      <c r="CG272" s="96"/>
      <c r="CH272" s="96"/>
      <c r="CI272" s="96"/>
      <c r="CJ272" s="96"/>
      <c r="CK272" s="96"/>
      <c r="CL272" s="96"/>
      <c r="CM272" s="96"/>
      <c r="CN272" s="96"/>
    </row>
    <row r="273" spans="1:92" ht="15">
      <c r="A273" s="96"/>
      <c r="B273" s="102"/>
      <c r="C273" s="102"/>
      <c r="D273" s="102"/>
      <c r="E273" s="102"/>
      <c r="F273" s="102"/>
      <c r="G273" s="102"/>
      <c r="H273" s="102"/>
      <c r="I273" s="102"/>
      <c r="J273" s="102"/>
      <c r="K273" s="102"/>
      <c r="L273" s="102"/>
      <c r="M273" s="102"/>
      <c r="N273" s="102"/>
      <c r="O273" s="102"/>
      <c r="P273" s="102"/>
      <c r="Q273" s="96"/>
      <c r="R273" s="96"/>
      <c r="S273" s="96"/>
      <c r="T273" s="96"/>
      <c r="U273" s="96"/>
      <c r="V273" s="96"/>
      <c r="W273" s="96"/>
      <c r="X273" s="96"/>
      <c r="Y273" s="96"/>
      <c r="Z273" s="96"/>
      <c r="AA273" s="96"/>
      <c r="AB273" s="96"/>
      <c r="AC273" s="96"/>
      <c r="AD273" s="96"/>
      <c r="AE273" s="99"/>
      <c r="AF273" s="139" t="s">
        <v>364</v>
      </c>
      <c r="AG273" s="138">
        <v>10</v>
      </c>
      <c r="AH273" s="138" t="s">
        <v>27</v>
      </c>
      <c r="AI273" s="138" t="s">
        <v>27</v>
      </c>
      <c r="AJ273" s="138" t="s">
        <v>27</v>
      </c>
      <c r="AK273" s="138" t="s">
        <v>27</v>
      </c>
      <c r="AL273" s="123" t="s">
        <v>27</v>
      </c>
      <c r="AM273" s="123" t="s">
        <v>27</v>
      </c>
      <c r="AN273" s="123" t="s">
        <v>27</v>
      </c>
      <c r="AO273" s="138" t="s">
        <v>27</v>
      </c>
      <c r="AP273" s="96"/>
      <c r="AQ273" s="96"/>
      <c r="AR273" s="96"/>
      <c r="AS273" s="105"/>
      <c r="AT273" s="105"/>
      <c r="AU273" s="96"/>
      <c r="AV273" s="105"/>
      <c r="AW273" s="96"/>
      <c r="AX273" s="96"/>
      <c r="AY273" s="96"/>
      <c r="AZ273" s="96"/>
      <c r="BA273" s="96"/>
      <c r="BB273" s="96"/>
      <c r="BC273" s="96"/>
      <c r="BD273" s="96"/>
      <c r="BE273" s="96"/>
      <c r="BF273" s="96"/>
      <c r="BG273" s="96"/>
      <c r="BH273" s="96"/>
      <c r="BI273" s="96"/>
      <c r="BJ273" s="96"/>
      <c r="BK273" s="96"/>
      <c r="BL273" s="96"/>
      <c r="BM273" s="96"/>
      <c r="BN273" s="96"/>
      <c r="BO273" s="96"/>
      <c r="BP273" s="96"/>
      <c r="BQ273" s="96"/>
      <c r="BR273" s="96"/>
      <c r="BS273" s="96"/>
      <c r="BT273" s="96"/>
      <c r="BU273" s="96"/>
      <c r="BV273" s="96"/>
      <c r="BW273" s="96"/>
      <c r="BX273" s="96"/>
      <c r="BY273" s="96"/>
      <c r="BZ273" s="96"/>
      <c r="CA273" s="96"/>
      <c r="CB273" s="96"/>
      <c r="CC273" s="96"/>
      <c r="CD273" s="96"/>
      <c r="CE273" s="96"/>
      <c r="CF273" s="96"/>
      <c r="CG273" s="96"/>
      <c r="CH273" s="96"/>
      <c r="CI273" s="96"/>
      <c r="CJ273" s="96"/>
      <c r="CK273" s="96"/>
      <c r="CL273" s="96"/>
      <c r="CM273" s="96"/>
      <c r="CN273" s="96"/>
    </row>
    <row r="274" spans="1:92" ht="15">
      <c r="A274" s="96"/>
      <c r="B274" s="102"/>
      <c r="C274" s="102"/>
      <c r="D274" s="102"/>
      <c r="E274" s="102"/>
      <c r="F274" s="102"/>
      <c r="G274" s="102"/>
      <c r="H274" s="102"/>
      <c r="I274" s="102"/>
      <c r="J274" s="102"/>
      <c r="K274" s="102"/>
      <c r="L274" s="102"/>
      <c r="M274" s="102"/>
      <c r="N274" s="102"/>
      <c r="O274" s="102"/>
      <c r="P274" s="102"/>
      <c r="Q274" s="96"/>
      <c r="R274" s="96"/>
      <c r="S274" s="96"/>
      <c r="T274" s="96"/>
      <c r="U274" s="96"/>
      <c r="V274" s="96"/>
      <c r="W274" s="96"/>
      <c r="X274" s="96"/>
      <c r="Y274" s="96"/>
      <c r="Z274" s="96"/>
      <c r="AA274" s="96"/>
      <c r="AB274" s="96"/>
      <c r="AC274" s="96"/>
      <c r="AD274" s="96"/>
      <c r="AE274" s="99"/>
      <c r="AF274" s="139" t="s">
        <v>365</v>
      </c>
      <c r="AG274" s="138">
        <v>8</v>
      </c>
      <c r="AH274" s="138" t="s">
        <v>27</v>
      </c>
      <c r="AI274" s="138" t="s">
        <v>27</v>
      </c>
      <c r="AJ274" s="138" t="s">
        <v>27</v>
      </c>
      <c r="AK274" s="138" t="s">
        <v>27</v>
      </c>
      <c r="AL274" s="123" t="s">
        <v>27</v>
      </c>
      <c r="AM274" s="123" t="s">
        <v>27</v>
      </c>
      <c r="AN274" s="123" t="s">
        <v>27</v>
      </c>
      <c r="AO274" s="138" t="s">
        <v>27</v>
      </c>
      <c r="AP274" s="96"/>
      <c r="AQ274" s="96"/>
      <c r="AR274" s="96"/>
      <c r="AS274" s="105"/>
      <c r="AT274" s="105"/>
      <c r="AU274" s="96"/>
      <c r="AV274" s="105"/>
      <c r="AW274" s="96"/>
      <c r="AX274" s="96"/>
      <c r="AY274" s="96"/>
      <c r="AZ274" s="96"/>
      <c r="BA274" s="96"/>
      <c r="BB274" s="96"/>
      <c r="BC274" s="96"/>
      <c r="BD274" s="96"/>
      <c r="BE274" s="96"/>
      <c r="BF274" s="96"/>
      <c r="BG274" s="96"/>
      <c r="BH274" s="96"/>
      <c r="BI274" s="96"/>
      <c r="BJ274" s="96"/>
      <c r="BK274" s="96"/>
      <c r="BL274" s="96"/>
      <c r="BM274" s="96"/>
      <c r="BN274" s="96"/>
      <c r="BO274" s="96"/>
      <c r="BP274" s="96"/>
      <c r="BQ274" s="96"/>
      <c r="BR274" s="96"/>
      <c r="BS274" s="96"/>
      <c r="BT274" s="96"/>
      <c r="BU274" s="96"/>
      <c r="BV274" s="96"/>
      <c r="BW274" s="96"/>
      <c r="BX274" s="96"/>
      <c r="BY274" s="96"/>
      <c r="BZ274" s="96"/>
      <c r="CA274" s="96"/>
      <c r="CB274" s="96"/>
      <c r="CC274" s="96"/>
      <c r="CD274" s="96"/>
      <c r="CE274" s="96"/>
      <c r="CF274" s="96"/>
      <c r="CG274" s="96"/>
      <c r="CH274" s="96"/>
      <c r="CI274" s="96"/>
      <c r="CJ274" s="96"/>
      <c r="CK274" s="96"/>
      <c r="CL274" s="96"/>
      <c r="CM274" s="96"/>
      <c r="CN274" s="96"/>
    </row>
    <row r="275" spans="1:92" ht="15">
      <c r="A275" s="96"/>
      <c r="B275" s="102"/>
      <c r="C275" s="102"/>
      <c r="D275" s="102"/>
      <c r="E275" s="102"/>
      <c r="F275" s="102"/>
      <c r="G275" s="102"/>
      <c r="H275" s="102"/>
      <c r="I275" s="102"/>
      <c r="J275" s="102"/>
      <c r="K275" s="102"/>
      <c r="L275" s="102"/>
      <c r="M275" s="102"/>
      <c r="N275" s="102"/>
      <c r="O275" s="102"/>
      <c r="P275" s="102"/>
      <c r="Q275" s="96"/>
      <c r="R275" s="96"/>
      <c r="S275" s="96"/>
      <c r="T275" s="96"/>
      <c r="U275" s="96"/>
      <c r="V275" s="96"/>
      <c r="W275" s="96"/>
      <c r="X275" s="96"/>
      <c r="Y275" s="96"/>
      <c r="Z275" s="96"/>
      <c r="AA275" s="96"/>
      <c r="AB275" s="96"/>
      <c r="AC275" s="96"/>
      <c r="AD275" s="96"/>
      <c r="AE275" s="99"/>
      <c r="AF275" s="139" t="s">
        <v>366</v>
      </c>
      <c r="AG275" s="138">
        <v>13</v>
      </c>
      <c r="AH275" s="138">
        <v>2015</v>
      </c>
      <c r="AI275" s="138">
        <v>12</v>
      </c>
      <c r="AJ275" s="138" t="s">
        <v>367</v>
      </c>
      <c r="AK275" s="138" t="s">
        <v>541</v>
      </c>
      <c r="AL275" s="123">
        <v>14</v>
      </c>
      <c r="AM275" s="123">
        <v>4656</v>
      </c>
      <c r="AN275" s="123">
        <v>122</v>
      </c>
      <c r="AO275" s="138" t="s">
        <v>27</v>
      </c>
      <c r="AP275" s="96"/>
      <c r="AQ275" s="96"/>
      <c r="AR275" s="96"/>
      <c r="AS275" s="105"/>
      <c r="AT275" s="105"/>
      <c r="AU275" s="96"/>
      <c r="AV275" s="105"/>
      <c r="AW275" s="96"/>
      <c r="AX275" s="96"/>
      <c r="AY275" s="96"/>
      <c r="AZ275" s="96"/>
      <c r="BA275" s="96"/>
      <c r="BB275" s="96"/>
      <c r="BC275" s="96"/>
      <c r="BD275" s="96"/>
      <c r="BE275" s="96"/>
      <c r="BF275" s="96"/>
      <c r="BG275" s="96"/>
      <c r="BH275" s="96"/>
      <c r="BI275" s="96"/>
      <c r="BJ275" s="96"/>
      <c r="BK275" s="96"/>
      <c r="BL275" s="96"/>
      <c r="BM275" s="96"/>
      <c r="BN275" s="96"/>
      <c r="BO275" s="96"/>
      <c r="BP275" s="96"/>
      <c r="BQ275" s="96"/>
      <c r="BR275" s="96"/>
      <c r="BS275" s="96"/>
      <c r="BT275" s="96"/>
      <c r="BU275" s="96"/>
      <c r="BV275" s="96"/>
      <c r="BW275" s="96"/>
      <c r="BX275" s="96"/>
      <c r="BY275" s="96"/>
      <c r="BZ275" s="96"/>
      <c r="CA275" s="96"/>
      <c r="CB275" s="96"/>
      <c r="CC275" s="96"/>
      <c r="CD275" s="96"/>
      <c r="CE275" s="96"/>
      <c r="CF275" s="96"/>
      <c r="CG275" s="96"/>
      <c r="CH275" s="96"/>
      <c r="CI275" s="96"/>
      <c r="CJ275" s="96"/>
      <c r="CK275" s="96"/>
      <c r="CL275" s="96"/>
      <c r="CM275" s="96"/>
      <c r="CN275" s="96"/>
    </row>
    <row r="276" spans="1:92" ht="15">
      <c r="A276" s="96"/>
      <c r="B276" s="102"/>
      <c r="C276" s="102"/>
      <c r="D276" s="102"/>
      <c r="E276" s="102"/>
      <c r="F276" s="102"/>
      <c r="G276" s="102"/>
      <c r="H276" s="102"/>
      <c r="I276" s="102"/>
      <c r="J276" s="102"/>
      <c r="K276" s="102"/>
      <c r="L276" s="102"/>
      <c r="M276" s="102"/>
      <c r="N276" s="102"/>
      <c r="O276" s="102"/>
      <c r="P276" s="102"/>
      <c r="Q276" s="96"/>
      <c r="R276" s="96"/>
      <c r="S276" s="96"/>
      <c r="T276" s="96"/>
      <c r="U276" s="96"/>
      <c r="V276" s="96"/>
      <c r="W276" s="96"/>
      <c r="X276" s="96"/>
      <c r="Y276" s="96"/>
      <c r="Z276" s="96"/>
      <c r="AA276" s="96"/>
      <c r="AB276" s="96"/>
      <c r="AC276" s="96"/>
      <c r="AD276" s="96"/>
      <c r="AE276" s="99"/>
      <c r="AF276" s="139" t="s">
        <v>368</v>
      </c>
      <c r="AG276" s="138">
        <v>8</v>
      </c>
      <c r="AH276" s="138" t="s">
        <v>27</v>
      </c>
      <c r="AI276" s="138" t="s">
        <v>27</v>
      </c>
      <c r="AJ276" s="138" t="s">
        <v>27</v>
      </c>
      <c r="AK276" s="138" t="s">
        <v>27</v>
      </c>
      <c r="AL276" s="123" t="s">
        <v>27</v>
      </c>
      <c r="AM276" s="123" t="s">
        <v>27</v>
      </c>
      <c r="AN276" s="123" t="s">
        <v>27</v>
      </c>
      <c r="AO276" s="138" t="s">
        <v>27</v>
      </c>
      <c r="AP276" s="96"/>
      <c r="AQ276" s="96"/>
      <c r="AR276" s="96"/>
      <c r="AS276" s="105"/>
      <c r="AT276" s="105"/>
      <c r="AU276" s="96"/>
      <c r="AV276" s="105"/>
      <c r="AW276" s="96"/>
      <c r="AX276" s="96"/>
      <c r="AY276" s="96"/>
      <c r="AZ276" s="96"/>
      <c r="BA276" s="96"/>
      <c r="BB276" s="96"/>
      <c r="BC276" s="96"/>
      <c r="BD276" s="96"/>
      <c r="BE276" s="96"/>
      <c r="BF276" s="96"/>
      <c r="BG276" s="96"/>
      <c r="BH276" s="96"/>
      <c r="BI276" s="96"/>
      <c r="BJ276" s="96"/>
      <c r="BK276" s="96"/>
      <c r="BL276" s="96"/>
      <c r="BM276" s="96"/>
      <c r="BN276" s="96"/>
      <c r="BO276" s="96"/>
      <c r="BP276" s="96"/>
      <c r="BQ276" s="96"/>
      <c r="BR276" s="96"/>
      <c r="BS276" s="96"/>
      <c r="BT276" s="96"/>
      <c r="BU276" s="96"/>
      <c r="BV276" s="96"/>
      <c r="BW276" s="96"/>
      <c r="BX276" s="96"/>
      <c r="BY276" s="96"/>
      <c r="BZ276" s="96"/>
      <c r="CA276" s="96"/>
      <c r="CB276" s="96"/>
      <c r="CC276" s="96"/>
      <c r="CD276" s="96"/>
      <c r="CE276" s="96"/>
      <c r="CF276" s="96"/>
      <c r="CG276" s="96"/>
      <c r="CH276" s="96"/>
      <c r="CI276" s="96"/>
      <c r="CJ276" s="96"/>
      <c r="CK276" s="96"/>
      <c r="CL276" s="96"/>
      <c r="CM276" s="96"/>
      <c r="CN276" s="96"/>
    </row>
    <row r="277" spans="1:92" ht="15">
      <c r="A277" s="96"/>
      <c r="B277" s="102"/>
      <c r="C277" s="102"/>
      <c r="D277" s="102"/>
      <c r="E277" s="102"/>
      <c r="F277" s="102"/>
      <c r="G277" s="102"/>
      <c r="H277" s="102"/>
      <c r="I277" s="102"/>
      <c r="J277" s="102"/>
      <c r="K277" s="102"/>
      <c r="L277" s="102"/>
      <c r="M277" s="102"/>
      <c r="N277" s="102"/>
      <c r="O277" s="102"/>
      <c r="P277" s="102"/>
      <c r="Q277" s="96"/>
      <c r="R277" s="96"/>
      <c r="S277" s="96"/>
      <c r="T277" s="96"/>
      <c r="U277" s="96"/>
      <c r="V277" s="96"/>
      <c r="W277" s="96"/>
      <c r="X277" s="96"/>
      <c r="Y277" s="96"/>
      <c r="Z277" s="96"/>
      <c r="AA277" s="96"/>
      <c r="AB277" s="96"/>
      <c r="AC277" s="96"/>
      <c r="AD277" s="96"/>
      <c r="AE277" s="99"/>
      <c r="AF277" s="139" t="s">
        <v>369</v>
      </c>
      <c r="AG277" s="138">
        <v>8</v>
      </c>
      <c r="AH277" s="138">
        <v>2023</v>
      </c>
      <c r="AI277" s="138">
        <v>12</v>
      </c>
      <c r="AJ277" s="138" t="s">
        <v>601</v>
      </c>
      <c r="AK277" s="138" t="s">
        <v>541</v>
      </c>
      <c r="AL277" s="123">
        <v>9</v>
      </c>
      <c r="AM277" s="123">
        <v>634</v>
      </c>
      <c r="AN277" s="123">
        <v>34</v>
      </c>
      <c r="AO277" s="138" t="s">
        <v>27</v>
      </c>
      <c r="AP277" s="96"/>
      <c r="AQ277" s="96"/>
      <c r="AR277" s="96"/>
      <c r="AS277" s="105"/>
      <c r="AT277" s="105"/>
      <c r="AU277" s="96"/>
      <c r="AV277" s="105"/>
      <c r="AW277" s="96"/>
      <c r="AX277" s="96"/>
      <c r="AY277" s="96"/>
      <c r="AZ277" s="96"/>
      <c r="BA277" s="96"/>
      <c r="BB277" s="96"/>
      <c r="BC277" s="96"/>
      <c r="BD277" s="96"/>
      <c r="BE277" s="96"/>
      <c r="BF277" s="96"/>
      <c r="BG277" s="96"/>
      <c r="BH277" s="96"/>
      <c r="BI277" s="96"/>
      <c r="BJ277" s="96"/>
      <c r="BK277" s="96"/>
      <c r="BL277" s="96"/>
      <c r="BM277" s="96"/>
      <c r="BN277" s="96"/>
      <c r="BO277" s="96"/>
      <c r="BP277" s="96"/>
      <c r="BQ277" s="96"/>
      <c r="BR277" s="96"/>
      <c r="BS277" s="96"/>
      <c r="BT277" s="96"/>
      <c r="BU277" s="96"/>
      <c r="BV277" s="96"/>
      <c r="BW277" s="96"/>
      <c r="BX277" s="96"/>
      <c r="BY277" s="96"/>
      <c r="BZ277" s="96"/>
      <c r="CA277" s="96"/>
      <c r="CB277" s="96"/>
      <c r="CC277" s="96"/>
      <c r="CD277" s="96"/>
      <c r="CE277" s="96"/>
      <c r="CF277" s="96"/>
      <c r="CG277" s="96"/>
      <c r="CH277" s="96"/>
      <c r="CI277" s="96"/>
      <c r="CJ277" s="96"/>
      <c r="CK277" s="96"/>
      <c r="CL277" s="96"/>
      <c r="CM277" s="96"/>
      <c r="CN277" s="96"/>
    </row>
    <row r="278" spans="1:92" ht="15">
      <c r="A278" s="96"/>
      <c r="B278" s="102"/>
      <c r="C278" s="102"/>
      <c r="D278" s="102"/>
      <c r="E278" s="102"/>
      <c r="F278" s="102"/>
      <c r="G278" s="102"/>
      <c r="H278" s="102"/>
      <c r="I278" s="102"/>
      <c r="J278" s="102"/>
      <c r="K278" s="102"/>
      <c r="L278" s="102"/>
      <c r="M278" s="102"/>
      <c r="N278" s="102"/>
      <c r="O278" s="102"/>
      <c r="P278" s="102"/>
      <c r="Q278" s="96"/>
      <c r="R278" s="96"/>
      <c r="S278" s="96"/>
      <c r="T278" s="96"/>
      <c r="U278" s="96"/>
      <c r="V278" s="96"/>
      <c r="W278" s="96"/>
      <c r="X278" s="96"/>
      <c r="Y278" s="96"/>
      <c r="Z278" s="96"/>
      <c r="AA278" s="96"/>
      <c r="AB278" s="96"/>
      <c r="AC278" s="96"/>
      <c r="AD278" s="96"/>
      <c r="AE278" s="99"/>
      <c r="AF278" s="139" t="s">
        <v>371</v>
      </c>
      <c r="AG278" s="138">
        <v>5</v>
      </c>
      <c r="AH278" s="138">
        <v>2015</v>
      </c>
      <c r="AI278" s="138">
        <v>12</v>
      </c>
      <c r="AJ278" s="138" t="s">
        <v>372</v>
      </c>
      <c r="AK278" s="138" t="s">
        <v>541</v>
      </c>
      <c r="AL278" s="123">
        <v>13</v>
      </c>
      <c r="AM278" s="123">
        <v>1773</v>
      </c>
      <c r="AN278" s="123">
        <v>59</v>
      </c>
      <c r="AO278" s="138" t="s">
        <v>27</v>
      </c>
      <c r="AP278" s="96"/>
      <c r="AQ278" s="96"/>
      <c r="AR278" s="96"/>
      <c r="AS278" s="105"/>
      <c r="AT278" s="105"/>
      <c r="AU278" s="96"/>
      <c r="AV278" s="105"/>
      <c r="AW278" s="96"/>
      <c r="AX278" s="96"/>
      <c r="AY278" s="96"/>
      <c r="AZ278" s="96"/>
      <c r="BA278" s="96"/>
      <c r="BB278" s="96"/>
      <c r="BC278" s="96"/>
      <c r="BD278" s="96"/>
      <c r="BE278" s="96"/>
      <c r="BF278" s="96"/>
      <c r="BG278" s="96"/>
      <c r="BH278" s="96"/>
      <c r="BI278" s="96"/>
      <c r="BJ278" s="96"/>
      <c r="BK278" s="96"/>
      <c r="BL278" s="96"/>
      <c r="BM278" s="96"/>
      <c r="BN278" s="96"/>
      <c r="BO278" s="96"/>
      <c r="BP278" s="96"/>
      <c r="BQ278" s="96"/>
      <c r="BR278" s="96"/>
      <c r="BS278" s="96"/>
      <c r="BT278" s="96"/>
      <c r="BU278" s="96"/>
      <c r="BV278" s="96"/>
      <c r="BW278" s="96"/>
      <c r="BX278" s="96"/>
      <c r="BY278" s="96"/>
      <c r="BZ278" s="96"/>
      <c r="CA278" s="96"/>
      <c r="CB278" s="96"/>
      <c r="CC278" s="96"/>
      <c r="CD278" s="96"/>
      <c r="CE278" s="96"/>
      <c r="CF278" s="96"/>
      <c r="CG278" s="96"/>
      <c r="CH278" s="96"/>
      <c r="CI278" s="96"/>
      <c r="CJ278" s="96"/>
      <c r="CK278" s="96"/>
      <c r="CL278" s="96"/>
      <c r="CM278" s="96"/>
      <c r="CN278" s="96"/>
    </row>
    <row r="279" spans="1:92" ht="15">
      <c r="A279" s="96"/>
      <c r="B279" s="102"/>
      <c r="C279" s="102"/>
      <c r="D279" s="102"/>
      <c r="E279" s="102"/>
      <c r="F279" s="102"/>
      <c r="G279" s="102"/>
      <c r="H279" s="102"/>
      <c r="I279" s="102"/>
      <c r="J279" s="102"/>
      <c r="K279" s="102"/>
      <c r="L279" s="102"/>
      <c r="M279" s="102"/>
      <c r="N279" s="102"/>
      <c r="O279" s="102"/>
      <c r="P279" s="102"/>
      <c r="Q279" s="96"/>
      <c r="R279" s="96"/>
      <c r="S279" s="96"/>
      <c r="T279" s="96"/>
      <c r="U279" s="96"/>
      <c r="V279" s="96"/>
      <c r="W279" s="96"/>
      <c r="X279" s="96"/>
      <c r="Y279" s="96"/>
      <c r="Z279" s="96"/>
      <c r="AA279" s="96"/>
      <c r="AB279" s="96"/>
      <c r="AC279" s="96"/>
      <c r="AD279" s="96"/>
      <c r="AE279" s="99"/>
      <c r="AF279" s="139" t="s">
        <v>373</v>
      </c>
      <c r="AG279" s="138">
        <v>5</v>
      </c>
      <c r="AH279" s="138">
        <v>2010</v>
      </c>
      <c r="AI279" s="138">
        <v>12</v>
      </c>
      <c r="AJ279" s="138" t="s">
        <v>602</v>
      </c>
      <c r="AK279" s="138" t="s">
        <v>541</v>
      </c>
      <c r="AL279" s="123">
        <v>35</v>
      </c>
      <c r="AM279" s="123">
        <v>4308</v>
      </c>
      <c r="AN279" s="123">
        <v>156</v>
      </c>
      <c r="AO279" s="138" t="s">
        <v>27</v>
      </c>
      <c r="AP279" s="96"/>
      <c r="AQ279" s="96"/>
      <c r="AR279" s="96"/>
      <c r="AS279" s="105"/>
      <c r="AT279" s="105"/>
      <c r="AU279" s="96"/>
      <c r="AV279" s="105"/>
      <c r="AW279" s="96"/>
      <c r="AX279" s="96"/>
      <c r="AY279" s="96"/>
      <c r="AZ279" s="96"/>
      <c r="BA279" s="96"/>
      <c r="BB279" s="96"/>
      <c r="BC279" s="96"/>
      <c r="BD279" s="96"/>
      <c r="BE279" s="96"/>
      <c r="BF279" s="96"/>
      <c r="BG279" s="96"/>
      <c r="BH279" s="96"/>
      <c r="BI279" s="96"/>
      <c r="BJ279" s="96"/>
      <c r="BK279" s="96"/>
      <c r="BL279" s="96"/>
      <c r="BM279" s="96"/>
      <c r="BN279" s="96"/>
      <c r="BO279" s="96"/>
      <c r="BP279" s="96"/>
      <c r="BQ279" s="96"/>
      <c r="BR279" s="96"/>
      <c r="BS279" s="96"/>
      <c r="BT279" s="96"/>
      <c r="BU279" s="96"/>
      <c r="BV279" s="96"/>
      <c r="BW279" s="96"/>
      <c r="BX279" s="96"/>
      <c r="BY279" s="96"/>
      <c r="BZ279" s="96"/>
      <c r="CA279" s="96"/>
      <c r="CB279" s="96"/>
      <c r="CC279" s="96"/>
      <c r="CD279" s="96"/>
      <c r="CE279" s="96"/>
      <c r="CF279" s="96"/>
      <c r="CG279" s="96"/>
      <c r="CH279" s="96"/>
      <c r="CI279" s="96"/>
      <c r="CJ279" s="96"/>
      <c r="CK279" s="96"/>
      <c r="CL279" s="96"/>
      <c r="CM279" s="96"/>
      <c r="CN279" s="96"/>
    </row>
    <row r="280" spans="1:92" ht="15">
      <c r="A280" s="96"/>
      <c r="B280" s="102"/>
      <c r="C280" s="102"/>
      <c r="D280" s="102"/>
      <c r="E280" s="102"/>
      <c r="F280" s="102"/>
      <c r="G280" s="102"/>
      <c r="H280" s="102"/>
      <c r="I280" s="102"/>
      <c r="J280" s="102"/>
      <c r="K280" s="102"/>
      <c r="L280" s="102"/>
      <c r="M280" s="102"/>
      <c r="N280" s="102"/>
      <c r="O280" s="102"/>
      <c r="P280" s="102"/>
      <c r="Q280" s="96"/>
      <c r="R280" s="96"/>
      <c r="S280" s="96"/>
      <c r="T280" s="96"/>
      <c r="U280" s="96"/>
      <c r="V280" s="96"/>
      <c r="W280" s="96"/>
      <c r="X280" s="96"/>
      <c r="Y280" s="96"/>
      <c r="Z280" s="96"/>
      <c r="AA280" s="96"/>
      <c r="AB280" s="96"/>
      <c r="AC280" s="96"/>
      <c r="AD280" s="96"/>
      <c r="AE280" s="99"/>
      <c r="AF280" s="136" t="s">
        <v>375</v>
      </c>
      <c r="AG280" s="137">
        <v>10</v>
      </c>
      <c r="AH280" s="138" t="s">
        <v>27</v>
      </c>
      <c r="AI280" s="138" t="s">
        <v>27</v>
      </c>
      <c r="AJ280" s="138" t="s">
        <v>27</v>
      </c>
      <c r="AK280" s="138" t="s">
        <v>27</v>
      </c>
      <c r="AL280" s="123" t="s">
        <v>27</v>
      </c>
      <c r="AM280" s="123" t="s">
        <v>27</v>
      </c>
      <c r="AN280" s="123" t="s">
        <v>27</v>
      </c>
      <c r="AO280" s="138" t="s">
        <v>27</v>
      </c>
      <c r="AP280" s="96"/>
      <c r="AQ280" s="96"/>
      <c r="AR280" s="96"/>
      <c r="AS280" s="105"/>
      <c r="AT280" s="105"/>
      <c r="AU280" s="96"/>
      <c r="AV280" s="105"/>
      <c r="AW280" s="96"/>
      <c r="AX280" s="96"/>
      <c r="AY280" s="96"/>
      <c r="AZ280" s="96"/>
      <c r="BA280" s="96"/>
      <c r="BB280" s="96"/>
      <c r="BC280" s="96"/>
      <c r="BD280" s="96"/>
      <c r="BE280" s="96"/>
      <c r="BF280" s="96"/>
      <c r="BG280" s="96"/>
      <c r="BH280" s="96"/>
      <c r="BI280" s="96"/>
      <c r="BJ280" s="96"/>
      <c r="BK280" s="96"/>
      <c r="BL280" s="96"/>
      <c r="BM280" s="96"/>
      <c r="BN280" s="96"/>
      <c r="BO280" s="96"/>
      <c r="BP280" s="96"/>
      <c r="BQ280" s="96"/>
      <c r="BR280" s="96"/>
      <c r="BS280" s="96"/>
      <c r="BT280" s="96"/>
      <c r="BU280" s="96"/>
      <c r="BV280" s="96"/>
      <c r="BW280" s="96"/>
      <c r="BX280" s="96"/>
      <c r="BY280" s="96"/>
      <c r="BZ280" s="96"/>
      <c r="CA280" s="96"/>
      <c r="CB280" s="96"/>
      <c r="CC280" s="96"/>
      <c r="CD280" s="96"/>
      <c r="CE280" s="96"/>
      <c r="CF280" s="96"/>
      <c r="CG280" s="96"/>
      <c r="CH280" s="96"/>
      <c r="CI280" s="96"/>
      <c r="CJ280" s="96"/>
      <c r="CK280" s="96"/>
      <c r="CL280" s="96"/>
      <c r="CM280" s="96"/>
      <c r="CN280" s="96"/>
    </row>
    <row r="281" spans="1:92" ht="15">
      <c r="A281" s="96"/>
      <c r="B281" s="102"/>
      <c r="C281" s="102"/>
      <c r="D281" s="102"/>
      <c r="E281" s="102"/>
      <c r="F281" s="102"/>
      <c r="G281" s="102"/>
      <c r="H281" s="102"/>
      <c r="I281" s="102"/>
      <c r="J281" s="102"/>
      <c r="K281" s="102"/>
      <c r="L281" s="102"/>
      <c r="M281" s="102"/>
      <c r="N281" s="102"/>
      <c r="O281" s="102"/>
      <c r="P281" s="102"/>
      <c r="Q281" s="96"/>
      <c r="R281" s="96"/>
      <c r="S281" s="96"/>
      <c r="T281" s="96"/>
      <c r="U281" s="96"/>
      <c r="V281" s="96"/>
      <c r="W281" s="96"/>
      <c r="X281" s="96"/>
      <c r="Y281" s="96"/>
      <c r="Z281" s="96"/>
      <c r="AA281" s="96"/>
      <c r="AB281" s="96"/>
      <c r="AC281" s="96"/>
      <c r="AD281" s="96"/>
      <c r="AE281" s="99"/>
      <c r="AF281" s="139" t="s">
        <v>376</v>
      </c>
      <c r="AG281" s="138">
        <v>6</v>
      </c>
      <c r="AH281" s="138">
        <v>2018</v>
      </c>
      <c r="AI281" s="138">
        <v>12</v>
      </c>
      <c r="AJ281" s="138" t="s">
        <v>377</v>
      </c>
      <c r="AK281" s="138" t="s">
        <v>541</v>
      </c>
      <c r="AL281" s="123">
        <v>0</v>
      </c>
      <c r="AM281" s="123">
        <v>0</v>
      </c>
      <c r="AN281" s="123">
        <v>0</v>
      </c>
      <c r="AO281" s="138" t="s">
        <v>27</v>
      </c>
      <c r="AP281" s="96"/>
      <c r="AQ281" s="96"/>
      <c r="AR281" s="96"/>
      <c r="AS281" s="105"/>
      <c r="AT281" s="105"/>
      <c r="AU281" s="96"/>
      <c r="AV281" s="105"/>
      <c r="AW281" s="96"/>
      <c r="AX281" s="96"/>
      <c r="AY281" s="96"/>
      <c r="AZ281" s="96"/>
      <c r="BA281" s="96"/>
      <c r="BB281" s="96"/>
      <c r="BC281" s="96"/>
      <c r="BD281" s="96"/>
      <c r="BE281" s="96"/>
      <c r="BF281" s="96"/>
      <c r="BG281" s="96"/>
      <c r="BH281" s="96"/>
      <c r="BI281" s="96"/>
      <c r="BJ281" s="96"/>
      <c r="BK281" s="96"/>
      <c r="BL281" s="96"/>
      <c r="BM281" s="96"/>
      <c r="BN281" s="96"/>
      <c r="BO281" s="96"/>
      <c r="BP281" s="96"/>
      <c r="BQ281" s="96"/>
      <c r="BR281" s="96"/>
      <c r="BS281" s="96"/>
      <c r="BT281" s="96"/>
      <c r="BU281" s="96"/>
      <c r="BV281" s="96"/>
      <c r="BW281" s="96"/>
      <c r="BX281" s="96"/>
      <c r="BY281" s="96"/>
      <c r="BZ281" s="96"/>
      <c r="CA281" s="96"/>
      <c r="CB281" s="96"/>
      <c r="CC281" s="96"/>
      <c r="CD281" s="96"/>
      <c r="CE281" s="96"/>
      <c r="CF281" s="96"/>
      <c r="CG281" s="96"/>
      <c r="CH281" s="96"/>
      <c r="CI281" s="96"/>
      <c r="CJ281" s="96"/>
      <c r="CK281" s="96"/>
      <c r="CL281" s="96"/>
      <c r="CM281" s="96"/>
      <c r="CN281" s="96"/>
    </row>
    <row r="282" spans="1:92" ht="15">
      <c r="A282" s="96"/>
      <c r="B282" s="102"/>
      <c r="C282" s="102"/>
      <c r="D282" s="102"/>
      <c r="E282" s="102"/>
      <c r="F282" s="102"/>
      <c r="G282" s="102"/>
      <c r="H282" s="102"/>
      <c r="I282" s="102"/>
      <c r="J282" s="102"/>
      <c r="K282" s="102"/>
      <c r="L282" s="102"/>
      <c r="M282" s="102"/>
      <c r="N282" s="102"/>
      <c r="O282" s="102"/>
      <c r="P282" s="102"/>
      <c r="Q282" s="96"/>
      <c r="R282" s="96"/>
      <c r="S282" s="96"/>
      <c r="T282" s="96"/>
      <c r="U282" s="96"/>
      <c r="V282" s="96"/>
      <c r="W282" s="96"/>
      <c r="X282" s="96"/>
      <c r="Y282" s="96"/>
      <c r="Z282" s="96"/>
      <c r="AA282" s="96"/>
      <c r="AB282" s="96"/>
      <c r="AC282" s="96"/>
      <c r="AD282" s="96"/>
      <c r="AE282" s="99"/>
      <c r="AF282" s="139" t="s">
        <v>378</v>
      </c>
      <c r="AG282" s="138">
        <v>13</v>
      </c>
      <c r="AH282" s="138">
        <v>2017</v>
      </c>
      <c r="AI282" s="138">
        <v>12</v>
      </c>
      <c r="AJ282" s="138" t="s">
        <v>379</v>
      </c>
      <c r="AK282" s="138" t="s">
        <v>541</v>
      </c>
      <c r="AL282" s="123">
        <v>19</v>
      </c>
      <c r="AM282" s="123">
        <v>3881</v>
      </c>
      <c r="AN282" s="123">
        <v>120</v>
      </c>
      <c r="AO282" s="138" t="s">
        <v>27</v>
      </c>
      <c r="AP282" s="96"/>
      <c r="AQ282" s="96"/>
      <c r="AR282" s="96"/>
      <c r="AS282" s="105"/>
      <c r="AT282" s="105"/>
      <c r="AU282" s="96"/>
      <c r="AV282" s="105"/>
      <c r="AW282" s="96"/>
      <c r="AX282" s="96"/>
      <c r="AY282" s="96"/>
      <c r="AZ282" s="96"/>
      <c r="BA282" s="96"/>
      <c r="BB282" s="96"/>
      <c r="BC282" s="96"/>
      <c r="BD282" s="96"/>
      <c r="BE282" s="96"/>
      <c r="BF282" s="96"/>
      <c r="BG282" s="96"/>
      <c r="BH282" s="96"/>
      <c r="BI282" s="96"/>
      <c r="BJ282" s="96"/>
      <c r="BK282" s="96"/>
      <c r="BL282" s="96"/>
      <c r="BM282" s="96"/>
      <c r="BN282" s="96"/>
      <c r="BO282" s="96"/>
      <c r="BP282" s="96"/>
      <c r="BQ282" s="96"/>
      <c r="BR282" s="96"/>
      <c r="BS282" s="96"/>
      <c r="BT282" s="96"/>
      <c r="BU282" s="96"/>
      <c r="BV282" s="96"/>
      <c r="BW282" s="96"/>
      <c r="BX282" s="96"/>
      <c r="BY282" s="96"/>
      <c r="BZ282" s="96"/>
      <c r="CA282" s="96"/>
      <c r="CB282" s="96"/>
      <c r="CC282" s="96"/>
      <c r="CD282" s="96"/>
      <c r="CE282" s="96"/>
      <c r="CF282" s="96"/>
      <c r="CG282" s="96"/>
      <c r="CH282" s="96"/>
      <c r="CI282" s="96"/>
      <c r="CJ282" s="96"/>
      <c r="CK282" s="96"/>
      <c r="CL282" s="96"/>
      <c r="CM282" s="96"/>
      <c r="CN282" s="96"/>
    </row>
    <row r="283" spans="1:92" ht="15">
      <c r="A283" s="96"/>
      <c r="B283" s="102"/>
      <c r="C283" s="102"/>
      <c r="D283" s="102"/>
      <c r="E283" s="102"/>
      <c r="F283" s="102"/>
      <c r="G283" s="102"/>
      <c r="H283" s="102"/>
      <c r="I283" s="102"/>
      <c r="J283" s="102"/>
      <c r="K283" s="102"/>
      <c r="L283" s="102"/>
      <c r="M283" s="102"/>
      <c r="N283" s="102"/>
      <c r="O283" s="102"/>
      <c r="P283" s="102"/>
      <c r="Q283" s="96"/>
      <c r="R283" s="96"/>
      <c r="S283" s="96"/>
      <c r="T283" s="96"/>
      <c r="U283" s="96"/>
      <c r="V283" s="96"/>
      <c r="W283" s="96"/>
      <c r="X283" s="96"/>
      <c r="Y283" s="96"/>
      <c r="Z283" s="96"/>
      <c r="AA283" s="96"/>
      <c r="AB283" s="96"/>
      <c r="AC283" s="96"/>
      <c r="AD283" s="96"/>
      <c r="AE283" s="99"/>
      <c r="AF283" s="139" t="s">
        <v>380</v>
      </c>
      <c r="AG283" s="138">
        <v>5</v>
      </c>
      <c r="AH283" s="138">
        <v>2015</v>
      </c>
      <c r="AI283" s="138">
        <v>12</v>
      </c>
      <c r="AJ283" s="138" t="s">
        <v>381</v>
      </c>
      <c r="AK283" s="138" t="s">
        <v>541</v>
      </c>
      <c r="AL283" s="123">
        <v>9</v>
      </c>
      <c r="AM283" s="123">
        <v>1483</v>
      </c>
      <c r="AN283" s="123">
        <v>47</v>
      </c>
      <c r="AO283" s="138" t="s">
        <v>27</v>
      </c>
      <c r="AP283" s="96"/>
      <c r="AQ283" s="96"/>
      <c r="AR283" s="96"/>
      <c r="AS283" s="105"/>
      <c r="AT283" s="105"/>
      <c r="AU283" s="96"/>
      <c r="AV283" s="105"/>
      <c r="AW283" s="96"/>
      <c r="AX283" s="96"/>
      <c r="AY283" s="96"/>
      <c r="AZ283" s="96"/>
      <c r="BA283" s="96"/>
      <c r="BB283" s="96"/>
      <c r="BC283" s="96"/>
      <c r="BD283" s="96"/>
      <c r="BE283" s="96"/>
      <c r="BF283" s="96"/>
      <c r="BG283" s="96"/>
      <c r="BH283" s="96"/>
      <c r="BI283" s="96"/>
      <c r="BJ283" s="96"/>
      <c r="BK283" s="96"/>
      <c r="BL283" s="96"/>
      <c r="BM283" s="96"/>
      <c r="BN283" s="96"/>
      <c r="BO283" s="96"/>
      <c r="BP283" s="96"/>
      <c r="BQ283" s="96"/>
      <c r="BR283" s="96"/>
      <c r="BS283" s="96"/>
      <c r="BT283" s="96"/>
      <c r="BU283" s="96"/>
      <c r="BV283" s="96"/>
      <c r="BW283" s="96"/>
      <c r="BX283" s="96"/>
      <c r="BY283" s="96"/>
      <c r="BZ283" s="96"/>
      <c r="CA283" s="96"/>
      <c r="CB283" s="96"/>
      <c r="CC283" s="96"/>
      <c r="CD283" s="96"/>
      <c r="CE283" s="96"/>
      <c r="CF283" s="96"/>
      <c r="CG283" s="96"/>
      <c r="CH283" s="96"/>
      <c r="CI283" s="96"/>
      <c r="CJ283" s="96"/>
      <c r="CK283" s="96"/>
      <c r="CL283" s="96"/>
      <c r="CM283" s="96"/>
      <c r="CN283" s="96"/>
    </row>
    <row r="284" spans="1:92" ht="15">
      <c r="A284" s="96"/>
      <c r="B284" s="102"/>
      <c r="C284" s="102"/>
      <c r="D284" s="102"/>
      <c r="E284" s="102"/>
      <c r="F284" s="102"/>
      <c r="G284" s="102"/>
      <c r="H284" s="102"/>
      <c r="I284" s="102"/>
      <c r="J284" s="102"/>
      <c r="K284" s="102"/>
      <c r="L284" s="102"/>
      <c r="M284" s="102"/>
      <c r="N284" s="102"/>
      <c r="O284" s="102"/>
      <c r="P284" s="102"/>
      <c r="Q284" s="96"/>
      <c r="R284" s="96"/>
      <c r="S284" s="96"/>
      <c r="T284" s="96"/>
      <c r="U284" s="96"/>
      <c r="V284" s="96"/>
      <c r="W284" s="96"/>
      <c r="X284" s="96"/>
      <c r="Y284" s="96"/>
      <c r="Z284" s="96"/>
      <c r="AA284" s="96"/>
      <c r="AB284" s="96"/>
      <c r="AC284" s="96"/>
      <c r="AD284" s="96"/>
      <c r="AE284" s="99"/>
      <c r="AF284" s="139" t="s">
        <v>382</v>
      </c>
      <c r="AG284" s="138">
        <v>8</v>
      </c>
      <c r="AH284" s="138" t="s">
        <v>27</v>
      </c>
      <c r="AI284" s="138" t="s">
        <v>27</v>
      </c>
      <c r="AJ284" s="138" t="s">
        <v>27</v>
      </c>
      <c r="AK284" s="138" t="s">
        <v>27</v>
      </c>
      <c r="AL284" s="123" t="s">
        <v>27</v>
      </c>
      <c r="AM284" s="123" t="s">
        <v>27</v>
      </c>
      <c r="AN284" s="123" t="s">
        <v>27</v>
      </c>
      <c r="AO284" s="138" t="s">
        <v>27</v>
      </c>
      <c r="AP284" s="96"/>
      <c r="AQ284" s="96"/>
      <c r="AR284" s="96"/>
      <c r="AS284" s="105"/>
      <c r="AT284" s="105"/>
      <c r="AU284" s="96"/>
      <c r="AV284" s="105"/>
      <c r="AW284" s="96"/>
      <c r="AX284" s="96"/>
      <c r="AY284" s="96"/>
      <c r="AZ284" s="96"/>
      <c r="BA284" s="96"/>
      <c r="BB284" s="96"/>
      <c r="BC284" s="96"/>
      <c r="BD284" s="96"/>
      <c r="BE284" s="96"/>
      <c r="BF284" s="96"/>
      <c r="BG284" s="96"/>
      <c r="BH284" s="96"/>
      <c r="BI284" s="96"/>
      <c r="BJ284" s="96"/>
      <c r="BK284" s="96"/>
      <c r="BL284" s="96"/>
      <c r="BM284" s="96"/>
      <c r="BN284" s="96"/>
      <c r="BO284" s="96"/>
      <c r="BP284" s="96"/>
      <c r="BQ284" s="96"/>
      <c r="BR284" s="96"/>
      <c r="BS284" s="96"/>
      <c r="BT284" s="96"/>
      <c r="BU284" s="96"/>
      <c r="BV284" s="96"/>
      <c r="BW284" s="96"/>
      <c r="BX284" s="96"/>
      <c r="BY284" s="96"/>
      <c r="BZ284" s="96"/>
      <c r="CA284" s="96"/>
      <c r="CB284" s="96"/>
      <c r="CC284" s="96"/>
      <c r="CD284" s="96"/>
      <c r="CE284" s="96"/>
      <c r="CF284" s="96"/>
      <c r="CG284" s="96"/>
      <c r="CH284" s="96"/>
      <c r="CI284" s="96"/>
      <c r="CJ284" s="96"/>
      <c r="CK284" s="96"/>
      <c r="CL284" s="96"/>
      <c r="CM284" s="96"/>
      <c r="CN284" s="96"/>
    </row>
    <row r="285" spans="1:92" ht="15">
      <c r="A285" s="96"/>
      <c r="B285" s="102"/>
      <c r="C285" s="102"/>
      <c r="D285" s="102"/>
      <c r="E285" s="102"/>
      <c r="F285" s="102"/>
      <c r="G285" s="102"/>
      <c r="H285" s="102"/>
      <c r="I285" s="102"/>
      <c r="J285" s="102"/>
      <c r="K285" s="102"/>
      <c r="L285" s="102"/>
      <c r="M285" s="102"/>
      <c r="N285" s="102"/>
      <c r="O285" s="102"/>
      <c r="P285" s="102"/>
      <c r="Q285" s="96"/>
      <c r="R285" s="96"/>
      <c r="S285" s="96"/>
      <c r="T285" s="96"/>
      <c r="U285" s="96"/>
      <c r="V285" s="96"/>
      <c r="W285" s="96"/>
      <c r="X285" s="96"/>
      <c r="Y285" s="96"/>
      <c r="Z285" s="96"/>
      <c r="AA285" s="96"/>
      <c r="AB285" s="96"/>
      <c r="AC285" s="96"/>
      <c r="AD285" s="96"/>
      <c r="AE285" s="99"/>
      <c r="AF285" s="139" t="s">
        <v>383</v>
      </c>
      <c r="AG285" s="138">
        <v>6</v>
      </c>
      <c r="AH285" s="138">
        <v>2015</v>
      </c>
      <c r="AI285" s="138">
        <v>12</v>
      </c>
      <c r="AJ285" s="138" t="s">
        <v>384</v>
      </c>
      <c r="AK285" s="138" t="s">
        <v>543</v>
      </c>
      <c r="AL285" s="123">
        <v>22</v>
      </c>
      <c r="AM285" s="123">
        <v>3458</v>
      </c>
      <c r="AN285" s="123">
        <v>135</v>
      </c>
      <c r="AO285" s="138" t="s">
        <v>27</v>
      </c>
      <c r="AP285" s="96"/>
      <c r="AQ285" s="96"/>
      <c r="AR285" s="96"/>
      <c r="AS285" s="105"/>
      <c r="AT285" s="105"/>
      <c r="AU285" s="96"/>
      <c r="AV285" s="105"/>
      <c r="AW285" s="96"/>
      <c r="AX285" s="96"/>
      <c r="AY285" s="96"/>
      <c r="AZ285" s="96"/>
      <c r="BA285" s="96"/>
      <c r="BB285" s="96"/>
      <c r="BC285" s="96"/>
      <c r="BD285" s="96"/>
      <c r="BE285" s="96"/>
      <c r="BF285" s="96"/>
      <c r="BG285" s="96"/>
      <c r="BH285" s="96"/>
      <c r="BI285" s="96"/>
      <c r="BJ285" s="96"/>
      <c r="BK285" s="96"/>
      <c r="BL285" s="96"/>
      <c r="BM285" s="96"/>
      <c r="BN285" s="96"/>
      <c r="BO285" s="96"/>
      <c r="BP285" s="96"/>
      <c r="BQ285" s="96"/>
      <c r="BR285" s="96"/>
      <c r="BS285" s="96"/>
      <c r="BT285" s="96"/>
      <c r="BU285" s="96"/>
      <c r="BV285" s="96"/>
      <c r="BW285" s="96"/>
      <c r="BX285" s="96"/>
      <c r="BY285" s="96"/>
      <c r="BZ285" s="96"/>
      <c r="CA285" s="96"/>
      <c r="CB285" s="96"/>
      <c r="CC285" s="96"/>
      <c r="CD285" s="96"/>
      <c r="CE285" s="96"/>
      <c r="CF285" s="96"/>
      <c r="CG285" s="96"/>
      <c r="CH285" s="96"/>
      <c r="CI285" s="96"/>
      <c r="CJ285" s="96"/>
      <c r="CK285" s="96"/>
      <c r="CL285" s="96"/>
      <c r="CM285" s="96"/>
      <c r="CN285" s="96"/>
    </row>
    <row r="286" spans="1:92" ht="15">
      <c r="A286" s="96"/>
      <c r="B286" s="102"/>
      <c r="C286" s="102"/>
      <c r="D286" s="102"/>
      <c r="E286" s="102"/>
      <c r="F286" s="102"/>
      <c r="G286" s="102"/>
      <c r="H286" s="102"/>
      <c r="I286" s="102"/>
      <c r="J286" s="102"/>
      <c r="K286" s="102"/>
      <c r="L286" s="102"/>
      <c r="M286" s="102"/>
      <c r="N286" s="102"/>
      <c r="O286" s="102"/>
      <c r="P286" s="102"/>
      <c r="Q286" s="96"/>
      <c r="R286" s="96"/>
      <c r="S286" s="96"/>
      <c r="T286" s="96"/>
      <c r="U286" s="96"/>
      <c r="V286" s="96"/>
      <c r="W286" s="96"/>
      <c r="X286" s="96"/>
      <c r="Y286" s="96"/>
      <c r="Z286" s="96"/>
      <c r="AA286" s="96"/>
      <c r="AB286" s="96"/>
      <c r="AC286" s="96"/>
      <c r="AD286" s="96"/>
      <c r="AE286" s="99"/>
      <c r="AF286" s="139" t="s">
        <v>385</v>
      </c>
      <c r="AG286" s="138">
        <v>8</v>
      </c>
      <c r="AH286" s="138" t="s">
        <v>27</v>
      </c>
      <c r="AI286" s="138" t="s">
        <v>27</v>
      </c>
      <c r="AJ286" s="138" t="s">
        <v>27</v>
      </c>
      <c r="AK286" s="138" t="s">
        <v>27</v>
      </c>
      <c r="AL286" s="123" t="s">
        <v>27</v>
      </c>
      <c r="AM286" s="123" t="s">
        <v>27</v>
      </c>
      <c r="AN286" s="123" t="s">
        <v>27</v>
      </c>
      <c r="AO286" s="138" t="s">
        <v>27</v>
      </c>
      <c r="AP286" s="96"/>
      <c r="AQ286" s="96"/>
      <c r="AR286" s="96"/>
      <c r="AS286" s="105"/>
      <c r="AT286" s="105"/>
      <c r="AU286" s="96"/>
      <c r="AV286" s="105"/>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6"/>
      <c r="CB286" s="96"/>
      <c r="CC286" s="96"/>
      <c r="CD286" s="96"/>
      <c r="CE286" s="96"/>
      <c r="CF286" s="96"/>
      <c r="CG286" s="96"/>
      <c r="CH286" s="96"/>
      <c r="CI286" s="96"/>
      <c r="CJ286" s="96"/>
      <c r="CK286" s="96"/>
      <c r="CL286" s="96"/>
      <c r="CM286" s="96"/>
      <c r="CN286" s="96"/>
    </row>
    <row r="287" spans="1:92" ht="15">
      <c r="A287" s="96"/>
      <c r="B287" s="102"/>
      <c r="C287" s="102"/>
      <c r="D287" s="102"/>
      <c r="E287" s="102"/>
      <c r="F287" s="102"/>
      <c r="G287" s="102"/>
      <c r="H287" s="102"/>
      <c r="I287" s="102"/>
      <c r="J287" s="102"/>
      <c r="K287" s="102"/>
      <c r="L287" s="102"/>
      <c r="M287" s="102"/>
      <c r="N287" s="102"/>
      <c r="O287" s="102"/>
      <c r="P287" s="102"/>
      <c r="Q287" s="96"/>
      <c r="R287" s="96"/>
      <c r="S287" s="96"/>
      <c r="T287" s="96"/>
      <c r="U287" s="96"/>
      <c r="V287" s="96"/>
      <c r="W287" s="96"/>
      <c r="X287" s="96"/>
      <c r="Y287" s="96"/>
      <c r="Z287" s="96"/>
      <c r="AA287" s="96"/>
      <c r="AB287" s="96"/>
      <c r="AC287" s="96"/>
      <c r="AD287" s="96"/>
      <c r="AE287" s="99"/>
      <c r="AF287" s="139" t="s">
        <v>386</v>
      </c>
      <c r="AG287" s="138">
        <v>7</v>
      </c>
      <c r="AH287" s="138" t="s">
        <v>27</v>
      </c>
      <c r="AI287" s="138" t="s">
        <v>27</v>
      </c>
      <c r="AJ287" s="138" t="s">
        <v>27</v>
      </c>
      <c r="AK287" s="138" t="s">
        <v>27</v>
      </c>
      <c r="AL287" s="123" t="s">
        <v>27</v>
      </c>
      <c r="AM287" s="123" t="s">
        <v>27</v>
      </c>
      <c r="AN287" s="123" t="s">
        <v>27</v>
      </c>
      <c r="AO287" s="138" t="s">
        <v>27</v>
      </c>
      <c r="AP287" s="96"/>
      <c r="AQ287" s="96"/>
      <c r="AR287" s="96"/>
      <c r="AS287" s="105"/>
      <c r="AT287" s="105"/>
      <c r="AU287" s="96"/>
      <c r="AV287" s="105"/>
      <c r="AW287" s="96"/>
      <c r="AX287" s="96"/>
      <c r="AY287" s="96"/>
      <c r="AZ287" s="96"/>
      <c r="BA287" s="96"/>
      <c r="BB287" s="96"/>
      <c r="BC287" s="96"/>
      <c r="BD287" s="96"/>
      <c r="BE287" s="96"/>
      <c r="BF287" s="96"/>
      <c r="BG287" s="96"/>
      <c r="BH287" s="96"/>
      <c r="BI287" s="96"/>
      <c r="BJ287" s="96"/>
      <c r="BK287" s="96"/>
      <c r="BL287" s="96"/>
      <c r="BM287" s="96"/>
      <c r="BN287" s="96"/>
      <c r="BO287" s="96"/>
      <c r="BP287" s="96"/>
      <c r="BQ287" s="96"/>
      <c r="BR287" s="96"/>
      <c r="BS287" s="96"/>
      <c r="BT287" s="96"/>
      <c r="BU287" s="96"/>
      <c r="BV287" s="96"/>
      <c r="BW287" s="96"/>
      <c r="BX287" s="96"/>
      <c r="BY287" s="96"/>
      <c r="BZ287" s="96"/>
      <c r="CA287" s="96"/>
      <c r="CB287" s="96"/>
      <c r="CC287" s="96"/>
      <c r="CD287" s="96"/>
      <c r="CE287" s="96"/>
      <c r="CF287" s="96"/>
      <c r="CG287" s="96"/>
      <c r="CH287" s="96"/>
      <c r="CI287" s="96"/>
      <c r="CJ287" s="96"/>
      <c r="CK287" s="96"/>
      <c r="CL287" s="96"/>
      <c r="CM287" s="96"/>
      <c r="CN287" s="96"/>
    </row>
    <row r="288" spans="1:92" ht="15">
      <c r="A288" s="96"/>
      <c r="B288" s="102"/>
      <c r="C288" s="102"/>
      <c r="D288" s="102"/>
      <c r="E288" s="102"/>
      <c r="F288" s="102"/>
      <c r="G288" s="102"/>
      <c r="H288" s="102"/>
      <c r="I288" s="102"/>
      <c r="J288" s="102"/>
      <c r="K288" s="102"/>
      <c r="L288" s="102"/>
      <c r="M288" s="102"/>
      <c r="N288" s="102"/>
      <c r="O288" s="102"/>
      <c r="P288" s="102"/>
      <c r="Q288" s="96"/>
      <c r="R288" s="96"/>
      <c r="S288" s="96"/>
      <c r="T288" s="96"/>
      <c r="U288" s="96"/>
      <c r="V288" s="96"/>
      <c r="W288" s="96"/>
      <c r="X288" s="96"/>
      <c r="Y288" s="96"/>
      <c r="Z288" s="96"/>
      <c r="AA288" s="96"/>
      <c r="AB288" s="96"/>
      <c r="AC288" s="96"/>
      <c r="AD288" s="96"/>
      <c r="AE288" s="99"/>
      <c r="AF288" s="139" t="s">
        <v>387</v>
      </c>
      <c r="AG288" s="138">
        <v>13</v>
      </c>
      <c r="AH288" s="138">
        <v>2015</v>
      </c>
      <c r="AI288" s="138">
        <v>12</v>
      </c>
      <c r="AJ288" s="138" t="s">
        <v>388</v>
      </c>
      <c r="AK288" s="138" t="s">
        <v>541</v>
      </c>
      <c r="AL288" s="123">
        <v>15</v>
      </c>
      <c r="AM288" s="123">
        <v>2907</v>
      </c>
      <c r="AN288" s="123">
        <v>88</v>
      </c>
      <c r="AO288" s="138" t="s">
        <v>27</v>
      </c>
      <c r="AP288" s="96"/>
      <c r="AQ288" s="96"/>
      <c r="AR288" s="96"/>
      <c r="AS288" s="105"/>
      <c r="AT288" s="105"/>
      <c r="AU288" s="96"/>
      <c r="AV288" s="105"/>
      <c r="AW288" s="96"/>
      <c r="AX288" s="96"/>
      <c r="AY288" s="96"/>
      <c r="AZ288" s="96"/>
      <c r="BA288" s="96"/>
      <c r="BB288" s="96"/>
      <c r="BC288" s="96"/>
      <c r="BD288" s="96"/>
      <c r="BE288" s="96"/>
      <c r="BF288" s="96"/>
      <c r="BG288" s="96"/>
      <c r="BH288" s="96"/>
      <c r="BI288" s="96"/>
      <c r="BJ288" s="96"/>
      <c r="BK288" s="96"/>
      <c r="BL288" s="96"/>
      <c r="BM288" s="96"/>
      <c r="BN288" s="96"/>
      <c r="BO288" s="96"/>
      <c r="BP288" s="96"/>
      <c r="BQ288" s="96"/>
      <c r="BR288" s="96"/>
      <c r="BS288" s="96"/>
      <c r="BT288" s="96"/>
      <c r="BU288" s="96"/>
      <c r="BV288" s="96"/>
      <c r="BW288" s="96"/>
      <c r="BX288" s="96"/>
      <c r="BY288" s="96"/>
      <c r="BZ288" s="96"/>
      <c r="CA288" s="96"/>
      <c r="CB288" s="96"/>
      <c r="CC288" s="96"/>
      <c r="CD288" s="96"/>
      <c r="CE288" s="96"/>
      <c r="CF288" s="96"/>
      <c r="CG288" s="96"/>
      <c r="CH288" s="96"/>
      <c r="CI288" s="96"/>
      <c r="CJ288" s="96"/>
      <c r="CK288" s="96"/>
      <c r="CL288" s="96"/>
      <c r="CM288" s="96"/>
      <c r="CN288" s="96"/>
    </row>
    <row r="289" spans="1:92" ht="15">
      <c r="A289" s="96"/>
      <c r="B289" s="102"/>
      <c r="C289" s="102"/>
      <c r="D289" s="102"/>
      <c r="E289" s="102"/>
      <c r="F289" s="102"/>
      <c r="G289" s="102"/>
      <c r="H289" s="102"/>
      <c r="I289" s="102"/>
      <c r="J289" s="102"/>
      <c r="K289" s="102"/>
      <c r="L289" s="102"/>
      <c r="M289" s="102"/>
      <c r="N289" s="102"/>
      <c r="O289" s="102"/>
      <c r="P289" s="102"/>
      <c r="Q289" s="96"/>
      <c r="R289" s="96"/>
      <c r="S289" s="96"/>
      <c r="T289" s="96"/>
      <c r="U289" s="96"/>
      <c r="V289" s="96"/>
      <c r="W289" s="96"/>
      <c r="X289" s="96"/>
      <c r="Y289" s="96"/>
      <c r="Z289" s="96"/>
      <c r="AA289" s="96"/>
      <c r="AB289" s="96"/>
      <c r="AC289" s="96"/>
      <c r="AD289" s="96"/>
      <c r="AE289" s="99"/>
      <c r="AF289" s="139" t="s">
        <v>389</v>
      </c>
      <c r="AG289" s="138">
        <v>9</v>
      </c>
      <c r="AH289" s="138" t="s">
        <v>27</v>
      </c>
      <c r="AI289" s="138" t="s">
        <v>27</v>
      </c>
      <c r="AJ289" s="138" t="s">
        <v>27</v>
      </c>
      <c r="AK289" s="138" t="s">
        <v>27</v>
      </c>
      <c r="AL289" s="123" t="s">
        <v>27</v>
      </c>
      <c r="AM289" s="123" t="s">
        <v>27</v>
      </c>
      <c r="AN289" s="123" t="s">
        <v>27</v>
      </c>
      <c r="AO289" s="138" t="s">
        <v>27</v>
      </c>
      <c r="AP289" s="96"/>
      <c r="AQ289" s="96"/>
      <c r="AR289" s="96"/>
      <c r="AS289" s="105"/>
      <c r="AT289" s="105"/>
      <c r="AU289" s="96"/>
      <c r="AV289" s="105"/>
      <c r="AW289" s="96"/>
      <c r="AX289" s="96"/>
      <c r="AY289" s="96"/>
      <c r="AZ289" s="96"/>
      <c r="BA289" s="96"/>
      <c r="BB289" s="96"/>
      <c r="BC289" s="96"/>
      <c r="BD289" s="96"/>
      <c r="BE289" s="96"/>
      <c r="BF289" s="96"/>
      <c r="BG289" s="96"/>
      <c r="BH289" s="96"/>
      <c r="BI289" s="96"/>
      <c r="BJ289" s="96"/>
      <c r="BK289" s="96"/>
      <c r="BL289" s="96"/>
      <c r="BM289" s="96"/>
      <c r="BN289" s="96"/>
      <c r="BO289" s="96"/>
      <c r="BP289" s="96"/>
      <c r="BQ289" s="96"/>
      <c r="BR289" s="96"/>
      <c r="BS289" s="96"/>
      <c r="BT289" s="96"/>
      <c r="BU289" s="96"/>
      <c r="BV289" s="96"/>
      <c r="BW289" s="96"/>
      <c r="BX289" s="96"/>
      <c r="BY289" s="96"/>
      <c r="BZ289" s="96"/>
      <c r="CA289" s="96"/>
      <c r="CB289" s="96"/>
      <c r="CC289" s="96"/>
      <c r="CD289" s="96"/>
      <c r="CE289" s="96"/>
      <c r="CF289" s="96"/>
      <c r="CG289" s="96"/>
      <c r="CH289" s="96"/>
      <c r="CI289" s="96"/>
      <c r="CJ289" s="96"/>
      <c r="CK289" s="96"/>
      <c r="CL289" s="96"/>
      <c r="CM289" s="96"/>
      <c r="CN289" s="96"/>
    </row>
    <row r="290" spans="1:92" ht="15">
      <c r="A290" s="96"/>
      <c r="B290" s="102"/>
      <c r="C290" s="102"/>
      <c r="D290" s="102"/>
      <c r="E290" s="102"/>
      <c r="F290" s="102"/>
      <c r="G290" s="102"/>
      <c r="H290" s="102"/>
      <c r="I290" s="102"/>
      <c r="J290" s="102"/>
      <c r="K290" s="102"/>
      <c r="L290" s="102"/>
      <c r="M290" s="102"/>
      <c r="N290" s="102"/>
      <c r="O290" s="102"/>
      <c r="P290" s="102"/>
      <c r="Q290" s="96"/>
      <c r="R290" s="96"/>
      <c r="S290" s="96"/>
      <c r="T290" s="96"/>
      <c r="U290" s="96"/>
      <c r="V290" s="96"/>
      <c r="W290" s="96"/>
      <c r="X290" s="96"/>
      <c r="Y290" s="96"/>
      <c r="Z290" s="96"/>
      <c r="AA290" s="96"/>
      <c r="AB290" s="96"/>
      <c r="AC290" s="96"/>
      <c r="AD290" s="96"/>
      <c r="AE290" s="99"/>
      <c r="AF290" s="139" t="s">
        <v>390</v>
      </c>
      <c r="AG290" s="138">
        <v>13</v>
      </c>
      <c r="AH290" s="138" t="s">
        <v>27</v>
      </c>
      <c r="AI290" s="138" t="s">
        <v>27</v>
      </c>
      <c r="AJ290" s="138" t="s">
        <v>27</v>
      </c>
      <c r="AK290" s="138" t="s">
        <v>27</v>
      </c>
      <c r="AL290" s="123" t="s">
        <v>27</v>
      </c>
      <c r="AM290" s="123" t="s">
        <v>27</v>
      </c>
      <c r="AN290" s="123" t="s">
        <v>27</v>
      </c>
      <c r="AO290" s="138" t="s">
        <v>27</v>
      </c>
      <c r="AP290" s="96"/>
      <c r="AQ290" s="96"/>
      <c r="AR290" s="96"/>
      <c r="AS290" s="105"/>
      <c r="AT290" s="105"/>
      <c r="AU290" s="96"/>
      <c r="AV290" s="105"/>
      <c r="AW290" s="96"/>
      <c r="AX290" s="96"/>
      <c r="AY290" s="96"/>
      <c r="AZ290" s="96"/>
      <c r="BA290" s="96"/>
      <c r="BB290" s="96"/>
      <c r="BC290" s="96"/>
      <c r="BD290" s="96"/>
      <c r="BE290" s="96"/>
      <c r="BF290" s="96"/>
      <c r="BG290" s="96"/>
      <c r="BH290" s="96"/>
      <c r="BI290" s="96"/>
      <c r="BJ290" s="96"/>
      <c r="BK290" s="96"/>
      <c r="BL290" s="96"/>
      <c r="BM290" s="96"/>
      <c r="BN290" s="96"/>
      <c r="BO290" s="96"/>
      <c r="BP290" s="96"/>
      <c r="BQ290" s="96"/>
      <c r="BR290" s="96"/>
      <c r="BS290" s="96"/>
      <c r="BT290" s="96"/>
      <c r="BU290" s="96"/>
      <c r="BV290" s="96"/>
      <c r="BW290" s="96"/>
      <c r="BX290" s="96"/>
      <c r="BY290" s="96"/>
      <c r="BZ290" s="96"/>
      <c r="CA290" s="96"/>
      <c r="CB290" s="96"/>
      <c r="CC290" s="96"/>
      <c r="CD290" s="96"/>
      <c r="CE290" s="96"/>
      <c r="CF290" s="96"/>
      <c r="CG290" s="96"/>
      <c r="CH290" s="96"/>
      <c r="CI290" s="96"/>
      <c r="CJ290" s="96"/>
      <c r="CK290" s="96"/>
      <c r="CL290" s="96"/>
      <c r="CM290" s="96"/>
      <c r="CN290" s="96"/>
    </row>
    <row r="291" spans="1:92" ht="15">
      <c r="A291" s="96"/>
      <c r="B291" s="102"/>
      <c r="C291" s="102"/>
      <c r="D291" s="102"/>
      <c r="E291" s="102"/>
      <c r="F291" s="102"/>
      <c r="G291" s="102"/>
      <c r="H291" s="102"/>
      <c r="I291" s="102"/>
      <c r="J291" s="102"/>
      <c r="K291" s="102"/>
      <c r="L291" s="102"/>
      <c r="M291" s="102"/>
      <c r="N291" s="102"/>
      <c r="O291" s="102"/>
      <c r="P291" s="102"/>
      <c r="Q291" s="96"/>
      <c r="R291" s="96"/>
      <c r="S291" s="96"/>
      <c r="T291" s="96"/>
      <c r="U291" s="96"/>
      <c r="V291" s="96"/>
      <c r="W291" s="96"/>
      <c r="X291" s="96"/>
      <c r="Y291" s="96"/>
      <c r="Z291" s="96"/>
      <c r="AA291" s="96"/>
      <c r="AB291" s="96"/>
      <c r="AC291" s="96"/>
      <c r="AD291" s="96"/>
      <c r="AE291" s="99"/>
      <c r="AF291" s="139" t="s">
        <v>391</v>
      </c>
      <c r="AG291" s="138">
        <v>6</v>
      </c>
      <c r="AH291" s="138">
        <v>2019</v>
      </c>
      <c r="AI291" s="138">
        <v>12</v>
      </c>
      <c r="AJ291" s="138" t="s">
        <v>392</v>
      </c>
      <c r="AK291" s="138" t="s">
        <v>541</v>
      </c>
      <c r="AL291" s="123">
        <v>18</v>
      </c>
      <c r="AM291" s="123">
        <v>2048</v>
      </c>
      <c r="AN291" s="123">
        <v>86</v>
      </c>
      <c r="AO291" s="138" t="s">
        <v>27</v>
      </c>
      <c r="AP291" s="96"/>
      <c r="AQ291" s="96"/>
      <c r="AR291" s="96"/>
      <c r="AS291" s="105"/>
      <c r="AT291" s="105"/>
      <c r="AU291" s="96"/>
      <c r="AV291" s="105"/>
      <c r="AW291" s="96"/>
      <c r="AX291" s="96"/>
      <c r="AY291" s="96"/>
      <c r="AZ291" s="96"/>
      <c r="BA291" s="96"/>
      <c r="BB291" s="96"/>
      <c r="BC291" s="96"/>
      <c r="BD291" s="96"/>
      <c r="BE291" s="96"/>
      <c r="BF291" s="96"/>
      <c r="BG291" s="96"/>
      <c r="BH291" s="96"/>
      <c r="BI291" s="96"/>
      <c r="BJ291" s="96"/>
      <c r="BK291" s="96"/>
      <c r="BL291" s="96"/>
      <c r="BM291" s="96"/>
      <c r="BN291" s="96"/>
      <c r="BO291" s="96"/>
      <c r="BP291" s="96"/>
      <c r="BQ291" s="96"/>
      <c r="BR291" s="96"/>
      <c r="BS291" s="96"/>
      <c r="BT291" s="96"/>
      <c r="BU291" s="96"/>
      <c r="BV291" s="96"/>
      <c r="BW291" s="96"/>
      <c r="BX291" s="96"/>
      <c r="BY291" s="96"/>
      <c r="BZ291" s="96"/>
      <c r="CA291" s="96"/>
      <c r="CB291" s="96"/>
      <c r="CC291" s="96"/>
      <c r="CD291" s="96"/>
      <c r="CE291" s="96"/>
      <c r="CF291" s="96"/>
      <c r="CG291" s="96"/>
      <c r="CH291" s="96"/>
      <c r="CI291" s="96"/>
      <c r="CJ291" s="96"/>
      <c r="CK291" s="96"/>
      <c r="CL291" s="96"/>
      <c r="CM291" s="96"/>
      <c r="CN291" s="96"/>
    </row>
    <row r="292" spans="1:92" ht="15">
      <c r="A292" s="96"/>
      <c r="B292" s="102"/>
      <c r="C292" s="102"/>
      <c r="D292" s="102"/>
      <c r="E292" s="102"/>
      <c r="F292" s="102"/>
      <c r="G292" s="102"/>
      <c r="H292" s="102"/>
      <c r="I292" s="102"/>
      <c r="J292" s="102"/>
      <c r="K292" s="102"/>
      <c r="L292" s="102"/>
      <c r="M292" s="102"/>
      <c r="N292" s="102"/>
      <c r="O292" s="102"/>
      <c r="P292" s="102"/>
      <c r="Q292" s="96"/>
      <c r="R292" s="96"/>
      <c r="S292" s="96"/>
      <c r="T292" s="96"/>
      <c r="U292" s="96"/>
      <c r="V292" s="96"/>
      <c r="W292" s="96"/>
      <c r="X292" s="96"/>
      <c r="Y292" s="96"/>
      <c r="Z292" s="96"/>
      <c r="AA292" s="96"/>
      <c r="AB292" s="96"/>
      <c r="AC292" s="96"/>
      <c r="AD292" s="96"/>
      <c r="AE292" s="99"/>
      <c r="AF292" s="139" t="s">
        <v>393</v>
      </c>
      <c r="AG292" s="138">
        <v>6</v>
      </c>
      <c r="AH292" s="138" t="s">
        <v>27</v>
      </c>
      <c r="AI292" s="138" t="s">
        <v>27</v>
      </c>
      <c r="AJ292" s="138" t="s">
        <v>27</v>
      </c>
      <c r="AK292" s="138" t="s">
        <v>27</v>
      </c>
      <c r="AL292" s="123" t="s">
        <v>27</v>
      </c>
      <c r="AM292" s="123" t="s">
        <v>27</v>
      </c>
      <c r="AN292" s="123" t="s">
        <v>27</v>
      </c>
      <c r="AO292" s="138" t="s">
        <v>27</v>
      </c>
      <c r="AP292" s="96"/>
      <c r="AQ292" s="96"/>
      <c r="AR292" s="96"/>
      <c r="AS292" s="105"/>
      <c r="AT292" s="105"/>
      <c r="AU292" s="96"/>
      <c r="AV292" s="105"/>
      <c r="AW292" s="96"/>
      <c r="AX292" s="96"/>
      <c r="AY292" s="96"/>
      <c r="AZ292" s="96"/>
      <c r="BA292" s="96"/>
      <c r="BB292" s="96"/>
      <c r="BC292" s="96"/>
      <c r="BD292" s="96"/>
      <c r="BE292" s="96"/>
      <c r="BF292" s="96"/>
      <c r="BG292" s="96"/>
      <c r="BH292" s="96"/>
      <c r="BI292" s="96"/>
      <c r="BJ292" s="96"/>
      <c r="BK292" s="96"/>
      <c r="BL292" s="96"/>
      <c r="BM292" s="96"/>
      <c r="BN292" s="96"/>
      <c r="BO292" s="96"/>
      <c r="BP292" s="96"/>
      <c r="BQ292" s="96"/>
      <c r="BR292" s="96"/>
      <c r="BS292" s="96"/>
      <c r="BT292" s="96"/>
      <c r="BU292" s="96"/>
      <c r="BV292" s="96"/>
      <c r="BW292" s="96"/>
      <c r="BX292" s="96"/>
      <c r="BY292" s="96"/>
      <c r="BZ292" s="96"/>
      <c r="CA292" s="96"/>
      <c r="CB292" s="96"/>
      <c r="CC292" s="96"/>
      <c r="CD292" s="96"/>
      <c r="CE292" s="96"/>
      <c r="CF292" s="96"/>
      <c r="CG292" s="96"/>
      <c r="CH292" s="96"/>
      <c r="CI292" s="96"/>
      <c r="CJ292" s="96"/>
      <c r="CK292" s="96"/>
      <c r="CL292" s="96"/>
      <c r="CM292" s="96"/>
      <c r="CN292" s="96"/>
    </row>
    <row r="293" spans="1:92" ht="15">
      <c r="A293" s="96"/>
      <c r="B293" s="102"/>
      <c r="C293" s="102"/>
      <c r="D293" s="102"/>
      <c r="E293" s="102"/>
      <c r="F293" s="102"/>
      <c r="G293" s="102"/>
      <c r="H293" s="102"/>
      <c r="I293" s="102"/>
      <c r="J293" s="102"/>
      <c r="K293" s="102"/>
      <c r="L293" s="102"/>
      <c r="M293" s="102"/>
      <c r="N293" s="102"/>
      <c r="O293" s="102"/>
      <c r="P293" s="102"/>
      <c r="Q293" s="96"/>
      <c r="R293" s="96"/>
      <c r="S293" s="96"/>
      <c r="T293" s="96"/>
      <c r="U293" s="96"/>
      <c r="V293" s="96"/>
      <c r="W293" s="96"/>
      <c r="X293" s="96"/>
      <c r="Y293" s="96"/>
      <c r="Z293" s="96"/>
      <c r="AA293" s="96"/>
      <c r="AB293" s="96"/>
      <c r="AC293" s="96"/>
      <c r="AD293" s="96"/>
      <c r="AE293" s="99"/>
      <c r="AF293" s="139" t="s">
        <v>394</v>
      </c>
      <c r="AG293" s="138">
        <v>7</v>
      </c>
      <c r="AH293" s="138">
        <v>2015</v>
      </c>
      <c r="AI293" s="138">
        <v>12</v>
      </c>
      <c r="AJ293" s="138" t="s">
        <v>395</v>
      </c>
      <c r="AK293" s="138" t="s">
        <v>541</v>
      </c>
      <c r="AL293" s="123">
        <v>11</v>
      </c>
      <c r="AM293" s="123">
        <v>694</v>
      </c>
      <c r="AN293" s="123">
        <v>40</v>
      </c>
      <c r="AO293" s="138" t="s">
        <v>27</v>
      </c>
      <c r="AP293" s="96"/>
      <c r="AQ293" s="96"/>
      <c r="AR293" s="96"/>
      <c r="AS293" s="105"/>
      <c r="AT293" s="105"/>
      <c r="AU293" s="96"/>
      <c r="AV293" s="105"/>
      <c r="AW293" s="96"/>
      <c r="AX293" s="96"/>
      <c r="AY293" s="96"/>
      <c r="AZ293" s="96"/>
      <c r="BA293" s="96"/>
      <c r="BB293" s="96"/>
      <c r="BC293" s="96"/>
      <c r="BD293" s="96"/>
      <c r="BE293" s="96"/>
      <c r="BF293" s="96"/>
      <c r="BG293" s="96"/>
      <c r="BH293" s="96"/>
      <c r="BI293" s="96"/>
      <c r="BJ293" s="96"/>
      <c r="BK293" s="96"/>
      <c r="BL293" s="96"/>
      <c r="BM293" s="96"/>
      <c r="BN293" s="96"/>
      <c r="BO293" s="96"/>
      <c r="BP293" s="96"/>
      <c r="BQ293" s="96"/>
      <c r="BR293" s="96"/>
      <c r="BS293" s="96"/>
      <c r="BT293" s="96"/>
      <c r="BU293" s="96"/>
      <c r="BV293" s="96"/>
      <c r="BW293" s="96"/>
      <c r="BX293" s="96"/>
      <c r="BY293" s="96"/>
      <c r="BZ293" s="96"/>
      <c r="CA293" s="96"/>
      <c r="CB293" s="96"/>
      <c r="CC293" s="96"/>
      <c r="CD293" s="96"/>
      <c r="CE293" s="96"/>
      <c r="CF293" s="96"/>
      <c r="CG293" s="96"/>
      <c r="CH293" s="96"/>
      <c r="CI293" s="96"/>
      <c r="CJ293" s="96"/>
      <c r="CK293" s="96"/>
      <c r="CL293" s="96"/>
      <c r="CM293" s="96"/>
      <c r="CN293" s="96"/>
    </row>
    <row r="294" spans="1:92" ht="15">
      <c r="A294" s="96"/>
      <c r="B294" s="102"/>
      <c r="C294" s="102"/>
      <c r="D294" s="102"/>
      <c r="E294" s="102"/>
      <c r="F294" s="102"/>
      <c r="G294" s="102"/>
      <c r="H294" s="102"/>
      <c r="I294" s="102"/>
      <c r="J294" s="102"/>
      <c r="K294" s="102"/>
      <c r="L294" s="102"/>
      <c r="M294" s="102"/>
      <c r="N294" s="102"/>
      <c r="O294" s="102"/>
      <c r="P294" s="102"/>
      <c r="Q294" s="96"/>
      <c r="R294" s="96"/>
      <c r="S294" s="96"/>
      <c r="T294" s="96"/>
      <c r="U294" s="96"/>
      <c r="V294" s="96"/>
      <c r="W294" s="96"/>
      <c r="X294" s="96"/>
      <c r="Y294" s="96"/>
      <c r="Z294" s="96"/>
      <c r="AA294" s="96"/>
      <c r="AB294" s="96"/>
      <c r="AC294" s="96"/>
      <c r="AD294" s="96"/>
      <c r="AE294" s="99"/>
      <c r="AF294" s="139" t="s">
        <v>396</v>
      </c>
      <c r="AG294" s="138">
        <v>5</v>
      </c>
      <c r="AH294" s="138" t="s">
        <v>27</v>
      </c>
      <c r="AI294" s="138" t="s">
        <v>27</v>
      </c>
      <c r="AJ294" s="138" t="s">
        <v>27</v>
      </c>
      <c r="AK294" s="138" t="s">
        <v>27</v>
      </c>
      <c r="AL294" s="123" t="s">
        <v>27</v>
      </c>
      <c r="AM294" s="123" t="s">
        <v>27</v>
      </c>
      <c r="AN294" s="123" t="s">
        <v>27</v>
      </c>
      <c r="AO294" s="138" t="s">
        <v>27</v>
      </c>
      <c r="AP294" s="96"/>
      <c r="AQ294" s="96"/>
      <c r="AR294" s="96"/>
      <c r="AS294" s="105"/>
      <c r="AT294" s="105"/>
      <c r="AU294" s="96"/>
      <c r="AV294" s="105"/>
      <c r="AW294" s="96"/>
      <c r="AX294" s="96"/>
      <c r="AY294" s="96"/>
      <c r="AZ294" s="96"/>
      <c r="BA294" s="96"/>
      <c r="BB294" s="96"/>
      <c r="BC294" s="96"/>
      <c r="BD294" s="96"/>
      <c r="BE294" s="96"/>
      <c r="BF294" s="96"/>
      <c r="BG294" s="96"/>
      <c r="BH294" s="96"/>
      <c r="BI294" s="96"/>
      <c r="BJ294" s="96"/>
      <c r="BK294" s="96"/>
      <c r="BL294" s="96"/>
      <c r="BM294" s="96"/>
      <c r="BN294" s="96"/>
      <c r="BO294" s="96"/>
      <c r="BP294" s="96"/>
      <c r="BQ294" s="96"/>
      <c r="BR294" s="96"/>
      <c r="BS294" s="96"/>
      <c r="BT294" s="96"/>
      <c r="BU294" s="96"/>
      <c r="BV294" s="96"/>
      <c r="BW294" s="96"/>
      <c r="BX294" s="96"/>
      <c r="BY294" s="96"/>
      <c r="BZ294" s="96"/>
      <c r="CA294" s="96"/>
      <c r="CB294" s="96"/>
      <c r="CC294" s="96"/>
      <c r="CD294" s="96"/>
      <c r="CE294" s="96"/>
      <c r="CF294" s="96"/>
      <c r="CG294" s="96"/>
      <c r="CH294" s="96"/>
      <c r="CI294" s="96"/>
      <c r="CJ294" s="96"/>
      <c r="CK294" s="96"/>
      <c r="CL294" s="96"/>
      <c r="CM294" s="96"/>
      <c r="CN294" s="96"/>
    </row>
    <row r="295" spans="1:92" ht="15">
      <c r="A295" s="96"/>
      <c r="B295" s="102"/>
      <c r="C295" s="102"/>
      <c r="D295" s="102"/>
      <c r="E295" s="102"/>
      <c r="F295" s="102"/>
      <c r="G295" s="102"/>
      <c r="H295" s="102"/>
      <c r="I295" s="102"/>
      <c r="J295" s="102"/>
      <c r="K295" s="102"/>
      <c r="L295" s="102"/>
      <c r="M295" s="102"/>
      <c r="N295" s="102"/>
      <c r="O295" s="102"/>
      <c r="P295" s="102"/>
      <c r="Q295" s="96"/>
      <c r="R295" s="96"/>
      <c r="S295" s="96"/>
      <c r="T295" s="96"/>
      <c r="U295" s="96"/>
      <c r="V295" s="96"/>
      <c r="W295" s="96"/>
      <c r="X295" s="96"/>
      <c r="Y295" s="96"/>
      <c r="Z295" s="96"/>
      <c r="AA295" s="96"/>
      <c r="AB295" s="96"/>
      <c r="AC295" s="96"/>
      <c r="AD295" s="96"/>
      <c r="AE295" s="99"/>
      <c r="AF295" s="139" t="s">
        <v>397</v>
      </c>
      <c r="AG295" s="138">
        <v>14</v>
      </c>
      <c r="AH295" s="138">
        <v>2023</v>
      </c>
      <c r="AI295" s="138">
        <v>12</v>
      </c>
      <c r="AJ295" s="138" t="s">
        <v>398</v>
      </c>
      <c r="AK295" s="138" t="s">
        <v>541</v>
      </c>
      <c r="AL295" s="123">
        <v>11</v>
      </c>
      <c r="AM295" s="123">
        <v>1029</v>
      </c>
      <c r="AN295" s="123">
        <v>52</v>
      </c>
      <c r="AO295" s="138" t="s">
        <v>27</v>
      </c>
      <c r="AP295" s="96"/>
      <c r="AQ295" s="96"/>
      <c r="AR295" s="96"/>
      <c r="AS295" s="105"/>
      <c r="AT295" s="105"/>
      <c r="AU295" s="96"/>
      <c r="AV295" s="105"/>
      <c r="AW295" s="96"/>
      <c r="AX295" s="96"/>
      <c r="AY295" s="96"/>
      <c r="AZ295" s="96"/>
      <c r="BA295" s="96"/>
      <c r="BB295" s="96"/>
      <c r="BC295" s="96"/>
      <c r="BD295" s="96"/>
      <c r="BE295" s="96"/>
      <c r="BF295" s="96"/>
      <c r="BG295" s="96"/>
      <c r="BH295" s="96"/>
      <c r="BI295" s="96"/>
      <c r="BJ295" s="96"/>
      <c r="BK295" s="96"/>
      <c r="BL295" s="96"/>
      <c r="BM295" s="96"/>
      <c r="BN295" s="96"/>
      <c r="BO295" s="96"/>
      <c r="BP295" s="96"/>
      <c r="BQ295" s="96"/>
      <c r="BR295" s="96"/>
      <c r="BS295" s="96"/>
      <c r="BT295" s="96"/>
      <c r="BU295" s="96"/>
      <c r="BV295" s="96"/>
      <c r="BW295" s="96"/>
      <c r="BX295" s="96"/>
      <c r="BY295" s="96"/>
      <c r="BZ295" s="96"/>
      <c r="CA295" s="96"/>
      <c r="CB295" s="96"/>
      <c r="CC295" s="96"/>
      <c r="CD295" s="96"/>
      <c r="CE295" s="96"/>
      <c r="CF295" s="96"/>
      <c r="CG295" s="96"/>
      <c r="CH295" s="96"/>
      <c r="CI295" s="96"/>
      <c r="CJ295" s="96"/>
      <c r="CK295" s="96"/>
      <c r="CL295" s="96"/>
      <c r="CM295" s="96"/>
      <c r="CN295" s="96"/>
    </row>
    <row r="296" spans="1:92" ht="15">
      <c r="A296" s="96"/>
      <c r="B296" s="102"/>
      <c r="C296" s="102"/>
      <c r="D296" s="102"/>
      <c r="E296" s="102"/>
      <c r="F296" s="102"/>
      <c r="G296" s="102"/>
      <c r="H296" s="102"/>
      <c r="I296" s="102"/>
      <c r="J296" s="102"/>
      <c r="K296" s="102"/>
      <c r="L296" s="102"/>
      <c r="M296" s="102"/>
      <c r="N296" s="102"/>
      <c r="O296" s="102"/>
      <c r="P296" s="102"/>
      <c r="Q296" s="96"/>
      <c r="R296" s="96"/>
      <c r="S296" s="96"/>
      <c r="T296" s="96"/>
      <c r="U296" s="96"/>
      <c r="V296" s="96"/>
      <c r="W296" s="96"/>
      <c r="X296" s="96"/>
      <c r="Y296" s="96"/>
      <c r="Z296" s="96"/>
      <c r="AA296" s="96"/>
      <c r="AB296" s="96"/>
      <c r="AC296" s="96"/>
      <c r="AD296" s="96"/>
      <c r="AE296" s="99"/>
      <c r="AF296" s="139" t="s">
        <v>399</v>
      </c>
      <c r="AG296" s="138">
        <v>7</v>
      </c>
      <c r="AH296" s="138" t="s">
        <v>27</v>
      </c>
      <c r="AI296" s="138" t="s">
        <v>27</v>
      </c>
      <c r="AJ296" s="138" t="s">
        <v>27</v>
      </c>
      <c r="AK296" s="138" t="s">
        <v>27</v>
      </c>
      <c r="AL296" s="123" t="s">
        <v>27</v>
      </c>
      <c r="AM296" s="123" t="s">
        <v>27</v>
      </c>
      <c r="AN296" s="123" t="s">
        <v>27</v>
      </c>
      <c r="AO296" s="138" t="s">
        <v>27</v>
      </c>
      <c r="AP296" s="96"/>
      <c r="AQ296" s="96"/>
      <c r="AR296" s="96"/>
      <c r="AS296" s="105"/>
      <c r="AT296" s="105"/>
      <c r="AU296" s="96"/>
      <c r="AV296" s="105"/>
      <c r="AW296" s="96"/>
      <c r="AX296" s="96"/>
      <c r="AY296" s="96"/>
      <c r="AZ296" s="96"/>
      <c r="BA296" s="96"/>
      <c r="BB296" s="96"/>
      <c r="BC296" s="96"/>
      <c r="BD296" s="96"/>
      <c r="BE296" s="96"/>
      <c r="BF296" s="96"/>
      <c r="BG296" s="96"/>
      <c r="BH296" s="96"/>
      <c r="BI296" s="96"/>
      <c r="BJ296" s="96"/>
      <c r="BK296" s="96"/>
      <c r="BL296" s="96"/>
      <c r="BM296" s="96"/>
      <c r="BN296" s="96"/>
      <c r="BO296" s="96"/>
      <c r="BP296" s="96"/>
      <c r="BQ296" s="96"/>
      <c r="BR296" s="96"/>
      <c r="BS296" s="96"/>
      <c r="BT296" s="96"/>
      <c r="BU296" s="96"/>
      <c r="BV296" s="96"/>
      <c r="BW296" s="96"/>
      <c r="BX296" s="96"/>
      <c r="BY296" s="96"/>
      <c r="BZ296" s="96"/>
      <c r="CA296" s="96"/>
      <c r="CB296" s="96"/>
      <c r="CC296" s="96"/>
      <c r="CD296" s="96"/>
      <c r="CE296" s="96"/>
      <c r="CF296" s="96"/>
      <c r="CG296" s="96"/>
      <c r="CH296" s="96"/>
      <c r="CI296" s="96"/>
      <c r="CJ296" s="96"/>
      <c r="CK296" s="96"/>
      <c r="CL296" s="96"/>
      <c r="CM296" s="96"/>
      <c r="CN296" s="96"/>
    </row>
    <row r="297" spans="1:92" ht="15">
      <c r="A297" s="96"/>
      <c r="B297" s="102"/>
      <c r="C297" s="102"/>
      <c r="D297" s="102"/>
      <c r="E297" s="102"/>
      <c r="F297" s="102"/>
      <c r="G297" s="102"/>
      <c r="H297" s="102"/>
      <c r="I297" s="102"/>
      <c r="J297" s="102"/>
      <c r="K297" s="102"/>
      <c r="L297" s="102"/>
      <c r="M297" s="102"/>
      <c r="N297" s="102"/>
      <c r="O297" s="102"/>
      <c r="P297" s="102"/>
      <c r="Q297" s="96"/>
      <c r="R297" s="96"/>
      <c r="S297" s="96"/>
      <c r="T297" s="96"/>
      <c r="U297" s="96"/>
      <c r="V297" s="96"/>
      <c r="W297" s="96"/>
      <c r="X297" s="96"/>
      <c r="Y297" s="96"/>
      <c r="Z297" s="96"/>
      <c r="AA297" s="96"/>
      <c r="AB297" s="96"/>
      <c r="AC297" s="96"/>
      <c r="AD297" s="96"/>
      <c r="AE297" s="99"/>
      <c r="AF297" s="139" t="s">
        <v>400</v>
      </c>
      <c r="AG297" s="138">
        <v>4</v>
      </c>
      <c r="AH297" s="138" t="s">
        <v>27</v>
      </c>
      <c r="AI297" s="138" t="s">
        <v>27</v>
      </c>
      <c r="AJ297" s="138" t="s">
        <v>27</v>
      </c>
      <c r="AK297" s="138" t="s">
        <v>27</v>
      </c>
      <c r="AL297" s="123" t="s">
        <v>27</v>
      </c>
      <c r="AM297" s="123" t="s">
        <v>27</v>
      </c>
      <c r="AN297" s="123" t="s">
        <v>27</v>
      </c>
      <c r="AO297" s="138" t="s">
        <v>27</v>
      </c>
      <c r="AP297" s="96"/>
      <c r="AQ297" s="96"/>
      <c r="AR297" s="96"/>
      <c r="AS297" s="105"/>
      <c r="AT297" s="105"/>
      <c r="AU297" s="96"/>
      <c r="AV297" s="105"/>
      <c r="AW297" s="96"/>
      <c r="AX297" s="96"/>
      <c r="AY297" s="96"/>
      <c r="AZ297" s="96"/>
      <c r="BA297" s="96"/>
      <c r="BB297" s="96"/>
      <c r="BC297" s="96"/>
      <c r="BD297" s="96"/>
      <c r="BE297" s="96"/>
      <c r="BF297" s="96"/>
      <c r="BG297" s="96"/>
      <c r="BH297" s="96"/>
      <c r="BI297" s="96"/>
      <c r="BJ297" s="96"/>
      <c r="BK297" s="96"/>
      <c r="BL297" s="96"/>
      <c r="BM297" s="96"/>
      <c r="BN297" s="96"/>
      <c r="BO297" s="96"/>
      <c r="BP297" s="96"/>
      <c r="BQ297" s="96"/>
      <c r="BR297" s="96"/>
      <c r="BS297" s="96"/>
      <c r="BT297" s="96"/>
      <c r="BU297" s="96"/>
      <c r="BV297" s="96"/>
      <c r="BW297" s="96"/>
      <c r="BX297" s="96"/>
      <c r="BY297" s="96"/>
      <c r="BZ297" s="96"/>
      <c r="CA297" s="96"/>
      <c r="CB297" s="96"/>
      <c r="CC297" s="96"/>
      <c r="CD297" s="96"/>
      <c r="CE297" s="96"/>
      <c r="CF297" s="96"/>
      <c r="CG297" s="96"/>
      <c r="CH297" s="96"/>
      <c r="CI297" s="96"/>
      <c r="CJ297" s="96"/>
      <c r="CK297" s="96"/>
      <c r="CL297" s="96"/>
      <c r="CM297" s="96"/>
      <c r="CN297" s="96"/>
    </row>
    <row r="298" spans="1:92" ht="15">
      <c r="A298" s="96"/>
      <c r="B298" s="102"/>
      <c r="C298" s="102"/>
      <c r="D298" s="102"/>
      <c r="E298" s="102"/>
      <c r="F298" s="102"/>
      <c r="G298" s="102"/>
      <c r="H298" s="102"/>
      <c r="I298" s="102"/>
      <c r="J298" s="102"/>
      <c r="K298" s="102"/>
      <c r="L298" s="102"/>
      <c r="M298" s="102"/>
      <c r="N298" s="102"/>
      <c r="O298" s="102"/>
      <c r="P298" s="102"/>
      <c r="Q298" s="96"/>
      <c r="R298" s="96"/>
      <c r="S298" s="96"/>
      <c r="T298" s="96"/>
      <c r="U298" s="96"/>
      <c r="V298" s="96"/>
      <c r="W298" s="96"/>
      <c r="X298" s="96"/>
      <c r="Y298" s="96"/>
      <c r="Z298" s="96"/>
      <c r="AA298" s="96"/>
      <c r="AB298" s="96"/>
      <c r="AC298" s="96"/>
      <c r="AD298" s="96"/>
      <c r="AE298" s="99"/>
      <c r="AF298" s="139" t="s">
        <v>401</v>
      </c>
      <c r="AG298" s="138">
        <v>11</v>
      </c>
      <c r="AH298" s="138" t="s">
        <v>27</v>
      </c>
      <c r="AI298" s="138" t="s">
        <v>27</v>
      </c>
      <c r="AJ298" s="138" t="s">
        <v>27</v>
      </c>
      <c r="AK298" s="138" t="s">
        <v>27</v>
      </c>
      <c r="AL298" s="123" t="s">
        <v>27</v>
      </c>
      <c r="AM298" s="123" t="s">
        <v>27</v>
      </c>
      <c r="AN298" s="123" t="s">
        <v>27</v>
      </c>
      <c r="AO298" s="138" t="s">
        <v>27</v>
      </c>
      <c r="AP298" s="96"/>
      <c r="AQ298" s="96"/>
      <c r="AR298" s="96"/>
      <c r="AS298" s="105"/>
      <c r="AT298" s="105"/>
      <c r="AU298" s="96"/>
      <c r="AV298" s="105"/>
      <c r="AW298" s="96"/>
      <c r="AX298" s="96"/>
      <c r="AY298" s="96"/>
      <c r="AZ298" s="96"/>
      <c r="BA298" s="96"/>
      <c r="BB298" s="96"/>
      <c r="BC298" s="96"/>
      <c r="BD298" s="96"/>
      <c r="BE298" s="96"/>
      <c r="BF298" s="96"/>
      <c r="BG298" s="96"/>
      <c r="BH298" s="96"/>
      <c r="BI298" s="96"/>
      <c r="BJ298" s="96"/>
      <c r="BK298" s="96"/>
      <c r="BL298" s="96"/>
      <c r="BM298" s="96"/>
      <c r="BN298" s="96"/>
      <c r="BO298" s="96"/>
      <c r="BP298" s="96"/>
      <c r="BQ298" s="96"/>
      <c r="BR298" s="96"/>
      <c r="BS298" s="96"/>
      <c r="BT298" s="96"/>
      <c r="BU298" s="96"/>
      <c r="BV298" s="96"/>
      <c r="BW298" s="96"/>
      <c r="BX298" s="96"/>
      <c r="BY298" s="96"/>
      <c r="BZ298" s="96"/>
      <c r="CA298" s="96"/>
      <c r="CB298" s="96"/>
      <c r="CC298" s="96"/>
      <c r="CD298" s="96"/>
      <c r="CE298" s="96"/>
      <c r="CF298" s="96"/>
      <c r="CG298" s="96"/>
      <c r="CH298" s="96"/>
      <c r="CI298" s="96"/>
      <c r="CJ298" s="96"/>
      <c r="CK298" s="96"/>
      <c r="CL298" s="96"/>
      <c r="CM298" s="96"/>
      <c r="CN298" s="96"/>
    </row>
    <row r="299" spans="1:92" ht="15">
      <c r="A299" s="96"/>
      <c r="B299" s="102"/>
      <c r="C299" s="102"/>
      <c r="D299" s="102"/>
      <c r="E299" s="102"/>
      <c r="F299" s="102"/>
      <c r="G299" s="102"/>
      <c r="H299" s="102"/>
      <c r="I299" s="102"/>
      <c r="J299" s="102"/>
      <c r="K299" s="102"/>
      <c r="L299" s="102"/>
      <c r="M299" s="102"/>
      <c r="N299" s="102"/>
      <c r="O299" s="102"/>
      <c r="P299" s="102"/>
      <c r="Q299" s="96"/>
      <c r="R299" s="96"/>
      <c r="S299" s="96"/>
      <c r="T299" s="96"/>
      <c r="U299" s="96"/>
      <c r="V299" s="96"/>
      <c r="W299" s="96"/>
      <c r="X299" s="96"/>
      <c r="Y299" s="96"/>
      <c r="Z299" s="96"/>
      <c r="AA299" s="96"/>
      <c r="AB299" s="96"/>
      <c r="AC299" s="96"/>
      <c r="AD299" s="96"/>
      <c r="AE299" s="99"/>
      <c r="AF299" s="139" t="s">
        <v>402</v>
      </c>
      <c r="AG299" s="138">
        <v>10</v>
      </c>
      <c r="AH299" s="138" t="s">
        <v>27</v>
      </c>
      <c r="AI299" s="138" t="s">
        <v>27</v>
      </c>
      <c r="AJ299" s="138" t="s">
        <v>27</v>
      </c>
      <c r="AK299" s="138" t="s">
        <v>27</v>
      </c>
      <c r="AL299" s="123" t="s">
        <v>27</v>
      </c>
      <c r="AM299" s="123" t="s">
        <v>27</v>
      </c>
      <c r="AN299" s="123" t="s">
        <v>27</v>
      </c>
      <c r="AO299" s="138" t="s">
        <v>27</v>
      </c>
      <c r="AP299" s="96"/>
      <c r="AQ299" s="96"/>
      <c r="AR299" s="96"/>
      <c r="AS299" s="105"/>
      <c r="AT299" s="105"/>
      <c r="AU299" s="96"/>
      <c r="AV299" s="105"/>
      <c r="AW299" s="96"/>
      <c r="AX299" s="96"/>
      <c r="AY299" s="96"/>
      <c r="AZ299" s="96"/>
      <c r="BA299" s="96"/>
      <c r="BB299" s="96"/>
      <c r="BC299" s="96"/>
      <c r="BD299" s="96"/>
      <c r="BE299" s="96"/>
      <c r="BF299" s="96"/>
      <c r="BG299" s="96"/>
      <c r="BH299" s="96"/>
      <c r="BI299" s="96"/>
      <c r="BJ299" s="96"/>
      <c r="BK299" s="96"/>
      <c r="BL299" s="96"/>
      <c r="BM299" s="96"/>
      <c r="BN299" s="96"/>
      <c r="BO299" s="96"/>
      <c r="BP299" s="96"/>
      <c r="BQ299" s="96"/>
      <c r="BR299" s="96"/>
      <c r="BS299" s="96"/>
      <c r="BT299" s="96"/>
      <c r="BU299" s="96"/>
      <c r="BV299" s="96"/>
      <c r="BW299" s="96"/>
      <c r="BX299" s="96"/>
      <c r="BY299" s="96"/>
      <c r="BZ299" s="96"/>
      <c r="CA299" s="96"/>
      <c r="CB299" s="96"/>
      <c r="CC299" s="96"/>
      <c r="CD299" s="96"/>
      <c r="CE299" s="96"/>
      <c r="CF299" s="96"/>
      <c r="CG299" s="96"/>
      <c r="CH299" s="96"/>
      <c r="CI299" s="96"/>
      <c r="CJ299" s="96"/>
      <c r="CK299" s="96"/>
      <c r="CL299" s="96"/>
      <c r="CM299" s="96"/>
      <c r="CN299" s="96"/>
    </row>
    <row r="300" spans="1:92" ht="15">
      <c r="A300" s="96"/>
      <c r="B300" s="102"/>
      <c r="C300" s="102"/>
      <c r="D300" s="102"/>
      <c r="E300" s="102"/>
      <c r="F300" s="102"/>
      <c r="G300" s="102"/>
      <c r="H300" s="102"/>
      <c r="I300" s="102"/>
      <c r="J300" s="102"/>
      <c r="K300" s="102"/>
      <c r="L300" s="102"/>
      <c r="M300" s="102"/>
      <c r="N300" s="102"/>
      <c r="O300" s="102"/>
      <c r="P300" s="102"/>
      <c r="Q300" s="96"/>
      <c r="R300" s="96"/>
      <c r="S300" s="96"/>
      <c r="T300" s="96"/>
      <c r="U300" s="96"/>
      <c r="V300" s="96"/>
      <c r="W300" s="96"/>
      <c r="X300" s="96"/>
      <c r="Y300" s="96"/>
      <c r="Z300" s="96"/>
      <c r="AA300" s="96"/>
      <c r="AB300" s="96"/>
      <c r="AC300" s="96"/>
      <c r="AD300" s="96"/>
      <c r="AE300" s="99"/>
      <c r="AF300" s="139" t="s">
        <v>403</v>
      </c>
      <c r="AG300" s="138">
        <v>12</v>
      </c>
      <c r="AH300" s="138" t="s">
        <v>27</v>
      </c>
      <c r="AI300" s="138" t="s">
        <v>27</v>
      </c>
      <c r="AJ300" s="138" t="s">
        <v>27</v>
      </c>
      <c r="AK300" s="138" t="s">
        <v>27</v>
      </c>
      <c r="AL300" s="123" t="s">
        <v>27</v>
      </c>
      <c r="AM300" s="123" t="s">
        <v>27</v>
      </c>
      <c r="AN300" s="123" t="s">
        <v>27</v>
      </c>
      <c r="AO300" s="138" t="s">
        <v>27</v>
      </c>
      <c r="AP300" s="96"/>
      <c r="AQ300" s="96"/>
      <c r="AR300" s="96"/>
      <c r="AS300" s="105"/>
      <c r="AT300" s="105"/>
      <c r="AU300" s="96"/>
      <c r="AV300" s="105"/>
      <c r="AW300" s="96"/>
      <c r="AX300" s="96"/>
      <c r="AY300" s="96"/>
      <c r="AZ300" s="96"/>
      <c r="BA300" s="96"/>
      <c r="BB300" s="96"/>
      <c r="BC300" s="96"/>
      <c r="BD300" s="96"/>
      <c r="BE300" s="96"/>
      <c r="BF300" s="96"/>
      <c r="BG300" s="96"/>
      <c r="BH300" s="96"/>
      <c r="BI300" s="96"/>
      <c r="BJ300" s="96"/>
      <c r="BK300" s="96"/>
      <c r="BL300" s="96"/>
      <c r="BM300" s="96"/>
      <c r="BN300" s="96"/>
      <c r="BO300" s="96"/>
      <c r="BP300" s="96"/>
      <c r="BQ300" s="96"/>
      <c r="BR300" s="96"/>
      <c r="BS300" s="96"/>
      <c r="BT300" s="96"/>
      <c r="BU300" s="96"/>
      <c r="BV300" s="96"/>
      <c r="BW300" s="96"/>
      <c r="BX300" s="96"/>
      <c r="BY300" s="96"/>
      <c r="BZ300" s="96"/>
      <c r="CA300" s="96"/>
      <c r="CB300" s="96"/>
      <c r="CC300" s="96"/>
      <c r="CD300" s="96"/>
      <c r="CE300" s="96"/>
      <c r="CF300" s="96"/>
      <c r="CG300" s="96"/>
      <c r="CH300" s="96"/>
      <c r="CI300" s="96"/>
      <c r="CJ300" s="96"/>
      <c r="CK300" s="96"/>
      <c r="CL300" s="96"/>
      <c r="CM300" s="96"/>
      <c r="CN300" s="96"/>
    </row>
    <row r="301" spans="1:92" ht="15">
      <c r="A301" s="96"/>
      <c r="B301" s="102"/>
      <c r="C301" s="102"/>
      <c r="D301" s="102"/>
      <c r="E301" s="102"/>
      <c r="F301" s="102"/>
      <c r="G301" s="102"/>
      <c r="H301" s="102"/>
      <c r="I301" s="102"/>
      <c r="J301" s="102"/>
      <c r="K301" s="102"/>
      <c r="L301" s="102"/>
      <c r="M301" s="102"/>
      <c r="N301" s="102"/>
      <c r="O301" s="102"/>
      <c r="P301" s="102"/>
      <c r="Q301" s="96"/>
      <c r="R301" s="96"/>
      <c r="S301" s="96"/>
      <c r="T301" s="96"/>
      <c r="U301" s="96"/>
      <c r="V301" s="96"/>
      <c r="W301" s="96"/>
      <c r="X301" s="96"/>
      <c r="Y301" s="96"/>
      <c r="Z301" s="96"/>
      <c r="AA301" s="96"/>
      <c r="AB301" s="96"/>
      <c r="AC301" s="96"/>
      <c r="AD301" s="96"/>
      <c r="AE301" s="99"/>
      <c r="AF301" s="136" t="s">
        <v>404</v>
      </c>
      <c r="AG301" s="137">
        <v>7</v>
      </c>
      <c r="AH301" s="138" t="s">
        <v>27</v>
      </c>
      <c r="AI301" s="138" t="s">
        <v>27</v>
      </c>
      <c r="AJ301" s="138" t="s">
        <v>27</v>
      </c>
      <c r="AK301" s="138" t="s">
        <v>27</v>
      </c>
      <c r="AL301" s="123" t="s">
        <v>27</v>
      </c>
      <c r="AM301" s="123" t="s">
        <v>27</v>
      </c>
      <c r="AN301" s="123" t="s">
        <v>27</v>
      </c>
      <c r="AO301" s="138" t="s">
        <v>27</v>
      </c>
      <c r="AP301" s="96"/>
      <c r="AQ301" s="96"/>
      <c r="AR301" s="96"/>
      <c r="AS301" s="105"/>
      <c r="AT301" s="105"/>
      <c r="AU301" s="96"/>
      <c r="AV301" s="105"/>
      <c r="AW301" s="96"/>
      <c r="AX301" s="96"/>
      <c r="AY301" s="96"/>
      <c r="AZ301" s="96"/>
      <c r="BA301" s="96"/>
      <c r="BB301" s="96"/>
      <c r="BC301" s="96"/>
      <c r="BD301" s="96"/>
      <c r="BE301" s="96"/>
      <c r="BF301" s="96"/>
      <c r="BG301" s="96"/>
      <c r="BH301" s="96"/>
      <c r="BI301" s="96"/>
      <c r="BJ301" s="96"/>
      <c r="BK301" s="96"/>
      <c r="BL301" s="96"/>
      <c r="BM301" s="96"/>
      <c r="BN301" s="96"/>
      <c r="BO301" s="96"/>
      <c r="BP301" s="96"/>
      <c r="BQ301" s="96"/>
      <c r="BR301" s="96"/>
      <c r="BS301" s="96"/>
      <c r="BT301" s="96"/>
      <c r="BU301" s="96"/>
      <c r="BV301" s="96"/>
      <c r="BW301" s="96"/>
      <c r="BX301" s="96"/>
      <c r="BY301" s="96"/>
      <c r="BZ301" s="96"/>
      <c r="CA301" s="96"/>
      <c r="CB301" s="96"/>
      <c r="CC301" s="96"/>
      <c r="CD301" s="96"/>
      <c r="CE301" s="96"/>
      <c r="CF301" s="96"/>
      <c r="CG301" s="96"/>
      <c r="CH301" s="96"/>
      <c r="CI301" s="96"/>
      <c r="CJ301" s="96"/>
      <c r="CK301" s="96"/>
      <c r="CL301" s="96"/>
      <c r="CM301" s="96"/>
      <c r="CN301" s="96"/>
    </row>
    <row r="302" spans="1:92" ht="15">
      <c r="A302" s="96"/>
      <c r="B302" s="102"/>
      <c r="C302" s="102"/>
      <c r="D302" s="102"/>
      <c r="E302" s="102"/>
      <c r="F302" s="102"/>
      <c r="G302" s="102"/>
      <c r="H302" s="102"/>
      <c r="I302" s="102"/>
      <c r="J302" s="102"/>
      <c r="K302" s="102"/>
      <c r="L302" s="102"/>
      <c r="M302" s="102"/>
      <c r="N302" s="102"/>
      <c r="O302" s="102"/>
      <c r="P302" s="102"/>
      <c r="Q302" s="96"/>
      <c r="R302" s="96"/>
      <c r="S302" s="96"/>
      <c r="T302" s="96"/>
      <c r="U302" s="96"/>
      <c r="V302" s="96"/>
      <c r="W302" s="96"/>
      <c r="X302" s="96"/>
      <c r="Y302" s="96"/>
      <c r="Z302" s="96"/>
      <c r="AA302" s="96"/>
      <c r="AB302" s="96"/>
      <c r="AC302" s="96"/>
      <c r="AD302" s="96"/>
      <c r="AE302" s="99"/>
      <c r="AF302" s="139" t="s">
        <v>405</v>
      </c>
      <c r="AG302" s="138">
        <v>9</v>
      </c>
      <c r="AH302" s="138">
        <v>2016</v>
      </c>
      <c r="AI302" s="138">
        <v>12</v>
      </c>
      <c r="AJ302" s="138" t="s">
        <v>603</v>
      </c>
      <c r="AK302" s="138" t="s">
        <v>541</v>
      </c>
      <c r="AL302" s="123">
        <v>13</v>
      </c>
      <c r="AM302" s="123">
        <v>440</v>
      </c>
      <c r="AN302" s="123">
        <v>50</v>
      </c>
      <c r="AO302" s="138" t="s">
        <v>27</v>
      </c>
      <c r="AP302" s="96"/>
      <c r="AQ302" s="96"/>
      <c r="AR302" s="96"/>
      <c r="AS302" s="105"/>
      <c r="AT302" s="105"/>
      <c r="AU302" s="96"/>
      <c r="AV302" s="105"/>
      <c r="AW302" s="96"/>
      <c r="AX302" s="96"/>
      <c r="AY302" s="96"/>
      <c r="AZ302" s="96"/>
      <c r="BA302" s="96"/>
      <c r="BB302" s="96"/>
      <c r="BC302" s="96"/>
      <c r="BD302" s="96"/>
      <c r="BE302" s="96"/>
      <c r="BF302" s="96"/>
      <c r="BG302" s="96"/>
      <c r="BH302" s="96"/>
      <c r="BI302" s="96"/>
      <c r="BJ302" s="96"/>
      <c r="BK302" s="96"/>
      <c r="BL302" s="96"/>
      <c r="BM302" s="96"/>
      <c r="BN302" s="96"/>
      <c r="BO302" s="96"/>
      <c r="BP302" s="96"/>
      <c r="BQ302" s="96"/>
      <c r="BR302" s="96"/>
      <c r="BS302" s="96"/>
      <c r="BT302" s="96"/>
      <c r="BU302" s="96"/>
      <c r="BV302" s="96"/>
      <c r="BW302" s="96"/>
      <c r="BX302" s="96"/>
      <c r="BY302" s="96"/>
      <c r="BZ302" s="96"/>
      <c r="CA302" s="96"/>
      <c r="CB302" s="96"/>
      <c r="CC302" s="96"/>
      <c r="CD302" s="96"/>
      <c r="CE302" s="96"/>
      <c r="CF302" s="96"/>
      <c r="CG302" s="96"/>
      <c r="CH302" s="96"/>
      <c r="CI302" s="96"/>
      <c r="CJ302" s="96"/>
      <c r="CK302" s="96"/>
      <c r="CL302" s="96"/>
      <c r="CM302" s="96"/>
      <c r="CN302" s="96"/>
    </row>
    <row r="303" spans="1:92" ht="15">
      <c r="A303" s="96"/>
      <c r="B303" s="102"/>
      <c r="C303" s="102"/>
      <c r="D303" s="102"/>
      <c r="E303" s="102"/>
      <c r="F303" s="102"/>
      <c r="G303" s="102"/>
      <c r="H303" s="102"/>
      <c r="I303" s="102"/>
      <c r="J303" s="102"/>
      <c r="K303" s="102"/>
      <c r="L303" s="102"/>
      <c r="M303" s="102"/>
      <c r="N303" s="102"/>
      <c r="O303" s="102"/>
      <c r="P303" s="102"/>
      <c r="Q303" s="96"/>
      <c r="R303" s="96"/>
      <c r="S303" s="96"/>
      <c r="T303" s="96"/>
      <c r="U303" s="96"/>
      <c r="V303" s="96"/>
      <c r="W303" s="96"/>
      <c r="X303" s="96"/>
      <c r="Y303" s="96"/>
      <c r="Z303" s="96"/>
      <c r="AA303" s="96"/>
      <c r="AB303" s="96"/>
      <c r="AC303" s="96"/>
      <c r="AD303" s="96"/>
      <c r="AE303" s="99"/>
      <c r="AF303" s="139" t="s">
        <v>407</v>
      </c>
      <c r="AG303" s="138">
        <v>7</v>
      </c>
      <c r="AH303" s="138">
        <v>2016</v>
      </c>
      <c r="AI303" s="138">
        <v>12</v>
      </c>
      <c r="AJ303" s="138" t="s">
        <v>408</v>
      </c>
      <c r="AK303" s="138" t="s">
        <v>541</v>
      </c>
      <c r="AL303" s="123">
        <v>9</v>
      </c>
      <c r="AM303" s="123">
        <v>881</v>
      </c>
      <c r="AN303" s="123">
        <v>52</v>
      </c>
      <c r="AO303" s="138" t="s">
        <v>27</v>
      </c>
      <c r="AP303" s="96"/>
      <c r="AQ303" s="96"/>
      <c r="AR303" s="96"/>
      <c r="AS303" s="105"/>
      <c r="AT303" s="105"/>
      <c r="AU303" s="96"/>
      <c r="AV303" s="105"/>
      <c r="AW303" s="96"/>
      <c r="AX303" s="96"/>
      <c r="AY303" s="96"/>
      <c r="AZ303" s="96"/>
      <c r="BA303" s="96"/>
      <c r="BB303" s="96"/>
      <c r="BC303" s="96"/>
      <c r="BD303" s="96"/>
      <c r="BE303" s="96"/>
      <c r="BF303" s="96"/>
      <c r="BG303" s="96"/>
      <c r="BH303" s="96"/>
      <c r="BI303" s="96"/>
      <c r="BJ303" s="96"/>
      <c r="BK303" s="96"/>
      <c r="BL303" s="96"/>
      <c r="BM303" s="96"/>
      <c r="BN303" s="96"/>
      <c r="BO303" s="96"/>
      <c r="BP303" s="96"/>
      <c r="BQ303" s="96"/>
      <c r="BR303" s="96"/>
      <c r="BS303" s="96"/>
      <c r="BT303" s="96"/>
      <c r="BU303" s="96"/>
      <c r="BV303" s="96"/>
      <c r="BW303" s="96"/>
      <c r="BX303" s="96"/>
      <c r="BY303" s="96"/>
      <c r="BZ303" s="96"/>
      <c r="CA303" s="96"/>
      <c r="CB303" s="96"/>
      <c r="CC303" s="96"/>
      <c r="CD303" s="96"/>
      <c r="CE303" s="96"/>
      <c r="CF303" s="96"/>
      <c r="CG303" s="96"/>
      <c r="CH303" s="96"/>
      <c r="CI303" s="96"/>
      <c r="CJ303" s="96"/>
      <c r="CK303" s="96"/>
      <c r="CL303" s="96"/>
      <c r="CM303" s="96"/>
      <c r="CN303" s="96"/>
    </row>
    <row r="304" spans="1:92" ht="15">
      <c r="A304" s="96"/>
      <c r="B304" s="102"/>
      <c r="C304" s="102"/>
      <c r="D304" s="102"/>
      <c r="E304" s="102"/>
      <c r="F304" s="102"/>
      <c r="G304" s="102"/>
      <c r="H304" s="102"/>
      <c r="I304" s="102"/>
      <c r="J304" s="102"/>
      <c r="K304" s="102"/>
      <c r="L304" s="102"/>
      <c r="M304" s="102"/>
      <c r="N304" s="102"/>
      <c r="O304" s="102"/>
      <c r="P304" s="102"/>
      <c r="Q304" s="96"/>
      <c r="R304" s="96"/>
      <c r="S304" s="96"/>
      <c r="T304" s="96"/>
      <c r="U304" s="96"/>
      <c r="V304" s="96"/>
      <c r="W304" s="96"/>
      <c r="X304" s="96"/>
      <c r="Y304" s="96"/>
      <c r="Z304" s="96"/>
      <c r="AA304" s="96"/>
      <c r="AB304" s="96"/>
      <c r="AC304" s="96"/>
      <c r="AD304" s="96"/>
      <c r="AE304" s="99"/>
      <c r="AF304" s="139" t="s">
        <v>409</v>
      </c>
      <c r="AG304" s="138">
        <v>4</v>
      </c>
      <c r="AH304" s="138" t="s">
        <v>27</v>
      </c>
      <c r="AI304" s="138" t="s">
        <v>27</v>
      </c>
      <c r="AJ304" s="138" t="s">
        <v>27</v>
      </c>
      <c r="AK304" s="138" t="s">
        <v>27</v>
      </c>
      <c r="AL304" s="123" t="s">
        <v>27</v>
      </c>
      <c r="AM304" s="123" t="s">
        <v>27</v>
      </c>
      <c r="AN304" s="123" t="s">
        <v>27</v>
      </c>
      <c r="AO304" s="138" t="s">
        <v>27</v>
      </c>
      <c r="AP304" s="96"/>
      <c r="AQ304" s="96"/>
      <c r="AR304" s="96"/>
      <c r="AS304" s="105"/>
      <c r="AT304" s="105"/>
      <c r="AU304" s="96"/>
      <c r="AV304" s="105"/>
      <c r="AW304" s="96"/>
      <c r="AX304" s="96"/>
      <c r="AY304" s="96"/>
      <c r="AZ304" s="96"/>
      <c r="BA304" s="96"/>
      <c r="BB304" s="96"/>
      <c r="BC304" s="96"/>
      <c r="BD304" s="96"/>
      <c r="BE304" s="96"/>
      <c r="BF304" s="96"/>
      <c r="BG304" s="96"/>
      <c r="BH304" s="96"/>
      <c r="BI304" s="96"/>
      <c r="BJ304" s="96"/>
      <c r="BK304" s="96"/>
      <c r="BL304" s="96"/>
      <c r="BM304" s="96"/>
      <c r="BN304" s="96"/>
      <c r="BO304" s="96"/>
      <c r="BP304" s="96"/>
      <c r="BQ304" s="96"/>
      <c r="BR304" s="96"/>
      <c r="BS304" s="96"/>
      <c r="BT304" s="96"/>
      <c r="BU304" s="96"/>
      <c r="BV304" s="96"/>
      <c r="BW304" s="96"/>
      <c r="BX304" s="96"/>
      <c r="BY304" s="96"/>
      <c r="BZ304" s="96"/>
      <c r="CA304" s="96"/>
      <c r="CB304" s="96"/>
      <c r="CC304" s="96"/>
      <c r="CD304" s="96"/>
      <c r="CE304" s="96"/>
      <c r="CF304" s="96"/>
      <c r="CG304" s="96"/>
      <c r="CH304" s="96"/>
      <c r="CI304" s="96"/>
      <c r="CJ304" s="96"/>
      <c r="CK304" s="96"/>
      <c r="CL304" s="96"/>
      <c r="CM304" s="96"/>
      <c r="CN304" s="96"/>
    </row>
    <row r="305" spans="1:92" ht="15">
      <c r="A305" s="96"/>
      <c r="B305" s="102"/>
      <c r="C305" s="102"/>
      <c r="D305" s="102"/>
      <c r="E305" s="102"/>
      <c r="F305" s="102"/>
      <c r="G305" s="102"/>
      <c r="H305" s="102"/>
      <c r="I305" s="102"/>
      <c r="J305" s="102"/>
      <c r="K305" s="102"/>
      <c r="L305" s="102"/>
      <c r="M305" s="102"/>
      <c r="N305" s="102"/>
      <c r="O305" s="102"/>
      <c r="P305" s="102"/>
      <c r="Q305" s="96"/>
      <c r="R305" s="96"/>
      <c r="S305" s="96"/>
      <c r="T305" s="96"/>
      <c r="U305" s="96"/>
      <c r="V305" s="96"/>
      <c r="W305" s="96"/>
      <c r="X305" s="96"/>
      <c r="Y305" s="96"/>
      <c r="Z305" s="96"/>
      <c r="AA305" s="96"/>
      <c r="AB305" s="96"/>
      <c r="AC305" s="96"/>
      <c r="AD305" s="96"/>
      <c r="AE305" s="99"/>
      <c r="AF305" s="139" t="s">
        <v>410</v>
      </c>
      <c r="AG305" s="138">
        <v>5</v>
      </c>
      <c r="AH305" s="138">
        <v>2015</v>
      </c>
      <c r="AI305" s="138">
        <v>12</v>
      </c>
      <c r="AJ305" s="138" t="s">
        <v>411</v>
      </c>
      <c r="AK305" s="138" t="s">
        <v>541</v>
      </c>
      <c r="AL305" s="123">
        <v>38</v>
      </c>
      <c r="AM305" s="123">
        <v>5345</v>
      </c>
      <c r="AN305" s="123">
        <v>183</v>
      </c>
      <c r="AO305" s="138" t="s">
        <v>27</v>
      </c>
      <c r="AP305" s="96"/>
      <c r="AQ305" s="96"/>
      <c r="AR305" s="96"/>
      <c r="AS305" s="105"/>
      <c r="AT305" s="105"/>
      <c r="AU305" s="96"/>
      <c r="AV305" s="105"/>
      <c r="AW305" s="96"/>
      <c r="AX305" s="96"/>
      <c r="AY305" s="96"/>
      <c r="AZ305" s="96"/>
      <c r="BA305" s="96"/>
      <c r="BB305" s="96"/>
      <c r="BC305" s="96"/>
      <c r="BD305" s="96"/>
      <c r="BE305" s="96"/>
      <c r="BF305" s="96"/>
      <c r="BG305" s="96"/>
      <c r="BH305" s="96"/>
      <c r="BI305" s="96"/>
      <c r="BJ305" s="96"/>
      <c r="BK305" s="96"/>
      <c r="BL305" s="96"/>
      <c r="BM305" s="96"/>
      <c r="BN305" s="96"/>
      <c r="BO305" s="96"/>
      <c r="BP305" s="96"/>
      <c r="BQ305" s="96"/>
      <c r="BR305" s="96"/>
      <c r="BS305" s="96"/>
      <c r="BT305" s="96"/>
      <c r="BU305" s="96"/>
      <c r="BV305" s="96"/>
      <c r="BW305" s="96"/>
      <c r="BX305" s="96"/>
      <c r="BY305" s="96"/>
      <c r="BZ305" s="96"/>
      <c r="CA305" s="96"/>
      <c r="CB305" s="96"/>
      <c r="CC305" s="96"/>
      <c r="CD305" s="96"/>
      <c r="CE305" s="96"/>
      <c r="CF305" s="96"/>
      <c r="CG305" s="96"/>
      <c r="CH305" s="96"/>
      <c r="CI305" s="96"/>
      <c r="CJ305" s="96"/>
      <c r="CK305" s="96"/>
      <c r="CL305" s="96"/>
      <c r="CM305" s="96"/>
      <c r="CN305" s="96"/>
    </row>
    <row r="306" spans="1:92" ht="15">
      <c r="A306" s="96"/>
      <c r="B306" s="102"/>
      <c r="C306" s="102"/>
      <c r="D306" s="102"/>
      <c r="E306" s="102"/>
      <c r="F306" s="102"/>
      <c r="G306" s="102"/>
      <c r="H306" s="102"/>
      <c r="I306" s="102"/>
      <c r="J306" s="102"/>
      <c r="K306" s="102"/>
      <c r="L306" s="102"/>
      <c r="M306" s="102"/>
      <c r="N306" s="102"/>
      <c r="O306" s="102"/>
      <c r="P306" s="102"/>
      <c r="Q306" s="96"/>
      <c r="R306" s="96"/>
      <c r="S306" s="96"/>
      <c r="T306" s="96"/>
      <c r="U306" s="96"/>
      <c r="V306" s="96"/>
      <c r="W306" s="96"/>
      <c r="X306" s="96"/>
      <c r="Y306" s="96"/>
      <c r="Z306" s="96"/>
      <c r="AA306" s="96"/>
      <c r="AB306" s="96"/>
      <c r="AC306" s="96"/>
      <c r="AD306" s="96"/>
      <c r="AE306" s="99"/>
      <c r="AF306" s="139" t="s">
        <v>412</v>
      </c>
      <c r="AG306" s="138">
        <v>13</v>
      </c>
      <c r="AH306" s="138" t="s">
        <v>27</v>
      </c>
      <c r="AI306" s="138" t="s">
        <v>27</v>
      </c>
      <c r="AJ306" s="138" t="s">
        <v>27</v>
      </c>
      <c r="AK306" s="138" t="s">
        <v>27</v>
      </c>
      <c r="AL306" s="123" t="s">
        <v>27</v>
      </c>
      <c r="AM306" s="123" t="s">
        <v>27</v>
      </c>
      <c r="AN306" s="123" t="s">
        <v>27</v>
      </c>
      <c r="AO306" s="138" t="s">
        <v>27</v>
      </c>
      <c r="AP306" s="96"/>
      <c r="AQ306" s="96"/>
      <c r="AR306" s="96"/>
      <c r="AS306" s="105"/>
      <c r="AT306" s="105"/>
      <c r="AU306" s="96"/>
      <c r="AV306" s="105"/>
      <c r="AW306" s="96"/>
      <c r="AX306" s="96"/>
      <c r="AY306" s="96"/>
      <c r="AZ306" s="96"/>
      <c r="BA306" s="96"/>
      <c r="BB306" s="96"/>
      <c r="BC306" s="96"/>
      <c r="BD306" s="96"/>
      <c r="BE306" s="96"/>
      <c r="BF306" s="96"/>
      <c r="BG306" s="96"/>
      <c r="BH306" s="96"/>
      <c r="BI306" s="96"/>
      <c r="BJ306" s="96"/>
      <c r="BK306" s="96"/>
      <c r="BL306" s="96"/>
      <c r="BM306" s="96"/>
      <c r="BN306" s="96"/>
      <c r="BO306" s="96"/>
      <c r="BP306" s="96"/>
      <c r="BQ306" s="96"/>
      <c r="BR306" s="96"/>
      <c r="BS306" s="96"/>
      <c r="BT306" s="96"/>
      <c r="BU306" s="96"/>
      <c r="BV306" s="96"/>
      <c r="BW306" s="96"/>
      <c r="BX306" s="96"/>
      <c r="BY306" s="96"/>
      <c r="BZ306" s="96"/>
      <c r="CA306" s="96"/>
      <c r="CB306" s="96"/>
      <c r="CC306" s="96"/>
      <c r="CD306" s="96"/>
      <c r="CE306" s="96"/>
      <c r="CF306" s="96"/>
      <c r="CG306" s="96"/>
      <c r="CH306" s="96"/>
      <c r="CI306" s="96"/>
      <c r="CJ306" s="96"/>
      <c r="CK306" s="96"/>
      <c r="CL306" s="96"/>
      <c r="CM306" s="96"/>
      <c r="CN306" s="96"/>
    </row>
    <row r="307" spans="1:92" ht="15">
      <c r="A307" s="96"/>
      <c r="B307" s="102"/>
      <c r="C307" s="102"/>
      <c r="D307" s="102"/>
      <c r="E307" s="102"/>
      <c r="F307" s="102"/>
      <c r="G307" s="102"/>
      <c r="H307" s="102"/>
      <c r="I307" s="102"/>
      <c r="J307" s="102"/>
      <c r="K307" s="102"/>
      <c r="L307" s="102"/>
      <c r="M307" s="102"/>
      <c r="N307" s="102"/>
      <c r="O307" s="102"/>
      <c r="P307" s="102"/>
      <c r="Q307" s="96"/>
      <c r="R307" s="96"/>
      <c r="S307" s="96"/>
      <c r="T307" s="96"/>
      <c r="U307" s="96"/>
      <c r="V307" s="96"/>
      <c r="W307" s="96"/>
      <c r="X307" s="96"/>
      <c r="Y307" s="96"/>
      <c r="Z307" s="96"/>
      <c r="AA307" s="96"/>
      <c r="AB307" s="96"/>
      <c r="AC307" s="96"/>
      <c r="AD307" s="96"/>
      <c r="AE307" s="99"/>
      <c r="AF307" s="139" t="s">
        <v>413</v>
      </c>
      <c r="AG307" s="138">
        <v>8</v>
      </c>
      <c r="AH307" s="138">
        <v>2015</v>
      </c>
      <c r="AI307" s="138">
        <v>12</v>
      </c>
      <c r="AJ307" s="138" t="s">
        <v>414</v>
      </c>
      <c r="AK307" s="138" t="s">
        <v>541</v>
      </c>
      <c r="AL307" s="123">
        <v>17</v>
      </c>
      <c r="AM307" s="123">
        <v>2267</v>
      </c>
      <c r="AN307" s="123">
        <v>45</v>
      </c>
      <c r="AO307" s="138" t="s">
        <v>27</v>
      </c>
      <c r="AP307" s="96"/>
      <c r="AQ307" s="96"/>
      <c r="AR307" s="96"/>
      <c r="AS307" s="105"/>
      <c r="AT307" s="105"/>
      <c r="AU307" s="96"/>
      <c r="AV307" s="105"/>
      <c r="AW307" s="96"/>
      <c r="AX307" s="96"/>
      <c r="AY307" s="96"/>
      <c r="AZ307" s="96"/>
      <c r="BA307" s="96"/>
      <c r="BB307" s="96"/>
      <c r="BC307" s="96"/>
      <c r="BD307" s="96"/>
      <c r="BE307" s="96"/>
      <c r="BF307" s="96"/>
      <c r="BG307" s="96"/>
      <c r="BH307" s="96"/>
      <c r="BI307" s="96"/>
      <c r="BJ307" s="96"/>
      <c r="BK307" s="96"/>
      <c r="BL307" s="96"/>
      <c r="BM307" s="96"/>
      <c r="BN307" s="96"/>
      <c r="BO307" s="96"/>
      <c r="BP307" s="96"/>
      <c r="BQ307" s="96"/>
      <c r="BR307" s="96"/>
      <c r="BS307" s="96"/>
      <c r="BT307" s="96"/>
      <c r="BU307" s="96"/>
      <c r="BV307" s="96"/>
      <c r="BW307" s="96"/>
      <c r="BX307" s="96"/>
      <c r="BY307" s="96"/>
      <c r="BZ307" s="96"/>
      <c r="CA307" s="96"/>
      <c r="CB307" s="96"/>
      <c r="CC307" s="96"/>
      <c r="CD307" s="96"/>
      <c r="CE307" s="96"/>
      <c r="CF307" s="96"/>
      <c r="CG307" s="96"/>
      <c r="CH307" s="96"/>
      <c r="CI307" s="96"/>
      <c r="CJ307" s="96"/>
      <c r="CK307" s="96"/>
      <c r="CL307" s="96"/>
      <c r="CM307" s="96"/>
      <c r="CN307" s="96"/>
    </row>
    <row r="308" spans="1:92" ht="15">
      <c r="A308" s="96"/>
      <c r="B308" s="102"/>
      <c r="C308" s="102"/>
      <c r="D308" s="102"/>
      <c r="E308" s="102"/>
      <c r="F308" s="102"/>
      <c r="G308" s="102"/>
      <c r="H308" s="102"/>
      <c r="I308" s="102"/>
      <c r="J308" s="102"/>
      <c r="K308" s="102"/>
      <c r="L308" s="102"/>
      <c r="M308" s="102"/>
      <c r="N308" s="102"/>
      <c r="O308" s="102"/>
      <c r="P308" s="102"/>
      <c r="Q308" s="96"/>
      <c r="R308" s="96"/>
      <c r="S308" s="96"/>
      <c r="T308" s="96"/>
      <c r="U308" s="96"/>
      <c r="V308" s="96"/>
      <c r="W308" s="96"/>
      <c r="X308" s="96"/>
      <c r="Y308" s="96"/>
      <c r="Z308" s="96"/>
      <c r="AA308" s="96"/>
      <c r="AB308" s="96"/>
      <c r="AC308" s="96"/>
      <c r="AD308" s="96"/>
      <c r="AE308" s="99"/>
      <c r="AF308" s="139" t="s">
        <v>415</v>
      </c>
      <c r="AG308" s="138">
        <v>7</v>
      </c>
      <c r="AH308" s="138">
        <v>2018</v>
      </c>
      <c r="AI308" s="138">
        <v>12</v>
      </c>
      <c r="AJ308" s="138" t="s">
        <v>416</v>
      </c>
      <c r="AK308" s="138" t="s">
        <v>541</v>
      </c>
      <c r="AL308" s="123">
        <v>18</v>
      </c>
      <c r="AM308" s="123">
        <v>1765</v>
      </c>
      <c r="AN308" s="123">
        <v>85</v>
      </c>
      <c r="AO308" s="138" t="s">
        <v>27</v>
      </c>
      <c r="AP308" s="96"/>
      <c r="AQ308" s="96"/>
      <c r="AR308" s="96"/>
      <c r="AS308" s="105"/>
      <c r="AT308" s="105"/>
      <c r="AU308" s="96"/>
      <c r="AV308" s="105"/>
      <c r="AW308" s="96"/>
      <c r="AX308" s="96"/>
      <c r="AY308" s="96"/>
      <c r="AZ308" s="96"/>
      <c r="BA308" s="96"/>
      <c r="BB308" s="96"/>
      <c r="BC308" s="96"/>
      <c r="BD308" s="96"/>
      <c r="BE308" s="96"/>
      <c r="BF308" s="96"/>
      <c r="BG308" s="96"/>
      <c r="BH308" s="96"/>
      <c r="BI308" s="96"/>
      <c r="BJ308" s="96"/>
      <c r="BK308" s="96"/>
      <c r="BL308" s="96"/>
      <c r="BM308" s="96"/>
      <c r="BN308" s="96"/>
      <c r="BO308" s="96"/>
      <c r="BP308" s="96"/>
      <c r="BQ308" s="96"/>
      <c r="BR308" s="96"/>
      <c r="BS308" s="96"/>
      <c r="BT308" s="96"/>
      <c r="BU308" s="96"/>
      <c r="BV308" s="96"/>
      <c r="BW308" s="96"/>
      <c r="BX308" s="96"/>
      <c r="BY308" s="96"/>
      <c r="BZ308" s="96"/>
      <c r="CA308" s="96"/>
      <c r="CB308" s="96"/>
      <c r="CC308" s="96"/>
      <c r="CD308" s="96"/>
      <c r="CE308" s="96"/>
      <c r="CF308" s="96"/>
      <c r="CG308" s="96"/>
      <c r="CH308" s="96"/>
      <c r="CI308" s="96"/>
      <c r="CJ308" s="96"/>
      <c r="CK308" s="96"/>
      <c r="CL308" s="96"/>
      <c r="CM308" s="96"/>
      <c r="CN308" s="96"/>
    </row>
    <row r="309" spans="1:92" ht="15">
      <c r="A309" s="96"/>
      <c r="B309" s="102"/>
      <c r="C309" s="102"/>
      <c r="D309" s="102"/>
      <c r="E309" s="102"/>
      <c r="F309" s="102"/>
      <c r="G309" s="102"/>
      <c r="H309" s="102"/>
      <c r="I309" s="102"/>
      <c r="J309" s="102"/>
      <c r="K309" s="102"/>
      <c r="L309" s="102"/>
      <c r="M309" s="102"/>
      <c r="N309" s="102"/>
      <c r="O309" s="102"/>
      <c r="P309" s="102"/>
      <c r="Q309" s="96"/>
      <c r="R309" s="96"/>
      <c r="S309" s="96"/>
      <c r="T309" s="96"/>
      <c r="U309" s="96"/>
      <c r="V309" s="96"/>
      <c r="W309" s="96"/>
      <c r="X309" s="96"/>
      <c r="Y309" s="96"/>
      <c r="Z309" s="96"/>
      <c r="AA309" s="96"/>
      <c r="AB309" s="96"/>
      <c r="AC309" s="96"/>
      <c r="AD309" s="96"/>
      <c r="AE309" s="99"/>
      <c r="AF309" s="139" t="s">
        <v>417</v>
      </c>
      <c r="AG309" s="138">
        <v>5</v>
      </c>
      <c r="AH309" s="138" t="s">
        <v>27</v>
      </c>
      <c r="AI309" s="138" t="s">
        <v>27</v>
      </c>
      <c r="AJ309" s="138" t="s">
        <v>27</v>
      </c>
      <c r="AK309" s="138" t="s">
        <v>27</v>
      </c>
      <c r="AL309" s="123" t="s">
        <v>27</v>
      </c>
      <c r="AM309" s="123" t="s">
        <v>27</v>
      </c>
      <c r="AN309" s="123" t="s">
        <v>27</v>
      </c>
      <c r="AO309" s="138" t="s">
        <v>27</v>
      </c>
      <c r="AP309" s="96"/>
      <c r="AQ309" s="96"/>
      <c r="AR309" s="96"/>
      <c r="AS309" s="105"/>
      <c r="AT309" s="105"/>
      <c r="AU309" s="96"/>
      <c r="AV309" s="105"/>
      <c r="AW309" s="96"/>
      <c r="AX309" s="96"/>
      <c r="AY309" s="96"/>
      <c r="AZ309" s="96"/>
      <c r="BA309" s="96"/>
      <c r="BB309" s="96"/>
      <c r="BC309" s="96"/>
      <c r="BD309" s="96"/>
      <c r="BE309" s="96"/>
      <c r="BF309" s="96"/>
      <c r="BG309" s="96"/>
      <c r="BH309" s="96"/>
      <c r="BI309" s="96"/>
      <c r="BJ309" s="96"/>
      <c r="BK309" s="96"/>
      <c r="BL309" s="96"/>
      <c r="BM309" s="96"/>
      <c r="BN309" s="96"/>
      <c r="BO309" s="96"/>
      <c r="BP309" s="96"/>
      <c r="BQ309" s="96"/>
      <c r="BR309" s="96"/>
      <c r="BS309" s="96"/>
      <c r="BT309" s="96"/>
      <c r="BU309" s="96"/>
      <c r="BV309" s="96"/>
      <c r="BW309" s="96"/>
      <c r="BX309" s="96"/>
      <c r="BY309" s="96"/>
      <c r="BZ309" s="96"/>
      <c r="CA309" s="96"/>
      <c r="CB309" s="96"/>
      <c r="CC309" s="96"/>
      <c r="CD309" s="96"/>
      <c r="CE309" s="96"/>
      <c r="CF309" s="96"/>
      <c r="CG309" s="96"/>
      <c r="CH309" s="96"/>
      <c r="CI309" s="96"/>
      <c r="CJ309" s="96"/>
      <c r="CK309" s="96"/>
      <c r="CL309" s="96"/>
      <c r="CM309" s="96"/>
      <c r="CN309" s="96"/>
    </row>
    <row r="310" spans="1:92" ht="15">
      <c r="A310" s="96"/>
      <c r="B310" s="102"/>
      <c r="C310" s="102"/>
      <c r="D310" s="102"/>
      <c r="E310" s="102"/>
      <c r="F310" s="102"/>
      <c r="G310" s="102"/>
      <c r="H310" s="102"/>
      <c r="I310" s="102"/>
      <c r="J310" s="102"/>
      <c r="K310" s="102"/>
      <c r="L310" s="102"/>
      <c r="M310" s="102"/>
      <c r="N310" s="102"/>
      <c r="O310" s="102"/>
      <c r="P310" s="102"/>
      <c r="Q310" s="96"/>
      <c r="R310" s="96"/>
      <c r="S310" s="96"/>
      <c r="T310" s="96"/>
      <c r="U310" s="96"/>
      <c r="V310" s="96"/>
      <c r="W310" s="96"/>
      <c r="X310" s="96"/>
      <c r="Y310" s="96"/>
      <c r="Z310" s="96"/>
      <c r="AA310" s="96"/>
      <c r="AB310" s="96"/>
      <c r="AC310" s="96"/>
      <c r="AD310" s="96"/>
      <c r="AE310" s="99"/>
      <c r="AF310" s="139" t="s">
        <v>418</v>
      </c>
      <c r="AG310" s="138">
        <v>8</v>
      </c>
      <c r="AH310" s="138" t="s">
        <v>27</v>
      </c>
      <c r="AI310" s="138" t="s">
        <v>27</v>
      </c>
      <c r="AJ310" s="138" t="s">
        <v>27</v>
      </c>
      <c r="AK310" s="138" t="s">
        <v>27</v>
      </c>
      <c r="AL310" s="123" t="s">
        <v>27</v>
      </c>
      <c r="AM310" s="123" t="s">
        <v>27</v>
      </c>
      <c r="AN310" s="123" t="s">
        <v>27</v>
      </c>
      <c r="AO310" s="138" t="s">
        <v>27</v>
      </c>
      <c r="AP310" s="96"/>
      <c r="AQ310" s="96"/>
      <c r="AR310" s="96"/>
      <c r="AS310" s="105"/>
      <c r="AT310" s="105"/>
      <c r="AU310" s="96"/>
      <c r="AV310" s="105"/>
      <c r="AW310" s="96"/>
      <c r="AX310" s="96"/>
      <c r="AY310" s="96"/>
      <c r="AZ310" s="96"/>
      <c r="BA310" s="96"/>
      <c r="BB310" s="96"/>
      <c r="BC310" s="96"/>
      <c r="BD310" s="96"/>
      <c r="BE310" s="96"/>
      <c r="BF310" s="96"/>
      <c r="BG310" s="96"/>
      <c r="BH310" s="96"/>
      <c r="BI310" s="96"/>
      <c r="BJ310" s="96"/>
      <c r="BK310" s="96"/>
      <c r="BL310" s="96"/>
      <c r="BM310" s="96"/>
      <c r="BN310" s="96"/>
      <c r="BO310" s="96"/>
      <c r="BP310" s="96"/>
      <c r="BQ310" s="96"/>
      <c r="BR310" s="96"/>
      <c r="BS310" s="96"/>
      <c r="BT310" s="96"/>
      <c r="BU310" s="96"/>
      <c r="BV310" s="96"/>
      <c r="BW310" s="96"/>
      <c r="BX310" s="96"/>
      <c r="BY310" s="96"/>
      <c r="BZ310" s="96"/>
      <c r="CA310" s="96"/>
      <c r="CB310" s="96"/>
      <c r="CC310" s="96"/>
      <c r="CD310" s="96"/>
      <c r="CE310" s="96"/>
      <c r="CF310" s="96"/>
      <c r="CG310" s="96"/>
      <c r="CH310" s="96"/>
      <c r="CI310" s="96"/>
      <c r="CJ310" s="96"/>
      <c r="CK310" s="96"/>
      <c r="CL310" s="96"/>
      <c r="CM310" s="96"/>
      <c r="CN310" s="96"/>
    </row>
    <row r="311" spans="1:92" ht="15">
      <c r="A311" s="96"/>
      <c r="B311" s="102"/>
      <c r="C311" s="102"/>
      <c r="D311" s="102"/>
      <c r="E311" s="102"/>
      <c r="F311" s="102"/>
      <c r="G311" s="102"/>
      <c r="H311" s="102"/>
      <c r="I311" s="102"/>
      <c r="J311" s="102"/>
      <c r="K311" s="102"/>
      <c r="L311" s="102"/>
      <c r="M311" s="102"/>
      <c r="N311" s="102"/>
      <c r="O311" s="102"/>
      <c r="P311" s="102"/>
      <c r="Q311" s="96"/>
      <c r="R311" s="96"/>
      <c r="S311" s="96"/>
      <c r="T311" s="96"/>
      <c r="U311" s="96"/>
      <c r="V311" s="96"/>
      <c r="W311" s="96"/>
      <c r="X311" s="96"/>
      <c r="Y311" s="96"/>
      <c r="Z311" s="96"/>
      <c r="AA311" s="96"/>
      <c r="AB311" s="96"/>
      <c r="AC311" s="96"/>
      <c r="AD311" s="96"/>
      <c r="AE311" s="99"/>
      <c r="AF311" s="139" t="s">
        <v>419</v>
      </c>
      <c r="AG311" s="138">
        <v>5</v>
      </c>
      <c r="AH311" s="138">
        <v>2015</v>
      </c>
      <c r="AI311" s="138">
        <v>12</v>
      </c>
      <c r="AJ311" s="138" t="s">
        <v>420</v>
      </c>
      <c r="AK311" s="138" t="s">
        <v>541</v>
      </c>
      <c r="AL311" s="123">
        <v>20</v>
      </c>
      <c r="AM311" s="123">
        <v>2158</v>
      </c>
      <c r="AN311" s="123">
        <v>97</v>
      </c>
      <c r="AO311" s="138" t="s">
        <v>27</v>
      </c>
      <c r="AP311" s="96"/>
      <c r="AQ311" s="96"/>
      <c r="AR311" s="96"/>
      <c r="AS311" s="105"/>
      <c r="AT311" s="105"/>
      <c r="AU311" s="96"/>
      <c r="AV311" s="105"/>
      <c r="AW311" s="96"/>
      <c r="AX311" s="96"/>
      <c r="AY311" s="96"/>
      <c r="AZ311" s="96"/>
      <c r="BA311" s="96"/>
      <c r="BB311" s="96"/>
      <c r="BC311" s="96"/>
      <c r="BD311" s="96"/>
      <c r="BE311" s="96"/>
      <c r="BF311" s="96"/>
      <c r="BG311" s="96"/>
      <c r="BH311" s="96"/>
      <c r="BI311" s="96"/>
      <c r="BJ311" s="96"/>
      <c r="BK311" s="96"/>
      <c r="BL311" s="96"/>
      <c r="BM311" s="96"/>
      <c r="BN311" s="96"/>
      <c r="BO311" s="96"/>
      <c r="BP311" s="96"/>
      <c r="BQ311" s="96"/>
      <c r="BR311" s="96"/>
      <c r="BS311" s="96"/>
      <c r="BT311" s="96"/>
      <c r="BU311" s="96"/>
      <c r="BV311" s="96"/>
      <c r="BW311" s="96"/>
      <c r="BX311" s="96"/>
      <c r="BY311" s="96"/>
      <c r="BZ311" s="96"/>
      <c r="CA311" s="96"/>
      <c r="CB311" s="96"/>
      <c r="CC311" s="96"/>
      <c r="CD311" s="96"/>
      <c r="CE311" s="96"/>
      <c r="CF311" s="96"/>
      <c r="CG311" s="96"/>
      <c r="CH311" s="96"/>
      <c r="CI311" s="96"/>
      <c r="CJ311" s="96"/>
      <c r="CK311" s="96"/>
      <c r="CL311" s="96"/>
      <c r="CM311" s="96"/>
      <c r="CN311" s="96"/>
    </row>
    <row r="312" spans="1:92" ht="15">
      <c r="A312" s="96"/>
      <c r="B312" s="102"/>
      <c r="C312" s="102"/>
      <c r="D312" s="102"/>
      <c r="E312" s="102"/>
      <c r="F312" s="102"/>
      <c r="G312" s="102"/>
      <c r="H312" s="102"/>
      <c r="I312" s="102"/>
      <c r="J312" s="102"/>
      <c r="K312" s="102"/>
      <c r="L312" s="102"/>
      <c r="M312" s="102"/>
      <c r="N312" s="102"/>
      <c r="O312" s="102"/>
      <c r="P312" s="102"/>
      <c r="Q312" s="96"/>
      <c r="R312" s="96"/>
      <c r="S312" s="96"/>
      <c r="T312" s="96"/>
      <c r="U312" s="96"/>
      <c r="V312" s="96"/>
      <c r="W312" s="96"/>
      <c r="X312" s="96"/>
      <c r="Y312" s="96"/>
      <c r="Z312" s="96"/>
      <c r="AA312" s="96"/>
      <c r="AB312" s="96"/>
      <c r="AC312" s="96"/>
      <c r="AD312" s="96"/>
      <c r="AE312" s="99"/>
      <c r="AF312" s="139" t="s">
        <v>421</v>
      </c>
      <c r="AG312" s="138">
        <v>6</v>
      </c>
      <c r="AH312" s="138">
        <v>2015</v>
      </c>
      <c r="AI312" s="138">
        <v>12</v>
      </c>
      <c r="AJ312" s="138" t="s">
        <v>422</v>
      </c>
      <c r="AK312" s="138" t="s">
        <v>547</v>
      </c>
      <c r="AL312" s="123">
        <v>15</v>
      </c>
      <c r="AM312" s="123">
        <v>1673</v>
      </c>
      <c r="AN312" s="123">
        <v>82</v>
      </c>
      <c r="AO312" s="138" t="s">
        <v>27</v>
      </c>
      <c r="AP312" s="96"/>
      <c r="AQ312" s="96"/>
      <c r="AR312" s="96"/>
      <c r="AS312" s="105"/>
      <c r="AT312" s="105"/>
      <c r="AU312" s="96"/>
      <c r="AV312" s="105"/>
      <c r="AW312" s="96"/>
      <c r="AX312" s="96"/>
      <c r="AY312" s="96"/>
      <c r="AZ312" s="96"/>
      <c r="BA312" s="96"/>
      <c r="BB312" s="96"/>
      <c r="BC312" s="96"/>
      <c r="BD312" s="96"/>
      <c r="BE312" s="96"/>
      <c r="BF312" s="96"/>
      <c r="BG312" s="96"/>
      <c r="BH312" s="96"/>
      <c r="BI312" s="96"/>
      <c r="BJ312" s="96"/>
      <c r="BK312" s="96"/>
      <c r="BL312" s="96"/>
      <c r="BM312" s="96"/>
      <c r="BN312" s="96"/>
      <c r="BO312" s="96"/>
      <c r="BP312" s="96"/>
      <c r="BQ312" s="96"/>
      <c r="BR312" s="96"/>
      <c r="BS312" s="96"/>
      <c r="BT312" s="96"/>
      <c r="BU312" s="96"/>
      <c r="BV312" s="96"/>
      <c r="BW312" s="96"/>
      <c r="BX312" s="96"/>
      <c r="BY312" s="96"/>
      <c r="BZ312" s="96"/>
      <c r="CA312" s="96"/>
      <c r="CB312" s="96"/>
      <c r="CC312" s="96"/>
      <c r="CD312" s="96"/>
      <c r="CE312" s="96"/>
      <c r="CF312" s="96"/>
      <c r="CG312" s="96"/>
      <c r="CH312" s="96"/>
      <c r="CI312" s="96"/>
      <c r="CJ312" s="96"/>
      <c r="CK312" s="96"/>
      <c r="CL312" s="96"/>
      <c r="CM312" s="96"/>
      <c r="CN312" s="96"/>
    </row>
    <row r="313" spans="1:92" ht="15">
      <c r="A313" s="96"/>
      <c r="B313" s="102"/>
      <c r="C313" s="102"/>
      <c r="D313" s="102"/>
      <c r="E313" s="102"/>
      <c r="F313" s="102"/>
      <c r="G313" s="102"/>
      <c r="H313" s="102"/>
      <c r="I313" s="102"/>
      <c r="J313" s="102"/>
      <c r="K313" s="102"/>
      <c r="L313" s="102"/>
      <c r="M313" s="102"/>
      <c r="N313" s="102"/>
      <c r="O313" s="102"/>
      <c r="P313" s="102"/>
      <c r="Q313" s="96"/>
      <c r="R313" s="96"/>
      <c r="S313" s="96"/>
      <c r="T313" s="96"/>
      <c r="U313" s="96"/>
      <c r="V313" s="96"/>
      <c r="W313" s="96"/>
      <c r="X313" s="96"/>
      <c r="Y313" s="96"/>
      <c r="Z313" s="96"/>
      <c r="AA313" s="96"/>
      <c r="AB313" s="96"/>
      <c r="AC313" s="96"/>
      <c r="AD313" s="96"/>
      <c r="AE313" s="99"/>
      <c r="AF313" s="139" t="s">
        <v>423</v>
      </c>
      <c r="AG313" s="138">
        <v>12</v>
      </c>
      <c r="AH313" s="138" t="s">
        <v>27</v>
      </c>
      <c r="AI313" s="138" t="s">
        <v>27</v>
      </c>
      <c r="AJ313" s="138" t="s">
        <v>27</v>
      </c>
      <c r="AK313" s="138" t="s">
        <v>27</v>
      </c>
      <c r="AL313" s="123" t="s">
        <v>27</v>
      </c>
      <c r="AM313" s="123" t="s">
        <v>27</v>
      </c>
      <c r="AN313" s="123" t="s">
        <v>27</v>
      </c>
      <c r="AO313" s="138" t="s">
        <v>27</v>
      </c>
      <c r="AP313" s="96"/>
      <c r="AQ313" s="96"/>
      <c r="AR313" s="96"/>
      <c r="AS313" s="105"/>
      <c r="AT313" s="105"/>
      <c r="AU313" s="96"/>
      <c r="AV313" s="105"/>
      <c r="AW313" s="96"/>
      <c r="AX313" s="96"/>
      <c r="AY313" s="96"/>
      <c r="AZ313" s="96"/>
      <c r="BA313" s="96"/>
      <c r="BB313" s="96"/>
      <c r="BC313" s="96"/>
      <c r="BD313" s="96"/>
      <c r="BE313" s="96"/>
      <c r="BF313" s="96"/>
      <c r="BG313" s="96"/>
      <c r="BH313" s="96"/>
      <c r="BI313" s="96"/>
      <c r="BJ313" s="96"/>
      <c r="BK313" s="96"/>
      <c r="BL313" s="96"/>
      <c r="BM313" s="96"/>
      <c r="BN313" s="96"/>
      <c r="BO313" s="96"/>
      <c r="BP313" s="96"/>
      <c r="BQ313" s="96"/>
      <c r="BR313" s="96"/>
      <c r="BS313" s="96"/>
      <c r="BT313" s="96"/>
      <c r="BU313" s="96"/>
      <c r="BV313" s="96"/>
      <c r="BW313" s="96"/>
      <c r="BX313" s="96"/>
      <c r="BY313" s="96"/>
      <c r="BZ313" s="96"/>
      <c r="CA313" s="96"/>
      <c r="CB313" s="96"/>
      <c r="CC313" s="96"/>
      <c r="CD313" s="96"/>
      <c r="CE313" s="96"/>
      <c r="CF313" s="96"/>
      <c r="CG313" s="96"/>
      <c r="CH313" s="96"/>
      <c r="CI313" s="96"/>
      <c r="CJ313" s="96"/>
      <c r="CK313" s="96"/>
      <c r="CL313" s="96"/>
      <c r="CM313" s="96"/>
      <c r="CN313" s="96"/>
    </row>
    <row r="314" spans="1:92" ht="15">
      <c r="A314" s="96"/>
      <c r="B314" s="102"/>
      <c r="C314" s="102"/>
      <c r="D314" s="102"/>
      <c r="E314" s="102"/>
      <c r="F314" s="102"/>
      <c r="G314" s="102"/>
      <c r="H314" s="102"/>
      <c r="I314" s="102"/>
      <c r="J314" s="102"/>
      <c r="K314" s="102"/>
      <c r="L314" s="102"/>
      <c r="M314" s="102"/>
      <c r="N314" s="102"/>
      <c r="O314" s="102"/>
      <c r="P314" s="102"/>
      <c r="Q314" s="96"/>
      <c r="R314" s="96"/>
      <c r="S314" s="96"/>
      <c r="T314" s="96"/>
      <c r="U314" s="96"/>
      <c r="V314" s="96"/>
      <c r="W314" s="96"/>
      <c r="X314" s="96"/>
      <c r="Y314" s="96"/>
      <c r="Z314" s="96"/>
      <c r="AA314" s="96"/>
      <c r="AB314" s="96"/>
      <c r="AC314" s="96"/>
      <c r="AD314" s="96"/>
      <c r="AE314" s="99"/>
      <c r="AF314" s="139" t="s">
        <v>424</v>
      </c>
      <c r="AG314" s="138">
        <v>8</v>
      </c>
      <c r="AH314" s="138" t="s">
        <v>27</v>
      </c>
      <c r="AI314" s="138" t="s">
        <v>27</v>
      </c>
      <c r="AJ314" s="138" t="s">
        <v>27</v>
      </c>
      <c r="AK314" s="138" t="s">
        <v>27</v>
      </c>
      <c r="AL314" s="123" t="s">
        <v>27</v>
      </c>
      <c r="AM314" s="123" t="s">
        <v>27</v>
      </c>
      <c r="AN314" s="123" t="s">
        <v>27</v>
      </c>
      <c r="AO314" s="138" t="s">
        <v>27</v>
      </c>
      <c r="AP314" s="96"/>
      <c r="AQ314" s="96"/>
      <c r="AR314" s="96"/>
      <c r="AS314" s="105"/>
      <c r="AT314" s="105"/>
      <c r="AU314" s="96"/>
      <c r="AV314" s="105"/>
      <c r="AW314" s="96"/>
      <c r="AX314" s="96"/>
      <c r="AY314" s="96"/>
      <c r="AZ314" s="96"/>
      <c r="BA314" s="96"/>
      <c r="BB314" s="96"/>
      <c r="BC314" s="96"/>
      <c r="BD314" s="96"/>
      <c r="BE314" s="96"/>
      <c r="BF314" s="96"/>
      <c r="BG314" s="96"/>
      <c r="BH314" s="96"/>
      <c r="BI314" s="96"/>
      <c r="BJ314" s="96"/>
      <c r="BK314" s="96"/>
      <c r="BL314" s="96"/>
      <c r="BM314" s="96"/>
      <c r="BN314" s="96"/>
      <c r="BO314" s="96"/>
      <c r="BP314" s="96"/>
      <c r="BQ314" s="96"/>
      <c r="BR314" s="96"/>
      <c r="BS314" s="96"/>
      <c r="BT314" s="96"/>
      <c r="BU314" s="96"/>
      <c r="BV314" s="96"/>
      <c r="BW314" s="96"/>
      <c r="BX314" s="96"/>
      <c r="BY314" s="96"/>
      <c r="BZ314" s="96"/>
      <c r="CA314" s="96"/>
      <c r="CB314" s="96"/>
      <c r="CC314" s="96"/>
      <c r="CD314" s="96"/>
      <c r="CE314" s="96"/>
      <c r="CF314" s="96"/>
      <c r="CG314" s="96"/>
      <c r="CH314" s="96"/>
      <c r="CI314" s="96"/>
      <c r="CJ314" s="96"/>
      <c r="CK314" s="96"/>
      <c r="CL314" s="96"/>
      <c r="CM314" s="96"/>
      <c r="CN314" s="96"/>
    </row>
    <row r="315" spans="1:92" ht="15">
      <c r="A315" s="96"/>
      <c r="B315" s="102"/>
      <c r="C315" s="102"/>
      <c r="D315" s="102"/>
      <c r="E315" s="102"/>
      <c r="F315" s="102"/>
      <c r="G315" s="102"/>
      <c r="H315" s="102"/>
      <c r="I315" s="102"/>
      <c r="J315" s="102"/>
      <c r="K315" s="102"/>
      <c r="L315" s="102"/>
      <c r="M315" s="102"/>
      <c r="N315" s="102"/>
      <c r="O315" s="102"/>
      <c r="P315" s="102"/>
      <c r="Q315" s="96"/>
      <c r="R315" s="96"/>
      <c r="S315" s="96"/>
      <c r="T315" s="96"/>
      <c r="U315" s="96"/>
      <c r="V315" s="96"/>
      <c r="W315" s="96"/>
      <c r="X315" s="96"/>
      <c r="Y315" s="96"/>
      <c r="Z315" s="96"/>
      <c r="AA315" s="96"/>
      <c r="AB315" s="96"/>
      <c r="AC315" s="96"/>
      <c r="AD315" s="96"/>
      <c r="AE315" s="99"/>
      <c r="AF315" s="139" t="s">
        <v>425</v>
      </c>
      <c r="AG315" s="138">
        <v>7</v>
      </c>
      <c r="AH315" s="138" t="s">
        <v>27</v>
      </c>
      <c r="AI315" s="138" t="s">
        <v>27</v>
      </c>
      <c r="AJ315" s="138" t="s">
        <v>27</v>
      </c>
      <c r="AK315" s="138" t="s">
        <v>27</v>
      </c>
      <c r="AL315" s="123" t="s">
        <v>27</v>
      </c>
      <c r="AM315" s="123" t="s">
        <v>27</v>
      </c>
      <c r="AN315" s="123" t="s">
        <v>27</v>
      </c>
      <c r="AO315" s="138" t="s">
        <v>27</v>
      </c>
      <c r="AP315" s="96"/>
      <c r="AQ315" s="96"/>
      <c r="AR315" s="96"/>
      <c r="AS315" s="105"/>
      <c r="AT315" s="105"/>
      <c r="AU315" s="96"/>
      <c r="AV315" s="105"/>
      <c r="AW315" s="96"/>
      <c r="AX315" s="96"/>
      <c r="AY315" s="96"/>
      <c r="AZ315" s="96"/>
      <c r="BA315" s="96"/>
      <c r="BB315" s="96"/>
      <c r="BC315" s="96"/>
      <c r="BD315" s="96"/>
      <c r="BE315" s="96"/>
      <c r="BF315" s="96"/>
      <c r="BG315" s="96"/>
      <c r="BH315" s="96"/>
      <c r="BI315" s="96"/>
      <c r="BJ315" s="96"/>
      <c r="BK315" s="96"/>
      <c r="BL315" s="96"/>
      <c r="BM315" s="96"/>
      <c r="BN315" s="96"/>
      <c r="BO315" s="96"/>
      <c r="BP315" s="96"/>
      <c r="BQ315" s="96"/>
      <c r="BR315" s="96"/>
      <c r="BS315" s="96"/>
      <c r="BT315" s="96"/>
      <c r="BU315" s="96"/>
      <c r="BV315" s="96"/>
      <c r="BW315" s="96"/>
      <c r="BX315" s="96"/>
      <c r="BY315" s="96"/>
      <c r="BZ315" s="96"/>
      <c r="CA315" s="96"/>
      <c r="CB315" s="96"/>
      <c r="CC315" s="96"/>
      <c r="CD315" s="96"/>
      <c r="CE315" s="96"/>
      <c r="CF315" s="96"/>
      <c r="CG315" s="96"/>
      <c r="CH315" s="96"/>
      <c r="CI315" s="96"/>
      <c r="CJ315" s="96"/>
      <c r="CK315" s="96"/>
      <c r="CL315" s="96"/>
      <c r="CM315" s="96"/>
      <c r="CN315" s="96"/>
    </row>
    <row r="316" spans="1:92" ht="15">
      <c r="A316" s="96"/>
      <c r="B316" s="102"/>
      <c r="C316" s="102"/>
      <c r="D316" s="102"/>
      <c r="E316" s="102"/>
      <c r="F316" s="102"/>
      <c r="G316" s="102"/>
      <c r="H316" s="102"/>
      <c r="I316" s="102"/>
      <c r="J316" s="102"/>
      <c r="K316" s="102"/>
      <c r="L316" s="102"/>
      <c r="M316" s="102"/>
      <c r="N316" s="102"/>
      <c r="O316" s="102"/>
      <c r="P316" s="102"/>
      <c r="Q316" s="96"/>
      <c r="R316" s="96"/>
      <c r="S316" s="96"/>
      <c r="T316" s="96"/>
      <c r="U316" s="96"/>
      <c r="V316" s="96"/>
      <c r="W316" s="96"/>
      <c r="X316" s="96"/>
      <c r="Y316" s="96"/>
      <c r="Z316" s="96"/>
      <c r="AA316" s="96"/>
      <c r="AB316" s="96"/>
      <c r="AC316" s="96"/>
      <c r="AD316" s="96"/>
      <c r="AE316" s="99"/>
      <c r="AF316" s="139" t="s">
        <v>426</v>
      </c>
      <c r="AG316" s="138">
        <v>13</v>
      </c>
      <c r="AH316" s="138">
        <v>2019</v>
      </c>
      <c r="AI316" s="138">
        <v>12</v>
      </c>
      <c r="AJ316" s="138" t="s">
        <v>604</v>
      </c>
      <c r="AK316" s="138" t="s">
        <v>541</v>
      </c>
      <c r="AL316" s="123">
        <v>8</v>
      </c>
      <c r="AM316" s="123">
        <v>1454</v>
      </c>
      <c r="AN316" s="123">
        <v>47</v>
      </c>
      <c r="AO316" s="138" t="s">
        <v>27</v>
      </c>
      <c r="AP316" s="96"/>
      <c r="AQ316" s="96"/>
      <c r="AR316" s="96"/>
      <c r="AS316" s="105"/>
      <c r="AT316" s="105"/>
      <c r="AU316" s="96"/>
      <c r="AV316" s="105"/>
      <c r="AW316" s="96"/>
      <c r="AX316" s="96"/>
      <c r="AY316" s="96"/>
      <c r="AZ316" s="96"/>
      <c r="BA316" s="96"/>
      <c r="BB316" s="96"/>
      <c r="BC316" s="96"/>
      <c r="BD316" s="96"/>
      <c r="BE316" s="96"/>
      <c r="BF316" s="96"/>
      <c r="BG316" s="96"/>
      <c r="BH316" s="96"/>
      <c r="BI316" s="96"/>
      <c r="BJ316" s="96"/>
      <c r="BK316" s="96"/>
      <c r="BL316" s="96"/>
      <c r="BM316" s="96"/>
      <c r="BN316" s="96"/>
      <c r="BO316" s="96"/>
      <c r="BP316" s="96"/>
      <c r="BQ316" s="96"/>
      <c r="BR316" s="96"/>
      <c r="BS316" s="96"/>
      <c r="BT316" s="96"/>
      <c r="BU316" s="96"/>
      <c r="BV316" s="96"/>
      <c r="BW316" s="96"/>
      <c r="BX316" s="96"/>
      <c r="BY316" s="96"/>
      <c r="BZ316" s="96"/>
      <c r="CA316" s="96"/>
      <c r="CB316" s="96"/>
      <c r="CC316" s="96"/>
      <c r="CD316" s="96"/>
      <c r="CE316" s="96"/>
      <c r="CF316" s="96"/>
      <c r="CG316" s="96"/>
      <c r="CH316" s="96"/>
      <c r="CI316" s="96"/>
      <c r="CJ316" s="96"/>
      <c r="CK316" s="96"/>
      <c r="CL316" s="96"/>
      <c r="CM316" s="96"/>
      <c r="CN316" s="96"/>
    </row>
    <row r="317" spans="1:92" ht="15">
      <c r="A317" s="96"/>
      <c r="B317" s="102"/>
      <c r="C317" s="102"/>
      <c r="D317" s="102"/>
      <c r="E317" s="102"/>
      <c r="F317" s="102"/>
      <c r="G317" s="102"/>
      <c r="H317" s="102"/>
      <c r="I317" s="102"/>
      <c r="J317" s="102"/>
      <c r="K317" s="102"/>
      <c r="L317" s="102"/>
      <c r="M317" s="102"/>
      <c r="N317" s="102"/>
      <c r="O317" s="102"/>
      <c r="P317" s="102"/>
      <c r="Q317" s="96"/>
      <c r="R317" s="96"/>
      <c r="S317" s="96"/>
      <c r="T317" s="96"/>
      <c r="U317" s="96"/>
      <c r="V317" s="96"/>
      <c r="W317" s="96"/>
      <c r="X317" s="96"/>
      <c r="Y317" s="96"/>
      <c r="Z317" s="96"/>
      <c r="AA317" s="96"/>
      <c r="AB317" s="96"/>
      <c r="AC317" s="96"/>
      <c r="AD317" s="96"/>
      <c r="AE317" s="99"/>
      <c r="AF317" s="139" t="s">
        <v>428</v>
      </c>
      <c r="AG317" s="138">
        <v>13</v>
      </c>
      <c r="AH317" s="138" t="s">
        <v>27</v>
      </c>
      <c r="AI317" s="138" t="s">
        <v>27</v>
      </c>
      <c r="AJ317" s="138" t="s">
        <v>27</v>
      </c>
      <c r="AK317" s="138" t="s">
        <v>27</v>
      </c>
      <c r="AL317" s="123" t="s">
        <v>27</v>
      </c>
      <c r="AM317" s="123" t="s">
        <v>27</v>
      </c>
      <c r="AN317" s="123" t="s">
        <v>27</v>
      </c>
      <c r="AO317" s="138" t="s">
        <v>27</v>
      </c>
      <c r="AP317" s="96"/>
      <c r="AQ317" s="96"/>
      <c r="AR317" s="96"/>
      <c r="AS317" s="105"/>
      <c r="AT317" s="105"/>
      <c r="AU317" s="96"/>
      <c r="AV317" s="105"/>
      <c r="AW317" s="96"/>
      <c r="AX317" s="96"/>
      <c r="AY317" s="96"/>
      <c r="AZ317" s="96"/>
      <c r="BA317" s="96"/>
      <c r="BB317" s="96"/>
      <c r="BC317" s="96"/>
      <c r="BD317" s="96"/>
      <c r="BE317" s="96"/>
      <c r="BF317" s="96"/>
      <c r="BG317" s="96"/>
      <c r="BH317" s="96"/>
      <c r="BI317" s="96"/>
      <c r="BJ317" s="96"/>
      <c r="BK317" s="96"/>
      <c r="BL317" s="96"/>
      <c r="BM317" s="96"/>
      <c r="BN317" s="96"/>
      <c r="BO317" s="96"/>
      <c r="BP317" s="96"/>
      <c r="BQ317" s="96"/>
      <c r="BR317" s="96"/>
      <c r="BS317" s="96"/>
      <c r="BT317" s="96"/>
      <c r="BU317" s="96"/>
      <c r="BV317" s="96"/>
      <c r="BW317" s="96"/>
      <c r="BX317" s="96"/>
      <c r="BY317" s="96"/>
      <c r="BZ317" s="96"/>
      <c r="CA317" s="96"/>
      <c r="CB317" s="96"/>
      <c r="CC317" s="96"/>
      <c r="CD317" s="96"/>
      <c r="CE317" s="96"/>
      <c r="CF317" s="96"/>
      <c r="CG317" s="96"/>
      <c r="CH317" s="96"/>
      <c r="CI317" s="96"/>
      <c r="CJ317" s="96"/>
      <c r="CK317" s="96"/>
      <c r="CL317" s="96"/>
      <c r="CM317" s="96"/>
      <c r="CN317" s="96"/>
    </row>
    <row r="318" spans="1:92" ht="15">
      <c r="A318" s="96"/>
      <c r="B318" s="102"/>
      <c r="C318" s="102"/>
      <c r="D318" s="102"/>
      <c r="E318" s="102"/>
      <c r="F318" s="102"/>
      <c r="G318" s="102"/>
      <c r="H318" s="102"/>
      <c r="I318" s="102"/>
      <c r="J318" s="102"/>
      <c r="K318" s="102"/>
      <c r="L318" s="102"/>
      <c r="M318" s="102"/>
      <c r="N318" s="102"/>
      <c r="O318" s="102"/>
      <c r="P318" s="102"/>
      <c r="Q318" s="96"/>
      <c r="R318" s="96"/>
      <c r="S318" s="96"/>
      <c r="T318" s="96"/>
      <c r="U318" s="96"/>
      <c r="V318" s="96"/>
      <c r="W318" s="96"/>
      <c r="X318" s="96"/>
      <c r="Y318" s="96"/>
      <c r="Z318" s="96"/>
      <c r="AA318" s="96"/>
      <c r="AB318" s="96"/>
      <c r="AC318" s="96"/>
      <c r="AD318" s="96"/>
      <c r="AE318" s="99"/>
      <c r="AF318" s="139" t="s">
        <v>429</v>
      </c>
      <c r="AG318" s="138">
        <v>10</v>
      </c>
      <c r="AH318" s="138" t="s">
        <v>27</v>
      </c>
      <c r="AI318" s="138" t="s">
        <v>27</v>
      </c>
      <c r="AJ318" s="138" t="s">
        <v>27</v>
      </c>
      <c r="AK318" s="138" t="s">
        <v>27</v>
      </c>
      <c r="AL318" s="123" t="s">
        <v>27</v>
      </c>
      <c r="AM318" s="123" t="s">
        <v>27</v>
      </c>
      <c r="AN318" s="123" t="s">
        <v>27</v>
      </c>
      <c r="AO318" s="138" t="s">
        <v>27</v>
      </c>
      <c r="AP318" s="96"/>
      <c r="AQ318" s="96"/>
      <c r="AR318" s="96"/>
      <c r="AS318" s="105"/>
      <c r="AT318" s="105"/>
      <c r="AU318" s="96"/>
      <c r="AV318" s="105"/>
      <c r="AW318" s="96"/>
      <c r="AX318" s="96"/>
      <c r="AY318" s="96"/>
      <c r="AZ318" s="96"/>
      <c r="BA318" s="96"/>
      <c r="BB318" s="96"/>
      <c r="BC318" s="96"/>
      <c r="BD318" s="96"/>
      <c r="BE318" s="96"/>
      <c r="BF318" s="96"/>
      <c r="BG318" s="96"/>
      <c r="BH318" s="96"/>
      <c r="BI318" s="96"/>
      <c r="BJ318" s="96"/>
      <c r="BK318" s="96"/>
      <c r="BL318" s="96"/>
      <c r="BM318" s="96"/>
      <c r="BN318" s="96"/>
      <c r="BO318" s="96"/>
      <c r="BP318" s="96"/>
      <c r="BQ318" s="96"/>
      <c r="BR318" s="96"/>
      <c r="BS318" s="96"/>
      <c r="BT318" s="96"/>
      <c r="BU318" s="96"/>
      <c r="BV318" s="96"/>
      <c r="BW318" s="96"/>
      <c r="BX318" s="96"/>
      <c r="BY318" s="96"/>
      <c r="BZ318" s="96"/>
      <c r="CA318" s="96"/>
      <c r="CB318" s="96"/>
      <c r="CC318" s="96"/>
      <c r="CD318" s="96"/>
      <c r="CE318" s="96"/>
      <c r="CF318" s="96"/>
      <c r="CG318" s="96"/>
      <c r="CH318" s="96"/>
      <c r="CI318" s="96"/>
      <c r="CJ318" s="96"/>
      <c r="CK318" s="96"/>
      <c r="CL318" s="96"/>
      <c r="CM318" s="96"/>
      <c r="CN318" s="96"/>
    </row>
    <row r="319" spans="1:92" ht="15">
      <c r="A319" s="96"/>
      <c r="B319" s="102"/>
      <c r="C319" s="102"/>
      <c r="D319" s="102"/>
      <c r="E319" s="102"/>
      <c r="F319" s="102"/>
      <c r="G319" s="102"/>
      <c r="H319" s="102"/>
      <c r="I319" s="102"/>
      <c r="J319" s="102"/>
      <c r="K319" s="102"/>
      <c r="L319" s="102"/>
      <c r="M319" s="102"/>
      <c r="N319" s="102"/>
      <c r="O319" s="102"/>
      <c r="P319" s="102"/>
      <c r="Q319" s="96"/>
      <c r="R319" s="96"/>
      <c r="S319" s="96"/>
      <c r="T319" s="96"/>
      <c r="U319" s="96"/>
      <c r="V319" s="96"/>
      <c r="W319" s="96"/>
      <c r="X319" s="96"/>
      <c r="Y319" s="96"/>
      <c r="Z319" s="96"/>
      <c r="AA319" s="96"/>
      <c r="AB319" s="96"/>
      <c r="AC319" s="96"/>
      <c r="AD319" s="96"/>
      <c r="AE319" s="99"/>
      <c r="AF319" s="139" t="s">
        <v>430</v>
      </c>
      <c r="AG319" s="138">
        <v>13</v>
      </c>
      <c r="AH319" s="138" t="s">
        <v>27</v>
      </c>
      <c r="AI319" s="138" t="s">
        <v>27</v>
      </c>
      <c r="AJ319" s="138" t="s">
        <v>27</v>
      </c>
      <c r="AK319" s="138" t="s">
        <v>27</v>
      </c>
      <c r="AL319" s="123" t="s">
        <v>27</v>
      </c>
      <c r="AM319" s="123" t="s">
        <v>27</v>
      </c>
      <c r="AN319" s="123" t="s">
        <v>27</v>
      </c>
      <c r="AO319" s="138" t="s">
        <v>27</v>
      </c>
      <c r="AP319" s="96"/>
      <c r="AQ319" s="96"/>
      <c r="AR319" s="96"/>
      <c r="AS319" s="105"/>
      <c r="AT319" s="105"/>
      <c r="AU319" s="96"/>
      <c r="AV319" s="105"/>
      <c r="AW319" s="96"/>
      <c r="AX319" s="96"/>
      <c r="AY319" s="96"/>
      <c r="AZ319" s="96"/>
      <c r="BA319" s="96"/>
      <c r="BB319" s="96"/>
      <c r="BC319" s="96"/>
      <c r="BD319" s="96"/>
      <c r="BE319" s="96"/>
      <c r="BF319" s="96"/>
      <c r="BG319" s="96"/>
      <c r="BH319" s="96"/>
      <c r="BI319" s="96"/>
      <c r="BJ319" s="96"/>
      <c r="BK319" s="96"/>
      <c r="BL319" s="96"/>
      <c r="BM319" s="96"/>
      <c r="BN319" s="96"/>
      <c r="BO319" s="96"/>
      <c r="BP319" s="96"/>
      <c r="BQ319" s="96"/>
      <c r="BR319" s="96"/>
      <c r="BS319" s="96"/>
      <c r="BT319" s="96"/>
      <c r="BU319" s="96"/>
      <c r="BV319" s="96"/>
      <c r="BW319" s="96"/>
      <c r="BX319" s="96"/>
      <c r="BY319" s="96"/>
      <c r="BZ319" s="96"/>
      <c r="CA319" s="96"/>
      <c r="CB319" s="96"/>
      <c r="CC319" s="96"/>
      <c r="CD319" s="96"/>
      <c r="CE319" s="96"/>
      <c r="CF319" s="96"/>
      <c r="CG319" s="96"/>
      <c r="CH319" s="96"/>
      <c r="CI319" s="96"/>
      <c r="CJ319" s="96"/>
      <c r="CK319" s="96"/>
      <c r="CL319" s="96"/>
      <c r="CM319" s="96"/>
      <c r="CN319" s="96"/>
    </row>
    <row r="320" spans="1:92" ht="15">
      <c r="A320" s="96"/>
      <c r="B320" s="102"/>
      <c r="C320" s="102"/>
      <c r="D320" s="102"/>
      <c r="E320" s="102"/>
      <c r="F320" s="102"/>
      <c r="G320" s="102"/>
      <c r="H320" s="102"/>
      <c r="I320" s="102"/>
      <c r="J320" s="102"/>
      <c r="K320" s="102"/>
      <c r="L320" s="102"/>
      <c r="M320" s="102"/>
      <c r="N320" s="102"/>
      <c r="O320" s="102"/>
      <c r="P320" s="102"/>
      <c r="Q320" s="96"/>
      <c r="R320" s="96"/>
      <c r="S320" s="96"/>
      <c r="T320" s="96"/>
      <c r="U320" s="96"/>
      <c r="V320" s="96"/>
      <c r="W320" s="96"/>
      <c r="X320" s="96"/>
      <c r="Y320" s="96"/>
      <c r="Z320" s="96"/>
      <c r="AA320" s="96"/>
      <c r="AB320" s="96"/>
      <c r="AC320" s="96"/>
      <c r="AD320" s="96"/>
      <c r="AE320" s="99"/>
      <c r="AF320" s="136" t="s">
        <v>431</v>
      </c>
      <c r="AG320" s="137">
        <v>8</v>
      </c>
      <c r="AH320" s="138">
        <v>2023</v>
      </c>
      <c r="AI320" s="138">
        <v>12</v>
      </c>
      <c r="AJ320" s="138" t="s">
        <v>605</v>
      </c>
      <c r="AK320" s="138" t="s">
        <v>541</v>
      </c>
      <c r="AL320" s="123">
        <v>8</v>
      </c>
      <c r="AM320" s="123">
        <v>1095</v>
      </c>
      <c r="AN320" s="123">
        <v>56</v>
      </c>
      <c r="AO320" s="138" t="s">
        <v>27</v>
      </c>
      <c r="AP320" s="96"/>
      <c r="AQ320" s="96"/>
      <c r="AR320" s="96"/>
      <c r="AS320" s="105"/>
      <c r="AT320" s="105"/>
      <c r="AU320" s="96"/>
      <c r="AV320" s="105"/>
      <c r="AW320" s="96"/>
      <c r="AX320" s="96"/>
      <c r="AY320" s="96"/>
      <c r="AZ320" s="96"/>
      <c r="BA320" s="96"/>
      <c r="BB320" s="96"/>
      <c r="BC320" s="96"/>
      <c r="BD320" s="96"/>
      <c r="BE320" s="96"/>
      <c r="BF320" s="96"/>
      <c r="BG320" s="96"/>
      <c r="BH320" s="96"/>
      <c r="BI320" s="96"/>
      <c r="BJ320" s="96"/>
      <c r="BK320" s="96"/>
      <c r="BL320" s="96"/>
      <c r="BM320" s="96"/>
      <c r="BN320" s="96"/>
      <c r="BO320" s="96"/>
      <c r="BP320" s="96"/>
      <c r="BQ320" s="96"/>
      <c r="BR320" s="96"/>
      <c r="BS320" s="96"/>
      <c r="BT320" s="96"/>
      <c r="BU320" s="96"/>
      <c r="BV320" s="96"/>
      <c r="BW320" s="96"/>
      <c r="BX320" s="96"/>
      <c r="BY320" s="96"/>
      <c r="BZ320" s="96"/>
      <c r="CA320" s="96"/>
      <c r="CB320" s="96"/>
      <c r="CC320" s="96"/>
      <c r="CD320" s="96"/>
      <c r="CE320" s="96"/>
      <c r="CF320" s="96"/>
      <c r="CG320" s="96"/>
      <c r="CH320" s="96"/>
      <c r="CI320" s="96"/>
      <c r="CJ320" s="96"/>
      <c r="CK320" s="96"/>
      <c r="CL320" s="96"/>
      <c r="CM320" s="96"/>
      <c r="CN320" s="96"/>
    </row>
    <row r="321" spans="1:92" ht="15">
      <c r="A321" s="96"/>
      <c r="B321" s="102"/>
      <c r="C321" s="102"/>
      <c r="D321" s="102"/>
      <c r="E321" s="102"/>
      <c r="F321" s="102"/>
      <c r="G321" s="102"/>
      <c r="H321" s="102"/>
      <c r="I321" s="102"/>
      <c r="J321" s="102"/>
      <c r="K321" s="102"/>
      <c r="L321" s="102"/>
      <c r="M321" s="102"/>
      <c r="N321" s="102"/>
      <c r="O321" s="102"/>
      <c r="P321" s="102"/>
      <c r="Q321" s="96"/>
      <c r="R321" s="96"/>
      <c r="S321" s="96"/>
      <c r="T321" s="96"/>
      <c r="U321" s="96"/>
      <c r="V321" s="96"/>
      <c r="W321" s="96"/>
      <c r="X321" s="96"/>
      <c r="Y321" s="96"/>
      <c r="Z321" s="96"/>
      <c r="AA321" s="96"/>
      <c r="AB321" s="96"/>
      <c r="AC321" s="96"/>
      <c r="AD321" s="96"/>
      <c r="AE321" s="99"/>
      <c r="AF321" s="139" t="s">
        <v>433</v>
      </c>
      <c r="AG321" s="138">
        <v>10</v>
      </c>
      <c r="AH321" s="138" t="s">
        <v>27</v>
      </c>
      <c r="AI321" s="138" t="s">
        <v>27</v>
      </c>
      <c r="AJ321" s="138" t="s">
        <v>27</v>
      </c>
      <c r="AK321" s="138" t="s">
        <v>27</v>
      </c>
      <c r="AL321" s="123" t="s">
        <v>27</v>
      </c>
      <c r="AM321" s="123" t="s">
        <v>27</v>
      </c>
      <c r="AN321" s="123" t="s">
        <v>27</v>
      </c>
      <c r="AO321" s="138" t="s">
        <v>27</v>
      </c>
      <c r="AP321" s="96"/>
      <c r="AQ321" s="96"/>
      <c r="AR321" s="96"/>
      <c r="AS321" s="105"/>
      <c r="AT321" s="105"/>
      <c r="AU321" s="96"/>
      <c r="AV321" s="105"/>
      <c r="AW321" s="96"/>
      <c r="AX321" s="96"/>
      <c r="AY321" s="96"/>
      <c r="AZ321" s="96"/>
      <c r="BA321" s="96"/>
      <c r="BB321" s="96"/>
      <c r="BC321" s="96"/>
      <c r="BD321" s="96"/>
      <c r="BE321" s="96"/>
      <c r="BF321" s="96"/>
      <c r="BG321" s="96"/>
      <c r="BH321" s="96"/>
      <c r="BI321" s="96"/>
      <c r="BJ321" s="96"/>
      <c r="BK321" s="96"/>
      <c r="BL321" s="96"/>
      <c r="BM321" s="96"/>
      <c r="BN321" s="96"/>
      <c r="BO321" s="96"/>
      <c r="BP321" s="96"/>
      <c r="BQ321" s="96"/>
      <c r="BR321" s="96"/>
      <c r="BS321" s="96"/>
      <c r="BT321" s="96"/>
      <c r="BU321" s="96"/>
      <c r="BV321" s="96"/>
      <c r="BW321" s="96"/>
      <c r="BX321" s="96"/>
      <c r="BY321" s="96"/>
      <c r="BZ321" s="96"/>
      <c r="CA321" s="96"/>
      <c r="CB321" s="96"/>
      <c r="CC321" s="96"/>
      <c r="CD321" s="96"/>
      <c r="CE321" s="96"/>
      <c r="CF321" s="96"/>
      <c r="CG321" s="96"/>
      <c r="CH321" s="96"/>
      <c r="CI321" s="96"/>
      <c r="CJ321" s="96"/>
      <c r="CK321" s="96"/>
      <c r="CL321" s="96"/>
      <c r="CM321" s="96"/>
      <c r="CN321" s="96"/>
    </row>
    <row r="322" spans="1:92" ht="15">
      <c r="A322" s="96"/>
      <c r="B322" s="102"/>
      <c r="C322" s="102"/>
      <c r="D322" s="102"/>
      <c r="E322" s="102"/>
      <c r="F322" s="102"/>
      <c r="G322" s="102"/>
      <c r="H322" s="102"/>
      <c r="I322" s="102"/>
      <c r="J322" s="102"/>
      <c r="K322" s="102"/>
      <c r="L322" s="102"/>
      <c r="M322" s="102"/>
      <c r="N322" s="102"/>
      <c r="O322" s="102"/>
      <c r="P322" s="102"/>
      <c r="Q322" s="96"/>
      <c r="R322" s="96"/>
      <c r="S322" s="96"/>
      <c r="T322" s="96"/>
      <c r="U322" s="96"/>
      <c r="V322" s="96"/>
      <c r="W322" s="96"/>
      <c r="X322" s="96"/>
      <c r="Y322" s="96"/>
      <c r="Z322" s="96"/>
      <c r="AA322" s="96"/>
      <c r="AB322" s="96"/>
      <c r="AC322" s="96"/>
      <c r="AD322" s="96"/>
      <c r="AE322" s="99"/>
      <c r="AF322" s="139" t="s">
        <v>434</v>
      </c>
      <c r="AG322" s="138">
        <v>13</v>
      </c>
      <c r="AH322" s="138">
        <v>2016</v>
      </c>
      <c r="AI322" s="138">
        <v>12</v>
      </c>
      <c r="AJ322" s="138" t="s">
        <v>435</v>
      </c>
      <c r="AK322" s="138" t="s">
        <v>541</v>
      </c>
      <c r="AL322" s="123">
        <v>10</v>
      </c>
      <c r="AM322" s="123">
        <v>635</v>
      </c>
      <c r="AN322" s="123">
        <v>42</v>
      </c>
      <c r="AO322" s="138" t="s">
        <v>27</v>
      </c>
      <c r="AP322" s="96"/>
      <c r="AQ322" s="96"/>
      <c r="AR322" s="96"/>
      <c r="AS322" s="105"/>
      <c r="AT322" s="105"/>
      <c r="AU322" s="96"/>
      <c r="AV322" s="105"/>
      <c r="AW322" s="96"/>
      <c r="AX322" s="96"/>
      <c r="AY322" s="96"/>
      <c r="AZ322" s="96"/>
      <c r="BA322" s="96"/>
      <c r="BB322" s="96"/>
      <c r="BC322" s="96"/>
      <c r="BD322" s="96"/>
      <c r="BE322" s="96"/>
      <c r="BF322" s="96"/>
      <c r="BG322" s="96"/>
      <c r="BH322" s="96"/>
      <c r="BI322" s="96"/>
      <c r="BJ322" s="96"/>
      <c r="BK322" s="96"/>
      <c r="BL322" s="96"/>
      <c r="BM322" s="96"/>
      <c r="BN322" s="96"/>
      <c r="BO322" s="96"/>
      <c r="BP322" s="96"/>
      <c r="BQ322" s="96"/>
      <c r="BR322" s="96"/>
      <c r="BS322" s="96"/>
      <c r="BT322" s="96"/>
      <c r="BU322" s="96"/>
      <c r="BV322" s="96"/>
      <c r="BW322" s="96"/>
      <c r="BX322" s="96"/>
      <c r="BY322" s="96"/>
      <c r="BZ322" s="96"/>
      <c r="CA322" s="96"/>
      <c r="CB322" s="96"/>
      <c r="CC322" s="96"/>
      <c r="CD322" s="96"/>
      <c r="CE322" s="96"/>
      <c r="CF322" s="96"/>
      <c r="CG322" s="96"/>
      <c r="CH322" s="96"/>
      <c r="CI322" s="96"/>
      <c r="CJ322" s="96"/>
      <c r="CK322" s="96"/>
      <c r="CL322" s="96"/>
      <c r="CM322" s="96"/>
      <c r="CN322" s="96"/>
    </row>
    <row r="323" spans="1:92" ht="15">
      <c r="A323" s="96"/>
      <c r="B323" s="102"/>
      <c r="C323" s="102"/>
      <c r="D323" s="102"/>
      <c r="E323" s="102"/>
      <c r="F323" s="102"/>
      <c r="G323" s="102"/>
      <c r="H323" s="102"/>
      <c r="I323" s="102"/>
      <c r="J323" s="102"/>
      <c r="K323" s="102"/>
      <c r="L323" s="102"/>
      <c r="M323" s="102"/>
      <c r="N323" s="102"/>
      <c r="O323" s="102"/>
      <c r="P323" s="102"/>
      <c r="Q323" s="96"/>
      <c r="R323" s="96"/>
      <c r="S323" s="96"/>
      <c r="T323" s="96"/>
      <c r="U323" s="96"/>
      <c r="V323" s="96"/>
      <c r="W323" s="96"/>
      <c r="X323" s="96"/>
      <c r="Y323" s="96"/>
      <c r="Z323" s="96"/>
      <c r="AA323" s="96"/>
      <c r="AB323" s="96"/>
      <c r="AC323" s="96"/>
      <c r="AD323" s="96"/>
      <c r="AE323" s="99"/>
      <c r="AF323" s="139" t="s">
        <v>436</v>
      </c>
      <c r="AG323" s="138">
        <v>2</v>
      </c>
      <c r="AH323" s="138" t="s">
        <v>27</v>
      </c>
      <c r="AI323" s="138" t="s">
        <v>27</v>
      </c>
      <c r="AJ323" s="138" t="s">
        <v>27</v>
      </c>
      <c r="AK323" s="138" t="s">
        <v>27</v>
      </c>
      <c r="AL323" s="123" t="s">
        <v>27</v>
      </c>
      <c r="AM323" s="123" t="s">
        <v>27</v>
      </c>
      <c r="AN323" s="123" t="s">
        <v>27</v>
      </c>
      <c r="AO323" s="138" t="s">
        <v>27</v>
      </c>
      <c r="AP323" s="96"/>
      <c r="AQ323" s="96"/>
      <c r="AR323" s="96"/>
      <c r="AS323" s="105"/>
      <c r="AT323" s="105"/>
      <c r="AU323" s="96"/>
      <c r="AV323" s="105"/>
      <c r="AW323" s="96"/>
      <c r="AX323" s="96"/>
      <c r="AY323" s="96"/>
      <c r="AZ323" s="96"/>
      <c r="BA323" s="96"/>
      <c r="BB323" s="96"/>
      <c r="BC323" s="96"/>
      <c r="BD323" s="96"/>
      <c r="BE323" s="96"/>
      <c r="BF323" s="96"/>
      <c r="BG323" s="96"/>
      <c r="BH323" s="96"/>
      <c r="BI323" s="96"/>
      <c r="BJ323" s="96"/>
      <c r="BK323" s="96"/>
      <c r="BL323" s="96"/>
      <c r="BM323" s="96"/>
      <c r="BN323" s="96"/>
      <c r="BO323" s="96"/>
      <c r="BP323" s="96"/>
      <c r="BQ323" s="96"/>
      <c r="BR323" s="96"/>
      <c r="BS323" s="96"/>
      <c r="BT323" s="96"/>
      <c r="BU323" s="96"/>
      <c r="BV323" s="96"/>
      <c r="BW323" s="96"/>
      <c r="BX323" s="96"/>
      <c r="BY323" s="96"/>
      <c r="BZ323" s="96"/>
      <c r="CA323" s="96"/>
      <c r="CB323" s="96"/>
      <c r="CC323" s="96"/>
      <c r="CD323" s="96"/>
      <c r="CE323" s="96"/>
      <c r="CF323" s="96"/>
      <c r="CG323" s="96"/>
      <c r="CH323" s="96"/>
      <c r="CI323" s="96"/>
      <c r="CJ323" s="96"/>
      <c r="CK323" s="96"/>
      <c r="CL323" s="96"/>
      <c r="CM323" s="96"/>
      <c r="CN323" s="96"/>
    </row>
    <row r="324" spans="1:92" ht="15">
      <c r="A324" s="96"/>
      <c r="B324" s="102"/>
      <c r="C324" s="102"/>
      <c r="D324" s="102"/>
      <c r="E324" s="102"/>
      <c r="F324" s="102"/>
      <c r="G324" s="102"/>
      <c r="H324" s="102"/>
      <c r="I324" s="102"/>
      <c r="J324" s="102"/>
      <c r="K324" s="102"/>
      <c r="L324" s="102"/>
      <c r="M324" s="102"/>
      <c r="N324" s="102"/>
      <c r="O324" s="102"/>
      <c r="P324" s="102"/>
      <c r="Q324" s="96"/>
      <c r="R324" s="96"/>
      <c r="S324" s="96"/>
      <c r="T324" s="96"/>
      <c r="U324" s="96"/>
      <c r="V324" s="96"/>
      <c r="W324" s="96"/>
      <c r="X324" s="96"/>
      <c r="Y324" s="96"/>
      <c r="Z324" s="96"/>
      <c r="AA324" s="96"/>
      <c r="AB324" s="96"/>
      <c r="AC324" s="96"/>
      <c r="AD324" s="96"/>
      <c r="AE324" s="99"/>
      <c r="AF324" s="139" t="s">
        <v>437</v>
      </c>
      <c r="AG324" s="138">
        <v>8</v>
      </c>
      <c r="AH324" s="138">
        <v>2015</v>
      </c>
      <c r="AI324" s="138">
        <v>12</v>
      </c>
      <c r="AJ324" s="138" t="s">
        <v>438</v>
      </c>
      <c r="AK324" s="138" t="s">
        <v>541</v>
      </c>
      <c r="AL324" s="123">
        <v>15</v>
      </c>
      <c r="AM324" s="123">
        <v>2839</v>
      </c>
      <c r="AN324" s="123">
        <v>89</v>
      </c>
      <c r="AO324" s="138" t="s">
        <v>27</v>
      </c>
      <c r="AP324" s="96"/>
      <c r="AQ324" s="96"/>
      <c r="AR324" s="96"/>
      <c r="AS324" s="105"/>
      <c r="AT324" s="105"/>
      <c r="AU324" s="96"/>
      <c r="AV324" s="105"/>
      <c r="AW324" s="96"/>
      <c r="AX324" s="96"/>
      <c r="AY324" s="96"/>
      <c r="AZ324" s="96"/>
      <c r="BA324" s="96"/>
      <c r="BB324" s="96"/>
      <c r="BC324" s="96"/>
      <c r="BD324" s="96"/>
      <c r="BE324" s="96"/>
      <c r="BF324" s="96"/>
      <c r="BG324" s="96"/>
      <c r="BH324" s="96"/>
      <c r="BI324" s="96"/>
      <c r="BJ324" s="96"/>
      <c r="BK324" s="96"/>
      <c r="BL324" s="96"/>
      <c r="BM324" s="96"/>
      <c r="BN324" s="96"/>
      <c r="BO324" s="96"/>
      <c r="BP324" s="96"/>
      <c r="BQ324" s="96"/>
      <c r="BR324" s="96"/>
      <c r="BS324" s="96"/>
      <c r="BT324" s="96"/>
      <c r="BU324" s="96"/>
      <c r="BV324" s="96"/>
      <c r="BW324" s="96"/>
      <c r="BX324" s="96"/>
      <c r="BY324" s="96"/>
      <c r="BZ324" s="96"/>
      <c r="CA324" s="96"/>
      <c r="CB324" s="96"/>
      <c r="CC324" s="96"/>
      <c r="CD324" s="96"/>
      <c r="CE324" s="96"/>
      <c r="CF324" s="96"/>
      <c r="CG324" s="96"/>
      <c r="CH324" s="96"/>
      <c r="CI324" s="96"/>
      <c r="CJ324" s="96"/>
      <c r="CK324" s="96"/>
      <c r="CL324" s="96"/>
      <c r="CM324" s="96"/>
      <c r="CN324" s="96"/>
    </row>
    <row r="325" spans="1:92" ht="15">
      <c r="A325" s="96"/>
      <c r="B325" s="102"/>
      <c r="C325" s="102"/>
      <c r="D325" s="102"/>
      <c r="E325" s="102"/>
      <c r="F325" s="102"/>
      <c r="G325" s="102"/>
      <c r="H325" s="102"/>
      <c r="I325" s="102"/>
      <c r="J325" s="102"/>
      <c r="K325" s="102"/>
      <c r="L325" s="102"/>
      <c r="M325" s="102"/>
      <c r="N325" s="102"/>
      <c r="O325" s="102"/>
      <c r="P325" s="102"/>
      <c r="Q325" s="96"/>
      <c r="R325" s="96"/>
      <c r="S325" s="96"/>
      <c r="T325" s="96"/>
      <c r="U325" s="96"/>
      <c r="V325" s="96"/>
      <c r="W325" s="96"/>
      <c r="X325" s="96"/>
      <c r="Y325" s="96"/>
      <c r="Z325" s="96"/>
      <c r="AA325" s="96"/>
      <c r="AB325" s="96"/>
      <c r="AC325" s="96"/>
      <c r="AD325" s="96"/>
      <c r="AE325" s="99"/>
      <c r="AF325" s="139" t="s">
        <v>439</v>
      </c>
      <c r="AG325" s="138">
        <v>7</v>
      </c>
      <c r="AH325" s="138" t="s">
        <v>27</v>
      </c>
      <c r="AI325" s="138" t="s">
        <v>27</v>
      </c>
      <c r="AJ325" s="138" t="s">
        <v>27</v>
      </c>
      <c r="AK325" s="138" t="s">
        <v>27</v>
      </c>
      <c r="AL325" s="123" t="s">
        <v>27</v>
      </c>
      <c r="AM325" s="123" t="s">
        <v>27</v>
      </c>
      <c r="AN325" s="123" t="s">
        <v>27</v>
      </c>
      <c r="AO325" s="138" t="s">
        <v>27</v>
      </c>
      <c r="AP325" s="96"/>
      <c r="AQ325" s="96"/>
      <c r="AR325" s="96"/>
      <c r="AS325" s="105"/>
      <c r="AT325" s="105"/>
      <c r="AU325" s="96"/>
      <c r="AV325" s="105"/>
      <c r="AW325" s="96"/>
      <c r="AX325" s="96"/>
      <c r="AY325" s="96"/>
      <c r="AZ325" s="96"/>
      <c r="BA325" s="96"/>
      <c r="BB325" s="96"/>
      <c r="BC325" s="96"/>
      <c r="BD325" s="96"/>
      <c r="BE325" s="96"/>
      <c r="BF325" s="96"/>
      <c r="BG325" s="96"/>
      <c r="BH325" s="96"/>
      <c r="BI325" s="96"/>
      <c r="BJ325" s="96"/>
      <c r="BK325" s="96"/>
      <c r="BL325" s="96"/>
      <c r="BM325" s="96"/>
      <c r="BN325" s="96"/>
      <c r="BO325" s="96"/>
      <c r="BP325" s="96"/>
      <c r="BQ325" s="96"/>
      <c r="BR325" s="96"/>
      <c r="BS325" s="96"/>
      <c r="BT325" s="96"/>
      <c r="BU325" s="96"/>
      <c r="BV325" s="96"/>
      <c r="BW325" s="96"/>
      <c r="BX325" s="96"/>
      <c r="BY325" s="96"/>
      <c r="BZ325" s="96"/>
      <c r="CA325" s="96"/>
      <c r="CB325" s="96"/>
      <c r="CC325" s="96"/>
      <c r="CD325" s="96"/>
      <c r="CE325" s="96"/>
      <c r="CF325" s="96"/>
      <c r="CG325" s="96"/>
      <c r="CH325" s="96"/>
      <c r="CI325" s="96"/>
      <c r="CJ325" s="96"/>
      <c r="CK325" s="96"/>
      <c r="CL325" s="96"/>
      <c r="CM325" s="96"/>
      <c r="CN325" s="96"/>
    </row>
    <row r="326" spans="1:92" ht="15">
      <c r="A326" s="96"/>
      <c r="B326" s="102"/>
      <c r="C326" s="102"/>
      <c r="D326" s="102"/>
      <c r="E326" s="102"/>
      <c r="F326" s="102"/>
      <c r="G326" s="102"/>
      <c r="H326" s="102"/>
      <c r="I326" s="102"/>
      <c r="J326" s="102"/>
      <c r="K326" s="102"/>
      <c r="L326" s="102"/>
      <c r="M326" s="102"/>
      <c r="N326" s="102"/>
      <c r="O326" s="102"/>
      <c r="P326" s="102"/>
      <c r="Q326" s="96"/>
      <c r="R326" s="96"/>
      <c r="S326" s="96"/>
      <c r="T326" s="96"/>
      <c r="U326" s="96"/>
      <c r="V326" s="96"/>
      <c r="W326" s="96"/>
      <c r="X326" s="96"/>
      <c r="Y326" s="96"/>
      <c r="Z326" s="96"/>
      <c r="AA326" s="96"/>
      <c r="AB326" s="96"/>
      <c r="AC326" s="96"/>
      <c r="AD326" s="96"/>
      <c r="AE326" s="99"/>
      <c r="AF326" s="139" t="s">
        <v>440</v>
      </c>
      <c r="AG326" s="138">
        <v>13</v>
      </c>
      <c r="AH326" s="138">
        <v>2016</v>
      </c>
      <c r="AI326" s="138">
        <v>12</v>
      </c>
      <c r="AJ326" s="138" t="s">
        <v>441</v>
      </c>
      <c r="AK326" s="138" t="s">
        <v>541</v>
      </c>
      <c r="AL326" s="123">
        <v>18</v>
      </c>
      <c r="AM326" s="123">
        <v>2586</v>
      </c>
      <c r="AN326" s="123">
        <v>88</v>
      </c>
      <c r="AO326" s="138" t="s">
        <v>27</v>
      </c>
      <c r="AP326" s="96"/>
      <c r="AQ326" s="96"/>
      <c r="AR326" s="96"/>
      <c r="AS326" s="105"/>
      <c r="AT326" s="105"/>
      <c r="AU326" s="96"/>
      <c r="AV326" s="105"/>
      <c r="AW326" s="96"/>
      <c r="AX326" s="96"/>
      <c r="AY326" s="96"/>
      <c r="AZ326" s="96"/>
      <c r="BA326" s="96"/>
      <c r="BB326" s="96"/>
      <c r="BC326" s="96"/>
      <c r="BD326" s="96"/>
      <c r="BE326" s="96"/>
      <c r="BF326" s="96"/>
      <c r="BG326" s="96"/>
      <c r="BH326" s="96"/>
      <c r="BI326" s="96"/>
      <c r="BJ326" s="96"/>
      <c r="BK326" s="96"/>
      <c r="BL326" s="96"/>
      <c r="BM326" s="96"/>
      <c r="BN326" s="96"/>
      <c r="BO326" s="96"/>
      <c r="BP326" s="96"/>
      <c r="BQ326" s="96"/>
      <c r="BR326" s="96"/>
      <c r="BS326" s="96"/>
      <c r="BT326" s="96"/>
      <c r="BU326" s="96"/>
      <c r="BV326" s="96"/>
      <c r="BW326" s="96"/>
      <c r="BX326" s="96"/>
      <c r="BY326" s="96"/>
      <c r="BZ326" s="96"/>
      <c r="CA326" s="96"/>
      <c r="CB326" s="96"/>
      <c r="CC326" s="96"/>
      <c r="CD326" s="96"/>
      <c r="CE326" s="96"/>
      <c r="CF326" s="96"/>
      <c r="CG326" s="96"/>
      <c r="CH326" s="96"/>
      <c r="CI326" s="96"/>
      <c r="CJ326" s="96"/>
      <c r="CK326" s="96"/>
      <c r="CL326" s="96"/>
      <c r="CM326" s="96"/>
      <c r="CN326" s="96"/>
    </row>
    <row r="327" spans="1:92" ht="15">
      <c r="A327" s="96"/>
      <c r="B327" s="102"/>
      <c r="C327" s="102"/>
      <c r="D327" s="102"/>
      <c r="E327" s="102"/>
      <c r="F327" s="102"/>
      <c r="G327" s="102"/>
      <c r="H327" s="102"/>
      <c r="I327" s="102"/>
      <c r="J327" s="102"/>
      <c r="K327" s="102"/>
      <c r="L327" s="102"/>
      <c r="M327" s="102"/>
      <c r="N327" s="102"/>
      <c r="O327" s="102"/>
      <c r="P327" s="102"/>
      <c r="Q327" s="96"/>
      <c r="R327" s="96"/>
      <c r="S327" s="96"/>
      <c r="T327" s="96"/>
      <c r="U327" s="96"/>
      <c r="V327" s="96"/>
      <c r="W327" s="96"/>
      <c r="X327" s="96"/>
      <c r="Y327" s="96"/>
      <c r="Z327" s="96"/>
      <c r="AA327" s="96"/>
      <c r="AB327" s="96"/>
      <c r="AC327" s="96"/>
      <c r="AD327" s="96"/>
      <c r="AE327" s="99"/>
      <c r="AF327" s="139" t="s">
        <v>442</v>
      </c>
      <c r="AG327" s="138">
        <v>8</v>
      </c>
      <c r="AH327" s="138" t="s">
        <v>27</v>
      </c>
      <c r="AI327" s="138" t="s">
        <v>27</v>
      </c>
      <c r="AJ327" s="138" t="s">
        <v>27</v>
      </c>
      <c r="AK327" s="138" t="s">
        <v>27</v>
      </c>
      <c r="AL327" s="123" t="s">
        <v>27</v>
      </c>
      <c r="AM327" s="123" t="s">
        <v>27</v>
      </c>
      <c r="AN327" s="123" t="s">
        <v>27</v>
      </c>
      <c r="AO327" s="138" t="s">
        <v>27</v>
      </c>
      <c r="AP327" s="96"/>
      <c r="AQ327" s="96"/>
      <c r="AR327" s="96"/>
      <c r="AS327" s="105"/>
      <c r="AT327" s="105"/>
      <c r="AU327" s="96"/>
      <c r="AV327" s="105"/>
      <c r="AW327" s="96"/>
      <c r="AX327" s="96"/>
      <c r="AY327" s="96"/>
      <c r="AZ327" s="96"/>
      <c r="BA327" s="96"/>
      <c r="BB327" s="96"/>
      <c r="BC327" s="96"/>
      <c r="BD327" s="96"/>
      <c r="BE327" s="96"/>
      <c r="BF327" s="96"/>
      <c r="BG327" s="96"/>
      <c r="BH327" s="96"/>
      <c r="BI327" s="96"/>
      <c r="BJ327" s="96"/>
      <c r="BK327" s="96"/>
      <c r="BL327" s="96"/>
      <c r="BM327" s="96"/>
      <c r="BN327" s="96"/>
      <c r="BO327" s="96"/>
      <c r="BP327" s="96"/>
      <c r="BQ327" s="96"/>
      <c r="BR327" s="96"/>
      <c r="BS327" s="96"/>
      <c r="BT327" s="96"/>
      <c r="BU327" s="96"/>
      <c r="BV327" s="96"/>
      <c r="BW327" s="96"/>
      <c r="BX327" s="96"/>
      <c r="BY327" s="96"/>
      <c r="BZ327" s="96"/>
      <c r="CA327" s="96"/>
      <c r="CB327" s="96"/>
      <c r="CC327" s="96"/>
      <c r="CD327" s="96"/>
      <c r="CE327" s="96"/>
      <c r="CF327" s="96"/>
      <c r="CG327" s="96"/>
      <c r="CH327" s="96"/>
      <c r="CI327" s="96"/>
      <c r="CJ327" s="96"/>
      <c r="CK327" s="96"/>
      <c r="CL327" s="96"/>
      <c r="CM327" s="96"/>
      <c r="CN327" s="96"/>
    </row>
    <row r="328" spans="1:92" ht="15">
      <c r="A328" s="96"/>
      <c r="B328" s="102"/>
      <c r="C328" s="102"/>
      <c r="D328" s="102"/>
      <c r="E328" s="102"/>
      <c r="F328" s="102"/>
      <c r="G328" s="102"/>
      <c r="H328" s="102"/>
      <c r="I328" s="102"/>
      <c r="J328" s="102"/>
      <c r="K328" s="102"/>
      <c r="L328" s="102"/>
      <c r="M328" s="102"/>
      <c r="N328" s="102"/>
      <c r="O328" s="102"/>
      <c r="P328" s="102"/>
      <c r="Q328" s="96"/>
      <c r="R328" s="96"/>
      <c r="S328" s="96"/>
      <c r="T328" s="96"/>
      <c r="U328" s="96"/>
      <c r="V328" s="96"/>
      <c r="W328" s="96"/>
      <c r="X328" s="96"/>
      <c r="Y328" s="96"/>
      <c r="Z328" s="96"/>
      <c r="AA328" s="96"/>
      <c r="AB328" s="96"/>
      <c r="AC328" s="96"/>
      <c r="AD328" s="96"/>
      <c r="AE328" s="99"/>
      <c r="AF328" s="136" t="s">
        <v>443</v>
      </c>
      <c r="AG328" s="137">
        <v>6</v>
      </c>
      <c r="AH328" s="138">
        <v>2018</v>
      </c>
      <c r="AI328" s="138">
        <v>12</v>
      </c>
      <c r="AJ328" s="138" t="s">
        <v>444</v>
      </c>
      <c r="AK328" s="138" t="s">
        <v>543</v>
      </c>
      <c r="AL328" s="123">
        <v>13</v>
      </c>
      <c r="AM328" s="123">
        <v>1255</v>
      </c>
      <c r="AN328" s="123">
        <v>56</v>
      </c>
      <c r="AO328" s="138" t="s">
        <v>27</v>
      </c>
      <c r="AP328" s="96"/>
      <c r="AQ328" s="96"/>
      <c r="AR328" s="96"/>
      <c r="AS328" s="105"/>
      <c r="AT328" s="105"/>
      <c r="AU328" s="96"/>
      <c r="AV328" s="105"/>
      <c r="AW328" s="96"/>
      <c r="AX328" s="96"/>
      <c r="AY328" s="96"/>
      <c r="AZ328" s="96"/>
      <c r="BA328" s="96"/>
      <c r="BB328" s="96"/>
      <c r="BC328" s="96"/>
      <c r="BD328" s="96"/>
      <c r="BE328" s="96"/>
      <c r="BF328" s="96"/>
      <c r="BG328" s="96"/>
      <c r="BH328" s="96"/>
      <c r="BI328" s="96"/>
      <c r="BJ328" s="96"/>
      <c r="BK328" s="96"/>
      <c r="BL328" s="96"/>
      <c r="BM328" s="96"/>
      <c r="BN328" s="96"/>
      <c r="BO328" s="96"/>
      <c r="BP328" s="96"/>
      <c r="BQ328" s="96"/>
      <c r="BR328" s="96"/>
      <c r="BS328" s="96"/>
      <c r="BT328" s="96"/>
      <c r="BU328" s="96"/>
      <c r="BV328" s="96"/>
      <c r="BW328" s="96"/>
      <c r="BX328" s="96"/>
      <c r="BY328" s="96"/>
      <c r="BZ328" s="96"/>
      <c r="CA328" s="96"/>
      <c r="CB328" s="96"/>
      <c r="CC328" s="96"/>
      <c r="CD328" s="96"/>
      <c r="CE328" s="96"/>
      <c r="CF328" s="96"/>
      <c r="CG328" s="96"/>
      <c r="CH328" s="96"/>
      <c r="CI328" s="96"/>
      <c r="CJ328" s="96"/>
      <c r="CK328" s="96"/>
      <c r="CL328" s="96"/>
      <c r="CM328" s="96"/>
      <c r="CN328" s="96"/>
    </row>
    <row r="329" spans="1:92" ht="15">
      <c r="A329" s="96"/>
      <c r="B329" s="102"/>
      <c r="C329" s="102"/>
      <c r="D329" s="102"/>
      <c r="E329" s="102"/>
      <c r="F329" s="102"/>
      <c r="G329" s="102"/>
      <c r="H329" s="102"/>
      <c r="I329" s="102"/>
      <c r="J329" s="102"/>
      <c r="K329" s="102"/>
      <c r="L329" s="102"/>
      <c r="M329" s="102"/>
      <c r="N329" s="102"/>
      <c r="O329" s="102"/>
      <c r="P329" s="102"/>
      <c r="Q329" s="96"/>
      <c r="R329" s="96"/>
      <c r="S329" s="96"/>
      <c r="T329" s="96"/>
      <c r="U329" s="96"/>
      <c r="V329" s="96"/>
      <c r="W329" s="96"/>
      <c r="X329" s="96"/>
      <c r="Y329" s="96"/>
      <c r="Z329" s="96"/>
      <c r="AA329" s="96"/>
      <c r="AB329" s="96"/>
      <c r="AC329" s="96"/>
      <c r="AD329" s="96"/>
      <c r="AE329" s="99"/>
      <c r="AF329" s="139" t="s">
        <v>445</v>
      </c>
      <c r="AG329" s="138">
        <v>8</v>
      </c>
      <c r="AH329" s="138" t="s">
        <v>27</v>
      </c>
      <c r="AI329" s="138" t="s">
        <v>27</v>
      </c>
      <c r="AJ329" s="138" t="s">
        <v>27</v>
      </c>
      <c r="AK329" s="138" t="s">
        <v>27</v>
      </c>
      <c r="AL329" s="123" t="s">
        <v>27</v>
      </c>
      <c r="AM329" s="123" t="s">
        <v>27</v>
      </c>
      <c r="AN329" s="123" t="s">
        <v>27</v>
      </c>
      <c r="AO329" s="138" t="s">
        <v>27</v>
      </c>
      <c r="AP329" s="96"/>
      <c r="AQ329" s="96"/>
      <c r="AR329" s="96"/>
      <c r="AS329" s="105"/>
      <c r="AT329" s="105"/>
      <c r="AU329" s="96"/>
      <c r="AV329" s="105"/>
      <c r="AW329" s="96"/>
      <c r="AX329" s="96"/>
      <c r="AY329" s="96"/>
      <c r="AZ329" s="96"/>
      <c r="BA329" s="96"/>
      <c r="BB329" s="96"/>
      <c r="BC329" s="96"/>
      <c r="BD329" s="96"/>
      <c r="BE329" s="96"/>
      <c r="BF329" s="96"/>
      <c r="BG329" s="96"/>
      <c r="BH329" s="96"/>
      <c r="BI329" s="96"/>
      <c r="BJ329" s="96"/>
      <c r="BK329" s="96"/>
      <c r="BL329" s="96"/>
      <c r="BM329" s="96"/>
      <c r="BN329" s="96"/>
      <c r="BO329" s="96"/>
      <c r="BP329" s="96"/>
      <c r="BQ329" s="96"/>
      <c r="BR329" s="96"/>
      <c r="BS329" s="96"/>
      <c r="BT329" s="96"/>
      <c r="BU329" s="96"/>
      <c r="BV329" s="96"/>
      <c r="BW329" s="96"/>
      <c r="BX329" s="96"/>
      <c r="BY329" s="96"/>
      <c r="BZ329" s="96"/>
      <c r="CA329" s="96"/>
      <c r="CB329" s="96"/>
      <c r="CC329" s="96"/>
      <c r="CD329" s="96"/>
      <c r="CE329" s="96"/>
      <c r="CF329" s="96"/>
      <c r="CG329" s="96"/>
      <c r="CH329" s="96"/>
      <c r="CI329" s="96"/>
      <c r="CJ329" s="96"/>
      <c r="CK329" s="96"/>
      <c r="CL329" s="96"/>
      <c r="CM329" s="96"/>
      <c r="CN329" s="96"/>
    </row>
    <row r="330" spans="1:92" ht="15">
      <c r="A330" s="96"/>
      <c r="B330" s="102"/>
      <c r="C330" s="102"/>
      <c r="D330" s="102"/>
      <c r="E330" s="102"/>
      <c r="F330" s="102"/>
      <c r="G330" s="102"/>
      <c r="H330" s="102"/>
      <c r="I330" s="102"/>
      <c r="J330" s="102"/>
      <c r="K330" s="102"/>
      <c r="L330" s="102"/>
      <c r="M330" s="102"/>
      <c r="N330" s="102"/>
      <c r="O330" s="102"/>
      <c r="P330" s="102"/>
      <c r="Q330" s="96"/>
      <c r="R330" s="96"/>
      <c r="S330" s="96"/>
      <c r="T330" s="96"/>
      <c r="U330" s="96"/>
      <c r="V330" s="96"/>
      <c r="W330" s="96"/>
      <c r="X330" s="96"/>
      <c r="Y330" s="96"/>
      <c r="Z330" s="96"/>
      <c r="AA330" s="96"/>
      <c r="AB330" s="96"/>
      <c r="AC330" s="96"/>
      <c r="AD330" s="96"/>
      <c r="AE330" s="99"/>
      <c r="AF330" s="139" t="s">
        <v>446</v>
      </c>
      <c r="AG330" s="138">
        <v>6</v>
      </c>
      <c r="AH330" s="138">
        <v>2016</v>
      </c>
      <c r="AI330" s="138">
        <v>12</v>
      </c>
      <c r="AJ330" s="138" t="s">
        <v>606</v>
      </c>
      <c r="AK330" s="138" t="s">
        <v>541</v>
      </c>
      <c r="AL330" s="123">
        <v>10</v>
      </c>
      <c r="AM330" s="123">
        <v>2025</v>
      </c>
      <c r="AN330" s="123">
        <v>67</v>
      </c>
      <c r="AO330" s="138" t="s">
        <v>27</v>
      </c>
      <c r="AP330" s="96"/>
      <c r="AQ330" s="96"/>
      <c r="AR330" s="96"/>
      <c r="AS330" s="105"/>
      <c r="AT330" s="105"/>
      <c r="AU330" s="96"/>
      <c r="AV330" s="105"/>
      <c r="AW330" s="96"/>
      <c r="AX330" s="96"/>
      <c r="AY330" s="96"/>
      <c r="AZ330" s="96"/>
      <c r="BA330" s="96"/>
      <c r="BB330" s="96"/>
      <c r="BC330" s="96"/>
      <c r="BD330" s="96"/>
      <c r="BE330" s="96"/>
      <c r="BF330" s="96"/>
      <c r="BG330" s="96"/>
      <c r="BH330" s="96"/>
      <c r="BI330" s="96"/>
      <c r="BJ330" s="96"/>
      <c r="BK330" s="96"/>
      <c r="BL330" s="96"/>
      <c r="BM330" s="96"/>
      <c r="BN330" s="96"/>
      <c r="BO330" s="96"/>
      <c r="BP330" s="96"/>
      <c r="BQ330" s="96"/>
      <c r="BR330" s="96"/>
      <c r="BS330" s="96"/>
      <c r="BT330" s="96"/>
      <c r="BU330" s="96"/>
      <c r="BV330" s="96"/>
      <c r="BW330" s="96"/>
      <c r="BX330" s="96"/>
      <c r="BY330" s="96"/>
      <c r="BZ330" s="96"/>
      <c r="CA330" s="96"/>
      <c r="CB330" s="96"/>
      <c r="CC330" s="96"/>
      <c r="CD330" s="96"/>
      <c r="CE330" s="96"/>
      <c r="CF330" s="96"/>
      <c r="CG330" s="96"/>
      <c r="CH330" s="96"/>
      <c r="CI330" s="96"/>
      <c r="CJ330" s="96"/>
      <c r="CK330" s="96"/>
      <c r="CL330" s="96"/>
      <c r="CM330" s="96"/>
      <c r="CN330" s="96"/>
    </row>
    <row r="331" spans="1:92" ht="15">
      <c r="A331" s="96"/>
      <c r="B331" s="102"/>
      <c r="C331" s="102"/>
      <c r="D331" s="102"/>
      <c r="E331" s="102"/>
      <c r="F331" s="102"/>
      <c r="G331" s="102"/>
      <c r="H331" s="102"/>
      <c r="I331" s="102"/>
      <c r="J331" s="102"/>
      <c r="K331" s="102"/>
      <c r="L331" s="102"/>
      <c r="M331" s="102"/>
      <c r="N331" s="102"/>
      <c r="O331" s="102"/>
      <c r="P331" s="102"/>
      <c r="Q331" s="96"/>
      <c r="R331" s="96"/>
      <c r="S331" s="96"/>
      <c r="T331" s="96"/>
      <c r="U331" s="96"/>
      <c r="V331" s="96"/>
      <c r="W331" s="96"/>
      <c r="X331" s="96"/>
      <c r="Y331" s="96"/>
      <c r="Z331" s="96"/>
      <c r="AA331" s="96"/>
      <c r="AB331" s="96"/>
      <c r="AC331" s="96"/>
      <c r="AD331" s="96"/>
      <c r="AE331" s="99"/>
      <c r="AF331" s="139" t="s">
        <v>448</v>
      </c>
      <c r="AG331" s="138">
        <v>8</v>
      </c>
      <c r="AH331" s="138" t="s">
        <v>27</v>
      </c>
      <c r="AI331" s="138" t="s">
        <v>27</v>
      </c>
      <c r="AJ331" s="138" t="s">
        <v>27</v>
      </c>
      <c r="AK331" s="138" t="s">
        <v>27</v>
      </c>
      <c r="AL331" s="123" t="s">
        <v>27</v>
      </c>
      <c r="AM331" s="123" t="s">
        <v>27</v>
      </c>
      <c r="AN331" s="123" t="s">
        <v>27</v>
      </c>
      <c r="AO331" s="138" t="s">
        <v>27</v>
      </c>
      <c r="AP331" s="96"/>
      <c r="AQ331" s="96"/>
      <c r="AR331" s="96"/>
      <c r="AS331" s="105"/>
      <c r="AT331" s="105"/>
      <c r="AU331" s="96"/>
      <c r="AV331" s="105"/>
      <c r="AW331" s="96"/>
      <c r="AX331" s="96"/>
      <c r="AY331" s="96"/>
      <c r="AZ331" s="96"/>
      <c r="BA331" s="96"/>
      <c r="BB331" s="96"/>
      <c r="BC331" s="96"/>
      <c r="BD331" s="96"/>
      <c r="BE331" s="96"/>
      <c r="BF331" s="96"/>
      <c r="BG331" s="96"/>
      <c r="BH331" s="96"/>
      <c r="BI331" s="96"/>
      <c r="BJ331" s="96"/>
      <c r="BK331" s="96"/>
      <c r="BL331" s="96"/>
      <c r="BM331" s="96"/>
      <c r="BN331" s="96"/>
      <c r="BO331" s="96"/>
      <c r="BP331" s="96"/>
      <c r="BQ331" s="96"/>
      <c r="BR331" s="96"/>
      <c r="BS331" s="96"/>
      <c r="BT331" s="96"/>
      <c r="BU331" s="96"/>
      <c r="BV331" s="96"/>
      <c r="BW331" s="96"/>
      <c r="BX331" s="96"/>
      <c r="BY331" s="96"/>
      <c r="BZ331" s="96"/>
      <c r="CA331" s="96"/>
      <c r="CB331" s="96"/>
      <c r="CC331" s="96"/>
      <c r="CD331" s="96"/>
      <c r="CE331" s="96"/>
      <c r="CF331" s="96"/>
      <c r="CG331" s="96"/>
      <c r="CH331" s="96"/>
      <c r="CI331" s="96"/>
      <c r="CJ331" s="96"/>
      <c r="CK331" s="96"/>
      <c r="CL331" s="96"/>
      <c r="CM331" s="96"/>
      <c r="CN331" s="96"/>
    </row>
    <row r="332" spans="1:92" ht="15">
      <c r="A332" s="96"/>
      <c r="B332" s="102"/>
      <c r="C332" s="102"/>
      <c r="D332" s="102"/>
      <c r="E332" s="102"/>
      <c r="F332" s="102"/>
      <c r="G332" s="102"/>
      <c r="H332" s="102"/>
      <c r="I332" s="102"/>
      <c r="J332" s="102"/>
      <c r="K332" s="102"/>
      <c r="L332" s="102"/>
      <c r="M332" s="102"/>
      <c r="N332" s="102"/>
      <c r="O332" s="102"/>
      <c r="P332" s="102"/>
      <c r="Q332" s="96"/>
      <c r="R332" s="96"/>
      <c r="S332" s="96"/>
      <c r="T332" s="96"/>
      <c r="U332" s="96"/>
      <c r="V332" s="96"/>
      <c r="W332" s="96"/>
      <c r="X332" s="96"/>
      <c r="Y332" s="96"/>
      <c r="Z332" s="96"/>
      <c r="AA332" s="96"/>
      <c r="AB332" s="96"/>
      <c r="AC332" s="96"/>
      <c r="AD332" s="96"/>
      <c r="AE332" s="99"/>
      <c r="AF332" s="139" t="s">
        <v>449</v>
      </c>
      <c r="AG332" s="138">
        <v>5</v>
      </c>
      <c r="AH332" s="138" t="s">
        <v>27</v>
      </c>
      <c r="AI332" s="138" t="s">
        <v>27</v>
      </c>
      <c r="AJ332" s="138" t="s">
        <v>27</v>
      </c>
      <c r="AK332" s="138" t="s">
        <v>27</v>
      </c>
      <c r="AL332" s="123" t="s">
        <v>27</v>
      </c>
      <c r="AM332" s="123" t="s">
        <v>27</v>
      </c>
      <c r="AN332" s="123" t="s">
        <v>27</v>
      </c>
      <c r="AO332" s="138" t="s">
        <v>27</v>
      </c>
      <c r="AP332" s="96"/>
      <c r="AQ332" s="96"/>
      <c r="AR332" s="96"/>
      <c r="AS332" s="105"/>
      <c r="AT332" s="105"/>
      <c r="AU332" s="96"/>
      <c r="AV332" s="105"/>
      <c r="AW332" s="96"/>
      <c r="AX332" s="96"/>
      <c r="AY332" s="96"/>
      <c r="AZ332" s="96"/>
      <c r="BA332" s="96"/>
      <c r="BB332" s="96"/>
      <c r="BC332" s="96"/>
      <c r="BD332" s="96"/>
      <c r="BE332" s="96"/>
      <c r="BF332" s="96"/>
      <c r="BG332" s="96"/>
      <c r="BH332" s="96"/>
      <c r="BI332" s="96"/>
      <c r="BJ332" s="96"/>
      <c r="BK332" s="96"/>
      <c r="BL332" s="96"/>
      <c r="BM332" s="96"/>
      <c r="BN332" s="96"/>
      <c r="BO332" s="96"/>
      <c r="BP332" s="96"/>
      <c r="BQ332" s="96"/>
      <c r="BR332" s="96"/>
      <c r="BS332" s="96"/>
      <c r="BT332" s="96"/>
      <c r="BU332" s="96"/>
      <c r="BV332" s="96"/>
      <c r="BW332" s="96"/>
      <c r="BX332" s="96"/>
      <c r="BY332" s="96"/>
      <c r="BZ332" s="96"/>
      <c r="CA332" s="96"/>
      <c r="CB332" s="96"/>
      <c r="CC332" s="96"/>
      <c r="CD332" s="96"/>
      <c r="CE332" s="96"/>
      <c r="CF332" s="96"/>
      <c r="CG332" s="96"/>
      <c r="CH332" s="96"/>
      <c r="CI332" s="96"/>
      <c r="CJ332" s="96"/>
      <c r="CK332" s="96"/>
      <c r="CL332" s="96"/>
      <c r="CM332" s="96"/>
      <c r="CN332" s="96"/>
    </row>
    <row r="333" spans="1:92" ht="15">
      <c r="A333" s="96"/>
      <c r="B333" s="102"/>
      <c r="C333" s="102"/>
      <c r="D333" s="102"/>
      <c r="E333" s="102"/>
      <c r="F333" s="102"/>
      <c r="G333" s="102"/>
      <c r="H333" s="102"/>
      <c r="I333" s="102"/>
      <c r="J333" s="102"/>
      <c r="K333" s="102"/>
      <c r="L333" s="102"/>
      <c r="M333" s="102"/>
      <c r="N333" s="102"/>
      <c r="O333" s="102"/>
      <c r="P333" s="102"/>
      <c r="Q333" s="96"/>
      <c r="R333" s="96"/>
      <c r="S333" s="96"/>
      <c r="T333" s="96"/>
      <c r="U333" s="96"/>
      <c r="V333" s="96"/>
      <c r="W333" s="96"/>
      <c r="X333" s="96"/>
      <c r="Y333" s="96"/>
      <c r="Z333" s="96"/>
      <c r="AA333" s="96"/>
      <c r="AB333" s="96"/>
      <c r="AC333" s="96"/>
      <c r="AD333" s="96"/>
      <c r="AE333" s="99"/>
      <c r="AF333" s="139" t="s">
        <v>450</v>
      </c>
      <c r="AG333" s="138">
        <v>13</v>
      </c>
      <c r="AH333" s="138" t="s">
        <v>27</v>
      </c>
      <c r="AI333" s="138" t="s">
        <v>27</v>
      </c>
      <c r="AJ333" s="138" t="s">
        <v>27</v>
      </c>
      <c r="AK333" s="138" t="s">
        <v>27</v>
      </c>
      <c r="AL333" s="123" t="s">
        <v>27</v>
      </c>
      <c r="AM333" s="123" t="s">
        <v>27</v>
      </c>
      <c r="AN333" s="123" t="s">
        <v>27</v>
      </c>
      <c r="AO333" s="138" t="s">
        <v>27</v>
      </c>
      <c r="AP333" s="96"/>
      <c r="AQ333" s="96"/>
      <c r="AR333" s="96"/>
      <c r="AS333" s="105"/>
      <c r="AT333" s="105"/>
      <c r="AU333" s="96"/>
      <c r="AV333" s="105"/>
      <c r="AW333" s="96"/>
      <c r="AX333" s="96"/>
      <c r="AY333" s="96"/>
      <c r="AZ333" s="96"/>
      <c r="BA333" s="96"/>
      <c r="BB333" s="96"/>
      <c r="BC333" s="96"/>
      <c r="BD333" s="96"/>
      <c r="BE333" s="96"/>
      <c r="BF333" s="96"/>
      <c r="BG333" s="96"/>
      <c r="BH333" s="96"/>
      <c r="BI333" s="96"/>
      <c r="BJ333" s="96"/>
      <c r="BK333" s="96"/>
      <c r="BL333" s="96"/>
      <c r="BM333" s="96"/>
      <c r="BN333" s="96"/>
      <c r="BO333" s="96"/>
      <c r="BP333" s="96"/>
      <c r="BQ333" s="96"/>
      <c r="BR333" s="96"/>
      <c r="BS333" s="96"/>
      <c r="BT333" s="96"/>
      <c r="BU333" s="96"/>
      <c r="BV333" s="96"/>
      <c r="BW333" s="96"/>
      <c r="BX333" s="96"/>
      <c r="BY333" s="96"/>
      <c r="BZ333" s="96"/>
      <c r="CA333" s="96"/>
      <c r="CB333" s="96"/>
      <c r="CC333" s="96"/>
      <c r="CD333" s="96"/>
      <c r="CE333" s="96"/>
      <c r="CF333" s="96"/>
      <c r="CG333" s="96"/>
      <c r="CH333" s="96"/>
      <c r="CI333" s="96"/>
      <c r="CJ333" s="96"/>
      <c r="CK333" s="96"/>
      <c r="CL333" s="96"/>
      <c r="CM333" s="96"/>
      <c r="CN333" s="96"/>
    </row>
    <row r="334" spans="1:92" ht="15">
      <c r="A334" s="96"/>
      <c r="B334" s="102"/>
      <c r="C334" s="102"/>
      <c r="D334" s="102"/>
      <c r="E334" s="102"/>
      <c r="F334" s="102"/>
      <c r="G334" s="102"/>
      <c r="H334" s="102"/>
      <c r="I334" s="102"/>
      <c r="J334" s="102"/>
      <c r="K334" s="102"/>
      <c r="L334" s="102"/>
      <c r="M334" s="102"/>
      <c r="N334" s="102"/>
      <c r="O334" s="102"/>
      <c r="P334" s="102"/>
      <c r="Q334" s="96"/>
      <c r="R334" s="96"/>
      <c r="S334" s="96"/>
      <c r="T334" s="96"/>
      <c r="U334" s="96"/>
      <c r="V334" s="96"/>
      <c r="W334" s="96"/>
      <c r="X334" s="96"/>
      <c r="Y334" s="96"/>
      <c r="Z334" s="96"/>
      <c r="AA334" s="96"/>
      <c r="AB334" s="96"/>
      <c r="AC334" s="96"/>
      <c r="AD334" s="96"/>
      <c r="AE334" s="99"/>
      <c r="AF334" s="139" t="s">
        <v>451</v>
      </c>
      <c r="AG334" s="138">
        <v>5</v>
      </c>
      <c r="AH334" s="138" t="s">
        <v>27</v>
      </c>
      <c r="AI334" s="138" t="s">
        <v>27</v>
      </c>
      <c r="AJ334" s="138" t="s">
        <v>27</v>
      </c>
      <c r="AK334" s="138" t="s">
        <v>27</v>
      </c>
      <c r="AL334" s="123" t="s">
        <v>27</v>
      </c>
      <c r="AM334" s="123" t="s">
        <v>27</v>
      </c>
      <c r="AN334" s="123" t="s">
        <v>27</v>
      </c>
      <c r="AO334" s="138" t="s">
        <v>27</v>
      </c>
      <c r="AP334" s="96"/>
      <c r="AQ334" s="96"/>
      <c r="AR334" s="96"/>
      <c r="AS334" s="105"/>
      <c r="AT334" s="105"/>
      <c r="AU334" s="96"/>
      <c r="AV334" s="105"/>
      <c r="AW334" s="96"/>
      <c r="AX334" s="96"/>
      <c r="AY334" s="96"/>
      <c r="AZ334" s="96"/>
      <c r="BA334" s="96"/>
      <c r="BB334" s="96"/>
      <c r="BC334" s="96"/>
      <c r="BD334" s="96"/>
      <c r="BE334" s="96"/>
      <c r="BF334" s="96"/>
      <c r="BG334" s="96"/>
      <c r="BH334" s="96"/>
      <c r="BI334" s="96"/>
      <c r="BJ334" s="96"/>
      <c r="BK334" s="96"/>
      <c r="BL334" s="96"/>
      <c r="BM334" s="96"/>
      <c r="BN334" s="96"/>
      <c r="BO334" s="96"/>
      <c r="BP334" s="96"/>
      <c r="BQ334" s="96"/>
      <c r="BR334" s="96"/>
      <c r="BS334" s="96"/>
      <c r="BT334" s="96"/>
      <c r="BU334" s="96"/>
      <c r="BV334" s="96"/>
      <c r="BW334" s="96"/>
      <c r="BX334" s="96"/>
      <c r="BY334" s="96"/>
      <c r="BZ334" s="96"/>
      <c r="CA334" s="96"/>
      <c r="CB334" s="96"/>
      <c r="CC334" s="96"/>
      <c r="CD334" s="96"/>
      <c r="CE334" s="96"/>
      <c r="CF334" s="96"/>
      <c r="CG334" s="96"/>
      <c r="CH334" s="96"/>
      <c r="CI334" s="96"/>
      <c r="CJ334" s="96"/>
      <c r="CK334" s="96"/>
      <c r="CL334" s="96"/>
      <c r="CM334" s="96"/>
      <c r="CN334" s="96"/>
    </row>
    <row r="335" spans="1:92" ht="15">
      <c r="A335" s="96"/>
      <c r="B335" s="102"/>
      <c r="C335" s="102"/>
      <c r="D335" s="102"/>
      <c r="E335" s="102"/>
      <c r="F335" s="102"/>
      <c r="G335" s="102"/>
      <c r="H335" s="102"/>
      <c r="I335" s="102"/>
      <c r="J335" s="102"/>
      <c r="K335" s="102"/>
      <c r="L335" s="102"/>
      <c r="M335" s="102"/>
      <c r="N335" s="102"/>
      <c r="O335" s="102"/>
      <c r="P335" s="102"/>
      <c r="Q335" s="96"/>
      <c r="R335" s="96"/>
      <c r="S335" s="96"/>
      <c r="T335" s="96"/>
      <c r="U335" s="96"/>
      <c r="V335" s="96"/>
      <c r="W335" s="96"/>
      <c r="X335" s="96"/>
      <c r="Y335" s="96"/>
      <c r="Z335" s="96"/>
      <c r="AA335" s="96"/>
      <c r="AB335" s="96"/>
      <c r="AC335" s="96"/>
      <c r="AD335" s="96"/>
      <c r="AE335" s="99"/>
      <c r="AF335" s="139" t="s">
        <v>452</v>
      </c>
      <c r="AG335" s="138">
        <v>2</v>
      </c>
      <c r="AH335" s="138" t="s">
        <v>27</v>
      </c>
      <c r="AI335" s="138" t="s">
        <v>27</v>
      </c>
      <c r="AJ335" s="138" t="s">
        <v>27</v>
      </c>
      <c r="AK335" s="138" t="s">
        <v>27</v>
      </c>
      <c r="AL335" s="123" t="s">
        <v>27</v>
      </c>
      <c r="AM335" s="123" t="s">
        <v>27</v>
      </c>
      <c r="AN335" s="123" t="s">
        <v>27</v>
      </c>
      <c r="AO335" s="138" t="s">
        <v>27</v>
      </c>
      <c r="AP335" s="96"/>
      <c r="AQ335" s="96"/>
      <c r="AR335" s="96"/>
      <c r="AS335" s="105"/>
      <c r="AT335" s="105"/>
      <c r="AU335" s="96"/>
      <c r="AV335" s="105"/>
      <c r="AW335" s="96"/>
      <c r="AX335" s="96"/>
      <c r="AY335" s="96"/>
      <c r="AZ335" s="96"/>
      <c r="BA335" s="96"/>
      <c r="BB335" s="96"/>
      <c r="BC335" s="96"/>
      <c r="BD335" s="96"/>
      <c r="BE335" s="96"/>
      <c r="BF335" s="96"/>
      <c r="BG335" s="96"/>
      <c r="BH335" s="96"/>
      <c r="BI335" s="96"/>
      <c r="BJ335" s="96"/>
      <c r="BK335" s="96"/>
      <c r="BL335" s="96"/>
      <c r="BM335" s="96"/>
      <c r="BN335" s="96"/>
      <c r="BO335" s="96"/>
      <c r="BP335" s="96"/>
      <c r="BQ335" s="96"/>
      <c r="BR335" s="96"/>
      <c r="BS335" s="96"/>
      <c r="BT335" s="96"/>
      <c r="BU335" s="96"/>
      <c r="BV335" s="96"/>
      <c r="BW335" s="96"/>
      <c r="BX335" s="96"/>
      <c r="BY335" s="96"/>
      <c r="BZ335" s="96"/>
      <c r="CA335" s="96"/>
      <c r="CB335" s="96"/>
      <c r="CC335" s="96"/>
      <c r="CD335" s="96"/>
      <c r="CE335" s="96"/>
      <c r="CF335" s="96"/>
      <c r="CG335" s="96"/>
      <c r="CH335" s="96"/>
      <c r="CI335" s="96"/>
      <c r="CJ335" s="96"/>
      <c r="CK335" s="96"/>
      <c r="CL335" s="96"/>
      <c r="CM335" s="96"/>
      <c r="CN335" s="96"/>
    </row>
    <row r="336" spans="1:92" ht="15">
      <c r="A336" s="96"/>
      <c r="B336" s="102"/>
      <c r="C336" s="102"/>
      <c r="D336" s="102"/>
      <c r="E336" s="102"/>
      <c r="F336" s="102"/>
      <c r="G336" s="102"/>
      <c r="H336" s="102"/>
      <c r="I336" s="102"/>
      <c r="J336" s="102"/>
      <c r="K336" s="102"/>
      <c r="L336" s="102"/>
      <c r="M336" s="102"/>
      <c r="N336" s="102"/>
      <c r="O336" s="102"/>
      <c r="P336" s="102"/>
      <c r="Q336" s="96"/>
      <c r="R336" s="96"/>
      <c r="S336" s="96"/>
      <c r="T336" s="96"/>
      <c r="U336" s="96"/>
      <c r="V336" s="96"/>
      <c r="W336" s="96"/>
      <c r="X336" s="96"/>
      <c r="Y336" s="96"/>
      <c r="Z336" s="96"/>
      <c r="AA336" s="96"/>
      <c r="AB336" s="96"/>
      <c r="AC336" s="96"/>
      <c r="AD336" s="96"/>
      <c r="AE336" s="99"/>
      <c r="AF336" s="139" t="s">
        <v>453</v>
      </c>
      <c r="AG336" s="138">
        <v>13</v>
      </c>
      <c r="AH336" s="138">
        <v>2015</v>
      </c>
      <c r="AI336" s="138">
        <v>12</v>
      </c>
      <c r="AJ336" s="138" t="s">
        <v>607</v>
      </c>
      <c r="AK336" s="138" t="s">
        <v>541</v>
      </c>
      <c r="AL336" s="123">
        <v>9</v>
      </c>
      <c r="AM336" s="123">
        <v>2180</v>
      </c>
      <c r="AN336" s="123">
        <v>65</v>
      </c>
      <c r="AO336" s="138" t="s">
        <v>27</v>
      </c>
      <c r="AP336" s="96"/>
      <c r="AQ336" s="96"/>
      <c r="AR336" s="96"/>
      <c r="AS336" s="105"/>
      <c r="AT336" s="105"/>
      <c r="AU336" s="96"/>
      <c r="AV336" s="105"/>
      <c r="AW336" s="96"/>
      <c r="AX336" s="96"/>
      <c r="AY336" s="96"/>
      <c r="AZ336" s="96"/>
      <c r="BA336" s="96"/>
      <c r="BB336" s="96"/>
      <c r="BC336" s="96"/>
      <c r="BD336" s="96"/>
      <c r="BE336" s="96"/>
      <c r="BF336" s="96"/>
      <c r="BG336" s="96"/>
      <c r="BH336" s="96"/>
      <c r="BI336" s="96"/>
      <c r="BJ336" s="96"/>
      <c r="BK336" s="96"/>
      <c r="BL336" s="96"/>
      <c r="BM336" s="96"/>
      <c r="BN336" s="96"/>
      <c r="BO336" s="96"/>
      <c r="BP336" s="96"/>
      <c r="BQ336" s="96"/>
      <c r="BR336" s="96"/>
      <c r="BS336" s="96"/>
      <c r="BT336" s="96"/>
      <c r="BU336" s="96"/>
      <c r="BV336" s="96"/>
      <c r="BW336" s="96"/>
      <c r="BX336" s="96"/>
      <c r="BY336" s="96"/>
      <c r="BZ336" s="96"/>
      <c r="CA336" s="96"/>
      <c r="CB336" s="96"/>
      <c r="CC336" s="96"/>
      <c r="CD336" s="96"/>
      <c r="CE336" s="96"/>
      <c r="CF336" s="96"/>
      <c r="CG336" s="96"/>
      <c r="CH336" s="96"/>
      <c r="CI336" s="96"/>
      <c r="CJ336" s="96"/>
      <c r="CK336" s="96"/>
      <c r="CL336" s="96"/>
      <c r="CM336" s="96"/>
      <c r="CN336" s="96"/>
    </row>
    <row r="337" spans="1:92" ht="15">
      <c r="A337" s="96"/>
      <c r="B337" s="102"/>
      <c r="C337" s="102"/>
      <c r="D337" s="102"/>
      <c r="E337" s="102"/>
      <c r="F337" s="102"/>
      <c r="G337" s="102"/>
      <c r="H337" s="102"/>
      <c r="I337" s="102"/>
      <c r="J337" s="102"/>
      <c r="K337" s="102"/>
      <c r="L337" s="102"/>
      <c r="M337" s="102"/>
      <c r="N337" s="102"/>
      <c r="O337" s="102"/>
      <c r="P337" s="102"/>
      <c r="Q337" s="96"/>
      <c r="R337" s="96"/>
      <c r="S337" s="96"/>
      <c r="T337" s="96"/>
      <c r="U337" s="96"/>
      <c r="V337" s="96"/>
      <c r="W337" s="96"/>
      <c r="X337" s="96"/>
      <c r="Y337" s="96"/>
      <c r="Z337" s="96"/>
      <c r="AA337" s="96"/>
      <c r="AB337" s="96"/>
      <c r="AC337" s="96"/>
      <c r="AD337" s="96"/>
      <c r="AE337" s="99"/>
      <c r="AF337" s="139" t="s">
        <v>455</v>
      </c>
      <c r="AG337" s="138">
        <v>7</v>
      </c>
      <c r="AH337" s="138">
        <v>2016</v>
      </c>
      <c r="AI337" s="138">
        <v>12</v>
      </c>
      <c r="AJ337" s="138" t="s">
        <v>456</v>
      </c>
      <c r="AK337" s="138" t="s">
        <v>541</v>
      </c>
      <c r="AL337" s="123">
        <v>28</v>
      </c>
      <c r="AM337" s="123">
        <v>4410</v>
      </c>
      <c r="AN337" s="123">
        <v>181</v>
      </c>
      <c r="AO337" s="138" t="s">
        <v>27</v>
      </c>
      <c r="AP337" s="96"/>
      <c r="AQ337" s="96"/>
      <c r="AR337" s="96"/>
      <c r="AS337" s="105"/>
      <c r="AT337" s="105"/>
      <c r="AU337" s="96"/>
      <c r="AV337" s="105"/>
      <c r="AW337" s="96"/>
      <c r="AX337" s="96"/>
      <c r="AY337" s="96"/>
      <c r="AZ337" s="96"/>
      <c r="BA337" s="96"/>
      <c r="BB337" s="96"/>
      <c r="BC337" s="96"/>
      <c r="BD337" s="96"/>
      <c r="BE337" s="96"/>
      <c r="BF337" s="96"/>
      <c r="BG337" s="96"/>
      <c r="BH337" s="96"/>
      <c r="BI337" s="96"/>
      <c r="BJ337" s="96"/>
      <c r="BK337" s="96"/>
      <c r="BL337" s="96"/>
      <c r="BM337" s="96"/>
      <c r="BN337" s="96"/>
      <c r="BO337" s="96"/>
      <c r="BP337" s="96"/>
      <c r="BQ337" s="96"/>
      <c r="BR337" s="96"/>
      <c r="BS337" s="96"/>
      <c r="BT337" s="96"/>
      <c r="BU337" s="96"/>
      <c r="BV337" s="96"/>
      <c r="BW337" s="96"/>
      <c r="BX337" s="96"/>
      <c r="BY337" s="96"/>
      <c r="BZ337" s="96"/>
      <c r="CA337" s="96"/>
      <c r="CB337" s="96"/>
      <c r="CC337" s="96"/>
      <c r="CD337" s="96"/>
      <c r="CE337" s="96"/>
      <c r="CF337" s="96"/>
      <c r="CG337" s="96"/>
      <c r="CH337" s="96"/>
      <c r="CI337" s="96"/>
      <c r="CJ337" s="96"/>
      <c r="CK337" s="96"/>
      <c r="CL337" s="96"/>
      <c r="CM337" s="96"/>
      <c r="CN337" s="96"/>
    </row>
    <row r="338" spans="1:92" ht="15">
      <c r="A338" s="96"/>
      <c r="B338" s="102"/>
      <c r="C338" s="102"/>
      <c r="D338" s="102"/>
      <c r="E338" s="102"/>
      <c r="F338" s="102"/>
      <c r="G338" s="102"/>
      <c r="H338" s="102"/>
      <c r="I338" s="102"/>
      <c r="J338" s="102"/>
      <c r="K338" s="102"/>
      <c r="L338" s="102"/>
      <c r="M338" s="102"/>
      <c r="N338" s="102"/>
      <c r="O338" s="102"/>
      <c r="P338" s="102"/>
      <c r="Q338" s="96"/>
      <c r="R338" s="96"/>
      <c r="S338" s="96"/>
      <c r="T338" s="96"/>
      <c r="U338" s="96"/>
      <c r="V338" s="96"/>
      <c r="W338" s="96"/>
      <c r="X338" s="96"/>
      <c r="Y338" s="96"/>
      <c r="Z338" s="96"/>
      <c r="AA338" s="96"/>
      <c r="AB338" s="96"/>
      <c r="AC338" s="96"/>
      <c r="AD338" s="96"/>
      <c r="AE338" s="99"/>
      <c r="AF338" s="139" t="s">
        <v>457</v>
      </c>
      <c r="AG338" s="138">
        <v>8</v>
      </c>
      <c r="AH338" s="138">
        <v>2018</v>
      </c>
      <c r="AI338" s="138">
        <v>12</v>
      </c>
      <c r="AJ338" s="138" t="s">
        <v>608</v>
      </c>
      <c r="AK338" s="138" t="s">
        <v>541</v>
      </c>
      <c r="AL338" s="123">
        <v>24</v>
      </c>
      <c r="AM338" s="123">
        <v>2480</v>
      </c>
      <c r="AN338" s="123">
        <v>125</v>
      </c>
      <c r="AO338" s="138" t="s">
        <v>27</v>
      </c>
      <c r="AP338" s="96"/>
      <c r="AQ338" s="96"/>
      <c r="AR338" s="96"/>
      <c r="AS338" s="105"/>
      <c r="AT338" s="105"/>
      <c r="AU338" s="96"/>
      <c r="AV338" s="105"/>
      <c r="AW338" s="96"/>
      <c r="AX338" s="96"/>
      <c r="AY338" s="96"/>
      <c r="AZ338" s="96"/>
      <c r="BA338" s="96"/>
      <c r="BB338" s="96"/>
      <c r="BC338" s="96"/>
      <c r="BD338" s="96"/>
      <c r="BE338" s="96"/>
      <c r="BF338" s="96"/>
      <c r="BG338" s="96"/>
      <c r="BH338" s="96"/>
      <c r="BI338" s="96"/>
      <c r="BJ338" s="96"/>
      <c r="BK338" s="96"/>
      <c r="BL338" s="96"/>
      <c r="BM338" s="96"/>
      <c r="BN338" s="96"/>
      <c r="BO338" s="96"/>
      <c r="BP338" s="96"/>
      <c r="BQ338" s="96"/>
      <c r="BR338" s="96"/>
      <c r="BS338" s="96"/>
      <c r="BT338" s="96"/>
      <c r="BU338" s="96"/>
      <c r="BV338" s="96"/>
      <c r="BW338" s="96"/>
      <c r="BX338" s="96"/>
      <c r="BY338" s="96"/>
      <c r="BZ338" s="96"/>
      <c r="CA338" s="96"/>
      <c r="CB338" s="96"/>
      <c r="CC338" s="96"/>
      <c r="CD338" s="96"/>
      <c r="CE338" s="96"/>
      <c r="CF338" s="96"/>
      <c r="CG338" s="96"/>
      <c r="CH338" s="96"/>
      <c r="CI338" s="96"/>
      <c r="CJ338" s="96"/>
      <c r="CK338" s="96"/>
      <c r="CL338" s="96"/>
      <c r="CM338" s="96"/>
      <c r="CN338" s="96"/>
    </row>
    <row r="339" spans="1:92" ht="15">
      <c r="A339" s="96"/>
      <c r="B339" s="102"/>
      <c r="C339" s="102"/>
      <c r="D339" s="102"/>
      <c r="E339" s="102"/>
      <c r="F339" s="102"/>
      <c r="G339" s="102"/>
      <c r="H339" s="102"/>
      <c r="I339" s="102"/>
      <c r="J339" s="102"/>
      <c r="K339" s="102"/>
      <c r="L339" s="102"/>
      <c r="M339" s="102"/>
      <c r="N339" s="102"/>
      <c r="O339" s="102"/>
      <c r="P339" s="102"/>
      <c r="Q339" s="96"/>
      <c r="R339" s="96"/>
      <c r="S339" s="96"/>
      <c r="T339" s="96"/>
      <c r="U339" s="96"/>
      <c r="V339" s="96"/>
      <c r="W339" s="96"/>
      <c r="X339" s="96"/>
      <c r="Y339" s="96"/>
      <c r="Z339" s="96"/>
      <c r="AA339" s="96"/>
      <c r="AB339" s="96"/>
      <c r="AC339" s="96"/>
      <c r="AD339" s="96"/>
      <c r="AE339" s="99"/>
      <c r="AF339" s="139" t="s">
        <v>459</v>
      </c>
      <c r="AG339" s="138">
        <v>2</v>
      </c>
      <c r="AH339" s="138" t="s">
        <v>27</v>
      </c>
      <c r="AI339" s="138" t="s">
        <v>27</v>
      </c>
      <c r="AJ339" s="138" t="s">
        <v>27</v>
      </c>
      <c r="AK339" s="138" t="s">
        <v>27</v>
      </c>
      <c r="AL339" s="123" t="s">
        <v>27</v>
      </c>
      <c r="AM339" s="123" t="s">
        <v>27</v>
      </c>
      <c r="AN339" s="123" t="s">
        <v>27</v>
      </c>
      <c r="AO339" s="138" t="s">
        <v>27</v>
      </c>
      <c r="AP339" s="96"/>
      <c r="AQ339" s="96"/>
      <c r="AR339" s="96"/>
      <c r="AS339" s="105"/>
      <c r="AT339" s="105"/>
      <c r="AU339" s="96"/>
      <c r="AV339" s="105"/>
      <c r="AW339" s="96"/>
      <c r="AX339" s="96"/>
      <c r="AY339" s="96"/>
      <c r="AZ339" s="96"/>
      <c r="BA339" s="96"/>
      <c r="BB339" s="96"/>
      <c r="BC339" s="96"/>
      <c r="BD339" s="96"/>
      <c r="BE339" s="96"/>
      <c r="BF339" s="96"/>
      <c r="BG339" s="96"/>
      <c r="BH339" s="96"/>
      <c r="BI339" s="96"/>
      <c r="BJ339" s="96"/>
      <c r="BK339" s="96"/>
      <c r="BL339" s="96"/>
      <c r="BM339" s="96"/>
      <c r="BN339" s="96"/>
      <c r="BO339" s="96"/>
      <c r="BP339" s="96"/>
      <c r="BQ339" s="96"/>
      <c r="BR339" s="96"/>
      <c r="BS339" s="96"/>
      <c r="BT339" s="96"/>
      <c r="BU339" s="96"/>
      <c r="BV339" s="96"/>
      <c r="BW339" s="96"/>
      <c r="BX339" s="96"/>
      <c r="BY339" s="96"/>
      <c r="BZ339" s="96"/>
      <c r="CA339" s="96"/>
      <c r="CB339" s="96"/>
      <c r="CC339" s="96"/>
      <c r="CD339" s="96"/>
      <c r="CE339" s="96"/>
      <c r="CF339" s="96"/>
      <c r="CG339" s="96"/>
      <c r="CH339" s="96"/>
      <c r="CI339" s="96"/>
      <c r="CJ339" s="96"/>
      <c r="CK339" s="96"/>
      <c r="CL339" s="96"/>
      <c r="CM339" s="96"/>
      <c r="CN339" s="96"/>
    </row>
    <row r="340" spans="1:92" ht="15">
      <c r="A340" s="96"/>
      <c r="B340" s="102"/>
      <c r="C340" s="102"/>
      <c r="D340" s="102"/>
      <c r="E340" s="102"/>
      <c r="F340" s="102"/>
      <c r="G340" s="102"/>
      <c r="H340" s="102"/>
      <c r="I340" s="102"/>
      <c r="J340" s="102"/>
      <c r="K340" s="102"/>
      <c r="L340" s="102"/>
      <c r="M340" s="102"/>
      <c r="N340" s="102"/>
      <c r="O340" s="102"/>
      <c r="P340" s="102"/>
      <c r="Q340" s="96"/>
      <c r="R340" s="96"/>
      <c r="S340" s="96"/>
      <c r="T340" s="96"/>
      <c r="U340" s="96"/>
      <c r="V340" s="96"/>
      <c r="W340" s="96"/>
      <c r="X340" s="96"/>
      <c r="Y340" s="96"/>
      <c r="Z340" s="96"/>
      <c r="AA340" s="96"/>
      <c r="AB340" s="96"/>
      <c r="AC340" s="96"/>
      <c r="AD340" s="96"/>
      <c r="AE340" s="99"/>
      <c r="AF340" s="139" t="s">
        <v>460</v>
      </c>
      <c r="AG340" s="138">
        <v>9</v>
      </c>
      <c r="AH340" s="138" t="s">
        <v>27</v>
      </c>
      <c r="AI340" s="138" t="s">
        <v>27</v>
      </c>
      <c r="AJ340" s="138" t="s">
        <v>27</v>
      </c>
      <c r="AK340" s="138" t="s">
        <v>27</v>
      </c>
      <c r="AL340" s="123" t="s">
        <v>27</v>
      </c>
      <c r="AM340" s="123" t="s">
        <v>27</v>
      </c>
      <c r="AN340" s="123" t="s">
        <v>27</v>
      </c>
      <c r="AO340" s="138" t="s">
        <v>27</v>
      </c>
      <c r="AP340" s="96"/>
      <c r="AQ340" s="96"/>
      <c r="AR340" s="96"/>
      <c r="AS340" s="105"/>
      <c r="AT340" s="105"/>
      <c r="AU340" s="96"/>
      <c r="AV340" s="105"/>
      <c r="AW340" s="96"/>
      <c r="AX340" s="96"/>
      <c r="AY340" s="96"/>
      <c r="AZ340" s="96"/>
      <c r="BA340" s="96"/>
      <c r="BB340" s="96"/>
      <c r="BC340" s="96"/>
      <c r="BD340" s="96"/>
      <c r="BE340" s="96"/>
      <c r="BF340" s="96"/>
      <c r="BG340" s="96"/>
      <c r="BH340" s="96"/>
      <c r="BI340" s="96"/>
      <c r="BJ340" s="96"/>
      <c r="BK340" s="96"/>
      <c r="BL340" s="96"/>
      <c r="BM340" s="96"/>
      <c r="BN340" s="96"/>
      <c r="BO340" s="96"/>
      <c r="BP340" s="96"/>
      <c r="BQ340" s="96"/>
      <c r="BR340" s="96"/>
      <c r="BS340" s="96"/>
      <c r="BT340" s="96"/>
      <c r="BU340" s="96"/>
      <c r="BV340" s="96"/>
      <c r="BW340" s="96"/>
      <c r="BX340" s="96"/>
      <c r="BY340" s="96"/>
      <c r="BZ340" s="96"/>
      <c r="CA340" s="96"/>
      <c r="CB340" s="96"/>
      <c r="CC340" s="96"/>
      <c r="CD340" s="96"/>
      <c r="CE340" s="96"/>
      <c r="CF340" s="96"/>
      <c r="CG340" s="96"/>
      <c r="CH340" s="96"/>
      <c r="CI340" s="96"/>
      <c r="CJ340" s="96"/>
      <c r="CK340" s="96"/>
      <c r="CL340" s="96"/>
      <c r="CM340" s="96"/>
      <c r="CN340" s="96"/>
    </row>
    <row r="341" spans="1:92" ht="15">
      <c r="A341" s="96"/>
      <c r="B341" s="102"/>
      <c r="C341" s="102"/>
      <c r="D341" s="102"/>
      <c r="E341" s="102"/>
      <c r="F341" s="102"/>
      <c r="G341" s="102"/>
      <c r="H341" s="102"/>
      <c r="I341" s="102"/>
      <c r="J341" s="102"/>
      <c r="K341" s="102"/>
      <c r="L341" s="102"/>
      <c r="M341" s="102"/>
      <c r="N341" s="102"/>
      <c r="O341" s="102"/>
      <c r="P341" s="102"/>
      <c r="Q341" s="96"/>
      <c r="R341" s="96"/>
      <c r="S341" s="96"/>
      <c r="T341" s="96"/>
      <c r="U341" s="96"/>
      <c r="V341" s="96"/>
      <c r="W341" s="96"/>
      <c r="X341" s="96"/>
      <c r="Y341" s="96"/>
      <c r="Z341" s="96"/>
      <c r="AA341" s="96"/>
      <c r="AB341" s="96"/>
      <c r="AC341" s="96"/>
      <c r="AD341" s="96"/>
      <c r="AE341" s="99"/>
      <c r="AF341" s="139" t="s">
        <v>461</v>
      </c>
      <c r="AG341" s="138">
        <v>9</v>
      </c>
      <c r="AH341" s="138">
        <v>2018</v>
      </c>
      <c r="AI341" s="138">
        <v>12</v>
      </c>
      <c r="AJ341" s="138" t="s">
        <v>462</v>
      </c>
      <c r="AK341" s="138" t="s">
        <v>545</v>
      </c>
      <c r="AL341" s="123">
        <v>20</v>
      </c>
      <c r="AM341" s="123">
        <v>2422</v>
      </c>
      <c r="AN341" s="123">
        <v>82</v>
      </c>
      <c r="AO341" s="138" t="s">
        <v>27</v>
      </c>
      <c r="AP341" s="96"/>
      <c r="AQ341" s="96"/>
      <c r="AR341" s="96"/>
      <c r="AS341" s="105"/>
      <c r="AT341" s="105"/>
      <c r="AU341" s="96"/>
      <c r="AV341" s="105"/>
      <c r="AW341" s="96"/>
      <c r="AX341" s="96"/>
      <c r="AY341" s="96"/>
      <c r="AZ341" s="96"/>
      <c r="BA341" s="96"/>
      <c r="BB341" s="96"/>
      <c r="BC341" s="96"/>
      <c r="BD341" s="96"/>
      <c r="BE341" s="96"/>
      <c r="BF341" s="96"/>
      <c r="BG341" s="96"/>
      <c r="BH341" s="96"/>
      <c r="BI341" s="96"/>
      <c r="BJ341" s="96"/>
      <c r="BK341" s="96"/>
      <c r="BL341" s="96"/>
      <c r="BM341" s="96"/>
      <c r="BN341" s="96"/>
      <c r="BO341" s="96"/>
      <c r="BP341" s="96"/>
      <c r="BQ341" s="96"/>
      <c r="BR341" s="96"/>
      <c r="BS341" s="96"/>
      <c r="BT341" s="96"/>
      <c r="BU341" s="96"/>
      <c r="BV341" s="96"/>
      <c r="BW341" s="96"/>
      <c r="BX341" s="96"/>
      <c r="BY341" s="96"/>
      <c r="BZ341" s="96"/>
      <c r="CA341" s="96"/>
      <c r="CB341" s="96"/>
      <c r="CC341" s="96"/>
      <c r="CD341" s="96"/>
      <c r="CE341" s="96"/>
      <c r="CF341" s="96"/>
      <c r="CG341" s="96"/>
      <c r="CH341" s="96"/>
      <c r="CI341" s="96"/>
      <c r="CJ341" s="96"/>
      <c r="CK341" s="96"/>
      <c r="CL341" s="96"/>
      <c r="CM341" s="96"/>
      <c r="CN341" s="96"/>
    </row>
    <row r="342" spans="1:92" ht="15">
      <c r="A342" s="96"/>
      <c r="B342" s="102"/>
      <c r="C342" s="102"/>
      <c r="D342" s="102"/>
      <c r="E342" s="102"/>
      <c r="F342" s="102"/>
      <c r="G342" s="102"/>
      <c r="H342" s="102"/>
      <c r="I342" s="102"/>
      <c r="J342" s="102"/>
      <c r="K342" s="102"/>
      <c r="L342" s="102"/>
      <c r="M342" s="102"/>
      <c r="N342" s="102"/>
      <c r="O342" s="102"/>
      <c r="P342" s="102"/>
      <c r="Q342" s="96"/>
      <c r="R342" s="96"/>
      <c r="S342" s="96"/>
      <c r="T342" s="96"/>
      <c r="U342" s="96"/>
      <c r="V342" s="96"/>
      <c r="W342" s="96"/>
      <c r="X342" s="96"/>
      <c r="Y342" s="96"/>
      <c r="Z342" s="96"/>
      <c r="AA342" s="96"/>
      <c r="AB342" s="96"/>
      <c r="AC342" s="96"/>
      <c r="AD342" s="96"/>
      <c r="AE342" s="99"/>
      <c r="AF342" s="139" t="s">
        <v>463</v>
      </c>
      <c r="AG342" s="138">
        <v>7</v>
      </c>
      <c r="AH342" s="138" t="s">
        <v>27</v>
      </c>
      <c r="AI342" s="138" t="s">
        <v>27</v>
      </c>
      <c r="AJ342" s="138" t="s">
        <v>27</v>
      </c>
      <c r="AK342" s="138" t="s">
        <v>27</v>
      </c>
      <c r="AL342" s="123" t="s">
        <v>27</v>
      </c>
      <c r="AM342" s="123" t="s">
        <v>27</v>
      </c>
      <c r="AN342" s="123" t="s">
        <v>27</v>
      </c>
      <c r="AO342" s="138" t="s">
        <v>27</v>
      </c>
      <c r="AP342" s="96"/>
      <c r="AQ342" s="96"/>
      <c r="AR342" s="96"/>
      <c r="AS342" s="105"/>
      <c r="AT342" s="105"/>
      <c r="AU342" s="96"/>
      <c r="AV342" s="105"/>
      <c r="AW342" s="96"/>
      <c r="AX342" s="96"/>
      <c r="AY342" s="96"/>
      <c r="AZ342" s="96"/>
      <c r="BA342" s="96"/>
      <c r="BB342" s="96"/>
      <c r="BC342" s="96"/>
      <c r="BD342" s="96"/>
      <c r="BE342" s="96"/>
      <c r="BF342" s="96"/>
      <c r="BG342" s="96"/>
      <c r="BH342" s="96"/>
      <c r="BI342" s="96"/>
      <c r="BJ342" s="96"/>
      <c r="BK342" s="96"/>
      <c r="BL342" s="96"/>
      <c r="BM342" s="96"/>
      <c r="BN342" s="96"/>
      <c r="BO342" s="96"/>
      <c r="BP342" s="96"/>
      <c r="BQ342" s="96"/>
      <c r="BR342" s="96"/>
      <c r="BS342" s="96"/>
      <c r="BT342" s="96"/>
      <c r="BU342" s="96"/>
      <c r="BV342" s="96"/>
      <c r="BW342" s="96"/>
      <c r="BX342" s="96"/>
      <c r="BY342" s="96"/>
      <c r="BZ342" s="96"/>
      <c r="CA342" s="96"/>
      <c r="CB342" s="96"/>
      <c r="CC342" s="96"/>
      <c r="CD342" s="96"/>
      <c r="CE342" s="96"/>
      <c r="CF342" s="96"/>
      <c r="CG342" s="96"/>
      <c r="CH342" s="96"/>
      <c r="CI342" s="96"/>
      <c r="CJ342" s="96"/>
      <c r="CK342" s="96"/>
      <c r="CL342" s="96"/>
      <c r="CM342" s="96"/>
      <c r="CN342" s="96"/>
    </row>
    <row r="343" spans="1:92" ht="15">
      <c r="A343" s="96"/>
      <c r="B343" s="102"/>
      <c r="C343" s="102"/>
      <c r="D343" s="102"/>
      <c r="E343" s="102"/>
      <c r="F343" s="102"/>
      <c r="G343" s="102"/>
      <c r="H343" s="102"/>
      <c r="I343" s="102"/>
      <c r="J343" s="102"/>
      <c r="K343" s="102"/>
      <c r="L343" s="102"/>
      <c r="M343" s="102"/>
      <c r="N343" s="102"/>
      <c r="O343" s="102"/>
      <c r="P343" s="102"/>
      <c r="Q343" s="96"/>
      <c r="R343" s="96"/>
      <c r="S343" s="96"/>
      <c r="T343" s="96"/>
      <c r="U343" s="96"/>
      <c r="V343" s="96"/>
      <c r="W343" s="96"/>
      <c r="X343" s="96"/>
      <c r="Y343" s="96"/>
      <c r="Z343" s="96"/>
      <c r="AA343" s="96"/>
      <c r="AB343" s="96"/>
      <c r="AC343" s="96"/>
      <c r="AD343" s="96"/>
      <c r="AE343" s="99"/>
      <c r="AF343" s="139" t="s">
        <v>464</v>
      </c>
      <c r="AG343" s="138">
        <v>9</v>
      </c>
      <c r="AH343" s="138" t="s">
        <v>27</v>
      </c>
      <c r="AI343" s="138" t="s">
        <v>27</v>
      </c>
      <c r="AJ343" s="138" t="s">
        <v>27</v>
      </c>
      <c r="AK343" s="138" t="s">
        <v>27</v>
      </c>
      <c r="AL343" s="123" t="s">
        <v>27</v>
      </c>
      <c r="AM343" s="123" t="s">
        <v>27</v>
      </c>
      <c r="AN343" s="123" t="s">
        <v>27</v>
      </c>
      <c r="AO343" s="138" t="s">
        <v>27</v>
      </c>
      <c r="AP343" s="96"/>
      <c r="AQ343" s="96"/>
      <c r="AR343" s="96"/>
      <c r="AS343" s="105"/>
      <c r="AT343" s="105"/>
      <c r="AU343" s="96"/>
      <c r="AV343" s="105"/>
      <c r="AW343" s="96"/>
      <c r="AX343" s="96"/>
      <c r="AY343" s="96"/>
      <c r="AZ343" s="96"/>
      <c r="BA343" s="96"/>
      <c r="BB343" s="96"/>
      <c r="BC343" s="96"/>
      <c r="BD343" s="96"/>
      <c r="BE343" s="96"/>
      <c r="BF343" s="96"/>
      <c r="BG343" s="96"/>
      <c r="BH343" s="96"/>
      <c r="BI343" s="96"/>
      <c r="BJ343" s="96"/>
      <c r="BK343" s="96"/>
      <c r="BL343" s="96"/>
      <c r="BM343" s="96"/>
      <c r="BN343" s="96"/>
      <c r="BO343" s="96"/>
      <c r="BP343" s="96"/>
      <c r="BQ343" s="96"/>
      <c r="BR343" s="96"/>
      <c r="BS343" s="96"/>
      <c r="BT343" s="96"/>
      <c r="BU343" s="96"/>
      <c r="BV343" s="96"/>
      <c r="BW343" s="96"/>
      <c r="BX343" s="96"/>
      <c r="BY343" s="96"/>
      <c r="BZ343" s="96"/>
      <c r="CA343" s="96"/>
      <c r="CB343" s="96"/>
      <c r="CC343" s="96"/>
      <c r="CD343" s="96"/>
      <c r="CE343" s="96"/>
      <c r="CF343" s="96"/>
      <c r="CG343" s="96"/>
      <c r="CH343" s="96"/>
      <c r="CI343" s="96"/>
      <c r="CJ343" s="96"/>
      <c r="CK343" s="96"/>
      <c r="CL343" s="96"/>
      <c r="CM343" s="96"/>
      <c r="CN343" s="96"/>
    </row>
    <row r="344" spans="1:92" ht="15">
      <c r="A344" s="96"/>
      <c r="B344" s="102"/>
      <c r="C344" s="102"/>
      <c r="D344" s="102"/>
      <c r="E344" s="102"/>
      <c r="F344" s="102"/>
      <c r="G344" s="102"/>
      <c r="H344" s="102"/>
      <c r="I344" s="102"/>
      <c r="J344" s="102"/>
      <c r="K344" s="102"/>
      <c r="L344" s="102"/>
      <c r="M344" s="102"/>
      <c r="N344" s="102"/>
      <c r="O344" s="102"/>
      <c r="P344" s="102"/>
      <c r="Q344" s="96"/>
      <c r="R344" s="96"/>
      <c r="S344" s="96"/>
      <c r="T344" s="96"/>
      <c r="U344" s="96"/>
      <c r="V344" s="96"/>
      <c r="W344" s="96"/>
      <c r="X344" s="96"/>
      <c r="Y344" s="96"/>
      <c r="Z344" s="96"/>
      <c r="AA344" s="96"/>
      <c r="AB344" s="96"/>
      <c r="AC344" s="96"/>
      <c r="AD344" s="96"/>
      <c r="AE344" s="99"/>
      <c r="AF344" s="139" t="s">
        <v>465</v>
      </c>
      <c r="AG344" s="138">
        <v>3</v>
      </c>
      <c r="AH344" s="138" t="s">
        <v>27</v>
      </c>
      <c r="AI344" s="138" t="s">
        <v>27</v>
      </c>
      <c r="AJ344" s="138" t="s">
        <v>27</v>
      </c>
      <c r="AK344" s="138" t="s">
        <v>27</v>
      </c>
      <c r="AL344" s="123" t="s">
        <v>27</v>
      </c>
      <c r="AM344" s="123" t="s">
        <v>27</v>
      </c>
      <c r="AN344" s="123" t="s">
        <v>27</v>
      </c>
      <c r="AO344" s="138" t="s">
        <v>27</v>
      </c>
      <c r="AP344" s="96"/>
      <c r="AQ344" s="96"/>
      <c r="AR344" s="96"/>
      <c r="AS344" s="105"/>
      <c r="AT344" s="105"/>
      <c r="AU344" s="96"/>
      <c r="AV344" s="105"/>
      <c r="AW344" s="96"/>
      <c r="AX344" s="96"/>
      <c r="AY344" s="96"/>
      <c r="AZ344" s="96"/>
      <c r="BA344" s="96"/>
      <c r="BB344" s="96"/>
      <c r="BC344" s="96"/>
      <c r="BD344" s="96"/>
      <c r="BE344" s="96"/>
      <c r="BF344" s="96"/>
      <c r="BG344" s="96"/>
      <c r="BH344" s="96"/>
      <c r="BI344" s="96"/>
      <c r="BJ344" s="96"/>
      <c r="BK344" s="96"/>
      <c r="BL344" s="96"/>
      <c r="BM344" s="96"/>
      <c r="BN344" s="96"/>
      <c r="BO344" s="96"/>
      <c r="BP344" s="96"/>
      <c r="BQ344" s="96"/>
      <c r="BR344" s="96"/>
      <c r="BS344" s="96"/>
      <c r="BT344" s="96"/>
      <c r="BU344" s="96"/>
      <c r="BV344" s="96"/>
      <c r="BW344" s="96"/>
      <c r="BX344" s="96"/>
      <c r="BY344" s="96"/>
      <c r="BZ344" s="96"/>
      <c r="CA344" s="96"/>
      <c r="CB344" s="96"/>
      <c r="CC344" s="96"/>
      <c r="CD344" s="96"/>
      <c r="CE344" s="96"/>
      <c r="CF344" s="96"/>
      <c r="CG344" s="96"/>
      <c r="CH344" s="96"/>
      <c r="CI344" s="96"/>
      <c r="CJ344" s="96"/>
      <c r="CK344" s="96"/>
      <c r="CL344" s="96"/>
      <c r="CM344" s="96"/>
      <c r="CN344" s="96"/>
    </row>
    <row r="345" spans="1:92" ht="15">
      <c r="A345" s="96"/>
      <c r="B345" s="102"/>
      <c r="C345" s="102"/>
      <c r="D345" s="102"/>
      <c r="E345" s="102"/>
      <c r="F345" s="102"/>
      <c r="G345" s="102"/>
      <c r="H345" s="102"/>
      <c r="I345" s="102"/>
      <c r="J345" s="102"/>
      <c r="K345" s="102"/>
      <c r="L345" s="102"/>
      <c r="M345" s="102"/>
      <c r="N345" s="102"/>
      <c r="O345" s="102"/>
      <c r="P345" s="102"/>
      <c r="Q345" s="96"/>
      <c r="R345" s="96"/>
      <c r="S345" s="96"/>
      <c r="T345" s="96"/>
      <c r="U345" s="96"/>
      <c r="V345" s="96"/>
      <c r="W345" s="96"/>
      <c r="X345" s="96"/>
      <c r="Y345" s="96"/>
      <c r="Z345" s="96"/>
      <c r="AA345" s="96"/>
      <c r="AB345" s="96"/>
      <c r="AC345" s="96"/>
      <c r="AD345" s="96"/>
      <c r="AE345" s="99"/>
      <c r="AF345" s="139" t="s">
        <v>466</v>
      </c>
      <c r="AG345" s="138">
        <v>13</v>
      </c>
      <c r="AH345" s="138" t="s">
        <v>27</v>
      </c>
      <c r="AI345" s="138" t="s">
        <v>27</v>
      </c>
      <c r="AJ345" s="138" t="s">
        <v>27</v>
      </c>
      <c r="AK345" s="138" t="s">
        <v>27</v>
      </c>
      <c r="AL345" s="123" t="s">
        <v>27</v>
      </c>
      <c r="AM345" s="123" t="s">
        <v>27</v>
      </c>
      <c r="AN345" s="123" t="s">
        <v>27</v>
      </c>
      <c r="AO345" s="138" t="s">
        <v>27</v>
      </c>
      <c r="AP345" s="96"/>
      <c r="AQ345" s="96"/>
      <c r="AR345" s="96"/>
      <c r="AS345" s="105"/>
      <c r="AT345" s="105"/>
      <c r="AU345" s="96"/>
      <c r="AV345" s="105"/>
      <c r="AW345" s="96"/>
      <c r="AX345" s="96"/>
      <c r="AY345" s="96"/>
      <c r="AZ345" s="96"/>
      <c r="BA345" s="96"/>
      <c r="BB345" s="96"/>
      <c r="BC345" s="96"/>
      <c r="BD345" s="96"/>
      <c r="BE345" s="96"/>
      <c r="BF345" s="96"/>
      <c r="BG345" s="96"/>
      <c r="BH345" s="96"/>
      <c r="BI345" s="96"/>
      <c r="BJ345" s="96"/>
      <c r="BK345" s="96"/>
      <c r="BL345" s="96"/>
      <c r="BM345" s="96"/>
      <c r="BN345" s="96"/>
      <c r="BO345" s="96"/>
      <c r="BP345" s="96"/>
      <c r="BQ345" s="96"/>
      <c r="BR345" s="96"/>
      <c r="BS345" s="96"/>
      <c r="BT345" s="96"/>
      <c r="BU345" s="96"/>
      <c r="BV345" s="96"/>
      <c r="BW345" s="96"/>
      <c r="BX345" s="96"/>
      <c r="BY345" s="96"/>
      <c r="BZ345" s="96"/>
      <c r="CA345" s="96"/>
      <c r="CB345" s="96"/>
      <c r="CC345" s="96"/>
      <c r="CD345" s="96"/>
      <c r="CE345" s="96"/>
      <c r="CF345" s="96"/>
      <c r="CG345" s="96"/>
      <c r="CH345" s="96"/>
      <c r="CI345" s="96"/>
      <c r="CJ345" s="96"/>
      <c r="CK345" s="96"/>
      <c r="CL345" s="96"/>
      <c r="CM345" s="96"/>
      <c r="CN345" s="96"/>
    </row>
    <row r="346" spans="1:92" ht="15">
      <c r="A346" s="96"/>
      <c r="B346" s="102"/>
      <c r="C346" s="102"/>
      <c r="D346" s="102"/>
      <c r="E346" s="102"/>
      <c r="F346" s="102"/>
      <c r="G346" s="102"/>
      <c r="H346" s="102"/>
      <c r="I346" s="102"/>
      <c r="J346" s="102"/>
      <c r="K346" s="102"/>
      <c r="L346" s="102"/>
      <c r="M346" s="102"/>
      <c r="N346" s="102"/>
      <c r="O346" s="102"/>
      <c r="P346" s="102"/>
      <c r="Q346" s="96"/>
      <c r="R346" s="96"/>
      <c r="S346" s="96"/>
      <c r="T346" s="96"/>
      <c r="U346" s="96"/>
      <c r="V346" s="96"/>
      <c r="W346" s="96"/>
      <c r="X346" s="96"/>
      <c r="Y346" s="96"/>
      <c r="Z346" s="96"/>
      <c r="AA346" s="96"/>
      <c r="AB346" s="96"/>
      <c r="AC346" s="96"/>
      <c r="AD346" s="96"/>
      <c r="AE346" s="99"/>
      <c r="AF346" s="139" t="s">
        <v>467</v>
      </c>
      <c r="AG346" s="138">
        <v>12</v>
      </c>
      <c r="AH346" s="138">
        <v>2019</v>
      </c>
      <c r="AI346" s="138">
        <v>12</v>
      </c>
      <c r="AJ346" s="138" t="s">
        <v>27</v>
      </c>
      <c r="AK346" s="138" t="s">
        <v>27</v>
      </c>
      <c r="AL346" s="123">
        <v>2</v>
      </c>
      <c r="AM346" s="123">
        <v>12</v>
      </c>
      <c r="AN346" s="123">
        <v>2</v>
      </c>
      <c r="AO346" s="138" t="s">
        <v>27</v>
      </c>
      <c r="AP346" s="96"/>
      <c r="AQ346" s="96"/>
      <c r="AR346" s="96"/>
      <c r="AS346" s="105"/>
      <c r="AT346" s="105"/>
      <c r="AU346" s="96"/>
      <c r="AV346" s="105"/>
      <c r="AW346" s="96"/>
      <c r="AX346" s="96"/>
      <c r="AY346" s="96"/>
      <c r="AZ346" s="96"/>
      <c r="BA346" s="96"/>
      <c r="BB346" s="96"/>
      <c r="BC346" s="96"/>
      <c r="BD346" s="96"/>
      <c r="BE346" s="96"/>
      <c r="BF346" s="96"/>
      <c r="BG346" s="96"/>
      <c r="BH346" s="96"/>
      <c r="BI346" s="96"/>
      <c r="BJ346" s="96"/>
      <c r="BK346" s="96"/>
      <c r="BL346" s="96"/>
      <c r="BM346" s="96"/>
      <c r="BN346" s="96"/>
      <c r="BO346" s="96"/>
      <c r="BP346" s="96"/>
      <c r="BQ346" s="96"/>
      <c r="BR346" s="96"/>
      <c r="BS346" s="96"/>
      <c r="BT346" s="96"/>
      <c r="BU346" s="96"/>
      <c r="BV346" s="96"/>
      <c r="BW346" s="96"/>
      <c r="BX346" s="96"/>
      <c r="BY346" s="96"/>
      <c r="BZ346" s="96"/>
      <c r="CA346" s="96"/>
      <c r="CB346" s="96"/>
      <c r="CC346" s="96"/>
      <c r="CD346" s="96"/>
      <c r="CE346" s="96"/>
      <c r="CF346" s="96"/>
      <c r="CG346" s="96"/>
      <c r="CH346" s="96"/>
      <c r="CI346" s="96"/>
      <c r="CJ346" s="96"/>
      <c r="CK346" s="96"/>
      <c r="CL346" s="96"/>
      <c r="CM346" s="96"/>
      <c r="CN346" s="96"/>
    </row>
    <row r="347" spans="1:92" ht="15">
      <c r="A347" s="96"/>
      <c r="B347" s="102"/>
      <c r="C347" s="102"/>
      <c r="D347" s="102"/>
      <c r="E347" s="102"/>
      <c r="F347" s="102"/>
      <c r="G347" s="102"/>
      <c r="H347" s="102"/>
      <c r="I347" s="102"/>
      <c r="J347" s="102"/>
      <c r="K347" s="102"/>
      <c r="L347" s="102"/>
      <c r="M347" s="102"/>
      <c r="N347" s="102"/>
      <c r="O347" s="102"/>
      <c r="P347" s="102"/>
      <c r="Q347" s="96"/>
      <c r="R347" s="96"/>
      <c r="S347" s="96"/>
      <c r="T347" s="96"/>
      <c r="U347" s="96"/>
      <c r="V347" s="96"/>
      <c r="W347" s="96"/>
      <c r="X347" s="96"/>
      <c r="Y347" s="96"/>
      <c r="Z347" s="96"/>
      <c r="AA347" s="96"/>
      <c r="AB347" s="96"/>
      <c r="AC347" s="96"/>
      <c r="AD347" s="96"/>
      <c r="AE347" s="99"/>
      <c r="AF347" s="139" t="s">
        <v>468</v>
      </c>
      <c r="AG347" s="138">
        <v>8</v>
      </c>
      <c r="AH347" s="138" t="s">
        <v>27</v>
      </c>
      <c r="AI347" s="138" t="s">
        <v>27</v>
      </c>
      <c r="AJ347" s="138" t="s">
        <v>27</v>
      </c>
      <c r="AK347" s="138" t="s">
        <v>27</v>
      </c>
      <c r="AL347" s="123" t="s">
        <v>27</v>
      </c>
      <c r="AM347" s="123" t="s">
        <v>27</v>
      </c>
      <c r="AN347" s="123" t="s">
        <v>27</v>
      </c>
      <c r="AO347" s="138" t="s">
        <v>27</v>
      </c>
      <c r="AP347" s="96"/>
      <c r="AQ347" s="96"/>
      <c r="AR347" s="96"/>
      <c r="AS347" s="105"/>
      <c r="AT347" s="105"/>
      <c r="AU347" s="96"/>
      <c r="AV347" s="105"/>
      <c r="AW347" s="96"/>
      <c r="AX347" s="96"/>
      <c r="AY347" s="96"/>
      <c r="AZ347" s="96"/>
      <c r="BA347" s="96"/>
      <c r="BB347" s="96"/>
      <c r="BC347" s="96"/>
      <c r="BD347" s="96"/>
      <c r="BE347" s="96"/>
      <c r="BF347" s="96"/>
      <c r="BG347" s="96"/>
      <c r="BH347" s="96"/>
      <c r="BI347" s="96"/>
      <c r="BJ347" s="96"/>
      <c r="BK347" s="96"/>
      <c r="BL347" s="96"/>
      <c r="BM347" s="96"/>
      <c r="BN347" s="96"/>
      <c r="BO347" s="96"/>
      <c r="BP347" s="96"/>
      <c r="BQ347" s="96"/>
      <c r="BR347" s="96"/>
      <c r="BS347" s="96"/>
      <c r="BT347" s="96"/>
      <c r="BU347" s="96"/>
      <c r="BV347" s="96"/>
      <c r="BW347" s="96"/>
      <c r="BX347" s="96"/>
      <c r="BY347" s="96"/>
      <c r="BZ347" s="96"/>
      <c r="CA347" s="96"/>
      <c r="CB347" s="96"/>
      <c r="CC347" s="96"/>
      <c r="CD347" s="96"/>
      <c r="CE347" s="96"/>
      <c r="CF347" s="96"/>
      <c r="CG347" s="96"/>
      <c r="CH347" s="96"/>
      <c r="CI347" s="96"/>
      <c r="CJ347" s="96"/>
      <c r="CK347" s="96"/>
      <c r="CL347" s="96"/>
      <c r="CM347" s="96"/>
      <c r="CN347" s="96"/>
    </row>
    <row r="348" spans="1:92" ht="15">
      <c r="A348" s="96"/>
      <c r="B348" s="102"/>
      <c r="C348" s="102"/>
      <c r="D348" s="102"/>
      <c r="E348" s="102"/>
      <c r="F348" s="102"/>
      <c r="G348" s="102"/>
      <c r="H348" s="102"/>
      <c r="I348" s="102"/>
      <c r="J348" s="102"/>
      <c r="K348" s="102"/>
      <c r="L348" s="102"/>
      <c r="M348" s="102"/>
      <c r="N348" s="102"/>
      <c r="O348" s="102"/>
      <c r="P348" s="102"/>
      <c r="Q348" s="96"/>
      <c r="R348" s="96"/>
      <c r="S348" s="96"/>
      <c r="T348" s="96"/>
      <c r="U348" s="96"/>
      <c r="V348" s="96"/>
      <c r="W348" s="96"/>
      <c r="X348" s="96"/>
      <c r="Y348" s="96"/>
      <c r="Z348" s="96"/>
      <c r="AA348" s="96"/>
      <c r="AB348" s="96"/>
      <c r="AC348" s="96"/>
      <c r="AD348" s="96"/>
      <c r="AE348" s="99"/>
      <c r="AF348" s="139" t="s">
        <v>469</v>
      </c>
      <c r="AG348" s="138">
        <v>2</v>
      </c>
      <c r="AH348" s="138">
        <v>2015</v>
      </c>
      <c r="AI348" s="138">
        <v>12</v>
      </c>
      <c r="AJ348" s="138" t="s">
        <v>470</v>
      </c>
      <c r="AK348" s="138" t="s">
        <v>541</v>
      </c>
      <c r="AL348" s="123">
        <v>7</v>
      </c>
      <c r="AM348" s="123">
        <v>1662</v>
      </c>
      <c r="AN348" s="123">
        <v>53</v>
      </c>
      <c r="AO348" s="138" t="s">
        <v>27</v>
      </c>
      <c r="AP348" s="96"/>
      <c r="AQ348" s="96"/>
      <c r="AR348" s="96"/>
      <c r="AS348" s="105"/>
      <c r="AT348" s="105"/>
      <c r="AU348" s="96"/>
      <c r="AV348" s="105"/>
      <c r="AW348" s="96"/>
      <c r="AX348" s="96"/>
      <c r="AY348" s="96"/>
      <c r="AZ348" s="96"/>
      <c r="BA348" s="96"/>
      <c r="BB348" s="96"/>
      <c r="BC348" s="96"/>
      <c r="BD348" s="96"/>
      <c r="BE348" s="96"/>
      <c r="BF348" s="96"/>
      <c r="BG348" s="96"/>
      <c r="BH348" s="96"/>
      <c r="BI348" s="96"/>
      <c r="BJ348" s="96"/>
      <c r="BK348" s="96"/>
      <c r="BL348" s="96"/>
      <c r="BM348" s="96"/>
      <c r="BN348" s="96"/>
      <c r="BO348" s="96"/>
      <c r="BP348" s="96"/>
      <c r="BQ348" s="96"/>
      <c r="BR348" s="96"/>
      <c r="BS348" s="96"/>
      <c r="BT348" s="96"/>
      <c r="BU348" s="96"/>
      <c r="BV348" s="96"/>
      <c r="BW348" s="96"/>
      <c r="BX348" s="96"/>
      <c r="BY348" s="96"/>
      <c r="BZ348" s="96"/>
      <c r="CA348" s="96"/>
      <c r="CB348" s="96"/>
      <c r="CC348" s="96"/>
      <c r="CD348" s="96"/>
      <c r="CE348" s="96"/>
      <c r="CF348" s="96"/>
      <c r="CG348" s="96"/>
      <c r="CH348" s="96"/>
      <c r="CI348" s="96"/>
      <c r="CJ348" s="96"/>
      <c r="CK348" s="96"/>
      <c r="CL348" s="96"/>
      <c r="CM348" s="96"/>
      <c r="CN348" s="96"/>
    </row>
    <row r="349" spans="1:92" ht="15">
      <c r="A349" s="96"/>
      <c r="B349" s="102"/>
      <c r="C349" s="102"/>
      <c r="D349" s="102"/>
      <c r="E349" s="102"/>
      <c r="F349" s="102"/>
      <c r="G349" s="102"/>
      <c r="H349" s="102"/>
      <c r="I349" s="102"/>
      <c r="J349" s="102"/>
      <c r="K349" s="102"/>
      <c r="L349" s="102"/>
      <c r="M349" s="102"/>
      <c r="N349" s="102"/>
      <c r="O349" s="102"/>
      <c r="P349" s="102"/>
      <c r="Q349" s="96"/>
      <c r="R349" s="96"/>
      <c r="S349" s="96"/>
      <c r="T349" s="96"/>
      <c r="U349" s="96"/>
      <c r="V349" s="96"/>
      <c r="W349" s="96"/>
      <c r="X349" s="96"/>
      <c r="Y349" s="96"/>
      <c r="Z349" s="96"/>
      <c r="AA349" s="96"/>
      <c r="AB349" s="96"/>
      <c r="AC349" s="96"/>
      <c r="AD349" s="96"/>
      <c r="AE349" s="99"/>
      <c r="AF349" s="139" t="s">
        <v>471</v>
      </c>
      <c r="AG349" s="138">
        <v>9</v>
      </c>
      <c r="AH349" s="138" t="s">
        <v>27</v>
      </c>
      <c r="AI349" s="138" t="s">
        <v>27</v>
      </c>
      <c r="AJ349" s="138" t="s">
        <v>27</v>
      </c>
      <c r="AK349" s="138" t="s">
        <v>27</v>
      </c>
      <c r="AL349" s="123" t="s">
        <v>27</v>
      </c>
      <c r="AM349" s="123" t="s">
        <v>27</v>
      </c>
      <c r="AN349" s="123" t="s">
        <v>27</v>
      </c>
      <c r="AO349" s="138" t="s">
        <v>27</v>
      </c>
      <c r="AP349" s="96"/>
      <c r="AQ349" s="96"/>
      <c r="AR349" s="96"/>
      <c r="AS349" s="105"/>
      <c r="AT349" s="105"/>
      <c r="AU349" s="96"/>
      <c r="AV349" s="105"/>
      <c r="AW349" s="96"/>
      <c r="AX349" s="96"/>
      <c r="AY349" s="96"/>
      <c r="AZ349" s="96"/>
      <c r="BA349" s="96"/>
      <c r="BB349" s="96"/>
      <c r="BC349" s="96"/>
      <c r="BD349" s="96"/>
      <c r="BE349" s="96"/>
      <c r="BF349" s="96"/>
      <c r="BG349" s="96"/>
      <c r="BH349" s="96"/>
      <c r="BI349" s="96"/>
      <c r="BJ349" s="96"/>
      <c r="BK349" s="96"/>
      <c r="BL349" s="96"/>
      <c r="BM349" s="96"/>
      <c r="BN349" s="96"/>
      <c r="BO349" s="96"/>
      <c r="BP349" s="96"/>
      <c r="BQ349" s="96"/>
      <c r="BR349" s="96"/>
      <c r="BS349" s="96"/>
      <c r="BT349" s="96"/>
      <c r="BU349" s="96"/>
      <c r="BV349" s="96"/>
      <c r="BW349" s="96"/>
      <c r="BX349" s="96"/>
      <c r="BY349" s="96"/>
      <c r="BZ349" s="96"/>
      <c r="CA349" s="96"/>
      <c r="CB349" s="96"/>
      <c r="CC349" s="96"/>
      <c r="CD349" s="96"/>
      <c r="CE349" s="96"/>
      <c r="CF349" s="96"/>
      <c r="CG349" s="96"/>
      <c r="CH349" s="96"/>
      <c r="CI349" s="96"/>
      <c r="CJ349" s="96"/>
      <c r="CK349" s="96"/>
      <c r="CL349" s="96"/>
      <c r="CM349" s="96"/>
      <c r="CN349" s="96"/>
    </row>
    <row r="350" spans="1:92" ht="15">
      <c r="A350" s="96"/>
      <c r="B350" s="102"/>
      <c r="C350" s="102"/>
      <c r="D350" s="102"/>
      <c r="E350" s="102"/>
      <c r="F350" s="102"/>
      <c r="G350" s="102"/>
      <c r="H350" s="102"/>
      <c r="I350" s="102"/>
      <c r="J350" s="102"/>
      <c r="K350" s="102"/>
      <c r="L350" s="102"/>
      <c r="M350" s="102"/>
      <c r="N350" s="102"/>
      <c r="O350" s="102"/>
      <c r="P350" s="102"/>
      <c r="Q350" s="96"/>
      <c r="R350" s="96"/>
      <c r="S350" s="96"/>
      <c r="T350" s="96"/>
      <c r="U350" s="96"/>
      <c r="V350" s="96"/>
      <c r="W350" s="96"/>
      <c r="X350" s="96"/>
      <c r="Y350" s="96"/>
      <c r="Z350" s="96"/>
      <c r="AA350" s="96"/>
      <c r="AB350" s="96"/>
      <c r="AC350" s="96"/>
      <c r="AD350" s="96"/>
      <c r="AE350" s="99"/>
      <c r="AF350" s="139" t="s">
        <v>472</v>
      </c>
      <c r="AG350" s="138">
        <v>8</v>
      </c>
      <c r="AH350" s="138" t="s">
        <v>27</v>
      </c>
      <c r="AI350" s="138" t="s">
        <v>27</v>
      </c>
      <c r="AJ350" s="138" t="s">
        <v>27</v>
      </c>
      <c r="AK350" s="138" t="s">
        <v>27</v>
      </c>
      <c r="AL350" s="123" t="s">
        <v>27</v>
      </c>
      <c r="AM350" s="123" t="s">
        <v>27</v>
      </c>
      <c r="AN350" s="123" t="s">
        <v>27</v>
      </c>
      <c r="AO350" s="138" t="s">
        <v>27</v>
      </c>
      <c r="AP350" s="96"/>
      <c r="AQ350" s="96"/>
      <c r="AR350" s="96"/>
      <c r="AS350" s="105"/>
      <c r="AT350" s="105"/>
      <c r="AU350" s="96"/>
      <c r="AV350" s="105"/>
      <c r="AW350" s="96"/>
      <c r="AX350" s="96"/>
      <c r="AY350" s="96"/>
      <c r="AZ350" s="96"/>
      <c r="BA350" s="96"/>
      <c r="BB350" s="96"/>
      <c r="BC350" s="96"/>
      <c r="BD350" s="96"/>
      <c r="BE350" s="96"/>
      <c r="BF350" s="96"/>
      <c r="BG350" s="96"/>
      <c r="BH350" s="96"/>
      <c r="BI350" s="96"/>
      <c r="BJ350" s="96"/>
      <c r="BK350" s="96"/>
      <c r="BL350" s="96"/>
      <c r="BM350" s="96"/>
      <c r="BN350" s="96"/>
      <c r="BO350" s="96"/>
      <c r="BP350" s="96"/>
      <c r="BQ350" s="96"/>
      <c r="BR350" s="96"/>
      <c r="BS350" s="96"/>
      <c r="BT350" s="96"/>
      <c r="BU350" s="96"/>
      <c r="BV350" s="96"/>
      <c r="BW350" s="96"/>
      <c r="BX350" s="96"/>
      <c r="BY350" s="96"/>
      <c r="BZ350" s="96"/>
      <c r="CA350" s="96"/>
      <c r="CB350" s="96"/>
      <c r="CC350" s="96"/>
      <c r="CD350" s="96"/>
      <c r="CE350" s="96"/>
      <c r="CF350" s="96"/>
      <c r="CG350" s="96"/>
      <c r="CH350" s="96"/>
      <c r="CI350" s="96"/>
      <c r="CJ350" s="96"/>
      <c r="CK350" s="96"/>
      <c r="CL350" s="96"/>
      <c r="CM350" s="96"/>
      <c r="CN350" s="96"/>
    </row>
    <row r="351" spans="1:92" ht="15">
      <c r="A351" s="96"/>
      <c r="B351" s="102"/>
      <c r="C351" s="102"/>
      <c r="D351" s="102"/>
      <c r="E351" s="102"/>
      <c r="F351" s="102"/>
      <c r="G351" s="102"/>
      <c r="H351" s="102"/>
      <c r="I351" s="102"/>
      <c r="J351" s="102"/>
      <c r="K351" s="102"/>
      <c r="L351" s="102"/>
      <c r="M351" s="102"/>
      <c r="N351" s="102"/>
      <c r="O351" s="102"/>
      <c r="P351" s="102"/>
      <c r="Q351" s="96"/>
      <c r="R351" s="96"/>
      <c r="S351" s="96"/>
      <c r="T351" s="96"/>
      <c r="U351" s="96"/>
      <c r="V351" s="96"/>
      <c r="W351" s="96"/>
      <c r="X351" s="96"/>
      <c r="Y351" s="96"/>
      <c r="Z351" s="96"/>
      <c r="AA351" s="96"/>
      <c r="AB351" s="96"/>
      <c r="AC351" s="96"/>
      <c r="AD351" s="96"/>
      <c r="AE351" s="99"/>
      <c r="AF351" s="139" t="s">
        <v>473</v>
      </c>
      <c r="AG351" s="138">
        <v>12</v>
      </c>
      <c r="AH351" s="138">
        <v>2019</v>
      </c>
      <c r="AI351" s="138">
        <v>12</v>
      </c>
      <c r="AJ351" s="138" t="s">
        <v>27</v>
      </c>
      <c r="AK351" s="138" t="s">
        <v>27</v>
      </c>
      <c r="AL351" s="123">
        <v>2</v>
      </c>
      <c r="AM351" s="123">
        <v>15</v>
      </c>
      <c r="AN351" s="123">
        <v>3</v>
      </c>
      <c r="AO351" s="138" t="s">
        <v>27</v>
      </c>
      <c r="AP351" s="96"/>
      <c r="AQ351" s="96"/>
      <c r="AR351" s="96"/>
      <c r="AS351" s="105"/>
      <c r="AT351" s="105"/>
      <c r="AU351" s="96"/>
      <c r="AV351" s="105"/>
      <c r="AW351" s="96"/>
      <c r="AX351" s="96"/>
      <c r="AY351" s="96"/>
      <c r="AZ351" s="96"/>
      <c r="BA351" s="96"/>
      <c r="BB351" s="96"/>
      <c r="BC351" s="96"/>
      <c r="BD351" s="96"/>
      <c r="BE351" s="96"/>
      <c r="BF351" s="96"/>
      <c r="BG351" s="96"/>
      <c r="BH351" s="96"/>
      <c r="BI351" s="96"/>
      <c r="BJ351" s="96"/>
      <c r="BK351" s="96"/>
      <c r="BL351" s="96"/>
      <c r="BM351" s="96"/>
      <c r="BN351" s="96"/>
      <c r="BO351" s="96"/>
      <c r="BP351" s="96"/>
      <c r="BQ351" s="96"/>
      <c r="BR351" s="96"/>
      <c r="BS351" s="96"/>
      <c r="BT351" s="96"/>
      <c r="BU351" s="96"/>
      <c r="BV351" s="96"/>
      <c r="BW351" s="96"/>
      <c r="BX351" s="96"/>
      <c r="BY351" s="96"/>
      <c r="BZ351" s="96"/>
      <c r="CA351" s="96"/>
      <c r="CB351" s="96"/>
      <c r="CC351" s="96"/>
      <c r="CD351" s="96"/>
      <c r="CE351" s="96"/>
      <c r="CF351" s="96"/>
      <c r="CG351" s="96"/>
      <c r="CH351" s="96"/>
      <c r="CI351" s="96"/>
      <c r="CJ351" s="96"/>
      <c r="CK351" s="96"/>
      <c r="CL351" s="96"/>
      <c r="CM351" s="96"/>
      <c r="CN351" s="96"/>
    </row>
    <row r="352" spans="1:92" ht="15">
      <c r="A352" s="96"/>
      <c r="B352" s="102"/>
      <c r="C352" s="102"/>
      <c r="D352" s="102"/>
      <c r="E352" s="102"/>
      <c r="F352" s="102"/>
      <c r="G352" s="102"/>
      <c r="H352" s="102"/>
      <c r="I352" s="102"/>
      <c r="J352" s="102"/>
      <c r="K352" s="102"/>
      <c r="L352" s="102"/>
      <c r="M352" s="102"/>
      <c r="N352" s="102"/>
      <c r="O352" s="102"/>
      <c r="P352" s="102"/>
      <c r="Q352" s="96"/>
      <c r="R352" s="96"/>
      <c r="S352" s="96"/>
      <c r="T352" s="96"/>
      <c r="U352" s="96"/>
      <c r="V352" s="96"/>
      <c r="W352" s="96"/>
      <c r="X352" s="96"/>
      <c r="Y352" s="96"/>
      <c r="Z352" s="96"/>
      <c r="AA352" s="96"/>
      <c r="AB352" s="96"/>
      <c r="AC352" s="96"/>
      <c r="AD352" s="96"/>
      <c r="AE352" s="99"/>
      <c r="AF352" s="139" t="s">
        <v>474</v>
      </c>
      <c r="AG352" s="138">
        <v>11</v>
      </c>
      <c r="AH352" s="138" t="s">
        <v>27</v>
      </c>
      <c r="AI352" s="138" t="s">
        <v>27</v>
      </c>
      <c r="AJ352" s="138" t="s">
        <v>27</v>
      </c>
      <c r="AK352" s="138" t="s">
        <v>27</v>
      </c>
      <c r="AL352" s="123" t="s">
        <v>27</v>
      </c>
      <c r="AM352" s="123" t="s">
        <v>27</v>
      </c>
      <c r="AN352" s="123" t="s">
        <v>27</v>
      </c>
      <c r="AO352" s="138" t="s">
        <v>27</v>
      </c>
      <c r="AP352" s="96"/>
      <c r="AQ352" s="96"/>
      <c r="AR352" s="96"/>
      <c r="AS352" s="105"/>
      <c r="AT352" s="105"/>
      <c r="AU352" s="96"/>
      <c r="AV352" s="105"/>
      <c r="AW352" s="96"/>
      <c r="AX352" s="96"/>
      <c r="AY352" s="96"/>
      <c r="AZ352" s="96"/>
      <c r="BA352" s="96"/>
      <c r="BB352" s="96"/>
      <c r="BC352" s="96"/>
      <c r="BD352" s="96"/>
      <c r="BE352" s="96"/>
      <c r="BF352" s="96"/>
      <c r="BG352" s="96"/>
      <c r="BH352" s="96"/>
      <c r="BI352" s="96"/>
      <c r="BJ352" s="96"/>
      <c r="BK352" s="96"/>
      <c r="BL352" s="96"/>
      <c r="BM352" s="96"/>
      <c r="BN352" s="96"/>
      <c r="BO352" s="96"/>
      <c r="BP352" s="96"/>
      <c r="BQ352" s="96"/>
      <c r="BR352" s="96"/>
      <c r="BS352" s="96"/>
      <c r="BT352" s="96"/>
      <c r="BU352" s="96"/>
      <c r="BV352" s="96"/>
      <c r="BW352" s="96"/>
      <c r="BX352" s="96"/>
      <c r="BY352" s="96"/>
      <c r="BZ352" s="96"/>
      <c r="CA352" s="96"/>
      <c r="CB352" s="96"/>
      <c r="CC352" s="96"/>
      <c r="CD352" s="96"/>
      <c r="CE352" s="96"/>
      <c r="CF352" s="96"/>
      <c r="CG352" s="96"/>
      <c r="CH352" s="96"/>
      <c r="CI352" s="96"/>
      <c r="CJ352" s="96"/>
      <c r="CK352" s="96"/>
      <c r="CL352" s="96"/>
      <c r="CM352" s="96"/>
      <c r="CN352" s="96"/>
    </row>
    <row r="353" spans="1:92" ht="15">
      <c r="A353" s="96"/>
      <c r="B353" s="102"/>
      <c r="C353" s="102"/>
      <c r="D353" s="102"/>
      <c r="E353" s="102"/>
      <c r="F353" s="102"/>
      <c r="G353" s="102"/>
      <c r="H353" s="102"/>
      <c r="I353" s="102"/>
      <c r="J353" s="102"/>
      <c r="K353" s="102"/>
      <c r="L353" s="102"/>
      <c r="M353" s="102"/>
      <c r="N353" s="102"/>
      <c r="O353" s="102"/>
      <c r="P353" s="102"/>
      <c r="Q353" s="96"/>
      <c r="R353" s="96"/>
      <c r="S353" s="96"/>
      <c r="T353" s="96"/>
      <c r="U353" s="96"/>
      <c r="V353" s="96"/>
      <c r="W353" s="96"/>
      <c r="X353" s="96"/>
      <c r="Y353" s="96"/>
      <c r="Z353" s="96"/>
      <c r="AA353" s="96"/>
      <c r="AB353" s="96"/>
      <c r="AC353" s="96"/>
      <c r="AD353" s="96"/>
      <c r="AE353" s="99"/>
      <c r="AF353" s="139" t="s">
        <v>475</v>
      </c>
      <c r="AG353" s="138">
        <v>9</v>
      </c>
      <c r="AH353" s="138">
        <v>2019</v>
      </c>
      <c r="AI353" s="138">
        <v>12</v>
      </c>
      <c r="AJ353" s="138" t="s">
        <v>476</v>
      </c>
      <c r="AK353" s="138" t="s">
        <v>541</v>
      </c>
      <c r="AL353" s="123">
        <v>7</v>
      </c>
      <c r="AM353" s="123">
        <v>718</v>
      </c>
      <c r="AN353" s="123">
        <v>32</v>
      </c>
      <c r="AO353" s="138" t="s">
        <v>27</v>
      </c>
      <c r="AP353" s="96"/>
      <c r="AQ353" s="96"/>
      <c r="AR353" s="96"/>
      <c r="AS353" s="105"/>
      <c r="AT353" s="105"/>
      <c r="AU353" s="96"/>
      <c r="AV353" s="105"/>
      <c r="AW353" s="96"/>
      <c r="AX353" s="96"/>
      <c r="AY353" s="96"/>
      <c r="AZ353" s="96"/>
      <c r="BA353" s="96"/>
      <c r="BB353" s="96"/>
      <c r="BC353" s="96"/>
      <c r="BD353" s="96"/>
      <c r="BE353" s="96"/>
      <c r="BF353" s="96"/>
      <c r="BG353" s="96"/>
      <c r="BH353" s="96"/>
      <c r="BI353" s="96"/>
      <c r="BJ353" s="96"/>
      <c r="BK353" s="96"/>
      <c r="BL353" s="96"/>
      <c r="BM353" s="96"/>
      <c r="BN353" s="96"/>
      <c r="BO353" s="96"/>
      <c r="BP353" s="96"/>
      <c r="BQ353" s="96"/>
      <c r="BR353" s="96"/>
      <c r="BS353" s="96"/>
      <c r="BT353" s="96"/>
      <c r="BU353" s="96"/>
      <c r="BV353" s="96"/>
      <c r="BW353" s="96"/>
      <c r="BX353" s="96"/>
      <c r="BY353" s="96"/>
      <c r="BZ353" s="96"/>
      <c r="CA353" s="96"/>
      <c r="CB353" s="96"/>
      <c r="CC353" s="96"/>
      <c r="CD353" s="96"/>
      <c r="CE353" s="96"/>
      <c r="CF353" s="96"/>
      <c r="CG353" s="96"/>
      <c r="CH353" s="96"/>
      <c r="CI353" s="96"/>
      <c r="CJ353" s="96"/>
      <c r="CK353" s="96"/>
      <c r="CL353" s="96"/>
      <c r="CM353" s="96"/>
      <c r="CN353" s="96"/>
    </row>
    <row r="354" spans="1:92" ht="15">
      <c r="A354" s="96"/>
      <c r="B354" s="102"/>
      <c r="C354" s="102"/>
      <c r="D354" s="102"/>
      <c r="E354" s="102"/>
      <c r="F354" s="102"/>
      <c r="G354" s="102"/>
      <c r="H354" s="102"/>
      <c r="I354" s="102"/>
      <c r="J354" s="102"/>
      <c r="K354" s="102"/>
      <c r="L354" s="102"/>
      <c r="M354" s="102"/>
      <c r="N354" s="102"/>
      <c r="O354" s="102"/>
      <c r="P354" s="102"/>
      <c r="Q354" s="96"/>
      <c r="R354" s="96"/>
      <c r="S354" s="96"/>
      <c r="T354" s="96"/>
      <c r="U354" s="96"/>
      <c r="V354" s="96"/>
      <c r="W354" s="96"/>
      <c r="X354" s="96"/>
      <c r="Y354" s="96"/>
      <c r="Z354" s="96"/>
      <c r="AA354" s="96"/>
      <c r="AB354" s="96"/>
      <c r="AC354" s="96"/>
      <c r="AD354" s="96"/>
      <c r="AE354" s="99"/>
      <c r="AF354" s="139" t="s">
        <v>477</v>
      </c>
      <c r="AG354" s="138">
        <v>8</v>
      </c>
      <c r="AH354" s="138" t="s">
        <v>27</v>
      </c>
      <c r="AI354" s="138" t="s">
        <v>27</v>
      </c>
      <c r="AJ354" s="138" t="s">
        <v>27</v>
      </c>
      <c r="AK354" s="138" t="s">
        <v>27</v>
      </c>
      <c r="AL354" s="123" t="s">
        <v>27</v>
      </c>
      <c r="AM354" s="123" t="s">
        <v>27</v>
      </c>
      <c r="AN354" s="123" t="s">
        <v>27</v>
      </c>
      <c r="AO354" s="138" t="s">
        <v>27</v>
      </c>
      <c r="AP354" s="96"/>
      <c r="AQ354" s="96"/>
      <c r="AR354" s="96"/>
      <c r="AS354" s="105"/>
      <c r="AT354" s="105"/>
      <c r="AU354" s="96"/>
      <c r="AV354" s="105"/>
      <c r="AW354" s="96"/>
      <c r="AX354" s="96"/>
      <c r="AY354" s="96"/>
      <c r="AZ354" s="96"/>
      <c r="BA354" s="96"/>
      <c r="BB354" s="96"/>
      <c r="BC354" s="96"/>
      <c r="BD354" s="96"/>
      <c r="BE354" s="96"/>
      <c r="BF354" s="96"/>
      <c r="BG354" s="96"/>
      <c r="BH354" s="96"/>
      <c r="BI354" s="96"/>
      <c r="BJ354" s="96"/>
      <c r="BK354" s="96"/>
      <c r="BL354" s="96"/>
      <c r="BM354" s="96"/>
      <c r="BN354" s="96"/>
      <c r="BO354" s="96"/>
      <c r="BP354" s="96"/>
      <c r="BQ354" s="96"/>
      <c r="BR354" s="96"/>
      <c r="BS354" s="96"/>
      <c r="BT354" s="96"/>
      <c r="BU354" s="96"/>
      <c r="BV354" s="96"/>
      <c r="BW354" s="96"/>
      <c r="BX354" s="96"/>
      <c r="BY354" s="96"/>
      <c r="BZ354" s="96"/>
      <c r="CA354" s="96"/>
      <c r="CB354" s="96"/>
      <c r="CC354" s="96"/>
      <c r="CD354" s="96"/>
      <c r="CE354" s="96"/>
      <c r="CF354" s="96"/>
      <c r="CG354" s="96"/>
      <c r="CH354" s="96"/>
      <c r="CI354" s="96"/>
      <c r="CJ354" s="96"/>
      <c r="CK354" s="96"/>
      <c r="CL354" s="96"/>
      <c r="CM354" s="96"/>
      <c r="CN354" s="96"/>
    </row>
    <row r="355" spans="1:92" ht="15">
      <c r="A355" s="96"/>
      <c r="B355" s="102"/>
      <c r="C355" s="102"/>
      <c r="D355" s="102"/>
      <c r="E355" s="102"/>
      <c r="F355" s="102"/>
      <c r="G355" s="102"/>
      <c r="H355" s="102"/>
      <c r="I355" s="102"/>
      <c r="J355" s="102"/>
      <c r="K355" s="102"/>
      <c r="L355" s="102"/>
      <c r="M355" s="102"/>
      <c r="N355" s="102"/>
      <c r="O355" s="102"/>
      <c r="P355" s="102"/>
      <c r="Q355" s="96"/>
      <c r="R355" s="96"/>
      <c r="S355" s="96"/>
      <c r="T355" s="96"/>
      <c r="U355" s="96"/>
      <c r="V355" s="96"/>
      <c r="W355" s="96"/>
      <c r="X355" s="96"/>
      <c r="Y355" s="96"/>
      <c r="Z355" s="96"/>
      <c r="AA355" s="96"/>
      <c r="AB355" s="96"/>
      <c r="AC355" s="96"/>
      <c r="AD355" s="96"/>
      <c r="AE355" s="99"/>
      <c r="AF355" s="139" t="s">
        <v>478</v>
      </c>
      <c r="AG355" s="138">
        <v>8</v>
      </c>
      <c r="AH355" s="138" t="s">
        <v>27</v>
      </c>
      <c r="AI355" s="138" t="s">
        <v>27</v>
      </c>
      <c r="AJ355" s="138" t="s">
        <v>27</v>
      </c>
      <c r="AK355" s="138" t="s">
        <v>27</v>
      </c>
      <c r="AL355" s="123" t="s">
        <v>27</v>
      </c>
      <c r="AM355" s="123" t="s">
        <v>27</v>
      </c>
      <c r="AN355" s="123" t="s">
        <v>27</v>
      </c>
      <c r="AO355" s="138" t="s">
        <v>27</v>
      </c>
      <c r="AP355" s="96"/>
      <c r="AQ355" s="96"/>
      <c r="AR355" s="96"/>
      <c r="AS355" s="105"/>
      <c r="AT355" s="105"/>
      <c r="AU355" s="96"/>
      <c r="AV355" s="105"/>
      <c r="AW355" s="96"/>
      <c r="AX355" s="96"/>
      <c r="AY355" s="96"/>
      <c r="AZ355" s="96"/>
      <c r="BA355" s="96"/>
      <c r="BB355" s="96"/>
      <c r="BC355" s="96"/>
      <c r="BD355" s="96"/>
      <c r="BE355" s="96"/>
      <c r="BF355" s="96"/>
      <c r="BG355" s="96"/>
      <c r="BH355" s="96"/>
      <c r="BI355" s="96"/>
      <c r="BJ355" s="96"/>
      <c r="BK355" s="96"/>
      <c r="BL355" s="96"/>
      <c r="BM355" s="96"/>
      <c r="BN355" s="96"/>
      <c r="BO355" s="96"/>
      <c r="BP355" s="96"/>
      <c r="BQ355" s="96"/>
      <c r="BR355" s="96"/>
      <c r="BS355" s="96"/>
      <c r="BT355" s="96"/>
      <c r="BU355" s="96"/>
      <c r="BV355" s="96"/>
      <c r="BW355" s="96"/>
      <c r="BX355" s="96"/>
      <c r="BY355" s="96"/>
      <c r="BZ355" s="96"/>
      <c r="CA355" s="96"/>
      <c r="CB355" s="96"/>
      <c r="CC355" s="96"/>
      <c r="CD355" s="96"/>
      <c r="CE355" s="96"/>
      <c r="CF355" s="96"/>
      <c r="CG355" s="96"/>
      <c r="CH355" s="96"/>
      <c r="CI355" s="96"/>
      <c r="CJ355" s="96"/>
      <c r="CK355" s="96"/>
      <c r="CL355" s="96"/>
      <c r="CM355" s="96"/>
      <c r="CN355" s="96"/>
    </row>
    <row r="356" spans="1:92" ht="15">
      <c r="A356" s="96"/>
      <c r="B356" s="102"/>
      <c r="C356" s="102"/>
      <c r="D356" s="102"/>
      <c r="E356" s="102"/>
      <c r="F356" s="102"/>
      <c r="G356" s="102"/>
      <c r="H356" s="102"/>
      <c r="I356" s="102"/>
      <c r="J356" s="102"/>
      <c r="K356" s="102"/>
      <c r="L356" s="102"/>
      <c r="M356" s="102"/>
      <c r="N356" s="102"/>
      <c r="O356" s="102"/>
      <c r="P356" s="102"/>
      <c r="Q356" s="96"/>
      <c r="R356" s="96"/>
      <c r="S356" s="96"/>
      <c r="T356" s="96"/>
      <c r="U356" s="96"/>
      <c r="V356" s="96"/>
      <c r="W356" s="96"/>
      <c r="X356" s="96"/>
      <c r="Y356" s="96"/>
      <c r="Z356" s="96"/>
      <c r="AA356" s="96"/>
      <c r="AB356" s="96"/>
      <c r="AC356" s="96"/>
      <c r="AD356" s="96"/>
      <c r="AE356" s="99"/>
      <c r="AF356" s="139" t="s">
        <v>479</v>
      </c>
      <c r="AG356" s="138">
        <v>14</v>
      </c>
      <c r="AH356" s="138">
        <v>2018</v>
      </c>
      <c r="AI356" s="138">
        <v>12</v>
      </c>
      <c r="AJ356" s="138" t="s">
        <v>480</v>
      </c>
      <c r="AK356" s="138" t="s">
        <v>541</v>
      </c>
      <c r="AL356" s="123">
        <v>13</v>
      </c>
      <c r="AM356" s="123">
        <v>1999</v>
      </c>
      <c r="AN356" s="123">
        <v>84</v>
      </c>
      <c r="AO356" s="138" t="s">
        <v>27</v>
      </c>
      <c r="AP356" s="96"/>
      <c r="AQ356" s="96"/>
      <c r="AR356" s="96"/>
      <c r="AS356" s="105"/>
      <c r="AT356" s="105"/>
      <c r="AU356" s="96"/>
      <c r="AV356" s="105"/>
      <c r="AW356" s="96"/>
      <c r="AX356" s="96"/>
      <c r="AY356" s="96"/>
      <c r="AZ356" s="96"/>
      <c r="BA356" s="96"/>
      <c r="BB356" s="96"/>
      <c r="BC356" s="96"/>
      <c r="BD356" s="96"/>
      <c r="BE356" s="96"/>
      <c r="BF356" s="96"/>
      <c r="BG356" s="96"/>
      <c r="BH356" s="96"/>
      <c r="BI356" s="96"/>
      <c r="BJ356" s="96"/>
      <c r="BK356" s="96"/>
      <c r="BL356" s="96"/>
      <c r="BM356" s="96"/>
      <c r="BN356" s="96"/>
      <c r="BO356" s="96"/>
      <c r="BP356" s="96"/>
      <c r="BQ356" s="96"/>
      <c r="BR356" s="96"/>
      <c r="BS356" s="96"/>
      <c r="BT356" s="96"/>
      <c r="BU356" s="96"/>
      <c r="BV356" s="96"/>
      <c r="BW356" s="96"/>
      <c r="BX356" s="96"/>
      <c r="BY356" s="96"/>
      <c r="BZ356" s="96"/>
      <c r="CA356" s="96"/>
      <c r="CB356" s="96"/>
      <c r="CC356" s="96"/>
      <c r="CD356" s="96"/>
      <c r="CE356" s="96"/>
      <c r="CF356" s="96"/>
      <c r="CG356" s="96"/>
      <c r="CH356" s="96"/>
      <c r="CI356" s="96"/>
      <c r="CJ356" s="96"/>
      <c r="CK356" s="96"/>
      <c r="CL356" s="96"/>
      <c r="CM356" s="96"/>
      <c r="CN356" s="96"/>
    </row>
    <row r="357" spans="1:92" ht="15">
      <c r="A357" s="96"/>
      <c r="B357" s="102"/>
      <c r="C357" s="102"/>
      <c r="D357" s="102"/>
      <c r="E357" s="102"/>
      <c r="F357" s="102"/>
      <c r="G357" s="102"/>
      <c r="H357" s="102"/>
      <c r="I357" s="102"/>
      <c r="J357" s="102"/>
      <c r="K357" s="102"/>
      <c r="L357" s="102"/>
      <c r="M357" s="102"/>
      <c r="N357" s="102"/>
      <c r="O357" s="102"/>
      <c r="P357" s="102"/>
      <c r="Q357" s="96"/>
      <c r="R357" s="96"/>
      <c r="S357" s="96"/>
      <c r="T357" s="96"/>
      <c r="U357" s="96"/>
      <c r="V357" s="96"/>
      <c r="W357" s="96"/>
      <c r="X357" s="96"/>
      <c r="Y357" s="96"/>
      <c r="Z357" s="96"/>
      <c r="AA357" s="96"/>
      <c r="AB357" s="96"/>
      <c r="AC357" s="96"/>
      <c r="AD357" s="96"/>
      <c r="AE357" s="99"/>
      <c r="AF357" s="139" t="s">
        <v>481</v>
      </c>
      <c r="AG357" s="138">
        <v>3</v>
      </c>
      <c r="AH357" s="138" t="s">
        <v>27</v>
      </c>
      <c r="AI357" s="138" t="s">
        <v>27</v>
      </c>
      <c r="AJ357" s="138" t="s">
        <v>27</v>
      </c>
      <c r="AK357" s="138" t="s">
        <v>27</v>
      </c>
      <c r="AL357" s="123" t="s">
        <v>27</v>
      </c>
      <c r="AM357" s="123" t="s">
        <v>27</v>
      </c>
      <c r="AN357" s="123" t="s">
        <v>27</v>
      </c>
      <c r="AO357" s="138" t="s">
        <v>27</v>
      </c>
      <c r="AP357" s="96"/>
      <c r="AQ357" s="96"/>
      <c r="AR357" s="96"/>
      <c r="AS357" s="105"/>
      <c r="AT357" s="105"/>
      <c r="AU357" s="96"/>
      <c r="AV357" s="105"/>
      <c r="AW357" s="96"/>
      <c r="AX357" s="96"/>
      <c r="AY357" s="96"/>
      <c r="AZ357" s="96"/>
      <c r="BA357" s="96"/>
      <c r="BB357" s="96"/>
      <c r="BC357" s="96"/>
      <c r="BD357" s="96"/>
      <c r="BE357" s="96"/>
      <c r="BF357" s="96"/>
      <c r="BG357" s="96"/>
      <c r="BH357" s="96"/>
      <c r="BI357" s="96"/>
      <c r="BJ357" s="96"/>
      <c r="BK357" s="96"/>
      <c r="BL357" s="96"/>
      <c r="BM357" s="96"/>
      <c r="BN357" s="96"/>
      <c r="BO357" s="96"/>
      <c r="BP357" s="96"/>
      <c r="BQ357" s="96"/>
      <c r="BR357" s="96"/>
      <c r="BS357" s="96"/>
      <c r="BT357" s="96"/>
      <c r="BU357" s="96"/>
      <c r="BV357" s="96"/>
      <c r="BW357" s="96"/>
      <c r="BX357" s="96"/>
      <c r="BY357" s="96"/>
      <c r="BZ357" s="96"/>
      <c r="CA357" s="96"/>
      <c r="CB357" s="96"/>
      <c r="CC357" s="96"/>
      <c r="CD357" s="96"/>
      <c r="CE357" s="96"/>
      <c r="CF357" s="96"/>
      <c r="CG357" s="96"/>
      <c r="CH357" s="96"/>
      <c r="CI357" s="96"/>
      <c r="CJ357" s="96"/>
      <c r="CK357" s="96"/>
      <c r="CL357" s="96"/>
      <c r="CM357" s="96"/>
      <c r="CN357" s="96"/>
    </row>
    <row r="358" spans="1:92" ht="15">
      <c r="A358" s="96"/>
      <c r="B358" s="102"/>
      <c r="C358" s="102"/>
      <c r="D358" s="102"/>
      <c r="E358" s="102"/>
      <c r="F358" s="102"/>
      <c r="G358" s="102"/>
      <c r="H358" s="102"/>
      <c r="I358" s="102"/>
      <c r="J358" s="102"/>
      <c r="K358" s="102"/>
      <c r="L358" s="102"/>
      <c r="M358" s="102"/>
      <c r="N358" s="102"/>
      <c r="O358" s="102"/>
      <c r="P358" s="102"/>
      <c r="Q358" s="96"/>
      <c r="R358" s="96"/>
      <c r="S358" s="96"/>
      <c r="T358" s="96"/>
      <c r="U358" s="96"/>
      <c r="V358" s="96"/>
      <c r="W358" s="96"/>
      <c r="X358" s="96"/>
      <c r="Y358" s="96"/>
      <c r="Z358" s="96"/>
      <c r="AA358" s="96"/>
      <c r="AB358" s="96"/>
      <c r="AC358" s="96"/>
      <c r="AD358" s="96"/>
      <c r="AE358" s="99"/>
      <c r="AF358" s="139" t="s">
        <v>482</v>
      </c>
      <c r="AG358" s="138">
        <v>5</v>
      </c>
      <c r="AH358" s="138">
        <v>2010</v>
      </c>
      <c r="AI358" s="138">
        <v>12</v>
      </c>
      <c r="AJ358" s="138" t="s">
        <v>483</v>
      </c>
      <c r="AK358" s="138" t="s">
        <v>547</v>
      </c>
      <c r="AL358" s="123">
        <v>38</v>
      </c>
      <c r="AM358" s="123">
        <v>3666</v>
      </c>
      <c r="AN358" s="123">
        <v>181</v>
      </c>
      <c r="AO358" s="138" t="s">
        <v>27</v>
      </c>
      <c r="AP358" s="96"/>
      <c r="AQ358" s="96"/>
      <c r="AR358" s="96"/>
      <c r="AS358" s="105"/>
      <c r="AT358" s="105"/>
      <c r="AU358" s="96"/>
      <c r="AV358" s="105"/>
      <c r="AW358" s="96"/>
      <c r="AX358" s="96"/>
      <c r="AY358" s="96"/>
      <c r="AZ358" s="96"/>
      <c r="BA358" s="96"/>
      <c r="BB358" s="96"/>
      <c r="BC358" s="96"/>
      <c r="BD358" s="96"/>
      <c r="BE358" s="96"/>
      <c r="BF358" s="96"/>
      <c r="BG358" s="96"/>
      <c r="BH358" s="96"/>
      <c r="BI358" s="96"/>
      <c r="BJ358" s="96"/>
      <c r="BK358" s="96"/>
      <c r="BL358" s="96"/>
      <c r="BM358" s="96"/>
      <c r="BN358" s="96"/>
      <c r="BO358" s="96"/>
      <c r="BP358" s="96"/>
      <c r="BQ358" s="96"/>
      <c r="BR358" s="96"/>
      <c r="BS358" s="96"/>
      <c r="BT358" s="96"/>
      <c r="BU358" s="96"/>
      <c r="BV358" s="96"/>
      <c r="BW358" s="96"/>
      <c r="BX358" s="96"/>
      <c r="BY358" s="96"/>
      <c r="BZ358" s="96"/>
      <c r="CA358" s="96"/>
      <c r="CB358" s="96"/>
      <c r="CC358" s="96"/>
      <c r="CD358" s="96"/>
      <c r="CE358" s="96"/>
      <c r="CF358" s="96"/>
      <c r="CG358" s="96"/>
      <c r="CH358" s="96"/>
      <c r="CI358" s="96"/>
      <c r="CJ358" s="96"/>
      <c r="CK358" s="96"/>
      <c r="CL358" s="96"/>
      <c r="CM358" s="96"/>
      <c r="CN358" s="96"/>
    </row>
    <row r="359" spans="1:92" ht="15">
      <c r="A359" s="96"/>
      <c r="B359" s="102"/>
      <c r="C359" s="102"/>
      <c r="D359" s="102"/>
      <c r="E359" s="102"/>
      <c r="F359" s="102"/>
      <c r="G359" s="102"/>
      <c r="H359" s="102"/>
      <c r="I359" s="102"/>
      <c r="J359" s="102"/>
      <c r="K359" s="102"/>
      <c r="L359" s="102"/>
      <c r="M359" s="102"/>
      <c r="N359" s="102"/>
      <c r="O359" s="102"/>
      <c r="P359" s="102"/>
      <c r="Q359" s="96"/>
      <c r="R359" s="96"/>
      <c r="S359" s="96"/>
      <c r="T359" s="96"/>
      <c r="U359" s="96"/>
      <c r="V359" s="96"/>
      <c r="W359" s="96"/>
      <c r="X359" s="96"/>
      <c r="Y359" s="96"/>
      <c r="Z359" s="96"/>
      <c r="AA359" s="96"/>
      <c r="AB359" s="96"/>
      <c r="AC359" s="96"/>
      <c r="AD359" s="96"/>
      <c r="AE359" s="99"/>
      <c r="AF359" s="139" t="s">
        <v>484</v>
      </c>
      <c r="AG359" s="138">
        <v>7</v>
      </c>
      <c r="AH359" s="138" t="s">
        <v>27</v>
      </c>
      <c r="AI359" s="138" t="s">
        <v>27</v>
      </c>
      <c r="AJ359" s="138" t="s">
        <v>27</v>
      </c>
      <c r="AK359" s="138" t="s">
        <v>27</v>
      </c>
      <c r="AL359" s="123" t="s">
        <v>27</v>
      </c>
      <c r="AM359" s="123" t="s">
        <v>27</v>
      </c>
      <c r="AN359" s="123" t="s">
        <v>27</v>
      </c>
      <c r="AO359" s="138" t="s">
        <v>27</v>
      </c>
      <c r="AP359" s="96"/>
      <c r="AQ359" s="96"/>
      <c r="AR359" s="96"/>
      <c r="AS359" s="105"/>
      <c r="AT359" s="105"/>
      <c r="AU359" s="96"/>
      <c r="AV359" s="105"/>
      <c r="AW359" s="96"/>
      <c r="AX359" s="96"/>
      <c r="AY359" s="96"/>
      <c r="AZ359" s="96"/>
      <c r="BA359" s="96"/>
      <c r="BB359" s="96"/>
      <c r="BC359" s="96"/>
      <c r="BD359" s="96"/>
      <c r="BE359" s="96"/>
      <c r="BF359" s="96"/>
      <c r="BG359" s="96"/>
      <c r="BH359" s="96"/>
      <c r="BI359" s="96"/>
      <c r="BJ359" s="96"/>
      <c r="BK359" s="96"/>
      <c r="BL359" s="96"/>
      <c r="BM359" s="96"/>
      <c r="BN359" s="96"/>
      <c r="BO359" s="96"/>
      <c r="BP359" s="96"/>
      <c r="BQ359" s="96"/>
      <c r="BR359" s="96"/>
      <c r="BS359" s="96"/>
      <c r="BT359" s="96"/>
      <c r="BU359" s="96"/>
      <c r="BV359" s="96"/>
      <c r="BW359" s="96"/>
      <c r="BX359" s="96"/>
      <c r="BY359" s="96"/>
      <c r="BZ359" s="96"/>
      <c r="CA359" s="96"/>
      <c r="CB359" s="96"/>
      <c r="CC359" s="96"/>
      <c r="CD359" s="96"/>
      <c r="CE359" s="96"/>
      <c r="CF359" s="96"/>
      <c r="CG359" s="96"/>
      <c r="CH359" s="96"/>
      <c r="CI359" s="96"/>
      <c r="CJ359" s="96"/>
      <c r="CK359" s="96"/>
      <c r="CL359" s="96"/>
      <c r="CM359" s="96"/>
      <c r="CN359" s="96"/>
    </row>
    <row r="360" spans="1:92" ht="15">
      <c r="A360" s="96"/>
      <c r="B360" s="102"/>
      <c r="C360" s="102"/>
      <c r="D360" s="102"/>
      <c r="E360" s="102"/>
      <c r="F360" s="102"/>
      <c r="G360" s="102"/>
      <c r="H360" s="102"/>
      <c r="I360" s="102"/>
      <c r="J360" s="102"/>
      <c r="K360" s="102"/>
      <c r="L360" s="102"/>
      <c r="M360" s="102"/>
      <c r="N360" s="102"/>
      <c r="O360" s="102"/>
      <c r="P360" s="102"/>
      <c r="Q360" s="96"/>
      <c r="R360" s="96"/>
      <c r="S360" s="96"/>
      <c r="T360" s="96"/>
      <c r="U360" s="96"/>
      <c r="V360" s="96"/>
      <c r="W360" s="96"/>
      <c r="X360" s="96"/>
      <c r="Y360" s="96"/>
      <c r="Z360" s="96"/>
      <c r="AA360" s="96"/>
      <c r="AB360" s="96"/>
      <c r="AC360" s="96"/>
      <c r="AD360" s="96"/>
      <c r="AE360" s="99"/>
      <c r="AF360" s="139" t="s">
        <v>485</v>
      </c>
      <c r="AG360" s="138">
        <v>9</v>
      </c>
      <c r="AH360" s="138">
        <v>2015</v>
      </c>
      <c r="AI360" s="138">
        <v>12</v>
      </c>
      <c r="AJ360" s="138" t="s">
        <v>486</v>
      </c>
      <c r="AK360" s="138" t="s">
        <v>541</v>
      </c>
      <c r="AL360" s="123">
        <v>14</v>
      </c>
      <c r="AM360" s="123">
        <v>1650</v>
      </c>
      <c r="AN360" s="123">
        <v>68</v>
      </c>
      <c r="AO360" s="138" t="s">
        <v>27</v>
      </c>
      <c r="AP360" s="96"/>
      <c r="AQ360" s="96"/>
      <c r="AR360" s="96"/>
      <c r="AS360" s="105"/>
      <c r="AT360" s="105"/>
      <c r="AU360" s="96"/>
      <c r="AV360" s="105"/>
      <c r="AW360" s="96"/>
      <c r="AX360" s="96"/>
      <c r="AY360" s="96"/>
      <c r="AZ360" s="96"/>
      <c r="BA360" s="96"/>
      <c r="BB360" s="96"/>
      <c r="BC360" s="96"/>
      <c r="BD360" s="96"/>
      <c r="BE360" s="96"/>
      <c r="BF360" s="96"/>
      <c r="BG360" s="96"/>
      <c r="BH360" s="96"/>
      <c r="BI360" s="96"/>
      <c r="BJ360" s="96"/>
      <c r="BK360" s="96"/>
      <c r="BL360" s="96"/>
      <c r="BM360" s="96"/>
      <c r="BN360" s="96"/>
      <c r="BO360" s="96"/>
      <c r="BP360" s="96"/>
      <c r="BQ360" s="96"/>
      <c r="BR360" s="96"/>
      <c r="BS360" s="96"/>
      <c r="BT360" s="96"/>
      <c r="BU360" s="96"/>
      <c r="BV360" s="96"/>
      <c r="BW360" s="96"/>
      <c r="BX360" s="96"/>
      <c r="BY360" s="96"/>
      <c r="BZ360" s="96"/>
      <c r="CA360" s="96"/>
      <c r="CB360" s="96"/>
      <c r="CC360" s="96"/>
      <c r="CD360" s="96"/>
      <c r="CE360" s="96"/>
      <c r="CF360" s="96"/>
      <c r="CG360" s="96"/>
      <c r="CH360" s="96"/>
      <c r="CI360" s="96"/>
      <c r="CJ360" s="96"/>
      <c r="CK360" s="96"/>
      <c r="CL360" s="96"/>
      <c r="CM360" s="96"/>
      <c r="CN360" s="96"/>
    </row>
    <row r="361" spans="1:92" ht="15">
      <c r="A361" s="96"/>
      <c r="B361" s="102"/>
      <c r="C361" s="102"/>
      <c r="D361" s="102"/>
      <c r="E361" s="102"/>
      <c r="F361" s="102"/>
      <c r="G361" s="102"/>
      <c r="H361" s="102"/>
      <c r="I361" s="102"/>
      <c r="J361" s="102"/>
      <c r="K361" s="102"/>
      <c r="L361" s="102"/>
      <c r="M361" s="102"/>
      <c r="N361" s="102"/>
      <c r="O361" s="102"/>
      <c r="P361" s="102"/>
      <c r="Q361" s="96"/>
      <c r="R361" s="96"/>
      <c r="S361" s="96"/>
      <c r="T361" s="96"/>
      <c r="U361" s="96"/>
      <c r="V361" s="96"/>
      <c r="W361" s="96"/>
      <c r="X361" s="96"/>
      <c r="Y361" s="96"/>
      <c r="Z361" s="96"/>
      <c r="AA361" s="96"/>
      <c r="AB361" s="96"/>
      <c r="AC361" s="96"/>
      <c r="AD361" s="96"/>
      <c r="AE361" s="99"/>
      <c r="AF361" s="139" t="s">
        <v>487</v>
      </c>
      <c r="AG361" s="138">
        <v>4</v>
      </c>
      <c r="AH361" s="138" t="s">
        <v>27</v>
      </c>
      <c r="AI361" s="138" t="s">
        <v>27</v>
      </c>
      <c r="AJ361" s="138" t="s">
        <v>27</v>
      </c>
      <c r="AK361" s="138" t="s">
        <v>27</v>
      </c>
      <c r="AL361" s="123" t="s">
        <v>27</v>
      </c>
      <c r="AM361" s="123" t="s">
        <v>27</v>
      </c>
      <c r="AN361" s="123" t="s">
        <v>27</v>
      </c>
      <c r="AO361" s="138" t="s">
        <v>27</v>
      </c>
      <c r="AP361" s="96"/>
      <c r="AQ361" s="96"/>
      <c r="AR361" s="96"/>
      <c r="AS361" s="105"/>
      <c r="AT361" s="105"/>
      <c r="AU361" s="96"/>
      <c r="AV361" s="105"/>
      <c r="AW361" s="96"/>
      <c r="AX361" s="96"/>
      <c r="AY361" s="96"/>
      <c r="AZ361" s="96"/>
      <c r="BA361" s="96"/>
      <c r="BB361" s="96"/>
      <c r="BC361" s="96"/>
      <c r="BD361" s="96"/>
      <c r="BE361" s="96"/>
      <c r="BF361" s="96"/>
      <c r="BG361" s="96"/>
      <c r="BH361" s="96"/>
      <c r="BI361" s="96"/>
      <c r="BJ361" s="96"/>
      <c r="BK361" s="96"/>
      <c r="BL361" s="96"/>
      <c r="BM361" s="96"/>
      <c r="BN361" s="96"/>
      <c r="BO361" s="96"/>
      <c r="BP361" s="96"/>
      <c r="BQ361" s="96"/>
      <c r="BR361" s="96"/>
      <c r="BS361" s="96"/>
      <c r="BT361" s="96"/>
      <c r="BU361" s="96"/>
      <c r="BV361" s="96"/>
      <c r="BW361" s="96"/>
      <c r="BX361" s="96"/>
      <c r="BY361" s="96"/>
      <c r="BZ361" s="96"/>
      <c r="CA361" s="96"/>
      <c r="CB361" s="96"/>
      <c r="CC361" s="96"/>
      <c r="CD361" s="96"/>
      <c r="CE361" s="96"/>
      <c r="CF361" s="96"/>
      <c r="CG361" s="96"/>
      <c r="CH361" s="96"/>
      <c r="CI361" s="96"/>
      <c r="CJ361" s="96"/>
      <c r="CK361" s="96"/>
      <c r="CL361" s="96"/>
      <c r="CM361" s="96"/>
      <c r="CN361" s="96"/>
    </row>
    <row r="362" spans="1:92" ht="15">
      <c r="A362" s="96"/>
      <c r="B362" s="102"/>
      <c r="C362" s="102"/>
      <c r="D362" s="102"/>
      <c r="E362" s="102"/>
      <c r="F362" s="102"/>
      <c r="G362" s="102"/>
      <c r="H362" s="102"/>
      <c r="I362" s="102"/>
      <c r="J362" s="102"/>
      <c r="K362" s="102"/>
      <c r="L362" s="102"/>
      <c r="M362" s="102"/>
      <c r="N362" s="102"/>
      <c r="O362" s="102"/>
      <c r="P362" s="102"/>
      <c r="Q362" s="96"/>
      <c r="R362" s="96"/>
      <c r="S362" s="96"/>
      <c r="T362" s="96"/>
      <c r="U362" s="96"/>
      <c r="V362" s="96"/>
      <c r="W362" s="96"/>
      <c r="X362" s="96"/>
      <c r="Y362" s="96"/>
      <c r="Z362" s="96"/>
      <c r="AA362" s="96"/>
      <c r="AB362" s="96"/>
      <c r="AC362" s="96"/>
      <c r="AD362" s="96"/>
      <c r="AE362" s="99"/>
      <c r="AF362" s="139" t="s">
        <v>488</v>
      </c>
      <c r="AG362" s="138">
        <v>9</v>
      </c>
      <c r="AH362" s="138">
        <v>2023</v>
      </c>
      <c r="AI362" s="138">
        <v>12</v>
      </c>
      <c r="AJ362" s="138" t="s">
        <v>609</v>
      </c>
      <c r="AK362" s="138" t="s">
        <v>541</v>
      </c>
      <c r="AL362" s="123">
        <v>8</v>
      </c>
      <c r="AM362" s="123">
        <v>983</v>
      </c>
      <c r="AN362" s="123">
        <v>40</v>
      </c>
      <c r="AO362" s="138" t="s">
        <v>27</v>
      </c>
      <c r="AP362" s="96"/>
      <c r="AQ362" s="96"/>
      <c r="AR362" s="96"/>
      <c r="AS362" s="105"/>
      <c r="AT362" s="105"/>
      <c r="AU362" s="96"/>
      <c r="AV362" s="105"/>
      <c r="AW362" s="96"/>
      <c r="AX362" s="96"/>
      <c r="AY362" s="96"/>
      <c r="AZ362" s="96"/>
      <c r="BA362" s="96"/>
      <c r="BB362" s="96"/>
      <c r="BC362" s="96"/>
      <c r="BD362" s="96"/>
      <c r="BE362" s="96"/>
      <c r="BF362" s="96"/>
      <c r="BG362" s="96"/>
      <c r="BH362" s="96"/>
      <c r="BI362" s="96"/>
      <c r="BJ362" s="96"/>
      <c r="BK362" s="96"/>
      <c r="BL362" s="96"/>
      <c r="BM362" s="96"/>
      <c r="BN362" s="96"/>
      <c r="BO362" s="96"/>
      <c r="BP362" s="96"/>
      <c r="BQ362" s="96"/>
      <c r="BR362" s="96"/>
      <c r="BS362" s="96"/>
      <c r="BT362" s="96"/>
      <c r="BU362" s="96"/>
      <c r="BV362" s="96"/>
      <c r="BW362" s="96"/>
      <c r="BX362" s="96"/>
      <c r="BY362" s="96"/>
      <c r="BZ362" s="96"/>
      <c r="CA362" s="96"/>
      <c r="CB362" s="96"/>
      <c r="CC362" s="96"/>
      <c r="CD362" s="96"/>
      <c r="CE362" s="96"/>
      <c r="CF362" s="96"/>
      <c r="CG362" s="96"/>
      <c r="CH362" s="96"/>
      <c r="CI362" s="96"/>
      <c r="CJ362" s="96"/>
      <c r="CK362" s="96"/>
      <c r="CL362" s="96"/>
      <c r="CM362" s="96"/>
      <c r="CN362" s="96"/>
    </row>
    <row r="363" spans="1:92" ht="15">
      <c r="A363" s="96"/>
      <c r="B363" s="102"/>
      <c r="C363" s="102"/>
      <c r="D363" s="102"/>
      <c r="E363" s="102"/>
      <c r="F363" s="102"/>
      <c r="G363" s="102"/>
      <c r="H363" s="102"/>
      <c r="I363" s="102"/>
      <c r="J363" s="102"/>
      <c r="K363" s="102"/>
      <c r="L363" s="102"/>
      <c r="M363" s="102"/>
      <c r="N363" s="102"/>
      <c r="O363" s="102"/>
      <c r="P363" s="102"/>
      <c r="Q363" s="96"/>
      <c r="R363" s="96"/>
      <c r="S363" s="96"/>
      <c r="T363" s="96"/>
      <c r="U363" s="96"/>
      <c r="V363" s="96"/>
      <c r="W363" s="96"/>
      <c r="X363" s="96"/>
      <c r="Y363" s="96"/>
      <c r="Z363" s="96"/>
      <c r="AA363" s="96"/>
      <c r="AB363" s="96"/>
      <c r="AC363" s="96"/>
      <c r="AD363" s="96"/>
      <c r="AE363" s="99"/>
      <c r="AF363" s="139" t="s">
        <v>490</v>
      </c>
      <c r="AG363" s="138">
        <v>7</v>
      </c>
      <c r="AH363" s="138" t="s">
        <v>27</v>
      </c>
      <c r="AI363" s="138" t="s">
        <v>27</v>
      </c>
      <c r="AJ363" s="138" t="s">
        <v>27</v>
      </c>
      <c r="AK363" s="138" t="s">
        <v>27</v>
      </c>
      <c r="AL363" s="123" t="s">
        <v>27</v>
      </c>
      <c r="AM363" s="123" t="s">
        <v>27</v>
      </c>
      <c r="AN363" s="123" t="s">
        <v>27</v>
      </c>
      <c r="AO363" s="138" t="s">
        <v>27</v>
      </c>
      <c r="AP363" s="96"/>
      <c r="AQ363" s="96"/>
      <c r="AR363" s="96"/>
      <c r="AS363" s="105"/>
      <c r="AT363" s="105"/>
      <c r="AU363" s="96"/>
      <c r="AV363" s="105"/>
      <c r="AW363" s="96"/>
      <c r="AX363" s="96"/>
      <c r="AY363" s="96"/>
      <c r="AZ363" s="96"/>
      <c r="BA363" s="96"/>
      <c r="BB363" s="96"/>
      <c r="BC363" s="96"/>
      <c r="BD363" s="96"/>
      <c r="BE363" s="96"/>
      <c r="BF363" s="96"/>
      <c r="BG363" s="96"/>
      <c r="BH363" s="96"/>
      <c r="BI363" s="96"/>
      <c r="BJ363" s="96"/>
      <c r="BK363" s="96"/>
      <c r="BL363" s="96"/>
      <c r="BM363" s="96"/>
      <c r="BN363" s="96"/>
      <c r="BO363" s="96"/>
      <c r="BP363" s="96"/>
      <c r="BQ363" s="96"/>
      <c r="BR363" s="96"/>
      <c r="BS363" s="96"/>
      <c r="BT363" s="96"/>
      <c r="BU363" s="96"/>
      <c r="BV363" s="96"/>
      <c r="BW363" s="96"/>
      <c r="BX363" s="96"/>
      <c r="BY363" s="96"/>
      <c r="BZ363" s="96"/>
      <c r="CA363" s="96"/>
      <c r="CB363" s="96"/>
      <c r="CC363" s="96"/>
      <c r="CD363" s="96"/>
      <c r="CE363" s="96"/>
      <c r="CF363" s="96"/>
      <c r="CG363" s="96"/>
      <c r="CH363" s="96"/>
      <c r="CI363" s="96"/>
      <c r="CJ363" s="96"/>
      <c r="CK363" s="96"/>
      <c r="CL363" s="96"/>
      <c r="CM363" s="96"/>
      <c r="CN363" s="96"/>
    </row>
    <row r="364" spans="1:92" ht="15">
      <c r="A364" s="96"/>
      <c r="B364" s="102"/>
      <c r="C364" s="102"/>
      <c r="D364" s="102"/>
      <c r="E364" s="102"/>
      <c r="F364" s="102"/>
      <c r="G364" s="102"/>
      <c r="H364" s="102"/>
      <c r="I364" s="102"/>
      <c r="J364" s="102"/>
      <c r="K364" s="102"/>
      <c r="L364" s="102"/>
      <c r="M364" s="102"/>
      <c r="N364" s="102"/>
      <c r="O364" s="102"/>
      <c r="P364" s="102"/>
      <c r="Q364" s="96"/>
      <c r="R364" s="96"/>
      <c r="S364" s="96"/>
      <c r="T364" s="96"/>
      <c r="U364" s="96"/>
      <c r="V364" s="96"/>
      <c r="W364" s="96"/>
      <c r="X364" s="96"/>
      <c r="Y364" s="96"/>
      <c r="Z364" s="96"/>
      <c r="AA364" s="96"/>
      <c r="AB364" s="96"/>
      <c r="AC364" s="96"/>
      <c r="AD364" s="96"/>
      <c r="AE364" s="99"/>
      <c r="AF364" s="139" t="s">
        <v>491</v>
      </c>
      <c r="AG364" s="138">
        <v>5</v>
      </c>
      <c r="AH364" s="138" t="s">
        <v>27</v>
      </c>
      <c r="AI364" s="138" t="s">
        <v>27</v>
      </c>
      <c r="AJ364" s="138" t="s">
        <v>27</v>
      </c>
      <c r="AK364" s="138" t="s">
        <v>27</v>
      </c>
      <c r="AL364" s="123" t="s">
        <v>27</v>
      </c>
      <c r="AM364" s="123" t="s">
        <v>27</v>
      </c>
      <c r="AN364" s="123" t="s">
        <v>27</v>
      </c>
      <c r="AO364" s="138" t="s">
        <v>27</v>
      </c>
      <c r="AP364" s="96"/>
      <c r="AQ364" s="96"/>
      <c r="AR364" s="96"/>
      <c r="AS364" s="105"/>
      <c r="AT364" s="105"/>
      <c r="AU364" s="96"/>
      <c r="AV364" s="105"/>
      <c r="AW364" s="96"/>
      <c r="AX364" s="96"/>
      <c r="AY364" s="96"/>
      <c r="AZ364" s="96"/>
      <c r="BA364" s="96"/>
      <c r="BB364" s="96"/>
      <c r="BC364" s="96"/>
      <c r="BD364" s="96"/>
      <c r="BE364" s="96"/>
      <c r="BF364" s="96"/>
      <c r="BG364" s="96"/>
      <c r="BH364" s="96"/>
      <c r="BI364" s="96"/>
      <c r="BJ364" s="96"/>
      <c r="BK364" s="96"/>
      <c r="BL364" s="96"/>
      <c r="BM364" s="96"/>
      <c r="BN364" s="96"/>
      <c r="BO364" s="96"/>
      <c r="BP364" s="96"/>
      <c r="BQ364" s="96"/>
      <c r="BR364" s="96"/>
      <c r="BS364" s="96"/>
      <c r="BT364" s="96"/>
      <c r="BU364" s="96"/>
      <c r="BV364" s="96"/>
      <c r="BW364" s="96"/>
      <c r="BX364" s="96"/>
      <c r="BY364" s="96"/>
      <c r="BZ364" s="96"/>
      <c r="CA364" s="96"/>
      <c r="CB364" s="96"/>
      <c r="CC364" s="96"/>
      <c r="CD364" s="96"/>
      <c r="CE364" s="96"/>
      <c r="CF364" s="96"/>
      <c r="CG364" s="96"/>
      <c r="CH364" s="96"/>
      <c r="CI364" s="96"/>
      <c r="CJ364" s="96"/>
      <c r="CK364" s="96"/>
      <c r="CL364" s="96"/>
      <c r="CM364" s="96"/>
      <c r="CN364" s="96"/>
    </row>
    <row r="365" spans="1:92" ht="15">
      <c r="A365" s="96"/>
      <c r="B365" s="102"/>
      <c r="C365" s="102"/>
      <c r="D365" s="102"/>
      <c r="E365" s="102"/>
      <c r="F365" s="102"/>
      <c r="G365" s="102"/>
      <c r="H365" s="102"/>
      <c r="I365" s="102"/>
      <c r="J365" s="102"/>
      <c r="K365" s="102"/>
      <c r="L365" s="102"/>
      <c r="M365" s="102"/>
      <c r="N365" s="102"/>
      <c r="O365" s="102"/>
      <c r="P365" s="102"/>
      <c r="Q365" s="96"/>
      <c r="R365" s="96"/>
      <c r="S365" s="96"/>
      <c r="T365" s="96"/>
      <c r="U365" s="96"/>
      <c r="V365" s="96"/>
      <c r="W365" s="96"/>
      <c r="X365" s="96"/>
      <c r="Y365" s="96"/>
      <c r="Z365" s="96"/>
      <c r="AA365" s="96"/>
      <c r="AB365" s="96"/>
      <c r="AC365" s="96"/>
      <c r="AD365" s="96"/>
      <c r="AE365" s="99"/>
      <c r="AF365" s="139" t="s">
        <v>492</v>
      </c>
      <c r="AG365" s="138">
        <v>9</v>
      </c>
      <c r="AH365" s="138">
        <v>2015</v>
      </c>
      <c r="AI365" s="138">
        <v>12</v>
      </c>
      <c r="AJ365" s="138" t="s">
        <v>493</v>
      </c>
      <c r="AK365" s="138" t="s">
        <v>541</v>
      </c>
      <c r="AL365" s="123">
        <v>18</v>
      </c>
      <c r="AM365" s="123">
        <v>2824</v>
      </c>
      <c r="AN365" s="123">
        <v>94</v>
      </c>
      <c r="AO365" s="138" t="s">
        <v>27</v>
      </c>
      <c r="AP365" s="96"/>
      <c r="AQ365" s="96"/>
      <c r="AR365" s="96"/>
      <c r="AS365" s="96"/>
      <c r="AT365" s="96"/>
      <c r="AU365" s="96"/>
      <c r="AV365" s="96"/>
      <c r="AW365" s="96"/>
      <c r="AX365" s="96"/>
      <c r="AY365" s="96"/>
      <c r="AZ365" s="96"/>
      <c r="BA365" s="96"/>
      <c r="BB365" s="96"/>
      <c r="BC365" s="96"/>
      <c r="BD365" s="96"/>
      <c r="BE365" s="96"/>
      <c r="BF365" s="96"/>
      <c r="BG365" s="96"/>
      <c r="BH365" s="96"/>
      <c r="BI365" s="96"/>
      <c r="BJ365" s="96"/>
      <c r="BK365" s="96"/>
      <c r="BL365" s="96"/>
      <c r="BM365" s="96"/>
      <c r="BN365" s="96"/>
      <c r="BO365" s="96"/>
      <c r="BP365" s="96"/>
      <c r="BQ365" s="96"/>
      <c r="BR365" s="96"/>
      <c r="BS365" s="96"/>
      <c r="BT365" s="96"/>
      <c r="BU365" s="96"/>
      <c r="BV365" s="96"/>
      <c r="BW365" s="96"/>
      <c r="BX365" s="96"/>
      <c r="BY365" s="96"/>
      <c r="BZ365" s="96"/>
      <c r="CA365" s="96"/>
      <c r="CB365" s="96"/>
      <c r="CC365" s="96"/>
      <c r="CD365" s="96"/>
      <c r="CE365" s="96"/>
      <c r="CF365" s="96"/>
      <c r="CG365" s="96"/>
      <c r="CH365" s="96"/>
      <c r="CI365" s="96"/>
      <c r="CJ365" s="96"/>
      <c r="CK365" s="96"/>
      <c r="CL365" s="96"/>
      <c r="CM365" s="96"/>
      <c r="CN365" s="96"/>
    </row>
    <row r="366" spans="1:92" ht="15">
      <c r="A366" s="96"/>
      <c r="B366" s="102"/>
      <c r="C366" s="102"/>
      <c r="D366" s="102"/>
      <c r="E366" s="102"/>
      <c r="F366" s="102"/>
      <c r="G366" s="102"/>
      <c r="H366" s="102"/>
      <c r="I366" s="102"/>
      <c r="J366" s="102"/>
      <c r="K366" s="102"/>
      <c r="L366" s="102"/>
      <c r="M366" s="102"/>
      <c r="N366" s="102"/>
      <c r="O366" s="102"/>
      <c r="P366" s="102"/>
      <c r="Q366" s="96"/>
      <c r="R366" s="96"/>
      <c r="S366" s="96"/>
      <c r="T366" s="96"/>
      <c r="U366" s="96"/>
      <c r="V366" s="96"/>
      <c r="W366" s="96"/>
      <c r="X366" s="96"/>
      <c r="Y366" s="96"/>
      <c r="Z366" s="96"/>
      <c r="AA366" s="96"/>
      <c r="AB366" s="96"/>
      <c r="AC366" s="96"/>
      <c r="AD366" s="96"/>
      <c r="AE366" s="99"/>
      <c r="AF366" s="139" t="s">
        <v>494</v>
      </c>
      <c r="AG366" s="138">
        <v>5</v>
      </c>
      <c r="AH366" s="138" t="s">
        <v>27</v>
      </c>
      <c r="AI366" s="138" t="s">
        <v>27</v>
      </c>
      <c r="AJ366" s="138" t="s">
        <v>27</v>
      </c>
      <c r="AK366" s="138" t="s">
        <v>27</v>
      </c>
      <c r="AL366" s="123" t="s">
        <v>27</v>
      </c>
      <c r="AM366" s="123" t="s">
        <v>27</v>
      </c>
      <c r="AN366" s="123" t="s">
        <v>27</v>
      </c>
      <c r="AO366" s="138" t="s">
        <v>27</v>
      </c>
      <c r="AP366" s="96"/>
      <c r="AQ366" s="96"/>
      <c r="AR366" s="96"/>
      <c r="AS366" s="96"/>
      <c r="AT366" s="96"/>
      <c r="AU366" s="96"/>
      <c r="AV366" s="96"/>
      <c r="AW366" s="96"/>
      <c r="AX366" s="96"/>
      <c r="AY366" s="96"/>
      <c r="AZ366" s="96"/>
      <c r="BA366" s="96"/>
      <c r="BB366" s="96"/>
      <c r="BC366" s="96"/>
      <c r="BD366" s="96"/>
      <c r="BE366" s="96"/>
      <c r="BF366" s="96"/>
      <c r="BG366" s="96"/>
      <c r="BH366" s="96"/>
      <c r="BI366" s="96"/>
      <c r="BJ366" s="96"/>
      <c r="BK366" s="96"/>
      <c r="BL366" s="96"/>
      <c r="BM366" s="96"/>
      <c r="BN366" s="96"/>
      <c r="BO366" s="96"/>
      <c r="BP366" s="96"/>
      <c r="BQ366" s="96"/>
      <c r="BR366" s="96"/>
      <c r="BS366" s="96"/>
      <c r="BT366" s="96"/>
      <c r="BU366" s="96"/>
      <c r="BV366" s="96"/>
      <c r="BW366" s="96"/>
      <c r="BX366" s="96"/>
      <c r="BY366" s="96"/>
      <c r="BZ366" s="96"/>
      <c r="CA366" s="96"/>
      <c r="CB366" s="96"/>
      <c r="CC366" s="96"/>
      <c r="CD366" s="96"/>
      <c r="CE366" s="96"/>
      <c r="CF366" s="96"/>
      <c r="CG366" s="96"/>
      <c r="CH366" s="96"/>
      <c r="CI366" s="96"/>
      <c r="CJ366" s="96"/>
      <c r="CK366" s="96"/>
      <c r="CL366" s="96"/>
      <c r="CM366" s="96"/>
      <c r="CN366" s="96"/>
    </row>
    <row r="367" spans="1:92" ht="15">
      <c r="A367" s="96"/>
      <c r="B367" s="102"/>
      <c r="C367" s="102"/>
      <c r="D367" s="102"/>
      <c r="E367" s="102"/>
      <c r="F367" s="102"/>
      <c r="G367" s="102"/>
      <c r="H367" s="102"/>
      <c r="I367" s="102"/>
      <c r="J367" s="102"/>
      <c r="K367" s="102"/>
      <c r="L367" s="102"/>
      <c r="M367" s="102"/>
      <c r="N367" s="102"/>
      <c r="O367" s="102"/>
      <c r="P367" s="102"/>
      <c r="Q367" s="96"/>
      <c r="R367" s="96"/>
      <c r="S367" s="96"/>
      <c r="T367" s="96"/>
      <c r="U367" s="96"/>
      <c r="V367" s="96"/>
      <c r="W367" s="96"/>
      <c r="X367" s="96"/>
      <c r="Y367" s="96"/>
      <c r="Z367" s="96"/>
      <c r="AA367" s="96"/>
      <c r="AB367" s="96"/>
      <c r="AC367" s="96"/>
      <c r="AD367" s="96"/>
      <c r="AE367" s="99"/>
      <c r="AF367" s="139" t="s">
        <v>495</v>
      </c>
      <c r="AG367" s="138">
        <v>13</v>
      </c>
      <c r="AH367" s="138" t="s">
        <v>27</v>
      </c>
      <c r="AI367" s="138" t="s">
        <v>27</v>
      </c>
      <c r="AJ367" s="138" t="s">
        <v>27</v>
      </c>
      <c r="AK367" s="138" t="s">
        <v>27</v>
      </c>
      <c r="AL367" s="123" t="s">
        <v>27</v>
      </c>
      <c r="AM367" s="123" t="s">
        <v>27</v>
      </c>
      <c r="AN367" s="123" t="s">
        <v>27</v>
      </c>
      <c r="AO367" s="138" t="s">
        <v>27</v>
      </c>
      <c r="AP367" s="96"/>
      <c r="AQ367" s="96"/>
      <c r="AR367" s="96"/>
      <c r="AS367" s="96"/>
      <c r="AT367" s="96"/>
      <c r="AU367" s="96"/>
      <c r="AV367" s="96"/>
      <c r="AW367" s="96"/>
      <c r="AX367" s="96"/>
      <c r="AY367" s="96"/>
      <c r="AZ367" s="96"/>
      <c r="BA367" s="96"/>
      <c r="BB367" s="96"/>
      <c r="BC367" s="96"/>
      <c r="BD367" s="96"/>
      <c r="BE367" s="96"/>
      <c r="BF367" s="96"/>
      <c r="BG367" s="96"/>
      <c r="BH367" s="96"/>
      <c r="BI367" s="96"/>
      <c r="BJ367" s="96"/>
      <c r="BK367" s="96"/>
      <c r="BL367" s="96"/>
      <c r="BM367" s="96"/>
      <c r="BN367" s="96"/>
      <c r="BO367" s="96"/>
      <c r="BP367" s="96"/>
      <c r="BQ367" s="96"/>
      <c r="BR367" s="96"/>
      <c r="BS367" s="96"/>
      <c r="BT367" s="96"/>
      <c r="BU367" s="96"/>
      <c r="BV367" s="96"/>
      <c r="BW367" s="96"/>
      <c r="BX367" s="96"/>
      <c r="BY367" s="96"/>
      <c r="BZ367" s="96"/>
      <c r="CA367" s="96"/>
      <c r="CB367" s="96"/>
      <c r="CC367" s="96"/>
      <c r="CD367" s="96"/>
      <c r="CE367" s="96"/>
      <c r="CF367" s="96"/>
      <c r="CG367" s="96"/>
      <c r="CH367" s="96"/>
      <c r="CI367" s="96"/>
      <c r="CJ367" s="96"/>
      <c r="CK367" s="96"/>
      <c r="CL367" s="96"/>
      <c r="CM367" s="96"/>
      <c r="CN367" s="96"/>
    </row>
    <row r="368" spans="1:92" ht="15">
      <c r="A368" s="96"/>
      <c r="B368" s="102"/>
      <c r="C368" s="102"/>
      <c r="D368" s="102"/>
      <c r="E368" s="102"/>
      <c r="F368" s="102"/>
      <c r="G368" s="102"/>
      <c r="H368" s="102"/>
      <c r="I368" s="102"/>
      <c r="J368" s="102"/>
      <c r="K368" s="102"/>
      <c r="L368" s="102"/>
      <c r="M368" s="102"/>
      <c r="N368" s="102"/>
      <c r="O368" s="102"/>
      <c r="P368" s="102"/>
      <c r="Q368" s="96"/>
      <c r="R368" s="96"/>
      <c r="S368" s="96"/>
      <c r="T368" s="96"/>
      <c r="U368" s="96"/>
      <c r="V368" s="96"/>
      <c r="W368" s="96"/>
      <c r="X368" s="96"/>
      <c r="Y368" s="96"/>
      <c r="Z368" s="96"/>
      <c r="AA368" s="96"/>
      <c r="AB368" s="96"/>
      <c r="AC368" s="96"/>
      <c r="AD368" s="96"/>
      <c r="AE368" s="99"/>
      <c r="AF368" s="139" t="s">
        <v>496</v>
      </c>
      <c r="AG368" s="138">
        <v>7</v>
      </c>
      <c r="AH368" s="138">
        <v>2010</v>
      </c>
      <c r="AI368" s="138">
        <v>12</v>
      </c>
      <c r="AJ368" s="138" t="s">
        <v>497</v>
      </c>
      <c r="AK368" s="138" t="s">
        <v>541</v>
      </c>
      <c r="AL368" s="123">
        <v>8</v>
      </c>
      <c r="AM368" s="123">
        <v>644</v>
      </c>
      <c r="AN368" s="123">
        <v>29</v>
      </c>
      <c r="AO368" s="138" t="s">
        <v>27</v>
      </c>
      <c r="AP368" s="96"/>
      <c r="AQ368" s="96"/>
      <c r="AR368" s="96"/>
      <c r="AS368" s="96"/>
      <c r="AT368" s="96"/>
      <c r="AU368" s="96"/>
      <c r="AV368" s="96"/>
      <c r="AW368" s="96"/>
      <c r="AX368" s="96"/>
      <c r="AY368" s="96"/>
      <c r="AZ368" s="96"/>
      <c r="BA368" s="96"/>
      <c r="BB368" s="96"/>
      <c r="BC368" s="96"/>
      <c r="BD368" s="96"/>
      <c r="BE368" s="96"/>
      <c r="BF368" s="96"/>
      <c r="BG368" s="96"/>
      <c r="BH368" s="96"/>
      <c r="BI368" s="96"/>
      <c r="BJ368" s="96"/>
      <c r="BK368" s="96"/>
      <c r="BL368" s="96"/>
      <c r="BM368" s="96"/>
      <c r="BN368" s="96"/>
      <c r="BO368" s="96"/>
      <c r="BP368" s="96"/>
      <c r="BQ368" s="96"/>
      <c r="BR368" s="96"/>
      <c r="BS368" s="96"/>
      <c r="BT368" s="96"/>
      <c r="BU368" s="96"/>
      <c r="BV368" s="96"/>
      <c r="BW368" s="96"/>
      <c r="BX368" s="96"/>
      <c r="BY368" s="96"/>
      <c r="BZ368" s="96"/>
      <c r="CA368" s="96"/>
      <c r="CB368" s="96"/>
      <c r="CC368" s="96"/>
      <c r="CD368" s="96"/>
      <c r="CE368" s="96"/>
      <c r="CF368" s="96"/>
      <c r="CG368" s="96"/>
      <c r="CH368" s="96"/>
      <c r="CI368" s="96"/>
      <c r="CJ368" s="96"/>
      <c r="CK368" s="96"/>
      <c r="CL368" s="96"/>
      <c r="CM368" s="96"/>
      <c r="CN368" s="96"/>
    </row>
    <row r="369" spans="1:92" ht="15">
      <c r="A369" s="96"/>
      <c r="B369" s="102"/>
      <c r="C369" s="102"/>
      <c r="D369" s="102"/>
      <c r="E369" s="102"/>
      <c r="F369" s="102"/>
      <c r="G369" s="102"/>
      <c r="H369" s="102"/>
      <c r="I369" s="102"/>
      <c r="J369" s="102"/>
      <c r="K369" s="102"/>
      <c r="L369" s="102"/>
      <c r="M369" s="102"/>
      <c r="N369" s="102"/>
      <c r="O369" s="102"/>
      <c r="P369" s="102"/>
      <c r="Q369" s="96"/>
      <c r="R369" s="96"/>
      <c r="S369" s="96"/>
      <c r="T369" s="96"/>
      <c r="U369" s="96"/>
      <c r="V369" s="96"/>
      <c r="W369" s="96"/>
      <c r="X369" s="96"/>
      <c r="Y369" s="96"/>
      <c r="Z369" s="96"/>
      <c r="AA369" s="96"/>
      <c r="AB369" s="96"/>
      <c r="AC369" s="96"/>
      <c r="AD369" s="96"/>
      <c r="AE369" s="99"/>
      <c r="AF369" s="139" t="s">
        <v>498</v>
      </c>
      <c r="AG369" s="138">
        <v>8</v>
      </c>
      <c r="AH369" s="138" t="s">
        <v>27</v>
      </c>
      <c r="AI369" s="138" t="s">
        <v>27</v>
      </c>
      <c r="AJ369" s="138" t="s">
        <v>27</v>
      </c>
      <c r="AK369" s="138" t="s">
        <v>27</v>
      </c>
      <c r="AL369" s="123"/>
      <c r="AM369" s="123"/>
      <c r="AN369" s="123"/>
      <c r="AO369" s="138" t="s">
        <v>27</v>
      </c>
      <c r="AP369" s="96"/>
      <c r="AQ369" s="96"/>
      <c r="AR369" s="96"/>
      <c r="AS369" s="96"/>
      <c r="AT369" s="96"/>
      <c r="AU369" s="96"/>
      <c r="AV369" s="96"/>
      <c r="AW369" s="96"/>
      <c r="AX369" s="96"/>
      <c r="AY369" s="96"/>
      <c r="AZ369" s="96"/>
      <c r="BA369" s="96"/>
      <c r="BB369" s="96"/>
      <c r="BC369" s="96"/>
      <c r="BD369" s="96"/>
      <c r="BE369" s="96"/>
      <c r="BF369" s="96"/>
      <c r="BG369" s="96"/>
      <c r="BH369" s="96"/>
      <c r="BI369" s="96"/>
      <c r="BJ369" s="96"/>
      <c r="BK369" s="96"/>
      <c r="BL369" s="96"/>
      <c r="BM369" s="96"/>
      <c r="BN369" s="96"/>
      <c r="BO369" s="96"/>
      <c r="BP369" s="96"/>
      <c r="BQ369" s="96"/>
      <c r="BR369" s="96"/>
      <c r="BS369" s="96"/>
      <c r="BT369" s="96"/>
      <c r="BU369" s="96"/>
      <c r="BV369" s="96"/>
      <c r="BW369" s="96"/>
      <c r="BX369" s="96"/>
      <c r="BY369" s="96"/>
      <c r="BZ369" s="96"/>
      <c r="CA369" s="96"/>
      <c r="CB369" s="96"/>
      <c r="CC369" s="96"/>
      <c r="CD369" s="96"/>
      <c r="CE369" s="96"/>
      <c r="CF369" s="96"/>
      <c r="CG369" s="96"/>
      <c r="CH369" s="96"/>
      <c r="CI369" s="96"/>
      <c r="CJ369" s="96"/>
      <c r="CK369" s="96"/>
      <c r="CL369" s="96"/>
      <c r="CM369" s="96"/>
      <c r="CN369" s="96"/>
    </row>
    <row r="370" spans="1:92" ht="15">
      <c r="A370" s="96"/>
      <c r="B370" s="102"/>
      <c r="C370" s="102"/>
      <c r="D370" s="102"/>
      <c r="E370" s="102"/>
      <c r="F370" s="102"/>
      <c r="G370" s="102"/>
      <c r="H370" s="102"/>
      <c r="I370" s="102"/>
      <c r="J370" s="102"/>
      <c r="K370" s="102"/>
      <c r="L370" s="102"/>
      <c r="M370" s="102"/>
      <c r="N370" s="102"/>
      <c r="O370" s="102"/>
      <c r="P370" s="102"/>
      <c r="Q370" s="96"/>
      <c r="R370" s="96"/>
      <c r="S370" s="96"/>
      <c r="T370" s="96"/>
      <c r="U370" s="96"/>
      <c r="V370" s="96"/>
      <c r="W370" s="96"/>
      <c r="X370" s="96"/>
      <c r="Y370" s="96"/>
      <c r="Z370" s="96"/>
      <c r="AA370" s="96"/>
      <c r="AB370" s="96"/>
      <c r="AC370" s="96"/>
      <c r="AD370" s="96"/>
      <c r="AE370" s="96"/>
      <c r="AF370" s="110" t="s">
        <v>499</v>
      </c>
      <c r="AG370" s="148">
        <v>8</v>
      </c>
      <c r="AH370" s="110" t="s">
        <v>27</v>
      </c>
      <c r="AI370" s="110" t="s">
        <v>27</v>
      </c>
      <c r="AJ370" s="110" t="s">
        <v>27</v>
      </c>
      <c r="AK370" s="110" t="s">
        <v>27</v>
      </c>
      <c r="AL370" s="110"/>
      <c r="AM370" s="110"/>
      <c r="AN370" s="110"/>
      <c r="AO370" s="110" t="s">
        <v>27</v>
      </c>
      <c r="AP370" s="96"/>
      <c r="AQ370" s="96"/>
      <c r="AR370" s="96"/>
      <c r="AS370" s="96"/>
      <c r="AT370" s="96"/>
      <c r="AU370" s="96"/>
      <c r="AV370" s="96"/>
      <c r="AW370" s="96"/>
      <c r="AX370" s="96"/>
      <c r="AY370" s="96"/>
      <c r="AZ370" s="96"/>
      <c r="BA370" s="96"/>
      <c r="BB370" s="96"/>
      <c r="BC370" s="96"/>
      <c r="BD370" s="96"/>
      <c r="BE370" s="96"/>
      <c r="BF370" s="96"/>
      <c r="BG370" s="96"/>
      <c r="BH370" s="96"/>
      <c r="BI370" s="96"/>
      <c r="BJ370" s="96"/>
      <c r="BK370" s="96"/>
      <c r="BL370" s="96"/>
      <c r="BM370" s="96"/>
      <c r="BN370" s="96"/>
      <c r="BO370" s="96"/>
      <c r="BP370" s="96"/>
      <c r="BQ370" s="96"/>
      <c r="BR370" s="96"/>
      <c r="BS370" s="96"/>
      <c r="BT370" s="96"/>
      <c r="BU370" s="96"/>
      <c r="BV370" s="96"/>
      <c r="BW370" s="96"/>
      <c r="BX370" s="96"/>
      <c r="BY370" s="96"/>
      <c r="BZ370" s="96"/>
      <c r="CA370" s="96"/>
      <c r="CB370" s="96"/>
      <c r="CC370" s="96"/>
      <c r="CD370" s="96"/>
      <c r="CE370" s="96"/>
      <c r="CF370" s="96"/>
      <c r="CG370" s="96"/>
      <c r="CH370" s="96"/>
      <c r="CI370" s="96"/>
      <c r="CJ370" s="96"/>
      <c r="CK370" s="96"/>
      <c r="CL370" s="96"/>
      <c r="CM370" s="96"/>
      <c r="CN370" s="96"/>
    </row>
    <row r="371" spans="1:92">
      <c r="A371" s="96"/>
      <c r="B371" s="102"/>
      <c r="C371" s="102"/>
      <c r="D371" s="102"/>
      <c r="E371" s="102"/>
      <c r="F371" s="102"/>
      <c r="G371" s="102"/>
      <c r="H371" s="102"/>
      <c r="I371" s="102"/>
      <c r="J371" s="102"/>
      <c r="K371" s="102"/>
      <c r="L371" s="102"/>
      <c r="M371" s="102"/>
      <c r="N371" s="102"/>
      <c r="O371" s="102"/>
      <c r="P371" s="102"/>
      <c r="Q371" s="96"/>
      <c r="R371" s="96"/>
      <c r="S371" s="96"/>
      <c r="T371" s="96"/>
      <c r="U371" s="96"/>
      <c r="V371" s="96"/>
      <c r="W371" s="96"/>
      <c r="X371" s="96"/>
      <c r="Y371" s="96"/>
      <c r="Z371" s="96"/>
      <c r="AA371" s="96"/>
      <c r="AB371" s="96"/>
      <c r="AC371" s="96"/>
      <c r="AD371" s="96"/>
      <c r="AE371" s="96"/>
      <c r="AF371" s="96" t="s">
        <v>500</v>
      </c>
      <c r="AG371" s="96">
        <v>5</v>
      </c>
      <c r="AH371" s="96" t="s">
        <v>27</v>
      </c>
      <c r="AI371" s="96" t="s">
        <v>27</v>
      </c>
      <c r="AJ371" s="96" t="s">
        <v>27</v>
      </c>
      <c r="AK371" s="96" t="s">
        <v>27</v>
      </c>
      <c r="AL371" s="96"/>
      <c r="AM371" s="96"/>
      <c r="AN371" s="96"/>
      <c r="AO371" s="96" t="s">
        <v>27</v>
      </c>
      <c r="AP371" s="96"/>
      <c r="AQ371" s="96"/>
      <c r="AR371" s="96"/>
      <c r="AS371" s="96"/>
      <c r="AT371" s="96"/>
      <c r="AU371" s="96"/>
      <c r="AV371" s="96"/>
      <c r="AW371" s="96"/>
      <c r="AX371" s="96"/>
      <c r="AY371" s="96"/>
      <c r="AZ371" s="96"/>
      <c r="BA371" s="96"/>
      <c r="BB371" s="96"/>
      <c r="BC371" s="96"/>
      <c r="BD371" s="96"/>
      <c r="BE371" s="96"/>
      <c r="BF371" s="96"/>
      <c r="BG371" s="96"/>
      <c r="BH371" s="96"/>
      <c r="BI371" s="96"/>
      <c r="BJ371" s="96"/>
      <c r="BK371" s="96"/>
      <c r="BL371" s="96"/>
      <c r="BM371" s="96"/>
      <c r="BN371" s="96"/>
      <c r="BO371" s="96"/>
      <c r="BP371" s="96"/>
      <c r="BQ371" s="96"/>
      <c r="BR371" s="96"/>
      <c r="BS371" s="96"/>
      <c r="BT371" s="96"/>
      <c r="BU371" s="96"/>
      <c r="BV371" s="96"/>
      <c r="BW371" s="96"/>
      <c r="BX371" s="96"/>
      <c r="BY371" s="96"/>
      <c r="BZ371" s="96"/>
      <c r="CA371" s="96"/>
      <c r="CB371" s="96"/>
      <c r="CC371" s="96"/>
      <c r="CD371" s="96"/>
      <c r="CE371" s="96"/>
      <c r="CF371" s="96"/>
      <c r="CG371" s="96"/>
      <c r="CH371" s="96"/>
      <c r="CI371" s="96"/>
      <c r="CJ371" s="96"/>
      <c r="CK371" s="96"/>
      <c r="CL371" s="96"/>
      <c r="CM371" s="96"/>
      <c r="CN371" s="96"/>
    </row>
    <row r="372" spans="1:92">
      <c r="A372" s="96"/>
      <c r="B372" s="102"/>
      <c r="C372" s="102"/>
      <c r="D372" s="102"/>
      <c r="E372" s="102"/>
      <c r="F372" s="102"/>
      <c r="G372" s="102"/>
      <c r="H372" s="102"/>
      <c r="I372" s="102"/>
      <c r="J372" s="102"/>
      <c r="K372" s="102"/>
      <c r="L372" s="102"/>
      <c r="M372" s="102"/>
      <c r="N372" s="102"/>
      <c r="O372" s="102"/>
      <c r="P372" s="102"/>
      <c r="Q372" s="96"/>
      <c r="R372" s="96"/>
      <c r="S372" s="96"/>
      <c r="T372" s="96"/>
      <c r="U372" s="96"/>
      <c r="V372" s="96"/>
      <c r="W372" s="96"/>
      <c r="X372" s="96"/>
      <c r="Y372" s="96"/>
      <c r="Z372" s="96"/>
      <c r="AA372" s="96"/>
      <c r="AB372" s="96"/>
      <c r="AC372" s="96"/>
      <c r="AD372" s="96"/>
      <c r="AE372" s="96"/>
      <c r="AF372" s="96"/>
      <c r="AG372" s="96">
        <v>352</v>
      </c>
      <c r="AH372" s="96">
        <v>126</v>
      </c>
      <c r="AI372" s="96">
        <v>127</v>
      </c>
      <c r="AJ372" s="96">
        <v>230</v>
      </c>
      <c r="AK372" s="96">
        <v>357</v>
      </c>
      <c r="AL372" s="96">
        <v>1722</v>
      </c>
      <c r="AM372" s="96">
        <v>246597</v>
      </c>
      <c r="AN372" s="96">
        <v>9026</v>
      </c>
      <c r="AO372" s="96"/>
      <c r="AP372" s="96"/>
      <c r="AQ372" s="96"/>
      <c r="AR372" s="96"/>
      <c r="AS372" s="96"/>
      <c r="AT372" s="96"/>
      <c r="AU372" s="96"/>
      <c r="AV372" s="96"/>
      <c r="AW372" s="96"/>
      <c r="AX372" s="96"/>
      <c r="AY372" s="96"/>
      <c r="AZ372" s="96"/>
      <c r="BA372" s="96"/>
      <c r="BB372" s="96"/>
      <c r="BC372" s="96"/>
      <c r="BD372" s="96"/>
      <c r="BE372" s="96"/>
      <c r="BF372" s="96"/>
      <c r="BG372" s="96"/>
      <c r="BH372" s="96"/>
      <c r="BI372" s="96"/>
      <c r="BJ372" s="96"/>
      <c r="BK372" s="96"/>
      <c r="BL372" s="96"/>
      <c r="BM372" s="96"/>
      <c r="BN372" s="96"/>
      <c r="BO372" s="96"/>
      <c r="BP372" s="96"/>
      <c r="BQ372" s="96"/>
      <c r="BR372" s="96"/>
      <c r="BS372" s="96"/>
      <c r="BT372" s="96"/>
      <c r="BU372" s="96"/>
      <c r="BV372" s="96"/>
      <c r="BW372" s="96"/>
      <c r="BX372" s="96"/>
      <c r="BY372" s="96"/>
      <c r="BZ372" s="96"/>
      <c r="CA372" s="96"/>
      <c r="CB372" s="96"/>
      <c r="CC372" s="96"/>
      <c r="CD372" s="96"/>
      <c r="CE372" s="96"/>
      <c r="CF372" s="96"/>
      <c r="CG372" s="96"/>
      <c r="CH372" s="96"/>
      <c r="CI372" s="96"/>
      <c r="CJ372" s="96"/>
      <c r="CK372" s="96"/>
      <c r="CL372" s="96"/>
      <c r="CM372" s="96"/>
      <c r="CN372" s="96"/>
    </row>
    <row r="373" spans="1:92">
      <c r="A373" s="100"/>
      <c r="B373" s="208"/>
      <c r="C373" s="208"/>
      <c r="D373" s="208"/>
      <c r="E373" s="208"/>
      <c r="F373" s="208"/>
      <c r="G373" s="208"/>
      <c r="H373" s="208"/>
      <c r="I373" s="208"/>
      <c r="J373" s="208"/>
      <c r="K373" s="208"/>
      <c r="L373" s="208"/>
      <c r="M373" s="208"/>
      <c r="N373" s="208"/>
      <c r="O373" s="208"/>
      <c r="P373" s="208"/>
      <c r="Q373" s="100"/>
      <c r="R373" s="100"/>
      <c r="S373" s="100"/>
      <c r="T373" s="96"/>
      <c r="U373" s="96"/>
      <c r="V373" s="96"/>
      <c r="W373" s="96"/>
      <c r="X373" s="96"/>
      <c r="Y373" s="96"/>
      <c r="Z373" s="96"/>
      <c r="AA373" s="96"/>
      <c r="AB373" s="96"/>
      <c r="AC373" s="96"/>
      <c r="AD373" s="96"/>
      <c r="AE373" s="96"/>
      <c r="AF373" s="100"/>
      <c r="AG373" s="100"/>
      <c r="AH373" s="96"/>
      <c r="AI373" s="96">
        <v>225</v>
      </c>
      <c r="AJ373" s="96"/>
      <c r="AK373" s="96"/>
      <c r="AL373" s="96"/>
      <c r="AM373" s="96"/>
      <c r="AN373" s="96"/>
      <c r="AO373" s="96"/>
      <c r="AP373" s="100"/>
      <c r="AQ373" s="100"/>
      <c r="AR373" s="100"/>
      <c r="AS373" s="100"/>
      <c r="AT373" s="100"/>
      <c r="AU373" s="100"/>
      <c r="AV373" s="100"/>
      <c r="AW373" s="100"/>
      <c r="AX373" s="100"/>
      <c r="AY373" s="100"/>
      <c r="AZ373" s="100"/>
      <c r="BA373" s="100"/>
      <c r="BB373" s="100"/>
      <c r="BC373" s="100"/>
      <c r="BD373" s="100"/>
      <c r="BE373" s="100"/>
      <c r="BF373" s="100"/>
      <c r="BG373" s="100"/>
      <c r="BH373" s="100"/>
      <c r="BI373" s="100"/>
      <c r="BJ373" s="100"/>
      <c r="BK373" s="100"/>
      <c r="BL373" s="100"/>
      <c r="BM373" s="100"/>
      <c r="BN373" s="100"/>
      <c r="BO373" s="100"/>
      <c r="BP373" s="100"/>
      <c r="BQ373" s="100"/>
      <c r="BR373" s="100"/>
      <c r="BS373" s="100"/>
      <c r="BT373" s="100"/>
      <c r="BU373" s="100"/>
      <c r="BV373" s="100"/>
      <c r="BW373" s="100"/>
      <c r="BX373" s="100"/>
      <c r="BY373" s="100"/>
      <c r="BZ373" s="100"/>
      <c r="CA373" s="100"/>
      <c r="CB373" s="100"/>
      <c r="CC373" s="100"/>
      <c r="CD373" s="100"/>
      <c r="CE373" s="100"/>
      <c r="CF373" s="100"/>
      <c r="CG373" s="100"/>
      <c r="CH373" s="100"/>
      <c r="CI373" s="100"/>
      <c r="CJ373" s="100"/>
      <c r="CK373" s="100"/>
      <c r="CL373" s="100"/>
      <c r="CM373" s="100"/>
      <c r="CN373" s="100"/>
    </row>
  </sheetData>
  <sheetProtection algorithmName="SHA-512" hashValue="b2yf87r/JrEs/ahJ6XvyLG2kwPP7Ac8FN7R4NokZ+dv120uNDHsbu/gUYz1961NHDs1KJ8+NzfH7DEKZu5QGkw==" saltValue="eS1eZPeITAtfLieC4YVIfg==" spinCount="100000" sheet="1" objects="1" scenarios="1" formatCells="0" formatColumns="0" formatRows="0" insertColumns="0" insertRows="0" insertHyperlinks="0" deleteColumns="0" deleteRows="0" sort="0" autoFilter="0" pivotTables="0"/>
  <autoFilter ref="AE19:AO370" xr:uid="{00000000-0009-0000-0000-000000000000}"/>
  <mergeCells count="43">
    <mergeCell ref="L87:N87"/>
    <mergeCell ref="W9:W17"/>
    <mergeCell ref="U18:W18"/>
    <mergeCell ref="N11:Q11"/>
    <mergeCell ref="O13:R13"/>
    <mergeCell ref="U9:U17"/>
    <mergeCell ref="L84:N84"/>
    <mergeCell ref="C13:L13"/>
    <mergeCell ref="B63:C63"/>
    <mergeCell ref="D65:I65"/>
    <mergeCell ref="L65:R65"/>
    <mergeCell ref="E18:F18"/>
    <mergeCell ref="D66:I66"/>
    <mergeCell ref="D67:I67"/>
    <mergeCell ref="D84:F84"/>
    <mergeCell ref="L83:N83"/>
    <mergeCell ref="B99:R100"/>
    <mergeCell ref="Y17:AC17"/>
    <mergeCell ref="Y18:AC18"/>
    <mergeCell ref="B18:D18"/>
    <mergeCell ref="G18:K18"/>
    <mergeCell ref="L18:P18"/>
    <mergeCell ref="Q18:R18"/>
    <mergeCell ref="B98:R98"/>
    <mergeCell ref="B97:R97"/>
    <mergeCell ref="D90:R95"/>
    <mergeCell ref="L86:N86"/>
    <mergeCell ref="L85:N85"/>
    <mergeCell ref="D85:F85"/>
    <mergeCell ref="D78:E79"/>
    <mergeCell ref="I78:J79"/>
    <mergeCell ref="V9:V17"/>
    <mergeCell ref="Q1:S1"/>
    <mergeCell ref="C10:D10"/>
    <mergeCell ref="G10:H10"/>
    <mergeCell ref="N4:O4"/>
    <mergeCell ref="B1:P1"/>
    <mergeCell ref="N10:Q10"/>
    <mergeCell ref="I82:J83"/>
    <mergeCell ref="D82:G83"/>
    <mergeCell ref="L82:P82"/>
    <mergeCell ref="N78:O79"/>
    <mergeCell ref="L66:R71"/>
  </mergeCells>
  <phoneticPr fontId="9" type="noConversion"/>
  <conditionalFormatting sqref="B20:B23 B25:B29">
    <cfRule type="cellIs" dxfId="448" priority="33" stopIfTrue="1" operator="equal">
      <formula>0</formula>
    </cfRule>
  </conditionalFormatting>
  <conditionalFormatting sqref="B99">
    <cfRule type="cellIs" dxfId="447" priority="645" stopIfTrue="1" operator="equal">
      <formula>0</formula>
    </cfRule>
  </conditionalFormatting>
  <conditionalFormatting sqref="B20:D26">
    <cfRule type="cellIs" dxfId="446" priority="34" stopIfTrue="1" operator="equal">
      <formula>0</formula>
    </cfRule>
  </conditionalFormatting>
  <conditionalFormatting sqref="B20:D30">
    <cfRule type="cellIs" dxfId="445" priority="31" stopIfTrue="1" operator="equal">
      <formula>0</formula>
    </cfRule>
  </conditionalFormatting>
  <conditionalFormatting sqref="B27:D28">
    <cfRule type="cellIs" dxfId="444" priority="35" stopIfTrue="1" operator="equal">
      <formula>0</formula>
    </cfRule>
  </conditionalFormatting>
  <conditionalFormatting sqref="B29:D31">
    <cfRule type="containsBlanks" dxfId="443" priority="96" stopIfTrue="1">
      <formula>LEN(TRIM(B29))=0</formula>
    </cfRule>
  </conditionalFormatting>
  <conditionalFormatting sqref="B31:D31">
    <cfRule type="containsBlanks" dxfId="442" priority="93">
      <formula>LEN(TRIM(B31))=0</formula>
    </cfRule>
  </conditionalFormatting>
  <conditionalFormatting sqref="B32:D62 H32:J62">
    <cfRule type="containsBlanks" dxfId="441" priority="528">
      <formula>LEN(TRIM(B32))=0</formula>
    </cfRule>
  </conditionalFormatting>
  <conditionalFormatting sqref="B20:E20 B21:D28 E21:E62">
    <cfRule type="containsBlanks" dxfId="440" priority="32" stopIfTrue="1">
      <formula>LEN(TRIM(B20))=0</formula>
    </cfRule>
  </conditionalFormatting>
  <conditionalFormatting sqref="C13">
    <cfRule type="containsBlanks" dxfId="439" priority="5">
      <formula>LEN(TRIM(C13))=0</formula>
    </cfRule>
  </conditionalFormatting>
  <conditionalFormatting sqref="C10:D10">
    <cfRule type="containsBlanks" dxfId="438" priority="98">
      <formula>LEN(TRIM(C10))=0</formula>
    </cfRule>
  </conditionalFormatting>
  <conditionalFormatting sqref="D90">
    <cfRule type="cellIs" dxfId="437" priority="594" stopIfTrue="1" operator="equal">
      <formula>0</formula>
    </cfRule>
  </conditionalFormatting>
  <conditionalFormatting sqref="E69:H71">
    <cfRule type="cellIs" dxfId="436" priority="791" stopIfTrue="1" operator="equal">
      <formula>0</formula>
    </cfRule>
  </conditionalFormatting>
  <conditionalFormatting sqref="F20:F25">
    <cfRule type="containsBlanks" dxfId="435" priority="29" stopIfTrue="1">
      <formula>LEN(TRIM(F20))=0</formula>
    </cfRule>
  </conditionalFormatting>
  <conditionalFormatting sqref="F20:F28">
    <cfRule type="containsBlanks" dxfId="434" priority="27" stopIfTrue="1">
      <formula>LEN(TRIM(F20))=0</formula>
    </cfRule>
    <cfRule type="cellIs" dxfId="433" priority="28" stopIfTrue="1" operator="equal">
      <formula>0</formula>
    </cfRule>
  </conditionalFormatting>
  <conditionalFormatting sqref="F26:F31">
    <cfRule type="cellIs" dxfId="432" priority="30" stopIfTrue="1" operator="equal">
      <formula>0</formula>
    </cfRule>
  </conditionalFormatting>
  <conditionalFormatting sqref="F73:F75">
    <cfRule type="cellIs" dxfId="431" priority="537" stopIfTrue="1" operator="equal">
      <formula>0</formula>
    </cfRule>
  </conditionalFormatting>
  <conditionalFormatting sqref="F32:G62">
    <cfRule type="containsBlanks" dxfId="430" priority="92" stopIfTrue="1">
      <formula>LEN(TRIM(F32))=0</formula>
    </cfRule>
  </conditionalFormatting>
  <conditionalFormatting sqref="F79:G79 K79:L79">
    <cfRule type="cellIs" dxfId="429" priority="623" stopIfTrue="1" operator="equal">
      <formula>0</formula>
    </cfRule>
  </conditionalFormatting>
  <conditionalFormatting sqref="G32:G62">
    <cfRule type="cellIs" dxfId="428" priority="91" operator="equal">
      <formula>0</formula>
    </cfRule>
  </conditionalFormatting>
  <conditionalFormatting sqref="G84:G85">
    <cfRule type="cellIs" dxfId="427" priority="792" stopIfTrue="1" operator="equal">
      <formula>0</formula>
    </cfRule>
  </conditionalFormatting>
  <conditionalFormatting sqref="G10:H10">
    <cfRule type="containsBlanks" dxfId="426" priority="529">
      <formula>LEN(TRIM(G10))=0</formula>
    </cfRule>
  </conditionalFormatting>
  <conditionalFormatting sqref="G28:H28">
    <cfRule type="cellIs" dxfId="425" priority="14" stopIfTrue="1" operator="equal">
      <formula>0</formula>
    </cfRule>
  </conditionalFormatting>
  <conditionalFormatting sqref="G20:J26">
    <cfRule type="cellIs" dxfId="424" priority="17" stopIfTrue="1" operator="notEqual">
      <formula>#REF!</formula>
    </cfRule>
    <cfRule type="containsBlanks" dxfId="423" priority="21" stopIfTrue="1">
      <formula>LEN(TRIM(G20))=0</formula>
    </cfRule>
    <cfRule type="cellIs" dxfId="422" priority="19" stopIfTrue="1" operator="notEqual">
      <formula>#REF!</formula>
    </cfRule>
    <cfRule type="cellIs" dxfId="421" priority="16" stopIfTrue="1" operator="equal">
      <formula>0</formula>
    </cfRule>
    <cfRule type="cellIs" dxfId="420" priority="18" stopIfTrue="1" operator="equal">
      <formula>0</formula>
    </cfRule>
  </conditionalFormatting>
  <conditionalFormatting sqref="G20:J27">
    <cfRule type="cellIs" dxfId="419" priority="20" stopIfTrue="1" operator="equal">
      <formula>0</formula>
    </cfRule>
    <cfRule type="cellIs" dxfId="418" priority="13" stopIfTrue="1" operator="equal">
      <formula>0</formula>
    </cfRule>
  </conditionalFormatting>
  <conditionalFormatting sqref="G24:J24">
    <cfRule type="containsBlanks" dxfId="417" priority="12" stopIfTrue="1">
      <formula>LEN(TRIM(G24))=0</formula>
    </cfRule>
  </conditionalFormatting>
  <conditionalFormatting sqref="G27:J27">
    <cfRule type="cellIs" dxfId="416" priority="23" stopIfTrue="1" operator="equal">
      <formula>0</formula>
    </cfRule>
    <cfRule type="containsBlanks" dxfId="415" priority="11" stopIfTrue="1">
      <formula>LEN(TRIM(G27))=0</formula>
    </cfRule>
    <cfRule type="cellIs" dxfId="414" priority="22" stopIfTrue="1" operator="notEqual">
      <formula>#REF!</formula>
    </cfRule>
    <cfRule type="cellIs" dxfId="413" priority="25" stopIfTrue="1" operator="equal">
      <formula>0</formula>
    </cfRule>
    <cfRule type="cellIs" dxfId="412" priority="24" stopIfTrue="1" operator="notEqual">
      <formula>#REF!</formula>
    </cfRule>
  </conditionalFormatting>
  <conditionalFormatting sqref="G27:J31">
    <cfRule type="containsBlanks" dxfId="411" priority="26" stopIfTrue="1">
      <formula>LEN(TRIM(G27))=0</formula>
    </cfRule>
  </conditionalFormatting>
  <conditionalFormatting sqref="G28:J28 G20:J23 G25:J26">
    <cfRule type="containsBlanks" dxfId="410" priority="15" stopIfTrue="1">
      <formula>LEN(TRIM(G20))=0</formula>
    </cfRule>
  </conditionalFormatting>
  <conditionalFormatting sqref="H79">
    <cfRule type="cellIs" dxfId="409" priority="619" stopIfTrue="1" operator="greaterThan">
      <formula>1.2</formula>
    </cfRule>
    <cfRule type="cellIs" dxfId="408" priority="620" stopIfTrue="1" operator="lessThan">
      <formula>0.99</formula>
    </cfRule>
  </conditionalFormatting>
  <conditionalFormatting sqref="I4:I5 O13">
    <cfRule type="containsBlanks" dxfId="407" priority="531">
      <formula>LEN(TRIM(I4))=0</formula>
    </cfRule>
  </conditionalFormatting>
  <conditionalFormatting sqref="J85">
    <cfRule type="cellIs" dxfId="406" priority="535" stopIfTrue="1" operator="equal">
      <formula>0</formula>
    </cfRule>
  </conditionalFormatting>
  <conditionalFormatting sqref="K20:K63">
    <cfRule type="cellIs" dxfId="405" priority="545" stopIfTrue="1" operator="equal">
      <formula>0</formula>
    </cfRule>
  </conditionalFormatting>
  <conditionalFormatting sqref="L66">
    <cfRule type="cellIs" dxfId="404" priority="36" stopIfTrue="1" operator="equal">
      <formula>0</formula>
    </cfRule>
  </conditionalFormatting>
  <conditionalFormatting sqref="L20:O28">
    <cfRule type="cellIs" dxfId="403" priority="50" stopIfTrue="1" operator="equal">
      <formula>0</formula>
    </cfRule>
  </conditionalFormatting>
  <conditionalFormatting sqref="L29:O31">
    <cfRule type="containsBlanks" dxfId="402" priority="69" stopIfTrue="1">
      <formula>LEN(TRIM(L29))=0</formula>
    </cfRule>
  </conditionalFormatting>
  <conditionalFormatting sqref="L32:O62">
    <cfRule type="containsBlanks" dxfId="401" priority="527">
      <formula>LEN(TRIM(L32))=0</formula>
    </cfRule>
  </conditionalFormatting>
  <conditionalFormatting sqref="M79">
    <cfRule type="cellIs" dxfId="400" priority="621" stopIfTrue="1" operator="greaterThan">
      <formula>1.2</formula>
    </cfRule>
    <cfRule type="cellIs" dxfId="399" priority="622" stopIfTrue="1" operator="lessThan">
      <formula>0.8</formula>
    </cfRule>
  </conditionalFormatting>
  <conditionalFormatting sqref="N4:O4">
    <cfRule type="containsBlanks" dxfId="398" priority="493">
      <formula>LEN(TRIM(N4))=0</formula>
    </cfRule>
  </conditionalFormatting>
  <conditionalFormatting sqref="O83:P87">
    <cfRule type="cellIs" dxfId="397" priority="1" stopIfTrue="1" operator="equal">
      <formula>0</formula>
    </cfRule>
  </conditionalFormatting>
  <conditionalFormatting sqref="P20:P63">
    <cfRule type="cellIs" dxfId="396" priority="543" stopIfTrue="1" operator="equal">
      <formula>0</formula>
    </cfRule>
    <cfRule type="containsBlanks" dxfId="395" priority="544" stopIfTrue="1">
      <formula>LEN(TRIM(P20))=0</formula>
    </cfRule>
  </conditionalFormatting>
  <conditionalFormatting sqref="P79:Q79">
    <cfRule type="cellIs" dxfId="394" priority="37" stopIfTrue="1" operator="equal">
      <formula>0</formula>
    </cfRule>
  </conditionalFormatting>
  <conditionalFormatting sqref="Q20:Q21">
    <cfRule type="containsBlanks" dxfId="393" priority="8" stopIfTrue="1">
      <formula>LEN(TRIM(Q20))=0</formula>
    </cfRule>
  </conditionalFormatting>
  <conditionalFormatting sqref="Q20:Q28">
    <cfRule type="containsBlanks" dxfId="392" priority="6" stopIfTrue="1">
      <formula>LEN(TRIM(Q20))=0</formula>
    </cfRule>
    <cfRule type="cellIs" dxfId="391" priority="7" stopIfTrue="1" operator="equal">
      <formula>0</formula>
    </cfRule>
  </conditionalFormatting>
  <conditionalFormatting sqref="Q22:Q27">
    <cfRule type="cellIs" dxfId="390" priority="9" stopIfTrue="1" operator="equal">
      <formula>0</formula>
    </cfRule>
  </conditionalFormatting>
  <conditionalFormatting sqref="Q26:Q31">
    <cfRule type="containsBlanks" dxfId="389" priority="10" stopIfTrue="1">
      <formula>LEN(TRIM(Q26))=0</formula>
    </cfRule>
  </conditionalFormatting>
  <conditionalFormatting sqref="Q32:R62">
    <cfRule type="containsBlanks" dxfId="388" priority="525">
      <formula>LEN(TRIM(Q32))=0</formula>
    </cfRule>
  </conditionalFormatting>
  <conditionalFormatting sqref="R10:R11">
    <cfRule type="containsBlanks" dxfId="387" priority="530">
      <formula>LEN(TRIM(R10))=0</formula>
    </cfRule>
  </conditionalFormatting>
  <conditionalFormatting sqref="R20:R31">
    <cfRule type="containsBlanks" dxfId="386" priority="2">
      <formula>LEN(TRIM(R20))=0</formula>
    </cfRule>
  </conditionalFormatting>
  <conditionalFormatting sqref="R79">
    <cfRule type="cellIs" dxfId="385" priority="100" stopIfTrue="1" operator="lessThan">
      <formula>0.99</formula>
    </cfRule>
    <cfRule type="cellIs" dxfId="384" priority="99" stopIfTrue="1" operator="greaterThan">
      <formula>1.2</formula>
    </cfRule>
  </conditionalFormatting>
  <conditionalFormatting sqref="U20:W62">
    <cfRule type="cellIs" dxfId="383" priority="3" stopIfTrue="1" operator="equal">
      <formula>0</formula>
    </cfRule>
    <cfRule type="containsBlanks" dxfId="382" priority="4" stopIfTrue="1">
      <formula>LEN(TRIM(U20))=0</formula>
    </cfRule>
  </conditionalFormatting>
  <dataValidations count="13">
    <dataValidation allowBlank="1" showInputMessage="1" showErrorMessage="1" errorTitle="dato erróneo" error="ingresar número entero" sqref="D90" xr:uid="{00000000-0002-0000-0000-000000000000}"/>
    <dataValidation type="whole" allowBlank="1" showInputMessage="1" showErrorMessage="1" errorTitle="DATO ERRÓNEO" error="ingrese sólo números" sqref="Q20:R62 L20:O62 P79 H27 H20:J26 H28:J62 J27 G20:G62 U20:W62" xr:uid="{00000000-0002-0000-0000-000001000000}">
      <formula1>0</formula1>
      <formula2>1000000</formula2>
    </dataValidation>
    <dataValidation type="whole" allowBlank="1" showInputMessage="1" showErrorMessage="1" errorTitle="DATO ERRÓNEO" error="ingrese sólo números, con año de cuatro cifras" sqref="F20:F62" xr:uid="{00000000-0002-0000-0000-000002000000}">
      <formula1>1995</formula1>
      <formula2>5000</formula2>
    </dataValidation>
    <dataValidation type="whole" allowBlank="1" showInputMessage="1" showErrorMessage="1" errorTitle="DATO ERRÓNEO" error="ingrese sólo números del cuerpo del RBD. _x000a_NO INGRESAR AQUÍ el dígito verificador (DV) del RBD; ya que  va en celda contigüa" sqref="B20:B62" xr:uid="{00000000-0002-0000-0000-000003000000}">
      <formula1>1</formula1>
      <formula2>100000000</formula2>
    </dataValidation>
    <dataValidation type="whole" allowBlank="1" showInputMessage="1" showErrorMessage="1" errorTitle="DATO ERRÓNEO" error="ingrese sólo números del dígito verificador (DV) del RBD, sin considerar guión (-)" sqref="C20:C62" xr:uid="{00000000-0002-0000-0000-000004000000}">
      <formula1>0</formula1>
      <formula2>9</formula2>
    </dataValidation>
    <dataValidation allowBlank="1" showInputMessage="1" showErrorMessage="1" errorTitle="FORMATO AÑO ERRÓNEO" error="INGRESAR AÑO CON NÚMERO DE 4 DÍGITOS, POR EJEMPLO 2005" sqref="K10" xr:uid="{00000000-0002-0000-0000-000005000000}"/>
    <dataValidation type="whole" allowBlank="1" showInputMessage="1" showErrorMessage="1" errorTitle="FORMATO AÑO ERRÓNEO" error="INGRESAR AÑO CON NÚMERO DE 4 DÍGITOS, POR EJEMPLO 2005" sqref="G10:H10" xr:uid="{00000000-0002-0000-0000-000007000000}">
      <formula1>2011</formula1>
      <formula2>2100</formula2>
    </dataValidation>
    <dataValidation type="decimal" allowBlank="1" showInputMessage="1" showErrorMessage="1" errorTitle="DATO ERRÓNEO" error="INGRESAR NÚMERO DE MESES EN QUE SE EJECUTÓ HPV EN AÑO INFORMADO. ( 1 a 12 meses)_x000a_PARA PROYECTOS DE CONTINUIDAD, SE CONSIDERAN 12 MESES, SALVO SITUACIONES ESPECIALES" sqref="R12" xr:uid="{00000000-0002-0000-0000-000008000000}">
      <formula1>1</formula1>
      <formula2>12</formula2>
    </dataValidation>
    <dataValidation type="list" allowBlank="1" showInputMessage="1" showErrorMessage="1" sqref="I4:I5" xr:uid="{00000000-0002-0000-0000-00000A000000}">
      <formula1>$AF$1:$AF$2</formula1>
    </dataValidation>
    <dataValidation type="list" allowBlank="1" showInputMessage="1" showErrorMessage="1" errorTitle="DATO ERRÓNEO" error="ingresar opción, según lista deplegable celda:_x000a_• EDUCACION MUNICIPAL_x000a_• SALUD MUNICIPAL_x000a_• DESARROLLO COMUNITARIO MUNICIPAL_x000a_• SERVICIO DE SALUD_x000a_• UNIVERSIDAD_x000a_• PRIVADO_x000a_• GOBERNACIÓN_x000a_• OTRO" sqref="N14 N15:Q16" xr:uid="{00000000-0002-0000-0000-00000D000000}">
      <formula1>$AE$1:$AE$20</formula1>
    </dataValidation>
    <dataValidation type="decimal" allowBlank="1" showInputMessage="1" showErrorMessage="1" errorTitle="DATO ERRÓNEO" error="INGRESAR NÚMERO DE MESES EN QUE SE EJECUTA HPV EN AÑO INFORMADO. ( 1 a 12 meses)_x000a_PARA PROYECTOS DE CONTINUIDAD, SE CONSIDERAN 12 MESES, SALVO SITUACIONES ESPECIALES" sqref="R11" xr:uid="{00000000-0002-0000-0000-000010000000}">
      <formula1>1</formula1>
      <formula2>12</formula2>
    </dataValidation>
    <dataValidation type="list" allowBlank="1" showInputMessage="1" showErrorMessage="1" sqref="C10:D10" xr:uid="{F2D61B4E-B805-416B-A8A7-6CB45E742CC5}">
      <formula1>$AF$20:$AF$371</formula1>
    </dataValidation>
    <dataValidation type="list" allowBlank="1" showInputMessage="1" showErrorMessage="1" errorTitle="DATO ERRÓNEO" error="ingrese número, según Dependencia Administrativa de la escuela:_x000a_1=Corporación Municipal_x000a_2=Municipal DAEM_x000a_3=Particular Subvencionado_x000a_4=Servicio Local de Educación Pública (SLEP)_x000a_" prompt="ingrese número, según Dependencia Administrativa de la escuela:_x000a_1=Corporación Municipal_x000a_2=Municipal DAEM_x000a_3=Particular Subvencionado_x000a_5=Administración Delegada (C.P 3166)_x000a_6=Servicio Local de Educación (SLE)" sqref="E20:E62" xr:uid="{2BFEBE57-C7CC-4D5E-BEE8-2FCE25827807}">
      <formula1>$AE$20:$AE$24</formula1>
    </dataValidation>
  </dataValidations>
  <pageMargins left="0.17" right="0.75" top="0.28000000000000003" bottom="0.28999999999999998" header="0" footer="0"/>
  <pageSetup scale="78" orientation="landscape" horizontalDpi="300" verticalDpi="300" r:id="rId1"/>
  <headerFooter alignWithMargins="0"/>
  <ignoredErrors>
    <ignoredError sqref="K20:K21 K22:K27" formulaRange="1"/>
  </ignoredError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9"/>
  <dimension ref="A1"/>
  <sheetViews>
    <sheetView topLeftCell="A10" workbookViewId="0"/>
  </sheetViews>
  <sheetFormatPr defaultColWidth="11.42578125" defaultRowHeight="15"/>
  <sheetData/>
  <sheetProtection algorithmName="SHA-512" hashValue="4elCrQoZU5HJwQUsdFjGhr+i96GXizLiJq1LdklSpvWiFGdq/KV29MOyr7hg5xvbcDenZA0PUWSCvbt1LfS7Yg==" saltValue="sa60Ia0QXbrpXGbAxBUg+w==" spinCount="100000" sheet="1" objects="1" scenarios="1" formatCells="0" formatColumns="0" formatRows="0" insertColumns="0" insertRows="0" insertHyperlinks="0" deleteColumns="0" deleteRows="0" sort="0" autoFilter="0" pivotTables="0"/>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pageSetUpPr fitToPage="1"/>
  </sheetPr>
  <dimension ref="A1:IS65"/>
  <sheetViews>
    <sheetView showGridLines="0" topLeftCell="C1" zoomScale="115" zoomScaleNormal="115" workbookViewId="0">
      <selection activeCell="C1" sqref="C1"/>
    </sheetView>
  </sheetViews>
  <sheetFormatPr defaultColWidth="0" defaultRowHeight="12.75" zeroHeight="1"/>
  <cols>
    <col min="1" max="2" width="0" style="77" hidden="1" customWidth="1"/>
    <col min="3" max="3" width="18.42578125" style="77" customWidth="1"/>
    <col min="4" max="4" width="13.42578125" style="77" customWidth="1"/>
    <col min="5" max="5" width="11.42578125" style="77" customWidth="1"/>
    <col min="6" max="6" width="11.5703125" style="77" customWidth="1"/>
    <col min="7" max="7" width="10.42578125" style="77" customWidth="1"/>
    <col min="8" max="8" width="5" style="77" customWidth="1"/>
    <col min="9" max="9" width="4.7109375" style="77" customWidth="1"/>
    <col min="10" max="10" width="9.42578125" style="77" customWidth="1"/>
    <col min="11" max="11" width="6.42578125" style="77" customWidth="1"/>
    <col min="12" max="12" width="7.42578125" style="77" customWidth="1"/>
    <col min="13" max="13" width="8.140625" style="77" customWidth="1"/>
    <col min="14" max="14" width="10.42578125" style="77" customWidth="1"/>
    <col min="15" max="15" width="12.42578125" style="77" customWidth="1"/>
    <col min="16" max="16" width="11.42578125" style="77" customWidth="1"/>
    <col min="17" max="17" width="10.42578125" style="77" customWidth="1"/>
    <col min="18" max="18" width="14.42578125" style="77" customWidth="1"/>
    <col min="19" max="19" width="13.42578125" style="77" customWidth="1"/>
    <col min="20" max="20" width="17.42578125" style="77" customWidth="1"/>
    <col min="21" max="21" width="12.42578125" style="77" hidden="1" customWidth="1"/>
    <col min="22" max="37" width="11.42578125" style="77" hidden="1" customWidth="1"/>
    <col min="38" max="38" width="2.85546875" style="77" customWidth="1"/>
    <col min="39" max="39" width="110.42578125" style="77" customWidth="1"/>
    <col min="40" max="40" width="2.140625" style="77" customWidth="1"/>
    <col min="41" max="16384" width="11.42578125" style="77" hidden="1"/>
  </cols>
  <sheetData>
    <row r="1" spans="1:56" ht="17.100000000000001" customHeight="1">
      <c r="A1" s="100"/>
      <c r="B1" s="100"/>
      <c r="C1" s="221" t="s">
        <v>610</v>
      </c>
      <c r="D1" s="100"/>
      <c r="E1" s="100"/>
      <c r="F1" s="100"/>
      <c r="G1" s="100"/>
      <c r="H1" s="100"/>
      <c r="I1" s="100"/>
      <c r="J1" s="100"/>
      <c r="K1" s="100"/>
      <c r="L1" s="100"/>
      <c r="M1" s="100"/>
      <c r="N1" s="100"/>
      <c r="O1" s="100"/>
      <c r="P1" s="100"/>
      <c r="Q1" s="100"/>
      <c r="R1" s="100"/>
      <c r="S1" s="100"/>
      <c r="T1" s="96"/>
      <c r="U1" s="96"/>
      <c r="V1" s="96"/>
      <c r="W1" s="222" t="s">
        <v>6</v>
      </c>
      <c r="X1" s="223"/>
      <c r="Y1" s="223"/>
      <c r="Z1" s="223"/>
      <c r="AA1" s="224" t="s">
        <v>611</v>
      </c>
      <c r="AB1" s="225" t="str">
        <f>+V13</f>
        <v>JULIO</v>
      </c>
      <c r="AC1" s="223"/>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row>
    <row r="2" spans="1:56" ht="16.350000000000001" customHeight="1">
      <c r="A2" s="100"/>
      <c r="B2" s="100"/>
      <c r="C2" s="226" t="s">
        <v>612</v>
      </c>
      <c r="D2" s="227"/>
      <c r="E2" s="227"/>
      <c r="F2" s="227"/>
      <c r="G2" s="227"/>
      <c r="H2" s="227"/>
      <c r="I2" s="227"/>
      <c r="J2" s="227"/>
      <c r="K2" s="227"/>
      <c r="L2" s="227"/>
      <c r="M2" s="227"/>
      <c r="N2" s="227"/>
      <c r="O2" s="227"/>
      <c r="P2" s="227"/>
      <c r="Q2" s="227"/>
      <c r="R2" s="227"/>
      <c r="S2" s="100"/>
      <c r="T2" s="96"/>
      <c r="U2" s="96"/>
      <c r="V2" s="96"/>
      <c r="W2" s="222" t="s">
        <v>6</v>
      </c>
      <c r="X2" s="228" t="s">
        <v>613</v>
      </c>
      <c r="Y2" s="229" t="str">
        <f>+IF('F1 COBERTURA ESTABLECIMIENTOS'!$R$10=0,0,IF(ISERROR(VALUE(CONCATENATE("junio","-",'F1 COBERTURA ESTABLECIMIENTOS'!$R$10))),"",VALUE(CONCATENATE("junio","-",'F1 COBERTURA ESTABLECIMIENTOS'!$R$10))))</f>
        <v/>
      </c>
      <c r="Z2" s="230">
        <v>12</v>
      </c>
      <c r="AA2" s="224" t="s">
        <v>614</v>
      </c>
      <c r="AB2" s="225" t="str">
        <f>+V18</f>
        <v>DICIEMBRE</v>
      </c>
      <c r="AC2" s="110"/>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row>
    <row r="3" spans="1:56" ht="9.6" customHeight="1">
      <c r="A3" s="100"/>
      <c r="B3" s="100"/>
      <c r="C3" s="2065"/>
      <c r="D3" s="2065"/>
      <c r="E3" s="2065"/>
      <c r="F3" s="2065"/>
      <c r="G3" s="2065"/>
      <c r="H3" s="2065"/>
      <c r="I3" s="2065"/>
      <c r="J3" s="2065"/>
      <c r="K3" s="2065"/>
      <c r="L3" s="2065"/>
      <c r="M3" s="2065"/>
      <c r="N3" s="2065"/>
      <c r="O3" s="2065"/>
      <c r="P3" s="2065"/>
      <c r="Q3" s="2065"/>
      <c r="R3" s="2065"/>
      <c r="S3" s="100"/>
      <c r="T3" s="96"/>
      <c r="U3" s="96"/>
      <c r="V3" s="96"/>
      <c r="W3" s="222" t="s">
        <v>6</v>
      </c>
      <c r="X3" s="231" t="s">
        <v>615</v>
      </c>
      <c r="Y3" s="232">
        <f>+IF(ISERROR(VALUE(CONCATENATE(AA3,"-",Z3))),"",VALUE(CONCATENATE(AA3,"-",Z3)))</f>
        <v>45992</v>
      </c>
      <c r="Z3" s="222">
        <f>+$N$5</f>
        <v>2025</v>
      </c>
      <c r="AA3" s="222" t="str">
        <f>+IF('F1 COBERTURA ESTABLECIMIENTOS'!$I$4=$V$4,'F2 PERFIL EQUIPO EJECUTOR'!$AB$1,IF('F1 COBERTURA ESTABLECIMIENTOS'!I5=$V$4,'F2 PERFIL EQUIPO EJECUTOR'!$AB$2,'F2 PERFIL EQUIPO EJECUTOR'!$V$7))</f>
        <v>DICIEMBRE</v>
      </c>
      <c r="AB3" s="233"/>
      <c r="AC3" s="110"/>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row>
    <row r="4" spans="1:56" ht="17.45" customHeight="1">
      <c r="A4" s="100"/>
      <c r="B4" s="100"/>
      <c r="C4" s="2065"/>
      <c r="D4" s="2065"/>
      <c r="E4" s="2065"/>
      <c r="F4" s="2065"/>
      <c r="G4" s="2065"/>
      <c r="H4" s="2065"/>
      <c r="I4" s="2065"/>
      <c r="J4" s="2065"/>
      <c r="K4" s="2065"/>
      <c r="L4" s="2065"/>
      <c r="M4" s="2065"/>
      <c r="N4" s="2065"/>
      <c r="O4" s="2065"/>
      <c r="P4" s="2065"/>
      <c r="Q4" s="2065"/>
      <c r="R4" s="2065"/>
      <c r="S4" s="100"/>
      <c r="T4" s="96"/>
      <c r="U4" s="96"/>
      <c r="V4" s="99" t="s">
        <v>8</v>
      </c>
      <c r="W4" s="222" t="s">
        <v>6</v>
      </c>
      <c r="X4" s="231" t="s">
        <v>616</v>
      </c>
      <c r="Y4" s="222" t="e">
        <f>DAYS360($Y$2,$Y$3,TRUE)/30</f>
        <v>#VALUE!</v>
      </c>
      <c r="Z4" s="233"/>
      <c r="AA4" s="233"/>
      <c r="AB4" s="233"/>
      <c r="AC4" s="110"/>
      <c r="AD4" s="223"/>
      <c r="AE4" s="223"/>
      <c r="AF4" s="96"/>
      <c r="AG4" s="96"/>
      <c r="AH4" s="96"/>
      <c r="AI4" s="96"/>
      <c r="AJ4" s="96"/>
      <c r="AK4" s="96"/>
      <c r="AL4" s="96"/>
      <c r="AM4" s="96"/>
      <c r="AN4" s="96"/>
      <c r="AO4" s="96"/>
      <c r="AP4" s="96"/>
      <c r="AQ4" s="96"/>
      <c r="AR4" s="96"/>
      <c r="AS4" s="96"/>
      <c r="AT4" s="96"/>
      <c r="AU4" s="96"/>
      <c r="AV4" s="96"/>
      <c r="AW4" s="96"/>
      <c r="AX4" s="96"/>
      <c r="AY4" s="96"/>
      <c r="AZ4" s="96"/>
      <c r="BA4" s="96"/>
      <c r="BB4" s="96"/>
      <c r="BC4" s="96"/>
      <c r="BD4" s="96"/>
    </row>
    <row r="5" spans="1:56" ht="16.5">
      <c r="A5" s="100"/>
      <c r="B5" s="100"/>
      <c r="C5" s="234" t="s">
        <v>617</v>
      </c>
      <c r="D5" s="2082">
        <f>'F1 COBERTURA ESTABLECIMIENTOS'!C10</f>
        <v>0</v>
      </c>
      <c r="E5" s="2083"/>
      <c r="F5" s="2083"/>
      <c r="G5" s="2083"/>
      <c r="H5" s="2083"/>
      <c r="I5" s="2083"/>
      <c r="J5" s="235"/>
      <c r="K5" s="236" t="s">
        <v>618</v>
      </c>
      <c r="L5" s="1371" t="str">
        <f>'F1 COBERTURA ESTABLECIMIENTOS'!K10</f>
        <v/>
      </c>
      <c r="M5" s="234" t="s">
        <v>619</v>
      </c>
      <c r="N5" s="1372">
        <f>+'F1 COBERTURA ESTABLECIMIENTOS'!G10</f>
        <v>2025</v>
      </c>
      <c r="O5" s="2067" t="s">
        <v>620</v>
      </c>
      <c r="P5" s="2067"/>
      <c r="Q5" s="2068" t="str">
        <f>+Y2</f>
        <v/>
      </c>
      <c r="R5" s="2069"/>
      <c r="S5" s="100"/>
      <c r="T5" s="96"/>
      <c r="U5" s="96"/>
      <c r="V5" s="96"/>
      <c r="W5" s="222" t="s">
        <v>6</v>
      </c>
      <c r="X5" s="237" t="s">
        <v>621</v>
      </c>
      <c r="Y5" s="237" t="s">
        <v>622</v>
      </c>
      <c r="Z5" s="237" t="s">
        <v>623</v>
      </c>
      <c r="AA5" s="2079" t="s">
        <v>624</v>
      </c>
      <c r="AB5" s="2079"/>
      <c r="AC5" s="110"/>
      <c r="AD5" s="110"/>
      <c r="AE5" s="110"/>
      <c r="AF5" s="96"/>
      <c r="AG5" s="96"/>
      <c r="AH5" s="96"/>
      <c r="AI5" s="96"/>
      <c r="AJ5" s="96"/>
      <c r="AK5" s="96"/>
      <c r="AL5" s="96"/>
      <c r="AM5" s="96"/>
      <c r="AN5" s="96"/>
      <c r="AO5" s="96"/>
      <c r="AP5" s="96"/>
      <c r="AQ5" s="96"/>
      <c r="AR5" s="96"/>
      <c r="AS5" s="96"/>
      <c r="AT5" s="96"/>
      <c r="AU5" s="96"/>
      <c r="AV5" s="96"/>
      <c r="AW5" s="96"/>
      <c r="AX5" s="96"/>
      <c r="AY5" s="96"/>
      <c r="AZ5" s="96"/>
      <c r="BA5" s="96"/>
      <c r="BB5" s="96"/>
      <c r="BC5" s="96"/>
      <c r="BD5" s="96"/>
    </row>
    <row r="6" spans="1:56" ht="15">
      <c r="A6" s="100"/>
      <c r="B6" s="100"/>
      <c r="C6" s="96"/>
      <c r="D6" s="96"/>
      <c r="E6" s="96"/>
      <c r="F6" s="96"/>
      <c r="G6" s="96"/>
      <c r="H6" s="96"/>
      <c r="I6" s="96"/>
      <c r="J6" s="96"/>
      <c r="K6" s="96"/>
      <c r="L6" s="96"/>
      <c r="M6" s="96"/>
      <c r="N6" s="96"/>
      <c r="O6" s="2067"/>
      <c r="P6" s="2067"/>
      <c r="Q6" s="238"/>
      <c r="R6" s="238"/>
      <c r="S6" s="100"/>
      <c r="T6" s="96"/>
      <c r="U6" s="96"/>
      <c r="V6" s="96"/>
      <c r="W6" s="222" t="s">
        <v>6</v>
      </c>
      <c r="X6" s="239">
        <f>SUMIF($H$14:$H$52,"x",$L$14:$L$52)</f>
        <v>0</v>
      </c>
      <c r="Y6" s="240">
        <f>SUMIF($X$14:$X$51,"x",$L$14:$L$52)</f>
        <v>0</v>
      </c>
      <c r="Z6" s="239">
        <f>+X6-Y6</f>
        <v>0</v>
      </c>
      <c r="AA6" s="2080" t="str">
        <f>+IF(ISERROR(Y6/X6),"",Y6/X6)</f>
        <v/>
      </c>
      <c r="AB6" s="2080"/>
      <c r="AC6" s="110"/>
      <c r="AD6" s="110"/>
      <c r="AE6" s="110"/>
      <c r="AF6" s="96"/>
      <c r="AG6" s="96"/>
      <c r="AH6" s="96"/>
      <c r="AI6" s="96"/>
      <c r="AJ6" s="96"/>
      <c r="AK6" s="96"/>
      <c r="AL6" s="96"/>
      <c r="AM6" s="96"/>
      <c r="AN6" s="96"/>
      <c r="AO6" s="96"/>
      <c r="AP6" s="96"/>
      <c r="AQ6" s="96"/>
      <c r="AR6" s="96"/>
      <c r="AS6" s="96"/>
      <c r="AT6" s="96"/>
      <c r="AU6" s="96"/>
      <c r="AV6" s="96"/>
      <c r="AW6" s="96"/>
      <c r="AX6" s="96"/>
      <c r="AY6" s="96"/>
      <c r="AZ6" s="96"/>
      <c r="BA6" s="96"/>
      <c r="BB6" s="96"/>
      <c r="BC6" s="96"/>
      <c r="BD6" s="96"/>
    </row>
    <row r="7" spans="1:56" ht="17.45" customHeight="1">
      <c r="A7" s="100"/>
      <c r="B7" s="100"/>
      <c r="C7" s="234" t="s">
        <v>516</v>
      </c>
      <c r="D7" s="2084" t="str">
        <f>'F1 COBERTURA ESTABLECIMIENTOS'!C13</f>
        <v/>
      </c>
      <c r="E7" s="2084"/>
      <c r="F7" s="2084"/>
      <c r="G7" s="2084"/>
      <c r="H7" s="2084"/>
      <c r="I7" s="2084"/>
      <c r="J7" s="96"/>
      <c r="K7" s="96"/>
      <c r="L7" s="96"/>
      <c r="M7" s="241"/>
      <c r="N7" s="96"/>
      <c r="O7" s="238"/>
      <c r="P7" s="238"/>
      <c r="Q7" s="242" t="s">
        <v>624</v>
      </c>
      <c r="R7" s="1373" t="str">
        <f>+$AA$6</f>
        <v/>
      </c>
      <c r="S7" s="100"/>
      <c r="T7" s="96"/>
      <c r="U7" s="243"/>
      <c r="V7" s="244" t="s">
        <v>625</v>
      </c>
      <c r="W7" s="96"/>
      <c r="X7" s="244" t="s">
        <v>626</v>
      </c>
      <c r="Y7" s="245"/>
      <c r="Z7" s="245"/>
      <c r="AA7" s="245"/>
      <c r="AB7" s="223"/>
      <c r="AC7" s="110"/>
      <c r="AD7" s="110"/>
      <c r="AE7" s="110"/>
      <c r="AF7" s="96"/>
      <c r="AG7" s="96"/>
      <c r="AH7" s="96"/>
      <c r="AI7" s="96"/>
      <c r="AJ7" s="96"/>
      <c r="AK7" s="96"/>
      <c r="AL7" s="96"/>
      <c r="AM7" s="96"/>
      <c r="AN7" s="96"/>
      <c r="AO7" s="96"/>
      <c r="AP7" s="96"/>
      <c r="AQ7" s="96"/>
      <c r="AR7" s="96"/>
      <c r="AS7" s="96"/>
      <c r="AT7" s="96"/>
      <c r="AU7" s="96"/>
      <c r="AV7" s="96"/>
      <c r="AW7" s="96"/>
      <c r="AX7" s="96"/>
      <c r="AY7" s="96"/>
      <c r="AZ7" s="96"/>
      <c r="BA7" s="96"/>
      <c r="BB7" s="96"/>
      <c r="BC7" s="96"/>
      <c r="BD7" s="96"/>
    </row>
    <row r="8" spans="1:56" ht="14.45" customHeight="1">
      <c r="A8" s="100"/>
      <c r="B8" s="100"/>
      <c r="C8" s="96"/>
      <c r="D8" s="96"/>
      <c r="E8" s="96"/>
      <c r="F8" s="96"/>
      <c r="G8" s="96"/>
      <c r="H8" s="235"/>
      <c r="I8" s="235"/>
      <c r="J8" s="235"/>
      <c r="K8" s="235"/>
      <c r="L8" s="96"/>
      <c r="M8" s="246"/>
      <c r="N8" s="246"/>
      <c r="O8" s="247"/>
      <c r="P8" s="248"/>
      <c r="Q8" s="249" t="s">
        <v>627</v>
      </c>
      <c r="R8" s="1374" t="str">
        <f>IF(L52&gt;0,SUMIF($H$14:$H$52, "X",K14:K52),"")</f>
        <v/>
      </c>
      <c r="S8" s="100"/>
      <c r="T8" s="96"/>
      <c r="U8" s="243"/>
      <c r="V8" s="244" t="s">
        <v>628</v>
      </c>
      <c r="W8" s="250">
        <v>2008</v>
      </c>
      <c r="X8" s="251" t="s">
        <v>629</v>
      </c>
      <c r="Y8" s="223"/>
      <c r="Z8" s="252" t="s">
        <v>630</v>
      </c>
      <c r="AA8" s="252" t="s">
        <v>631</v>
      </c>
      <c r="AB8" s="253"/>
      <c r="AC8" s="110"/>
      <c r="AD8" s="110"/>
      <c r="AE8" s="110"/>
      <c r="AF8" s="96"/>
      <c r="AG8" s="96"/>
      <c r="AH8" s="96"/>
      <c r="AI8" s="96"/>
      <c r="AJ8" s="96"/>
      <c r="AK8" s="96"/>
      <c r="AL8" s="96"/>
      <c r="AM8" s="96"/>
      <c r="AN8" s="96"/>
      <c r="AO8" s="96"/>
      <c r="AP8" s="96"/>
      <c r="AQ8" s="96"/>
      <c r="AR8" s="96"/>
      <c r="AS8" s="96"/>
      <c r="AT8" s="96"/>
      <c r="AU8" s="96"/>
      <c r="AV8" s="96"/>
      <c r="AW8" s="96"/>
      <c r="AX8" s="96"/>
      <c r="AY8" s="96"/>
      <c r="AZ8" s="96"/>
      <c r="BA8" s="96"/>
      <c r="BB8" s="96"/>
      <c r="BC8" s="96"/>
      <c r="BD8" s="96"/>
    </row>
    <row r="9" spans="1:56" ht="15">
      <c r="A9" s="96"/>
      <c r="B9" s="96"/>
      <c r="C9" s="2066" t="s">
        <v>632</v>
      </c>
      <c r="D9" s="2066"/>
      <c r="E9" s="2066"/>
      <c r="F9" s="2066"/>
      <c r="G9" s="2066"/>
      <c r="H9" s="2066"/>
      <c r="I9" s="2066"/>
      <c r="J9" s="2066"/>
      <c r="K9" s="2066"/>
      <c r="L9" s="96"/>
      <c r="M9" s="96"/>
      <c r="N9" s="96"/>
      <c r="O9" s="254"/>
      <c r="P9" s="110"/>
      <c r="Q9" s="255"/>
      <c r="R9" s="256" t="s">
        <v>633</v>
      </c>
      <c r="S9" s="96"/>
      <c r="T9" s="96"/>
      <c r="U9" s="96"/>
      <c r="V9" s="244" t="s">
        <v>634</v>
      </c>
      <c r="W9" s="250">
        <v>2009</v>
      </c>
      <c r="X9" s="233"/>
      <c r="Y9" s="233"/>
      <c r="Z9" s="233"/>
      <c r="AA9" s="233"/>
      <c r="AB9" s="233"/>
      <c r="AC9" s="110"/>
      <c r="AD9" s="110"/>
      <c r="AE9" s="110"/>
      <c r="AF9" s="96"/>
      <c r="AG9" s="96"/>
      <c r="AH9" s="96"/>
      <c r="AI9" s="96"/>
      <c r="AJ9" s="96"/>
      <c r="AK9" s="96"/>
      <c r="AL9" s="96"/>
      <c r="AM9" s="96"/>
      <c r="AN9" s="96"/>
      <c r="AO9" s="96"/>
      <c r="AP9" s="96"/>
      <c r="AQ9" s="96"/>
      <c r="AR9" s="96"/>
      <c r="AS9" s="96"/>
      <c r="AT9" s="96"/>
      <c r="AU9" s="96"/>
      <c r="AV9" s="96"/>
      <c r="AW9" s="96"/>
      <c r="AX9" s="96"/>
      <c r="AY9" s="96"/>
      <c r="AZ9" s="96"/>
      <c r="BA9" s="96"/>
      <c r="BB9" s="96"/>
      <c r="BC9" s="96"/>
      <c r="BD9" s="96"/>
    </row>
    <row r="10" spans="1:56" ht="5.45" customHeight="1">
      <c r="A10" s="100"/>
      <c r="B10" s="100"/>
      <c r="C10" s="2081"/>
      <c r="D10" s="2081"/>
      <c r="E10" s="2081"/>
      <c r="F10" s="2081"/>
      <c r="G10" s="2081"/>
      <c r="H10" s="2081"/>
      <c r="I10" s="2081"/>
      <c r="J10" s="2081"/>
      <c r="K10" s="2081"/>
      <c r="L10" s="2081"/>
      <c r="M10" s="2081"/>
      <c r="N10" s="2081"/>
      <c r="O10" s="2081"/>
      <c r="P10" s="2081"/>
      <c r="Q10" s="2081"/>
      <c r="R10" s="2081"/>
      <c r="S10" s="100"/>
      <c r="T10" s="96"/>
      <c r="U10" s="96"/>
      <c r="V10" s="244" t="s">
        <v>635</v>
      </c>
      <c r="W10" s="257"/>
      <c r="X10" s="233"/>
      <c r="Y10" s="233" t="s">
        <v>636</v>
      </c>
      <c r="Z10" s="233"/>
      <c r="AA10" s="233"/>
      <c r="AB10" s="233"/>
      <c r="AC10" s="110"/>
      <c r="AD10" s="110"/>
      <c r="AE10" s="110"/>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row>
    <row r="11" spans="1:56" ht="14.45" customHeight="1">
      <c r="A11" s="96"/>
      <c r="B11" s="96"/>
      <c r="C11" s="2088" t="s">
        <v>637</v>
      </c>
      <c r="D11" s="2089" t="s">
        <v>638</v>
      </c>
      <c r="E11" s="2089" t="s">
        <v>639</v>
      </c>
      <c r="F11" s="2092" t="s">
        <v>640</v>
      </c>
      <c r="G11" s="2093"/>
      <c r="H11" s="2071" t="s">
        <v>641</v>
      </c>
      <c r="I11" s="2072"/>
      <c r="J11" s="2091" t="s">
        <v>642</v>
      </c>
      <c r="K11" s="2091"/>
      <c r="L11" s="2091"/>
      <c r="M11" s="2090" t="s">
        <v>643</v>
      </c>
      <c r="N11" s="2073" t="s">
        <v>644</v>
      </c>
      <c r="O11" s="2074"/>
      <c r="P11" s="2074"/>
      <c r="Q11" s="2075"/>
      <c r="R11" s="2070" t="s">
        <v>645</v>
      </c>
      <c r="S11" s="2109" t="s">
        <v>646</v>
      </c>
      <c r="T11" s="2106" t="s">
        <v>647</v>
      </c>
      <c r="U11" s="96"/>
      <c r="V11" s="244" t="s">
        <v>648</v>
      </c>
      <c r="W11" s="257"/>
      <c r="X11" s="233"/>
      <c r="Y11" s="233"/>
      <c r="Z11" s="233"/>
      <c r="AA11" s="233"/>
      <c r="AB11" s="233"/>
      <c r="AC11" s="110"/>
      <c r="AD11" s="110"/>
      <c r="AE11" s="110"/>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row>
    <row r="12" spans="1:56" ht="21.75" customHeight="1">
      <c r="A12" s="96"/>
      <c r="B12" s="96"/>
      <c r="C12" s="2088"/>
      <c r="D12" s="2089"/>
      <c r="E12" s="2089"/>
      <c r="F12" s="2093"/>
      <c r="G12" s="2093"/>
      <c r="H12" s="2072"/>
      <c r="I12" s="2072"/>
      <c r="J12" s="2091"/>
      <c r="K12" s="2091"/>
      <c r="L12" s="2091"/>
      <c r="M12" s="2090"/>
      <c r="N12" s="2076"/>
      <c r="O12" s="2077"/>
      <c r="P12" s="2077"/>
      <c r="Q12" s="2078"/>
      <c r="R12" s="2070"/>
      <c r="S12" s="2109"/>
      <c r="T12" s="2107"/>
      <c r="U12" s="96"/>
      <c r="V12" s="244" t="s">
        <v>649</v>
      </c>
      <c r="W12" s="257"/>
      <c r="X12" s="233"/>
      <c r="Y12" s="233"/>
      <c r="Z12" s="233"/>
      <c r="AA12" s="233"/>
      <c r="AB12" s="233"/>
      <c r="AC12" s="110"/>
      <c r="AD12" s="110"/>
      <c r="AE12" s="110"/>
      <c r="AF12" s="96"/>
      <c r="AG12" s="96"/>
      <c r="AH12" s="258" t="s">
        <v>650</v>
      </c>
      <c r="AI12" s="96"/>
      <c r="AJ12" s="96"/>
      <c r="AK12" s="96"/>
      <c r="AL12" s="96"/>
      <c r="AM12" s="96"/>
      <c r="AN12" s="96"/>
      <c r="AO12" s="96"/>
      <c r="AP12" s="96"/>
      <c r="AQ12" s="96"/>
      <c r="AR12" s="96"/>
      <c r="AS12" s="96"/>
      <c r="AT12" s="96"/>
      <c r="AU12" s="96"/>
      <c r="AV12" s="96"/>
      <c r="AW12" s="96"/>
      <c r="AX12" s="96"/>
      <c r="AY12" s="96"/>
      <c r="AZ12" s="96"/>
      <c r="BA12" s="96"/>
      <c r="BB12" s="96"/>
      <c r="BC12" s="96"/>
      <c r="BD12" s="96"/>
    </row>
    <row r="13" spans="1:56" ht="65.099999999999994" customHeight="1">
      <c r="A13" s="96"/>
      <c r="B13" s="96"/>
      <c r="C13" s="2088"/>
      <c r="D13" s="2089"/>
      <c r="E13" s="2089"/>
      <c r="F13" s="1375" t="s">
        <v>651</v>
      </c>
      <c r="G13" s="1375" t="s">
        <v>652</v>
      </c>
      <c r="H13" s="1376" t="s">
        <v>653</v>
      </c>
      <c r="I13" s="1376" t="s">
        <v>654</v>
      </c>
      <c r="J13" s="1377" t="s">
        <v>655</v>
      </c>
      <c r="K13" s="1377" t="s">
        <v>656</v>
      </c>
      <c r="L13" s="1378" t="s">
        <v>657</v>
      </c>
      <c r="M13" s="2090"/>
      <c r="N13" s="1379" t="s">
        <v>658</v>
      </c>
      <c r="O13" s="1379" t="s">
        <v>659</v>
      </c>
      <c r="P13" s="1379" t="s">
        <v>660</v>
      </c>
      <c r="Q13" s="1379" t="s">
        <v>661</v>
      </c>
      <c r="R13" s="2070"/>
      <c r="S13" s="2109"/>
      <c r="T13" s="2108"/>
      <c r="U13" s="96"/>
      <c r="V13" s="244" t="s">
        <v>662</v>
      </c>
      <c r="W13" s="257"/>
      <c r="X13" s="233"/>
      <c r="Y13" s="233"/>
      <c r="Z13" s="233"/>
      <c r="AA13" s="233"/>
      <c r="AB13" s="233"/>
      <c r="AC13" s="258" t="s">
        <v>650</v>
      </c>
      <c r="AD13" s="258" t="s">
        <v>650</v>
      </c>
      <c r="AE13" s="110" t="s">
        <v>663</v>
      </c>
      <c r="AF13" s="96" t="s">
        <v>664</v>
      </c>
      <c r="AG13" s="96" t="s">
        <v>665</v>
      </c>
      <c r="AH13" s="259" t="str">
        <f t="shared" ref="AH13:AH25" si="0">+IF(S14="HONORARIOS",1,"")</f>
        <v/>
      </c>
      <c r="AI13" s="96"/>
      <c r="AJ13" s="96"/>
      <c r="AK13" s="96"/>
      <c r="AL13" s="96"/>
      <c r="AM13" s="96"/>
      <c r="AN13" s="96"/>
      <c r="AO13" s="96"/>
      <c r="AP13" s="96"/>
      <c r="AQ13" s="96"/>
      <c r="AR13" s="96"/>
      <c r="AS13" s="96"/>
      <c r="AT13" s="96"/>
      <c r="AU13" s="96"/>
      <c r="AV13" s="96"/>
      <c r="AW13" s="96"/>
      <c r="AX13" s="96"/>
      <c r="AY13" s="96"/>
      <c r="AZ13" s="96"/>
      <c r="BA13" s="96"/>
      <c r="BB13" s="96"/>
      <c r="BC13" s="96"/>
      <c r="BD13" s="96"/>
    </row>
    <row r="14" spans="1:56" ht="18" customHeight="1">
      <c r="A14" t="str">
        <f>+$L$5</f>
        <v/>
      </c>
      <c r="B14" s="260">
        <f t="shared" ref="B14:B51" si="1">+$D$5</f>
        <v>0</v>
      </c>
      <c r="C14" s="47"/>
      <c r="D14" s="47"/>
      <c r="E14" s="47"/>
      <c r="F14" s="47"/>
      <c r="G14" s="47"/>
      <c r="H14" s="49"/>
      <c r="I14" s="50"/>
      <c r="J14" s="51"/>
      <c r="K14" s="52"/>
      <c r="L14" s="1380">
        <f>+K14+J14</f>
        <v>0</v>
      </c>
      <c r="M14" s="53"/>
      <c r="N14" s="48"/>
      <c r="O14" s="48"/>
      <c r="P14" s="1381">
        <f t="shared" ref="P14:P51" si="2">+O14+N14</f>
        <v>0</v>
      </c>
      <c r="Q14" s="1382" t="str">
        <f>IFERROR(P14/M14,"$0")</f>
        <v>$0</v>
      </c>
      <c r="R14" s="54"/>
      <c r="S14" s="55"/>
      <c r="T14" s="56"/>
      <c r="U14" s="243" t="s">
        <v>666</v>
      </c>
      <c r="V14" s="244" t="s">
        <v>667</v>
      </c>
      <c r="W14" s="96"/>
      <c r="X14" s="233" t="e">
        <f>+IF(AND($H14=$W$3,$Z$2&lt;$Z$3,$Z14&gt;24),"X",IF(AND($H14=$W$3,$Z$2=$Z$3,$AA14&gt;=$Y$4),"X",""))</f>
        <v>#VALUE!</v>
      </c>
      <c r="Y14" s="229" t="str">
        <f t="shared" ref="Y14:Y51" si="3">+IF(ISERROR(VALUE(CONCATENATE(F14,"-",G14))),"",VALUE(CONCATENATE(F14,"-",G14)))</f>
        <v/>
      </c>
      <c r="Z14" s="233">
        <f>IF(ISERROR(DAYS360(Y14,$Y$3,TRUE)/30),0,DAYS360(Y14,$Y$3,TRUE)/30)</f>
        <v>0</v>
      </c>
      <c r="AA14" s="233">
        <f>IF(ISERROR(DAYS360(Y14,$Y$3,TRUE)/30),0,DAYS360(Y14,$Y$3,TRUE)/30)</f>
        <v>0</v>
      </c>
      <c r="AB14" s="233">
        <f>+IF(ISERROR(IF($Z$2&lt;$Z$3,Z14,AA14)),0,IF($Z$2&lt;$Z$3,Z14,AA14))</f>
        <v>0</v>
      </c>
      <c r="AC14" s="222" t="str">
        <f t="shared" ref="AC14:AC51" si="4">+IF(S15="HONORARIOS",1,"")</f>
        <v/>
      </c>
      <c r="AD14" s="222" t="str">
        <f>+IF(AA14="HONORARIOS",1,"")</f>
        <v/>
      </c>
      <c r="AE14" s="261">
        <f t="shared" ref="AE14:AE51" si="5">IF(H14="X","1",0)</f>
        <v>0</v>
      </c>
      <c r="AF14" s="262">
        <f t="shared" ref="AF14:AF51" si="6">IF(S14="honorarios","1", 0)</f>
        <v>0</v>
      </c>
      <c r="AG14" s="262" t="str">
        <f>IF(AE14+AF14=2,"X","")</f>
        <v/>
      </c>
      <c r="AH14" s="259" t="str">
        <f t="shared" si="0"/>
        <v/>
      </c>
      <c r="AI14" s="96"/>
      <c r="AJ14" s="96"/>
      <c r="AK14" s="96"/>
      <c r="AL14" s="96"/>
      <c r="AM14" s="96"/>
      <c r="AN14" s="96"/>
      <c r="AO14" s="96"/>
      <c r="AP14" s="96"/>
      <c r="AQ14" s="96"/>
      <c r="AR14" s="96"/>
      <c r="AS14" s="96"/>
      <c r="AT14" s="96"/>
      <c r="AU14" s="96"/>
      <c r="AV14" s="96"/>
      <c r="AW14" s="96"/>
      <c r="AX14" s="96"/>
      <c r="AY14" s="96"/>
      <c r="AZ14" s="96"/>
      <c r="BA14" s="96"/>
      <c r="BB14" s="96"/>
      <c r="BC14" s="96"/>
      <c r="BD14" s="96"/>
    </row>
    <row r="15" spans="1:56" ht="18" customHeight="1">
      <c r="A15" t="str">
        <f t="shared" ref="A15:A51" si="7">+$L$5</f>
        <v/>
      </c>
      <c r="B15" s="260">
        <f t="shared" si="1"/>
        <v>0</v>
      </c>
      <c r="C15" s="47"/>
      <c r="D15" s="47"/>
      <c r="E15" s="47"/>
      <c r="F15" s="47"/>
      <c r="G15" s="47"/>
      <c r="H15" s="45"/>
      <c r="I15" s="57"/>
      <c r="J15" s="51"/>
      <c r="K15" s="52"/>
      <c r="L15" s="1380">
        <f t="shared" ref="L15:L51" si="8">+K15+J15</f>
        <v>0</v>
      </c>
      <c r="M15" s="53"/>
      <c r="N15" s="48"/>
      <c r="O15" s="48"/>
      <c r="P15" s="1381">
        <f t="shared" si="2"/>
        <v>0</v>
      </c>
      <c r="Q15" s="1382" t="str">
        <f t="shared" ref="Q15:Q51" si="9">IFERROR(P15/M15,"$0")</f>
        <v>$0</v>
      </c>
      <c r="R15" s="44"/>
      <c r="S15" s="56"/>
      <c r="T15" s="56"/>
      <c r="U15" s="243" t="s">
        <v>668</v>
      </c>
      <c r="V15" s="244" t="s">
        <v>669</v>
      </c>
      <c r="W15" s="263"/>
      <c r="X15" s="233" t="e">
        <f t="shared" ref="X15:X51" si="10">+IF(AND($H15=$W$3,$Z$2&lt;$Z$3,$Z15&gt;24),"X",IF(AND($H15=$W$3,$Z$2=$Z$3,$AA15&gt;=$Y$4),"X",""))</f>
        <v>#VALUE!</v>
      </c>
      <c r="Y15" s="229" t="str">
        <f t="shared" si="3"/>
        <v/>
      </c>
      <c r="Z15" s="233">
        <f t="shared" ref="Z15:Z51" si="11">IF(ISERROR(DAYS360(Y15,$Y$3,TRUE)/30),0,DAYS360(Y15,$Y$3,TRUE)/30)</f>
        <v>0</v>
      </c>
      <c r="AA15" s="233">
        <f t="shared" ref="AA15:AA51" si="12">IF(ISERROR(DAYS360(Y15,$Y$3,TRUE)/30),0,DAYS360(Y15,$Y$3,TRUE)/30)</f>
        <v>0</v>
      </c>
      <c r="AB15" s="233">
        <f t="shared" ref="AB15:AB51" si="13">+IF(ISERROR(IF($Z$2&lt;$Z$3,Z15,AA15)),0,IF($Z$2&lt;$Z$3,Z15,AA15))</f>
        <v>0</v>
      </c>
      <c r="AC15" s="222" t="str">
        <f t="shared" si="4"/>
        <v/>
      </c>
      <c r="AD15" s="222" t="str">
        <f t="shared" ref="AD15:AD51" si="14">+IF(AA15="HONORARIOS",1,"")</f>
        <v/>
      </c>
      <c r="AE15" s="261">
        <f t="shared" si="5"/>
        <v>0</v>
      </c>
      <c r="AF15" s="262">
        <f t="shared" si="6"/>
        <v>0</v>
      </c>
      <c r="AG15" s="262" t="str">
        <f t="shared" ref="AG15:AG51" si="15">IF(AE15+AF15=2,"X","")</f>
        <v/>
      </c>
      <c r="AH15" s="259" t="str">
        <f t="shared" si="0"/>
        <v/>
      </c>
      <c r="AI15" s="96"/>
      <c r="AJ15" s="96"/>
      <c r="AK15" s="96"/>
      <c r="AL15" s="96"/>
      <c r="AM15" s="1079" t="s">
        <v>670</v>
      </c>
      <c r="AN15" s="112"/>
      <c r="AO15" s="112"/>
      <c r="AP15" s="112"/>
      <c r="AQ15" s="112"/>
      <c r="AR15" s="112"/>
      <c r="AS15" s="112"/>
      <c r="AT15" s="112"/>
      <c r="AU15" s="112"/>
      <c r="AV15" s="112"/>
      <c r="AW15" s="112"/>
      <c r="AX15" s="112"/>
      <c r="AY15" s="112"/>
      <c r="AZ15" s="112"/>
      <c r="BA15" s="112"/>
      <c r="BB15" s="112"/>
      <c r="BC15" s="112"/>
      <c r="BD15" s="112"/>
    </row>
    <row r="16" spans="1:56" ht="18" customHeight="1">
      <c r="A16" t="str">
        <f t="shared" si="7"/>
        <v/>
      </c>
      <c r="B16" s="260">
        <f t="shared" si="1"/>
        <v>0</v>
      </c>
      <c r="C16" s="47"/>
      <c r="D16" s="47"/>
      <c r="E16" s="47"/>
      <c r="F16" s="47"/>
      <c r="G16" s="47"/>
      <c r="H16" s="45"/>
      <c r="I16" s="57"/>
      <c r="J16" s="51"/>
      <c r="K16" s="52"/>
      <c r="L16" s="1380">
        <f t="shared" si="8"/>
        <v>0</v>
      </c>
      <c r="M16" s="53"/>
      <c r="N16" s="48"/>
      <c r="O16" s="48"/>
      <c r="P16" s="1381">
        <f t="shared" si="2"/>
        <v>0</v>
      </c>
      <c r="Q16" s="1382" t="str">
        <f t="shared" si="9"/>
        <v>$0</v>
      </c>
      <c r="R16" s="44"/>
      <c r="S16" s="56"/>
      <c r="T16" s="56"/>
      <c r="U16" s="243" t="s">
        <v>671</v>
      </c>
      <c r="V16" s="244" t="s">
        <v>672</v>
      </c>
      <c r="W16" s="96"/>
      <c r="X16" s="233" t="e">
        <f t="shared" si="10"/>
        <v>#VALUE!</v>
      </c>
      <c r="Y16" s="229" t="str">
        <f t="shared" si="3"/>
        <v/>
      </c>
      <c r="Z16" s="233">
        <f t="shared" si="11"/>
        <v>0</v>
      </c>
      <c r="AA16" s="233">
        <f t="shared" si="12"/>
        <v>0</v>
      </c>
      <c r="AB16" s="233">
        <f t="shared" si="13"/>
        <v>0</v>
      </c>
      <c r="AC16" s="222" t="str">
        <f t="shared" si="4"/>
        <v/>
      </c>
      <c r="AD16" s="222" t="str">
        <f t="shared" si="14"/>
        <v/>
      </c>
      <c r="AE16" s="261">
        <f t="shared" si="5"/>
        <v>0</v>
      </c>
      <c r="AF16" s="262">
        <f t="shared" si="6"/>
        <v>0</v>
      </c>
      <c r="AG16" s="262" t="str">
        <f t="shared" si="15"/>
        <v/>
      </c>
      <c r="AH16" s="259" t="str">
        <f t="shared" si="0"/>
        <v/>
      </c>
      <c r="AI16" s="96"/>
      <c r="AJ16" s="96"/>
      <c r="AK16" s="96"/>
      <c r="AL16" s="96"/>
      <c r="AM16" s="1080" t="s">
        <v>673</v>
      </c>
      <c r="AN16" s="112"/>
      <c r="AO16" s="112"/>
      <c r="AP16" s="112"/>
      <c r="AQ16" s="112"/>
      <c r="AR16" s="112"/>
      <c r="AS16" s="112"/>
      <c r="AT16" s="112"/>
      <c r="AU16" s="112"/>
      <c r="AV16" s="112"/>
      <c r="AW16" s="112"/>
      <c r="AX16" s="112"/>
      <c r="AY16" s="112"/>
      <c r="AZ16" s="112"/>
      <c r="BA16" s="112"/>
      <c r="BB16" s="112"/>
      <c r="BC16" s="112"/>
      <c r="BD16" s="112"/>
    </row>
    <row r="17" spans="1:56" ht="18" customHeight="1">
      <c r="A17" t="str">
        <f t="shared" si="7"/>
        <v/>
      </c>
      <c r="B17" s="260">
        <f t="shared" si="1"/>
        <v>0</v>
      </c>
      <c r="C17" s="47"/>
      <c r="D17" s="47"/>
      <c r="E17" s="47"/>
      <c r="F17" s="47"/>
      <c r="G17" s="47"/>
      <c r="H17" s="45"/>
      <c r="I17" s="57"/>
      <c r="J17" s="51"/>
      <c r="K17" s="52"/>
      <c r="L17" s="1380">
        <f t="shared" si="8"/>
        <v>0</v>
      </c>
      <c r="M17" s="53"/>
      <c r="N17" s="48"/>
      <c r="O17" s="48"/>
      <c r="P17" s="1381">
        <f t="shared" si="2"/>
        <v>0</v>
      </c>
      <c r="Q17" s="1382" t="str">
        <f t="shared" si="9"/>
        <v>$0</v>
      </c>
      <c r="R17" s="44"/>
      <c r="S17" s="56"/>
      <c r="T17" s="56"/>
      <c r="U17" s="243" t="s">
        <v>674</v>
      </c>
      <c r="V17" s="244" t="s">
        <v>675</v>
      </c>
      <c r="W17" s="96"/>
      <c r="X17" s="233" t="e">
        <f t="shared" si="10"/>
        <v>#VALUE!</v>
      </c>
      <c r="Y17" s="229" t="str">
        <f t="shared" si="3"/>
        <v/>
      </c>
      <c r="Z17" s="233">
        <f t="shared" si="11"/>
        <v>0</v>
      </c>
      <c r="AA17" s="233">
        <f t="shared" si="12"/>
        <v>0</v>
      </c>
      <c r="AB17" s="233">
        <f t="shared" si="13"/>
        <v>0</v>
      </c>
      <c r="AC17" s="222" t="str">
        <f t="shared" si="4"/>
        <v/>
      </c>
      <c r="AD17" s="222" t="str">
        <f t="shared" si="14"/>
        <v/>
      </c>
      <c r="AE17" s="261">
        <f t="shared" si="5"/>
        <v>0</v>
      </c>
      <c r="AF17" s="262">
        <f t="shared" si="6"/>
        <v>0</v>
      </c>
      <c r="AG17" s="262" t="str">
        <f t="shared" si="15"/>
        <v/>
      </c>
      <c r="AH17" s="259" t="str">
        <f t="shared" si="0"/>
        <v/>
      </c>
      <c r="AI17" s="96"/>
      <c r="AJ17" s="96"/>
      <c r="AK17" s="96"/>
      <c r="AL17" s="96"/>
      <c r="AM17" s="1080" t="s">
        <v>676</v>
      </c>
      <c r="AN17" s="112"/>
      <c r="AO17" s="112"/>
      <c r="AP17" s="112"/>
      <c r="AQ17" s="112"/>
      <c r="AR17" s="112"/>
      <c r="AS17" s="112"/>
      <c r="AT17" s="112"/>
      <c r="AU17" s="112"/>
      <c r="AV17" s="112"/>
      <c r="AW17" s="112"/>
      <c r="AX17" s="112"/>
      <c r="AY17" s="112"/>
      <c r="AZ17" s="112"/>
      <c r="BA17" s="112"/>
      <c r="BB17" s="112"/>
      <c r="BC17" s="112"/>
      <c r="BD17" s="112"/>
    </row>
    <row r="18" spans="1:56" ht="18" customHeight="1">
      <c r="A18" t="str">
        <f t="shared" si="7"/>
        <v/>
      </c>
      <c r="B18" s="260">
        <f t="shared" si="1"/>
        <v>0</v>
      </c>
      <c r="C18" s="47"/>
      <c r="D18" s="47"/>
      <c r="E18" s="47"/>
      <c r="F18" s="47"/>
      <c r="G18" s="47"/>
      <c r="H18" s="45"/>
      <c r="I18" s="57"/>
      <c r="J18" s="52"/>
      <c r="K18" s="51"/>
      <c r="L18" s="1380">
        <f t="shared" si="8"/>
        <v>0</v>
      </c>
      <c r="M18" s="53"/>
      <c r="N18" s="48"/>
      <c r="O18" s="48"/>
      <c r="P18" s="1381">
        <f t="shared" si="2"/>
        <v>0</v>
      </c>
      <c r="Q18" s="1382" t="str">
        <f t="shared" si="9"/>
        <v>$0</v>
      </c>
      <c r="R18" s="44"/>
      <c r="S18" s="56"/>
      <c r="T18" s="56"/>
      <c r="U18" s="243" t="s">
        <v>677</v>
      </c>
      <c r="V18" s="244" t="s">
        <v>678</v>
      </c>
      <c r="W18" s="96"/>
      <c r="X18" s="233" t="e">
        <f t="shared" si="10"/>
        <v>#VALUE!</v>
      </c>
      <c r="Y18" s="229" t="str">
        <f t="shared" si="3"/>
        <v/>
      </c>
      <c r="Z18" s="233">
        <f t="shared" si="11"/>
        <v>0</v>
      </c>
      <c r="AA18" s="233">
        <f t="shared" si="12"/>
        <v>0</v>
      </c>
      <c r="AB18" s="233">
        <f t="shared" si="13"/>
        <v>0</v>
      </c>
      <c r="AC18" s="222" t="str">
        <f t="shared" si="4"/>
        <v/>
      </c>
      <c r="AD18" s="222" t="str">
        <f t="shared" si="14"/>
        <v/>
      </c>
      <c r="AE18" s="261">
        <f t="shared" si="5"/>
        <v>0</v>
      </c>
      <c r="AF18" s="262">
        <f t="shared" si="6"/>
        <v>0</v>
      </c>
      <c r="AG18" s="262" t="str">
        <f t="shared" si="15"/>
        <v/>
      </c>
      <c r="AH18" s="259" t="str">
        <f t="shared" si="0"/>
        <v/>
      </c>
      <c r="AI18" s="96"/>
      <c r="AJ18" s="96"/>
      <c r="AK18" s="96"/>
      <c r="AL18" s="96"/>
      <c r="AM18" s="1080" t="s">
        <v>679</v>
      </c>
      <c r="AN18" s="112"/>
      <c r="AO18" s="112"/>
      <c r="AP18" s="112"/>
      <c r="AQ18" s="112"/>
      <c r="AR18" s="112"/>
      <c r="AS18" s="112"/>
      <c r="AT18" s="112"/>
      <c r="AU18" s="112"/>
      <c r="AV18" s="112"/>
      <c r="AW18" s="112"/>
      <c r="AX18" s="112"/>
      <c r="AY18" s="112"/>
      <c r="AZ18" s="112"/>
      <c r="BA18" s="112"/>
      <c r="BB18" s="112"/>
      <c r="BC18" s="112"/>
      <c r="BD18" s="112"/>
    </row>
    <row r="19" spans="1:56" ht="18" customHeight="1">
      <c r="A19" t="str">
        <f t="shared" si="7"/>
        <v/>
      </c>
      <c r="B19" s="260">
        <f t="shared" si="1"/>
        <v>0</v>
      </c>
      <c r="C19" s="47"/>
      <c r="D19" s="47"/>
      <c r="E19" s="47"/>
      <c r="F19" s="47"/>
      <c r="G19" s="47"/>
      <c r="H19" s="58"/>
      <c r="I19" s="59"/>
      <c r="J19" s="60"/>
      <c r="K19" s="58"/>
      <c r="L19" s="1380">
        <f t="shared" si="8"/>
        <v>0</v>
      </c>
      <c r="M19" s="61"/>
      <c r="N19" s="62"/>
      <c r="O19" s="62"/>
      <c r="P19" s="1383">
        <f t="shared" si="2"/>
        <v>0</v>
      </c>
      <c r="Q19" s="1384" t="str">
        <f t="shared" si="9"/>
        <v>$0</v>
      </c>
      <c r="R19" s="63"/>
      <c r="S19" s="64"/>
      <c r="T19" s="56"/>
      <c r="U19" s="243" t="s">
        <v>680</v>
      </c>
      <c r="V19" s="96"/>
      <c r="W19" s="96"/>
      <c r="X19" s="233" t="e">
        <f t="shared" si="10"/>
        <v>#VALUE!</v>
      </c>
      <c r="Y19" s="229" t="str">
        <f t="shared" si="3"/>
        <v/>
      </c>
      <c r="Z19" s="233">
        <f t="shared" si="11"/>
        <v>0</v>
      </c>
      <c r="AA19" s="233">
        <f t="shared" si="12"/>
        <v>0</v>
      </c>
      <c r="AB19" s="233">
        <f t="shared" si="13"/>
        <v>0</v>
      </c>
      <c r="AC19" s="222" t="str">
        <f t="shared" si="4"/>
        <v/>
      </c>
      <c r="AD19" s="222" t="str">
        <f t="shared" si="14"/>
        <v/>
      </c>
      <c r="AE19" s="261">
        <f t="shared" si="5"/>
        <v>0</v>
      </c>
      <c r="AF19" s="262">
        <f t="shared" si="6"/>
        <v>0</v>
      </c>
      <c r="AG19" s="262" t="str">
        <f t="shared" si="15"/>
        <v/>
      </c>
      <c r="AH19" s="259" t="str">
        <f t="shared" si="0"/>
        <v/>
      </c>
      <c r="AI19" s="96"/>
      <c r="AJ19" s="96"/>
      <c r="AK19" s="96"/>
      <c r="AL19" s="96"/>
      <c r="AM19" s="1080" t="s">
        <v>681</v>
      </c>
      <c r="AN19" s="112"/>
      <c r="AO19" s="112"/>
      <c r="AP19" s="112"/>
      <c r="AQ19" s="112"/>
      <c r="AR19" s="112"/>
      <c r="AS19" s="112"/>
      <c r="AT19" s="112"/>
      <c r="AU19" s="112"/>
      <c r="AV19" s="112"/>
      <c r="AW19" s="112"/>
      <c r="AX19" s="112"/>
      <c r="AY19" s="112"/>
      <c r="AZ19" s="112"/>
      <c r="BA19" s="112"/>
      <c r="BB19" s="112"/>
      <c r="BC19" s="112"/>
      <c r="BD19" s="112"/>
    </row>
    <row r="20" spans="1:56" ht="18" customHeight="1">
      <c r="A20" t="str">
        <f t="shared" si="7"/>
        <v/>
      </c>
      <c r="B20" s="260">
        <f t="shared" si="1"/>
        <v>0</v>
      </c>
      <c r="C20" s="47"/>
      <c r="D20" s="47"/>
      <c r="E20" s="47"/>
      <c r="F20" s="47"/>
      <c r="G20" s="47"/>
      <c r="H20" s="58"/>
      <c r="I20" s="59"/>
      <c r="J20" s="60"/>
      <c r="K20" s="58"/>
      <c r="L20" s="1380">
        <f t="shared" si="8"/>
        <v>0</v>
      </c>
      <c r="M20" s="65"/>
      <c r="N20" s="62"/>
      <c r="O20" s="62"/>
      <c r="P20" s="1383">
        <f t="shared" si="2"/>
        <v>0</v>
      </c>
      <c r="Q20" s="1384" t="str">
        <f t="shared" si="9"/>
        <v>$0</v>
      </c>
      <c r="R20" s="63"/>
      <c r="S20" s="64"/>
      <c r="T20" s="56"/>
      <c r="U20" s="243" t="s">
        <v>682</v>
      </c>
      <c r="V20" s="258" t="s">
        <v>683</v>
      </c>
      <c r="W20" s="96"/>
      <c r="X20" s="233" t="e">
        <f t="shared" si="10"/>
        <v>#VALUE!</v>
      </c>
      <c r="Y20" s="229" t="str">
        <f t="shared" si="3"/>
        <v/>
      </c>
      <c r="Z20" s="233">
        <f t="shared" si="11"/>
        <v>0</v>
      </c>
      <c r="AA20" s="233">
        <f t="shared" si="12"/>
        <v>0</v>
      </c>
      <c r="AB20" s="233">
        <f t="shared" si="13"/>
        <v>0</v>
      </c>
      <c r="AC20" s="222" t="str">
        <f t="shared" si="4"/>
        <v/>
      </c>
      <c r="AD20" s="222" t="str">
        <f t="shared" si="14"/>
        <v/>
      </c>
      <c r="AE20" s="261">
        <f t="shared" si="5"/>
        <v>0</v>
      </c>
      <c r="AF20" s="262">
        <f t="shared" si="6"/>
        <v>0</v>
      </c>
      <c r="AG20" s="262" t="str">
        <f t="shared" si="15"/>
        <v/>
      </c>
      <c r="AH20" s="259" t="str">
        <f t="shared" si="0"/>
        <v/>
      </c>
      <c r="AI20" s="96"/>
      <c r="AJ20" s="96"/>
      <c r="AK20" s="96"/>
      <c r="AL20" s="96"/>
      <c r="AM20" s="1080" t="s">
        <v>684</v>
      </c>
      <c r="AN20" s="112"/>
      <c r="AO20" s="112"/>
      <c r="AP20" s="112"/>
      <c r="AQ20" s="112"/>
      <c r="AR20" s="112"/>
      <c r="AS20" s="112"/>
      <c r="AT20" s="112"/>
      <c r="AU20" s="112"/>
      <c r="AV20" s="112"/>
      <c r="AW20" s="112"/>
      <c r="AX20" s="112"/>
      <c r="AY20" s="112"/>
      <c r="AZ20" s="112"/>
      <c r="BA20" s="112"/>
      <c r="BB20" s="112"/>
      <c r="BC20" s="112"/>
      <c r="BD20" s="112"/>
    </row>
    <row r="21" spans="1:56" ht="18" customHeight="1">
      <c r="A21" t="str">
        <f t="shared" si="7"/>
        <v/>
      </c>
      <c r="B21" s="260">
        <f t="shared" si="1"/>
        <v>0</v>
      </c>
      <c r="C21" s="47"/>
      <c r="D21" s="47"/>
      <c r="E21" s="47"/>
      <c r="F21" s="47"/>
      <c r="G21" s="47"/>
      <c r="H21" s="1322"/>
      <c r="I21" s="1385"/>
      <c r="J21" s="45"/>
      <c r="K21" s="46"/>
      <c r="L21" s="1380">
        <f t="shared" si="8"/>
        <v>0</v>
      </c>
      <c r="M21" s="1386"/>
      <c r="N21" s="48"/>
      <c r="O21" s="48"/>
      <c r="P21" s="1381">
        <f t="shared" si="2"/>
        <v>0</v>
      </c>
      <c r="Q21" s="1382" t="str">
        <f t="shared" si="9"/>
        <v>$0</v>
      </c>
      <c r="R21" s="44"/>
      <c r="S21" s="1387"/>
      <c r="T21" s="56"/>
      <c r="U21" s="96"/>
      <c r="V21" s="258" t="s">
        <v>685</v>
      </c>
      <c r="W21" s="96"/>
      <c r="X21" s="233" t="e">
        <f t="shared" si="10"/>
        <v>#VALUE!</v>
      </c>
      <c r="Y21" s="229" t="str">
        <f t="shared" si="3"/>
        <v/>
      </c>
      <c r="Z21" s="233">
        <f t="shared" si="11"/>
        <v>0</v>
      </c>
      <c r="AA21" s="233">
        <f t="shared" si="12"/>
        <v>0</v>
      </c>
      <c r="AB21" s="233">
        <f t="shared" si="13"/>
        <v>0</v>
      </c>
      <c r="AC21" s="222" t="str">
        <f t="shared" si="4"/>
        <v/>
      </c>
      <c r="AD21" s="222" t="str">
        <f t="shared" si="14"/>
        <v/>
      </c>
      <c r="AE21" s="261">
        <f t="shared" si="5"/>
        <v>0</v>
      </c>
      <c r="AF21" s="262">
        <f t="shared" si="6"/>
        <v>0</v>
      </c>
      <c r="AG21" s="262" t="str">
        <f t="shared" si="15"/>
        <v/>
      </c>
      <c r="AH21" s="259" t="str">
        <f t="shared" si="0"/>
        <v/>
      </c>
      <c r="AI21" s="96"/>
      <c r="AJ21" s="96"/>
      <c r="AK21" s="96"/>
      <c r="AL21" s="96"/>
      <c r="AM21" s="1080"/>
      <c r="AN21" s="112"/>
      <c r="AO21" s="112"/>
      <c r="AP21" s="112"/>
      <c r="AQ21" s="112"/>
      <c r="AR21" s="112"/>
      <c r="AS21" s="112"/>
      <c r="AT21" s="112"/>
      <c r="AU21" s="112"/>
      <c r="AV21" s="112"/>
      <c r="AW21" s="112"/>
      <c r="AX21" s="112"/>
      <c r="AY21" s="112"/>
      <c r="AZ21" s="112"/>
      <c r="BA21" s="112"/>
      <c r="BB21" s="112"/>
      <c r="BC21" s="112"/>
      <c r="BD21" s="112"/>
    </row>
    <row r="22" spans="1:56" ht="18" customHeight="1">
      <c r="A22" t="str">
        <f t="shared" si="7"/>
        <v/>
      </c>
      <c r="B22" s="260">
        <f t="shared" si="1"/>
        <v>0</v>
      </c>
      <c r="C22" s="47"/>
      <c r="D22" s="47"/>
      <c r="E22" s="47"/>
      <c r="F22" s="47"/>
      <c r="G22" s="47"/>
      <c r="H22" s="1322"/>
      <c r="I22" s="1385"/>
      <c r="J22" s="45"/>
      <c r="K22" s="46"/>
      <c r="L22" s="1380">
        <f t="shared" si="8"/>
        <v>0</v>
      </c>
      <c r="M22" s="1386"/>
      <c r="N22" s="48"/>
      <c r="O22" s="48"/>
      <c r="P22" s="1381">
        <f t="shared" si="2"/>
        <v>0</v>
      </c>
      <c r="Q22" s="1382" t="str">
        <f t="shared" si="9"/>
        <v>$0</v>
      </c>
      <c r="R22" s="44"/>
      <c r="S22" s="1387"/>
      <c r="T22" s="56"/>
      <c r="U22" s="96"/>
      <c r="V22" s="258" t="s">
        <v>686</v>
      </c>
      <c r="W22" s="96"/>
      <c r="X22" s="233" t="e">
        <f t="shared" si="10"/>
        <v>#VALUE!</v>
      </c>
      <c r="Y22" s="229" t="str">
        <f t="shared" si="3"/>
        <v/>
      </c>
      <c r="Z22" s="233">
        <f t="shared" si="11"/>
        <v>0</v>
      </c>
      <c r="AA22" s="233">
        <f t="shared" si="12"/>
        <v>0</v>
      </c>
      <c r="AB22" s="233">
        <f t="shared" si="13"/>
        <v>0</v>
      </c>
      <c r="AC22" s="222" t="str">
        <f t="shared" si="4"/>
        <v/>
      </c>
      <c r="AD22" s="222" t="str">
        <f t="shared" si="14"/>
        <v/>
      </c>
      <c r="AE22" s="261">
        <f t="shared" si="5"/>
        <v>0</v>
      </c>
      <c r="AF22" s="262">
        <f t="shared" si="6"/>
        <v>0</v>
      </c>
      <c r="AG22" s="262" t="str">
        <f t="shared" si="15"/>
        <v/>
      </c>
      <c r="AH22" s="259" t="str">
        <f t="shared" si="0"/>
        <v/>
      </c>
      <c r="AI22" s="96"/>
      <c r="AJ22" s="96"/>
      <c r="AK22" s="96"/>
      <c r="AL22" s="96"/>
      <c r="AM22" s="2105" t="s">
        <v>687</v>
      </c>
      <c r="AN22" s="112"/>
      <c r="AO22" s="112"/>
      <c r="AP22" s="112"/>
      <c r="AQ22" s="112"/>
      <c r="AR22" s="112"/>
      <c r="AS22" s="112"/>
      <c r="AT22" s="112"/>
      <c r="AU22" s="112"/>
      <c r="AV22" s="112"/>
      <c r="AW22" s="112"/>
      <c r="AX22" s="112"/>
      <c r="AY22" s="112"/>
      <c r="AZ22" s="112"/>
      <c r="BA22" s="112"/>
      <c r="BB22" s="112"/>
      <c r="BC22" s="112"/>
      <c r="BD22" s="112"/>
    </row>
    <row r="23" spans="1:56" ht="18" customHeight="1">
      <c r="A23" t="str">
        <f t="shared" si="7"/>
        <v/>
      </c>
      <c r="B23" s="260">
        <f t="shared" si="1"/>
        <v>0</v>
      </c>
      <c r="C23" s="47"/>
      <c r="D23" s="47"/>
      <c r="E23" s="47"/>
      <c r="F23" s="47"/>
      <c r="G23" s="47"/>
      <c r="H23" s="1322"/>
      <c r="I23" s="1385"/>
      <c r="J23" s="45"/>
      <c r="K23" s="46"/>
      <c r="L23" s="1380">
        <f t="shared" si="8"/>
        <v>0</v>
      </c>
      <c r="M23" s="1386"/>
      <c r="N23" s="48"/>
      <c r="O23" s="48"/>
      <c r="P23" s="1381">
        <f t="shared" si="2"/>
        <v>0</v>
      </c>
      <c r="Q23" s="1382" t="str">
        <f t="shared" si="9"/>
        <v>$0</v>
      </c>
      <c r="R23" s="44"/>
      <c r="S23" s="1387"/>
      <c r="T23" s="56"/>
      <c r="U23" s="96"/>
      <c r="V23" s="258" t="s">
        <v>688</v>
      </c>
      <c r="W23" s="96"/>
      <c r="X23" s="233" t="e">
        <f t="shared" si="10"/>
        <v>#VALUE!</v>
      </c>
      <c r="Y23" s="229" t="str">
        <f t="shared" si="3"/>
        <v/>
      </c>
      <c r="Z23" s="233">
        <f t="shared" si="11"/>
        <v>0</v>
      </c>
      <c r="AA23" s="233">
        <f t="shared" si="12"/>
        <v>0</v>
      </c>
      <c r="AB23" s="233">
        <f t="shared" si="13"/>
        <v>0</v>
      </c>
      <c r="AC23" s="222" t="str">
        <f t="shared" si="4"/>
        <v/>
      </c>
      <c r="AD23" s="222" t="str">
        <f t="shared" si="14"/>
        <v/>
      </c>
      <c r="AE23" s="261">
        <f t="shared" si="5"/>
        <v>0</v>
      </c>
      <c r="AF23" s="262">
        <f t="shared" si="6"/>
        <v>0</v>
      </c>
      <c r="AG23" s="262" t="str">
        <f t="shared" si="15"/>
        <v/>
      </c>
      <c r="AH23" s="259" t="str">
        <f t="shared" si="0"/>
        <v/>
      </c>
      <c r="AI23" s="96"/>
      <c r="AJ23" s="96"/>
      <c r="AK23" s="96"/>
      <c r="AL23" s="96"/>
      <c r="AM23" s="2105"/>
      <c r="AN23" s="112"/>
      <c r="AO23" s="112"/>
      <c r="AP23" s="112"/>
      <c r="AQ23" s="112"/>
      <c r="AR23" s="112"/>
      <c r="AS23" s="112"/>
      <c r="AT23" s="112"/>
      <c r="AU23" s="112"/>
      <c r="AV23" s="112"/>
      <c r="AW23" s="112"/>
      <c r="AX23" s="112"/>
      <c r="AY23" s="112"/>
      <c r="AZ23" s="112"/>
      <c r="BA23" s="112"/>
      <c r="BB23" s="112"/>
      <c r="BC23" s="112"/>
      <c r="BD23" s="112"/>
    </row>
    <row r="24" spans="1:56" ht="18" customHeight="1">
      <c r="A24" t="str">
        <f t="shared" si="7"/>
        <v/>
      </c>
      <c r="B24" s="260">
        <f t="shared" si="1"/>
        <v>0</v>
      </c>
      <c r="C24" s="47"/>
      <c r="D24" s="47"/>
      <c r="E24" s="47"/>
      <c r="F24" s="47"/>
      <c r="G24" s="47"/>
      <c r="H24" s="1322"/>
      <c r="I24" s="1385"/>
      <c r="J24" s="45"/>
      <c r="K24" s="46"/>
      <c r="L24" s="1380">
        <f t="shared" si="8"/>
        <v>0</v>
      </c>
      <c r="M24" s="1386"/>
      <c r="N24" s="48"/>
      <c r="O24" s="48"/>
      <c r="P24" s="1381">
        <f t="shared" si="2"/>
        <v>0</v>
      </c>
      <c r="Q24" s="1382" t="str">
        <f t="shared" si="9"/>
        <v>$0</v>
      </c>
      <c r="R24" s="44"/>
      <c r="S24" s="1387"/>
      <c r="T24" s="56"/>
      <c r="U24" s="96"/>
      <c r="V24" s="258" t="s">
        <v>189</v>
      </c>
      <c r="W24" s="96"/>
      <c r="X24" s="233" t="e">
        <f t="shared" si="10"/>
        <v>#VALUE!</v>
      </c>
      <c r="Y24" s="229" t="str">
        <f t="shared" si="3"/>
        <v/>
      </c>
      <c r="Z24" s="233">
        <f t="shared" si="11"/>
        <v>0</v>
      </c>
      <c r="AA24" s="233">
        <f t="shared" si="12"/>
        <v>0</v>
      </c>
      <c r="AB24" s="233">
        <f t="shared" si="13"/>
        <v>0</v>
      </c>
      <c r="AC24" s="222" t="str">
        <f t="shared" si="4"/>
        <v/>
      </c>
      <c r="AD24" s="222" t="str">
        <f t="shared" si="14"/>
        <v/>
      </c>
      <c r="AE24" s="261">
        <f t="shared" si="5"/>
        <v>0</v>
      </c>
      <c r="AF24" s="262">
        <f t="shared" si="6"/>
        <v>0</v>
      </c>
      <c r="AG24" s="262" t="str">
        <f t="shared" si="15"/>
        <v/>
      </c>
      <c r="AH24" s="259" t="str">
        <f t="shared" si="0"/>
        <v/>
      </c>
      <c r="AI24" s="96"/>
      <c r="AJ24" s="96"/>
      <c r="AK24" s="96"/>
      <c r="AL24" s="96"/>
      <c r="AM24" s="1080" t="s">
        <v>689</v>
      </c>
      <c r="AN24" s="112"/>
      <c r="AO24" s="112"/>
      <c r="AP24" s="112"/>
      <c r="AQ24" s="112"/>
      <c r="AR24" s="112"/>
      <c r="AS24" s="112"/>
      <c r="AT24" s="112"/>
      <c r="AU24" s="112"/>
      <c r="AV24" s="112"/>
      <c r="AW24" s="112"/>
      <c r="AX24" s="112"/>
      <c r="AY24" s="112"/>
      <c r="AZ24" s="112"/>
      <c r="BA24" s="112"/>
      <c r="BB24" s="112"/>
      <c r="BC24" s="112"/>
      <c r="BD24" s="112"/>
    </row>
    <row r="25" spans="1:56" ht="18" customHeight="1">
      <c r="A25" t="str">
        <f t="shared" si="7"/>
        <v/>
      </c>
      <c r="B25" s="260">
        <f t="shared" si="1"/>
        <v>0</v>
      </c>
      <c r="C25" s="47"/>
      <c r="D25" s="47"/>
      <c r="E25" s="47"/>
      <c r="F25" s="47"/>
      <c r="G25" s="47"/>
      <c r="H25" s="1322"/>
      <c r="I25" s="1385"/>
      <c r="J25" s="45"/>
      <c r="K25" s="46"/>
      <c r="L25" s="1380">
        <f t="shared" si="8"/>
        <v>0</v>
      </c>
      <c r="M25" s="1386"/>
      <c r="N25" s="48"/>
      <c r="O25" s="48"/>
      <c r="P25" s="1381">
        <f t="shared" si="2"/>
        <v>0</v>
      </c>
      <c r="Q25" s="1382" t="str">
        <f t="shared" si="9"/>
        <v>$0</v>
      </c>
      <c r="R25" s="44"/>
      <c r="S25" s="1387"/>
      <c r="T25" s="56"/>
      <c r="U25" s="96"/>
      <c r="V25" s="96"/>
      <c r="W25" s="96"/>
      <c r="X25" s="233" t="e">
        <f t="shared" si="10"/>
        <v>#VALUE!</v>
      </c>
      <c r="Y25" s="229" t="str">
        <f t="shared" si="3"/>
        <v/>
      </c>
      <c r="Z25" s="233">
        <f t="shared" si="11"/>
        <v>0</v>
      </c>
      <c r="AA25" s="233">
        <f t="shared" si="12"/>
        <v>0</v>
      </c>
      <c r="AB25" s="233">
        <f t="shared" si="13"/>
        <v>0</v>
      </c>
      <c r="AC25" s="222" t="str">
        <f t="shared" si="4"/>
        <v/>
      </c>
      <c r="AD25" s="222" t="str">
        <f t="shared" si="14"/>
        <v/>
      </c>
      <c r="AE25" s="261">
        <f t="shared" si="5"/>
        <v>0</v>
      </c>
      <c r="AF25" s="262">
        <f t="shared" si="6"/>
        <v>0</v>
      </c>
      <c r="AG25" s="262" t="str">
        <f t="shared" si="15"/>
        <v/>
      </c>
      <c r="AH25" s="259" t="str">
        <f t="shared" si="0"/>
        <v/>
      </c>
      <c r="AI25" s="96"/>
      <c r="AJ25" s="96"/>
      <c r="AK25" s="96"/>
      <c r="AL25" s="96"/>
      <c r="AM25" s="1080" t="s">
        <v>690</v>
      </c>
      <c r="AN25" s="112"/>
      <c r="AO25" s="112"/>
      <c r="AP25" s="112"/>
      <c r="AQ25" s="112"/>
      <c r="AR25" s="112"/>
      <c r="AS25" s="112"/>
      <c r="AT25" s="112"/>
      <c r="AU25" s="112"/>
      <c r="AV25" s="112"/>
      <c r="AW25" s="112"/>
      <c r="AX25" s="112"/>
      <c r="AY25" s="112"/>
      <c r="AZ25" s="112"/>
      <c r="BA25" s="112"/>
      <c r="BB25" s="112"/>
      <c r="BC25" s="112"/>
      <c r="BD25" s="112"/>
    </row>
    <row r="26" spans="1:56" ht="18" customHeight="1">
      <c r="A26" t="str">
        <f t="shared" si="7"/>
        <v/>
      </c>
      <c r="B26" s="260">
        <f t="shared" si="1"/>
        <v>0</v>
      </c>
      <c r="C26" s="47"/>
      <c r="D26" s="47"/>
      <c r="E26" s="47"/>
      <c r="F26" s="47"/>
      <c r="G26" s="47"/>
      <c r="H26" s="1322"/>
      <c r="I26" s="1385"/>
      <c r="J26" s="45"/>
      <c r="K26" s="46"/>
      <c r="L26" s="1380">
        <f t="shared" si="8"/>
        <v>0</v>
      </c>
      <c r="M26" s="1386"/>
      <c r="N26" s="48"/>
      <c r="O26" s="48"/>
      <c r="P26" s="1381">
        <f t="shared" si="2"/>
        <v>0</v>
      </c>
      <c r="Q26" s="1382" t="str">
        <f t="shared" si="9"/>
        <v>$0</v>
      </c>
      <c r="R26" s="44"/>
      <c r="S26" s="1387"/>
      <c r="T26" s="56"/>
      <c r="U26" s="96"/>
      <c r="V26" s="96"/>
      <c r="W26" s="96"/>
      <c r="X26" s="233" t="e">
        <f t="shared" si="10"/>
        <v>#VALUE!</v>
      </c>
      <c r="Y26" s="229" t="str">
        <f t="shared" si="3"/>
        <v/>
      </c>
      <c r="Z26" s="233">
        <f t="shared" si="11"/>
        <v>0</v>
      </c>
      <c r="AA26" s="233">
        <f t="shared" si="12"/>
        <v>0</v>
      </c>
      <c r="AB26" s="233">
        <f t="shared" si="13"/>
        <v>0</v>
      </c>
      <c r="AC26" s="222" t="str">
        <f t="shared" si="4"/>
        <v/>
      </c>
      <c r="AD26" s="222" t="str">
        <f t="shared" si="14"/>
        <v/>
      </c>
      <c r="AE26" s="261">
        <f t="shared" si="5"/>
        <v>0</v>
      </c>
      <c r="AF26" s="262">
        <f t="shared" si="6"/>
        <v>0</v>
      </c>
      <c r="AG26" s="262" t="str">
        <f t="shared" si="15"/>
        <v/>
      </c>
      <c r="AH26" s="96"/>
      <c r="AI26" s="96"/>
      <c r="AJ26" s="96"/>
      <c r="AK26" s="96"/>
      <c r="AL26" s="96"/>
      <c r="AM26" s="2105" t="s">
        <v>691</v>
      </c>
      <c r="AN26" s="112"/>
      <c r="AO26" s="112"/>
      <c r="AP26" s="112"/>
      <c r="AQ26" s="112"/>
      <c r="AR26" s="112"/>
      <c r="AS26" s="112"/>
      <c r="AT26" s="112"/>
      <c r="AU26" s="112"/>
      <c r="AV26" s="112"/>
      <c r="AW26" s="112"/>
      <c r="AX26" s="112"/>
      <c r="AY26" s="112"/>
      <c r="AZ26" s="112"/>
      <c r="BA26" s="112"/>
      <c r="BB26" s="112"/>
      <c r="BC26" s="112"/>
      <c r="BD26" s="112"/>
    </row>
    <row r="27" spans="1:56" ht="18" customHeight="1">
      <c r="A27" t="str">
        <f t="shared" si="7"/>
        <v/>
      </c>
      <c r="B27" s="260">
        <f t="shared" si="1"/>
        <v>0</v>
      </c>
      <c r="C27" s="47"/>
      <c r="D27" s="47"/>
      <c r="E27" s="47"/>
      <c r="F27" s="47"/>
      <c r="G27" s="47"/>
      <c r="H27" s="1322"/>
      <c r="I27" s="1385"/>
      <c r="J27" s="45"/>
      <c r="K27" s="46"/>
      <c r="L27" s="1380">
        <f t="shared" si="8"/>
        <v>0</v>
      </c>
      <c r="M27" s="1386"/>
      <c r="N27" s="48"/>
      <c r="O27" s="48"/>
      <c r="P27" s="1381">
        <f t="shared" si="2"/>
        <v>0</v>
      </c>
      <c r="Q27" s="1382" t="str">
        <f t="shared" si="9"/>
        <v>$0</v>
      </c>
      <c r="R27" s="44"/>
      <c r="S27" s="1387"/>
      <c r="T27" s="56"/>
      <c r="U27" s="96"/>
      <c r="V27" s="96"/>
      <c r="W27" s="96"/>
      <c r="X27" s="233" t="e">
        <f t="shared" si="10"/>
        <v>#VALUE!</v>
      </c>
      <c r="Y27" s="229" t="str">
        <f t="shared" si="3"/>
        <v/>
      </c>
      <c r="Z27" s="233">
        <f t="shared" si="11"/>
        <v>0</v>
      </c>
      <c r="AA27" s="233">
        <f t="shared" si="12"/>
        <v>0</v>
      </c>
      <c r="AB27" s="233">
        <f t="shared" si="13"/>
        <v>0</v>
      </c>
      <c r="AC27" s="222" t="str">
        <f t="shared" si="4"/>
        <v/>
      </c>
      <c r="AD27" s="222" t="str">
        <f t="shared" si="14"/>
        <v/>
      </c>
      <c r="AE27" s="261">
        <f t="shared" si="5"/>
        <v>0</v>
      </c>
      <c r="AF27" s="262">
        <f t="shared" si="6"/>
        <v>0</v>
      </c>
      <c r="AG27" s="262" t="str">
        <f t="shared" si="15"/>
        <v/>
      </c>
      <c r="AH27" s="96"/>
      <c r="AI27" s="96"/>
      <c r="AJ27" s="96"/>
      <c r="AK27" s="96"/>
      <c r="AL27" s="96"/>
      <c r="AM27" s="2105"/>
      <c r="AN27" s="112"/>
      <c r="AO27" s="112"/>
      <c r="AP27" s="112"/>
      <c r="AQ27" s="112"/>
      <c r="AR27" s="112"/>
      <c r="AS27" s="112"/>
      <c r="AT27" s="112"/>
      <c r="AU27" s="112"/>
      <c r="AV27" s="112"/>
      <c r="AW27" s="112"/>
      <c r="AX27" s="112"/>
      <c r="AY27" s="112"/>
      <c r="AZ27" s="112"/>
      <c r="BA27" s="112"/>
      <c r="BB27" s="112"/>
      <c r="BC27" s="112"/>
      <c r="BD27" s="112"/>
    </row>
    <row r="28" spans="1:56" ht="18" customHeight="1">
      <c r="A28" t="str">
        <f t="shared" si="7"/>
        <v/>
      </c>
      <c r="B28" s="260">
        <f t="shared" si="1"/>
        <v>0</v>
      </c>
      <c r="C28" s="47"/>
      <c r="D28" s="47"/>
      <c r="E28" s="47"/>
      <c r="F28" s="47"/>
      <c r="G28" s="47"/>
      <c r="H28" s="1322"/>
      <c r="I28" s="1385"/>
      <c r="J28" s="45"/>
      <c r="K28" s="46"/>
      <c r="L28" s="1380">
        <f t="shared" si="8"/>
        <v>0</v>
      </c>
      <c r="M28" s="1386"/>
      <c r="N28" s="48"/>
      <c r="O28" s="48"/>
      <c r="P28" s="1381">
        <f t="shared" si="2"/>
        <v>0</v>
      </c>
      <c r="Q28" s="1382" t="str">
        <f t="shared" si="9"/>
        <v>$0</v>
      </c>
      <c r="R28" s="44"/>
      <c r="S28" s="1387"/>
      <c r="T28" s="56"/>
      <c r="U28" s="96"/>
      <c r="V28" s="96"/>
      <c r="W28" s="96"/>
      <c r="X28" s="233" t="e">
        <f t="shared" si="10"/>
        <v>#VALUE!</v>
      </c>
      <c r="Y28" s="229" t="str">
        <f t="shared" si="3"/>
        <v/>
      </c>
      <c r="Z28" s="233">
        <f t="shared" si="11"/>
        <v>0</v>
      </c>
      <c r="AA28" s="233">
        <f t="shared" si="12"/>
        <v>0</v>
      </c>
      <c r="AB28" s="233">
        <f t="shared" si="13"/>
        <v>0</v>
      </c>
      <c r="AC28" s="222" t="str">
        <f t="shared" si="4"/>
        <v/>
      </c>
      <c r="AD28" s="222" t="str">
        <f t="shared" si="14"/>
        <v/>
      </c>
      <c r="AE28" s="261">
        <f t="shared" si="5"/>
        <v>0</v>
      </c>
      <c r="AF28" s="262">
        <f t="shared" si="6"/>
        <v>0</v>
      </c>
      <c r="AG28" s="262" t="str">
        <f t="shared" si="15"/>
        <v/>
      </c>
      <c r="AH28" s="96"/>
      <c r="AI28" s="96"/>
      <c r="AJ28" s="96"/>
      <c r="AK28" s="96"/>
      <c r="AL28" s="96"/>
      <c r="AM28" s="2105" t="s">
        <v>692</v>
      </c>
      <c r="AN28" s="112"/>
      <c r="AO28" s="112"/>
      <c r="AP28" s="112"/>
      <c r="AQ28" s="112"/>
      <c r="AR28" s="112"/>
      <c r="AS28" s="112"/>
      <c r="AT28" s="112"/>
      <c r="AU28" s="112"/>
      <c r="AV28" s="112"/>
      <c r="AW28" s="112"/>
      <c r="AX28" s="112"/>
      <c r="AY28" s="112"/>
      <c r="AZ28" s="112"/>
      <c r="BA28" s="112"/>
      <c r="BB28" s="112"/>
      <c r="BC28" s="112"/>
      <c r="BD28" s="112"/>
    </row>
    <row r="29" spans="1:56" ht="18" customHeight="1">
      <c r="A29" t="str">
        <f t="shared" si="7"/>
        <v/>
      </c>
      <c r="B29" s="260">
        <f t="shared" si="1"/>
        <v>0</v>
      </c>
      <c r="C29" s="47"/>
      <c r="D29" s="47"/>
      <c r="E29" s="47"/>
      <c r="F29" s="47"/>
      <c r="G29" s="47"/>
      <c r="H29" s="1322"/>
      <c r="I29" s="1385"/>
      <c r="J29" s="45"/>
      <c r="K29" s="46"/>
      <c r="L29" s="1380">
        <f t="shared" si="8"/>
        <v>0</v>
      </c>
      <c r="M29" s="1386"/>
      <c r="N29" s="48"/>
      <c r="O29" s="48"/>
      <c r="P29" s="1381">
        <f t="shared" si="2"/>
        <v>0</v>
      </c>
      <c r="Q29" s="1382" t="str">
        <f t="shared" si="9"/>
        <v>$0</v>
      </c>
      <c r="R29" s="44"/>
      <c r="S29" s="1387"/>
      <c r="T29" s="56"/>
      <c r="U29" s="96"/>
      <c r="V29" s="96"/>
      <c r="W29" s="96"/>
      <c r="X29" s="233" t="e">
        <f t="shared" si="10"/>
        <v>#VALUE!</v>
      </c>
      <c r="Y29" s="229" t="str">
        <f t="shared" si="3"/>
        <v/>
      </c>
      <c r="Z29" s="233">
        <f t="shared" si="11"/>
        <v>0</v>
      </c>
      <c r="AA29" s="233">
        <f t="shared" si="12"/>
        <v>0</v>
      </c>
      <c r="AB29" s="233">
        <f t="shared" si="13"/>
        <v>0</v>
      </c>
      <c r="AC29" s="222" t="str">
        <f t="shared" si="4"/>
        <v/>
      </c>
      <c r="AD29" s="222" t="str">
        <f t="shared" si="14"/>
        <v/>
      </c>
      <c r="AE29" s="261">
        <f t="shared" si="5"/>
        <v>0</v>
      </c>
      <c r="AF29" s="262">
        <f t="shared" si="6"/>
        <v>0</v>
      </c>
      <c r="AG29" s="262" t="str">
        <f t="shared" si="15"/>
        <v/>
      </c>
      <c r="AH29" s="96"/>
      <c r="AI29" s="96"/>
      <c r="AJ29" s="96"/>
      <c r="AK29" s="96"/>
      <c r="AL29" s="96"/>
      <c r="AM29" s="2105"/>
      <c r="AN29" s="112"/>
      <c r="AO29" s="112"/>
      <c r="AP29" s="112"/>
      <c r="AQ29" s="112"/>
      <c r="AR29" s="112"/>
      <c r="AS29" s="112"/>
      <c r="AT29" s="112"/>
      <c r="AU29" s="112"/>
      <c r="AV29" s="112"/>
      <c r="AW29" s="112"/>
      <c r="AX29" s="112"/>
      <c r="AY29" s="112"/>
      <c r="AZ29" s="112"/>
      <c r="BA29" s="112"/>
      <c r="BB29" s="112"/>
      <c r="BC29" s="112"/>
      <c r="BD29" s="112"/>
    </row>
    <row r="30" spans="1:56" ht="18" customHeight="1">
      <c r="A30" t="str">
        <f t="shared" si="7"/>
        <v/>
      </c>
      <c r="B30" s="260">
        <f t="shared" si="1"/>
        <v>0</v>
      </c>
      <c r="C30" s="47"/>
      <c r="D30" s="47"/>
      <c r="E30" s="47"/>
      <c r="F30" s="47"/>
      <c r="G30" s="47"/>
      <c r="H30" s="1322"/>
      <c r="I30" s="1385"/>
      <c r="J30" s="45"/>
      <c r="K30" s="46"/>
      <c r="L30" s="1380">
        <f t="shared" si="8"/>
        <v>0</v>
      </c>
      <c r="M30" s="1386"/>
      <c r="N30" s="48"/>
      <c r="O30" s="48"/>
      <c r="P30" s="1381">
        <f t="shared" si="2"/>
        <v>0</v>
      </c>
      <c r="Q30" s="1382" t="str">
        <f t="shared" si="9"/>
        <v>$0</v>
      </c>
      <c r="R30" s="44"/>
      <c r="S30" s="1387"/>
      <c r="T30" s="56"/>
      <c r="U30" s="96"/>
      <c r="V30" s="96"/>
      <c r="W30" s="96"/>
      <c r="X30" s="233" t="e">
        <f t="shared" si="10"/>
        <v>#VALUE!</v>
      </c>
      <c r="Y30" s="229" t="str">
        <f t="shared" si="3"/>
        <v/>
      </c>
      <c r="Z30" s="233">
        <f t="shared" si="11"/>
        <v>0</v>
      </c>
      <c r="AA30" s="233">
        <f t="shared" si="12"/>
        <v>0</v>
      </c>
      <c r="AB30" s="233">
        <f t="shared" si="13"/>
        <v>0</v>
      </c>
      <c r="AC30" s="222" t="str">
        <f t="shared" si="4"/>
        <v/>
      </c>
      <c r="AD30" s="222" t="str">
        <f t="shared" si="14"/>
        <v/>
      </c>
      <c r="AE30" s="261">
        <f t="shared" si="5"/>
        <v>0</v>
      </c>
      <c r="AF30" s="262">
        <f t="shared" si="6"/>
        <v>0</v>
      </c>
      <c r="AG30" s="262" t="str">
        <f t="shared" si="15"/>
        <v/>
      </c>
      <c r="AH30" s="96"/>
      <c r="AI30" s="96"/>
      <c r="AJ30" s="96"/>
      <c r="AK30" s="96"/>
      <c r="AL30" s="96"/>
      <c r="AM30" s="112"/>
      <c r="AN30" s="112"/>
      <c r="AO30" s="112"/>
      <c r="AP30" s="112"/>
      <c r="AQ30" s="112"/>
      <c r="AR30" s="112"/>
      <c r="AS30" s="112"/>
      <c r="AT30" s="112"/>
      <c r="AU30" s="112"/>
      <c r="AV30" s="112"/>
      <c r="AW30" s="112"/>
      <c r="AX30" s="112"/>
      <c r="AY30" s="112"/>
      <c r="AZ30" s="112"/>
      <c r="BA30" s="112"/>
      <c r="BB30" s="112"/>
      <c r="BC30" s="112"/>
      <c r="BD30" s="112"/>
    </row>
    <row r="31" spans="1:56" ht="18" hidden="1" customHeight="1">
      <c r="A31" t="str">
        <f t="shared" si="7"/>
        <v/>
      </c>
      <c r="B31" s="260">
        <f t="shared" si="1"/>
        <v>0</v>
      </c>
      <c r="C31" s="47"/>
      <c r="D31" s="47"/>
      <c r="E31" s="47"/>
      <c r="F31" s="47"/>
      <c r="G31" s="47"/>
      <c r="H31" s="1319"/>
      <c r="I31" s="1385"/>
      <c r="J31" s="45"/>
      <c r="K31" s="46"/>
      <c r="L31" s="1380">
        <f t="shared" si="8"/>
        <v>0</v>
      </c>
      <c r="M31" s="1386"/>
      <c r="N31" s="48"/>
      <c r="O31" s="48"/>
      <c r="P31" s="1381">
        <f t="shared" si="2"/>
        <v>0</v>
      </c>
      <c r="Q31" s="1382" t="str">
        <f t="shared" si="9"/>
        <v>$0</v>
      </c>
      <c r="R31" s="44"/>
      <c r="S31" s="1387"/>
      <c r="T31" s="56"/>
      <c r="U31" s="96"/>
      <c r="V31" s="96"/>
      <c r="W31" s="96"/>
      <c r="X31" s="233" t="e">
        <f t="shared" si="10"/>
        <v>#VALUE!</v>
      </c>
      <c r="Y31" s="229" t="str">
        <f t="shared" si="3"/>
        <v/>
      </c>
      <c r="Z31" s="233">
        <f t="shared" si="11"/>
        <v>0</v>
      </c>
      <c r="AA31" s="233">
        <f t="shared" si="12"/>
        <v>0</v>
      </c>
      <c r="AB31" s="233">
        <f t="shared" si="13"/>
        <v>0</v>
      </c>
      <c r="AC31" s="222" t="str">
        <f t="shared" si="4"/>
        <v/>
      </c>
      <c r="AD31" s="222" t="str">
        <f t="shared" si="14"/>
        <v/>
      </c>
      <c r="AE31" s="261">
        <f t="shared" si="5"/>
        <v>0</v>
      </c>
      <c r="AF31" s="262">
        <f t="shared" si="6"/>
        <v>0</v>
      </c>
      <c r="AG31" s="262" t="str">
        <f t="shared" si="15"/>
        <v/>
      </c>
      <c r="AH31" s="96"/>
      <c r="AI31" s="96"/>
      <c r="AJ31" s="96"/>
      <c r="AK31" s="96"/>
      <c r="AL31" s="96"/>
      <c r="AM31" s="112"/>
      <c r="AN31" s="112"/>
      <c r="AO31" s="112"/>
      <c r="AP31" s="112"/>
      <c r="AQ31" s="112"/>
      <c r="AR31" s="112"/>
      <c r="AS31" s="112"/>
      <c r="AT31" s="112"/>
      <c r="AU31" s="112"/>
      <c r="AV31" s="112"/>
      <c r="AW31" s="112"/>
      <c r="AX31" s="112"/>
      <c r="AY31" s="112"/>
      <c r="AZ31" s="112"/>
      <c r="BA31" s="112"/>
      <c r="BB31" s="112"/>
      <c r="BC31" s="112"/>
      <c r="BD31" s="112"/>
    </row>
    <row r="32" spans="1:56" ht="14.85" hidden="1" customHeight="1">
      <c r="A32" t="str">
        <f t="shared" si="7"/>
        <v/>
      </c>
      <c r="B32" s="260">
        <f t="shared" si="1"/>
        <v>0</v>
      </c>
      <c r="C32" s="47"/>
      <c r="D32" s="47"/>
      <c r="E32" s="47"/>
      <c r="F32" s="47"/>
      <c r="G32" s="47"/>
      <c r="H32" s="1319"/>
      <c r="I32" s="1385"/>
      <c r="J32" s="45"/>
      <c r="K32" s="46"/>
      <c r="L32" s="1380">
        <f t="shared" si="8"/>
        <v>0</v>
      </c>
      <c r="M32" s="1386"/>
      <c r="N32" s="48"/>
      <c r="O32" s="48"/>
      <c r="P32" s="1381">
        <f t="shared" si="2"/>
        <v>0</v>
      </c>
      <c r="Q32" s="1382" t="str">
        <f t="shared" si="9"/>
        <v>$0</v>
      </c>
      <c r="R32" s="44"/>
      <c r="S32" s="1387"/>
      <c r="T32" s="56"/>
      <c r="U32" s="96"/>
      <c r="V32" s="96"/>
      <c r="W32" s="96"/>
      <c r="X32" s="233" t="e">
        <f t="shared" si="10"/>
        <v>#VALUE!</v>
      </c>
      <c r="Y32" s="229" t="str">
        <f t="shared" si="3"/>
        <v/>
      </c>
      <c r="Z32" s="233">
        <f t="shared" si="11"/>
        <v>0</v>
      </c>
      <c r="AA32" s="233">
        <f t="shared" si="12"/>
        <v>0</v>
      </c>
      <c r="AB32" s="233">
        <f t="shared" si="13"/>
        <v>0</v>
      </c>
      <c r="AC32" s="222" t="str">
        <f t="shared" si="4"/>
        <v/>
      </c>
      <c r="AD32" s="222" t="str">
        <f t="shared" si="14"/>
        <v/>
      </c>
      <c r="AE32" s="261">
        <f t="shared" si="5"/>
        <v>0</v>
      </c>
      <c r="AF32" s="262">
        <f t="shared" si="6"/>
        <v>0</v>
      </c>
      <c r="AG32" s="262" t="str">
        <f t="shared" si="15"/>
        <v/>
      </c>
      <c r="AH32" s="96"/>
      <c r="AI32" s="96"/>
      <c r="AJ32" s="96"/>
      <c r="AK32" s="96"/>
      <c r="AL32" s="96"/>
      <c r="AM32" s="112"/>
      <c r="AN32" s="112"/>
      <c r="AO32" s="112"/>
      <c r="AP32" s="112"/>
      <c r="AQ32" s="112"/>
      <c r="AR32" s="112"/>
      <c r="AS32" s="112"/>
      <c r="AT32" s="112"/>
      <c r="AU32" s="112"/>
      <c r="AV32" s="112"/>
      <c r="AW32" s="112"/>
      <c r="AX32" s="112"/>
      <c r="AY32" s="112"/>
      <c r="AZ32" s="112"/>
      <c r="BA32" s="112"/>
      <c r="BB32" s="112"/>
      <c r="BC32" s="112"/>
      <c r="BD32" s="112"/>
    </row>
    <row r="33" spans="1:56" ht="14.85" hidden="1" customHeight="1">
      <c r="A33" t="str">
        <f t="shared" si="7"/>
        <v/>
      </c>
      <c r="B33" s="260">
        <f t="shared" si="1"/>
        <v>0</v>
      </c>
      <c r="C33" s="47"/>
      <c r="D33" s="47"/>
      <c r="E33" s="47"/>
      <c r="F33" s="47"/>
      <c r="G33" s="47"/>
      <c r="H33" s="1319"/>
      <c r="I33" s="1385"/>
      <c r="J33" s="45"/>
      <c r="K33" s="46"/>
      <c r="L33" s="1380">
        <f t="shared" si="8"/>
        <v>0</v>
      </c>
      <c r="M33" s="1386"/>
      <c r="N33" s="48"/>
      <c r="O33" s="48"/>
      <c r="P33" s="1381">
        <f t="shared" si="2"/>
        <v>0</v>
      </c>
      <c r="Q33" s="1382" t="str">
        <f t="shared" si="9"/>
        <v>$0</v>
      </c>
      <c r="R33" s="44"/>
      <c r="S33" s="1387"/>
      <c r="T33" s="56"/>
      <c r="U33" s="96"/>
      <c r="V33" s="96"/>
      <c r="W33" s="96"/>
      <c r="X33" s="233" t="e">
        <f t="shared" si="10"/>
        <v>#VALUE!</v>
      </c>
      <c r="Y33" s="229" t="str">
        <f t="shared" si="3"/>
        <v/>
      </c>
      <c r="Z33" s="233">
        <f t="shared" si="11"/>
        <v>0</v>
      </c>
      <c r="AA33" s="233">
        <f t="shared" si="12"/>
        <v>0</v>
      </c>
      <c r="AB33" s="233">
        <f t="shared" si="13"/>
        <v>0</v>
      </c>
      <c r="AC33" s="222" t="str">
        <f t="shared" si="4"/>
        <v/>
      </c>
      <c r="AD33" s="222" t="str">
        <f t="shared" si="14"/>
        <v/>
      </c>
      <c r="AE33" s="261">
        <f t="shared" si="5"/>
        <v>0</v>
      </c>
      <c r="AF33" s="262">
        <f t="shared" si="6"/>
        <v>0</v>
      </c>
      <c r="AG33" s="262" t="str">
        <f t="shared" si="15"/>
        <v/>
      </c>
      <c r="AH33" s="96"/>
      <c r="AI33" s="96"/>
      <c r="AJ33" s="96"/>
      <c r="AK33" s="96"/>
      <c r="AL33" s="96"/>
      <c r="AM33" s="112"/>
      <c r="AN33" s="112"/>
      <c r="AO33" s="112"/>
      <c r="AP33" s="112"/>
      <c r="AQ33" s="112"/>
      <c r="AR33" s="112"/>
      <c r="AS33" s="112"/>
      <c r="AT33" s="112"/>
      <c r="AU33" s="112"/>
      <c r="AV33" s="112"/>
      <c r="AW33" s="112"/>
      <c r="AX33" s="112"/>
      <c r="AY33" s="112"/>
      <c r="AZ33" s="112"/>
      <c r="BA33" s="112"/>
      <c r="BB33" s="112"/>
      <c r="BC33" s="112"/>
      <c r="BD33" s="112"/>
    </row>
    <row r="34" spans="1:56" ht="14.85" hidden="1" customHeight="1">
      <c r="A34" t="str">
        <f t="shared" si="7"/>
        <v/>
      </c>
      <c r="B34" s="260">
        <f t="shared" si="1"/>
        <v>0</v>
      </c>
      <c r="C34" s="47"/>
      <c r="D34" s="47"/>
      <c r="E34" s="47"/>
      <c r="F34" s="47"/>
      <c r="G34" s="47"/>
      <c r="H34" s="1319"/>
      <c r="I34" s="1385"/>
      <c r="J34" s="45"/>
      <c r="K34" s="46"/>
      <c r="L34" s="1380">
        <f t="shared" si="8"/>
        <v>0</v>
      </c>
      <c r="M34" s="1386"/>
      <c r="N34" s="48"/>
      <c r="O34" s="48"/>
      <c r="P34" s="1381">
        <f t="shared" si="2"/>
        <v>0</v>
      </c>
      <c r="Q34" s="1382" t="str">
        <f t="shared" si="9"/>
        <v>$0</v>
      </c>
      <c r="R34" s="44"/>
      <c r="S34" s="1387"/>
      <c r="T34" s="56"/>
      <c r="U34" s="96"/>
      <c r="V34" s="96"/>
      <c r="W34" s="96"/>
      <c r="X34" s="233" t="e">
        <f t="shared" si="10"/>
        <v>#VALUE!</v>
      </c>
      <c r="Y34" s="229" t="str">
        <f t="shared" si="3"/>
        <v/>
      </c>
      <c r="Z34" s="233">
        <f t="shared" si="11"/>
        <v>0</v>
      </c>
      <c r="AA34" s="233">
        <f t="shared" si="12"/>
        <v>0</v>
      </c>
      <c r="AB34" s="233">
        <f t="shared" si="13"/>
        <v>0</v>
      </c>
      <c r="AC34" s="222" t="str">
        <f t="shared" si="4"/>
        <v/>
      </c>
      <c r="AD34" s="222" t="str">
        <f t="shared" si="14"/>
        <v/>
      </c>
      <c r="AE34" s="261">
        <f t="shared" si="5"/>
        <v>0</v>
      </c>
      <c r="AF34" s="262">
        <f t="shared" si="6"/>
        <v>0</v>
      </c>
      <c r="AG34" s="262" t="str">
        <f t="shared" si="15"/>
        <v/>
      </c>
      <c r="AH34" s="96"/>
      <c r="AI34" s="96"/>
      <c r="AJ34" s="96"/>
      <c r="AK34" s="96"/>
      <c r="AL34" s="96"/>
      <c r="AM34" s="112"/>
      <c r="AN34" s="112"/>
      <c r="AO34" s="112"/>
      <c r="AP34" s="112"/>
      <c r="AQ34" s="112"/>
      <c r="AR34" s="112"/>
      <c r="AS34" s="112"/>
      <c r="AT34" s="112"/>
      <c r="AU34" s="112"/>
      <c r="AV34" s="112"/>
      <c r="AW34" s="112"/>
      <c r="AX34" s="112"/>
      <c r="AY34" s="112"/>
      <c r="AZ34" s="112"/>
      <c r="BA34" s="112"/>
      <c r="BB34" s="112"/>
      <c r="BC34" s="112"/>
      <c r="BD34" s="112"/>
    </row>
    <row r="35" spans="1:56" ht="14.85" hidden="1" customHeight="1">
      <c r="A35" t="str">
        <f t="shared" si="7"/>
        <v/>
      </c>
      <c r="B35" s="260">
        <f t="shared" si="1"/>
        <v>0</v>
      </c>
      <c r="C35" s="47"/>
      <c r="D35" s="47"/>
      <c r="E35" s="47"/>
      <c r="F35" s="47"/>
      <c r="G35" s="47"/>
      <c r="H35" s="1319"/>
      <c r="I35" s="1385"/>
      <c r="J35" s="45"/>
      <c r="K35" s="46"/>
      <c r="L35" s="1380">
        <f t="shared" si="8"/>
        <v>0</v>
      </c>
      <c r="M35" s="1386"/>
      <c r="N35" s="48"/>
      <c r="O35" s="48"/>
      <c r="P35" s="1381">
        <f t="shared" si="2"/>
        <v>0</v>
      </c>
      <c r="Q35" s="1382" t="str">
        <f t="shared" si="9"/>
        <v>$0</v>
      </c>
      <c r="R35" s="44"/>
      <c r="S35" s="1387"/>
      <c r="T35" s="56"/>
      <c r="U35" s="96"/>
      <c r="V35" s="96"/>
      <c r="W35" s="96"/>
      <c r="X35" s="233" t="e">
        <f t="shared" si="10"/>
        <v>#VALUE!</v>
      </c>
      <c r="Y35" s="229" t="str">
        <f t="shared" si="3"/>
        <v/>
      </c>
      <c r="Z35" s="233">
        <f t="shared" si="11"/>
        <v>0</v>
      </c>
      <c r="AA35" s="233">
        <f t="shared" si="12"/>
        <v>0</v>
      </c>
      <c r="AB35" s="233">
        <f t="shared" si="13"/>
        <v>0</v>
      </c>
      <c r="AC35" s="222" t="str">
        <f t="shared" si="4"/>
        <v/>
      </c>
      <c r="AD35" s="222" t="str">
        <f t="shared" si="14"/>
        <v/>
      </c>
      <c r="AE35" s="261">
        <f t="shared" si="5"/>
        <v>0</v>
      </c>
      <c r="AF35" s="262">
        <f t="shared" si="6"/>
        <v>0</v>
      </c>
      <c r="AG35" s="262" t="str">
        <f t="shared" si="15"/>
        <v/>
      </c>
      <c r="AH35" s="96"/>
      <c r="AI35" s="96"/>
      <c r="AJ35" s="96"/>
      <c r="AK35" s="96"/>
      <c r="AL35" s="96"/>
      <c r="AM35" s="112"/>
      <c r="AN35" s="112"/>
      <c r="AO35" s="112"/>
      <c r="AP35" s="112"/>
      <c r="AQ35" s="112"/>
      <c r="AR35" s="112"/>
      <c r="AS35" s="112"/>
      <c r="AT35" s="112"/>
      <c r="AU35" s="112"/>
      <c r="AV35" s="112"/>
      <c r="AW35" s="112"/>
      <c r="AX35" s="112"/>
      <c r="AY35" s="112"/>
      <c r="AZ35" s="112"/>
      <c r="BA35" s="112"/>
      <c r="BB35" s="112"/>
      <c r="BC35" s="112"/>
      <c r="BD35" s="112"/>
    </row>
    <row r="36" spans="1:56" ht="14.85" hidden="1" customHeight="1">
      <c r="A36" t="str">
        <f t="shared" si="7"/>
        <v/>
      </c>
      <c r="B36" s="260">
        <f t="shared" si="1"/>
        <v>0</v>
      </c>
      <c r="C36" s="47"/>
      <c r="D36" s="47"/>
      <c r="E36" s="47"/>
      <c r="F36" s="47"/>
      <c r="G36" s="47"/>
      <c r="H36" s="1319"/>
      <c r="I36" s="1385"/>
      <c r="J36" s="45"/>
      <c r="K36" s="46"/>
      <c r="L36" s="1380">
        <f t="shared" si="8"/>
        <v>0</v>
      </c>
      <c r="M36" s="1386"/>
      <c r="N36" s="48"/>
      <c r="O36" s="48"/>
      <c r="P36" s="1381">
        <f t="shared" si="2"/>
        <v>0</v>
      </c>
      <c r="Q36" s="1382" t="str">
        <f t="shared" si="9"/>
        <v>$0</v>
      </c>
      <c r="R36" s="44"/>
      <c r="S36" s="1387"/>
      <c r="T36" s="56"/>
      <c r="U36" s="96"/>
      <c r="V36" s="96"/>
      <c r="W36" s="96"/>
      <c r="X36" s="233" t="e">
        <f t="shared" si="10"/>
        <v>#VALUE!</v>
      </c>
      <c r="Y36" s="229" t="str">
        <f t="shared" si="3"/>
        <v/>
      </c>
      <c r="Z36" s="233">
        <f t="shared" si="11"/>
        <v>0</v>
      </c>
      <c r="AA36" s="233">
        <f t="shared" si="12"/>
        <v>0</v>
      </c>
      <c r="AB36" s="233">
        <f t="shared" si="13"/>
        <v>0</v>
      </c>
      <c r="AC36" s="222" t="str">
        <f t="shared" si="4"/>
        <v/>
      </c>
      <c r="AD36" s="222" t="str">
        <f t="shared" si="14"/>
        <v/>
      </c>
      <c r="AE36" s="261">
        <f t="shared" si="5"/>
        <v>0</v>
      </c>
      <c r="AF36" s="262">
        <f t="shared" si="6"/>
        <v>0</v>
      </c>
      <c r="AG36" s="262" t="str">
        <f t="shared" si="15"/>
        <v/>
      </c>
      <c r="AH36" s="96"/>
      <c r="AI36" s="96"/>
      <c r="AJ36" s="96"/>
      <c r="AK36" s="96"/>
      <c r="AL36" s="96"/>
      <c r="AM36" s="96"/>
      <c r="AN36" s="96"/>
      <c r="AO36" s="96"/>
      <c r="AP36" s="96"/>
      <c r="AQ36" s="96"/>
      <c r="AR36" s="96"/>
      <c r="AS36" s="96"/>
      <c r="AT36" s="96"/>
      <c r="AU36" s="96"/>
      <c r="AV36" s="96"/>
      <c r="AW36" s="96"/>
      <c r="AX36" s="96"/>
      <c r="AY36" s="96"/>
      <c r="AZ36" s="96"/>
      <c r="BA36" s="96"/>
      <c r="BB36" s="96"/>
      <c r="BC36" s="96"/>
      <c r="BD36" s="96"/>
    </row>
    <row r="37" spans="1:56" ht="14.85" hidden="1" customHeight="1">
      <c r="A37" t="str">
        <f t="shared" si="7"/>
        <v/>
      </c>
      <c r="B37" s="260">
        <f t="shared" si="1"/>
        <v>0</v>
      </c>
      <c r="C37" s="47"/>
      <c r="D37" s="47"/>
      <c r="E37" s="47"/>
      <c r="F37" s="47"/>
      <c r="G37" s="47"/>
      <c r="H37" s="1319"/>
      <c r="I37" s="1385"/>
      <c r="J37" s="45"/>
      <c r="K37" s="46"/>
      <c r="L37" s="1380">
        <f t="shared" si="8"/>
        <v>0</v>
      </c>
      <c r="M37" s="1386"/>
      <c r="N37" s="48"/>
      <c r="O37" s="48"/>
      <c r="P37" s="1381">
        <f t="shared" si="2"/>
        <v>0</v>
      </c>
      <c r="Q37" s="1382" t="str">
        <f t="shared" si="9"/>
        <v>$0</v>
      </c>
      <c r="R37" s="44"/>
      <c r="S37" s="1387"/>
      <c r="T37" s="56"/>
      <c r="U37" s="96"/>
      <c r="V37" s="96"/>
      <c r="W37" s="96"/>
      <c r="X37" s="233" t="e">
        <f t="shared" si="10"/>
        <v>#VALUE!</v>
      </c>
      <c r="Y37" s="229" t="str">
        <f t="shared" si="3"/>
        <v/>
      </c>
      <c r="Z37" s="233">
        <f t="shared" si="11"/>
        <v>0</v>
      </c>
      <c r="AA37" s="233">
        <f t="shared" si="12"/>
        <v>0</v>
      </c>
      <c r="AB37" s="233">
        <f t="shared" si="13"/>
        <v>0</v>
      </c>
      <c r="AC37" s="222" t="str">
        <f t="shared" si="4"/>
        <v/>
      </c>
      <c r="AD37" s="222" t="str">
        <f t="shared" si="14"/>
        <v/>
      </c>
      <c r="AE37" s="261">
        <f t="shared" si="5"/>
        <v>0</v>
      </c>
      <c r="AF37" s="262">
        <f t="shared" si="6"/>
        <v>0</v>
      </c>
      <c r="AG37" s="262" t="str">
        <f t="shared" si="15"/>
        <v/>
      </c>
      <c r="AH37" s="96"/>
      <c r="AI37" s="96"/>
      <c r="AJ37" s="96"/>
      <c r="AK37" s="96"/>
      <c r="AL37" s="96"/>
      <c r="AM37" s="96"/>
      <c r="AN37" s="96"/>
      <c r="AO37" s="96"/>
      <c r="AP37" s="96"/>
      <c r="AQ37" s="96"/>
      <c r="AR37" s="96"/>
      <c r="AS37" s="96"/>
      <c r="AT37" s="96"/>
      <c r="AU37" s="96"/>
      <c r="AV37" s="96"/>
      <c r="AW37" s="96"/>
      <c r="AX37" s="96"/>
      <c r="AY37" s="96"/>
      <c r="AZ37" s="96"/>
      <c r="BA37" s="96"/>
      <c r="BB37" s="96"/>
      <c r="BC37" s="96"/>
      <c r="BD37" s="96"/>
    </row>
    <row r="38" spans="1:56" ht="14.85" hidden="1" customHeight="1">
      <c r="A38" t="str">
        <f t="shared" si="7"/>
        <v/>
      </c>
      <c r="B38" s="260">
        <f t="shared" si="1"/>
        <v>0</v>
      </c>
      <c r="C38" s="47"/>
      <c r="D38" s="47"/>
      <c r="E38" s="47"/>
      <c r="F38" s="47"/>
      <c r="G38" s="47"/>
      <c r="H38" s="1319"/>
      <c r="I38" s="1385"/>
      <c r="J38" s="45"/>
      <c r="K38" s="46"/>
      <c r="L38" s="1380">
        <f t="shared" si="8"/>
        <v>0</v>
      </c>
      <c r="M38" s="1386"/>
      <c r="N38" s="48"/>
      <c r="O38" s="48"/>
      <c r="P38" s="1381">
        <f t="shared" si="2"/>
        <v>0</v>
      </c>
      <c r="Q38" s="1382" t="str">
        <f t="shared" si="9"/>
        <v>$0</v>
      </c>
      <c r="R38" s="44"/>
      <c r="S38" s="1387"/>
      <c r="T38" s="56"/>
      <c r="U38" s="96"/>
      <c r="V38" s="96"/>
      <c r="W38" s="96"/>
      <c r="X38" s="233" t="e">
        <f t="shared" si="10"/>
        <v>#VALUE!</v>
      </c>
      <c r="Y38" s="229" t="str">
        <f t="shared" si="3"/>
        <v/>
      </c>
      <c r="Z38" s="233">
        <f t="shared" si="11"/>
        <v>0</v>
      </c>
      <c r="AA38" s="233">
        <f t="shared" si="12"/>
        <v>0</v>
      </c>
      <c r="AB38" s="233">
        <f t="shared" si="13"/>
        <v>0</v>
      </c>
      <c r="AC38" s="222" t="str">
        <f t="shared" si="4"/>
        <v/>
      </c>
      <c r="AD38" s="222" t="str">
        <f t="shared" si="14"/>
        <v/>
      </c>
      <c r="AE38" s="261">
        <f t="shared" si="5"/>
        <v>0</v>
      </c>
      <c r="AF38" s="262">
        <f t="shared" si="6"/>
        <v>0</v>
      </c>
      <c r="AG38" s="262" t="str">
        <f t="shared" si="15"/>
        <v/>
      </c>
      <c r="AH38" s="96"/>
      <c r="AI38" s="96"/>
      <c r="AJ38" s="96"/>
      <c r="AK38" s="96"/>
      <c r="AL38" s="96"/>
      <c r="AM38" s="96"/>
      <c r="AN38" s="96"/>
      <c r="AO38" s="96"/>
      <c r="AP38" s="96"/>
      <c r="AQ38" s="96"/>
      <c r="AR38" s="96"/>
      <c r="AS38" s="96"/>
      <c r="AT38" s="96"/>
      <c r="AU38" s="96"/>
      <c r="AV38" s="96"/>
      <c r="AW38" s="96"/>
      <c r="AX38" s="96"/>
      <c r="AY38" s="96"/>
      <c r="AZ38" s="96"/>
      <c r="BA38" s="96"/>
      <c r="BB38" s="96"/>
      <c r="BC38" s="96"/>
      <c r="BD38" s="96"/>
    </row>
    <row r="39" spans="1:56" ht="14.85" hidden="1" customHeight="1">
      <c r="A39" t="str">
        <f t="shared" si="7"/>
        <v/>
      </c>
      <c r="B39" s="260">
        <f t="shared" si="1"/>
        <v>0</v>
      </c>
      <c r="C39" s="47"/>
      <c r="D39" s="47"/>
      <c r="E39" s="47"/>
      <c r="F39" s="47"/>
      <c r="G39" s="47"/>
      <c r="H39" s="1319"/>
      <c r="I39" s="1385"/>
      <c r="J39" s="45"/>
      <c r="K39" s="46"/>
      <c r="L39" s="1380">
        <f t="shared" si="8"/>
        <v>0</v>
      </c>
      <c r="M39" s="1386"/>
      <c r="N39" s="48"/>
      <c r="O39" s="48"/>
      <c r="P39" s="1381">
        <f t="shared" si="2"/>
        <v>0</v>
      </c>
      <c r="Q39" s="1382" t="str">
        <f t="shared" si="9"/>
        <v>$0</v>
      </c>
      <c r="R39" s="44"/>
      <c r="S39" s="1387"/>
      <c r="T39" s="56"/>
      <c r="U39" s="96"/>
      <c r="V39" s="96"/>
      <c r="W39" s="96"/>
      <c r="X39" s="233" t="e">
        <f t="shared" si="10"/>
        <v>#VALUE!</v>
      </c>
      <c r="Y39" s="229" t="str">
        <f t="shared" si="3"/>
        <v/>
      </c>
      <c r="Z39" s="233">
        <f t="shared" si="11"/>
        <v>0</v>
      </c>
      <c r="AA39" s="233">
        <f t="shared" si="12"/>
        <v>0</v>
      </c>
      <c r="AB39" s="233">
        <f t="shared" si="13"/>
        <v>0</v>
      </c>
      <c r="AC39" s="222" t="str">
        <f t="shared" si="4"/>
        <v/>
      </c>
      <c r="AD39" s="222" t="str">
        <f t="shared" si="14"/>
        <v/>
      </c>
      <c r="AE39" s="261">
        <f t="shared" si="5"/>
        <v>0</v>
      </c>
      <c r="AF39" s="262">
        <f t="shared" si="6"/>
        <v>0</v>
      </c>
      <c r="AG39" s="262" t="str">
        <f t="shared" si="15"/>
        <v/>
      </c>
      <c r="AH39" s="96"/>
      <c r="AI39" s="96"/>
      <c r="AJ39" s="96"/>
      <c r="AK39" s="96"/>
      <c r="AL39" s="96"/>
      <c r="AM39" s="96"/>
      <c r="AN39" s="96"/>
      <c r="AO39" s="96"/>
      <c r="AP39" s="96"/>
      <c r="AQ39" s="96"/>
      <c r="AR39" s="96"/>
      <c r="AS39" s="96"/>
      <c r="AT39" s="96"/>
      <c r="AU39" s="96"/>
      <c r="AV39" s="96"/>
      <c r="AW39" s="96"/>
      <c r="AX39" s="96"/>
      <c r="AY39" s="96"/>
      <c r="AZ39" s="96"/>
      <c r="BA39" s="96"/>
      <c r="BB39" s="96"/>
      <c r="BC39" s="96"/>
      <c r="BD39" s="96"/>
    </row>
    <row r="40" spans="1:56" ht="14.85" hidden="1" customHeight="1">
      <c r="A40" t="str">
        <f t="shared" si="7"/>
        <v/>
      </c>
      <c r="B40" s="260">
        <f t="shared" si="1"/>
        <v>0</v>
      </c>
      <c r="C40" s="47"/>
      <c r="D40" s="47"/>
      <c r="E40" s="47"/>
      <c r="F40" s="47"/>
      <c r="G40" s="47"/>
      <c r="H40" s="1319"/>
      <c r="I40" s="1385"/>
      <c r="J40" s="45"/>
      <c r="K40" s="46"/>
      <c r="L40" s="1380">
        <f t="shared" si="8"/>
        <v>0</v>
      </c>
      <c r="M40" s="1386"/>
      <c r="N40" s="48"/>
      <c r="O40" s="48"/>
      <c r="P40" s="1381">
        <f t="shared" si="2"/>
        <v>0</v>
      </c>
      <c r="Q40" s="1382" t="str">
        <f t="shared" si="9"/>
        <v>$0</v>
      </c>
      <c r="R40" s="44"/>
      <c r="S40" s="1387"/>
      <c r="T40" s="56"/>
      <c r="U40" s="96"/>
      <c r="V40" s="96"/>
      <c r="W40" s="96"/>
      <c r="X40" s="233" t="e">
        <f t="shared" si="10"/>
        <v>#VALUE!</v>
      </c>
      <c r="Y40" s="229" t="str">
        <f t="shared" si="3"/>
        <v/>
      </c>
      <c r="Z40" s="233">
        <f t="shared" si="11"/>
        <v>0</v>
      </c>
      <c r="AA40" s="233">
        <f t="shared" si="12"/>
        <v>0</v>
      </c>
      <c r="AB40" s="233">
        <f t="shared" si="13"/>
        <v>0</v>
      </c>
      <c r="AC40" s="222" t="str">
        <f t="shared" si="4"/>
        <v/>
      </c>
      <c r="AD40" s="222" t="str">
        <f t="shared" si="14"/>
        <v/>
      </c>
      <c r="AE40" s="261">
        <f t="shared" si="5"/>
        <v>0</v>
      </c>
      <c r="AF40" s="262">
        <f t="shared" si="6"/>
        <v>0</v>
      </c>
      <c r="AG40" s="262" t="str">
        <f t="shared" si="15"/>
        <v/>
      </c>
      <c r="AH40" s="96"/>
      <c r="AI40" s="96"/>
      <c r="AJ40" s="96"/>
      <c r="AK40" s="96"/>
      <c r="AL40" s="96"/>
      <c r="AM40" s="96"/>
      <c r="AN40" s="96"/>
      <c r="AO40" s="96"/>
      <c r="AP40" s="96"/>
      <c r="AQ40" s="96"/>
      <c r="AR40" s="96"/>
      <c r="AS40" s="96"/>
      <c r="AT40" s="96"/>
      <c r="AU40" s="96"/>
      <c r="AV40" s="96"/>
      <c r="AW40" s="96"/>
      <c r="AX40" s="96"/>
      <c r="AY40" s="96"/>
      <c r="AZ40" s="96"/>
      <c r="BA40" s="96"/>
      <c r="BB40" s="96"/>
      <c r="BC40" s="96"/>
      <c r="BD40" s="96"/>
    </row>
    <row r="41" spans="1:56" ht="14.85" hidden="1" customHeight="1">
      <c r="A41" t="str">
        <f t="shared" si="7"/>
        <v/>
      </c>
      <c r="B41" s="260">
        <f t="shared" si="1"/>
        <v>0</v>
      </c>
      <c r="C41" s="47"/>
      <c r="D41" s="47"/>
      <c r="E41" s="47"/>
      <c r="F41" s="47"/>
      <c r="G41" s="47"/>
      <c r="H41" s="1319"/>
      <c r="I41" s="1385"/>
      <c r="J41" s="45"/>
      <c r="K41" s="46"/>
      <c r="L41" s="1380">
        <f t="shared" si="8"/>
        <v>0</v>
      </c>
      <c r="M41" s="1386"/>
      <c r="N41" s="48"/>
      <c r="O41" s="48"/>
      <c r="P41" s="1381">
        <f t="shared" si="2"/>
        <v>0</v>
      </c>
      <c r="Q41" s="1382" t="str">
        <f t="shared" si="9"/>
        <v>$0</v>
      </c>
      <c r="R41" s="44"/>
      <c r="S41" s="1387"/>
      <c r="T41" s="56"/>
      <c r="U41" s="96"/>
      <c r="V41" s="96"/>
      <c r="W41" s="96"/>
      <c r="X41" s="233" t="e">
        <f t="shared" si="10"/>
        <v>#VALUE!</v>
      </c>
      <c r="Y41" s="229" t="str">
        <f t="shared" si="3"/>
        <v/>
      </c>
      <c r="Z41" s="233">
        <f t="shared" si="11"/>
        <v>0</v>
      </c>
      <c r="AA41" s="233">
        <f t="shared" si="12"/>
        <v>0</v>
      </c>
      <c r="AB41" s="233">
        <f t="shared" si="13"/>
        <v>0</v>
      </c>
      <c r="AC41" s="222" t="str">
        <f t="shared" si="4"/>
        <v/>
      </c>
      <c r="AD41" s="222" t="str">
        <f t="shared" si="14"/>
        <v/>
      </c>
      <c r="AE41" s="261">
        <f t="shared" si="5"/>
        <v>0</v>
      </c>
      <c r="AF41" s="262">
        <f t="shared" si="6"/>
        <v>0</v>
      </c>
      <c r="AG41" s="262" t="str">
        <f t="shared" si="15"/>
        <v/>
      </c>
      <c r="AH41" s="96"/>
      <c r="AI41" s="96"/>
      <c r="AJ41" s="96"/>
      <c r="AK41" s="96"/>
      <c r="AL41" s="96"/>
      <c r="AM41" s="96"/>
      <c r="AN41" s="96"/>
      <c r="AO41" s="96"/>
      <c r="AP41" s="96"/>
      <c r="AQ41" s="96"/>
      <c r="AR41" s="96"/>
      <c r="AS41" s="96"/>
      <c r="AT41" s="96"/>
      <c r="AU41" s="96"/>
      <c r="AV41" s="96"/>
      <c r="AW41" s="96"/>
      <c r="AX41" s="96"/>
      <c r="AY41" s="96"/>
      <c r="AZ41" s="96"/>
      <c r="BA41" s="96"/>
      <c r="BB41" s="96"/>
      <c r="BC41" s="96"/>
      <c r="BD41" s="96"/>
    </row>
    <row r="42" spans="1:56" ht="14.85" hidden="1" customHeight="1">
      <c r="A42" t="str">
        <f t="shared" si="7"/>
        <v/>
      </c>
      <c r="B42" s="260">
        <f t="shared" si="1"/>
        <v>0</v>
      </c>
      <c r="C42" s="47"/>
      <c r="D42" s="47"/>
      <c r="E42" s="47"/>
      <c r="F42" s="47"/>
      <c r="G42" s="47"/>
      <c r="H42" s="1319"/>
      <c r="I42" s="1385"/>
      <c r="J42" s="45"/>
      <c r="K42" s="46"/>
      <c r="L42" s="1380">
        <f t="shared" si="8"/>
        <v>0</v>
      </c>
      <c r="M42" s="1386"/>
      <c r="N42" s="48"/>
      <c r="O42" s="48"/>
      <c r="P42" s="1381">
        <f t="shared" si="2"/>
        <v>0</v>
      </c>
      <c r="Q42" s="1382" t="str">
        <f t="shared" si="9"/>
        <v>$0</v>
      </c>
      <c r="R42" s="44"/>
      <c r="S42" s="1387"/>
      <c r="T42" s="56"/>
      <c r="U42" s="96"/>
      <c r="V42" s="96"/>
      <c r="W42" s="96"/>
      <c r="X42" s="233" t="e">
        <f t="shared" si="10"/>
        <v>#VALUE!</v>
      </c>
      <c r="Y42" s="229" t="str">
        <f t="shared" si="3"/>
        <v/>
      </c>
      <c r="Z42" s="233">
        <f t="shared" si="11"/>
        <v>0</v>
      </c>
      <c r="AA42" s="233">
        <f t="shared" si="12"/>
        <v>0</v>
      </c>
      <c r="AB42" s="233">
        <f t="shared" si="13"/>
        <v>0</v>
      </c>
      <c r="AC42" s="222" t="str">
        <f t="shared" si="4"/>
        <v/>
      </c>
      <c r="AD42" s="222" t="str">
        <f t="shared" si="14"/>
        <v/>
      </c>
      <c r="AE42" s="261">
        <f t="shared" si="5"/>
        <v>0</v>
      </c>
      <c r="AF42" s="262">
        <f t="shared" si="6"/>
        <v>0</v>
      </c>
      <c r="AG42" s="262" t="str">
        <f t="shared" si="15"/>
        <v/>
      </c>
      <c r="AH42" s="96"/>
      <c r="AI42" s="96"/>
      <c r="AJ42" s="96"/>
      <c r="AK42" s="96"/>
      <c r="AL42" s="96"/>
      <c r="AM42" s="96"/>
      <c r="AN42" s="96"/>
      <c r="AO42" s="96"/>
      <c r="AP42" s="96"/>
      <c r="AQ42" s="96"/>
      <c r="AR42" s="96"/>
      <c r="AS42" s="96"/>
      <c r="AT42" s="96"/>
      <c r="AU42" s="96"/>
      <c r="AV42" s="96"/>
      <c r="AW42" s="96"/>
      <c r="AX42" s="96"/>
      <c r="AY42" s="96"/>
      <c r="AZ42" s="96"/>
      <c r="BA42" s="96"/>
      <c r="BB42" s="96"/>
      <c r="BC42" s="96"/>
      <c r="BD42" s="96"/>
    </row>
    <row r="43" spans="1:56" ht="14.85" hidden="1" customHeight="1">
      <c r="A43" t="str">
        <f t="shared" si="7"/>
        <v/>
      </c>
      <c r="B43" s="260">
        <f t="shared" si="1"/>
        <v>0</v>
      </c>
      <c r="C43" s="47"/>
      <c r="D43" s="47"/>
      <c r="E43" s="47"/>
      <c r="F43" s="47"/>
      <c r="G43" s="47"/>
      <c r="H43" s="1319"/>
      <c r="I43" s="1385"/>
      <c r="J43" s="45"/>
      <c r="K43" s="46"/>
      <c r="L43" s="1380">
        <f t="shared" si="8"/>
        <v>0</v>
      </c>
      <c r="M43" s="1386"/>
      <c r="N43" s="48"/>
      <c r="O43" s="48"/>
      <c r="P43" s="1381">
        <f t="shared" si="2"/>
        <v>0</v>
      </c>
      <c r="Q43" s="1382" t="str">
        <f t="shared" si="9"/>
        <v>$0</v>
      </c>
      <c r="R43" s="44"/>
      <c r="S43" s="1387"/>
      <c r="T43" s="56"/>
      <c r="U43" s="96"/>
      <c r="V43" s="96"/>
      <c r="W43" s="96"/>
      <c r="X43" s="233" t="e">
        <f t="shared" si="10"/>
        <v>#VALUE!</v>
      </c>
      <c r="Y43" s="229" t="str">
        <f t="shared" si="3"/>
        <v/>
      </c>
      <c r="Z43" s="233">
        <f t="shared" si="11"/>
        <v>0</v>
      </c>
      <c r="AA43" s="233">
        <f t="shared" si="12"/>
        <v>0</v>
      </c>
      <c r="AB43" s="233">
        <f t="shared" si="13"/>
        <v>0</v>
      </c>
      <c r="AC43" s="222" t="str">
        <f t="shared" si="4"/>
        <v/>
      </c>
      <c r="AD43" s="222" t="str">
        <f t="shared" si="14"/>
        <v/>
      </c>
      <c r="AE43" s="261">
        <f t="shared" si="5"/>
        <v>0</v>
      </c>
      <c r="AF43" s="262">
        <f t="shared" si="6"/>
        <v>0</v>
      </c>
      <c r="AG43" s="262" t="str">
        <f t="shared" si="15"/>
        <v/>
      </c>
      <c r="AH43" s="96"/>
      <c r="AI43" s="96"/>
      <c r="AJ43" s="96"/>
      <c r="AK43" s="96"/>
      <c r="AL43" s="96"/>
      <c r="AM43" s="96"/>
      <c r="AN43" s="96"/>
      <c r="AO43" s="96"/>
      <c r="AP43" s="96"/>
      <c r="AQ43" s="96"/>
      <c r="AR43" s="96"/>
      <c r="AS43" s="96"/>
      <c r="AT43" s="96"/>
      <c r="AU43" s="96"/>
      <c r="AV43" s="96"/>
      <c r="AW43" s="96"/>
      <c r="AX43" s="96"/>
      <c r="AY43" s="96"/>
      <c r="AZ43" s="96"/>
      <c r="BA43" s="96"/>
      <c r="BB43" s="96"/>
      <c r="BC43" s="96"/>
      <c r="BD43" s="96"/>
    </row>
    <row r="44" spans="1:56" ht="14.85" hidden="1" customHeight="1">
      <c r="A44" t="str">
        <f t="shared" si="7"/>
        <v/>
      </c>
      <c r="B44" s="260">
        <f t="shared" si="1"/>
        <v>0</v>
      </c>
      <c r="C44" s="47"/>
      <c r="D44" s="47"/>
      <c r="E44" s="47"/>
      <c r="F44" s="47"/>
      <c r="G44" s="47"/>
      <c r="H44" s="1319"/>
      <c r="I44" s="1385"/>
      <c r="J44" s="45"/>
      <c r="K44" s="46"/>
      <c r="L44" s="1380">
        <f t="shared" si="8"/>
        <v>0</v>
      </c>
      <c r="M44" s="1386"/>
      <c r="N44" s="48"/>
      <c r="O44" s="48"/>
      <c r="P44" s="1381">
        <f t="shared" si="2"/>
        <v>0</v>
      </c>
      <c r="Q44" s="1382" t="str">
        <f t="shared" si="9"/>
        <v>$0</v>
      </c>
      <c r="R44" s="44"/>
      <c r="S44" s="1387"/>
      <c r="T44" s="56"/>
      <c r="U44" s="96"/>
      <c r="V44" s="96"/>
      <c r="W44" s="96"/>
      <c r="X44" s="233" t="e">
        <f t="shared" si="10"/>
        <v>#VALUE!</v>
      </c>
      <c r="Y44" s="229" t="str">
        <f t="shared" si="3"/>
        <v/>
      </c>
      <c r="Z44" s="233">
        <f t="shared" si="11"/>
        <v>0</v>
      </c>
      <c r="AA44" s="233">
        <f t="shared" si="12"/>
        <v>0</v>
      </c>
      <c r="AB44" s="233">
        <f t="shared" si="13"/>
        <v>0</v>
      </c>
      <c r="AC44" s="222" t="str">
        <f t="shared" si="4"/>
        <v/>
      </c>
      <c r="AD44" s="222" t="str">
        <f t="shared" si="14"/>
        <v/>
      </c>
      <c r="AE44" s="261">
        <f t="shared" si="5"/>
        <v>0</v>
      </c>
      <c r="AF44" s="262">
        <f t="shared" si="6"/>
        <v>0</v>
      </c>
      <c r="AG44" s="262" t="str">
        <f t="shared" si="15"/>
        <v/>
      </c>
      <c r="AH44" s="96"/>
      <c r="AI44" s="96"/>
      <c r="AJ44" s="96"/>
      <c r="AK44" s="96"/>
      <c r="AL44" s="96"/>
      <c r="AM44" s="96"/>
      <c r="AN44" s="96"/>
      <c r="AO44" s="96"/>
      <c r="AP44" s="96"/>
      <c r="AQ44" s="96"/>
      <c r="AR44" s="96"/>
      <c r="AS44" s="96"/>
      <c r="AT44" s="96"/>
      <c r="AU44" s="96"/>
      <c r="AV44" s="96"/>
      <c r="AW44" s="96"/>
      <c r="AX44" s="96"/>
      <c r="AY44" s="96"/>
      <c r="AZ44" s="96"/>
      <c r="BA44" s="96"/>
      <c r="BB44" s="96"/>
      <c r="BC44" s="96"/>
      <c r="BD44" s="96"/>
    </row>
    <row r="45" spans="1:56" ht="14.85" hidden="1" customHeight="1">
      <c r="A45" t="str">
        <f t="shared" si="7"/>
        <v/>
      </c>
      <c r="B45" s="260">
        <f t="shared" si="1"/>
        <v>0</v>
      </c>
      <c r="C45" s="47"/>
      <c r="D45" s="47"/>
      <c r="E45" s="47"/>
      <c r="F45" s="47"/>
      <c r="G45" s="47"/>
      <c r="H45" s="1319"/>
      <c r="I45" s="1385"/>
      <c r="J45" s="45"/>
      <c r="K45" s="46"/>
      <c r="L45" s="1380">
        <f t="shared" si="8"/>
        <v>0</v>
      </c>
      <c r="M45" s="1386"/>
      <c r="N45" s="48"/>
      <c r="O45" s="48"/>
      <c r="P45" s="1381">
        <f t="shared" si="2"/>
        <v>0</v>
      </c>
      <c r="Q45" s="1382" t="str">
        <f t="shared" si="9"/>
        <v>$0</v>
      </c>
      <c r="R45" s="44"/>
      <c r="S45" s="1387"/>
      <c r="T45" s="56"/>
      <c r="U45" s="96"/>
      <c r="V45" s="96"/>
      <c r="W45" s="96"/>
      <c r="X45" s="233" t="e">
        <f t="shared" si="10"/>
        <v>#VALUE!</v>
      </c>
      <c r="Y45" s="229" t="str">
        <f t="shared" si="3"/>
        <v/>
      </c>
      <c r="Z45" s="233">
        <f t="shared" si="11"/>
        <v>0</v>
      </c>
      <c r="AA45" s="233">
        <f t="shared" si="12"/>
        <v>0</v>
      </c>
      <c r="AB45" s="233">
        <f t="shared" si="13"/>
        <v>0</v>
      </c>
      <c r="AC45" s="222" t="str">
        <f t="shared" si="4"/>
        <v/>
      </c>
      <c r="AD45" s="222" t="str">
        <f t="shared" si="14"/>
        <v/>
      </c>
      <c r="AE45" s="261">
        <f t="shared" si="5"/>
        <v>0</v>
      </c>
      <c r="AF45" s="262">
        <f t="shared" si="6"/>
        <v>0</v>
      </c>
      <c r="AG45" s="262" t="str">
        <f t="shared" si="15"/>
        <v/>
      </c>
      <c r="AH45" s="96"/>
      <c r="AI45" s="96"/>
      <c r="AJ45" s="96"/>
      <c r="AK45" s="96"/>
      <c r="AL45" s="96"/>
      <c r="AM45" s="96"/>
      <c r="AN45" s="96"/>
      <c r="AO45" s="96"/>
      <c r="AP45" s="96"/>
      <c r="AQ45" s="96"/>
      <c r="AR45" s="96"/>
      <c r="AS45" s="96"/>
      <c r="AT45" s="96"/>
      <c r="AU45" s="96"/>
      <c r="AV45" s="96"/>
      <c r="AW45" s="96"/>
      <c r="AX45" s="96"/>
      <c r="AY45" s="96"/>
      <c r="AZ45" s="96"/>
      <c r="BA45" s="96"/>
      <c r="BB45" s="96"/>
      <c r="BC45" s="96"/>
      <c r="BD45" s="96"/>
    </row>
    <row r="46" spans="1:56" ht="14.85" hidden="1" customHeight="1">
      <c r="A46" t="str">
        <f t="shared" si="7"/>
        <v/>
      </c>
      <c r="B46" s="260">
        <f t="shared" si="1"/>
        <v>0</v>
      </c>
      <c r="C46" s="47"/>
      <c r="D46" s="47"/>
      <c r="E46" s="47"/>
      <c r="F46" s="47"/>
      <c r="G46" s="47"/>
      <c r="H46" s="1319"/>
      <c r="I46" s="1385"/>
      <c r="J46" s="45"/>
      <c r="K46" s="46"/>
      <c r="L46" s="1380">
        <f t="shared" si="8"/>
        <v>0</v>
      </c>
      <c r="M46" s="1386"/>
      <c r="N46" s="48"/>
      <c r="O46" s="48"/>
      <c r="P46" s="1381">
        <f t="shared" si="2"/>
        <v>0</v>
      </c>
      <c r="Q46" s="1382" t="str">
        <f t="shared" si="9"/>
        <v>$0</v>
      </c>
      <c r="R46" s="44"/>
      <c r="S46" s="1387"/>
      <c r="T46" s="56"/>
      <c r="U46" s="96"/>
      <c r="V46" s="96"/>
      <c r="W46" s="96"/>
      <c r="X46" s="233" t="e">
        <f t="shared" si="10"/>
        <v>#VALUE!</v>
      </c>
      <c r="Y46" s="229" t="str">
        <f t="shared" si="3"/>
        <v/>
      </c>
      <c r="Z46" s="233">
        <f t="shared" si="11"/>
        <v>0</v>
      </c>
      <c r="AA46" s="233">
        <f t="shared" si="12"/>
        <v>0</v>
      </c>
      <c r="AB46" s="233">
        <f t="shared" si="13"/>
        <v>0</v>
      </c>
      <c r="AC46" s="222" t="str">
        <f t="shared" si="4"/>
        <v/>
      </c>
      <c r="AD46" s="222" t="str">
        <f t="shared" si="14"/>
        <v/>
      </c>
      <c r="AE46" s="261">
        <f t="shared" si="5"/>
        <v>0</v>
      </c>
      <c r="AF46" s="262">
        <f t="shared" si="6"/>
        <v>0</v>
      </c>
      <c r="AG46" s="262" t="str">
        <f t="shared" si="15"/>
        <v/>
      </c>
      <c r="AH46" s="96"/>
      <c r="AI46" s="96"/>
      <c r="AJ46" s="96"/>
      <c r="AK46" s="96"/>
      <c r="AL46" s="96"/>
      <c r="AM46" s="96"/>
      <c r="AN46" s="96"/>
      <c r="AO46" s="96"/>
      <c r="AP46" s="96"/>
      <c r="AQ46" s="96"/>
      <c r="AR46" s="96"/>
      <c r="AS46" s="96"/>
      <c r="AT46" s="96"/>
      <c r="AU46" s="96"/>
      <c r="AV46" s="96"/>
      <c r="AW46" s="96"/>
      <c r="AX46" s="96"/>
      <c r="AY46" s="96"/>
      <c r="AZ46" s="96"/>
      <c r="BA46" s="96"/>
      <c r="BB46" s="96"/>
      <c r="BC46" s="96"/>
      <c r="BD46" s="96"/>
    </row>
    <row r="47" spans="1:56" ht="14.85" hidden="1" customHeight="1">
      <c r="A47" t="str">
        <f t="shared" si="7"/>
        <v/>
      </c>
      <c r="B47" s="260">
        <f t="shared" si="1"/>
        <v>0</v>
      </c>
      <c r="C47" s="47"/>
      <c r="D47" s="47"/>
      <c r="E47" s="47"/>
      <c r="F47" s="47"/>
      <c r="G47" s="47"/>
      <c r="H47" s="1319"/>
      <c r="I47" s="1385"/>
      <c r="J47" s="45"/>
      <c r="K47" s="46"/>
      <c r="L47" s="1380">
        <f t="shared" si="8"/>
        <v>0</v>
      </c>
      <c r="M47" s="1386"/>
      <c r="N47" s="48"/>
      <c r="O47" s="48"/>
      <c r="P47" s="1381">
        <f t="shared" si="2"/>
        <v>0</v>
      </c>
      <c r="Q47" s="1382" t="str">
        <f t="shared" si="9"/>
        <v>$0</v>
      </c>
      <c r="R47" s="44"/>
      <c r="S47" s="1387"/>
      <c r="T47" s="56"/>
      <c r="U47" s="96"/>
      <c r="V47" s="96"/>
      <c r="W47" s="96"/>
      <c r="X47" s="233" t="e">
        <f t="shared" si="10"/>
        <v>#VALUE!</v>
      </c>
      <c r="Y47" s="229" t="str">
        <f t="shared" si="3"/>
        <v/>
      </c>
      <c r="Z47" s="233">
        <f t="shared" si="11"/>
        <v>0</v>
      </c>
      <c r="AA47" s="233">
        <f t="shared" si="12"/>
        <v>0</v>
      </c>
      <c r="AB47" s="233">
        <f t="shared" si="13"/>
        <v>0</v>
      </c>
      <c r="AC47" s="222" t="str">
        <f t="shared" si="4"/>
        <v/>
      </c>
      <c r="AD47" s="222" t="str">
        <f t="shared" si="14"/>
        <v/>
      </c>
      <c r="AE47" s="261">
        <f t="shared" si="5"/>
        <v>0</v>
      </c>
      <c r="AF47" s="262">
        <f t="shared" si="6"/>
        <v>0</v>
      </c>
      <c r="AG47" s="262" t="str">
        <f t="shared" si="15"/>
        <v/>
      </c>
      <c r="AH47" s="96"/>
      <c r="AI47" s="96"/>
      <c r="AJ47" s="96"/>
      <c r="AK47" s="96"/>
      <c r="AL47" s="96"/>
      <c r="AM47" s="96"/>
      <c r="AN47" s="96"/>
      <c r="AO47" s="96"/>
      <c r="AP47" s="96"/>
      <c r="AQ47" s="96"/>
      <c r="AR47" s="96"/>
      <c r="AS47" s="96"/>
      <c r="AT47" s="96"/>
      <c r="AU47" s="96"/>
      <c r="AV47" s="96"/>
      <c r="AW47" s="96"/>
      <c r="AX47" s="96"/>
      <c r="AY47" s="96"/>
      <c r="AZ47" s="96"/>
      <c r="BA47" s="96"/>
      <c r="BB47" s="96"/>
      <c r="BC47" s="96"/>
      <c r="BD47" s="96"/>
    </row>
    <row r="48" spans="1:56" ht="14.85" hidden="1" customHeight="1">
      <c r="A48" t="str">
        <f t="shared" si="7"/>
        <v/>
      </c>
      <c r="B48" s="260">
        <f t="shared" si="1"/>
        <v>0</v>
      </c>
      <c r="C48" s="47"/>
      <c r="D48" s="47"/>
      <c r="E48" s="47"/>
      <c r="F48" s="47"/>
      <c r="G48" s="47"/>
      <c r="H48" s="1319"/>
      <c r="I48" s="1385"/>
      <c r="J48" s="45"/>
      <c r="K48" s="46"/>
      <c r="L48" s="1380">
        <f t="shared" si="8"/>
        <v>0</v>
      </c>
      <c r="M48" s="1386"/>
      <c r="N48" s="48"/>
      <c r="O48" s="48"/>
      <c r="P48" s="1381">
        <f t="shared" si="2"/>
        <v>0</v>
      </c>
      <c r="Q48" s="1382" t="str">
        <f t="shared" si="9"/>
        <v>$0</v>
      </c>
      <c r="R48" s="44"/>
      <c r="S48" s="1387"/>
      <c r="T48" s="56"/>
      <c r="U48" s="96"/>
      <c r="V48" s="96"/>
      <c r="W48" s="96"/>
      <c r="X48" s="233" t="e">
        <f t="shared" si="10"/>
        <v>#VALUE!</v>
      </c>
      <c r="Y48" s="229" t="str">
        <f t="shared" si="3"/>
        <v/>
      </c>
      <c r="Z48" s="233">
        <f t="shared" si="11"/>
        <v>0</v>
      </c>
      <c r="AA48" s="233">
        <f t="shared" si="12"/>
        <v>0</v>
      </c>
      <c r="AB48" s="233">
        <f t="shared" si="13"/>
        <v>0</v>
      </c>
      <c r="AC48" s="222" t="str">
        <f t="shared" si="4"/>
        <v/>
      </c>
      <c r="AD48" s="222" t="str">
        <f t="shared" si="14"/>
        <v/>
      </c>
      <c r="AE48" s="261">
        <f t="shared" si="5"/>
        <v>0</v>
      </c>
      <c r="AF48" s="262">
        <f t="shared" si="6"/>
        <v>0</v>
      </c>
      <c r="AG48" s="262" t="str">
        <f t="shared" si="15"/>
        <v/>
      </c>
      <c r="AH48" s="96"/>
      <c r="AI48" s="96"/>
      <c r="AJ48" s="96"/>
      <c r="AK48" s="96"/>
      <c r="AL48" s="96"/>
      <c r="AM48" s="96"/>
      <c r="AN48" s="96"/>
      <c r="AO48" s="96"/>
      <c r="AP48" s="96"/>
      <c r="AQ48" s="96"/>
      <c r="AR48" s="96"/>
      <c r="AS48" s="96"/>
      <c r="AT48" s="96"/>
      <c r="AU48" s="96"/>
      <c r="AV48" s="96"/>
      <c r="AW48" s="96"/>
      <c r="AX48" s="96"/>
      <c r="AY48" s="96"/>
      <c r="AZ48" s="96"/>
      <c r="BA48" s="96"/>
      <c r="BB48" s="96"/>
      <c r="BC48" s="96"/>
      <c r="BD48" s="96"/>
    </row>
    <row r="49" spans="1:253" ht="14.85" hidden="1" customHeight="1">
      <c r="A49" t="str">
        <f t="shared" si="7"/>
        <v/>
      </c>
      <c r="B49" s="260">
        <f t="shared" si="1"/>
        <v>0</v>
      </c>
      <c r="C49" s="47"/>
      <c r="D49" s="47"/>
      <c r="E49" s="47"/>
      <c r="F49" s="47"/>
      <c r="G49" s="47"/>
      <c r="H49" s="1319"/>
      <c r="I49" s="1385"/>
      <c r="J49" s="45"/>
      <c r="K49" s="46"/>
      <c r="L49" s="1380">
        <f t="shared" si="8"/>
        <v>0</v>
      </c>
      <c r="M49" s="1386"/>
      <c r="N49" s="48"/>
      <c r="O49" s="48"/>
      <c r="P49" s="1381">
        <f t="shared" si="2"/>
        <v>0</v>
      </c>
      <c r="Q49" s="1382" t="str">
        <f t="shared" si="9"/>
        <v>$0</v>
      </c>
      <c r="R49" s="44"/>
      <c r="S49" s="1387"/>
      <c r="T49" s="56"/>
      <c r="U49" s="96"/>
      <c r="V49" s="96"/>
      <c r="W49" s="96"/>
      <c r="X49" s="233" t="e">
        <f t="shared" si="10"/>
        <v>#VALUE!</v>
      </c>
      <c r="Y49" s="229" t="str">
        <f t="shared" si="3"/>
        <v/>
      </c>
      <c r="Z49" s="233">
        <f t="shared" si="11"/>
        <v>0</v>
      </c>
      <c r="AA49" s="233">
        <f t="shared" si="12"/>
        <v>0</v>
      </c>
      <c r="AB49" s="233">
        <f t="shared" si="13"/>
        <v>0</v>
      </c>
      <c r="AC49" s="222" t="str">
        <f t="shared" si="4"/>
        <v/>
      </c>
      <c r="AD49" s="222" t="str">
        <f t="shared" si="14"/>
        <v/>
      </c>
      <c r="AE49" s="261">
        <f t="shared" si="5"/>
        <v>0</v>
      </c>
      <c r="AF49" s="262">
        <f t="shared" si="6"/>
        <v>0</v>
      </c>
      <c r="AG49" s="262" t="str">
        <f t="shared" si="15"/>
        <v/>
      </c>
      <c r="AH49" s="96"/>
      <c r="AI49" s="96"/>
      <c r="AJ49" s="96"/>
      <c r="AK49" s="96"/>
      <c r="AL49" s="96"/>
      <c r="AM49" s="96"/>
      <c r="AN49" s="96"/>
      <c r="AO49" s="96"/>
      <c r="AP49" s="96"/>
      <c r="AQ49" s="96"/>
      <c r="AR49" s="96"/>
      <c r="AS49" s="96"/>
      <c r="AT49" s="96"/>
      <c r="AU49" s="96"/>
      <c r="AV49" s="96"/>
      <c r="AW49" s="96"/>
      <c r="AX49" s="96"/>
      <c r="AY49" s="96"/>
      <c r="AZ49" s="96"/>
      <c r="BA49" s="96"/>
      <c r="BB49" s="96"/>
      <c r="BC49" s="96"/>
      <c r="BD49" s="96"/>
      <c r="BE49" s="96"/>
      <c r="BF49" s="96"/>
      <c r="BG49" s="96"/>
      <c r="BH49" s="96"/>
      <c r="BI49" s="96"/>
      <c r="BJ49" s="96"/>
      <c r="BK49" s="96"/>
      <c r="BL49" s="96"/>
      <c r="BM49" s="96"/>
      <c r="BN49" s="96"/>
      <c r="BO49" s="96"/>
      <c r="BP49" s="96"/>
      <c r="BQ49" s="96"/>
      <c r="BR49" s="96"/>
      <c r="BS49" s="96"/>
      <c r="BT49" s="96"/>
      <c r="BU49" s="96"/>
      <c r="BV49" s="96"/>
      <c r="BW49" s="96"/>
      <c r="BX49" s="96"/>
      <c r="BY49" s="96"/>
      <c r="BZ49" s="96"/>
      <c r="CA49" s="96"/>
      <c r="CB49" s="96"/>
      <c r="CC49" s="96"/>
      <c r="CD49" s="96"/>
      <c r="CE49" s="96"/>
      <c r="CF49" s="96"/>
      <c r="CG49" s="96"/>
      <c r="CH49" s="96"/>
      <c r="CI49" s="96"/>
      <c r="CJ49" s="96"/>
      <c r="CK49" s="96"/>
      <c r="CL49" s="96"/>
      <c r="CM49" s="96"/>
      <c r="CN49" s="96"/>
      <c r="CO49" s="96"/>
      <c r="CP49" s="96"/>
      <c r="CQ49" s="96"/>
      <c r="CR49" s="96"/>
      <c r="CS49" s="96"/>
      <c r="CT49" s="96"/>
      <c r="CU49" s="96"/>
      <c r="CV49" s="96"/>
      <c r="CW49" s="96"/>
      <c r="CX49" s="96"/>
      <c r="CY49" s="96"/>
      <c r="CZ49" s="96"/>
      <c r="DA49" s="96"/>
      <c r="DB49" s="96"/>
      <c r="DC49" s="96"/>
      <c r="DD49" s="96"/>
      <c r="DE49" s="96"/>
      <c r="DF49" s="96"/>
      <c r="DG49" s="96"/>
      <c r="DH49" s="96"/>
      <c r="DI49" s="96"/>
      <c r="DJ49" s="96"/>
      <c r="DK49" s="96"/>
      <c r="DL49" s="96"/>
      <c r="DM49" s="96"/>
      <c r="DN49" s="96"/>
      <c r="DO49" s="96"/>
      <c r="DP49" s="96"/>
      <c r="DQ49" s="96"/>
      <c r="DR49" s="96"/>
      <c r="DS49" s="96"/>
      <c r="DT49" s="96"/>
      <c r="DU49" s="96"/>
      <c r="DV49" s="96"/>
      <c r="DW49" s="96"/>
      <c r="DX49" s="96"/>
      <c r="DY49" s="96"/>
      <c r="DZ49" s="96"/>
      <c r="EA49" s="96"/>
      <c r="EB49" s="96"/>
      <c r="EC49" s="96"/>
      <c r="ED49" s="96"/>
      <c r="EE49" s="96"/>
      <c r="EF49" s="96"/>
      <c r="EG49" s="96"/>
      <c r="EH49" s="96"/>
      <c r="EI49" s="96"/>
      <c r="EJ49" s="96"/>
      <c r="EK49" s="96"/>
      <c r="EL49" s="96"/>
      <c r="EM49" s="96"/>
      <c r="EN49" s="96"/>
      <c r="EO49" s="96"/>
      <c r="EP49" s="96"/>
      <c r="EQ49" s="96"/>
      <c r="ER49" s="96"/>
      <c r="ES49" s="96"/>
      <c r="ET49" s="96"/>
      <c r="EU49" s="96"/>
      <c r="EV49" s="96"/>
      <c r="EW49" s="96"/>
      <c r="EX49" s="96"/>
      <c r="EY49" s="96"/>
      <c r="EZ49" s="96"/>
      <c r="FA49" s="96"/>
      <c r="FB49" s="96"/>
      <c r="FC49" s="96"/>
      <c r="FD49" s="96"/>
      <c r="FE49" s="96"/>
      <c r="FF49" s="96"/>
      <c r="FG49" s="96"/>
      <c r="FH49" s="96"/>
      <c r="FI49" s="96"/>
      <c r="FJ49" s="96"/>
      <c r="FK49" s="96"/>
      <c r="FL49" s="96"/>
      <c r="FM49" s="96"/>
      <c r="FN49" s="96"/>
      <c r="FO49" s="96"/>
      <c r="FP49" s="96"/>
      <c r="FQ49" s="96"/>
      <c r="FR49" s="96"/>
      <c r="FS49" s="96"/>
      <c r="FT49" s="96"/>
      <c r="FU49" s="96"/>
      <c r="FV49" s="96"/>
      <c r="FW49" s="96"/>
      <c r="FX49" s="96"/>
      <c r="FY49" s="96"/>
      <c r="FZ49" s="96"/>
      <c r="GA49" s="96"/>
      <c r="GB49" s="96"/>
      <c r="GC49" s="96"/>
      <c r="GD49" s="96"/>
      <c r="GE49" s="96"/>
      <c r="GF49" s="96"/>
      <c r="GG49" s="96"/>
      <c r="GH49" s="96"/>
      <c r="GI49" s="96"/>
      <c r="GJ49" s="96"/>
      <c r="GK49" s="96"/>
      <c r="GL49" s="96"/>
      <c r="GM49" s="96"/>
      <c r="GN49" s="96"/>
      <c r="GO49" s="96"/>
      <c r="GP49" s="96"/>
      <c r="GQ49" s="96"/>
      <c r="GR49" s="96"/>
      <c r="GS49" s="96"/>
      <c r="GT49" s="96"/>
      <c r="GU49" s="96"/>
      <c r="GV49" s="96"/>
      <c r="GW49" s="96"/>
      <c r="GX49" s="96"/>
      <c r="GY49" s="96"/>
      <c r="GZ49" s="96"/>
      <c r="HA49" s="96"/>
      <c r="HB49" s="96"/>
      <c r="HC49" s="96"/>
      <c r="HD49" s="96"/>
      <c r="HE49" s="96"/>
      <c r="HF49" s="96"/>
      <c r="HG49" s="96"/>
      <c r="HH49" s="96"/>
      <c r="HI49" s="96"/>
      <c r="HJ49" s="96"/>
      <c r="HK49" s="96"/>
      <c r="HL49" s="96"/>
      <c r="HM49" s="96"/>
      <c r="HN49" s="96"/>
      <c r="HO49" s="96"/>
      <c r="HP49" s="96"/>
      <c r="HQ49" s="96"/>
      <c r="HR49" s="96"/>
      <c r="HS49" s="96"/>
      <c r="HT49" s="96"/>
      <c r="HU49" s="96"/>
      <c r="HV49" s="96"/>
      <c r="HW49" s="96"/>
      <c r="HX49" s="96"/>
      <c r="HY49" s="96"/>
      <c r="HZ49" s="96"/>
      <c r="IA49" s="96"/>
      <c r="IB49" s="96"/>
      <c r="IC49" s="96"/>
      <c r="ID49" s="96"/>
      <c r="IE49" s="96"/>
      <c r="IF49" s="96"/>
      <c r="IG49" s="96"/>
      <c r="IH49" s="96"/>
      <c r="II49" s="96"/>
      <c r="IJ49" s="96"/>
      <c r="IK49" s="96"/>
      <c r="IL49" s="96"/>
      <c r="IM49" s="96"/>
      <c r="IN49" s="96"/>
      <c r="IO49" s="96"/>
      <c r="IP49" s="96"/>
      <c r="IQ49" s="96"/>
      <c r="IR49" s="96"/>
      <c r="IS49" s="96"/>
    </row>
    <row r="50" spans="1:253" ht="23.25" hidden="1" customHeight="1">
      <c r="A50" t="str">
        <f t="shared" si="7"/>
        <v/>
      </c>
      <c r="B50" s="260">
        <f t="shared" si="1"/>
        <v>0</v>
      </c>
      <c r="C50" s="47"/>
      <c r="D50" s="47"/>
      <c r="E50" s="47"/>
      <c r="F50" s="47"/>
      <c r="G50" s="47"/>
      <c r="H50" s="1319"/>
      <c r="I50" s="1385"/>
      <c r="J50" s="45"/>
      <c r="K50" s="46"/>
      <c r="L50" s="1380">
        <f t="shared" si="8"/>
        <v>0</v>
      </c>
      <c r="M50" s="1386"/>
      <c r="N50" s="48"/>
      <c r="O50" s="48"/>
      <c r="P50" s="1381">
        <f t="shared" si="2"/>
        <v>0</v>
      </c>
      <c r="Q50" s="1382" t="str">
        <f t="shared" si="9"/>
        <v>$0</v>
      </c>
      <c r="R50" s="44"/>
      <c r="S50" s="1387"/>
      <c r="T50" s="56"/>
      <c r="U50" s="96"/>
      <c r="V50" s="96"/>
      <c r="W50" s="96"/>
      <c r="X50" s="233" t="e">
        <f t="shared" si="10"/>
        <v>#VALUE!</v>
      </c>
      <c r="Y50" s="229" t="str">
        <f t="shared" si="3"/>
        <v/>
      </c>
      <c r="Z50" s="233">
        <f t="shared" si="11"/>
        <v>0</v>
      </c>
      <c r="AA50" s="233">
        <f t="shared" si="12"/>
        <v>0</v>
      </c>
      <c r="AB50" s="233">
        <f t="shared" si="13"/>
        <v>0</v>
      </c>
      <c r="AC50" s="222" t="str">
        <f t="shared" si="4"/>
        <v/>
      </c>
      <c r="AD50" s="222" t="str">
        <f t="shared" si="14"/>
        <v/>
      </c>
      <c r="AE50" s="261">
        <f t="shared" si="5"/>
        <v>0</v>
      </c>
      <c r="AF50" s="262">
        <f t="shared" si="6"/>
        <v>0</v>
      </c>
      <c r="AG50" s="262" t="str">
        <f t="shared" si="15"/>
        <v/>
      </c>
      <c r="AH50" s="96"/>
      <c r="AI50" s="96"/>
      <c r="AJ50" s="96"/>
      <c r="AK50" s="96"/>
      <c r="AL50" s="96"/>
      <c r="AM50" s="96"/>
      <c r="AN50" s="96"/>
      <c r="AO50" s="96"/>
      <c r="AP50" s="96"/>
      <c r="AQ50" s="96"/>
      <c r="AR50" s="96"/>
      <c r="AS50" s="96"/>
      <c r="AT50" s="96"/>
      <c r="AU50" s="96"/>
      <c r="AV50" s="96"/>
      <c r="AW50" s="96"/>
      <c r="AX50" s="96"/>
      <c r="AY50" s="96"/>
      <c r="AZ50" s="96"/>
      <c r="BA50" s="96"/>
      <c r="BB50" s="96"/>
      <c r="BC50" s="96"/>
      <c r="BD50" s="96"/>
      <c r="BE50" s="96"/>
      <c r="BF50" s="96"/>
      <c r="BG50" s="96"/>
      <c r="BH50" s="96"/>
      <c r="BI50" s="96"/>
      <c r="BJ50" s="96"/>
      <c r="BK50" s="96"/>
      <c r="BL50" s="96"/>
      <c r="BM50" s="96"/>
      <c r="BN50" s="96"/>
      <c r="BO50" s="96"/>
      <c r="BP50" s="96"/>
      <c r="BQ50" s="96"/>
      <c r="BR50" s="96"/>
      <c r="BS50" s="96"/>
      <c r="BT50" s="96"/>
      <c r="BU50" s="96"/>
      <c r="BV50" s="96"/>
      <c r="BW50" s="96"/>
      <c r="BX50" s="96"/>
      <c r="BY50" s="96"/>
      <c r="BZ50" s="96"/>
      <c r="CA50" s="96"/>
      <c r="CB50" s="96"/>
      <c r="CC50" s="96"/>
      <c r="CD50" s="96"/>
      <c r="CE50" s="96"/>
      <c r="CF50" s="96"/>
      <c r="CG50" s="96"/>
      <c r="CH50" s="96"/>
      <c r="CI50" s="96"/>
      <c r="CJ50" s="96"/>
      <c r="CK50" s="96"/>
      <c r="CL50" s="96"/>
      <c r="CM50" s="96"/>
      <c r="CN50" s="96"/>
      <c r="CO50" s="96"/>
      <c r="CP50" s="96"/>
      <c r="CQ50" s="96"/>
      <c r="CR50" s="96"/>
      <c r="CS50" s="96"/>
      <c r="CT50" s="96"/>
      <c r="CU50" s="96"/>
      <c r="CV50" s="96"/>
      <c r="CW50" s="96"/>
      <c r="CX50" s="96"/>
      <c r="CY50" s="96"/>
      <c r="CZ50" s="96"/>
      <c r="DA50" s="96"/>
      <c r="DB50" s="96"/>
      <c r="DC50" s="96"/>
      <c r="DD50" s="96"/>
      <c r="DE50" s="96"/>
      <c r="DF50" s="96"/>
      <c r="DG50" s="96"/>
      <c r="DH50" s="96"/>
      <c r="DI50" s="96"/>
      <c r="DJ50" s="96"/>
      <c r="DK50" s="96"/>
      <c r="DL50" s="96"/>
      <c r="DM50" s="96"/>
      <c r="DN50" s="96"/>
      <c r="DO50" s="96"/>
      <c r="DP50" s="96"/>
      <c r="DQ50" s="96"/>
      <c r="DR50" s="96"/>
      <c r="DS50" s="96"/>
      <c r="DT50" s="96"/>
      <c r="DU50" s="96"/>
      <c r="DV50" s="96"/>
      <c r="DW50" s="96"/>
      <c r="DX50" s="96"/>
      <c r="DY50" s="96"/>
      <c r="DZ50" s="96"/>
      <c r="EA50" s="96"/>
      <c r="EB50" s="96"/>
      <c r="EC50" s="96"/>
      <c r="ED50" s="96"/>
      <c r="EE50" s="96"/>
      <c r="EF50" s="96"/>
      <c r="EG50" s="96"/>
      <c r="EH50" s="96"/>
      <c r="EI50" s="96"/>
      <c r="EJ50" s="96"/>
      <c r="EK50" s="96"/>
      <c r="EL50" s="96"/>
      <c r="EM50" s="96"/>
      <c r="EN50" s="96"/>
      <c r="EO50" s="96"/>
      <c r="EP50" s="96"/>
      <c r="EQ50" s="96"/>
      <c r="ER50" s="96"/>
      <c r="ES50" s="96"/>
      <c r="ET50" s="96"/>
      <c r="EU50" s="96"/>
      <c r="EV50" s="96"/>
      <c r="EW50" s="96"/>
      <c r="EX50" s="96"/>
      <c r="EY50" s="96"/>
      <c r="EZ50" s="96"/>
      <c r="FA50" s="96"/>
      <c r="FB50" s="96"/>
      <c r="FC50" s="96"/>
      <c r="FD50" s="96"/>
      <c r="FE50" s="96"/>
      <c r="FF50" s="96"/>
      <c r="FG50" s="96"/>
      <c r="FH50" s="96"/>
      <c r="FI50" s="96"/>
      <c r="FJ50" s="96"/>
      <c r="FK50" s="96"/>
      <c r="FL50" s="96"/>
      <c r="FM50" s="96"/>
      <c r="FN50" s="96"/>
      <c r="FO50" s="96"/>
      <c r="FP50" s="96"/>
      <c r="FQ50" s="96"/>
      <c r="FR50" s="96"/>
      <c r="FS50" s="96"/>
      <c r="FT50" s="96"/>
      <c r="FU50" s="96"/>
      <c r="FV50" s="96"/>
      <c r="FW50" s="96"/>
      <c r="FX50" s="96"/>
      <c r="FY50" s="96"/>
      <c r="FZ50" s="96"/>
      <c r="GA50" s="96"/>
      <c r="GB50" s="96"/>
      <c r="GC50" s="96"/>
      <c r="GD50" s="96"/>
      <c r="GE50" s="96"/>
      <c r="GF50" s="96"/>
      <c r="GG50" s="96"/>
      <c r="GH50" s="96"/>
      <c r="GI50" s="96"/>
      <c r="GJ50" s="96"/>
      <c r="GK50" s="96"/>
      <c r="GL50" s="96"/>
      <c r="GM50" s="96"/>
      <c r="GN50" s="96"/>
      <c r="GO50" s="96"/>
      <c r="GP50" s="96"/>
      <c r="GQ50" s="96"/>
      <c r="GR50" s="96"/>
      <c r="GS50" s="96"/>
      <c r="GT50" s="96"/>
      <c r="GU50" s="96"/>
      <c r="GV50" s="96"/>
      <c r="GW50" s="96"/>
      <c r="GX50" s="96"/>
      <c r="GY50" s="96"/>
      <c r="GZ50" s="96"/>
      <c r="HA50" s="96"/>
      <c r="HB50" s="96"/>
      <c r="HC50" s="96"/>
      <c r="HD50" s="96"/>
      <c r="HE50" s="96"/>
      <c r="HF50" s="96"/>
      <c r="HG50" s="96"/>
      <c r="HH50" s="96"/>
      <c r="HI50" s="96"/>
      <c r="HJ50" s="96"/>
      <c r="HK50" s="96"/>
      <c r="HL50" s="96"/>
      <c r="HM50" s="96"/>
      <c r="HN50" s="96"/>
      <c r="HO50" s="96"/>
      <c r="HP50" s="96"/>
      <c r="HQ50" s="96"/>
      <c r="HR50" s="96"/>
      <c r="HS50" s="96"/>
      <c r="HT50" s="96"/>
      <c r="HU50" s="96"/>
      <c r="HV50" s="96"/>
      <c r="HW50" s="96"/>
      <c r="HX50" s="96"/>
      <c r="HY50" s="96"/>
      <c r="HZ50" s="96"/>
      <c r="IA50" s="96"/>
      <c r="IB50" s="96"/>
      <c r="IC50" s="96"/>
      <c r="ID50" s="96"/>
      <c r="IE50" s="96"/>
      <c r="IF50" s="96"/>
      <c r="IG50" s="96"/>
      <c r="IH50" s="96"/>
      <c r="II50" s="96"/>
      <c r="IJ50" s="96"/>
      <c r="IK50" s="96"/>
      <c r="IL50" s="96"/>
      <c r="IM50" s="96"/>
      <c r="IN50" s="96"/>
      <c r="IO50" s="96"/>
      <c r="IP50" s="96"/>
      <c r="IQ50" s="96"/>
      <c r="IR50" s="96"/>
      <c r="IS50" s="96"/>
    </row>
    <row r="51" spans="1:253" ht="27" hidden="1" customHeight="1">
      <c r="A51" t="str">
        <f t="shared" si="7"/>
        <v/>
      </c>
      <c r="B51" s="260">
        <f t="shared" si="1"/>
        <v>0</v>
      </c>
      <c r="C51" s="47"/>
      <c r="D51" s="47"/>
      <c r="E51" s="47"/>
      <c r="F51" s="47"/>
      <c r="G51" s="47"/>
      <c r="H51" s="1319"/>
      <c r="I51" s="1385"/>
      <c r="J51" s="45"/>
      <c r="K51" s="46"/>
      <c r="L51" s="1380">
        <f t="shared" si="8"/>
        <v>0</v>
      </c>
      <c r="M51" s="1386"/>
      <c r="N51" s="48"/>
      <c r="O51" s="48"/>
      <c r="P51" s="1381">
        <f t="shared" si="2"/>
        <v>0</v>
      </c>
      <c r="Q51" s="1382" t="str">
        <f t="shared" si="9"/>
        <v>$0</v>
      </c>
      <c r="R51" s="44"/>
      <c r="S51" s="1387"/>
      <c r="T51" s="56"/>
      <c r="U51" s="96"/>
      <c r="V51" s="96"/>
      <c r="W51" s="96"/>
      <c r="X51" s="233" t="e">
        <f t="shared" si="10"/>
        <v>#VALUE!</v>
      </c>
      <c r="Y51" s="229" t="str">
        <f t="shared" si="3"/>
        <v/>
      </c>
      <c r="Z51" s="233">
        <f t="shared" si="11"/>
        <v>0</v>
      </c>
      <c r="AA51" s="233">
        <f t="shared" si="12"/>
        <v>0</v>
      </c>
      <c r="AB51" s="233">
        <f t="shared" si="13"/>
        <v>0</v>
      </c>
      <c r="AC51" s="222" t="str">
        <f t="shared" si="4"/>
        <v/>
      </c>
      <c r="AD51" s="222" t="str">
        <f t="shared" si="14"/>
        <v/>
      </c>
      <c r="AE51" s="261">
        <f t="shared" si="5"/>
        <v>0</v>
      </c>
      <c r="AF51" s="262">
        <f t="shared" si="6"/>
        <v>0</v>
      </c>
      <c r="AG51" s="262" t="str">
        <f t="shared" si="15"/>
        <v/>
      </c>
      <c r="AH51" s="96"/>
      <c r="AI51" s="96"/>
      <c r="AJ51" s="96"/>
      <c r="AK51" s="96"/>
      <c r="AL51" s="96"/>
      <c r="AM51" s="96"/>
      <c r="AN51" s="96"/>
      <c r="AO51" s="96"/>
      <c r="AP51" s="96"/>
      <c r="AQ51" s="96"/>
      <c r="AR51" s="96"/>
      <c r="AS51" s="96"/>
      <c r="AT51" s="96"/>
      <c r="AU51" s="96"/>
      <c r="AV51" s="96"/>
      <c r="AW51" s="96"/>
      <c r="AX51" s="96"/>
      <c r="AY51" s="96"/>
      <c r="AZ51" s="96"/>
      <c r="BA51" s="96"/>
      <c r="BB51" s="96"/>
      <c r="BC51" s="96"/>
      <c r="BD51" s="96"/>
      <c r="BE51" s="96"/>
      <c r="BF51" s="96"/>
      <c r="BG51" s="96"/>
      <c r="BH51" s="96"/>
      <c r="BI51" s="96"/>
      <c r="BJ51" s="96"/>
      <c r="BK51" s="96"/>
      <c r="BL51" s="96"/>
      <c r="BM51" s="96"/>
      <c r="BN51" s="96"/>
      <c r="BO51" s="96"/>
      <c r="BP51" s="96"/>
      <c r="BQ51" s="96"/>
      <c r="BR51" s="96"/>
      <c r="BS51" s="96"/>
      <c r="BT51" s="96"/>
      <c r="BU51" s="96"/>
      <c r="BV51" s="96"/>
      <c r="BW51" s="96"/>
      <c r="BX51" s="96"/>
      <c r="BY51" s="96"/>
      <c r="BZ51" s="96"/>
      <c r="CA51" s="96"/>
      <c r="CB51" s="96"/>
      <c r="CC51" s="96"/>
      <c r="CD51" s="96"/>
      <c r="CE51" s="96"/>
      <c r="CF51" s="96"/>
      <c r="CG51" s="96"/>
      <c r="CH51" s="96"/>
      <c r="CI51" s="96"/>
      <c r="CJ51" s="96"/>
      <c r="CK51" s="96"/>
      <c r="CL51" s="96"/>
      <c r="CM51" s="96"/>
      <c r="CN51" s="96"/>
      <c r="CO51" s="96"/>
      <c r="CP51" s="96"/>
      <c r="CQ51" s="96"/>
      <c r="CR51" s="96"/>
      <c r="CS51" s="96"/>
      <c r="CT51" s="96"/>
      <c r="CU51" s="96"/>
      <c r="CV51" s="96"/>
      <c r="CW51" s="96"/>
      <c r="CX51" s="96"/>
      <c r="CY51" s="96"/>
      <c r="CZ51" s="96"/>
      <c r="DA51" s="96"/>
      <c r="DB51" s="96"/>
      <c r="DC51" s="96"/>
      <c r="DD51" s="96"/>
      <c r="DE51" s="96"/>
      <c r="DF51" s="96"/>
      <c r="DG51" s="96"/>
      <c r="DH51" s="96"/>
      <c r="DI51" s="96"/>
      <c r="DJ51" s="96"/>
      <c r="DK51" s="96"/>
      <c r="DL51" s="96"/>
      <c r="DM51" s="96"/>
      <c r="DN51" s="96"/>
      <c r="DO51" s="96"/>
      <c r="DP51" s="96"/>
      <c r="DQ51" s="96"/>
      <c r="DR51" s="96"/>
      <c r="DS51" s="96"/>
      <c r="DT51" s="96"/>
      <c r="DU51" s="96"/>
      <c r="DV51" s="96"/>
      <c r="DW51" s="96"/>
      <c r="DX51" s="96"/>
      <c r="DY51" s="96"/>
      <c r="DZ51" s="96"/>
      <c r="EA51" s="96"/>
      <c r="EB51" s="96"/>
      <c r="EC51" s="96"/>
      <c r="ED51" s="96"/>
      <c r="EE51" s="96"/>
      <c r="EF51" s="96"/>
      <c r="EG51" s="96"/>
      <c r="EH51" s="96"/>
      <c r="EI51" s="96"/>
      <c r="EJ51" s="96"/>
      <c r="EK51" s="96"/>
      <c r="EL51" s="96"/>
      <c r="EM51" s="96"/>
      <c r="EN51" s="96"/>
      <c r="EO51" s="96"/>
      <c r="EP51" s="96"/>
      <c r="EQ51" s="96"/>
      <c r="ER51" s="96"/>
      <c r="ES51" s="96"/>
      <c r="ET51" s="96"/>
      <c r="EU51" s="96"/>
      <c r="EV51" s="96"/>
      <c r="EW51" s="96"/>
      <c r="EX51" s="96"/>
      <c r="EY51" s="96"/>
      <c r="EZ51" s="96"/>
      <c r="FA51" s="96"/>
      <c r="FB51" s="96"/>
      <c r="FC51" s="96"/>
      <c r="FD51" s="96"/>
      <c r="FE51" s="96"/>
      <c r="FF51" s="96"/>
      <c r="FG51" s="96"/>
      <c r="FH51" s="96"/>
      <c r="FI51" s="96"/>
      <c r="FJ51" s="96"/>
      <c r="FK51" s="96"/>
      <c r="FL51" s="96"/>
      <c r="FM51" s="96"/>
      <c r="FN51" s="96"/>
      <c r="FO51" s="96"/>
      <c r="FP51" s="96"/>
      <c r="FQ51" s="96"/>
      <c r="FR51" s="96"/>
      <c r="FS51" s="96"/>
      <c r="FT51" s="96"/>
      <c r="FU51" s="96"/>
      <c r="FV51" s="96"/>
      <c r="FW51" s="96"/>
      <c r="FX51" s="96"/>
      <c r="FY51" s="96"/>
      <c r="FZ51" s="96"/>
      <c r="GA51" s="96"/>
      <c r="GB51" s="96"/>
      <c r="GC51" s="96"/>
      <c r="GD51" s="96"/>
      <c r="GE51" s="96"/>
      <c r="GF51" s="96"/>
      <c r="GG51" s="96"/>
      <c r="GH51" s="96"/>
      <c r="GI51" s="96"/>
      <c r="GJ51" s="96"/>
      <c r="GK51" s="96"/>
      <c r="GL51" s="96"/>
      <c r="GM51" s="96"/>
      <c r="GN51" s="96"/>
      <c r="GO51" s="96"/>
      <c r="GP51" s="96"/>
      <c r="GQ51" s="96"/>
      <c r="GR51" s="96"/>
      <c r="GS51" s="96"/>
      <c r="GT51" s="96"/>
      <c r="GU51" s="96"/>
      <c r="GV51" s="96"/>
      <c r="GW51" s="96"/>
      <c r="GX51" s="96"/>
      <c r="GY51" s="96"/>
      <c r="GZ51" s="96"/>
      <c r="HA51" s="96"/>
      <c r="HB51" s="96"/>
      <c r="HC51" s="96"/>
      <c r="HD51" s="96"/>
      <c r="HE51" s="96"/>
      <c r="HF51" s="96"/>
      <c r="HG51" s="96"/>
      <c r="HH51" s="96"/>
      <c r="HI51" s="96"/>
      <c r="HJ51" s="96"/>
      <c r="HK51" s="96"/>
      <c r="HL51" s="96"/>
      <c r="HM51" s="96"/>
      <c r="HN51" s="96"/>
      <c r="HO51" s="96"/>
      <c r="HP51" s="96"/>
      <c r="HQ51" s="96"/>
      <c r="HR51" s="96"/>
      <c r="HS51" s="96"/>
      <c r="HT51" s="96"/>
      <c r="HU51" s="96"/>
      <c r="HV51" s="96"/>
      <c r="HW51" s="96"/>
      <c r="HX51" s="96"/>
      <c r="HY51" s="96"/>
      <c r="HZ51" s="96"/>
      <c r="IA51" s="96"/>
      <c r="IB51" s="96"/>
      <c r="IC51" s="96"/>
      <c r="ID51" s="96"/>
      <c r="IE51" s="96"/>
      <c r="IF51" s="96"/>
      <c r="IG51" s="96"/>
      <c r="IH51" s="96"/>
      <c r="II51" s="96"/>
      <c r="IJ51" s="96"/>
      <c r="IK51" s="96"/>
      <c r="IL51" s="96"/>
      <c r="IM51" s="96"/>
      <c r="IN51" s="96"/>
      <c r="IO51" s="96"/>
      <c r="IP51" s="96"/>
      <c r="IQ51" s="96"/>
      <c r="IR51" s="96"/>
      <c r="IS51" s="96"/>
    </row>
    <row r="52" spans="1:253" ht="15" customHeight="1">
      <c r="A52"/>
      <c r="B52" s="260"/>
      <c r="C52" s="2085" t="s">
        <v>693</v>
      </c>
      <c r="D52" s="2086"/>
      <c r="E52" s="2087"/>
      <c r="F52" s="1388"/>
      <c r="G52" s="1389"/>
      <c r="H52" s="1390"/>
      <c r="I52" s="1390"/>
      <c r="J52" s="1391">
        <f>SUM(J14:J51)</f>
        <v>0</v>
      </c>
      <c r="K52" s="1391">
        <f t="shared" ref="K52:Q52" si="16">SUM(K14:K51)</f>
        <v>0</v>
      </c>
      <c r="L52" s="1391">
        <f t="shared" si="16"/>
        <v>0</v>
      </c>
      <c r="M52" s="1391">
        <f t="shared" si="16"/>
        <v>0</v>
      </c>
      <c r="N52" s="1392">
        <f t="shared" si="16"/>
        <v>0</v>
      </c>
      <c r="O52" s="1392">
        <f t="shared" si="16"/>
        <v>0</v>
      </c>
      <c r="P52" s="1392">
        <f t="shared" si="16"/>
        <v>0</v>
      </c>
      <c r="Q52" s="1392">
        <f t="shared" si="16"/>
        <v>0</v>
      </c>
      <c r="R52" s="1393"/>
      <c r="S52" s="1394"/>
      <c r="T52" s="96"/>
      <c r="U52" s="96"/>
      <c r="V52" s="96"/>
      <c r="W52" s="96"/>
      <c r="X52" s="238"/>
      <c r="Y52" s="238"/>
      <c r="Z52" s="238"/>
      <c r="AA52" s="238"/>
      <c r="AB52" s="238"/>
      <c r="AC52" s="238"/>
      <c r="AD52" s="96"/>
      <c r="AE52" s="96"/>
      <c r="AF52" s="96"/>
      <c r="AG52" s="96"/>
      <c r="AH52" s="96"/>
      <c r="AI52" s="96"/>
      <c r="AJ52" s="96"/>
      <c r="AK52" s="96"/>
      <c r="AL52" s="96"/>
      <c r="AM52" s="96"/>
      <c r="AN52" s="96"/>
      <c r="AO52" s="96"/>
      <c r="AP52" s="96"/>
      <c r="AQ52" s="96"/>
      <c r="AR52" s="96"/>
      <c r="AS52" s="96"/>
      <c r="AT52" s="96"/>
      <c r="AU52" s="96"/>
      <c r="AV52" s="96"/>
      <c r="AW52" s="96"/>
      <c r="AX52" s="96"/>
      <c r="AY52" s="96"/>
      <c r="AZ52" s="96"/>
      <c r="BA52" s="96"/>
      <c r="BB52" s="96"/>
      <c r="BC52" s="96"/>
      <c r="BD52" s="96"/>
      <c r="BE52" s="96"/>
      <c r="BF52" s="96"/>
      <c r="BG52" s="96"/>
      <c r="BH52" s="96"/>
      <c r="BI52" s="96"/>
      <c r="BJ52" s="96"/>
      <c r="BK52" s="96"/>
      <c r="BL52" s="96"/>
      <c r="BM52" s="96"/>
      <c r="BN52" s="96"/>
      <c r="BO52" s="96"/>
      <c r="BP52" s="96"/>
      <c r="BQ52" s="96"/>
      <c r="BR52" s="96"/>
      <c r="BS52" s="96"/>
      <c r="BT52" s="96"/>
      <c r="BU52" s="96"/>
      <c r="BV52" s="96"/>
      <c r="BW52" s="96"/>
      <c r="BX52" s="96"/>
      <c r="BY52" s="96"/>
      <c r="BZ52" s="96"/>
      <c r="CA52" s="96"/>
      <c r="CB52" s="96"/>
      <c r="CC52" s="96"/>
      <c r="CD52" s="96"/>
      <c r="CE52" s="96"/>
      <c r="CF52" s="96"/>
      <c r="CG52" s="96"/>
      <c r="CH52" s="96"/>
      <c r="CI52" s="96"/>
      <c r="CJ52" s="96"/>
      <c r="CK52" s="96"/>
      <c r="CL52" s="96"/>
      <c r="CM52" s="96"/>
      <c r="CN52" s="96"/>
      <c r="CO52" s="96"/>
      <c r="CP52" s="96"/>
      <c r="CQ52" s="96"/>
      <c r="CR52" s="96"/>
      <c r="CS52" s="96"/>
      <c r="CT52" s="96"/>
      <c r="CU52" s="96"/>
      <c r="CV52" s="96"/>
      <c r="CW52" s="96"/>
      <c r="CX52" s="96"/>
      <c r="CY52" s="96"/>
      <c r="CZ52" s="96"/>
      <c r="DA52" s="96"/>
      <c r="DB52" s="96"/>
      <c r="DC52" s="96"/>
      <c r="DD52" s="96"/>
      <c r="DE52" s="96"/>
      <c r="DF52" s="96"/>
      <c r="DG52" s="96"/>
      <c r="DH52" s="96"/>
      <c r="DI52" s="96"/>
      <c r="DJ52" s="96"/>
      <c r="DK52" s="96"/>
      <c r="DL52" s="96"/>
      <c r="DM52" s="96"/>
      <c r="DN52" s="96"/>
      <c r="DO52" s="96"/>
      <c r="DP52" s="96"/>
      <c r="DQ52" s="96"/>
      <c r="DR52" s="96"/>
      <c r="DS52" s="96"/>
      <c r="DT52" s="96"/>
      <c r="DU52" s="96"/>
      <c r="DV52" s="96"/>
      <c r="DW52" s="96"/>
      <c r="DX52" s="96"/>
      <c r="DY52" s="96"/>
      <c r="DZ52" s="96"/>
      <c r="EA52" s="96"/>
      <c r="EB52" s="96"/>
      <c r="EC52" s="96"/>
      <c r="ED52" s="96"/>
      <c r="EE52" s="96"/>
      <c r="EF52" s="96"/>
      <c r="EG52" s="96"/>
      <c r="EH52" s="96"/>
      <c r="EI52" s="96"/>
      <c r="EJ52" s="96"/>
      <c r="EK52" s="96"/>
      <c r="EL52" s="96"/>
      <c r="EM52" s="96"/>
      <c r="EN52" s="96"/>
      <c r="EO52" s="96"/>
      <c r="EP52" s="96"/>
      <c r="EQ52" s="96"/>
      <c r="ER52" s="96"/>
      <c r="ES52" s="96"/>
      <c r="ET52" s="96"/>
      <c r="EU52" s="96"/>
      <c r="EV52" s="96"/>
      <c r="EW52" s="96"/>
      <c r="EX52" s="96"/>
      <c r="EY52" s="96"/>
      <c r="EZ52" s="96"/>
      <c r="FA52" s="96"/>
      <c r="FB52" s="96"/>
      <c r="FC52" s="96"/>
      <c r="FD52" s="96"/>
      <c r="FE52" s="96"/>
      <c r="FF52" s="96"/>
      <c r="FG52" s="96"/>
      <c r="FH52" s="96"/>
      <c r="FI52" s="96"/>
      <c r="FJ52" s="96"/>
      <c r="FK52" s="96"/>
      <c r="FL52" s="96"/>
      <c r="FM52" s="96"/>
      <c r="FN52" s="96"/>
      <c r="FO52" s="96"/>
      <c r="FP52" s="96"/>
      <c r="FQ52" s="96"/>
      <c r="FR52" s="96"/>
      <c r="FS52" s="96"/>
      <c r="FT52" s="96"/>
      <c r="FU52" s="96"/>
      <c r="FV52" s="96"/>
      <c r="FW52" s="96"/>
      <c r="FX52" s="96"/>
      <c r="FY52" s="96"/>
      <c r="FZ52" s="96"/>
      <c r="GA52" s="96"/>
      <c r="GB52" s="96"/>
      <c r="GC52" s="96"/>
      <c r="GD52" s="96"/>
      <c r="GE52" s="96"/>
      <c r="GF52" s="96"/>
      <c r="GG52" s="96"/>
      <c r="GH52" s="96"/>
      <c r="GI52" s="96"/>
      <c r="GJ52" s="96"/>
      <c r="GK52" s="96"/>
      <c r="GL52" s="96"/>
      <c r="GM52" s="96"/>
      <c r="GN52" s="96"/>
      <c r="GO52" s="96"/>
      <c r="GP52" s="96"/>
      <c r="GQ52" s="96"/>
      <c r="GR52" s="96"/>
      <c r="GS52" s="96"/>
      <c r="GT52" s="96"/>
      <c r="GU52" s="96"/>
      <c r="GV52" s="96"/>
      <c r="GW52" s="96"/>
      <c r="GX52" s="96"/>
      <c r="GY52" s="96"/>
      <c r="GZ52" s="96"/>
      <c r="HA52" s="96"/>
      <c r="HB52" s="96"/>
      <c r="HC52" s="96"/>
      <c r="HD52" s="96"/>
      <c r="HE52" s="96"/>
      <c r="HF52" s="96"/>
      <c r="HG52" s="96"/>
      <c r="HH52" s="96"/>
      <c r="HI52" s="96"/>
      <c r="HJ52" s="96"/>
      <c r="HK52" s="96"/>
      <c r="HL52" s="96"/>
      <c r="HM52" s="96"/>
      <c r="HN52" s="96"/>
      <c r="HO52" s="96"/>
      <c r="HP52" s="96"/>
      <c r="HQ52" s="96"/>
      <c r="HR52" s="96"/>
      <c r="HS52" s="96"/>
      <c r="HT52" s="96"/>
      <c r="HU52" s="96"/>
      <c r="HV52" s="96"/>
      <c r="HW52" s="96"/>
      <c r="HX52" s="96"/>
      <c r="HY52" s="96"/>
      <c r="HZ52" s="96"/>
      <c r="IA52" s="96"/>
      <c r="IB52" s="96"/>
      <c r="IC52" s="96"/>
      <c r="ID52" s="96"/>
      <c r="IE52" s="96"/>
      <c r="IF52" s="96"/>
      <c r="IG52" s="96"/>
      <c r="IH52" s="96"/>
      <c r="II52" s="96"/>
      <c r="IJ52" s="96"/>
      <c r="IK52" s="96"/>
      <c r="IL52" s="96"/>
      <c r="IM52" s="96"/>
      <c r="IN52" s="96"/>
      <c r="IO52" s="96"/>
      <c r="IP52" s="96"/>
      <c r="IQ52" s="96"/>
      <c r="IR52" s="96"/>
      <c r="IS52" s="96"/>
    </row>
    <row r="53" spans="1:253" ht="31.5" customHeight="1">
      <c r="A53" s="96"/>
      <c r="B53" s="96"/>
      <c r="C53" s="2098" t="s">
        <v>694</v>
      </c>
      <c r="D53" s="2098"/>
      <c r="E53" s="2098"/>
      <c r="F53" s="2098"/>
      <c r="G53" s="2098"/>
      <c r="H53" s="2098"/>
      <c r="I53" s="2098"/>
      <c r="J53" s="2098"/>
      <c r="K53" s="2098"/>
      <c r="L53" s="2098"/>
      <c r="M53" s="2098"/>
      <c r="N53" s="2098"/>
      <c r="O53" s="2098"/>
      <c r="P53" s="2098"/>
      <c r="Q53" s="2098"/>
      <c r="R53" s="2098"/>
      <c r="S53" s="2098"/>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c r="BJ53" s="96"/>
      <c r="BK53" s="96"/>
      <c r="BL53" s="96"/>
      <c r="BM53" s="96"/>
      <c r="BN53" s="96"/>
      <c r="BO53" s="96"/>
      <c r="BP53" s="96"/>
      <c r="BQ53" s="96"/>
      <c r="BR53" s="96"/>
      <c r="BS53" s="96"/>
      <c r="BT53" s="96"/>
      <c r="BU53" s="96"/>
      <c r="BV53" s="96"/>
      <c r="BW53" s="96"/>
      <c r="BX53" s="96"/>
      <c r="BY53" s="96"/>
      <c r="BZ53" s="96"/>
      <c r="CA53" s="96"/>
      <c r="CB53" s="96"/>
      <c r="CC53" s="96"/>
      <c r="CD53" s="96"/>
      <c r="CE53" s="96"/>
      <c r="CF53" s="96"/>
      <c r="CG53" s="96"/>
      <c r="CH53" s="96"/>
      <c r="CI53" s="96"/>
      <c r="CJ53" s="96"/>
      <c r="CK53" s="96"/>
      <c r="CL53" s="96"/>
      <c r="CM53" s="96"/>
      <c r="CN53" s="96"/>
      <c r="CO53" s="96"/>
      <c r="CP53" s="96"/>
      <c r="CQ53" s="96"/>
      <c r="CR53" s="96"/>
      <c r="CS53" s="96"/>
      <c r="CT53" s="96"/>
      <c r="CU53" s="96"/>
      <c r="CV53" s="96"/>
      <c r="CW53" s="96"/>
      <c r="CX53" s="96"/>
      <c r="CY53" s="96"/>
      <c r="CZ53" s="96"/>
      <c r="DA53" s="96"/>
      <c r="DB53" s="96"/>
      <c r="DC53" s="96"/>
      <c r="DD53" s="96"/>
      <c r="DE53" s="96"/>
      <c r="DF53" s="96"/>
      <c r="DG53" s="96"/>
      <c r="DH53" s="96"/>
      <c r="DI53" s="96"/>
      <c r="DJ53" s="96"/>
      <c r="DK53" s="96"/>
      <c r="DL53" s="96"/>
      <c r="DM53" s="96"/>
      <c r="DN53" s="96"/>
      <c r="DO53" s="96"/>
      <c r="DP53" s="96"/>
      <c r="DQ53" s="96"/>
      <c r="DR53" s="96"/>
      <c r="DS53" s="96"/>
      <c r="DT53" s="96"/>
      <c r="DU53" s="96"/>
      <c r="DV53" s="96"/>
      <c r="DW53" s="96"/>
      <c r="DX53" s="96"/>
      <c r="DY53" s="96"/>
      <c r="DZ53" s="96"/>
      <c r="EA53" s="96"/>
      <c r="EB53" s="96"/>
      <c r="EC53" s="96"/>
      <c r="ED53" s="96"/>
      <c r="EE53" s="96"/>
      <c r="EF53" s="96"/>
      <c r="EG53" s="96"/>
      <c r="EH53" s="96"/>
      <c r="EI53" s="96"/>
      <c r="EJ53" s="96"/>
      <c r="EK53" s="96"/>
      <c r="EL53" s="96"/>
      <c r="EM53" s="96"/>
      <c r="EN53" s="96"/>
      <c r="EO53" s="96"/>
      <c r="EP53" s="96"/>
      <c r="EQ53" s="96"/>
      <c r="ER53" s="96"/>
      <c r="ES53" s="96"/>
      <c r="ET53" s="96"/>
      <c r="EU53" s="96"/>
      <c r="EV53" s="96"/>
      <c r="EW53" s="96"/>
      <c r="EX53" s="96"/>
      <c r="EY53" s="96"/>
      <c r="EZ53" s="96"/>
      <c r="FA53" s="96"/>
      <c r="FB53" s="96"/>
      <c r="FC53" s="96"/>
      <c r="FD53" s="96"/>
      <c r="FE53" s="96"/>
      <c r="FF53" s="96"/>
      <c r="FG53" s="96"/>
      <c r="FH53" s="96"/>
      <c r="FI53" s="96"/>
      <c r="FJ53" s="96"/>
      <c r="FK53" s="96"/>
      <c r="FL53" s="96"/>
      <c r="FM53" s="96"/>
      <c r="FN53" s="96"/>
      <c r="FO53" s="96"/>
      <c r="FP53" s="96"/>
      <c r="FQ53" s="96"/>
      <c r="FR53" s="96"/>
      <c r="FS53" s="96"/>
      <c r="FT53" s="96"/>
      <c r="FU53" s="96"/>
      <c r="FV53" s="96"/>
      <c r="FW53" s="96"/>
      <c r="FX53" s="96"/>
      <c r="FY53" s="96"/>
      <c r="FZ53" s="96"/>
      <c r="GA53" s="96"/>
      <c r="GB53" s="96"/>
      <c r="GC53" s="96"/>
      <c r="GD53" s="96"/>
      <c r="GE53" s="96"/>
      <c r="GF53" s="96"/>
      <c r="GG53" s="96"/>
      <c r="GH53" s="96"/>
      <c r="GI53" s="96"/>
      <c r="GJ53" s="96"/>
      <c r="GK53" s="96"/>
      <c r="GL53" s="96"/>
      <c r="GM53" s="96"/>
      <c r="GN53" s="96"/>
      <c r="GO53" s="96"/>
      <c r="GP53" s="96"/>
      <c r="GQ53" s="96"/>
      <c r="GR53" s="96"/>
      <c r="GS53" s="96"/>
      <c r="GT53" s="96"/>
      <c r="GU53" s="96"/>
      <c r="GV53" s="96"/>
      <c r="GW53" s="96"/>
      <c r="GX53" s="96"/>
      <c r="GY53" s="96"/>
      <c r="GZ53" s="96"/>
      <c r="HA53" s="96"/>
      <c r="HB53" s="96"/>
      <c r="HC53" s="96"/>
      <c r="HD53" s="96"/>
      <c r="HE53" s="96"/>
      <c r="HF53" s="96"/>
      <c r="HG53" s="96"/>
      <c r="HH53" s="96"/>
      <c r="HI53" s="96"/>
      <c r="HJ53" s="96"/>
      <c r="HK53" s="96"/>
      <c r="HL53" s="96"/>
      <c r="HM53" s="96"/>
      <c r="HN53" s="96"/>
      <c r="HO53" s="96"/>
      <c r="HP53" s="96"/>
      <c r="HQ53" s="96"/>
      <c r="HR53" s="96"/>
      <c r="HS53" s="96"/>
      <c r="HT53" s="96"/>
      <c r="HU53" s="96"/>
      <c r="HV53" s="96"/>
      <c r="HW53" s="96"/>
      <c r="HX53" s="96"/>
      <c r="HY53" s="96"/>
      <c r="HZ53" s="96"/>
      <c r="IA53" s="96"/>
      <c r="IB53" s="96"/>
      <c r="IC53" s="96"/>
      <c r="ID53" s="96"/>
      <c r="IE53" s="96"/>
      <c r="IF53" s="96"/>
      <c r="IG53" s="96"/>
      <c r="IH53" s="96"/>
      <c r="II53" s="96"/>
      <c r="IJ53" s="96"/>
      <c r="IK53" s="96"/>
      <c r="IL53" s="96"/>
      <c r="IM53" s="96"/>
      <c r="IN53" s="96"/>
      <c r="IO53" s="96"/>
      <c r="IP53" s="96"/>
      <c r="IQ53" s="96"/>
      <c r="IR53" s="96"/>
      <c r="IS53" s="96"/>
    </row>
    <row r="54" spans="1:253" ht="3.75" customHeight="1">
      <c r="A54" s="96"/>
      <c r="B54" s="96"/>
      <c r="C54" s="96"/>
      <c r="D54" s="96"/>
      <c r="E54" s="96"/>
      <c r="F54" s="96"/>
      <c r="G54" s="96"/>
      <c r="H54" s="96"/>
      <c r="I54" s="96"/>
      <c r="J54" s="96"/>
      <c r="K54" s="96"/>
      <c r="L54" s="96"/>
      <c r="M54" s="96"/>
      <c r="N54" s="96"/>
      <c r="O54" s="96"/>
      <c r="P54" s="96"/>
      <c r="Q54" s="96"/>
      <c r="R54" s="96"/>
      <c r="S54" s="96"/>
      <c r="T54" s="96"/>
      <c r="U54" s="96"/>
      <c r="V54" s="96"/>
      <c r="W54" s="96"/>
      <c r="X54" s="96"/>
      <c r="Y54" s="96"/>
      <c r="Z54" s="96"/>
      <c r="AA54" s="96"/>
      <c r="AB54" s="96"/>
      <c r="AC54" s="96"/>
      <c r="AD54" s="96"/>
      <c r="AE54" s="96"/>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c r="BG54" s="96"/>
      <c r="BH54" s="96"/>
      <c r="BI54" s="96"/>
      <c r="BJ54" s="96"/>
      <c r="BK54" s="96"/>
      <c r="BL54" s="96"/>
      <c r="BM54" s="96"/>
      <c r="BN54" s="96"/>
      <c r="BO54" s="96"/>
      <c r="BP54" s="96"/>
      <c r="BQ54" s="96"/>
      <c r="BR54" s="96"/>
      <c r="BS54" s="96"/>
      <c r="BT54" s="96"/>
      <c r="BU54" s="96"/>
      <c r="BV54" s="96"/>
      <c r="BW54" s="96"/>
      <c r="BX54" s="96"/>
      <c r="BY54" s="96"/>
      <c r="BZ54" s="96"/>
      <c r="CA54" s="96"/>
      <c r="CB54" s="96"/>
      <c r="CC54" s="96"/>
      <c r="CD54" s="96"/>
      <c r="CE54" s="96"/>
      <c r="CF54" s="96"/>
      <c r="CG54" s="96"/>
      <c r="CH54" s="96"/>
      <c r="CI54" s="96"/>
      <c r="CJ54" s="96"/>
      <c r="CK54" s="96"/>
      <c r="CL54" s="96"/>
      <c r="CM54" s="96"/>
      <c r="CN54" s="96"/>
      <c r="CO54" s="96"/>
      <c r="CP54" s="96"/>
      <c r="CQ54" s="96"/>
      <c r="CR54" s="96"/>
      <c r="CS54" s="96"/>
      <c r="CT54" s="96"/>
      <c r="CU54" s="96"/>
      <c r="CV54" s="96"/>
      <c r="CW54" s="96"/>
      <c r="CX54" s="96"/>
      <c r="CY54" s="96"/>
      <c r="CZ54" s="96"/>
      <c r="DA54" s="96"/>
      <c r="DB54" s="96"/>
      <c r="DC54" s="96"/>
      <c r="DD54" s="96"/>
      <c r="DE54" s="96"/>
      <c r="DF54" s="96"/>
      <c r="DG54" s="96"/>
      <c r="DH54" s="96"/>
      <c r="DI54" s="96"/>
      <c r="DJ54" s="96"/>
      <c r="DK54" s="96"/>
      <c r="DL54" s="96"/>
      <c r="DM54" s="96"/>
      <c r="DN54" s="96"/>
      <c r="DO54" s="96"/>
      <c r="DP54" s="96"/>
      <c r="DQ54" s="96"/>
      <c r="DR54" s="96"/>
      <c r="DS54" s="96"/>
      <c r="DT54" s="96"/>
      <c r="DU54" s="96"/>
      <c r="DV54" s="96"/>
      <c r="DW54" s="96"/>
      <c r="DX54" s="96"/>
      <c r="DY54" s="96"/>
      <c r="DZ54" s="96"/>
      <c r="EA54" s="96"/>
      <c r="EB54" s="96"/>
      <c r="EC54" s="96"/>
      <c r="ED54" s="96"/>
      <c r="EE54" s="96"/>
      <c r="EF54" s="96"/>
      <c r="EG54" s="96"/>
      <c r="EH54" s="96"/>
      <c r="EI54" s="96"/>
      <c r="EJ54" s="96"/>
      <c r="EK54" s="96"/>
      <c r="EL54" s="96"/>
      <c r="EM54" s="96"/>
      <c r="EN54" s="96"/>
      <c r="EO54" s="96"/>
      <c r="EP54" s="96"/>
      <c r="EQ54" s="96"/>
      <c r="ER54" s="96"/>
      <c r="ES54" s="96"/>
      <c r="ET54" s="96"/>
      <c r="EU54" s="96"/>
      <c r="EV54" s="96"/>
      <c r="EW54" s="96"/>
      <c r="EX54" s="96"/>
      <c r="EY54" s="96"/>
      <c r="EZ54" s="96"/>
      <c r="FA54" s="96"/>
      <c r="FB54" s="96"/>
      <c r="FC54" s="96"/>
      <c r="FD54" s="96"/>
      <c r="FE54" s="96"/>
      <c r="FF54" s="96"/>
      <c r="FG54" s="96"/>
      <c r="FH54" s="96"/>
      <c r="FI54" s="96"/>
      <c r="FJ54" s="96"/>
      <c r="FK54" s="96"/>
      <c r="FL54" s="96"/>
      <c r="FM54" s="96"/>
      <c r="FN54" s="96"/>
      <c r="FO54" s="96"/>
      <c r="FP54" s="96"/>
      <c r="FQ54" s="96"/>
      <c r="FR54" s="96"/>
      <c r="FS54" s="96"/>
      <c r="FT54" s="96"/>
      <c r="FU54" s="96"/>
      <c r="FV54" s="96"/>
      <c r="FW54" s="96"/>
      <c r="FX54" s="96"/>
      <c r="FY54" s="96"/>
      <c r="FZ54" s="96"/>
      <c r="GA54" s="96"/>
      <c r="GB54" s="96"/>
      <c r="GC54" s="96"/>
      <c r="GD54" s="96"/>
      <c r="GE54" s="96"/>
      <c r="GF54" s="96"/>
      <c r="GG54" s="96"/>
      <c r="GH54" s="96"/>
      <c r="GI54" s="96"/>
      <c r="GJ54" s="96"/>
      <c r="GK54" s="96"/>
      <c r="GL54" s="96"/>
      <c r="GM54" s="96"/>
      <c r="GN54" s="96"/>
      <c r="GO54" s="96"/>
      <c r="GP54" s="96"/>
      <c r="GQ54" s="96"/>
      <c r="GR54" s="96"/>
      <c r="GS54" s="96"/>
      <c r="GT54" s="96"/>
      <c r="GU54" s="96"/>
      <c r="GV54" s="96"/>
      <c r="GW54" s="96"/>
      <c r="GX54" s="96"/>
      <c r="GY54" s="96"/>
      <c r="GZ54" s="96"/>
      <c r="HA54" s="96"/>
      <c r="HB54" s="96"/>
      <c r="HC54" s="96"/>
      <c r="HD54" s="96"/>
      <c r="HE54" s="96"/>
      <c r="HF54" s="96"/>
      <c r="HG54" s="96"/>
      <c r="HH54" s="96"/>
      <c r="HI54" s="96"/>
      <c r="HJ54" s="96"/>
      <c r="HK54" s="96"/>
      <c r="HL54" s="96"/>
      <c r="HM54" s="96"/>
      <c r="HN54" s="96"/>
      <c r="HO54" s="96"/>
      <c r="HP54" s="96"/>
      <c r="HQ54" s="96"/>
      <c r="HR54" s="96"/>
      <c r="HS54" s="96"/>
      <c r="HT54" s="96"/>
      <c r="HU54" s="96"/>
      <c r="HV54" s="96"/>
      <c r="HW54" s="96"/>
      <c r="HX54" s="96"/>
      <c r="HY54" s="96"/>
      <c r="HZ54" s="96"/>
      <c r="IA54" s="96"/>
      <c r="IB54" s="96"/>
      <c r="IC54" s="96"/>
      <c r="ID54" s="96"/>
      <c r="IE54" s="96"/>
      <c r="IF54" s="96"/>
      <c r="IG54" s="96"/>
      <c r="IH54" s="96"/>
      <c r="II54" s="96"/>
      <c r="IJ54" s="96"/>
      <c r="IK54" s="96"/>
      <c r="IL54" s="96"/>
      <c r="IM54" s="96"/>
      <c r="IN54" s="96"/>
      <c r="IO54" s="96"/>
      <c r="IP54" s="96"/>
      <c r="IQ54" s="96"/>
      <c r="IR54" s="96"/>
      <c r="IS54" s="96"/>
    </row>
    <row r="55" spans="1:253">
      <c r="A55" s="96"/>
      <c r="B55" s="96"/>
      <c r="C55" s="264" t="s">
        <v>695</v>
      </c>
      <c r="D55" s="265"/>
      <c r="E55" s="265"/>
      <c r="F55" s="265"/>
      <c r="G55" s="265"/>
      <c r="H55" s="265"/>
      <c r="I55" s="265"/>
      <c r="J55" s="265"/>
      <c r="K55" s="265"/>
      <c r="L55" s="265"/>
      <c r="M55" s="265"/>
      <c r="N55" s="265"/>
      <c r="O55" s="96"/>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96"/>
      <c r="AO55" s="96"/>
      <c r="AP55" s="96"/>
      <c r="AQ55" s="96"/>
      <c r="AR55" s="96"/>
      <c r="AS55" s="96"/>
      <c r="AT55" s="96"/>
      <c r="AU55" s="96"/>
      <c r="AV55" s="96"/>
      <c r="AW55" s="96"/>
      <c r="AX55" s="96"/>
      <c r="AY55" s="96"/>
      <c r="AZ55" s="96"/>
      <c r="BA55" s="96"/>
      <c r="BB55" s="96"/>
      <c r="BC55" s="96"/>
      <c r="BD55" s="96"/>
      <c r="BE55" s="96"/>
      <c r="BF55" s="96"/>
      <c r="BG55" s="96"/>
      <c r="BH55" s="96"/>
      <c r="BI55" s="96"/>
      <c r="BJ55" s="96"/>
      <c r="BK55" s="96"/>
      <c r="BL55" s="96"/>
      <c r="BM55" s="96"/>
      <c r="BN55" s="96"/>
      <c r="BO55" s="96"/>
      <c r="BP55" s="96"/>
      <c r="BQ55" s="96"/>
      <c r="BR55" s="96"/>
      <c r="BS55" s="96"/>
      <c r="BT55" s="96"/>
      <c r="BU55" s="96"/>
      <c r="BV55" s="96"/>
      <c r="BW55" s="96"/>
      <c r="BX55" s="96"/>
      <c r="BY55" s="96"/>
      <c r="BZ55" s="96"/>
      <c r="CA55" s="96"/>
      <c r="CB55" s="96"/>
      <c r="CC55" s="96"/>
      <c r="CD55" s="96"/>
      <c r="CE55" s="96"/>
      <c r="CF55" s="96"/>
      <c r="CG55" s="96"/>
      <c r="CH55" s="96"/>
      <c r="CI55" s="96"/>
      <c r="CJ55" s="96"/>
      <c r="CK55" s="96"/>
      <c r="CL55" s="96"/>
      <c r="CM55" s="96"/>
      <c r="CN55" s="96"/>
      <c r="CO55" s="96"/>
      <c r="CP55" s="96"/>
      <c r="CQ55" s="96"/>
      <c r="CR55" s="96"/>
      <c r="CS55" s="96"/>
      <c r="CT55" s="96"/>
      <c r="CU55" s="96"/>
      <c r="CV55" s="96"/>
      <c r="CW55" s="96"/>
      <c r="CX55" s="96"/>
      <c r="CY55" s="96"/>
      <c r="CZ55" s="96"/>
      <c r="DA55" s="96"/>
      <c r="DB55" s="96"/>
      <c r="DC55" s="96"/>
      <c r="DD55" s="96"/>
      <c r="DE55" s="96"/>
      <c r="DF55" s="96"/>
      <c r="DG55" s="96"/>
      <c r="DH55" s="96"/>
      <c r="DI55" s="96"/>
      <c r="DJ55" s="96"/>
      <c r="DK55" s="96"/>
      <c r="DL55" s="96"/>
      <c r="DM55" s="96"/>
      <c r="DN55" s="96"/>
      <c r="DO55" s="96"/>
      <c r="DP55" s="96"/>
      <c r="DQ55" s="96"/>
      <c r="DR55" s="96"/>
      <c r="DS55" s="96"/>
      <c r="DT55" s="96"/>
      <c r="DU55" s="96"/>
      <c r="DV55" s="96"/>
      <c r="DW55" s="96"/>
      <c r="DX55" s="96"/>
      <c r="DY55" s="96"/>
      <c r="DZ55" s="96"/>
      <c r="EA55" s="96"/>
      <c r="EB55" s="96"/>
      <c r="EC55" s="96"/>
      <c r="ED55" s="96"/>
      <c r="EE55" s="96"/>
      <c r="EF55" s="96"/>
      <c r="EG55" s="96"/>
      <c r="EH55" s="96"/>
      <c r="EI55" s="96"/>
      <c r="EJ55" s="96"/>
      <c r="EK55" s="96"/>
      <c r="EL55" s="96"/>
      <c r="EM55" s="96"/>
      <c r="EN55" s="96"/>
      <c r="EO55" s="96"/>
      <c r="EP55" s="96"/>
      <c r="EQ55" s="96"/>
      <c r="ER55" s="96"/>
      <c r="ES55" s="96"/>
      <c r="ET55" s="96"/>
      <c r="EU55" s="96"/>
      <c r="EV55" s="96"/>
      <c r="EW55" s="96"/>
      <c r="EX55" s="96"/>
      <c r="EY55" s="96"/>
      <c r="EZ55" s="96"/>
      <c r="FA55" s="96"/>
      <c r="FB55" s="96"/>
      <c r="FC55" s="96"/>
      <c r="FD55" s="96"/>
      <c r="FE55" s="96"/>
      <c r="FF55" s="96"/>
      <c r="FG55" s="96"/>
      <c r="FH55" s="96"/>
      <c r="FI55" s="96"/>
      <c r="FJ55" s="96"/>
      <c r="FK55" s="96"/>
      <c r="FL55" s="96"/>
      <c r="FM55" s="96"/>
      <c r="FN55" s="96"/>
      <c r="FO55" s="96"/>
      <c r="FP55" s="96"/>
      <c r="FQ55" s="96"/>
      <c r="FR55" s="96"/>
      <c r="FS55" s="96"/>
      <c r="FT55" s="96"/>
      <c r="FU55" s="96"/>
      <c r="FV55" s="96"/>
      <c r="FW55" s="96"/>
      <c r="FX55" s="96"/>
      <c r="FY55" s="96"/>
      <c r="FZ55" s="96"/>
      <c r="GA55" s="96"/>
      <c r="GB55" s="96"/>
      <c r="GC55" s="96"/>
      <c r="GD55" s="96"/>
      <c r="GE55" s="96"/>
      <c r="GF55" s="96"/>
      <c r="GG55" s="96"/>
      <c r="GH55" s="96"/>
      <c r="GI55" s="96"/>
      <c r="GJ55" s="96"/>
      <c r="GK55" s="96"/>
      <c r="GL55" s="96"/>
      <c r="GM55" s="96"/>
      <c r="GN55" s="96"/>
      <c r="GO55" s="96"/>
      <c r="GP55" s="96"/>
      <c r="GQ55" s="96"/>
      <c r="GR55" s="96"/>
      <c r="GS55" s="96"/>
      <c r="GT55" s="96"/>
      <c r="GU55" s="96"/>
      <c r="GV55" s="96"/>
      <c r="GW55" s="96"/>
      <c r="GX55" s="96"/>
      <c r="GY55" s="96"/>
      <c r="GZ55" s="96"/>
      <c r="HA55" s="96"/>
      <c r="HB55" s="96"/>
      <c r="HC55" s="96"/>
      <c r="HD55" s="96"/>
      <c r="HE55" s="96"/>
      <c r="HF55" s="96"/>
      <c r="HG55" s="96"/>
      <c r="HH55" s="96"/>
      <c r="HI55" s="96"/>
      <c r="HJ55" s="96"/>
      <c r="HK55" s="96"/>
      <c r="HL55" s="96"/>
      <c r="HM55" s="96"/>
      <c r="HN55" s="96"/>
      <c r="HO55" s="96"/>
      <c r="HP55" s="96"/>
      <c r="HQ55" s="96"/>
      <c r="HR55" s="96"/>
      <c r="HS55" s="96"/>
      <c r="HT55" s="96"/>
      <c r="HU55" s="96"/>
      <c r="HV55" s="96"/>
      <c r="HW55" s="96"/>
      <c r="HX55" s="96"/>
      <c r="HY55" s="96"/>
      <c r="HZ55" s="96"/>
      <c r="IA55" s="96"/>
      <c r="IB55" s="96"/>
      <c r="IC55" s="96"/>
      <c r="ID55" s="96"/>
      <c r="IE55" s="96"/>
      <c r="IF55" s="96"/>
      <c r="IG55" s="96"/>
      <c r="IH55" s="96"/>
      <c r="II55" s="96"/>
      <c r="IJ55" s="96"/>
      <c r="IK55" s="96"/>
      <c r="IL55" s="96"/>
      <c r="IM55" s="96"/>
      <c r="IN55" s="96"/>
      <c r="IO55" s="96"/>
      <c r="IP55" s="96"/>
      <c r="IQ55" s="96"/>
      <c r="IR55" s="96"/>
      <c r="IS55" s="96"/>
    </row>
    <row r="56" spans="1:253" ht="57" customHeight="1">
      <c r="A56" s="96"/>
      <c r="B56" s="96"/>
      <c r="C56" s="2097"/>
      <c r="D56" s="2097"/>
      <c r="E56" s="2097"/>
      <c r="F56" s="2097"/>
      <c r="G56" s="2097"/>
      <c r="H56" s="2097"/>
      <c r="I56" s="2097"/>
      <c r="J56" s="2097"/>
      <c r="K56" s="2097"/>
      <c r="L56" s="2097"/>
      <c r="M56" s="2097"/>
      <c r="N56" s="2097"/>
      <c r="O56" s="2097"/>
      <c r="P56" s="2097"/>
      <c r="Q56" s="2097"/>
      <c r="R56" s="2097"/>
      <c r="S56" s="96"/>
      <c r="T56" s="96"/>
      <c r="U56" s="96"/>
      <c r="V56" s="96"/>
      <c r="W56" s="96"/>
      <c r="X56" s="96"/>
      <c r="Y56" s="96"/>
      <c r="Z56" s="96"/>
      <c r="AA56" s="96"/>
      <c r="AB56" s="96"/>
      <c r="AC56" s="96"/>
      <c r="AD56" s="96"/>
      <c r="AE56" s="96"/>
      <c r="AF56" s="96"/>
      <c r="AG56" s="96"/>
      <c r="AH56" s="96"/>
      <c r="AI56" s="96"/>
      <c r="AJ56" s="96"/>
      <c r="AK56" s="96"/>
      <c r="AL56" s="96"/>
      <c r="AM56" s="96"/>
      <c r="AN56" s="96"/>
      <c r="AO56" s="96"/>
      <c r="AP56" s="96"/>
      <c r="AQ56" s="96"/>
      <c r="AR56" s="96"/>
      <c r="AS56" s="96"/>
      <c r="AT56" s="96"/>
      <c r="AU56" s="96"/>
      <c r="AV56" s="96"/>
      <c r="AW56" s="96"/>
      <c r="AX56" s="96"/>
      <c r="AY56" s="96"/>
      <c r="AZ56" s="96"/>
      <c r="BA56" s="96"/>
      <c r="BB56" s="96"/>
      <c r="BC56" s="96"/>
      <c r="BD56" s="96"/>
      <c r="BE56" s="96"/>
      <c r="BF56" s="96"/>
      <c r="BG56" s="96"/>
      <c r="BH56" s="96"/>
      <c r="BI56" s="96"/>
      <c r="BJ56" s="96"/>
      <c r="BK56" s="96"/>
      <c r="BL56" s="96"/>
      <c r="BM56" s="96"/>
      <c r="BN56" s="96"/>
      <c r="BO56" s="96"/>
      <c r="BP56" s="96"/>
      <c r="BQ56" s="96"/>
      <c r="BR56" s="96"/>
      <c r="BS56" s="96"/>
      <c r="BT56" s="96"/>
      <c r="BU56" s="96"/>
      <c r="BV56" s="96"/>
      <c r="BW56" s="96"/>
      <c r="BX56" s="96"/>
      <c r="BY56" s="96"/>
      <c r="BZ56" s="96"/>
      <c r="CA56" s="96"/>
      <c r="CB56" s="96"/>
      <c r="CC56" s="96"/>
      <c r="CD56" s="96"/>
      <c r="CE56" s="96"/>
      <c r="CF56" s="96"/>
      <c r="CG56" s="96"/>
      <c r="CH56" s="96"/>
      <c r="CI56" s="96"/>
      <c r="CJ56" s="96"/>
      <c r="CK56" s="96"/>
      <c r="CL56" s="96"/>
      <c r="CM56" s="96"/>
      <c r="CN56" s="96"/>
      <c r="CO56" s="96"/>
      <c r="CP56" s="96"/>
      <c r="CQ56" s="96"/>
      <c r="CR56" s="96"/>
      <c r="CS56" s="96"/>
      <c r="CT56" s="96"/>
      <c r="CU56" s="96"/>
      <c r="CV56" s="96"/>
      <c r="CW56" s="96"/>
      <c r="CX56" s="96"/>
      <c r="CY56" s="96"/>
      <c r="CZ56" s="96"/>
      <c r="DA56" s="96"/>
      <c r="DB56" s="96"/>
      <c r="DC56" s="96"/>
      <c r="DD56" s="96"/>
      <c r="DE56" s="96"/>
      <c r="DF56" s="96"/>
      <c r="DG56" s="96"/>
      <c r="DH56" s="96"/>
      <c r="DI56" s="96"/>
      <c r="DJ56" s="96"/>
      <c r="DK56" s="96"/>
      <c r="DL56" s="96"/>
      <c r="DM56" s="96"/>
      <c r="DN56" s="96"/>
      <c r="DO56" s="96"/>
      <c r="DP56" s="96"/>
      <c r="DQ56" s="96"/>
      <c r="DR56" s="96"/>
      <c r="DS56" s="96"/>
      <c r="DT56" s="96"/>
      <c r="DU56" s="96"/>
      <c r="DV56" s="96"/>
      <c r="DW56" s="96"/>
      <c r="DX56" s="96"/>
      <c r="DY56" s="96"/>
      <c r="DZ56" s="96"/>
      <c r="EA56" s="96"/>
      <c r="EB56" s="96"/>
      <c r="EC56" s="96"/>
      <c r="ED56" s="96"/>
      <c r="EE56" s="96"/>
      <c r="EF56" s="96"/>
      <c r="EG56" s="96"/>
      <c r="EH56" s="96"/>
      <c r="EI56" s="96"/>
      <c r="EJ56" s="96"/>
      <c r="EK56" s="96"/>
      <c r="EL56" s="96"/>
      <c r="EM56" s="96"/>
      <c r="EN56" s="96"/>
      <c r="EO56" s="96"/>
      <c r="EP56" s="96"/>
      <c r="EQ56" s="96"/>
      <c r="ER56" s="96"/>
      <c r="ES56" s="96"/>
      <c r="ET56" s="96"/>
      <c r="EU56" s="96"/>
      <c r="EV56" s="96"/>
      <c r="EW56" s="96"/>
      <c r="EX56" s="96"/>
      <c r="EY56" s="96"/>
      <c r="EZ56" s="96"/>
      <c r="FA56" s="96"/>
      <c r="FB56" s="96"/>
      <c r="FC56" s="96"/>
      <c r="FD56" s="96"/>
      <c r="FE56" s="96"/>
      <c r="FF56" s="96"/>
      <c r="FG56" s="96"/>
      <c r="FH56" s="96"/>
      <c r="FI56" s="96"/>
      <c r="FJ56" s="96"/>
      <c r="FK56" s="96"/>
      <c r="FL56" s="96"/>
      <c r="FM56" s="96"/>
      <c r="FN56" s="96"/>
      <c r="FO56" s="96"/>
      <c r="FP56" s="96"/>
      <c r="FQ56" s="96"/>
      <c r="FR56" s="96"/>
      <c r="FS56" s="96"/>
      <c r="FT56" s="96"/>
      <c r="FU56" s="96"/>
      <c r="FV56" s="96"/>
      <c r="FW56" s="96"/>
      <c r="FX56" s="96"/>
      <c r="FY56" s="96"/>
      <c r="FZ56" s="96"/>
      <c r="GA56" s="96"/>
      <c r="GB56" s="96"/>
      <c r="GC56" s="96"/>
      <c r="GD56" s="96"/>
      <c r="GE56" s="96"/>
      <c r="GF56" s="96"/>
      <c r="GG56" s="96"/>
      <c r="GH56" s="96"/>
      <c r="GI56" s="96"/>
      <c r="GJ56" s="96"/>
      <c r="GK56" s="96"/>
      <c r="GL56" s="96"/>
      <c r="GM56" s="96"/>
      <c r="GN56" s="96"/>
      <c r="GO56" s="96"/>
      <c r="GP56" s="96"/>
      <c r="GQ56" s="96"/>
      <c r="GR56" s="96"/>
      <c r="GS56" s="96"/>
      <c r="GT56" s="96"/>
      <c r="GU56" s="96"/>
      <c r="GV56" s="96"/>
      <c r="GW56" s="96"/>
      <c r="GX56" s="96"/>
      <c r="GY56" s="96"/>
      <c r="GZ56" s="96"/>
      <c r="HA56" s="96"/>
      <c r="HB56" s="96"/>
      <c r="HC56" s="96"/>
      <c r="HD56" s="96"/>
      <c r="HE56" s="96"/>
      <c r="HF56" s="96"/>
      <c r="HG56" s="96"/>
      <c r="HH56" s="96"/>
      <c r="HI56" s="96"/>
      <c r="HJ56" s="96"/>
      <c r="HK56" s="96"/>
      <c r="HL56" s="96"/>
      <c r="HM56" s="96"/>
      <c r="HN56" s="96"/>
      <c r="HO56" s="96"/>
      <c r="HP56" s="96"/>
      <c r="HQ56" s="96"/>
      <c r="HR56" s="96"/>
      <c r="HS56" s="96"/>
      <c r="HT56" s="96"/>
      <c r="HU56" s="96"/>
      <c r="HV56" s="96"/>
      <c r="HW56" s="96"/>
      <c r="HX56" s="96"/>
      <c r="HY56" s="96"/>
      <c r="HZ56" s="96"/>
      <c r="IA56" s="96"/>
      <c r="IB56" s="96"/>
      <c r="IC56" s="96"/>
      <c r="ID56" s="96"/>
      <c r="IE56" s="96"/>
      <c r="IF56" s="96"/>
      <c r="IG56" s="96"/>
      <c r="IH56" s="96"/>
      <c r="II56" s="96"/>
      <c r="IJ56" s="96"/>
      <c r="IK56" s="96"/>
      <c r="IL56" s="96"/>
      <c r="IM56" s="96"/>
      <c r="IN56" s="96"/>
      <c r="IO56" s="96"/>
      <c r="IP56" s="96"/>
      <c r="IQ56" s="96"/>
      <c r="IR56" s="96"/>
      <c r="IS56" s="96"/>
    </row>
    <row r="57" spans="1:253" ht="8.25" customHeight="1">
      <c r="A57" s="96"/>
      <c r="B57" s="96"/>
      <c r="C57" s="96"/>
      <c r="D57" s="96"/>
      <c r="E57" s="96"/>
      <c r="F57" s="96"/>
      <c r="G57" s="96"/>
      <c r="H57" s="96"/>
      <c r="I57" s="96"/>
      <c r="J57" s="96"/>
      <c r="K57" s="96"/>
      <c r="L57" s="96"/>
      <c r="M57" s="96"/>
      <c r="N57" s="96"/>
      <c r="O57" s="96"/>
      <c r="P57" s="96"/>
      <c r="Q57" s="96"/>
      <c r="R57" s="96"/>
      <c r="S57" s="96"/>
      <c r="T57" s="96"/>
      <c r="U57" s="96"/>
      <c r="V57" s="96"/>
      <c r="W57" s="96"/>
      <c r="X57" s="96"/>
      <c r="Y57" s="96"/>
      <c r="Z57" s="96"/>
      <c r="AA57" s="96"/>
      <c r="AB57" s="96"/>
      <c r="AC57" s="96"/>
      <c r="AD57" s="96"/>
      <c r="AE57" s="96"/>
      <c r="AF57" s="96"/>
      <c r="AG57" s="96"/>
      <c r="AH57" s="96"/>
      <c r="AI57" s="96"/>
      <c r="AJ57" s="96"/>
      <c r="AK57" s="96"/>
      <c r="AL57" s="96"/>
      <c r="AM57" s="96"/>
      <c r="AN57" s="96"/>
      <c r="AO57" s="96"/>
      <c r="AP57" s="96"/>
      <c r="AQ57" s="96"/>
      <c r="AR57" s="96"/>
      <c r="AS57" s="96"/>
      <c r="AT57" s="96"/>
      <c r="AU57" s="96"/>
      <c r="AV57" s="96"/>
      <c r="AW57" s="96"/>
      <c r="AX57" s="96"/>
      <c r="AY57" s="96"/>
      <c r="AZ57" s="96"/>
      <c r="BA57" s="96"/>
      <c r="BB57" s="96"/>
      <c r="BC57" s="96"/>
      <c r="BD57" s="96"/>
      <c r="BE57" s="96"/>
      <c r="BF57" s="96"/>
      <c r="BG57" s="96"/>
      <c r="BH57" s="96"/>
      <c r="BI57" s="96"/>
      <c r="BJ57" s="96"/>
      <c r="BK57" s="96"/>
      <c r="BL57" s="96"/>
      <c r="BM57" s="96"/>
      <c r="BN57" s="96"/>
      <c r="BO57" s="96"/>
      <c r="BP57" s="96"/>
      <c r="BQ57" s="96"/>
      <c r="BR57" s="96"/>
      <c r="BS57" s="96"/>
      <c r="BT57" s="96"/>
      <c r="BU57" s="96"/>
      <c r="BV57" s="96"/>
      <c r="BW57" s="96"/>
      <c r="BX57" s="96"/>
      <c r="BY57" s="96"/>
      <c r="BZ57" s="96"/>
      <c r="CA57" s="96"/>
      <c r="CB57" s="96"/>
      <c r="CC57" s="96"/>
      <c r="CD57" s="96"/>
      <c r="CE57" s="96"/>
      <c r="CF57" s="96"/>
      <c r="CG57" s="96"/>
      <c r="CH57" s="96"/>
      <c r="CI57" s="96"/>
      <c r="CJ57" s="96"/>
      <c r="CK57" s="96"/>
      <c r="CL57" s="96"/>
      <c r="CM57" s="96"/>
      <c r="CN57" s="96"/>
      <c r="CO57" s="96"/>
      <c r="CP57" s="96"/>
      <c r="CQ57" s="96"/>
      <c r="CR57" s="96"/>
      <c r="CS57" s="96"/>
      <c r="CT57" s="96"/>
      <c r="CU57" s="96"/>
      <c r="CV57" s="96"/>
      <c r="CW57" s="96"/>
      <c r="CX57" s="96"/>
      <c r="CY57" s="96"/>
      <c r="CZ57" s="96"/>
      <c r="DA57" s="96"/>
      <c r="DB57" s="96"/>
      <c r="DC57" s="96"/>
      <c r="DD57" s="96"/>
      <c r="DE57" s="96"/>
      <c r="DF57" s="96"/>
      <c r="DG57" s="96"/>
      <c r="DH57" s="96"/>
      <c r="DI57" s="96"/>
      <c r="DJ57" s="96"/>
      <c r="DK57" s="96"/>
      <c r="DL57" s="96"/>
      <c r="DM57" s="96"/>
      <c r="DN57" s="96"/>
      <c r="DO57" s="96"/>
      <c r="DP57" s="96"/>
      <c r="DQ57" s="96"/>
      <c r="DR57" s="96"/>
      <c r="DS57" s="96"/>
      <c r="DT57" s="96"/>
      <c r="DU57" s="96"/>
      <c r="DV57" s="96"/>
      <c r="DW57" s="96"/>
      <c r="DX57" s="96"/>
      <c r="DY57" s="96"/>
      <c r="DZ57" s="96"/>
      <c r="EA57" s="96"/>
      <c r="EB57" s="96"/>
      <c r="EC57" s="96"/>
      <c r="ED57" s="96"/>
      <c r="EE57" s="96"/>
      <c r="EF57" s="96"/>
      <c r="EG57" s="96"/>
      <c r="EH57" s="96"/>
      <c r="EI57" s="96"/>
      <c r="EJ57" s="96"/>
      <c r="EK57" s="96"/>
      <c r="EL57" s="96"/>
      <c r="EM57" s="96"/>
      <c r="EN57" s="96"/>
      <c r="EO57" s="96"/>
      <c r="EP57" s="96"/>
      <c r="EQ57" s="96"/>
      <c r="ER57" s="96"/>
      <c r="ES57" s="96"/>
      <c r="ET57" s="96"/>
      <c r="EU57" s="96"/>
      <c r="EV57" s="96"/>
      <c r="EW57" s="96"/>
      <c r="EX57" s="96"/>
      <c r="EY57" s="96"/>
      <c r="EZ57" s="96"/>
      <c r="FA57" s="96"/>
      <c r="FB57" s="96"/>
      <c r="FC57" s="96"/>
      <c r="FD57" s="96"/>
      <c r="FE57" s="96"/>
      <c r="FF57" s="96"/>
      <c r="FG57" s="96"/>
      <c r="FH57" s="96"/>
      <c r="FI57" s="96"/>
      <c r="FJ57" s="96"/>
      <c r="FK57" s="96"/>
      <c r="FL57" s="96"/>
      <c r="FM57" s="96"/>
      <c r="FN57" s="96"/>
      <c r="FO57" s="96"/>
      <c r="FP57" s="96"/>
      <c r="FQ57" s="96"/>
      <c r="FR57" s="96"/>
      <c r="FS57" s="96"/>
      <c r="FT57" s="96"/>
      <c r="FU57" s="96"/>
      <c r="FV57" s="96"/>
      <c r="FW57" s="96"/>
      <c r="FX57" s="96"/>
      <c r="FY57" s="96"/>
      <c r="FZ57" s="96"/>
      <c r="GA57" s="96"/>
      <c r="GB57" s="96"/>
      <c r="GC57" s="96"/>
      <c r="GD57" s="96"/>
      <c r="GE57" s="96"/>
      <c r="GF57" s="96"/>
      <c r="GG57" s="96"/>
      <c r="GH57" s="96"/>
      <c r="GI57" s="96"/>
      <c r="GJ57" s="96"/>
      <c r="GK57" s="96"/>
      <c r="GL57" s="96"/>
      <c r="GM57" s="96"/>
      <c r="GN57" s="96"/>
      <c r="GO57" s="96"/>
      <c r="GP57" s="96"/>
      <c r="GQ57" s="96"/>
      <c r="GR57" s="96"/>
      <c r="GS57" s="96"/>
      <c r="GT57" s="96"/>
      <c r="GU57" s="96"/>
      <c r="GV57" s="96"/>
      <c r="GW57" s="96"/>
      <c r="GX57" s="96"/>
      <c r="GY57" s="96"/>
      <c r="GZ57" s="96"/>
      <c r="HA57" s="96"/>
      <c r="HB57" s="96"/>
      <c r="HC57" s="96"/>
      <c r="HD57" s="96"/>
      <c r="HE57" s="96"/>
      <c r="HF57" s="96"/>
      <c r="HG57" s="96"/>
      <c r="HH57" s="96"/>
      <c r="HI57" s="96"/>
      <c r="HJ57" s="96"/>
      <c r="HK57" s="96"/>
      <c r="HL57" s="96"/>
      <c r="HM57" s="96"/>
      <c r="HN57" s="96"/>
      <c r="HO57" s="96"/>
      <c r="HP57" s="96"/>
      <c r="HQ57" s="96"/>
      <c r="HR57" s="96"/>
      <c r="HS57" s="96"/>
      <c r="HT57" s="96"/>
      <c r="HU57" s="96"/>
      <c r="HV57" s="96"/>
      <c r="HW57" s="96"/>
      <c r="HX57" s="96"/>
      <c r="HY57" s="96"/>
      <c r="HZ57" s="96"/>
      <c r="IA57" s="96"/>
      <c r="IB57" s="96"/>
      <c r="IC57" s="96"/>
      <c r="ID57" s="96"/>
      <c r="IE57" s="96"/>
      <c r="IF57" s="96"/>
      <c r="IG57" s="96"/>
      <c r="IH57" s="96"/>
      <c r="II57" s="96"/>
      <c r="IJ57" s="96"/>
      <c r="IK57" s="96"/>
      <c r="IL57" s="96"/>
      <c r="IM57" s="96"/>
      <c r="IN57" s="96"/>
      <c r="IO57" s="96"/>
      <c r="IP57" s="96"/>
      <c r="IQ57" s="96"/>
      <c r="IR57" s="96"/>
      <c r="IS57" s="96"/>
    </row>
    <row r="58" spans="1:253">
      <c r="A58" s="96"/>
      <c r="B58" s="96"/>
      <c r="C58" s="264" t="s">
        <v>696</v>
      </c>
      <c r="D58" s="265"/>
      <c r="E58" s="265"/>
      <c r="F58" s="265"/>
      <c r="G58" s="265"/>
      <c r="H58" s="265"/>
      <c r="I58" s="265"/>
      <c r="J58" s="265"/>
      <c r="K58" s="265"/>
      <c r="L58" s="265"/>
      <c r="M58" s="265"/>
      <c r="N58" s="265"/>
      <c r="O58" s="96"/>
      <c r="P58" s="96"/>
      <c r="Q58" s="96"/>
      <c r="R58" s="96"/>
      <c r="S58" s="96"/>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c r="BM58" s="96"/>
      <c r="BN58" s="96"/>
      <c r="BO58" s="96"/>
      <c r="BP58" s="96"/>
      <c r="BQ58" s="96"/>
      <c r="BR58" s="96"/>
      <c r="BS58" s="96"/>
      <c r="BT58" s="96"/>
      <c r="BU58" s="96"/>
      <c r="BV58" s="96"/>
      <c r="BW58" s="96"/>
      <c r="BX58" s="96"/>
      <c r="BY58" s="96"/>
      <c r="BZ58" s="96"/>
      <c r="CA58" s="96"/>
      <c r="CB58" s="96"/>
      <c r="CC58" s="96"/>
      <c r="CD58" s="96"/>
      <c r="CE58" s="96"/>
      <c r="CF58" s="96"/>
      <c r="CG58" s="96"/>
      <c r="CH58" s="96"/>
      <c r="CI58" s="96"/>
      <c r="CJ58" s="96"/>
      <c r="CK58" s="96"/>
      <c r="CL58" s="96"/>
      <c r="CM58" s="96"/>
      <c r="CN58" s="96"/>
      <c r="CO58" s="96"/>
      <c r="CP58" s="96"/>
      <c r="CQ58" s="96"/>
      <c r="CR58" s="96"/>
      <c r="CS58" s="96"/>
      <c r="CT58" s="96"/>
      <c r="CU58" s="96"/>
      <c r="CV58" s="96"/>
      <c r="CW58" s="96"/>
      <c r="CX58" s="96"/>
      <c r="CY58" s="96"/>
      <c r="CZ58" s="96"/>
      <c r="DA58" s="96"/>
      <c r="DB58" s="96"/>
      <c r="DC58" s="96"/>
      <c r="DD58" s="96"/>
      <c r="DE58" s="96"/>
      <c r="DF58" s="96"/>
      <c r="DG58" s="96"/>
      <c r="DH58" s="96"/>
      <c r="DI58" s="96"/>
      <c r="DJ58" s="96"/>
      <c r="DK58" s="96"/>
      <c r="DL58" s="96"/>
      <c r="DM58" s="96"/>
      <c r="DN58" s="96"/>
      <c r="DO58" s="96"/>
      <c r="DP58" s="96"/>
      <c r="DQ58" s="96"/>
      <c r="DR58" s="96"/>
      <c r="DS58" s="96"/>
      <c r="DT58" s="96"/>
      <c r="DU58" s="96"/>
      <c r="DV58" s="96"/>
      <c r="DW58" s="96"/>
      <c r="DX58" s="96"/>
      <c r="DY58" s="96"/>
      <c r="DZ58" s="96"/>
      <c r="EA58" s="96"/>
      <c r="EB58" s="96"/>
      <c r="EC58" s="96"/>
      <c r="ED58" s="96"/>
      <c r="EE58" s="96"/>
      <c r="EF58" s="96"/>
      <c r="EG58" s="96"/>
      <c r="EH58" s="96"/>
      <c r="EI58" s="96"/>
      <c r="EJ58" s="96"/>
      <c r="EK58" s="96"/>
      <c r="EL58" s="96"/>
      <c r="EM58" s="96"/>
      <c r="EN58" s="96"/>
      <c r="EO58" s="96"/>
      <c r="EP58" s="96"/>
      <c r="EQ58" s="96"/>
      <c r="ER58" s="96"/>
      <c r="ES58" s="96"/>
      <c r="ET58" s="96"/>
      <c r="EU58" s="96"/>
      <c r="EV58" s="96"/>
      <c r="EW58" s="96"/>
      <c r="EX58" s="96"/>
      <c r="EY58" s="96"/>
      <c r="EZ58" s="96"/>
      <c r="FA58" s="96"/>
      <c r="FB58" s="96"/>
      <c r="FC58" s="96"/>
      <c r="FD58" s="96"/>
      <c r="FE58" s="96"/>
      <c r="FF58" s="96"/>
      <c r="FG58" s="96"/>
      <c r="FH58" s="96"/>
      <c r="FI58" s="96"/>
      <c r="FJ58" s="96"/>
      <c r="FK58" s="96"/>
      <c r="FL58" s="96"/>
      <c r="FM58" s="96"/>
      <c r="FN58" s="96"/>
      <c r="FO58" s="96"/>
      <c r="FP58" s="96"/>
      <c r="FQ58" s="96"/>
      <c r="FR58" s="96"/>
      <c r="FS58" s="96"/>
      <c r="FT58" s="96"/>
      <c r="FU58" s="96"/>
      <c r="FV58" s="96"/>
      <c r="FW58" s="96"/>
      <c r="FX58" s="96"/>
      <c r="FY58" s="96"/>
      <c r="FZ58" s="96"/>
      <c r="GA58" s="96"/>
      <c r="GB58" s="96"/>
      <c r="GC58" s="96"/>
      <c r="GD58" s="96"/>
      <c r="GE58" s="96"/>
      <c r="GF58" s="96"/>
      <c r="GG58" s="96"/>
      <c r="GH58" s="96"/>
      <c r="GI58" s="96"/>
      <c r="GJ58" s="96"/>
      <c r="GK58" s="96"/>
      <c r="GL58" s="96"/>
      <c r="GM58" s="96"/>
      <c r="GN58" s="96"/>
      <c r="GO58" s="96"/>
      <c r="GP58" s="96"/>
      <c r="GQ58" s="96"/>
      <c r="GR58" s="96"/>
      <c r="GS58" s="96"/>
      <c r="GT58" s="96"/>
      <c r="GU58" s="96"/>
      <c r="GV58" s="96"/>
      <c r="GW58" s="96"/>
      <c r="GX58" s="96"/>
      <c r="GY58" s="96"/>
      <c r="GZ58" s="96"/>
      <c r="HA58" s="96"/>
      <c r="HB58" s="96"/>
      <c r="HC58" s="96"/>
      <c r="HD58" s="96"/>
      <c r="HE58" s="96"/>
      <c r="HF58" s="96"/>
      <c r="HG58" s="96"/>
      <c r="HH58" s="96"/>
      <c r="HI58" s="96"/>
      <c r="HJ58" s="96"/>
      <c r="HK58" s="96"/>
      <c r="HL58" s="96"/>
      <c r="HM58" s="96"/>
      <c r="HN58" s="96"/>
      <c r="HO58" s="96"/>
      <c r="HP58" s="96"/>
      <c r="HQ58" s="96"/>
      <c r="HR58" s="96"/>
      <c r="HS58" s="96"/>
      <c r="HT58" s="96"/>
      <c r="HU58" s="96"/>
      <c r="HV58" s="96"/>
      <c r="HW58" s="96"/>
      <c r="HX58" s="96"/>
      <c r="HY58" s="96"/>
      <c r="HZ58" s="96"/>
      <c r="IA58" s="96"/>
      <c r="IB58" s="96"/>
      <c r="IC58" s="96"/>
      <c r="ID58" s="96"/>
      <c r="IE58" s="96"/>
      <c r="IF58" s="96"/>
      <c r="IG58" s="96"/>
      <c r="IH58" s="96"/>
      <c r="II58" s="96"/>
      <c r="IJ58" s="96"/>
      <c r="IK58" s="96"/>
      <c r="IL58" s="96"/>
      <c r="IM58" s="96"/>
      <c r="IN58" s="96"/>
      <c r="IO58" s="96"/>
      <c r="IP58" s="96"/>
      <c r="IQ58" s="96"/>
      <c r="IR58" s="96"/>
      <c r="IS58" s="96"/>
    </row>
    <row r="59" spans="1:253" ht="34.5" customHeight="1">
      <c r="A59" s="96"/>
      <c r="B59" s="96"/>
      <c r="C59" s="2094"/>
      <c r="D59" s="2095"/>
      <c r="E59" s="2095"/>
      <c r="F59" s="2095"/>
      <c r="G59" s="2095"/>
      <c r="H59" s="2095"/>
      <c r="I59" s="2095"/>
      <c r="J59" s="2095"/>
      <c r="K59" s="2095"/>
      <c r="L59" s="2095"/>
      <c r="M59" s="2095"/>
      <c r="N59" s="2095"/>
      <c r="O59" s="2095"/>
      <c r="P59" s="2095"/>
      <c r="Q59" s="2095"/>
      <c r="R59" s="20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6"/>
      <c r="BM59" s="96"/>
      <c r="BN59" s="96"/>
      <c r="BO59" s="96"/>
      <c r="BP59" s="96"/>
      <c r="BQ59" s="96"/>
      <c r="BR59" s="96"/>
      <c r="BS59" s="96"/>
      <c r="BT59" s="96"/>
      <c r="BU59" s="96"/>
      <c r="BV59" s="96"/>
      <c r="BW59" s="96"/>
      <c r="BX59" s="96"/>
      <c r="BY59" s="96"/>
      <c r="BZ59" s="96"/>
      <c r="CA59" s="96"/>
      <c r="CB59" s="96"/>
      <c r="CC59" s="96"/>
      <c r="CD59" s="96"/>
      <c r="CE59" s="96"/>
      <c r="CF59" s="96"/>
      <c r="CG59" s="96"/>
      <c r="CH59" s="96"/>
      <c r="CI59" s="96"/>
      <c r="CJ59" s="96"/>
      <c r="CK59" s="96"/>
      <c r="CL59" s="96"/>
      <c r="CM59" s="96"/>
      <c r="CN59" s="96"/>
      <c r="CO59" s="96"/>
      <c r="CP59" s="96"/>
      <c r="CQ59" s="96"/>
      <c r="CR59" s="96"/>
      <c r="CS59" s="96"/>
      <c r="CT59" s="96"/>
      <c r="CU59" s="96"/>
      <c r="CV59" s="96"/>
      <c r="CW59" s="96"/>
      <c r="CX59" s="96"/>
      <c r="CY59" s="96"/>
      <c r="CZ59" s="96"/>
      <c r="DA59" s="96"/>
      <c r="DB59" s="96"/>
      <c r="DC59" s="96"/>
      <c r="DD59" s="96"/>
      <c r="DE59" s="96"/>
      <c r="DF59" s="96"/>
      <c r="DG59" s="96"/>
      <c r="DH59" s="96"/>
      <c r="DI59" s="96"/>
      <c r="DJ59" s="96"/>
      <c r="DK59" s="96"/>
      <c r="DL59" s="96"/>
      <c r="DM59" s="96"/>
      <c r="DN59" s="96"/>
      <c r="DO59" s="96"/>
      <c r="DP59" s="96"/>
      <c r="DQ59" s="96"/>
      <c r="DR59" s="96"/>
      <c r="DS59" s="96"/>
      <c r="DT59" s="96"/>
      <c r="DU59" s="96"/>
      <c r="DV59" s="96"/>
      <c r="DW59" s="96"/>
      <c r="DX59" s="96"/>
      <c r="DY59" s="96"/>
      <c r="DZ59" s="96"/>
      <c r="EA59" s="96"/>
      <c r="EB59" s="96"/>
      <c r="EC59" s="96"/>
      <c r="ED59" s="96"/>
      <c r="EE59" s="96"/>
      <c r="EF59" s="96"/>
      <c r="EG59" s="96"/>
      <c r="EH59" s="96"/>
      <c r="EI59" s="96"/>
      <c r="EJ59" s="96"/>
      <c r="EK59" s="96"/>
      <c r="EL59" s="96"/>
      <c r="EM59" s="96"/>
      <c r="EN59" s="96"/>
      <c r="EO59" s="96"/>
      <c r="EP59" s="96"/>
      <c r="EQ59" s="96"/>
      <c r="ER59" s="96"/>
      <c r="ES59" s="96"/>
      <c r="ET59" s="96"/>
      <c r="EU59" s="96"/>
      <c r="EV59" s="96"/>
      <c r="EW59" s="96"/>
      <c r="EX59" s="96"/>
      <c r="EY59" s="96"/>
      <c r="EZ59" s="96"/>
      <c r="FA59" s="96"/>
      <c r="FB59" s="96"/>
      <c r="FC59" s="96"/>
      <c r="FD59" s="96"/>
      <c r="FE59" s="96"/>
      <c r="FF59" s="96"/>
      <c r="FG59" s="96"/>
      <c r="FH59" s="96"/>
      <c r="FI59" s="96"/>
      <c r="FJ59" s="96"/>
      <c r="FK59" s="96"/>
      <c r="FL59" s="96"/>
      <c r="FM59" s="96"/>
      <c r="FN59" s="96"/>
      <c r="FO59" s="96"/>
      <c r="FP59" s="96"/>
      <c r="FQ59" s="96"/>
      <c r="FR59" s="96"/>
      <c r="FS59" s="96"/>
      <c r="FT59" s="96"/>
      <c r="FU59" s="96"/>
      <c r="FV59" s="96"/>
      <c r="FW59" s="96"/>
      <c r="FX59" s="96"/>
      <c r="FY59" s="96"/>
      <c r="FZ59" s="96"/>
      <c r="GA59" s="96"/>
      <c r="GB59" s="96"/>
      <c r="GC59" s="96"/>
      <c r="GD59" s="96"/>
      <c r="GE59" s="96"/>
      <c r="GF59" s="96"/>
      <c r="GG59" s="96"/>
      <c r="GH59" s="96"/>
      <c r="GI59" s="96"/>
      <c r="GJ59" s="96"/>
      <c r="GK59" s="96"/>
      <c r="GL59" s="96"/>
      <c r="GM59" s="96"/>
      <c r="GN59" s="96"/>
      <c r="GO59" s="96"/>
      <c r="GP59" s="96"/>
      <c r="GQ59" s="96"/>
      <c r="GR59" s="96"/>
      <c r="GS59" s="96"/>
      <c r="GT59" s="96"/>
      <c r="GU59" s="96"/>
      <c r="GV59" s="96"/>
      <c r="GW59" s="96"/>
      <c r="GX59" s="96"/>
      <c r="GY59" s="96"/>
      <c r="GZ59" s="96"/>
      <c r="HA59" s="96"/>
      <c r="HB59" s="96"/>
      <c r="HC59" s="96"/>
      <c r="HD59" s="96"/>
      <c r="HE59" s="96"/>
      <c r="HF59" s="96"/>
      <c r="HG59" s="96"/>
      <c r="HH59" s="96"/>
      <c r="HI59" s="96"/>
      <c r="HJ59" s="96"/>
      <c r="HK59" s="96"/>
      <c r="HL59" s="96"/>
      <c r="HM59" s="96"/>
      <c r="HN59" s="96"/>
      <c r="HO59" s="96"/>
      <c r="HP59" s="96"/>
      <c r="HQ59" s="96"/>
      <c r="HR59" s="96"/>
      <c r="HS59" s="96"/>
      <c r="HT59" s="96"/>
      <c r="HU59" s="96"/>
      <c r="HV59" s="96"/>
      <c r="HW59" s="96"/>
      <c r="HX59" s="96"/>
      <c r="HY59" s="96"/>
      <c r="HZ59" s="96"/>
      <c r="IA59" s="96"/>
      <c r="IB59" s="96"/>
      <c r="IC59" s="96"/>
      <c r="ID59" s="96"/>
      <c r="IE59" s="96"/>
      <c r="IF59" s="96"/>
      <c r="IG59" s="96"/>
      <c r="IH59" s="96"/>
      <c r="II59" s="96"/>
      <c r="IJ59" s="96"/>
      <c r="IK59" s="96"/>
      <c r="IL59" s="96"/>
      <c r="IM59" s="96"/>
      <c r="IN59" s="96"/>
      <c r="IO59" s="96"/>
      <c r="IP59" s="96"/>
      <c r="IQ59" s="96"/>
      <c r="IR59" s="96"/>
      <c r="IS59" s="96"/>
    </row>
    <row r="60" spans="1:253" ht="6.75" customHeight="1">
      <c r="A60" s="96"/>
      <c r="B60" s="96"/>
      <c r="C60" s="96"/>
      <c r="D60" s="96"/>
      <c r="E60" s="96"/>
      <c r="F60" s="96"/>
      <c r="G60" s="96"/>
      <c r="H60" s="96"/>
      <c r="I60" s="96"/>
      <c r="J60" s="96"/>
      <c r="K60" s="96"/>
      <c r="L60" s="96"/>
      <c r="M60" s="96"/>
      <c r="N60" s="96"/>
      <c r="O60" s="96"/>
      <c r="P60" s="96"/>
      <c r="Q60" s="96"/>
      <c r="R60" s="96"/>
      <c r="S60" s="96"/>
      <c r="T60" s="96"/>
      <c r="U60" s="110"/>
      <c r="V60" s="110"/>
      <c r="W60" s="110"/>
      <c r="X60" s="110"/>
      <c r="Y60" s="110"/>
      <c r="Z60" s="110"/>
      <c r="AA60" s="110"/>
      <c r="AB60" s="110"/>
      <c r="AC60" s="110"/>
      <c r="AD60" s="110"/>
      <c r="AE60" s="110"/>
      <c r="AF60" s="110"/>
      <c r="AG60" s="110"/>
      <c r="AH60" s="110"/>
      <c r="AI60" s="110"/>
      <c r="AJ60" s="110"/>
      <c r="AK60" s="110"/>
      <c r="AL60" s="110"/>
      <c r="AM60" s="110"/>
      <c r="AN60" s="110"/>
      <c r="AO60" s="110"/>
      <c r="AP60" s="110"/>
      <c r="AQ60" s="110"/>
      <c r="AR60" s="110"/>
      <c r="AS60" s="110"/>
      <c r="AT60" s="110"/>
      <c r="AU60" s="110"/>
      <c r="AV60" s="110"/>
      <c r="AW60" s="110"/>
      <c r="AX60" s="110"/>
      <c r="AY60" s="110"/>
      <c r="AZ60" s="110"/>
      <c r="BA60" s="110"/>
      <c r="BB60" s="110"/>
      <c r="BC60" s="110"/>
      <c r="BD60" s="110"/>
      <c r="BE60" s="110"/>
      <c r="BF60" s="110"/>
      <c r="BG60" s="110"/>
      <c r="BH60" s="110"/>
      <c r="BI60" s="110"/>
      <c r="BJ60" s="110"/>
      <c r="BK60" s="110"/>
      <c r="BL60" s="110"/>
      <c r="BM60" s="110"/>
      <c r="BN60" s="110"/>
      <c r="BO60" s="110"/>
      <c r="BP60" s="110"/>
      <c r="BQ60" s="110"/>
      <c r="BR60" s="110"/>
      <c r="BS60" s="110"/>
      <c r="BT60" s="110"/>
      <c r="BU60" s="110"/>
      <c r="BV60" s="110"/>
      <c r="BW60" s="110"/>
      <c r="BX60" s="110"/>
      <c r="BY60" s="110"/>
      <c r="BZ60" s="110"/>
      <c r="CA60" s="110"/>
      <c r="CB60" s="110"/>
      <c r="CC60" s="110"/>
      <c r="CD60" s="110"/>
      <c r="CE60" s="110"/>
      <c r="CF60" s="110"/>
      <c r="CG60" s="110"/>
      <c r="CH60" s="110"/>
      <c r="CI60" s="110"/>
      <c r="CJ60" s="110"/>
      <c r="CK60" s="110"/>
      <c r="CL60" s="110"/>
      <c r="CM60" s="110"/>
      <c r="CN60" s="110"/>
      <c r="CO60" s="110"/>
      <c r="CP60" s="110"/>
      <c r="CQ60" s="110"/>
      <c r="CR60" s="110"/>
      <c r="CS60" s="110"/>
      <c r="CT60" s="110"/>
      <c r="CU60" s="110"/>
      <c r="CV60" s="110"/>
      <c r="CW60" s="110"/>
      <c r="CX60" s="110"/>
      <c r="CY60" s="110"/>
      <c r="CZ60" s="110"/>
      <c r="DA60" s="110"/>
      <c r="DB60" s="110"/>
      <c r="DC60" s="110"/>
      <c r="DD60" s="110"/>
      <c r="DE60" s="110"/>
      <c r="DF60" s="110"/>
      <c r="DG60" s="110"/>
      <c r="DH60" s="110"/>
      <c r="DI60" s="110"/>
      <c r="DJ60" s="110"/>
      <c r="DK60" s="110"/>
      <c r="DL60" s="110"/>
      <c r="DM60" s="110"/>
      <c r="DN60" s="110"/>
      <c r="DO60" s="110"/>
      <c r="DP60" s="110"/>
      <c r="DQ60" s="110"/>
      <c r="DR60" s="110"/>
      <c r="DS60" s="110"/>
      <c r="DT60" s="110"/>
      <c r="DU60" s="110"/>
      <c r="DV60" s="110"/>
      <c r="DW60" s="110"/>
      <c r="DX60" s="110"/>
      <c r="DY60" s="110"/>
      <c r="DZ60" s="110"/>
      <c r="EA60" s="110"/>
      <c r="EB60" s="110"/>
      <c r="EC60" s="110"/>
      <c r="ED60" s="110"/>
      <c r="EE60" s="110"/>
      <c r="EF60" s="110"/>
      <c r="EG60" s="110"/>
      <c r="EH60" s="110"/>
      <c r="EI60" s="110"/>
      <c r="EJ60" s="110"/>
      <c r="EK60" s="110"/>
      <c r="EL60" s="110"/>
      <c r="EM60" s="110"/>
      <c r="EN60" s="110"/>
      <c r="EO60" s="110"/>
      <c r="EP60" s="110"/>
      <c r="EQ60" s="110"/>
      <c r="ER60" s="110"/>
      <c r="ES60" s="110"/>
      <c r="ET60" s="110"/>
      <c r="EU60" s="110"/>
      <c r="EV60" s="110"/>
      <c r="EW60" s="110"/>
      <c r="EX60" s="110"/>
      <c r="EY60" s="110"/>
      <c r="EZ60" s="110"/>
      <c r="FA60" s="110"/>
      <c r="FB60" s="110"/>
      <c r="FC60" s="110"/>
      <c r="FD60" s="110"/>
      <c r="FE60" s="110"/>
      <c r="FF60" s="110"/>
      <c r="FG60" s="110"/>
      <c r="FH60" s="110"/>
      <c r="FI60" s="110"/>
      <c r="FJ60" s="110"/>
      <c r="FK60" s="110"/>
      <c r="FL60" s="110"/>
      <c r="FM60" s="110"/>
      <c r="FN60" s="110"/>
      <c r="FO60" s="110"/>
      <c r="FP60" s="110"/>
      <c r="FQ60" s="110"/>
      <c r="FR60" s="110"/>
      <c r="FS60" s="110"/>
      <c r="FT60" s="110"/>
      <c r="FU60" s="110"/>
      <c r="FV60" s="110"/>
      <c r="FW60" s="110"/>
      <c r="FX60" s="110"/>
      <c r="FY60" s="110"/>
      <c r="FZ60" s="110"/>
      <c r="GA60" s="110"/>
      <c r="GB60" s="110"/>
      <c r="GC60" s="110"/>
      <c r="GD60" s="110"/>
      <c r="GE60" s="110"/>
      <c r="GF60" s="110"/>
      <c r="GG60" s="110"/>
      <c r="GH60" s="110"/>
      <c r="GI60" s="110"/>
      <c r="GJ60" s="110"/>
      <c r="GK60" s="110"/>
      <c r="GL60" s="110"/>
      <c r="GM60" s="110"/>
      <c r="GN60" s="110"/>
      <c r="GO60" s="110"/>
      <c r="GP60" s="110"/>
      <c r="GQ60" s="110"/>
      <c r="GR60" s="110"/>
      <c r="GS60" s="110"/>
      <c r="GT60" s="110"/>
      <c r="GU60" s="110"/>
      <c r="GV60" s="110"/>
      <c r="GW60" s="110"/>
      <c r="GX60" s="110"/>
      <c r="GY60" s="110"/>
      <c r="GZ60" s="110"/>
      <c r="HA60" s="110"/>
      <c r="HB60" s="110"/>
      <c r="HC60" s="110"/>
      <c r="HD60" s="110"/>
      <c r="HE60" s="110"/>
      <c r="HF60" s="110"/>
      <c r="HG60" s="110"/>
      <c r="HH60" s="110"/>
      <c r="HI60" s="110"/>
      <c r="HJ60" s="110"/>
      <c r="HK60" s="110"/>
      <c r="HL60" s="110"/>
      <c r="HM60" s="110"/>
      <c r="HN60" s="110"/>
      <c r="HO60" s="110"/>
      <c r="HP60" s="110"/>
      <c r="HQ60" s="110"/>
      <c r="HR60" s="110"/>
      <c r="HS60" s="110"/>
      <c r="HT60" s="110"/>
      <c r="HU60" s="110"/>
      <c r="HV60" s="110"/>
      <c r="HW60" s="110"/>
      <c r="HX60" s="110"/>
      <c r="HY60" s="110"/>
      <c r="HZ60" s="110"/>
      <c r="IA60" s="110"/>
      <c r="IB60" s="110"/>
      <c r="IC60" s="110"/>
      <c r="ID60" s="110"/>
      <c r="IE60" s="110"/>
      <c r="IF60" s="110"/>
      <c r="IG60" s="110"/>
      <c r="IH60" s="110"/>
      <c r="II60" s="110"/>
      <c r="IJ60" s="110"/>
      <c r="IK60" s="110"/>
      <c r="IL60" s="110"/>
      <c r="IM60" s="110"/>
      <c r="IN60" s="110"/>
      <c r="IO60" s="110"/>
      <c r="IP60" s="110"/>
      <c r="IQ60" s="110"/>
      <c r="IR60" s="110"/>
      <c r="IS60" s="110"/>
    </row>
    <row r="61" spans="1:253" s="110" customFormat="1" ht="15">
      <c r="C61" s="266" t="s">
        <v>697</v>
      </c>
      <c r="D61" s="266"/>
      <c r="E61" s="266"/>
      <c r="F61" s="266"/>
      <c r="G61" s="266"/>
      <c r="H61" s="266"/>
      <c r="I61" s="266"/>
      <c r="J61" s="267"/>
      <c r="K61" s="267"/>
      <c r="L61" s="267"/>
      <c r="M61" s="267"/>
      <c r="N61" s="267"/>
      <c r="O61" s="267"/>
    </row>
    <row r="62" spans="1:253" s="110" customFormat="1" ht="12.75" customHeight="1">
      <c r="C62" s="2102" t="s">
        <v>585</v>
      </c>
      <c r="D62" s="2103"/>
      <c r="E62" s="2103"/>
      <c r="F62" s="2103"/>
      <c r="G62" s="2103"/>
      <c r="H62" s="2103"/>
      <c r="I62" s="2103"/>
      <c r="J62" s="2103"/>
      <c r="K62" s="2103"/>
      <c r="L62" s="2103"/>
      <c r="M62" s="2103"/>
      <c r="N62" s="2103"/>
      <c r="O62" s="2103"/>
      <c r="P62" s="2103"/>
      <c r="Q62" s="2103"/>
      <c r="R62" s="2104"/>
    </row>
    <row r="63" spans="1:253" s="110" customFormat="1" ht="47.25" customHeight="1">
      <c r="C63" s="2099"/>
      <c r="D63" s="2100"/>
      <c r="E63" s="2100"/>
      <c r="F63" s="2100"/>
      <c r="G63" s="2100"/>
      <c r="H63" s="2100"/>
      <c r="I63" s="2100"/>
      <c r="J63" s="2100"/>
      <c r="K63" s="2100"/>
      <c r="L63" s="2100"/>
      <c r="M63" s="2100"/>
      <c r="N63" s="2100"/>
      <c r="O63" s="2100"/>
      <c r="P63" s="2100"/>
      <c r="Q63" s="2100"/>
      <c r="R63" s="2101"/>
    </row>
    <row r="64" spans="1:253" s="110" customFormat="1" ht="15">
      <c r="C64" s="96"/>
      <c r="D64" s="96"/>
      <c r="E64" s="96"/>
      <c r="F64" s="96"/>
      <c r="G64" s="96"/>
      <c r="H64" s="96"/>
      <c r="I64" s="96"/>
      <c r="J64" s="96"/>
      <c r="K64" s="96"/>
      <c r="L64" s="96"/>
      <c r="M64" s="96"/>
      <c r="U64" s="96"/>
      <c r="V64" s="96"/>
      <c r="W64" s="96"/>
      <c r="X64" s="96"/>
      <c r="Y64" s="96"/>
      <c r="Z64" s="96"/>
      <c r="AA64" s="96"/>
      <c r="AB64" s="96"/>
      <c r="AC64" s="96"/>
      <c r="AD64" s="96"/>
      <c r="AE64" s="96"/>
      <c r="AF64" s="96"/>
      <c r="AG64" s="96"/>
      <c r="AH64" s="96"/>
      <c r="AI64" s="96"/>
      <c r="AJ64" s="96"/>
      <c r="AK64" s="96"/>
      <c r="AL64" s="96"/>
      <c r="AM64" s="96"/>
      <c r="AN64" s="96"/>
      <c r="AO64" s="96"/>
      <c r="AP64" s="96"/>
      <c r="AQ64" s="96"/>
      <c r="AR64" s="96"/>
      <c r="AS64" s="96"/>
      <c r="AT64" s="96"/>
      <c r="AU64" s="96"/>
      <c r="AV64" s="96"/>
      <c r="AW64" s="96"/>
      <c r="AX64" s="96"/>
      <c r="AY64" s="96"/>
      <c r="AZ64" s="96"/>
      <c r="BA64" s="96"/>
      <c r="BB64" s="96"/>
      <c r="BC64" s="96"/>
      <c r="BD64" s="96"/>
      <c r="BE64" s="96"/>
      <c r="BF64" s="96"/>
      <c r="BG64" s="96"/>
      <c r="BH64" s="96"/>
      <c r="BI64" s="96"/>
      <c r="BJ64" s="96"/>
      <c r="BK64" s="96"/>
      <c r="BL64" s="96"/>
      <c r="BM64" s="96"/>
      <c r="BN64" s="96"/>
      <c r="BO64" s="96"/>
      <c r="BP64" s="96"/>
      <c r="BQ64" s="96"/>
      <c r="BR64" s="96"/>
      <c r="BS64" s="96"/>
      <c r="BT64" s="96"/>
      <c r="BU64" s="96"/>
      <c r="BV64" s="96"/>
      <c r="BW64" s="96"/>
      <c r="BX64" s="96"/>
      <c r="BY64" s="96"/>
      <c r="BZ64" s="96"/>
      <c r="CA64" s="96"/>
      <c r="CB64" s="96"/>
      <c r="CC64" s="96"/>
      <c r="CD64" s="96"/>
      <c r="CE64" s="96"/>
      <c r="CF64" s="96"/>
      <c r="CG64" s="96"/>
      <c r="CH64" s="96"/>
      <c r="CI64" s="96"/>
      <c r="CJ64" s="96"/>
      <c r="CK64" s="96"/>
      <c r="CL64" s="96"/>
      <c r="CM64" s="96"/>
      <c r="CN64" s="96"/>
      <c r="CO64" s="96"/>
      <c r="CP64" s="96"/>
      <c r="CQ64" s="96"/>
      <c r="CR64" s="96"/>
      <c r="CS64" s="96"/>
      <c r="CT64" s="96"/>
      <c r="CU64" s="96"/>
      <c r="CV64" s="96"/>
      <c r="CW64" s="96"/>
      <c r="CX64" s="96"/>
      <c r="CY64" s="96"/>
      <c r="CZ64" s="96"/>
      <c r="DA64" s="96"/>
      <c r="DB64" s="96"/>
      <c r="DC64" s="96"/>
      <c r="DD64" s="96"/>
      <c r="DE64" s="96"/>
      <c r="DF64" s="96"/>
      <c r="DG64" s="96"/>
      <c r="DH64" s="96"/>
      <c r="DI64" s="96"/>
      <c r="DJ64" s="96"/>
      <c r="DK64" s="96"/>
      <c r="DL64" s="96"/>
      <c r="DM64" s="96"/>
      <c r="DN64" s="96"/>
      <c r="DO64" s="96"/>
      <c r="DP64" s="96"/>
      <c r="DQ64" s="96"/>
      <c r="DR64" s="96"/>
      <c r="DS64" s="96"/>
      <c r="DT64" s="96"/>
      <c r="DU64" s="96"/>
      <c r="DV64" s="96"/>
      <c r="DW64" s="96"/>
      <c r="DX64" s="96"/>
      <c r="DY64" s="96"/>
      <c r="DZ64" s="96"/>
      <c r="EA64" s="96"/>
      <c r="EB64" s="96"/>
      <c r="EC64" s="96"/>
      <c r="ED64" s="96"/>
      <c r="EE64" s="96"/>
      <c r="EF64" s="96"/>
      <c r="EG64" s="96"/>
      <c r="EH64" s="96"/>
      <c r="EI64" s="96"/>
      <c r="EJ64" s="96"/>
      <c r="EK64" s="96"/>
      <c r="EL64" s="96"/>
      <c r="EM64" s="96"/>
      <c r="EN64" s="96"/>
      <c r="EO64" s="96"/>
      <c r="EP64" s="96"/>
      <c r="EQ64" s="96"/>
      <c r="ER64" s="96"/>
      <c r="ES64" s="96"/>
      <c r="ET64" s="96"/>
      <c r="EU64" s="96"/>
      <c r="EV64" s="96"/>
      <c r="EW64" s="96"/>
      <c r="EX64" s="96"/>
      <c r="EY64" s="96"/>
      <c r="EZ64" s="96"/>
      <c r="FA64" s="96"/>
      <c r="FB64" s="96"/>
      <c r="FC64" s="96"/>
      <c r="FD64" s="96"/>
      <c r="FE64" s="96"/>
      <c r="FF64" s="96"/>
      <c r="FG64" s="96"/>
      <c r="FH64" s="96"/>
      <c r="FI64" s="96"/>
      <c r="FJ64" s="96"/>
      <c r="FK64" s="96"/>
      <c r="FL64" s="96"/>
      <c r="FM64" s="96"/>
      <c r="FN64" s="96"/>
      <c r="FO64" s="96"/>
      <c r="FP64" s="96"/>
      <c r="FQ64" s="96"/>
      <c r="FR64" s="96"/>
      <c r="FS64" s="96"/>
      <c r="FT64" s="96"/>
      <c r="FU64" s="96"/>
      <c r="FV64" s="96"/>
      <c r="FW64" s="96"/>
      <c r="FX64" s="96"/>
      <c r="FY64" s="96"/>
      <c r="FZ64" s="96"/>
      <c r="GA64" s="96"/>
      <c r="GB64" s="96"/>
      <c r="GC64" s="96"/>
      <c r="GD64" s="96"/>
      <c r="GE64" s="96"/>
      <c r="GF64" s="96"/>
      <c r="GG64" s="96"/>
      <c r="GH64" s="96"/>
      <c r="GI64" s="96"/>
      <c r="GJ64" s="96"/>
      <c r="GK64" s="96"/>
      <c r="GL64" s="96"/>
      <c r="GM64" s="96"/>
      <c r="GN64" s="96"/>
      <c r="GO64" s="96"/>
      <c r="GP64" s="96"/>
      <c r="GQ64" s="96"/>
      <c r="GR64" s="96"/>
      <c r="GS64" s="96"/>
      <c r="GT64" s="96"/>
      <c r="GU64" s="96"/>
      <c r="GV64" s="96"/>
      <c r="GW64" s="96"/>
      <c r="GX64" s="96"/>
      <c r="GY64" s="96"/>
      <c r="GZ64" s="96"/>
      <c r="HA64" s="96"/>
      <c r="HB64" s="96"/>
      <c r="HC64" s="96"/>
      <c r="HD64" s="96"/>
      <c r="HE64" s="96"/>
      <c r="HF64" s="96"/>
      <c r="HG64" s="96"/>
      <c r="HH64" s="96"/>
      <c r="HI64" s="96"/>
      <c r="HJ64" s="96"/>
      <c r="HK64" s="96"/>
      <c r="HL64" s="96"/>
      <c r="HM64" s="96"/>
      <c r="HN64" s="96"/>
      <c r="HO64" s="96"/>
      <c r="HP64" s="96"/>
      <c r="HQ64" s="96"/>
      <c r="HR64" s="96"/>
      <c r="HS64" s="96"/>
      <c r="HT64" s="96"/>
      <c r="HU64" s="96"/>
      <c r="HV64" s="96"/>
      <c r="HW64" s="96"/>
      <c r="HX64" s="96"/>
      <c r="HY64" s="96"/>
      <c r="HZ64" s="96"/>
      <c r="IA64" s="96"/>
      <c r="IB64" s="96"/>
      <c r="IC64" s="96"/>
      <c r="ID64" s="96"/>
      <c r="IE64" s="96"/>
      <c r="IF64" s="96"/>
      <c r="IG64" s="96"/>
      <c r="IH64" s="96"/>
      <c r="II64" s="96"/>
      <c r="IJ64" s="96"/>
      <c r="IK64" s="96"/>
      <c r="IL64" s="96"/>
      <c r="IM64" s="96"/>
      <c r="IN64" s="96"/>
      <c r="IO64" s="96"/>
      <c r="IP64" s="96"/>
      <c r="IQ64" s="96"/>
      <c r="IR64" s="96"/>
      <c r="IS64" s="96"/>
    </row>
    <row r="65" s="77" customFormat="1"/>
  </sheetData>
  <sheetProtection algorithmName="SHA-512" hashValue="iEiqlt5LKFt6fVBamvsVRijWXZzSo0amvkzof6q3RuUmCQ4Zvh0dyacDCzgbTd8Pmx3mGsmM1C99RmwWhjkPaA==" saltValue="xk6C6Q4bvWAxPp11h4StpA==" spinCount="100000" sheet="1" objects="1" scenarios="1" formatCells="0" formatColumns="0" formatRows="0" insertColumns="0" insertRows="0" insertHyperlinks="0" deleteColumns="0" deleteRows="0" sort="0" autoFilter="0" pivotTables="0"/>
  <mergeCells count="30">
    <mergeCell ref="AM26:AM27"/>
    <mergeCell ref="AM28:AM29"/>
    <mergeCell ref="AM22:AM23"/>
    <mergeCell ref="T11:T13"/>
    <mergeCell ref="S11:S13"/>
    <mergeCell ref="C59:R59"/>
    <mergeCell ref="C56:R56"/>
    <mergeCell ref="C53:S53"/>
    <mergeCell ref="C63:R63"/>
    <mergeCell ref="C62:R62"/>
    <mergeCell ref="C52:E52"/>
    <mergeCell ref="C11:C13"/>
    <mergeCell ref="D11:D13"/>
    <mergeCell ref="E11:E13"/>
    <mergeCell ref="M11:M13"/>
    <mergeCell ref="J11:L12"/>
    <mergeCell ref="F11:G12"/>
    <mergeCell ref="R11:R13"/>
    <mergeCell ref="H11:I12"/>
    <mergeCell ref="N11:Q12"/>
    <mergeCell ref="AA5:AB5"/>
    <mergeCell ref="AA6:AB6"/>
    <mergeCell ref="C10:R10"/>
    <mergeCell ref="D5:I5"/>
    <mergeCell ref="D7:I7"/>
    <mergeCell ref="C3:R3"/>
    <mergeCell ref="C4:R4"/>
    <mergeCell ref="C9:K9"/>
    <mergeCell ref="O5:P6"/>
    <mergeCell ref="Q5:R5"/>
  </mergeCells>
  <phoneticPr fontId="9" type="noConversion"/>
  <conditionalFormatting sqref="C21:C49 E21:E49 G21:G49">
    <cfRule type="cellIs" dxfId="381" priority="69" stopIfTrue="1" operator="equal">
      <formula>0</formula>
    </cfRule>
  </conditionalFormatting>
  <conditionalFormatting sqref="C63">
    <cfRule type="cellIs" dxfId="380" priority="151" stopIfTrue="1" operator="equal">
      <formula>0</formula>
    </cfRule>
  </conditionalFormatting>
  <conditionalFormatting sqref="C14:K51 R14:T51 M14:O51 C56 C59">
    <cfRule type="cellIs" dxfId="379" priority="104" stopIfTrue="1" operator="equal">
      <formula>0</formula>
    </cfRule>
  </conditionalFormatting>
  <conditionalFormatting sqref="F21:F49">
    <cfRule type="containsBlanks" dxfId="378" priority="68" stopIfTrue="1">
      <formula>LEN(TRIM(F21))=0</formula>
    </cfRule>
  </conditionalFormatting>
  <conditionalFormatting sqref="H21:H51">
    <cfRule type="containsBlanks" dxfId="377" priority="93" stopIfTrue="1">
      <formula>LEN(TRIM(H21))=0</formula>
    </cfRule>
  </conditionalFormatting>
  <conditionalFormatting sqref="I21:I51 S21:S51">
    <cfRule type="containsBlanks" dxfId="376" priority="103">
      <formula>LEN(TRIM(I21))=0</formula>
    </cfRule>
  </conditionalFormatting>
  <conditionalFormatting sqref="L14:L51">
    <cfRule type="cellIs" dxfId="375" priority="101" operator="equal">
      <formula>0</formula>
    </cfRule>
  </conditionalFormatting>
  <conditionalFormatting sqref="M21:M51">
    <cfRule type="cellIs" dxfId="374" priority="20" stopIfTrue="1" operator="equal">
      <formula>0</formula>
    </cfRule>
  </conditionalFormatting>
  <conditionalFormatting sqref="N21:O49 N50:N51 N51:O51">
    <cfRule type="cellIs" dxfId="373" priority="3" stopIfTrue="1" operator="equal">
      <formula>0</formula>
    </cfRule>
  </conditionalFormatting>
  <conditionalFormatting sqref="Q5">
    <cfRule type="cellIs" dxfId="372" priority="140" stopIfTrue="1" operator="equal">
      <formula>0</formula>
    </cfRule>
  </conditionalFormatting>
  <conditionalFormatting sqref="R7">
    <cfRule type="cellIs" dxfId="371" priority="139" stopIfTrue="1" operator="lessThan">
      <formula>0.6</formula>
    </cfRule>
  </conditionalFormatting>
  <conditionalFormatting sqref="R8">
    <cfRule type="cellIs" dxfId="370" priority="138" stopIfTrue="1" operator="lessThan">
      <formula>10</formula>
    </cfRule>
  </conditionalFormatting>
  <conditionalFormatting sqref="X6:Z6">
    <cfRule type="cellIs" dxfId="369" priority="137" stopIfTrue="1" operator="equal">
      <formula>0</formula>
    </cfRule>
  </conditionalFormatting>
  <conditionalFormatting sqref="AA6">
    <cfRule type="cellIs" dxfId="368" priority="136" stopIfTrue="1" operator="lessThan">
      <formula>0.6</formula>
    </cfRule>
  </conditionalFormatting>
  <dataValidations count="12">
    <dataValidation type="whole" allowBlank="1" showInputMessage="1" showErrorMessage="1" errorTitle="FORMATO AÑO ERRÓNEO" error="INGRESAR AÑO CON NÚMERO DE 4 DÍGITOS, POR EJEMPLO 2005" sqref="N5" xr:uid="{00000000-0002-0000-0A00-000000000000}">
      <formula1>2011</formula1>
      <formula2>2020</formula2>
    </dataValidation>
    <dataValidation allowBlank="1" showInputMessage="1" showErrorMessage="1" errorTitle="FORMATO AÑO ERRÓNEO" error="INGRESAR AÑO CON NÚMERO DE 4 DÍGITOS, POR EJEMPLO 2005" sqref="L5" xr:uid="{00000000-0002-0000-0A00-000001000000}"/>
    <dataValidation type="decimal" allowBlank="1" showInputMessage="1" showErrorMessage="1" errorTitle="DATO ERRÓNEO" error="ingrese sólo números de horas semanales consideradas" sqref="L52:Q52 J21:K52" xr:uid="{00000000-0002-0000-0A00-000002000000}">
      <formula1>0</formula1>
      <formula2>1000000</formula2>
    </dataValidation>
    <dataValidation type="decimal" allowBlank="1" showInputMessage="1" showErrorMessage="1" errorTitle="DATO ERRÓNEO" error="ingrese sólo números de meses considerados" sqref="M21:M51" xr:uid="{00000000-0002-0000-0A00-000003000000}">
      <formula1>0</formula1>
      <formula2>12</formula2>
    </dataValidation>
    <dataValidation type="decimal" allowBlank="1" showInputMessage="1" showErrorMessage="1" errorTitle="DATO ERRÓNEO" error="ingrese sólo números monto _x000a_aporte anual" sqref="N21:O51" xr:uid="{00000000-0002-0000-0A00-000004000000}">
      <formula1>0</formula1>
      <formula2>1000000000000000</formula2>
    </dataValidation>
    <dataValidation type="list" allowBlank="1" showDropDown="1" showInputMessage="1" showErrorMessage="1" errorTitle="DATO ERRÓNEO" error="marque una X" sqref="H21:I52" xr:uid="{00000000-0002-0000-0A00-000005000000}">
      <formula1>$V$4</formula1>
    </dataValidation>
    <dataValidation type="date" allowBlank="1" showInputMessage="1" showErrorMessage="1" errorTitle="DATO ERRÓNEO" error="INGRESE mes-año (nº mes-año en 4 cifras) DE INICIO DEL PROYECTO, por ejemplo:_x000a_junio-2008" sqref="Q5:R5" xr:uid="{00000000-0002-0000-0A00-000006000000}">
      <formula1>34700</formula1>
      <formula2>$X$2</formula2>
    </dataValidation>
    <dataValidation type="list" allowBlank="1" showInputMessage="1" showErrorMessage="1" errorTitle="VALOR ERRÓNEO" error="ingresar stiuación contractual según formato de lista desplegable de la celda:_x000a_- CONTRATA_x000a_- HONORARIOS_x000a_- CONTRATO PLAZO FIJO_x000a_- CONTRATO INDEFINIDO_x000a_- OTRO" sqref="S52 S14:S51" xr:uid="{00000000-0002-0000-0A00-000007000000}">
      <formula1>$V$20:$V$24</formula1>
    </dataValidation>
    <dataValidation type="list" allowBlank="1" showInputMessage="1" showErrorMessage="1" errorTitle="VALOR ERRÓNEO" error="ingresar mes según formato de lista desplegable de la celda" sqref="F22:F51 F14:F21" xr:uid="{00000000-0002-0000-0A00-000008000000}">
      <formula1>$V$7:$V$18</formula1>
    </dataValidation>
    <dataValidation type="whole" allowBlank="1" showInputMessage="1" showErrorMessage="1" errorTitle="DATO ERRÓNEO" error="ingrese sólo números, con año de cuatro cifras" sqref="G21:G52" xr:uid="{00000000-0002-0000-0A00-000009000000}">
      <formula1>2000</formula1>
      <formula2>2050</formula2>
    </dataValidation>
    <dataValidation allowBlank="1" showInputMessage="1" showErrorMessage="1" errorTitle="VALOR ERRÓNEO" error="ingresar mes según formato de lista desplegable de la celda" sqref="F52" xr:uid="{00000000-0002-0000-0A00-00000A000000}"/>
    <dataValidation type="list" allowBlank="1" showInputMessage="1" showErrorMessage="1" sqref="E22:E51 E14:E21" xr:uid="{00000000-0002-0000-0A00-00000B000000}">
      <formula1>$U$14:$U$20</formula1>
    </dataValidation>
  </dataValidations>
  <pageMargins left="0" right="0" top="0" bottom="0.98425196850393704" header="0" footer="0"/>
  <pageSetup scale="74" fitToHeight="10" orientation="landscape" horizontalDpi="300" verticalDpi="300"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CQ82"/>
  <sheetViews>
    <sheetView showGridLines="0" topLeftCell="AU1048576" zoomScale="75" zoomScaleNormal="100" workbookViewId="0">
      <selection activeCell="AU1" sqref="A1:XFD1048576"/>
    </sheetView>
  </sheetViews>
  <sheetFormatPr defaultColWidth="11.42578125" defaultRowHeight="12.75" zeroHeight="1"/>
  <cols>
    <col min="1" max="1" width="9" style="276" customWidth="1"/>
    <col min="2" max="2" width="22.42578125" style="276" customWidth="1"/>
    <col min="3" max="4" width="5.42578125" style="276" customWidth="1"/>
    <col min="5" max="8" width="3.42578125" style="276" customWidth="1"/>
    <col min="9" max="9" width="7.85546875" style="276" customWidth="1"/>
    <col min="10" max="10" width="6" style="276" customWidth="1"/>
    <col min="11" max="11" width="5.85546875" style="276" customWidth="1"/>
    <col min="12" max="12" width="5.42578125" style="276" customWidth="1"/>
    <col min="13" max="13" width="6.140625" style="276" customWidth="1"/>
    <col min="14" max="20" width="3.42578125" style="276" customWidth="1"/>
    <col min="21" max="21" width="6.42578125" style="276" customWidth="1"/>
    <col min="22" max="22" width="5.42578125" style="276" customWidth="1"/>
    <col min="23" max="23" width="6" style="276" customWidth="1"/>
    <col min="24" max="26" width="4.42578125" style="276" customWidth="1"/>
    <col min="27" max="29" width="3.42578125" style="276" customWidth="1"/>
    <col min="30" max="30" width="7.42578125" style="276" customWidth="1"/>
    <col min="31" max="31" width="4.42578125" style="276" customWidth="1"/>
    <col min="32" max="32" width="3.42578125" style="276" customWidth="1"/>
    <col min="33" max="33" width="5.85546875" style="276" customWidth="1"/>
    <col min="34" max="34" width="6.85546875" style="276" customWidth="1"/>
    <col min="35" max="36" width="3.42578125" style="276" customWidth="1"/>
    <col min="37" max="37" width="5" style="276" customWidth="1"/>
    <col min="38" max="40" width="3.42578125" style="276" customWidth="1"/>
    <col min="41" max="41" width="5.140625" style="276" customWidth="1"/>
    <col min="42" max="42" width="3.42578125" style="276" customWidth="1"/>
    <col min="43" max="43" width="4.42578125" style="276" customWidth="1"/>
    <col min="44" max="44" width="3.42578125" style="276" customWidth="1"/>
    <col min="45" max="45" width="4.42578125" style="276" customWidth="1"/>
    <col min="46" max="46" width="3.42578125" style="276" customWidth="1"/>
    <col min="47" max="47" width="4.42578125" style="276" customWidth="1"/>
    <col min="48" max="48" width="3.42578125" style="276" customWidth="1"/>
    <col min="49" max="49" width="4.42578125" style="276" customWidth="1"/>
    <col min="50" max="50" width="3.42578125" style="276" customWidth="1"/>
    <col min="51" max="51" width="4.140625" style="276" customWidth="1"/>
    <col min="52" max="52" width="3.42578125" style="276" customWidth="1"/>
    <col min="53" max="53" width="6.7109375" style="276" customWidth="1"/>
    <col min="54" max="54" width="3.42578125" style="276" customWidth="1"/>
    <col min="55" max="56" width="4.42578125" style="276" customWidth="1"/>
    <col min="57" max="57" width="5.42578125" style="276" customWidth="1"/>
    <col min="58" max="58" width="7" style="276" customWidth="1"/>
    <col min="59" max="59" width="5.42578125" style="276" customWidth="1"/>
    <col min="60" max="60" width="7.42578125" style="276" customWidth="1"/>
    <col min="61" max="61" width="5.42578125" style="276" customWidth="1"/>
    <col min="62" max="62" width="7.42578125" style="276" customWidth="1"/>
    <col min="63" max="63" width="5" style="276" customWidth="1"/>
    <col min="64" max="65" width="5.42578125" style="276" customWidth="1"/>
    <col min="66" max="66" width="4.42578125" style="276" customWidth="1"/>
    <col min="67" max="67" width="5.42578125" style="276" customWidth="1"/>
    <col min="68" max="68" width="4.42578125" style="276" customWidth="1"/>
    <col min="69" max="69" width="5.42578125" style="276" customWidth="1"/>
    <col min="70" max="70" width="5" style="276" customWidth="1"/>
    <col min="71" max="71" width="6" style="276" customWidth="1"/>
    <col min="72" max="72" width="7.42578125" style="276" hidden="1" customWidth="1"/>
    <col min="73" max="73" width="5" style="276" hidden="1" customWidth="1"/>
    <col min="74" max="74" width="2.42578125" style="276" hidden="1" customWidth="1"/>
    <col min="75" max="75" width="3.42578125" style="276" hidden="1" customWidth="1"/>
    <col min="76" max="77" width="5.42578125" style="276" hidden="1" customWidth="1"/>
    <col min="78" max="81" width="4" style="276" hidden="1" customWidth="1"/>
    <col min="82" max="82" width="4.42578125" style="276" hidden="1" customWidth="1"/>
    <col min="83" max="83" width="3.42578125" style="276" hidden="1" customWidth="1"/>
    <col min="84" max="85" width="4" style="276" hidden="1" customWidth="1"/>
    <col min="86" max="86" width="3.42578125" style="276" hidden="1" customWidth="1"/>
    <col min="87" max="87" width="5.42578125" style="276" hidden="1" customWidth="1"/>
    <col min="88" max="89" width="4" style="276" hidden="1" customWidth="1"/>
    <col min="90" max="90" width="9.42578125" style="276" hidden="1" customWidth="1"/>
    <col min="91" max="91" width="3.42578125" style="276" hidden="1" customWidth="1"/>
    <col min="92" max="92" width="0" style="276" hidden="1" customWidth="1"/>
    <col min="93" max="16384" width="11.42578125" style="276"/>
  </cols>
  <sheetData>
    <row r="1" spans="1:95" s="270" customFormat="1" ht="18.75" hidden="1">
      <c r="A1" s="1081"/>
      <c r="B1" s="1082"/>
      <c r="C1" s="1082"/>
      <c r="D1" s="1082"/>
      <c r="E1" s="1082"/>
      <c r="F1" s="1082"/>
      <c r="G1" s="1082"/>
      <c r="H1" s="1082"/>
      <c r="I1" s="1082"/>
      <c r="J1" s="1082"/>
      <c r="K1" s="1082"/>
      <c r="L1" s="1082"/>
      <c r="M1" s="1082"/>
      <c r="N1" s="1082"/>
      <c r="O1" s="1082"/>
      <c r="P1" s="1082"/>
      <c r="Q1" s="1082"/>
      <c r="R1" s="1082"/>
      <c r="S1" s="1082"/>
      <c r="T1" s="1082"/>
      <c r="U1" s="1082"/>
      <c r="V1" s="1082"/>
      <c r="W1" s="1082"/>
      <c r="X1" s="1082"/>
      <c r="Y1" s="1082"/>
      <c r="Z1" s="1082"/>
      <c r="AA1" s="1083"/>
      <c r="AB1" s="1164"/>
      <c r="AC1" s="1165"/>
      <c r="AD1" s="1166"/>
      <c r="AE1" s="1082"/>
      <c r="AF1" s="1082"/>
      <c r="AG1" s="1082"/>
      <c r="AH1" s="1082"/>
      <c r="AI1" s="1082"/>
      <c r="AJ1" s="1082"/>
      <c r="AK1" s="1082"/>
      <c r="AL1" s="1082"/>
      <c r="AM1" s="1082"/>
      <c r="AN1" s="1082"/>
      <c r="AO1" s="1082"/>
      <c r="AP1" s="1082"/>
      <c r="AQ1" s="1082"/>
      <c r="AR1" s="1082"/>
      <c r="AS1" s="1082"/>
      <c r="AT1" s="1082"/>
      <c r="AU1" s="1082"/>
      <c r="AV1" s="1082"/>
      <c r="AW1" s="1082"/>
      <c r="AX1" s="1082"/>
      <c r="AY1" s="1082"/>
      <c r="AZ1" s="1082"/>
      <c r="BA1" s="1082"/>
      <c r="BB1" s="1082"/>
      <c r="BC1" s="1082"/>
      <c r="BD1" s="1082"/>
      <c r="BE1" s="1082"/>
      <c r="BF1" s="1082"/>
      <c r="BG1" s="1082"/>
      <c r="BH1" s="1082"/>
      <c r="BI1" s="1082"/>
      <c r="BJ1" s="1082"/>
      <c r="BK1" s="1082"/>
      <c r="BL1" s="1082"/>
      <c r="BM1" s="1082"/>
      <c r="BN1" s="1082"/>
      <c r="BO1" s="1082"/>
      <c r="BP1" s="1082"/>
      <c r="BQ1" s="1082"/>
      <c r="BR1" s="1082"/>
      <c r="BS1" s="268"/>
      <c r="BT1" s="268"/>
      <c r="BU1" s="268"/>
      <c r="BV1" s="268"/>
      <c r="BW1" s="268"/>
      <c r="BX1" s="268"/>
      <c r="BY1" s="269"/>
      <c r="BZ1" s="269"/>
      <c r="CA1" s="269"/>
      <c r="CB1" s="269"/>
      <c r="CC1" s="269"/>
      <c r="CD1" s="269"/>
      <c r="CE1" s="269"/>
      <c r="CF1" s="269"/>
      <c r="CG1" s="269"/>
      <c r="CH1" s="269"/>
      <c r="CI1" s="269"/>
      <c r="CJ1" s="269"/>
      <c r="CK1" s="269"/>
      <c r="CL1" s="269"/>
      <c r="CM1" s="268"/>
      <c r="CN1" s="268"/>
      <c r="CO1" s="268"/>
      <c r="CP1" s="268"/>
      <c r="CQ1" s="268"/>
    </row>
    <row r="2" spans="1:95" s="270" customFormat="1" ht="15" hidden="1">
      <c r="A2" s="1084"/>
      <c r="B2" s="1082"/>
      <c r="C2" s="1082"/>
      <c r="D2" s="1082"/>
      <c r="E2" s="1082"/>
      <c r="F2" s="1082"/>
      <c r="G2" s="1082"/>
      <c r="H2" s="1085"/>
      <c r="I2" s="1085"/>
      <c r="J2" s="1085"/>
      <c r="K2" s="1082"/>
      <c r="L2" s="1082"/>
      <c r="M2" s="1082"/>
      <c r="N2" s="1082"/>
      <c r="O2" s="1082"/>
      <c r="P2" s="1082"/>
      <c r="Q2" s="1082"/>
      <c r="R2" s="1082"/>
      <c r="S2" s="1082"/>
      <c r="T2" s="1082"/>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c r="AT2" s="1082"/>
      <c r="AU2" s="1082"/>
      <c r="AV2" s="1082"/>
      <c r="AW2" s="1082"/>
      <c r="AX2" s="1082"/>
      <c r="AY2" s="1082"/>
      <c r="AZ2" s="1082"/>
      <c r="BA2" s="1082"/>
      <c r="BB2" s="1082"/>
      <c r="BC2" s="1082"/>
      <c r="BD2" s="1082"/>
      <c r="BE2" s="1082"/>
      <c r="BF2" s="1082"/>
      <c r="BG2" s="1082"/>
      <c r="BH2" s="1086"/>
      <c r="BI2" s="1131"/>
      <c r="BJ2" s="1131"/>
      <c r="BK2" s="1131"/>
      <c r="BL2" s="1131"/>
      <c r="BM2" s="1082"/>
      <c r="BN2" s="1082"/>
      <c r="BO2" s="1082"/>
      <c r="BP2" s="1082"/>
      <c r="BQ2" s="1082"/>
      <c r="BR2" s="1082"/>
      <c r="BS2" s="268"/>
      <c r="BT2" s="268"/>
      <c r="BU2" s="269" t="s">
        <v>698</v>
      </c>
      <c r="BV2" s="268"/>
      <c r="BW2" s="268"/>
      <c r="BX2" s="268"/>
      <c r="BY2" s="269"/>
      <c r="BZ2" s="269"/>
      <c r="CA2" s="269"/>
      <c r="CB2" s="269"/>
      <c r="CC2" s="269"/>
      <c r="CD2" s="269"/>
      <c r="CE2" s="269"/>
      <c r="CF2" s="269"/>
      <c r="CG2" s="269"/>
      <c r="CH2" s="269"/>
      <c r="CI2" s="269"/>
      <c r="CJ2" s="269"/>
      <c r="CK2" s="269"/>
      <c r="CL2" s="269"/>
      <c r="CM2" s="268"/>
      <c r="CN2" s="268"/>
      <c r="CO2" s="268"/>
      <c r="CP2" s="268"/>
      <c r="CQ2" s="268"/>
    </row>
    <row r="3" spans="1:95" s="270" customFormat="1" ht="17.25" hidden="1" customHeight="1">
      <c r="A3" s="1087"/>
      <c r="B3" s="1395"/>
      <c r="C3" s="1088"/>
      <c r="D3" s="1088"/>
      <c r="E3" s="1082"/>
      <c r="F3" s="1089"/>
      <c r="G3" s="1149"/>
      <c r="H3" s="1150"/>
      <c r="I3" s="1090"/>
      <c r="J3" s="1090"/>
      <c r="K3" s="1091"/>
      <c r="L3" s="1396"/>
      <c r="M3" s="1082"/>
      <c r="N3" s="1082"/>
      <c r="O3" s="1082"/>
      <c r="P3" s="1082"/>
      <c r="Q3" s="1082"/>
      <c r="R3" s="1082"/>
      <c r="S3" s="1082"/>
      <c r="T3" s="1082"/>
      <c r="U3" s="1082"/>
      <c r="V3" s="1092"/>
      <c r="W3" s="1092"/>
      <c r="X3" s="1092"/>
      <c r="Y3" s="1092"/>
      <c r="Z3" s="1132"/>
      <c r="AA3" s="1132"/>
      <c r="AB3" s="1093"/>
      <c r="AC3" s="1094"/>
      <c r="AD3" s="1082"/>
      <c r="AE3" s="1397"/>
      <c r="AF3" s="1095"/>
      <c r="AG3" s="1095"/>
      <c r="AH3" s="1082"/>
      <c r="AI3" s="1096"/>
      <c r="AJ3" s="1096"/>
      <c r="AK3" s="1096"/>
      <c r="AL3" s="1096"/>
      <c r="AM3" s="1096"/>
      <c r="AN3" s="1082"/>
      <c r="AO3" s="1082"/>
      <c r="AP3" s="1082"/>
      <c r="AQ3" s="1082"/>
      <c r="AR3" s="1082"/>
      <c r="AS3" s="1082"/>
      <c r="AT3" s="1082"/>
      <c r="AU3" s="1082"/>
      <c r="AV3" s="1082"/>
      <c r="AW3" s="1082"/>
      <c r="AX3" s="1082"/>
      <c r="AY3" s="1082"/>
      <c r="AZ3" s="1082"/>
      <c r="BA3" s="1082"/>
      <c r="BB3" s="1082"/>
      <c r="BC3" s="1082"/>
      <c r="BD3" s="1082"/>
      <c r="BE3" s="1082"/>
      <c r="BF3" s="1082"/>
      <c r="BG3" s="1082"/>
      <c r="BH3" s="1082"/>
      <c r="BI3" s="1082"/>
      <c r="BJ3" s="1082"/>
      <c r="BK3" s="1082"/>
      <c r="BL3" s="1082"/>
      <c r="BM3" s="1082"/>
      <c r="BN3" s="1082"/>
      <c r="BO3" s="1082"/>
      <c r="BP3" s="1082"/>
      <c r="BQ3" s="1082"/>
      <c r="BR3" s="1082"/>
      <c r="BS3" s="268"/>
      <c r="BT3" s="268"/>
      <c r="BU3" s="269" t="s">
        <v>699</v>
      </c>
      <c r="BV3" s="268"/>
      <c r="BW3" s="268"/>
      <c r="BX3" s="268"/>
      <c r="BY3" s="269"/>
      <c r="BZ3" s="269"/>
      <c r="CA3" s="269"/>
      <c r="CB3" s="269"/>
      <c r="CC3" s="269"/>
      <c r="CD3" s="269"/>
      <c r="CE3" s="269"/>
      <c r="CF3" s="269"/>
      <c r="CG3" s="269"/>
      <c r="CH3" s="269"/>
      <c r="CI3" s="269"/>
      <c r="CJ3" s="269"/>
      <c r="CK3" s="269"/>
      <c r="CL3" s="269"/>
      <c r="CM3" s="268"/>
      <c r="CN3" s="268"/>
      <c r="CO3" s="268"/>
      <c r="CP3" s="268"/>
      <c r="CQ3" s="268"/>
    </row>
    <row r="4" spans="1:95" s="270" customFormat="1" ht="6" hidden="1" customHeight="1">
      <c r="A4" s="1097"/>
      <c r="B4" s="1082"/>
      <c r="C4" s="1082"/>
      <c r="D4" s="1082"/>
      <c r="E4" s="1082"/>
      <c r="F4" s="1082"/>
      <c r="G4" s="1082"/>
      <c r="H4" s="1082"/>
      <c r="I4" s="1082"/>
      <c r="J4" s="1082"/>
      <c r="K4" s="1082"/>
      <c r="L4" s="1082"/>
      <c r="M4" s="1082"/>
      <c r="N4" s="1082"/>
      <c r="O4" s="1082"/>
      <c r="P4" s="1082"/>
      <c r="Q4" s="1082"/>
      <c r="R4" s="1082"/>
      <c r="S4" s="1082"/>
      <c r="T4" s="1092"/>
      <c r="U4" s="1092"/>
      <c r="V4" s="1092"/>
      <c r="W4" s="1092"/>
      <c r="X4" s="1092"/>
      <c r="Y4" s="1092"/>
      <c r="Z4" s="1132"/>
      <c r="AA4" s="1132"/>
      <c r="AB4" s="1098"/>
      <c r="AC4" s="1099"/>
      <c r="AD4" s="1082"/>
      <c r="AE4" s="1082"/>
      <c r="AF4" s="1100"/>
      <c r="AG4" s="1100"/>
      <c r="AH4" s="1082"/>
      <c r="AI4" s="1082"/>
      <c r="AJ4" s="1082"/>
      <c r="AK4" s="1082"/>
      <c r="AL4" s="1082"/>
      <c r="AM4" s="1082"/>
      <c r="AN4" s="1082"/>
      <c r="AO4" s="1082"/>
      <c r="AP4" s="1082"/>
      <c r="AQ4" s="1082"/>
      <c r="AR4" s="1082"/>
      <c r="AS4" s="1082"/>
      <c r="AT4" s="1082"/>
      <c r="AU4" s="1082"/>
      <c r="AV4" s="1082"/>
      <c r="AW4" s="1082"/>
      <c r="AX4" s="1082"/>
      <c r="AY4" s="1082"/>
      <c r="AZ4" s="1082"/>
      <c r="BA4" s="1082"/>
      <c r="BB4" s="1082"/>
      <c r="BC4" s="1082"/>
      <c r="BD4" s="1082"/>
      <c r="BE4" s="1082"/>
      <c r="BF4" s="1082"/>
      <c r="BG4" s="1082"/>
      <c r="BH4" s="1082"/>
      <c r="BI4" s="1082"/>
      <c r="BJ4" s="1082"/>
      <c r="BK4" s="1082"/>
      <c r="BL4" s="1082"/>
      <c r="BM4" s="1082"/>
      <c r="BN4" s="1082"/>
      <c r="BO4" s="1082"/>
      <c r="BP4" s="1082"/>
      <c r="BQ4" s="1082"/>
      <c r="BR4" s="1082"/>
      <c r="BS4" s="268"/>
      <c r="BT4" s="268"/>
      <c r="BU4" s="269"/>
      <c r="BV4" s="268"/>
      <c r="BW4" s="268"/>
      <c r="BX4" s="268"/>
      <c r="BY4" s="269"/>
      <c r="BZ4" s="269"/>
      <c r="CA4" s="269"/>
      <c r="CB4" s="269"/>
      <c r="CC4" s="269"/>
      <c r="CD4" s="269"/>
      <c r="CE4" s="269"/>
      <c r="CF4" s="269"/>
      <c r="CG4" s="269"/>
      <c r="CH4" s="269"/>
      <c r="CI4" s="269"/>
      <c r="CJ4" s="269"/>
      <c r="CK4" s="269"/>
      <c r="CL4" s="269"/>
      <c r="CM4" s="268"/>
      <c r="CN4" s="268"/>
      <c r="CO4" s="268"/>
      <c r="CP4" s="268"/>
      <c r="CQ4" s="268"/>
    </row>
    <row r="5" spans="1:95" s="270" customFormat="1" ht="21.75" hidden="1" customHeight="1">
      <c r="A5" s="1087"/>
      <c r="B5" s="1146"/>
      <c r="C5" s="1147"/>
      <c r="D5" s="1147"/>
      <c r="E5" s="1147"/>
      <c r="F5" s="1147"/>
      <c r="G5" s="1147"/>
      <c r="H5" s="1147"/>
      <c r="I5" s="1147"/>
      <c r="J5" s="1147"/>
      <c r="K5" s="1147"/>
      <c r="L5" s="1147"/>
      <c r="M5" s="1148"/>
      <c r="N5" s="1082"/>
      <c r="O5" s="1082"/>
      <c r="P5" s="1082"/>
      <c r="Q5" s="1082"/>
      <c r="R5" s="1082"/>
      <c r="S5" s="1082"/>
      <c r="T5" s="1082"/>
      <c r="U5" s="1098"/>
      <c r="V5" s="1098"/>
      <c r="W5" s="1098"/>
      <c r="X5" s="1098"/>
      <c r="Y5" s="1098"/>
      <c r="Z5" s="1132"/>
      <c r="AA5" s="1132"/>
      <c r="AB5" s="1098"/>
      <c r="AC5" s="1094"/>
      <c r="AD5" s="1082"/>
      <c r="AE5" s="1397"/>
      <c r="AF5" s="1095"/>
      <c r="AG5" s="1095"/>
      <c r="AH5" s="1082"/>
      <c r="AI5" s="1096"/>
      <c r="AJ5" s="1096"/>
      <c r="AK5" s="1096"/>
      <c r="AL5" s="1096"/>
      <c r="AM5" s="1096"/>
      <c r="AN5" s="1082"/>
      <c r="AO5" s="1082"/>
      <c r="AP5" s="1082"/>
      <c r="AQ5" s="1082"/>
      <c r="AR5" s="1082"/>
      <c r="AS5" s="1082"/>
      <c r="AT5" s="1082"/>
      <c r="AU5" s="1082"/>
      <c r="AV5" s="1082"/>
      <c r="AW5" s="1082"/>
      <c r="AX5" s="1082"/>
      <c r="AY5" s="1082"/>
      <c r="AZ5" s="1082"/>
      <c r="BA5" s="1082"/>
      <c r="BB5" s="1082"/>
      <c r="BC5" s="1082"/>
      <c r="BD5" s="1082"/>
      <c r="BE5" s="1082"/>
      <c r="BF5" s="1082"/>
      <c r="BG5" s="1082"/>
      <c r="BH5" s="1082"/>
      <c r="BI5" s="1082"/>
      <c r="BJ5" s="1082"/>
      <c r="BK5" s="1082"/>
      <c r="BL5" s="1082"/>
      <c r="BM5" s="1082"/>
      <c r="BN5" s="1082"/>
      <c r="BO5" s="1082"/>
      <c r="BP5" s="1082"/>
      <c r="BQ5" s="1082"/>
      <c r="BR5" s="1082"/>
      <c r="BS5" s="268"/>
      <c r="BT5" s="268"/>
      <c r="BU5" s="269"/>
      <c r="BV5" s="268"/>
      <c r="BW5" s="268"/>
      <c r="BX5" s="268"/>
      <c r="BY5" s="269"/>
      <c r="BZ5" s="269"/>
      <c r="CA5" s="269"/>
      <c r="CB5" s="269"/>
      <c r="CC5" s="269"/>
      <c r="CD5" s="269"/>
      <c r="CE5" s="269"/>
      <c r="CF5" s="269"/>
      <c r="CG5" s="269"/>
      <c r="CH5" s="269"/>
      <c r="CI5" s="269"/>
      <c r="CJ5" s="269"/>
      <c r="CK5" s="269"/>
      <c r="CL5" s="269"/>
      <c r="CM5" s="268"/>
      <c r="CN5" s="268"/>
      <c r="CO5" s="268"/>
      <c r="CP5" s="268"/>
      <c r="CQ5" s="268"/>
    </row>
    <row r="6" spans="1:95" s="270" customFormat="1" ht="12.75" hidden="1" customHeight="1">
      <c r="A6" s="1101"/>
      <c r="B6" s="1082"/>
      <c r="C6" s="1082"/>
      <c r="D6" s="1082"/>
      <c r="E6" s="1082"/>
      <c r="F6" s="1082"/>
      <c r="G6" s="1082"/>
      <c r="H6" s="1082"/>
      <c r="I6" s="1082"/>
      <c r="J6" s="1082"/>
      <c r="K6" s="1082"/>
      <c r="L6" s="1102"/>
      <c r="M6" s="1102"/>
      <c r="N6" s="1102"/>
      <c r="O6" s="1102"/>
      <c r="P6" s="1102"/>
      <c r="Q6" s="1102"/>
      <c r="R6" s="1102"/>
      <c r="S6" s="1102"/>
      <c r="T6" s="1102"/>
      <c r="U6" s="1102"/>
      <c r="V6" s="1102"/>
      <c r="W6" s="1102"/>
      <c r="X6" s="1102"/>
      <c r="Y6" s="1102"/>
      <c r="Z6" s="1102"/>
      <c r="AA6" s="1102"/>
      <c r="AB6" s="1102"/>
      <c r="AC6" s="1102"/>
      <c r="AD6" s="1102"/>
      <c r="AE6" s="1082"/>
      <c r="AF6" s="1082"/>
      <c r="AG6" s="1082"/>
      <c r="AH6" s="1082"/>
      <c r="AI6" s="1082"/>
      <c r="AJ6" s="1082"/>
      <c r="AK6" s="1082"/>
      <c r="AL6" s="1082"/>
      <c r="AM6" s="1082"/>
      <c r="AN6" s="1082"/>
      <c r="AO6" s="1082"/>
      <c r="AP6" s="1082"/>
      <c r="AQ6" s="1082"/>
      <c r="AR6" s="1082"/>
      <c r="AS6" s="1082"/>
      <c r="AT6" s="1082"/>
      <c r="AU6" s="1082"/>
      <c r="AV6" s="1082"/>
      <c r="AW6" s="1082"/>
      <c r="AX6" s="1082"/>
      <c r="AY6" s="1082"/>
      <c r="AZ6" s="1082"/>
      <c r="BA6" s="1082"/>
      <c r="BB6" s="1082"/>
      <c r="BC6" s="1082"/>
      <c r="BD6" s="1082"/>
      <c r="BE6" s="1082"/>
      <c r="BF6" s="1082"/>
      <c r="BG6" s="1082"/>
      <c r="BH6" s="1082"/>
      <c r="BI6" s="1082"/>
      <c r="BJ6" s="1082"/>
      <c r="BK6" s="1082"/>
      <c r="BL6" s="1082"/>
      <c r="BM6" s="1082"/>
      <c r="BN6" s="1082"/>
      <c r="BO6" s="1082"/>
      <c r="BP6" s="1082"/>
      <c r="BQ6" s="1082"/>
      <c r="BR6" s="1082"/>
      <c r="BS6" s="268"/>
      <c r="BT6" s="268"/>
      <c r="BU6" s="269"/>
      <c r="BV6" s="269"/>
      <c r="BW6" s="269"/>
      <c r="BX6" s="269"/>
      <c r="BY6" s="269"/>
      <c r="BZ6" s="269"/>
      <c r="CA6" s="269"/>
      <c r="CB6" s="269"/>
      <c r="CC6" s="269"/>
      <c r="CD6" s="269"/>
      <c r="CE6" s="269"/>
      <c r="CF6" s="269"/>
      <c r="CG6" s="269"/>
      <c r="CH6" s="269"/>
      <c r="CI6" s="269"/>
      <c r="CJ6" s="268"/>
      <c r="CK6" s="268"/>
      <c r="CL6" s="268"/>
      <c r="CM6" s="268"/>
      <c r="CN6" s="268"/>
      <c r="CO6" s="268"/>
      <c r="CP6" s="268"/>
      <c r="CQ6" s="268"/>
    </row>
    <row r="7" spans="1:95" s="270" customFormat="1" ht="12.75" hidden="1" customHeight="1">
      <c r="A7" s="1103"/>
      <c r="B7" s="1082"/>
      <c r="C7" s="1082"/>
      <c r="D7" s="1082"/>
      <c r="E7" s="1082"/>
      <c r="F7" s="1082"/>
      <c r="G7" s="1082"/>
      <c r="H7" s="1082"/>
      <c r="I7" s="1082"/>
      <c r="J7" s="1082"/>
      <c r="K7" s="1082"/>
      <c r="L7" s="1102"/>
      <c r="M7" s="1102"/>
      <c r="N7" s="1102"/>
      <c r="O7" s="1102"/>
      <c r="P7" s="1102"/>
      <c r="Q7" s="1102"/>
      <c r="R7" s="1102"/>
      <c r="S7" s="1102"/>
      <c r="T7" s="1102"/>
      <c r="U7" s="1102"/>
      <c r="V7" s="1102"/>
      <c r="W7" s="1102"/>
      <c r="X7" s="1102"/>
      <c r="Y7" s="1102"/>
      <c r="Z7" s="1102"/>
      <c r="AA7" s="1102"/>
      <c r="AB7" s="1102"/>
      <c r="AC7" s="1102"/>
      <c r="AD7" s="1102"/>
      <c r="AE7" s="1082"/>
      <c r="AF7" s="1082"/>
      <c r="AG7" s="1082"/>
      <c r="AH7" s="1082"/>
      <c r="AI7" s="1082"/>
      <c r="AJ7" s="1082"/>
      <c r="AK7" s="1082"/>
      <c r="AL7" s="1082"/>
      <c r="AM7" s="1082"/>
      <c r="AN7" s="1082"/>
      <c r="AO7" s="1082"/>
      <c r="AP7" s="1082"/>
      <c r="AQ7" s="1082"/>
      <c r="AR7" s="1082"/>
      <c r="AS7" s="1082"/>
      <c r="AT7" s="1082"/>
      <c r="AU7" s="1082"/>
      <c r="AV7" s="1082"/>
      <c r="AW7" s="1082"/>
      <c r="AX7" s="1082"/>
      <c r="AY7" s="1082"/>
      <c r="AZ7" s="1082"/>
      <c r="BA7" s="1082"/>
      <c r="BB7" s="1082"/>
      <c r="BC7" s="1082"/>
      <c r="BD7" s="1082"/>
      <c r="BE7" s="1082"/>
      <c r="BF7" s="1082"/>
      <c r="BG7" s="1082"/>
      <c r="BH7" s="1082"/>
      <c r="BI7" s="1082"/>
      <c r="BJ7" s="1082"/>
      <c r="BK7" s="1082"/>
      <c r="BL7" s="1082"/>
      <c r="BM7" s="1082"/>
      <c r="BN7" s="1082"/>
      <c r="BO7" s="1082"/>
      <c r="BP7" s="1082"/>
      <c r="BQ7" s="1082"/>
      <c r="BR7" s="1082"/>
      <c r="BS7" s="268"/>
      <c r="BT7" s="268"/>
      <c r="BU7" s="269"/>
      <c r="BV7" s="269"/>
      <c r="BW7" s="269"/>
      <c r="BX7" s="269"/>
      <c r="BY7" s="269"/>
      <c r="BZ7" s="269"/>
      <c r="CA7" s="269"/>
      <c r="CB7" s="269"/>
      <c r="CC7" s="269"/>
      <c r="CD7" s="269"/>
      <c r="CE7" s="269"/>
      <c r="CF7" s="269"/>
      <c r="CG7" s="269"/>
      <c r="CH7" s="269"/>
      <c r="CI7" s="269"/>
      <c r="CJ7" s="268"/>
      <c r="CK7" s="268"/>
      <c r="CL7" s="268"/>
      <c r="CM7" s="268"/>
      <c r="CN7" s="268"/>
      <c r="CO7" s="268"/>
      <c r="CP7" s="268"/>
      <c r="CQ7" s="268"/>
    </row>
    <row r="8" spans="1:95" s="270" customFormat="1" ht="12.75" hidden="1" customHeight="1" thickBot="1">
      <c r="A8" s="1103"/>
      <c r="B8" s="1082"/>
      <c r="C8" s="1082"/>
      <c r="D8" s="1082"/>
      <c r="E8" s="1104"/>
      <c r="F8" s="1104"/>
      <c r="G8" s="1104"/>
      <c r="H8" s="1104"/>
      <c r="I8" s="1104"/>
      <c r="J8" s="1104"/>
      <c r="K8" s="1104"/>
      <c r="L8" s="1102"/>
      <c r="M8" s="1102"/>
      <c r="N8" s="1102"/>
      <c r="O8" s="1102"/>
      <c r="P8" s="1102"/>
      <c r="Q8" s="1102"/>
      <c r="R8" s="1102"/>
      <c r="S8" s="1102"/>
      <c r="T8" s="1102"/>
      <c r="U8" s="1102"/>
      <c r="V8" s="1102"/>
      <c r="W8" s="1102"/>
      <c r="X8" s="1102"/>
      <c r="Y8" s="1102"/>
      <c r="Z8" s="1102"/>
      <c r="AA8" s="1102"/>
      <c r="AB8" s="1102"/>
      <c r="AC8" s="1102"/>
      <c r="AD8" s="1102"/>
      <c r="AE8" s="1082"/>
      <c r="AF8" s="1082"/>
      <c r="AG8" s="1082"/>
      <c r="AH8" s="1082"/>
      <c r="AI8" s="1082"/>
      <c r="AJ8" s="1082"/>
      <c r="AK8" s="1082"/>
      <c r="AL8" s="1082"/>
      <c r="AM8" s="1082"/>
      <c r="AN8" s="1082"/>
      <c r="AO8" s="1082"/>
      <c r="AP8" s="1082"/>
      <c r="AQ8" s="1082"/>
      <c r="AR8" s="1082"/>
      <c r="AS8" s="1082"/>
      <c r="AT8" s="1082"/>
      <c r="AU8" s="1082"/>
      <c r="AV8" s="1082"/>
      <c r="AW8" s="1082"/>
      <c r="AX8" s="1082"/>
      <c r="AY8" s="1082"/>
      <c r="AZ8" s="1082"/>
      <c r="BA8" s="1082"/>
      <c r="BB8" s="1082"/>
      <c r="BC8" s="1082"/>
      <c r="BD8" s="1082"/>
      <c r="BE8" s="1082"/>
      <c r="BF8" s="1082"/>
      <c r="BG8" s="1082"/>
      <c r="BH8" s="1082"/>
      <c r="BI8" s="1082"/>
      <c r="BJ8" s="1082"/>
      <c r="BK8" s="1082"/>
      <c r="BL8" s="1082"/>
      <c r="BM8" s="1082"/>
      <c r="BN8" s="1082"/>
      <c r="BO8" s="1082"/>
      <c r="BP8" s="1082"/>
      <c r="BQ8" s="1082"/>
      <c r="BR8" s="1082"/>
      <c r="BS8" s="268"/>
      <c r="BT8" s="268"/>
      <c r="BU8" s="269"/>
      <c r="BV8" s="269"/>
      <c r="BW8" s="269"/>
      <c r="BX8" s="269"/>
      <c r="BY8" s="269"/>
      <c r="BZ8" s="269"/>
      <c r="CA8" s="269"/>
      <c r="CB8" s="269"/>
      <c r="CC8" s="269"/>
      <c r="CD8" s="269"/>
      <c r="CE8" s="269"/>
      <c r="CF8" s="269"/>
      <c r="CG8" s="269"/>
      <c r="CH8" s="269"/>
      <c r="CI8" s="269"/>
      <c r="CJ8" s="268"/>
      <c r="CK8" s="268"/>
      <c r="CL8" s="268"/>
      <c r="CM8" s="268"/>
      <c r="CN8" s="268"/>
      <c r="CO8" s="268"/>
      <c r="CP8" s="268"/>
      <c r="CQ8" s="268"/>
    </row>
    <row r="9" spans="1:95" s="270" customFormat="1" ht="24" hidden="1" customHeight="1" thickBot="1">
      <c r="A9" s="1103"/>
      <c r="B9" s="1105"/>
      <c r="C9" s="1219"/>
      <c r="D9" s="1219"/>
      <c r="E9" s="1219"/>
      <c r="F9" s="1219"/>
      <c r="G9" s="1219"/>
      <c r="H9" s="1220"/>
      <c r="I9" s="1180"/>
      <c r="J9" s="1181"/>
      <c r="K9" s="1181"/>
      <c r="L9" s="1181"/>
      <c r="M9" s="1181"/>
      <c r="N9" s="1182"/>
      <c r="O9" s="1180"/>
      <c r="P9" s="1181"/>
      <c r="Q9" s="1181"/>
      <c r="R9" s="1181"/>
      <c r="S9" s="1181"/>
      <c r="T9" s="1181"/>
      <c r="U9" s="1181"/>
      <c r="V9" s="1181"/>
      <c r="W9" s="1181"/>
      <c r="X9" s="1182"/>
      <c r="Y9" s="1186"/>
      <c r="Z9" s="1187"/>
      <c r="AA9" s="1187"/>
      <c r="AB9" s="1187"/>
      <c r="AC9" s="1187"/>
      <c r="AD9" s="1187"/>
      <c r="AE9" s="1187"/>
      <c r="AF9" s="1187"/>
      <c r="AG9" s="1187"/>
      <c r="AH9" s="1188"/>
      <c r="AI9" s="1216"/>
      <c r="AJ9" s="1217"/>
      <c r="AK9" s="1217"/>
      <c r="AL9" s="1217"/>
      <c r="AM9" s="1217"/>
      <c r="AN9" s="1217"/>
      <c r="AO9" s="1218"/>
      <c r="AP9" s="1082"/>
      <c r="AQ9" s="1082"/>
      <c r="AR9" s="1082"/>
      <c r="AS9" s="1082"/>
      <c r="AT9" s="1082"/>
      <c r="AU9" s="1082"/>
      <c r="AV9" s="1082"/>
      <c r="AW9" s="1082"/>
      <c r="AX9" s="1082"/>
      <c r="AY9" s="1082"/>
      <c r="AZ9" s="1082"/>
      <c r="BA9" s="1082"/>
      <c r="BB9" s="1082"/>
      <c r="BC9" s="1082"/>
      <c r="BD9" s="1082"/>
      <c r="BE9" s="1082"/>
      <c r="BF9" s="1082"/>
      <c r="BG9" s="1082"/>
      <c r="BH9" s="1082"/>
      <c r="BI9" s="1082"/>
      <c r="BJ9" s="1082"/>
      <c r="BK9" s="1082"/>
      <c r="BL9" s="1082"/>
      <c r="BM9" s="1082"/>
      <c r="BN9" s="1082"/>
      <c r="BO9" s="1082"/>
      <c r="BP9" s="1082"/>
      <c r="BQ9" s="1082"/>
      <c r="BR9" s="1082"/>
      <c r="BS9" s="268"/>
      <c r="BT9" s="268"/>
      <c r="BU9" s="269"/>
      <c r="BV9" s="269"/>
      <c r="BW9" s="269"/>
      <c r="BX9" s="269"/>
      <c r="BY9" s="269"/>
      <c r="BZ9" s="269"/>
      <c r="CA9" s="269"/>
      <c r="CB9" s="269"/>
      <c r="CC9" s="269"/>
      <c r="CD9" s="269"/>
      <c r="CE9" s="269"/>
      <c r="CF9" s="269"/>
      <c r="CG9" s="269"/>
      <c r="CH9" s="269"/>
      <c r="CI9" s="269"/>
      <c r="CJ9" s="268"/>
      <c r="CK9" s="268"/>
      <c r="CL9" s="268"/>
      <c r="CM9" s="268"/>
      <c r="CN9" s="268"/>
      <c r="CO9" s="268"/>
      <c r="CP9" s="268"/>
      <c r="CQ9" s="268"/>
    </row>
    <row r="10" spans="1:95" s="270" customFormat="1" ht="39.75" hidden="1" customHeight="1" thickBot="1">
      <c r="A10" s="1258"/>
      <c r="B10" s="1133"/>
      <c r="C10" s="1221"/>
      <c r="D10" s="1221"/>
      <c r="E10" s="1221"/>
      <c r="F10" s="1221"/>
      <c r="G10" s="1221"/>
      <c r="H10" s="1222"/>
      <c r="I10" s="1183"/>
      <c r="J10" s="1184"/>
      <c r="K10" s="1184"/>
      <c r="L10" s="1184"/>
      <c r="M10" s="1184"/>
      <c r="N10" s="1185"/>
      <c r="O10" s="1183"/>
      <c r="P10" s="1184"/>
      <c r="Q10" s="1184"/>
      <c r="R10" s="1184"/>
      <c r="S10" s="1184"/>
      <c r="T10" s="1184"/>
      <c r="U10" s="1184"/>
      <c r="V10" s="1184"/>
      <c r="W10" s="1184"/>
      <c r="X10" s="1185"/>
      <c r="Y10" s="1189"/>
      <c r="Z10" s="1190"/>
      <c r="AA10" s="1190"/>
      <c r="AB10" s="1190"/>
      <c r="AC10" s="1190"/>
      <c r="AD10" s="1190"/>
      <c r="AE10" s="1190"/>
      <c r="AF10" s="1190"/>
      <c r="AG10" s="1190"/>
      <c r="AH10" s="1191"/>
      <c r="AI10" s="1226"/>
      <c r="AJ10" s="1227"/>
      <c r="AK10" s="1228"/>
      <c r="AL10" s="1213"/>
      <c r="AM10" s="1214"/>
      <c r="AN10" s="1214"/>
      <c r="AO10" s="1215"/>
      <c r="AP10" s="1082"/>
      <c r="AQ10" s="1082"/>
      <c r="AR10" s="1082"/>
      <c r="AS10" s="1082"/>
      <c r="AT10" s="1082"/>
      <c r="AU10" s="1082"/>
      <c r="AV10" s="1082"/>
      <c r="AW10" s="1082"/>
      <c r="AX10" s="1082"/>
      <c r="AY10" s="1082"/>
      <c r="AZ10" s="1082"/>
      <c r="BA10" s="1082"/>
      <c r="BB10" s="1082"/>
      <c r="BC10" s="1082"/>
      <c r="BD10" s="1082"/>
      <c r="BE10" s="1082"/>
      <c r="BF10" s="1082"/>
      <c r="BG10" s="1082"/>
      <c r="BH10" s="1082"/>
      <c r="BI10" s="1082"/>
      <c r="BJ10" s="1082"/>
      <c r="BK10" s="1082"/>
      <c r="BL10" s="1082"/>
      <c r="BM10" s="1082"/>
      <c r="BN10" s="1082"/>
      <c r="BO10" s="1082"/>
      <c r="BP10" s="1082"/>
      <c r="BQ10" s="1082"/>
      <c r="BR10" s="1082"/>
      <c r="BS10" s="268"/>
      <c r="BT10" s="268"/>
      <c r="BU10" s="269"/>
      <c r="BV10" s="269"/>
      <c r="BW10" s="269"/>
      <c r="BX10" s="269"/>
      <c r="BY10" s="269"/>
      <c r="BZ10" s="269"/>
      <c r="CA10" s="269"/>
      <c r="CB10" s="269"/>
      <c r="CC10" s="269"/>
      <c r="CD10" s="269"/>
      <c r="CE10" s="269"/>
      <c r="CF10" s="269"/>
      <c r="CG10" s="269"/>
      <c r="CH10" s="269"/>
      <c r="CI10" s="269"/>
      <c r="CJ10" s="268"/>
      <c r="CK10" s="268"/>
      <c r="CL10" s="268"/>
      <c r="CM10" s="268"/>
      <c r="CN10" s="268"/>
      <c r="CO10" s="268"/>
      <c r="CP10" s="268"/>
      <c r="CQ10" s="268"/>
    </row>
    <row r="11" spans="1:95" s="270" customFormat="1" ht="35.25" hidden="1" customHeight="1">
      <c r="A11" s="1256"/>
      <c r="B11" s="1257"/>
      <c r="C11" s="1223"/>
      <c r="D11" s="1225"/>
      <c r="E11" s="1223"/>
      <c r="F11" s="1224"/>
      <c r="G11" s="1224"/>
      <c r="H11" s="1225"/>
      <c r="I11" s="1177"/>
      <c r="J11" s="1179"/>
      <c r="K11" s="1177"/>
      <c r="L11" s="1178"/>
      <c r="M11" s="1178"/>
      <c r="N11" s="1179"/>
      <c r="O11" s="1172"/>
      <c r="P11" s="1173"/>
      <c r="Q11" s="1172"/>
      <c r="R11" s="1176"/>
      <c r="S11" s="1176"/>
      <c r="T11" s="1176"/>
      <c r="U11" s="1176"/>
      <c r="V11" s="1176"/>
      <c r="W11" s="1176"/>
      <c r="X11" s="1173"/>
      <c r="Y11" s="1172"/>
      <c r="Z11" s="1173"/>
      <c r="AA11" s="1172"/>
      <c r="AB11" s="1176"/>
      <c r="AC11" s="1176"/>
      <c r="AD11" s="1176"/>
      <c r="AE11" s="1176"/>
      <c r="AF11" s="1176"/>
      <c r="AG11" s="1176"/>
      <c r="AH11" s="1173"/>
      <c r="AI11" s="1172"/>
      <c r="AJ11" s="1173"/>
      <c r="AK11" s="1398"/>
      <c r="AL11" s="1172"/>
      <c r="AM11" s="1173"/>
      <c r="AN11" s="1167"/>
      <c r="AO11" s="1168"/>
      <c r="AP11" s="1208"/>
      <c r="AQ11" s="1209"/>
      <c r="AR11" s="1209"/>
      <c r="AS11" s="1209"/>
      <c r="AT11" s="1209"/>
      <c r="AU11" s="1209"/>
      <c r="AV11" s="1209"/>
      <c r="AW11" s="1209"/>
      <c r="AX11" s="1209"/>
      <c r="AY11" s="1209"/>
      <c r="AZ11" s="1209"/>
      <c r="BA11" s="1210"/>
      <c r="BB11" s="1204"/>
      <c r="BC11" s="1205"/>
      <c r="BD11" s="1205"/>
      <c r="BE11" s="1205"/>
      <c r="BF11" s="1205"/>
      <c r="BG11" s="1205"/>
      <c r="BH11" s="1205"/>
      <c r="BI11" s="1205"/>
      <c r="BJ11" s="1205"/>
      <c r="BK11" s="1205"/>
      <c r="BL11" s="1205"/>
      <c r="BM11" s="1205"/>
      <c r="BN11" s="1205"/>
      <c r="BO11" s="1205"/>
      <c r="BP11" s="1205"/>
      <c r="BQ11" s="1206"/>
      <c r="BR11" s="1082"/>
      <c r="BS11" s="268"/>
      <c r="BT11" s="268"/>
      <c r="BU11" s="269"/>
      <c r="BV11" s="269"/>
      <c r="BW11" s="269"/>
      <c r="BX11" s="269"/>
      <c r="BY11" s="269"/>
      <c r="BZ11" s="269"/>
      <c r="CA11" s="269"/>
      <c r="CB11" s="269"/>
      <c r="CC11" s="269"/>
      <c r="CD11" s="269"/>
      <c r="CE11" s="269"/>
      <c r="CF11" s="269"/>
      <c r="CG11" s="269"/>
      <c r="CH11" s="269"/>
      <c r="CI11" s="269"/>
      <c r="CJ11" s="268"/>
      <c r="CK11" s="268"/>
      <c r="CL11" s="268"/>
      <c r="CM11" s="1399"/>
      <c r="CN11" s="268"/>
      <c r="CO11" s="268"/>
      <c r="CP11" s="268"/>
      <c r="CQ11" s="268"/>
    </row>
    <row r="12" spans="1:95" ht="105.75" hidden="1" customHeight="1">
      <c r="A12" s="1141"/>
      <c r="B12" s="1141"/>
      <c r="C12" s="1151"/>
      <c r="D12" s="1151"/>
      <c r="E12" s="1143"/>
      <c r="F12" s="1144"/>
      <c r="G12" s="1144"/>
      <c r="H12" s="1145"/>
      <c r="I12" s="1151"/>
      <c r="J12" s="1151"/>
      <c r="K12" s="1143"/>
      <c r="L12" s="1144"/>
      <c r="M12" s="1144"/>
      <c r="N12" s="1145"/>
      <c r="O12" s="1151"/>
      <c r="P12" s="1151"/>
      <c r="Q12" s="1143"/>
      <c r="R12" s="1144"/>
      <c r="S12" s="1144"/>
      <c r="T12" s="1145"/>
      <c r="U12" s="1143"/>
      <c r="V12" s="1144"/>
      <c r="W12" s="1144"/>
      <c r="X12" s="1145"/>
      <c r="Y12" s="1151"/>
      <c r="Z12" s="1151"/>
      <c r="AA12" s="1143"/>
      <c r="AB12" s="1144"/>
      <c r="AC12" s="1144"/>
      <c r="AD12" s="1145"/>
      <c r="AE12" s="1143"/>
      <c r="AF12" s="1144"/>
      <c r="AG12" s="1144"/>
      <c r="AH12" s="1145"/>
      <c r="AI12" s="1151"/>
      <c r="AJ12" s="1151"/>
      <c r="AK12" s="1151"/>
      <c r="AL12" s="1151"/>
      <c r="AM12" s="1151"/>
      <c r="AN12" s="1151"/>
      <c r="AO12" s="1211"/>
      <c r="AP12" s="1198"/>
      <c r="AQ12" s="1199"/>
      <c r="AR12" s="1174"/>
      <c r="AS12" s="1199"/>
      <c r="AT12" s="1174"/>
      <c r="AU12" s="1199"/>
      <c r="AV12" s="1174"/>
      <c r="AW12" s="1199"/>
      <c r="AX12" s="1174"/>
      <c r="AY12" s="1199"/>
      <c r="AZ12" s="1174"/>
      <c r="BA12" s="1175"/>
      <c r="BB12" s="1198"/>
      <c r="BC12" s="1199"/>
      <c r="BD12" s="1196"/>
      <c r="BE12" s="1197"/>
      <c r="BF12" s="1200"/>
      <c r="BG12" s="1201"/>
      <c r="BH12" s="1200"/>
      <c r="BI12" s="1201"/>
      <c r="BJ12" s="1200"/>
      <c r="BK12" s="1201"/>
      <c r="BL12" s="1202"/>
      <c r="BM12" s="1203"/>
      <c r="BN12" s="1200"/>
      <c r="BO12" s="1201"/>
      <c r="BP12" s="1202"/>
      <c r="BQ12" s="1207"/>
      <c r="BR12" s="1082"/>
      <c r="BS12" s="271"/>
      <c r="BT12" s="268"/>
      <c r="BU12" s="272" t="s">
        <v>571</v>
      </c>
      <c r="BV12" s="272"/>
      <c r="BW12" s="272"/>
      <c r="BX12" s="272"/>
      <c r="BY12" s="272"/>
      <c r="BZ12" s="273" t="s">
        <v>700</v>
      </c>
      <c r="CA12" s="273"/>
      <c r="CB12" s="273"/>
      <c r="CC12" s="273"/>
      <c r="CD12" s="273"/>
      <c r="CE12" s="272" t="s">
        <v>701</v>
      </c>
      <c r="CF12" s="272"/>
      <c r="CG12" s="272"/>
      <c r="CH12" s="272"/>
      <c r="CI12" s="274"/>
      <c r="CJ12" s="275" t="s">
        <v>702</v>
      </c>
      <c r="CK12" s="275"/>
      <c r="CL12" s="268">
        <v>2019</v>
      </c>
      <c r="CM12" s="2110" t="s">
        <v>703</v>
      </c>
      <c r="CN12" s="268"/>
      <c r="CO12" s="268"/>
      <c r="CP12" s="268"/>
      <c r="CQ12" s="268"/>
    </row>
    <row r="13" spans="1:95" ht="44.25" hidden="1" customHeight="1">
      <c r="A13" s="1142"/>
      <c r="B13" s="1142"/>
      <c r="C13" s="1153"/>
      <c r="D13" s="1152"/>
      <c r="E13" s="1400"/>
      <c r="F13" s="1401"/>
      <c r="G13" s="1401"/>
      <c r="H13" s="1401"/>
      <c r="I13" s="1152"/>
      <c r="J13" s="1152"/>
      <c r="K13" s="1401"/>
      <c r="L13" s="1401"/>
      <c r="M13" s="1401"/>
      <c r="N13" s="1401"/>
      <c r="O13" s="1152"/>
      <c r="P13" s="1152"/>
      <c r="Q13" s="1401"/>
      <c r="R13" s="1401"/>
      <c r="S13" s="1401"/>
      <c r="T13" s="1401"/>
      <c r="U13" s="1401"/>
      <c r="V13" s="1401"/>
      <c r="W13" s="1401"/>
      <c r="X13" s="1402"/>
      <c r="Y13" s="1152"/>
      <c r="Z13" s="1152"/>
      <c r="AA13" s="1401"/>
      <c r="AB13" s="1401"/>
      <c r="AC13" s="1401"/>
      <c r="AD13" s="1401"/>
      <c r="AE13" s="1401"/>
      <c r="AF13" s="1401"/>
      <c r="AG13" s="1401"/>
      <c r="AH13" s="1401"/>
      <c r="AI13" s="1153"/>
      <c r="AJ13" s="1152"/>
      <c r="AK13" s="1152"/>
      <c r="AL13" s="1153"/>
      <c r="AM13" s="1152"/>
      <c r="AN13" s="1152"/>
      <c r="AO13" s="1212"/>
      <c r="AP13" s="1403"/>
      <c r="AQ13" s="1404"/>
      <c r="AR13" s="1405"/>
      <c r="AS13" s="1404"/>
      <c r="AT13" s="1173"/>
      <c r="AU13" s="1404"/>
      <c r="AV13" s="1405"/>
      <c r="AW13" s="1404"/>
      <c r="AX13" s="1173"/>
      <c r="AY13" s="1404"/>
      <c r="AZ13" s="1405"/>
      <c r="BA13" s="1406"/>
      <c r="BB13" s="1407"/>
      <c r="BC13" s="1401"/>
      <c r="BD13" s="1401"/>
      <c r="BE13" s="1401"/>
      <c r="BF13" s="1401"/>
      <c r="BG13" s="1401"/>
      <c r="BH13" s="1401"/>
      <c r="BI13" s="1401"/>
      <c r="BJ13" s="1408"/>
      <c r="BK13" s="1408"/>
      <c r="BL13" s="1401"/>
      <c r="BM13" s="1401"/>
      <c r="BN13" s="1408"/>
      <c r="BO13" s="1408"/>
      <c r="BP13" s="1401"/>
      <c r="BQ13" s="1409"/>
      <c r="BR13" s="1082"/>
      <c r="BS13" s="271"/>
      <c r="BT13" s="268"/>
      <c r="BU13" s="272" t="s">
        <v>704</v>
      </c>
      <c r="BV13" s="272" t="s">
        <v>705</v>
      </c>
      <c r="BW13" s="272" t="s">
        <v>706</v>
      </c>
      <c r="BX13" s="272" t="s">
        <v>707</v>
      </c>
      <c r="BY13" s="272" t="s">
        <v>708</v>
      </c>
      <c r="BZ13" s="272" t="s">
        <v>704</v>
      </c>
      <c r="CA13" s="272" t="s">
        <v>705</v>
      </c>
      <c r="CB13" s="272" t="s">
        <v>706</v>
      </c>
      <c r="CC13" s="272" t="s">
        <v>707</v>
      </c>
      <c r="CD13" s="272" t="s">
        <v>539</v>
      </c>
      <c r="CE13" s="272" t="s">
        <v>704</v>
      </c>
      <c r="CF13" s="272" t="s">
        <v>705</v>
      </c>
      <c r="CG13" s="272" t="s">
        <v>706</v>
      </c>
      <c r="CH13" s="272" t="s">
        <v>707</v>
      </c>
      <c r="CI13" s="272" t="s">
        <v>539</v>
      </c>
      <c r="CJ13" s="274" t="s">
        <v>706</v>
      </c>
      <c r="CK13" s="274" t="s">
        <v>707</v>
      </c>
      <c r="CL13" s="272" t="str">
        <f>+'F1 COBERTURA ESTABLECIMIENTOS'!Q19</f>
        <v>DIRECTIVOS</v>
      </c>
      <c r="CM13" s="2110" t="s">
        <v>709</v>
      </c>
      <c r="CN13" s="268"/>
      <c r="CO13" s="268"/>
      <c r="CP13" s="268"/>
      <c r="CQ13" s="268"/>
    </row>
    <row r="14" spans="1:95" hidden="1">
      <c r="A14" s="1410"/>
      <c r="B14" s="1411"/>
      <c r="C14" s="1106"/>
      <c r="D14" s="1412"/>
      <c r="E14" s="1413"/>
      <c r="F14" s="1413"/>
      <c r="G14" s="1413"/>
      <c r="H14" s="1413"/>
      <c r="I14" s="1414"/>
      <c r="J14" s="1412"/>
      <c r="K14" s="1415"/>
      <c r="L14" s="1415"/>
      <c r="M14" s="1415"/>
      <c r="N14" s="1415"/>
      <c r="O14" s="1412"/>
      <c r="P14" s="1412"/>
      <c r="Q14" s="1415"/>
      <c r="R14" s="1415"/>
      <c r="S14" s="1415"/>
      <c r="T14" s="1415"/>
      <c r="U14" s="1416"/>
      <c r="V14" s="1416"/>
      <c r="W14" s="1416"/>
      <c r="X14" s="1417"/>
      <c r="Y14" s="1412"/>
      <c r="Z14" s="1412"/>
      <c r="AA14" s="1415"/>
      <c r="AB14" s="1415"/>
      <c r="AC14" s="1415"/>
      <c r="AD14" s="1415"/>
      <c r="AE14" s="1416"/>
      <c r="AF14" s="1416"/>
      <c r="AG14" s="1416"/>
      <c r="AH14" s="1416"/>
      <c r="AI14" s="1107"/>
      <c r="AJ14" s="1415"/>
      <c r="AK14" s="1418"/>
      <c r="AL14" s="1107"/>
      <c r="AM14" s="1415"/>
      <c r="AN14" s="1418"/>
      <c r="AO14" s="1108"/>
      <c r="AP14" s="1419"/>
      <c r="AQ14" s="1420"/>
      <c r="AR14" s="1421"/>
      <c r="AS14" s="1420"/>
      <c r="AT14" s="1421"/>
      <c r="AU14" s="1420"/>
      <c r="AV14" s="1421"/>
      <c r="AW14" s="1420"/>
      <c r="AX14" s="1421"/>
      <c r="AY14" s="1420"/>
      <c r="AZ14" s="1421"/>
      <c r="BA14" s="1422"/>
      <c r="BB14" s="1419"/>
      <c r="BC14" s="1420"/>
      <c r="BD14" s="1410"/>
      <c r="BE14" s="1423"/>
      <c r="BF14" s="1410"/>
      <c r="BG14" s="1423"/>
      <c r="BH14" s="1410"/>
      <c r="BI14" s="1423"/>
      <c r="BJ14" s="1410"/>
      <c r="BK14" s="1423"/>
      <c r="BL14" s="1410"/>
      <c r="BM14" s="1423"/>
      <c r="BN14" s="1410"/>
      <c r="BO14" s="1423"/>
      <c r="BP14" s="1410"/>
      <c r="BQ14" s="1424"/>
      <c r="BR14" s="1082"/>
      <c r="BS14" s="271"/>
      <c r="BT14" s="268"/>
      <c r="BU14" s="277">
        <f>+'F1 COBERTURA ESTABLECIMIENTOS'!G20</f>
        <v>0</v>
      </c>
      <c r="BV14" s="277">
        <f>+'F1 COBERTURA ESTABLECIMIENTOS'!H20</f>
        <v>0</v>
      </c>
      <c r="BW14" s="277">
        <f>+'F1 COBERTURA ESTABLECIMIENTOS'!I20</f>
        <v>0</v>
      </c>
      <c r="BX14" s="277">
        <f>+'F1 COBERTURA ESTABLECIMIENTOS'!J20</f>
        <v>0</v>
      </c>
      <c r="BY14" s="278">
        <f t="shared" ref="BY14:BY56" si="0">SUM(BU14:BX14)</f>
        <v>0</v>
      </c>
      <c r="BZ14" s="277">
        <f>+'F1 COBERTURA ESTABLECIMIENTOS'!L20</f>
        <v>0</v>
      </c>
      <c r="CA14" s="277">
        <f>+'F1 COBERTURA ESTABLECIMIENTOS'!M20</f>
        <v>0</v>
      </c>
      <c r="CB14" s="277">
        <f>+'F1 COBERTURA ESTABLECIMIENTOS'!N20</f>
        <v>0</v>
      </c>
      <c r="CC14" s="277">
        <f>+'F1 COBERTURA ESTABLECIMIENTOS'!O20</f>
        <v>0</v>
      </c>
      <c r="CD14" s="278">
        <f t="shared" ref="CD14:CD56" si="1">SUM(BZ14:CC14)</f>
        <v>0</v>
      </c>
      <c r="CE14" s="277">
        <f t="shared" ref="CE14:CE56" si="2">+IF(ISERROR(ROUND(BZ14*0.8,0)),"",ROUND(BZ14*0.8,0))</f>
        <v>0</v>
      </c>
      <c r="CF14" s="277">
        <f t="shared" ref="CF14:CF56" si="3">+IF(ISERROR(ROUND(CA14*0.8,0)),"",ROUND(CA14*0.8,0))</f>
        <v>0</v>
      </c>
      <c r="CG14" s="277">
        <f t="shared" ref="CG14:CG56" si="4">+IF(ISERROR(ROUND(CB14*0.8,0)),"",ROUND(CB14*0.8,0))</f>
        <v>0</v>
      </c>
      <c r="CH14" s="277">
        <f t="shared" ref="CH14:CH56" si="5">+IF(ISERROR(ROUND(CC14*0.8,0)),"",ROUND(CC14*0.8,0))</f>
        <v>0</v>
      </c>
      <c r="CI14" s="278">
        <f t="shared" ref="CI14:CI56" si="6">SUM(CE14:CH14)</f>
        <v>0</v>
      </c>
      <c r="CJ14" s="275">
        <f>+IF(AND(CB14&lt;&gt;"",CB14&gt;0),BW14,0)</f>
        <v>0</v>
      </c>
      <c r="CK14" s="275">
        <f t="shared" ref="CK14:CK56" si="7">+IF(AND(CC14&lt;&gt;"",CC14&gt;0,H14="SI"),BX14,0)</f>
        <v>0</v>
      </c>
      <c r="CL14" s="277">
        <f>+'F1 COBERTURA ESTABLECIMIENTOS'!Q20</f>
        <v>0</v>
      </c>
      <c r="CM14" s="1425">
        <f t="shared" ref="CM14:CM57" si="8">+BY14</f>
        <v>0</v>
      </c>
      <c r="CN14" s="268"/>
      <c r="CO14" s="268"/>
      <c r="CP14" s="268"/>
      <c r="CQ14" s="268"/>
    </row>
    <row r="15" spans="1:95" hidden="1">
      <c r="A15" s="1410"/>
      <c r="B15" s="1411"/>
      <c r="C15" s="1106"/>
      <c r="D15" s="1412"/>
      <c r="E15" s="1418"/>
      <c r="F15" s="1418"/>
      <c r="G15" s="1418"/>
      <c r="H15" s="1418"/>
      <c r="I15" s="1414"/>
      <c r="J15" s="1412"/>
      <c r="K15" s="1415"/>
      <c r="L15" s="1415"/>
      <c r="M15" s="1415"/>
      <c r="N15" s="1415"/>
      <c r="O15" s="1412"/>
      <c r="P15" s="1412"/>
      <c r="Q15" s="1415"/>
      <c r="R15" s="1415"/>
      <c r="S15" s="1415"/>
      <c r="T15" s="1415"/>
      <c r="U15" s="1415"/>
      <c r="V15" s="1415"/>
      <c r="W15" s="1415"/>
      <c r="X15" s="1415"/>
      <c r="Y15" s="1412"/>
      <c r="Z15" s="1412"/>
      <c r="AA15" s="1415"/>
      <c r="AB15" s="1415"/>
      <c r="AC15" s="1415"/>
      <c r="AD15" s="1415"/>
      <c r="AE15" s="1415"/>
      <c r="AF15" s="1415"/>
      <c r="AG15" s="1415"/>
      <c r="AH15" s="1415"/>
      <c r="AI15" s="1107"/>
      <c r="AJ15" s="1415"/>
      <c r="AK15" s="1418"/>
      <c r="AL15" s="1107"/>
      <c r="AM15" s="1415"/>
      <c r="AN15" s="1418"/>
      <c r="AO15" s="1108"/>
      <c r="AP15" s="1419"/>
      <c r="AQ15" s="1420"/>
      <c r="AR15" s="1421"/>
      <c r="AS15" s="1420"/>
      <c r="AT15" s="1421"/>
      <c r="AU15" s="1420"/>
      <c r="AV15" s="1421"/>
      <c r="AW15" s="1420"/>
      <c r="AX15" s="1421"/>
      <c r="AY15" s="1420"/>
      <c r="AZ15" s="1421"/>
      <c r="BA15" s="1422"/>
      <c r="BB15" s="1419"/>
      <c r="BC15" s="1420"/>
      <c r="BD15" s="1410"/>
      <c r="BE15" s="1423"/>
      <c r="BF15" s="1410"/>
      <c r="BG15" s="1423"/>
      <c r="BH15" s="1410"/>
      <c r="BI15" s="1423"/>
      <c r="BJ15" s="1410"/>
      <c r="BK15" s="1423"/>
      <c r="BL15" s="1410"/>
      <c r="BM15" s="1423"/>
      <c r="BN15" s="1410"/>
      <c r="BO15" s="1423"/>
      <c r="BP15" s="1410"/>
      <c r="BQ15" s="1424"/>
      <c r="BR15" s="1109"/>
      <c r="BS15" s="271"/>
      <c r="BT15" s="268"/>
      <c r="BU15" s="277">
        <f>+'F1 COBERTURA ESTABLECIMIENTOS'!G21</f>
        <v>0</v>
      </c>
      <c r="BV15" s="277">
        <f>+'F1 COBERTURA ESTABLECIMIENTOS'!H21</f>
        <v>0</v>
      </c>
      <c r="BW15" s="277">
        <f>+'F1 COBERTURA ESTABLECIMIENTOS'!I21</f>
        <v>0</v>
      </c>
      <c r="BX15" s="277">
        <f>+'F1 COBERTURA ESTABLECIMIENTOS'!J21</f>
        <v>0</v>
      </c>
      <c r="BY15" s="278">
        <f t="shared" si="0"/>
        <v>0</v>
      </c>
      <c r="BZ15" s="277">
        <f>+'F1 COBERTURA ESTABLECIMIENTOS'!L21</f>
        <v>0</v>
      </c>
      <c r="CA15" s="277">
        <f>+'F1 COBERTURA ESTABLECIMIENTOS'!M21</f>
        <v>0</v>
      </c>
      <c r="CB15" s="277">
        <f>+'F1 COBERTURA ESTABLECIMIENTOS'!N21</f>
        <v>0</v>
      </c>
      <c r="CC15" s="277">
        <f>+'F1 COBERTURA ESTABLECIMIENTOS'!O21</f>
        <v>0</v>
      </c>
      <c r="CD15" s="278">
        <f t="shared" si="1"/>
        <v>0</v>
      </c>
      <c r="CE15" s="277">
        <f t="shared" si="2"/>
        <v>0</v>
      </c>
      <c r="CF15" s="277">
        <f t="shared" si="3"/>
        <v>0</v>
      </c>
      <c r="CG15" s="277">
        <f t="shared" si="4"/>
        <v>0</v>
      </c>
      <c r="CH15" s="277">
        <f t="shared" si="5"/>
        <v>0</v>
      </c>
      <c r="CI15" s="278">
        <f t="shared" si="6"/>
        <v>0</v>
      </c>
      <c r="CJ15" s="275">
        <f t="shared" ref="CJ15:CJ56" si="9">+IF(AND(CB15&lt;&gt;"",CB15&gt;0),BW15,0)</f>
        <v>0</v>
      </c>
      <c r="CK15" s="275">
        <f t="shared" si="7"/>
        <v>0</v>
      </c>
      <c r="CL15" s="277">
        <f>+'F1 COBERTURA ESTABLECIMIENTOS'!Q21</f>
        <v>0</v>
      </c>
      <c r="CM15" s="1425">
        <f t="shared" si="8"/>
        <v>0</v>
      </c>
      <c r="CN15" s="268"/>
      <c r="CO15" s="268"/>
      <c r="CP15" s="268"/>
      <c r="CQ15" s="268"/>
    </row>
    <row r="16" spans="1:95" hidden="1">
      <c r="A16" s="1410"/>
      <c r="B16" s="1411"/>
      <c r="C16" s="1106"/>
      <c r="D16" s="1412"/>
      <c r="E16" s="1418"/>
      <c r="F16" s="1418"/>
      <c r="G16" s="1418"/>
      <c r="H16" s="1418"/>
      <c r="I16" s="1414"/>
      <c r="J16" s="1412"/>
      <c r="K16" s="1415"/>
      <c r="L16" s="1415"/>
      <c r="M16" s="1415"/>
      <c r="N16" s="1415"/>
      <c r="O16" s="1412"/>
      <c r="P16" s="1412"/>
      <c r="Q16" s="1415"/>
      <c r="R16" s="1415"/>
      <c r="S16" s="1415"/>
      <c r="T16" s="1415"/>
      <c r="U16" s="1418"/>
      <c r="V16" s="1418"/>
      <c r="W16" s="1418"/>
      <c r="X16" s="1418"/>
      <c r="Y16" s="1412"/>
      <c r="Z16" s="1412"/>
      <c r="AA16" s="1415"/>
      <c r="AB16" s="1415"/>
      <c r="AC16" s="1415"/>
      <c r="AD16" s="1415"/>
      <c r="AE16" s="1415"/>
      <c r="AF16" s="1415"/>
      <c r="AG16" s="1415"/>
      <c r="AH16" s="1415"/>
      <c r="AI16" s="1107"/>
      <c r="AJ16" s="1415"/>
      <c r="AK16" s="1418"/>
      <c r="AL16" s="1107"/>
      <c r="AM16" s="1415"/>
      <c r="AN16" s="1418"/>
      <c r="AO16" s="1108"/>
      <c r="AP16" s="1419"/>
      <c r="AQ16" s="1420"/>
      <c r="AR16" s="1421"/>
      <c r="AS16" s="1420"/>
      <c r="AT16" s="1421"/>
      <c r="AU16" s="1420"/>
      <c r="AV16" s="1421"/>
      <c r="AW16" s="1420"/>
      <c r="AX16" s="1421"/>
      <c r="AY16" s="1420"/>
      <c r="AZ16" s="1421"/>
      <c r="BA16" s="1422"/>
      <c r="BB16" s="1419"/>
      <c r="BC16" s="1420"/>
      <c r="BD16" s="1410"/>
      <c r="BE16" s="1423"/>
      <c r="BF16" s="1410"/>
      <c r="BG16" s="1423"/>
      <c r="BH16" s="1410"/>
      <c r="BI16" s="1423"/>
      <c r="BJ16" s="1410"/>
      <c r="BK16" s="1423"/>
      <c r="BL16" s="1410"/>
      <c r="BM16" s="1423"/>
      <c r="BN16" s="1410"/>
      <c r="BO16" s="1423"/>
      <c r="BP16" s="1410"/>
      <c r="BQ16" s="1424"/>
      <c r="BR16" s="1109"/>
      <c r="BS16" s="271"/>
      <c r="BT16" s="268"/>
      <c r="BU16" s="277">
        <f>+'F1 COBERTURA ESTABLECIMIENTOS'!G22</f>
        <v>0</v>
      </c>
      <c r="BV16" s="277">
        <f>+'F1 COBERTURA ESTABLECIMIENTOS'!H22</f>
        <v>0</v>
      </c>
      <c r="BW16" s="277">
        <f>+'F1 COBERTURA ESTABLECIMIENTOS'!I22</f>
        <v>0</v>
      </c>
      <c r="BX16" s="277">
        <f>+'F1 COBERTURA ESTABLECIMIENTOS'!J22</f>
        <v>0</v>
      </c>
      <c r="BY16" s="278">
        <f t="shared" si="0"/>
        <v>0</v>
      </c>
      <c r="BZ16" s="277">
        <f>+'F1 COBERTURA ESTABLECIMIENTOS'!L22</f>
        <v>0</v>
      </c>
      <c r="CA16" s="277">
        <f>+'F1 COBERTURA ESTABLECIMIENTOS'!M22</f>
        <v>0</v>
      </c>
      <c r="CB16" s="277">
        <f>+'F1 COBERTURA ESTABLECIMIENTOS'!N22</f>
        <v>0</v>
      </c>
      <c r="CC16" s="277">
        <f>+'F1 COBERTURA ESTABLECIMIENTOS'!O22</f>
        <v>0</v>
      </c>
      <c r="CD16" s="278">
        <f t="shared" si="1"/>
        <v>0</v>
      </c>
      <c r="CE16" s="277">
        <f t="shared" si="2"/>
        <v>0</v>
      </c>
      <c r="CF16" s="277">
        <f t="shared" si="3"/>
        <v>0</v>
      </c>
      <c r="CG16" s="277">
        <f t="shared" si="4"/>
        <v>0</v>
      </c>
      <c r="CH16" s="277">
        <f t="shared" si="5"/>
        <v>0</v>
      </c>
      <c r="CI16" s="278">
        <f t="shared" si="6"/>
        <v>0</v>
      </c>
      <c r="CJ16" s="275">
        <f t="shared" si="9"/>
        <v>0</v>
      </c>
      <c r="CK16" s="275">
        <f t="shared" si="7"/>
        <v>0</v>
      </c>
      <c r="CL16" s="277">
        <f>+'F1 COBERTURA ESTABLECIMIENTOS'!Q22</f>
        <v>0</v>
      </c>
      <c r="CM16" s="1425">
        <f t="shared" si="8"/>
        <v>0</v>
      </c>
      <c r="CN16" s="268"/>
      <c r="CO16" s="268"/>
      <c r="CP16" s="268"/>
      <c r="CQ16" s="268"/>
    </row>
    <row r="17" spans="1:95" hidden="1">
      <c r="A17" s="1410"/>
      <c r="B17" s="1411"/>
      <c r="C17" s="1106"/>
      <c r="D17" s="1412"/>
      <c r="E17" s="1418"/>
      <c r="F17" s="1418"/>
      <c r="G17" s="1418"/>
      <c r="H17" s="1418"/>
      <c r="I17" s="1414"/>
      <c r="J17" s="1412"/>
      <c r="K17" s="1415"/>
      <c r="L17" s="1415"/>
      <c r="M17" s="1415"/>
      <c r="N17" s="1415"/>
      <c r="O17" s="1412"/>
      <c r="P17" s="1412"/>
      <c r="Q17" s="1415"/>
      <c r="R17" s="1415"/>
      <c r="S17" s="1415"/>
      <c r="T17" s="1415"/>
      <c r="U17" s="1415"/>
      <c r="V17" s="1415"/>
      <c r="W17" s="1415"/>
      <c r="X17" s="1415"/>
      <c r="Y17" s="1412"/>
      <c r="Z17" s="1412"/>
      <c r="AA17" s="1415"/>
      <c r="AB17" s="1415"/>
      <c r="AC17" s="1415"/>
      <c r="AD17" s="1415"/>
      <c r="AE17" s="1415"/>
      <c r="AF17" s="1415"/>
      <c r="AG17" s="1415"/>
      <c r="AH17" s="1415"/>
      <c r="AI17" s="1107"/>
      <c r="AJ17" s="1415"/>
      <c r="AK17" s="1418"/>
      <c r="AL17" s="1107"/>
      <c r="AM17" s="1415"/>
      <c r="AN17" s="1418"/>
      <c r="AO17" s="1108"/>
      <c r="AP17" s="1419"/>
      <c r="AQ17" s="1420"/>
      <c r="AR17" s="1421"/>
      <c r="AS17" s="1420"/>
      <c r="AT17" s="1421"/>
      <c r="AU17" s="1420"/>
      <c r="AV17" s="1421"/>
      <c r="AW17" s="1420"/>
      <c r="AX17" s="1421"/>
      <c r="AY17" s="1420"/>
      <c r="AZ17" s="1421"/>
      <c r="BA17" s="1422"/>
      <c r="BB17" s="1419"/>
      <c r="BC17" s="1420"/>
      <c r="BD17" s="1410"/>
      <c r="BE17" s="1423"/>
      <c r="BF17" s="1410"/>
      <c r="BG17" s="1423"/>
      <c r="BH17" s="1410"/>
      <c r="BI17" s="1423"/>
      <c r="BJ17" s="1410"/>
      <c r="BK17" s="1423"/>
      <c r="BL17" s="1410"/>
      <c r="BM17" s="1423"/>
      <c r="BN17" s="1410"/>
      <c r="BO17" s="1423"/>
      <c r="BP17" s="1410"/>
      <c r="BQ17" s="1424"/>
      <c r="BR17" s="1109"/>
      <c r="BS17" s="271"/>
      <c r="BT17" s="268"/>
      <c r="BU17" s="277">
        <f>+'F1 COBERTURA ESTABLECIMIENTOS'!G23</f>
        <v>0</v>
      </c>
      <c r="BV17" s="277">
        <f>+'F1 COBERTURA ESTABLECIMIENTOS'!H23</f>
        <v>0</v>
      </c>
      <c r="BW17" s="277">
        <f>+'F1 COBERTURA ESTABLECIMIENTOS'!I23</f>
        <v>0</v>
      </c>
      <c r="BX17" s="277">
        <f>+'F1 COBERTURA ESTABLECIMIENTOS'!J23</f>
        <v>0</v>
      </c>
      <c r="BY17" s="278">
        <f t="shared" si="0"/>
        <v>0</v>
      </c>
      <c r="BZ17" s="277">
        <f>+'F1 COBERTURA ESTABLECIMIENTOS'!L23</f>
        <v>0</v>
      </c>
      <c r="CA17" s="277">
        <f>+'F1 COBERTURA ESTABLECIMIENTOS'!M23</f>
        <v>0</v>
      </c>
      <c r="CB17" s="277">
        <f>+'F1 COBERTURA ESTABLECIMIENTOS'!N23</f>
        <v>0</v>
      </c>
      <c r="CC17" s="277">
        <f>+'F1 COBERTURA ESTABLECIMIENTOS'!O23</f>
        <v>0</v>
      </c>
      <c r="CD17" s="278">
        <f t="shared" si="1"/>
        <v>0</v>
      </c>
      <c r="CE17" s="277">
        <f t="shared" si="2"/>
        <v>0</v>
      </c>
      <c r="CF17" s="277">
        <f t="shared" si="3"/>
        <v>0</v>
      </c>
      <c r="CG17" s="277">
        <f t="shared" si="4"/>
        <v>0</v>
      </c>
      <c r="CH17" s="277">
        <f t="shared" si="5"/>
        <v>0</v>
      </c>
      <c r="CI17" s="278">
        <f t="shared" si="6"/>
        <v>0</v>
      </c>
      <c r="CJ17" s="275">
        <f t="shared" si="9"/>
        <v>0</v>
      </c>
      <c r="CK17" s="275">
        <f t="shared" si="7"/>
        <v>0</v>
      </c>
      <c r="CL17" s="277">
        <f>+'F1 COBERTURA ESTABLECIMIENTOS'!Q23</f>
        <v>0</v>
      </c>
      <c r="CM17" s="1425">
        <f t="shared" si="8"/>
        <v>0</v>
      </c>
      <c r="CN17" s="268"/>
      <c r="CO17" s="268"/>
      <c r="CP17" s="268"/>
      <c r="CQ17" s="268"/>
    </row>
    <row r="18" spans="1:95" hidden="1">
      <c r="A18" s="1410"/>
      <c r="B18" s="1411"/>
      <c r="C18" s="1106"/>
      <c r="D18" s="1412"/>
      <c r="E18" s="1418"/>
      <c r="F18" s="1418"/>
      <c r="G18" s="1418"/>
      <c r="H18" s="1418"/>
      <c r="I18" s="1414"/>
      <c r="J18" s="1412"/>
      <c r="K18" s="1415"/>
      <c r="L18" s="1415"/>
      <c r="M18" s="1415"/>
      <c r="N18" s="1415"/>
      <c r="O18" s="1412"/>
      <c r="P18" s="1412"/>
      <c r="Q18" s="1415"/>
      <c r="R18" s="1415"/>
      <c r="S18" s="1415"/>
      <c r="T18" s="1415"/>
      <c r="U18" s="1418"/>
      <c r="V18" s="1418"/>
      <c r="W18" s="1418"/>
      <c r="X18" s="1418"/>
      <c r="Y18" s="1412"/>
      <c r="Z18" s="1412"/>
      <c r="AA18" s="1415"/>
      <c r="AB18" s="1415"/>
      <c r="AC18" s="1415"/>
      <c r="AD18" s="1415"/>
      <c r="AE18" s="1415"/>
      <c r="AF18" s="1415"/>
      <c r="AG18" s="1415"/>
      <c r="AH18" s="1415"/>
      <c r="AI18" s="1107"/>
      <c r="AJ18" s="1415"/>
      <c r="AK18" s="1418"/>
      <c r="AL18" s="1107"/>
      <c r="AM18" s="1415"/>
      <c r="AN18" s="1418"/>
      <c r="AO18" s="1108"/>
      <c r="AP18" s="1419"/>
      <c r="AQ18" s="1420"/>
      <c r="AR18" s="1421"/>
      <c r="AS18" s="1420"/>
      <c r="AT18" s="1421"/>
      <c r="AU18" s="1420"/>
      <c r="AV18" s="1421"/>
      <c r="AW18" s="1420"/>
      <c r="AX18" s="1421"/>
      <c r="AY18" s="1420"/>
      <c r="AZ18" s="1421"/>
      <c r="BA18" s="1422"/>
      <c r="BB18" s="1419"/>
      <c r="BC18" s="1420"/>
      <c r="BD18" s="1410"/>
      <c r="BE18" s="1423"/>
      <c r="BF18" s="1410"/>
      <c r="BG18" s="1423"/>
      <c r="BH18" s="1410"/>
      <c r="BI18" s="1423"/>
      <c r="BJ18" s="1410"/>
      <c r="BK18" s="1423"/>
      <c r="BL18" s="1410"/>
      <c r="BM18" s="1423"/>
      <c r="BN18" s="1410"/>
      <c r="BO18" s="1423"/>
      <c r="BP18" s="1410"/>
      <c r="BQ18" s="1424"/>
      <c r="BR18" s="1109"/>
      <c r="BS18" s="271"/>
      <c r="BT18" s="268"/>
      <c r="BU18" s="277">
        <f>+'F1 COBERTURA ESTABLECIMIENTOS'!G24</f>
        <v>0</v>
      </c>
      <c r="BV18" s="277">
        <f>+'F1 COBERTURA ESTABLECIMIENTOS'!H24</f>
        <v>0</v>
      </c>
      <c r="BW18" s="277">
        <f>+'F1 COBERTURA ESTABLECIMIENTOS'!I24</f>
        <v>0</v>
      </c>
      <c r="BX18" s="277">
        <f>+'F1 COBERTURA ESTABLECIMIENTOS'!J24</f>
        <v>0</v>
      </c>
      <c r="BY18" s="278">
        <f t="shared" si="0"/>
        <v>0</v>
      </c>
      <c r="BZ18" s="277">
        <f>+'F1 COBERTURA ESTABLECIMIENTOS'!L24</f>
        <v>0</v>
      </c>
      <c r="CA18" s="277">
        <f>+'F1 COBERTURA ESTABLECIMIENTOS'!M24</f>
        <v>0</v>
      </c>
      <c r="CB18" s="277">
        <f>+'F1 COBERTURA ESTABLECIMIENTOS'!N24</f>
        <v>0</v>
      </c>
      <c r="CC18" s="277">
        <f>+'F1 COBERTURA ESTABLECIMIENTOS'!O24</f>
        <v>0</v>
      </c>
      <c r="CD18" s="278">
        <f t="shared" si="1"/>
        <v>0</v>
      </c>
      <c r="CE18" s="277">
        <f t="shared" si="2"/>
        <v>0</v>
      </c>
      <c r="CF18" s="277">
        <f t="shared" si="3"/>
        <v>0</v>
      </c>
      <c r="CG18" s="277">
        <f t="shared" si="4"/>
        <v>0</v>
      </c>
      <c r="CH18" s="277">
        <f t="shared" si="5"/>
        <v>0</v>
      </c>
      <c r="CI18" s="278">
        <f t="shared" si="6"/>
        <v>0</v>
      </c>
      <c r="CJ18" s="275">
        <f t="shared" si="9"/>
        <v>0</v>
      </c>
      <c r="CK18" s="275">
        <f t="shared" si="7"/>
        <v>0</v>
      </c>
      <c r="CL18" s="277">
        <f>+'F1 COBERTURA ESTABLECIMIENTOS'!Q24</f>
        <v>0</v>
      </c>
      <c r="CM18" s="1425">
        <f t="shared" si="8"/>
        <v>0</v>
      </c>
      <c r="CN18" s="268"/>
      <c r="CO18" s="268"/>
      <c r="CP18" s="268"/>
      <c r="CQ18" s="268"/>
    </row>
    <row r="19" spans="1:95" hidden="1">
      <c r="A19" s="1410"/>
      <c r="B19" s="1411"/>
      <c r="C19" s="1106"/>
      <c r="D19" s="1412"/>
      <c r="E19" s="1418"/>
      <c r="F19" s="1418"/>
      <c r="G19" s="1418"/>
      <c r="H19" s="1418"/>
      <c r="I19" s="1414"/>
      <c r="J19" s="1412"/>
      <c r="K19" s="1415"/>
      <c r="L19" s="1415"/>
      <c r="M19" s="1415"/>
      <c r="N19" s="1415"/>
      <c r="O19" s="1412"/>
      <c r="P19" s="1412"/>
      <c r="Q19" s="1415"/>
      <c r="R19" s="1415"/>
      <c r="S19" s="1415"/>
      <c r="T19" s="1415"/>
      <c r="U19" s="1418"/>
      <c r="V19" s="1418"/>
      <c r="W19" s="1418"/>
      <c r="X19" s="1418"/>
      <c r="Y19" s="1412"/>
      <c r="Z19" s="1412"/>
      <c r="AA19" s="1415"/>
      <c r="AB19" s="1415"/>
      <c r="AC19" s="1415"/>
      <c r="AD19" s="1415"/>
      <c r="AE19" s="1415"/>
      <c r="AF19" s="1415"/>
      <c r="AG19" s="1415"/>
      <c r="AH19" s="1415"/>
      <c r="AI19" s="1107"/>
      <c r="AJ19" s="1415"/>
      <c r="AK19" s="1418"/>
      <c r="AL19" s="1107"/>
      <c r="AM19" s="1415"/>
      <c r="AN19" s="1418"/>
      <c r="AO19" s="1108"/>
      <c r="AP19" s="1419"/>
      <c r="AQ19" s="1420"/>
      <c r="AR19" s="1421"/>
      <c r="AS19" s="1420"/>
      <c r="AT19" s="1421"/>
      <c r="AU19" s="1420"/>
      <c r="AV19" s="1421"/>
      <c r="AW19" s="1420"/>
      <c r="AX19" s="1421"/>
      <c r="AY19" s="1420"/>
      <c r="AZ19" s="1421"/>
      <c r="BA19" s="1422"/>
      <c r="BB19" s="1419"/>
      <c r="BC19" s="1420"/>
      <c r="BD19" s="1410"/>
      <c r="BE19" s="1423"/>
      <c r="BF19" s="1410"/>
      <c r="BG19" s="1423"/>
      <c r="BH19" s="1410"/>
      <c r="BI19" s="1423"/>
      <c r="BJ19" s="1410"/>
      <c r="BK19" s="1423"/>
      <c r="BL19" s="1410"/>
      <c r="BM19" s="1423"/>
      <c r="BN19" s="1410"/>
      <c r="BO19" s="1423"/>
      <c r="BP19" s="1410"/>
      <c r="BQ19" s="1424"/>
      <c r="BR19" s="1109"/>
      <c r="BS19" s="271"/>
      <c r="BT19" s="268"/>
      <c r="BU19" s="277">
        <f>+'F1 COBERTURA ESTABLECIMIENTOS'!G25</f>
        <v>0</v>
      </c>
      <c r="BV19" s="277">
        <f>+'F1 COBERTURA ESTABLECIMIENTOS'!H25</f>
        <v>0</v>
      </c>
      <c r="BW19" s="277">
        <f>+'F1 COBERTURA ESTABLECIMIENTOS'!I25</f>
        <v>0</v>
      </c>
      <c r="BX19" s="277">
        <f>+'F1 COBERTURA ESTABLECIMIENTOS'!J25</f>
        <v>0</v>
      </c>
      <c r="BY19" s="278">
        <f t="shared" si="0"/>
        <v>0</v>
      </c>
      <c r="BZ19" s="277">
        <f>+'F1 COBERTURA ESTABLECIMIENTOS'!L25</f>
        <v>0</v>
      </c>
      <c r="CA19" s="277">
        <f>+'F1 COBERTURA ESTABLECIMIENTOS'!M25</f>
        <v>0</v>
      </c>
      <c r="CB19" s="277">
        <f>+'F1 COBERTURA ESTABLECIMIENTOS'!N25</f>
        <v>0</v>
      </c>
      <c r="CC19" s="277">
        <f>+'F1 COBERTURA ESTABLECIMIENTOS'!O25</f>
        <v>0</v>
      </c>
      <c r="CD19" s="278">
        <f t="shared" si="1"/>
        <v>0</v>
      </c>
      <c r="CE19" s="277">
        <f t="shared" si="2"/>
        <v>0</v>
      </c>
      <c r="CF19" s="277">
        <f t="shared" si="3"/>
        <v>0</v>
      </c>
      <c r="CG19" s="277">
        <f t="shared" si="4"/>
        <v>0</v>
      </c>
      <c r="CH19" s="277">
        <f t="shared" si="5"/>
        <v>0</v>
      </c>
      <c r="CI19" s="278">
        <f t="shared" si="6"/>
        <v>0</v>
      </c>
      <c r="CJ19" s="275">
        <f t="shared" si="9"/>
        <v>0</v>
      </c>
      <c r="CK19" s="275">
        <f t="shared" si="7"/>
        <v>0</v>
      </c>
      <c r="CL19" s="277">
        <f>+'F1 COBERTURA ESTABLECIMIENTOS'!Q25</f>
        <v>0</v>
      </c>
      <c r="CM19" s="1425">
        <f t="shared" si="8"/>
        <v>0</v>
      </c>
      <c r="CN19" s="268"/>
      <c r="CO19" s="268"/>
      <c r="CP19" s="268"/>
      <c r="CQ19" s="268"/>
    </row>
    <row r="20" spans="1:95" hidden="1">
      <c r="A20" s="1410"/>
      <c r="B20" s="1411"/>
      <c r="C20" s="1106"/>
      <c r="D20" s="1412"/>
      <c r="E20" s="1418"/>
      <c r="F20" s="1418"/>
      <c r="G20" s="1418"/>
      <c r="H20" s="1418"/>
      <c r="I20" s="1414"/>
      <c r="J20" s="1412"/>
      <c r="K20" s="1415"/>
      <c r="L20" s="1415"/>
      <c r="M20" s="1415"/>
      <c r="N20" s="1415"/>
      <c r="O20" s="1412"/>
      <c r="P20" s="1412"/>
      <c r="Q20" s="1415"/>
      <c r="R20" s="1415"/>
      <c r="S20" s="1415"/>
      <c r="T20" s="1415"/>
      <c r="U20" s="1416"/>
      <c r="V20" s="1416"/>
      <c r="W20" s="1416"/>
      <c r="X20" s="1416"/>
      <c r="Y20" s="1412"/>
      <c r="Z20" s="1412"/>
      <c r="AA20" s="1415"/>
      <c r="AB20" s="1415"/>
      <c r="AC20" s="1415"/>
      <c r="AD20" s="1415"/>
      <c r="AE20" s="1416"/>
      <c r="AF20" s="1416"/>
      <c r="AG20" s="1416"/>
      <c r="AH20" s="1416"/>
      <c r="AI20" s="1107"/>
      <c r="AJ20" s="1415"/>
      <c r="AK20" s="1418"/>
      <c r="AL20" s="1107"/>
      <c r="AM20" s="1415"/>
      <c r="AN20" s="1418"/>
      <c r="AO20" s="1108"/>
      <c r="AP20" s="1419"/>
      <c r="AQ20" s="1420"/>
      <c r="AR20" s="1421"/>
      <c r="AS20" s="1420"/>
      <c r="AT20" s="1421"/>
      <c r="AU20" s="1420"/>
      <c r="AV20" s="1421"/>
      <c r="AW20" s="1420"/>
      <c r="AX20" s="1421"/>
      <c r="AY20" s="1420"/>
      <c r="AZ20" s="1421"/>
      <c r="BA20" s="1422"/>
      <c r="BB20" s="1419"/>
      <c r="BC20" s="1420"/>
      <c r="BD20" s="1410"/>
      <c r="BE20" s="1423"/>
      <c r="BF20" s="1410"/>
      <c r="BG20" s="1423"/>
      <c r="BH20" s="1410"/>
      <c r="BI20" s="1423"/>
      <c r="BJ20" s="1410"/>
      <c r="BK20" s="1423"/>
      <c r="BL20" s="1410"/>
      <c r="BM20" s="1423"/>
      <c r="BN20" s="1410"/>
      <c r="BO20" s="1423"/>
      <c r="BP20" s="1410"/>
      <c r="BQ20" s="1424"/>
      <c r="BR20" s="1109"/>
      <c r="BS20" s="271"/>
      <c r="BT20" s="268"/>
      <c r="BU20" s="277">
        <f>+'F1 COBERTURA ESTABLECIMIENTOS'!G26</f>
        <v>0</v>
      </c>
      <c r="BV20" s="277">
        <f>+'F1 COBERTURA ESTABLECIMIENTOS'!H26</f>
        <v>0</v>
      </c>
      <c r="BW20" s="277">
        <f>+'F1 COBERTURA ESTABLECIMIENTOS'!I26</f>
        <v>0</v>
      </c>
      <c r="BX20" s="277">
        <f>+'F1 COBERTURA ESTABLECIMIENTOS'!J26</f>
        <v>0</v>
      </c>
      <c r="BY20" s="278">
        <f t="shared" si="0"/>
        <v>0</v>
      </c>
      <c r="BZ20" s="277">
        <f>+'F1 COBERTURA ESTABLECIMIENTOS'!L26</f>
        <v>0</v>
      </c>
      <c r="CA20" s="277">
        <f>+'F1 COBERTURA ESTABLECIMIENTOS'!M26</f>
        <v>0</v>
      </c>
      <c r="CB20" s="277">
        <f>+'F1 COBERTURA ESTABLECIMIENTOS'!N26</f>
        <v>0</v>
      </c>
      <c r="CC20" s="277">
        <f>+'F1 COBERTURA ESTABLECIMIENTOS'!O26</f>
        <v>0</v>
      </c>
      <c r="CD20" s="278">
        <f t="shared" si="1"/>
        <v>0</v>
      </c>
      <c r="CE20" s="277">
        <f t="shared" si="2"/>
        <v>0</v>
      </c>
      <c r="CF20" s="277">
        <f t="shared" si="3"/>
        <v>0</v>
      </c>
      <c r="CG20" s="277">
        <f t="shared" si="4"/>
        <v>0</v>
      </c>
      <c r="CH20" s="277">
        <f t="shared" si="5"/>
        <v>0</v>
      </c>
      <c r="CI20" s="278">
        <f t="shared" si="6"/>
        <v>0</v>
      </c>
      <c r="CJ20" s="275">
        <f t="shared" si="9"/>
        <v>0</v>
      </c>
      <c r="CK20" s="275">
        <f t="shared" si="7"/>
        <v>0</v>
      </c>
      <c r="CL20" s="277">
        <f>+'F1 COBERTURA ESTABLECIMIENTOS'!Q26</f>
        <v>0</v>
      </c>
      <c r="CM20" s="1425">
        <f t="shared" si="8"/>
        <v>0</v>
      </c>
      <c r="CN20" s="268"/>
      <c r="CO20" s="268"/>
      <c r="CP20" s="268"/>
      <c r="CQ20" s="268"/>
    </row>
    <row r="21" spans="1:95" hidden="1">
      <c r="A21" s="1410"/>
      <c r="B21" s="1411"/>
      <c r="C21" s="1106"/>
      <c r="D21" s="1412"/>
      <c r="E21" s="1418"/>
      <c r="F21" s="1418"/>
      <c r="G21" s="1418"/>
      <c r="H21" s="1418"/>
      <c r="I21" s="1414"/>
      <c r="J21" s="1412"/>
      <c r="K21" s="1415"/>
      <c r="L21" s="1415"/>
      <c r="M21" s="1415"/>
      <c r="N21" s="1415"/>
      <c r="O21" s="1412"/>
      <c r="P21" s="1412"/>
      <c r="Q21" s="1415"/>
      <c r="R21" s="1415"/>
      <c r="S21" s="1415"/>
      <c r="T21" s="1415"/>
      <c r="U21" s="1416"/>
      <c r="V21" s="1416"/>
      <c r="W21" s="1416"/>
      <c r="X21" s="1416"/>
      <c r="Y21" s="1412"/>
      <c r="Z21" s="1412"/>
      <c r="AA21" s="1415"/>
      <c r="AB21" s="1415"/>
      <c r="AC21" s="1415"/>
      <c r="AD21" s="1415"/>
      <c r="AE21" s="1416"/>
      <c r="AF21" s="1416"/>
      <c r="AG21" s="1416"/>
      <c r="AH21" s="1416"/>
      <c r="AI21" s="1107"/>
      <c r="AJ21" s="1415"/>
      <c r="AK21" s="1418"/>
      <c r="AL21" s="1107"/>
      <c r="AM21" s="1415"/>
      <c r="AN21" s="1418"/>
      <c r="AO21" s="1108"/>
      <c r="AP21" s="1419"/>
      <c r="AQ21" s="1420"/>
      <c r="AR21" s="1421"/>
      <c r="AS21" s="1420"/>
      <c r="AT21" s="1421"/>
      <c r="AU21" s="1420"/>
      <c r="AV21" s="1421"/>
      <c r="AW21" s="1420"/>
      <c r="AX21" s="1421"/>
      <c r="AY21" s="1420"/>
      <c r="AZ21" s="1421"/>
      <c r="BA21" s="1422"/>
      <c r="BB21" s="1419"/>
      <c r="BC21" s="1420"/>
      <c r="BD21" s="1410"/>
      <c r="BE21" s="1423"/>
      <c r="BF21" s="1410"/>
      <c r="BG21" s="1423"/>
      <c r="BH21" s="1410"/>
      <c r="BI21" s="1423"/>
      <c r="BJ21" s="1410"/>
      <c r="BK21" s="1423"/>
      <c r="BL21" s="1410"/>
      <c r="BM21" s="1423"/>
      <c r="BN21" s="1410"/>
      <c r="BO21" s="1423"/>
      <c r="BP21" s="1410"/>
      <c r="BQ21" s="1424"/>
      <c r="BR21" s="1109"/>
      <c r="BS21" s="271"/>
      <c r="BT21" s="268"/>
      <c r="BU21" s="277">
        <f>+'F1 COBERTURA ESTABLECIMIENTOS'!G27</f>
        <v>0</v>
      </c>
      <c r="BV21" s="277">
        <f>+'F1 COBERTURA ESTABLECIMIENTOS'!H27</f>
        <v>0</v>
      </c>
      <c r="BW21" s="277">
        <f>+'F1 COBERTURA ESTABLECIMIENTOS'!I27</f>
        <v>0</v>
      </c>
      <c r="BX21" s="277">
        <f>+'F1 COBERTURA ESTABLECIMIENTOS'!J27</f>
        <v>0</v>
      </c>
      <c r="BY21" s="278">
        <f t="shared" si="0"/>
        <v>0</v>
      </c>
      <c r="BZ21" s="277">
        <f>+'F1 COBERTURA ESTABLECIMIENTOS'!L27</f>
        <v>0</v>
      </c>
      <c r="CA21" s="277">
        <f>+'F1 COBERTURA ESTABLECIMIENTOS'!M27</f>
        <v>0</v>
      </c>
      <c r="CB21" s="277">
        <f>+'F1 COBERTURA ESTABLECIMIENTOS'!N27</f>
        <v>0</v>
      </c>
      <c r="CC21" s="277">
        <f>+'F1 COBERTURA ESTABLECIMIENTOS'!O27</f>
        <v>0</v>
      </c>
      <c r="CD21" s="278">
        <f t="shared" si="1"/>
        <v>0</v>
      </c>
      <c r="CE21" s="277">
        <f t="shared" si="2"/>
        <v>0</v>
      </c>
      <c r="CF21" s="277">
        <f t="shared" si="3"/>
        <v>0</v>
      </c>
      <c r="CG21" s="277">
        <f t="shared" si="4"/>
        <v>0</v>
      </c>
      <c r="CH21" s="277">
        <f t="shared" si="5"/>
        <v>0</v>
      </c>
      <c r="CI21" s="278">
        <f t="shared" si="6"/>
        <v>0</v>
      </c>
      <c r="CJ21" s="275">
        <f t="shared" si="9"/>
        <v>0</v>
      </c>
      <c r="CK21" s="275">
        <f t="shared" si="7"/>
        <v>0</v>
      </c>
      <c r="CL21" s="277">
        <f>+'F1 COBERTURA ESTABLECIMIENTOS'!Q27</f>
        <v>0</v>
      </c>
      <c r="CM21" s="1425">
        <f t="shared" si="8"/>
        <v>0</v>
      </c>
      <c r="CN21" s="268"/>
      <c r="CO21" s="268"/>
      <c r="CP21" s="268"/>
      <c r="CQ21" s="268"/>
    </row>
    <row r="22" spans="1:95" hidden="1">
      <c r="A22" s="1410"/>
      <c r="B22" s="1411"/>
      <c r="C22" s="1106"/>
      <c r="D22" s="1412"/>
      <c r="E22" s="1418"/>
      <c r="F22" s="1418"/>
      <c r="G22" s="1418"/>
      <c r="H22" s="1418"/>
      <c r="I22" s="1414"/>
      <c r="J22" s="1412"/>
      <c r="K22" s="1415"/>
      <c r="L22" s="1415"/>
      <c r="M22" s="1415"/>
      <c r="N22" s="1415"/>
      <c r="O22" s="1412"/>
      <c r="P22" s="1412"/>
      <c r="Q22" s="1415"/>
      <c r="R22" s="1415"/>
      <c r="S22" s="1415"/>
      <c r="T22" s="1415"/>
      <c r="U22" s="1416"/>
      <c r="V22" s="1416"/>
      <c r="W22" s="1416"/>
      <c r="X22" s="1416"/>
      <c r="Y22" s="1412"/>
      <c r="Z22" s="1412"/>
      <c r="AA22" s="1415"/>
      <c r="AB22" s="1415"/>
      <c r="AC22" s="1415"/>
      <c r="AD22" s="1415"/>
      <c r="AE22" s="1416"/>
      <c r="AF22" s="1416"/>
      <c r="AG22" s="1416"/>
      <c r="AH22" s="1416"/>
      <c r="AI22" s="1107"/>
      <c r="AJ22" s="1415"/>
      <c r="AK22" s="1418"/>
      <c r="AL22" s="1107"/>
      <c r="AM22" s="1415"/>
      <c r="AN22" s="1418"/>
      <c r="AO22" s="1108"/>
      <c r="AP22" s="1419"/>
      <c r="AQ22" s="1420"/>
      <c r="AR22" s="1421"/>
      <c r="AS22" s="1420"/>
      <c r="AT22" s="1421"/>
      <c r="AU22" s="1420"/>
      <c r="AV22" s="1421"/>
      <c r="AW22" s="1420"/>
      <c r="AX22" s="1421"/>
      <c r="AY22" s="1420"/>
      <c r="AZ22" s="1421"/>
      <c r="BA22" s="1422"/>
      <c r="BB22" s="1419"/>
      <c r="BC22" s="1420"/>
      <c r="BD22" s="1410"/>
      <c r="BE22" s="1423"/>
      <c r="BF22" s="1410"/>
      <c r="BG22" s="1423"/>
      <c r="BH22" s="1410"/>
      <c r="BI22" s="1423"/>
      <c r="BJ22" s="1410"/>
      <c r="BK22" s="1423"/>
      <c r="BL22" s="1410"/>
      <c r="BM22" s="1423"/>
      <c r="BN22" s="1410"/>
      <c r="BO22" s="1423"/>
      <c r="BP22" s="1410"/>
      <c r="BQ22" s="1424"/>
      <c r="BR22" s="1109"/>
      <c r="BS22" s="271"/>
      <c r="BT22" s="268"/>
      <c r="BU22" s="277">
        <f>+'F1 COBERTURA ESTABLECIMIENTOS'!G28</f>
        <v>0</v>
      </c>
      <c r="BV22" s="277">
        <f>+'F1 COBERTURA ESTABLECIMIENTOS'!H28</f>
        <v>0</v>
      </c>
      <c r="BW22" s="277">
        <f>+'F1 COBERTURA ESTABLECIMIENTOS'!I28</f>
        <v>0</v>
      </c>
      <c r="BX22" s="277">
        <f>+'F1 COBERTURA ESTABLECIMIENTOS'!J28</f>
        <v>0</v>
      </c>
      <c r="BY22" s="278">
        <f t="shared" si="0"/>
        <v>0</v>
      </c>
      <c r="BZ22" s="277">
        <f>+'F1 COBERTURA ESTABLECIMIENTOS'!L28</f>
        <v>0</v>
      </c>
      <c r="CA22" s="277">
        <f>+'F1 COBERTURA ESTABLECIMIENTOS'!M28</f>
        <v>0</v>
      </c>
      <c r="CB22" s="277">
        <f>+'F1 COBERTURA ESTABLECIMIENTOS'!N28</f>
        <v>0</v>
      </c>
      <c r="CC22" s="277">
        <f>+'F1 COBERTURA ESTABLECIMIENTOS'!O28</f>
        <v>0</v>
      </c>
      <c r="CD22" s="278">
        <f t="shared" si="1"/>
        <v>0</v>
      </c>
      <c r="CE22" s="277">
        <f t="shared" si="2"/>
        <v>0</v>
      </c>
      <c r="CF22" s="277">
        <f t="shared" si="3"/>
        <v>0</v>
      </c>
      <c r="CG22" s="277">
        <f t="shared" si="4"/>
        <v>0</v>
      </c>
      <c r="CH22" s="277">
        <f t="shared" si="5"/>
        <v>0</v>
      </c>
      <c r="CI22" s="278">
        <f t="shared" si="6"/>
        <v>0</v>
      </c>
      <c r="CJ22" s="275">
        <f t="shared" si="9"/>
        <v>0</v>
      </c>
      <c r="CK22" s="275">
        <f t="shared" si="7"/>
        <v>0</v>
      </c>
      <c r="CL22" s="277">
        <f>+'F1 COBERTURA ESTABLECIMIENTOS'!Q28</f>
        <v>0</v>
      </c>
      <c r="CM22" s="1425">
        <f t="shared" si="8"/>
        <v>0</v>
      </c>
      <c r="CN22" s="268"/>
      <c r="CO22" s="268"/>
      <c r="CP22" s="268"/>
      <c r="CQ22" s="268"/>
    </row>
    <row r="23" spans="1:95" hidden="1">
      <c r="A23" s="1410"/>
      <c r="B23" s="1411"/>
      <c r="C23" s="1412"/>
      <c r="D23" s="1412"/>
      <c r="E23" s="1426"/>
      <c r="F23" s="1426"/>
      <c r="G23" s="1426"/>
      <c r="H23" s="1426"/>
      <c r="I23" s="1412"/>
      <c r="J23" s="1412"/>
      <c r="K23" s="1426"/>
      <c r="L23" s="1426"/>
      <c r="M23" s="1426"/>
      <c r="N23" s="1426"/>
      <c r="O23" s="1412"/>
      <c r="P23" s="1412"/>
      <c r="Q23" s="1426"/>
      <c r="R23" s="1426"/>
      <c r="S23" s="1426"/>
      <c r="T23" s="1426"/>
      <c r="U23" s="1415"/>
      <c r="V23" s="1415"/>
      <c r="W23" s="1415"/>
      <c r="X23" s="1415"/>
      <c r="Y23" s="1412"/>
      <c r="Z23" s="1412"/>
      <c r="AA23" s="1426"/>
      <c r="AB23" s="1426"/>
      <c r="AC23" s="1426"/>
      <c r="AD23" s="1426"/>
      <c r="AE23" s="1412"/>
      <c r="AF23" s="1412"/>
      <c r="AG23" s="1412"/>
      <c r="AH23" s="1412"/>
      <c r="AI23" s="1415"/>
      <c r="AJ23" s="1415"/>
      <c r="AK23" s="1412"/>
      <c r="AL23" s="1412"/>
      <c r="AM23" s="1415"/>
      <c r="AN23" s="1415"/>
      <c r="AO23" s="1427"/>
      <c r="AP23" s="1419"/>
      <c r="AQ23" s="1420"/>
      <c r="AR23" s="1421"/>
      <c r="AS23" s="1420"/>
      <c r="AT23" s="1421"/>
      <c r="AU23" s="1420"/>
      <c r="AV23" s="1421"/>
      <c r="AW23" s="1420"/>
      <c r="AX23" s="1421"/>
      <c r="AY23" s="1420"/>
      <c r="AZ23" s="1421"/>
      <c r="BA23" s="1422"/>
      <c r="BB23" s="1419"/>
      <c r="BC23" s="1420"/>
      <c r="BD23" s="1410"/>
      <c r="BE23" s="1423"/>
      <c r="BF23" s="1410"/>
      <c r="BG23" s="1423"/>
      <c r="BH23" s="1410"/>
      <c r="BI23" s="1423"/>
      <c r="BJ23" s="1410"/>
      <c r="BK23" s="1423"/>
      <c r="BL23" s="1410"/>
      <c r="BM23" s="1423"/>
      <c r="BN23" s="1410"/>
      <c r="BO23" s="1423"/>
      <c r="BP23" s="1410"/>
      <c r="BQ23" s="1424"/>
      <c r="BR23" s="1109"/>
      <c r="BS23" s="271"/>
      <c r="BT23" s="268"/>
      <c r="BU23" s="277">
        <f>+'F1 COBERTURA ESTABLECIMIENTOS'!G29</f>
        <v>0</v>
      </c>
      <c r="BV23" s="277">
        <f>+'F1 COBERTURA ESTABLECIMIENTOS'!H29</f>
        <v>0</v>
      </c>
      <c r="BW23" s="277">
        <f>+'F1 COBERTURA ESTABLECIMIENTOS'!I29</f>
        <v>0</v>
      </c>
      <c r="BX23" s="277">
        <f>+'F1 COBERTURA ESTABLECIMIENTOS'!J29</f>
        <v>0</v>
      </c>
      <c r="BY23" s="278">
        <f t="shared" si="0"/>
        <v>0</v>
      </c>
      <c r="BZ23" s="277">
        <f>+'F1 COBERTURA ESTABLECIMIENTOS'!L29</f>
        <v>0</v>
      </c>
      <c r="CA23" s="277">
        <f>+'F1 COBERTURA ESTABLECIMIENTOS'!M29</f>
        <v>0</v>
      </c>
      <c r="CB23" s="277">
        <f>+'F1 COBERTURA ESTABLECIMIENTOS'!N29</f>
        <v>0</v>
      </c>
      <c r="CC23" s="277">
        <f>+'F1 COBERTURA ESTABLECIMIENTOS'!O29</f>
        <v>0</v>
      </c>
      <c r="CD23" s="278">
        <f t="shared" si="1"/>
        <v>0</v>
      </c>
      <c r="CE23" s="277">
        <f t="shared" si="2"/>
        <v>0</v>
      </c>
      <c r="CF23" s="277">
        <f t="shared" si="3"/>
        <v>0</v>
      </c>
      <c r="CG23" s="277">
        <f t="shared" si="4"/>
        <v>0</v>
      </c>
      <c r="CH23" s="277">
        <f t="shared" si="5"/>
        <v>0</v>
      </c>
      <c r="CI23" s="278">
        <f t="shared" si="6"/>
        <v>0</v>
      </c>
      <c r="CJ23" s="275">
        <f t="shared" si="9"/>
        <v>0</v>
      </c>
      <c r="CK23" s="275">
        <f t="shared" si="7"/>
        <v>0</v>
      </c>
      <c r="CL23" s="277">
        <f>+'F1 COBERTURA ESTABLECIMIENTOS'!Q29</f>
        <v>0</v>
      </c>
      <c r="CM23" s="1425">
        <f t="shared" si="8"/>
        <v>0</v>
      </c>
      <c r="CN23" s="268"/>
      <c r="CO23" s="268"/>
      <c r="CP23" s="268"/>
      <c r="CQ23" s="268"/>
    </row>
    <row r="24" spans="1:95" hidden="1">
      <c r="A24" s="1410"/>
      <c r="B24" s="1411"/>
      <c r="C24" s="1412"/>
      <c r="D24" s="1412"/>
      <c r="E24" s="1426"/>
      <c r="F24" s="1426"/>
      <c r="G24" s="1426"/>
      <c r="H24" s="1426"/>
      <c r="I24" s="1412"/>
      <c r="J24" s="1412"/>
      <c r="K24" s="1426"/>
      <c r="L24" s="1426"/>
      <c r="M24" s="1426"/>
      <c r="N24" s="1426"/>
      <c r="O24" s="1412"/>
      <c r="P24" s="1412"/>
      <c r="Q24" s="1426"/>
      <c r="R24" s="1426"/>
      <c r="S24" s="1426"/>
      <c r="T24" s="1426"/>
      <c r="U24" s="1415"/>
      <c r="V24" s="1415"/>
      <c r="W24" s="1415"/>
      <c r="X24" s="1415"/>
      <c r="Y24" s="1412"/>
      <c r="Z24" s="1412"/>
      <c r="AA24" s="1426"/>
      <c r="AB24" s="1426"/>
      <c r="AC24" s="1426"/>
      <c r="AD24" s="1426"/>
      <c r="AE24" s="1412"/>
      <c r="AF24" s="1412"/>
      <c r="AG24" s="1412"/>
      <c r="AH24" s="1412"/>
      <c r="AI24" s="1415"/>
      <c r="AJ24" s="1415"/>
      <c r="AK24" s="1412"/>
      <c r="AL24" s="1412"/>
      <c r="AM24" s="1415"/>
      <c r="AN24" s="1415"/>
      <c r="AO24" s="1427"/>
      <c r="AP24" s="1419"/>
      <c r="AQ24" s="1420"/>
      <c r="AR24" s="1421"/>
      <c r="AS24" s="1420"/>
      <c r="AT24" s="1421"/>
      <c r="AU24" s="1420"/>
      <c r="AV24" s="1421"/>
      <c r="AW24" s="1420"/>
      <c r="AX24" s="1421"/>
      <c r="AY24" s="1420"/>
      <c r="AZ24" s="1421"/>
      <c r="BA24" s="1422"/>
      <c r="BB24" s="1419"/>
      <c r="BC24" s="1420"/>
      <c r="BD24" s="1410"/>
      <c r="BE24" s="1423"/>
      <c r="BF24" s="1410"/>
      <c r="BG24" s="1423"/>
      <c r="BH24" s="1410"/>
      <c r="BI24" s="1423"/>
      <c r="BJ24" s="1410"/>
      <c r="BK24" s="1423"/>
      <c r="BL24" s="1410"/>
      <c r="BM24" s="1423"/>
      <c r="BN24" s="1410"/>
      <c r="BO24" s="1423"/>
      <c r="BP24" s="1410"/>
      <c r="BQ24" s="1424"/>
      <c r="BR24" s="1109"/>
      <c r="BS24" s="271"/>
      <c r="BT24" s="268"/>
      <c r="BU24" s="277">
        <f>+'F1 COBERTURA ESTABLECIMIENTOS'!G30</f>
        <v>0</v>
      </c>
      <c r="BV24" s="277">
        <f>+'F1 COBERTURA ESTABLECIMIENTOS'!H30</f>
        <v>0</v>
      </c>
      <c r="BW24" s="277">
        <f>+'F1 COBERTURA ESTABLECIMIENTOS'!I30</f>
        <v>0</v>
      </c>
      <c r="BX24" s="277">
        <f>+'F1 COBERTURA ESTABLECIMIENTOS'!J30</f>
        <v>0</v>
      </c>
      <c r="BY24" s="278">
        <f t="shared" si="0"/>
        <v>0</v>
      </c>
      <c r="BZ24" s="277">
        <f>+'F1 COBERTURA ESTABLECIMIENTOS'!L30</f>
        <v>0</v>
      </c>
      <c r="CA24" s="277">
        <f>+'F1 COBERTURA ESTABLECIMIENTOS'!M30</f>
        <v>0</v>
      </c>
      <c r="CB24" s="277">
        <f>+'F1 COBERTURA ESTABLECIMIENTOS'!N30</f>
        <v>0</v>
      </c>
      <c r="CC24" s="277">
        <f>+'F1 COBERTURA ESTABLECIMIENTOS'!O30</f>
        <v>0</v>
      </c>
      <c r="CD24" s="278">
        <f t="shared" si="1"/>
        <v>0</v>
      </c>
      <c r="CE24" s="277">
        <f t="shared" si="2"/>
        <v>0</v>
      </c>
      <c r="CF24" s="277">
        <f t="shared" si="3"/>
        <v>0</v>
      </c>
      <c r="CG24" s="277">
        <f t="shared" si="4"/>
        <v>0</v>
      </c>
      <c r="CH24" s="277">
        <f t="shared" si="5"/>
        <v>0</v>
      </c>
      <c r="CI24" s="278">
        <f t="shared" si="6"/>
        <v>0</v>
      </c>
      <c r="CJ24" s="275">
        <f t="shared" si="9"/>
        <v>0</v>
      </c>
      <c r="CK24" s="275">
        <f t="shared" si="7"/>
        <v>0</v>
      </c>
      <c r="CL24" s="277">
        <f>+'F1 COBERTURA ESTABLECIMIENTOS'!Q30</f>
        <v>0</v>
      </c>
      <c r="CM24" s="1425">
        <f t="shared" si="8"/>
        <v>0</v>
      </c>
      <c r="CN24" s="268"/>
      <c r="CO24" s="268"/>
      <c r="CP24" s="268"/>
      <c r="CQ24" s="268"/>
    </row>
    <row r="25" spans="1:95" hidden="1">
      <c r="A25" s="1410"/>
      <c r="B25" s="1411"/>
      <c r="C25" s="1412"/>
      <c r="D25" s="1412"/>
      <c r="E25" s="1426"/>
      <c r="F25" s="1426"/>
      <c r="G25" s="1426"/>
      <c r="H25" s="1426"/>
      <c r="I25" s="1412"/>
      <c r="J25" s="1412"/>
      <c r="K25" s="1426"/>
      <c r="L25" s="1426"/>
      <c r="M25" s="1426"/>
      <c r="N25" s="1426"/>
      <c r="O25" s="1412"/>
      <c r="P25" s="1412"/>
      <c r="Q25" s="1426"/>
      <c r="R25" s="1426"/>
      <c r="S25" s="1426"/>
      <c r="T25" s="1426"/>
      <c r="U25" s="1415"/>
      <c r="V25" s="1415"/>
      <c r="W25" s="1415"/>
      <c r="X25" s="1415"/>
      <c r="Y25" s="1412"/>
      <c r="Z25" s="1412"/>
      <c r="AA25" s="1426"/>
      <c r="AB25" s="1426"/>
      <c r="AC25" s="1426"/>
      <c r="AD25" s="1426"/>
      <c r="AE25" s="1412"/>
      <c r="AF25" s="1412"/>
      <c r="AG25" s="1412"/>
      <c r="AH25" s="1412"/>
      <c r="AI25" s="1415"/>
      <c r="AJ25" s="1415"/>
      <c r="AK25" s="1412"/>
      <c r="AL25" s="1412"/>
      <c r="AM25" s="1415"/>
      <c r="AN25" s="1415"/>
      <c r="AO25" s="1427"/>
      <c r="AP25" s="1419"/>
      <c r="AQ25" s="1420"/>
      <c r="AR25" s="1421"/>
      <c r="AS25" s="1420"/>
      <c r="AT25" s="1421"/>
      <c r="AU25" s="1420"/>
      <c r="AV25" s="1421"/>
      <c r="AW25" s="1420"/>
      <c r="AX25" s="1421"/>
      <c r="AY25" s="1420"/>
      <c r="AZ25" s="1421"/>
      <c r="BA25" s="1422"/>
      <c r="BB25" s="1419"/>
      <c r="BC25" s="1420"/>
      <c r="BD25" s="1410"/>
      <c r="BE25" s="1423"/>
      <c r="BF25" s="1410"/>
      <c r="BG25" s="1423"/>
      <c r="BH25" s="1410"/>
      <c r="BI25" s="1423"/>
      <c r="BJ25" s="1410"/>
      <c r="BK25" s="1423"/>
      <c r="BL25" s="1410"/>
      <c r="BM25" s="1423"/>
      <c r="BN25" s="1410"/>
      <c r="BO25" s="1423"/>
      <c r="BP25" s="1410"/>
      <c r="BQ25" s="1424"/>
      <c r="BR25" s="1109"/>
      <c r="BS25" s="271"/>
      <c r="BT25" s="268"/>
      <c r="BU25" s="277">
        <f>+'F1 COBERTURA ESTABLECIMIENTOS'!G31</f>
        <v>0</v>
      </c>
      <c r="BV25" s="277">
        <f>+'F1 COBERTURA ESTABLECIMIENTOS'!H31</f>
        <v>0</v>
      </c>
      <c r="BW25" s="277">
        <f>+'F1 COBERTURA ESTABLECIMIENTOS'!I31</f>
        <v>0</v>
      </c>
      <c r="BX25" s="277">
        <f>+'F1 COBERTURA ESTABLECIMIENTOS'!J31</f>
        <v>0</v>
      </c>
      <c r="BY25" s="278">
        <f t="shared" si="0"/>
        <v>0</v>
      </c>
      <c r="BZ25" s="277">
        <f>+'F1 COBERTURA ESTABLECIMIENTOS'!L31</f>
        <v>0</v>
      </c>
      <c r="CA25" s="277">
        <f>+'F1 COBERTURA ESTABLECIMIENTOS'!M31</f>
        <v>0</v>
      </c>
      <c r="CB25" s="277">
        <f>+'F1 COBERTURA ESTABLECIMIENTOS'!N31</f>
        <v>0</v>
      </c>
      <c r="CC25" s="277">
        <f>+'F1 COBERTURA ESTABLECIMIENTOS'!O31</f>
        <v>0</v>
      </c>
      <c r="CD25" s="278">
        <f t="shared" si="1"/>
        <v>0</v>
      </c>
      <c r="CE25" s="277">
        <f t="shared" si="2"/>
        <v>0</v>
      </c>
      <c r="CF25" s="277">
        <f t="shared" si="3"/>
        <v>0</v>
      </c>
      <c r="CG25" s="277">
        <f t="shared" si="4"/>
        <v>0</v>
      </c>
      <c r="CH25" s="277">
        <f t="shared" si="5"/>
        <v>0</v>
      </c>
      <c r="CI25" s="278">
        <f t="shared" si="6"/>
        <v>0</v>
      </c>
      <c r="CJ25" s="275">
        <f t="shared" si="9"/>
        <v>0</v>
      </c>
      <c r="CK25" s="275">
        <f t="shared" si="7"/>
        <v>0</v>
      </c>
      <c r="CL25" s="277">
        <f>+'F1 COBERTURA ESTABLECIMIENTOS'!Q31</f>
        <v>0</v>
      </c>
      <c r="CM25" s="1425">
        <f t="shared" si="8"/>
        <v>0</v>
      </c>
      <c r="CN25" s="268"/>
      <c r="CO25" s="268"/>
      <c r="CP25" s="268"/>
      <c r="CQ25" s="268"/>
    </row>
    <row r="26" spans="1:95" hidden="1">
      <c r="A26" s="1410"/>
      <c r="B26" s="1411"/>
      <c r="C26" s="1412"/>
      <c r="D26" s="1412"/>
      <c r="E26" s="1414"/>
      <c r="F26" s="1412"/>
      <c r="G26" s="1412"/>
      <c r="H26" s="1412"/>
      <c r="I26" s="1412"/>
      <c r="J26" s="1412"/>
      <c r="K26" s="1412"/>
      <c r="L26" s="1412"/>
      <c r="M26" s="1412"/>
      <c r="N26" s="1412"/>
      <c r="O26" s="1412"/>
      <c r="P26" s="1412"/>
      <c r="Q26" s="1412"/>
      <c r="R26" s="1412"/>
      <c r="S26" s="1412"/>
      <c r="T26" s="1412"/>
      <c r="U26" s="1412"/>
      <c r="V26" s="1412"/>
      <c r="W26" s="1412"/>
      <c r="X26" s="1412"/>
      <c r="Y26" s="1412"/>
      <c r="Z26" s="1412"/>
      <c r="AA26" s="1412"/>
      <c r="AB26" s="1412"/>
      <c r="AC26" s="1412"/>
      <c r="AD26" s="1412"/>
      <c r="AE26" s="1412"/>
      <c r="AF26" s="1412"/>
      <c r="AG26" s="1412"/>
      <c r="AH26" s="1412"/>
      <c r="AI26" s="1412"/>
      <c r="AJ26" s="1412"/>
      <c r="AK26" s="1412"/>
      <c r="AL26" s="1412"/>
      <c r="AM26" s="1412"/>
      <c r="AN26" s="1412"/>
      <c r="AO26" s="1428"/>
      <c r="AP26" s="1419"/>
      <c r="AQ26" s="1420"/>
      <c r="AR26" s="1421"/>
      <c r="AS26" s="1420"/>
      <c r="AT26" s="1421"/>
      <c r="AU26" s="1420"/>
      <c r="AV26" s="1421"/>
      <c r="AW26" s="1420"/>
      <c r="AX26" s="1421"/>
      <c r="AY26" s="1420"/>
      <c r="AZ26" s="1421"/>
      <c r="BA26" s="1422"/>
      <c r="BB26" s="1419"/>
      <c r="BC26" s="1420"/>
      <c r="BD26" s="1410"/>
      <c r="BE26" s="1423"/>
      <c r="BF26" s="1410"/>
      <c r="BG26" s="1423"/>
      <c r="BH26" s="1410"/>
      <c r="BI26" s="1423"/>
      <c r="BJ26" s="1410"/>
      <c r="BK26" s="1423"/>
      <c r="BL26" s="1410"/>
      <c r="BM26" s="1423"/>
      <c r="BN26" s="1410"/>
      <c r="BO26" s="1423"/>
      <c r="BP26" s="1410"/>
      <c r="BQ26" s="1424"/>
      <c r="BR26" s="1109"/>
      <c r="BS26" s="271"/>
      <c r="BT26" s="268"/>
      <c r="BU26" s="277">
        <f>+'F1 COBERTURA ESTABLECIMIENTOS'!G32</f>
        <v>0</v>
      </c>
      <c r="BV26" s="277">
        <f>+'F1 COBERTURA ESTABLECIMIENTOS'!H32</f>
        <v>0</v>
      </c>
      <c r="BW26" s="277">
        <f>+'F1 COBERTURA ESTABLECIMIENTOS'!I32</f>
        <v>0</v>
      </c>
      <c r="BX26" s="277">
        <f>+'F1 COBERTURA ESTABLECIMIENTOS'!J32</f>
        <v>0</v>
      </c>
      <c r="BY26" s="278">
        <f t="shared" si="0"/>
        <v>0</v>
      </c>
      <c r="BZ26" s="277">
        <f>+'F1 COBERTURA ESTABLECIMIENTOS'!L32</f>
        <v>0</v>
      </c>
      <c r="CA26" s="277">
        <f>+'F1 COBERTURA ESTABLECIMIENTOS'!M32</f>
        <v>0</v>
      </c>
      <c r="CB26" s="277">
        <f>+'F1 COBERTURA ESTABLECIMIENTOS'!N32</f>
        <v>0</v>
      </c>
      <c r="CC26" s="277">
        <f>+'F1 COBERTURA ESTABLECIMIENTOS'!O32</f>
        <v>0</v>
      </c>
      <c r="CD26" s="278">
        <f t="shared" si="1"/>
        <v>0</v>
      </c>
      <c r="CE26" s="277">
        <f t="shared" si="2"/>
        <v>0</v>
      </c>
      <c r="CF26" s="277">
        <f t="shared" si="3"/>
        <v>0</v>
      </c>
      <c r="CG26" s="277">
        <f t="shared" si="4"/>
        <v>0</v>
      </c>
      <c r="CH26" s="277">
        <f t="shared" si="5"/>
        <v>0</v>
      </c>
      <c r="CI26" s="278">
        <f t="shared" si="6"/>
        <v>0</v>
      </c>
      <c r="CJ26" s="275">
        <f t="shared" si="9"/>
        <v>0</v>
      </c>
      <c r="CK26" s="275">
        <f t="shared" si="7"/>
        <v>0</v>
      </c>
      <c r="CL26" s="277">
        <f>+'F1 COBERTURA ESTABLECIMIENTOS'!Q32</f>
        <v>0</v>
      </c>
      <c r="CM26" s="1425">
        <f t="shared" si="8"/>
        <v>0</v>
      </c>
      <c r="CN26" s="268"/>
      <c r="CO26" s="268"/>
      <c r="CP26" s="268"/>
      <c r="CQ26" s="268"/>
    </row>
    <row r="27" spans="1:95" hidden="1">
      <c r="A27" s="1410"/>
      <c r="B27" s="1411"/>
      <c r="C27" s="1412"/>
      <c r="D27" s="1412"/>
      <c r="E27" s="1414"/>
      <c r="F27" s="1412"/>
      <c r="G27" s="1412"/>
      <c r="H27" s="1412"/>
      <c r="I27" s="1412"/>
      <c r="J27" s="1412"/>
      <c r="K27" s="1412"/>
      <c r="L27" s="1412"/>
      <c r="M27" s="1412"/>
      <c r="N27" s="1412"/>
      <c r="O27" s="1412"/>
      <c r="P27" s="1412"/>
      <c r="Q27" s="1412"/>
      <c r="R27" s="1412"/>
      <c r="S27" s="1412"/>
      <c r="T27" s="1412"/>
      <c r="U27" s="1412"/>
      <c r="V27" s="1412"/>
      <c r="W27" s="1412"/>
      <c r="X27" s="1412"/>
      <c r="Y27" s="1412"/>
      <c r="Z27" s="1412"/>
      <c r="AA27" s="1412"/>
      <c r="AB27" s="1412"/>
      <c r="AC27" s="1412"/>
      <c r="AD27" s="1412"/>
      <c r="AE27" s="1412"/>
      <c r="AF27" s="1412"/>
      <c r="AG27" s="1412"/>
      <c r="AH27" s="1412"/>
      <c r="AI27" s="1412"/>
      <c r="AJ27" s="1412"/>
      <c r="AK27" s="1412"/>
      <c r="AL27" s="1412"/>
      <c r="AM27" s="1412"/>
      <c r="AN27" s="1412"/>
      <c r="AO27" s="1428"/>
      <c r="AP27" s="1419"/>
      <c r="AQ27" s="1420"/>
      <c r="AR27" s="1421"/>
      <c r="AS27" s="1420"/>
      <c r="AT27" s="1421"/>
      <c r="AU27" s="1420"/>
      <c r="AV27" s="1421"/>
      <c r="AW27" s="1420"/>
      <c r="AX27" s="1421"/>
      <c r="AY27" s="1420"/>
      <c r="AZ27" s="1421"/>
      <c r="BA27" s="1422"/>
      <c r="BB27" s="1419"/>
      <c r="BC27" s="1420"/>
      <c r="BD27" s="1410"/>
      <c r="BE27" s="1423"/>
      <c r="BF27" s="1410"/>
      <c r="BG27" s="1423"/>
      <c r="BH27" s="1410"/>
      <c r="BI27" s="1423"/>
      <c r="BJ27" s="1410"/>
      <c r="BK27" s="1423"/>
      <c r="BL27" s="1410"/>
      <c r="BM27" s="1423"/>
      <c r="BN27" s="1410"/>
      <c r="BO27" s="1423"/>
      <c r="BP27" s="1410"/>
      <c r="BQ27" s="1424"/>
      <c r="BR27" s="1109"/>
      <c r="BS27" s="271"/>
      <c r="BT27" s="268"/>
      <c r="BU27" s="277">
        <f>+'F1 COBERTURA ESTABLECIMIENTOS'!G33</f>
        <v>0</v>
      </c>
      <c r="BV27" s="277">
        <f>+'F1 COBERTURA ESTABLECIMIENTOS'!H33</f>
        <v>0</v>
      </c>
      <c r="BW27" s="277">
        <f>+'F1 COBERTURA ESTABLECIMIENTOS'!I33</f>
        <v>0</v>
      </c>
      <c r="BX27" s="277">
        <f>+'F1 COBERTURA ESTABLECIMIENTOS'!J33</f>
        <v>0</v>
      </c>
      <c r="BY27" s="278">
        <f t="shared" si="0"/>
        <v>0</v>
      </c>
      <c r="BZ27" s="277">
        <f>+'F1 COBERTURA ESTABLECIMIENTOS'!L33</f>
        <v>0</v>
      </c>
      <c r="CA27" s="277">
        <f>+'F1 COBERTURA ESTABLECIMIENTOS'!M33</f>
        <v>0</v>
      </c>
      <c r="CB27" s="277">
        <f>+'F1 COBERTURA ESTABLECIMIENTOS'!N33</f>
        <v>0</v>
      </c>
      <c r="CC27" s="277">
        <f>+'F1 COBERTURA ESTABLECIMIENTOS'!O33</f>
        <v>0</v>
      </c>
      <c r="CD27" s="278">
        <f t="shared" si="1"/>
        <v>0</v>
      </c>
      <c r="CE27" s="277">
        <f t="shared" si="2"/>
        <v>0</v>
      </c>
      <c r="CF27" s="277">
        <f t="shared" si="3"/>
        <v>0</v>
      </c>
      <c r="CG27" s="277">
        <f t="shared" si="4"/>
        <v>0</v>
      </c>
      <c r="CH27" s="277">
        <f t="shared" si="5"/>
        <v>0</v>
      </c>
      <c r="CI27" s="278">
        <f t="shared" si="6"/>
        <v>0</v>
      </c>
      <c r="CJ27" s="275">
        <f t="shared" si="9"/>
        <v>0</v>
      </c>
      <c r="CK27" s="275">
        <f t="shared" si="7"/>
        <v>0</v>
      </c>
      <c r="CL27" s="277">
        <f>+'F1 COBERTURA ESTABLECIMIENTOS'!Q33</f>
        <v>0</v>
      </c>
      <c r="CM27" s="1425">
        <f t="shared" si="8"/>
        <v>0</v>
      </c>
      <c r="CN27" s="268"/>
      <c r="CO27" s="268"/>
      <c r="CP27" s="268"/>
      <c r="CQ27" s="268"/>
    </row>
    <row r="28" spans="1:95" hidden="1">
      <c r="A28" s="1410"/>
      <c r="B28" s="1411"/>
      <c r="C28" s="1412"/>
      <c r="D28" s="1412"/>
      <c r="E28" s="1414"/>
      <c r="F28" s="1412"/>
      <c r="G28" s="1412"/>
      <c r="H28" s="1412"/>
      <c r="I28" s="1412"/>
      <c r="J28" s="1412"/>
      <c r="K28" s="1412"/>
      <c r="L28" s="1412"/>
      <c r="M28" s="1412"/>
      <c r="N28" s="1412"/>
      <c r="O28" s="1412"/>
      <c r="P28" s="1412"/>
      <c r="Q28" s="1412"/>
      <c r="R28" s="1412"/>
      <c r="S28" s="1412"/>
      <c r="T28" s="1412"/>
      <c r="U28" s="1412"/>
      <c r="V28" s="1412"/>
      <c r="W28" s="1412"/>
      <c r="X28" s="1412"/>
      <c r="Y28" s="1412"/>
      <c r="Z28" s="1412"/>
      <c r="AA28" s="1412"/>
      <c r="AB28" s="1412"/>
      <c r="AC28" s="1412"/>
      <c r="AD28" s="1412"/>
      <c r="AE28" s="1412"/>
      <c r="AF28" s="1412"/>
      <c r="AG28" s="1412"/>
      <c r="AH28" s="1412"/>
      <c r="AI28" s="1412"/>
      <c r="AJ28" s="1412"/>
      <c r="AK28" s="1412"/>
      <c r="AL28" s="1412"/>
      <c r="AM28" s="1412"/>
      <c r="AN28" s="1412"/>
      <c r="AO28" s="1428"/>
      <c r="AP28" s="1419"/>
      <c r="AQ28" s="1420"/>
      <c r="AR28" s="1421"/>
      <c r="AS28" s="1420"/>
      <c r="AT28" s="1421"/>
      <c r="AU28" s="1420"/>
      <c r="AV28" s="1421"/>
      <c r="AW28" s="1420"/>
      <c r="AX28" s="1421"/>
      <c r="AY28" s="1420"/>
      <c r="AZ28" s="1421"/>
      <c r="BA28" s="1422"/>
      <c r="BB28" s="1419"/>
      <c r="BC28" s="1420"/>
      <c r="BD28" s="1410"/>
      <c r="BE28" s="1423"/>
      <c r="BF28" s="1410"/>
      <c r="BG28" s="1423"/>
      <c r="BH28" s="1410"/>
      <c r="BI28" s="1423"/>
      <c r="BJ28" s="1410"/>
      <c r="BK28" s="1423"/>
      <c r="BL28" s="1410"/>
      <c r="BM28" s="1423"/>
      <c r="BN28" s="1410"/>
      <c r="BO28" s="1423"/>
      <c r="BP28" s="1410"/>
      <c r="BQ28" s="1424"/>
      <c r="BR28" s="1109"/>
      <c r="BS28" s="271"/>
      <c r="BT28" s="268"/>
      <c r="BU28" s="277">
        <f>+'F1 COBERTURA ESTABLECIMIENTOS'!G34</f>
        <v>0</v>
      </c>
      <c r="BV28" s="277">
        <f>+'F1 COBERTURA ESTABLECIMIENTOS'!H34</f>
        <v>0</v>
      </c>
      <c r="BW28" s="277">
        <f>+'F1 COBERTURA ESTABLECIMIENTOS'!I34</f>
        <v>0</v>
      </c>
      <c r="BX28" s="277">
        <f>+'F1 COBERTURA ESTABLECIMIENTOS'!J34</f>
        <v>0</v>
      </c>
      <c r="BY28" s="278">
        <f t="shared" si="0"/>
        <v>0</v>
      </c>
      <c r="BZ28" s="277">
        <f>+'F1 COBERTURA ESTABLECIMIENTOS'!L34</f>
        <v>0</v>
      </c>
      <c r="CA28" s="277">
        <f>+'F1 COBERTURA ESTABLECIMIENTOS'!M34</f>
        <v>0</v>
      </c>
      <c r="CB28" s="277">
        <f>+'F1 COBERTURA ESTABLECIMIENTOS'!N34</f>
        <v>0</v>
      </c>
      <c r="CC28" s="277">
        <f>+'F1 COBERTURA ESTABLECIMIENTOS'!O34</f>
        <v>0</v>
      </c>
      <c r="CD28" s="278">
        <f t="shared" si="1"/>
        <v>0</v>
      </c>
      <c r="CE28" s="277">
        <f t="shared" si="2"/>
        <v>0</v>
      </c>
      <c r="CF28" s="277">
        <f t="shared" si="3"/>
        <v>0</v>
      </c>
      <c r="CG28" s="277">
        <f t="shared" si="4"/>
        <v>0</v>
      </c>
      <c r="CH28" s="277">
        <f t="shared" si="5"/>
        <v>0</v>
      </c>
      <c r="CI28" s="278">
        <f t="shared" si="6"/>
        <v>0</v>
      </c>
      <c r="CJ28" s="275">
        <f t="shared" si="9"/>
        <v>0</v>
      </c>
      <c r="CK28" s="275">
        <f t="shared" si="7"/>
        <v>0</v>
      </c>
      <c r="CL28" s="277">
        <f>+'F1 COBERTURA ESTABLECIMIENTOS'!Q34</f>
        <v>0</v>
      </c>
      <c r="CM28" s="1425">
        <f t="shared" si="8"/>
        <v>0</v>
      </c>
      <c r="CN28" s="268"/>
      <c r="CO28" s="268"/>
      <c r="CP28" s="268"/>
      <c r="CQ28" s="268"/>
    </row>
    <row r="29" spans="1:95" hidden="1">
      <c r="A29" s="1410"/>
      <c r="B29" s="1411"/>
      <c r="C29" s="1412"/>
      <c r="D29" s="1412"/>
      <c r="E29" s="1414"/>
      <c r="F29" s="1412"/>
      <c r="G29" s="1412"/>
      <c r="H29" s="1412"/>
      <c r="I29" s="1412"/>
      <c r="J29" s="1412"/>
      <c r="K29" s="1412"/>
      <c r="L29" s="1412"/>
      <c r="M29" s="1412"/>
      <c r="N29" s="1412"/>
      <c r="O29" s="1412"/>
      <c r="P29" s="1412"/>
      <c r="Q29" s="1412"/>
      <c r="R29" s="1412"/>
      <c r="S29" s="1412"/>
      <c r="T29" s="1412"/>
      <c r="U29" s="1412"/>
      <c r="V29" s="1412"/>
      <c r="W29" s="1412"/>
      <c r="X29" s="1412"/>
      <c r="Y29" s="1412"/>
      <c r="Z29" s="1412"/>
      <c r="AA29" s="1412"/>
      <c r="AB29" s="1412"/>
      <c r="AC29" s="1412"/>
      <c r="AD29" s="1412"/>
      <c r="AE29" s="1412"/>
      <c r="AF29" s="1412"/>
      <c r="AG29" s="1412"/>
      <c r="AH29" s="1412"/>
      <c r="AI29" s="1412"/>
      <c r="AJ29" s="1412"/>
      <c r="AK29" s="1412"/>
      <c r="AL29" s="1412"/>
      <c r="AM29" s="1412"/>
      <c r="AN29" s="1412"/>
      <c r="AO29" s="1428"/>
      <c r="AP29" s="1419"/>
      <c r="AQ29" s="1420"/>
      <c r="AR29" s="1421"/>
      <c r="AS29" s="1420"/>
      <c r="AT29" s="1421"/>
      <c r="AU29" s="1420"/>
      <c r="AV29" s="1421"/>
      <c r="AW29" s="1420"/>
      <c r="AX29" s="1421"/>
      <c r="AY29" s="1420"/>
      <c r="AZ29" s="1421"/>
      <c r="BA29" s="1422"/>
      <c r="BB29" s="1419"/>
      <c r="BC29" s="1420"/>
      <c r="BD29" s="1410"/>
      <c r="BE29" s="1423"/>
      <c r="BF29" s="1410"/>
      <c r="BG29" s="1423"/>
      <c r="BH29" s="1410"/>
      <c r="BI29" s="1423"/>
      <c r="BJ29" s="1410"/>
      <c r="BK29" s="1423"/>
      <c r="BL29" s="1410"/>
      <c r="BM29" s="1423"/>
      <c r="BN29" s="1410"/>
      <c r="BO29" s="1423"/>
      <c r="BP29" s="1410"/>
      <c r="BQ29" s="1424"/>
      <c r="BR29" s="1109"/>
      <c r="BS29" s="271"/>
      <c r="BT29" s="268"/>
      <c r="BU29" s="277">
        <f>+'F1 COBERTURA ESTABLECIMIENTOS'!G35</f>
        <v>0</v>
      </c>
      <c r="BV29" s="277">
        <f>+'F1 COBERTURA ESTABLECIMIENTOS'!H35</f>
        <v>0</v>
      </c>
      <c r="BW29" s="277">
        <f>+'F1 COBERTURA ESTABLECIMIENTOS'!I35</f>
        <v>0</v>
      </c>
      <c r="BX29" s="277">
        <f>+'F1 COBERTURA ESTABLECIMIENTOS'!J35</f>
        <v>0</v>
      </c>
      <c r="BY29" s="278">
        <f t="shared" si="0"/>
        <v>0</v>
      </c>
      <c r="BZ29" s="277">
        <f>+'F1 COBERTURA ESTABLECIMIENTOS'!L35</f>
        <v>0</v>
      </c>
      <c r="CA29" s="277">
        <f>+'F1 COBERTURA ESTABLECIMIENTOS'!M35</f>
        <v>0</v>
      </c>
      <c r="CB29" s="277">
        <f>+'F1 COBERTURA ESTABLECIMIENTOS'!N35</f>
        <v>0</v>
      </c>
      <c r="CC29" s="277">
        <f>+'F1 COBERTURA ESTABLECIMIENTOS'!O35</f>
        <v>0</v>
      </c>
      <c r="CD29" s="278">
        <f t="shared" si="1"/>
        <v>0</v>
      </c>
      <c r="CE29" s="277">
        <f t="shared" si="2"/>
        <v>0</v>
      </c>
      <c r="CF29" s="277">
        <f t="shared" si="3"/>
        <v>0</v>
      </c>
      <c r="CG29" s="277">
        <f t="shared" si="4"/>
        <v>0</v>
      </c>
      <c r="CH29" s="277">
        <f t="shared" si="5"/>
        <v>0</v>
      </c>
      <c r="CI29" s="278">
        <f t="shared" si="6"/>
        <v>0</v>
      </c>
      <c r="CJ29" s="275">
        <f t="shared" si="9"/>
        <v>0</v>
      </c>
      <c r="CK29" s="275">
        <f t="shared" si="7"/>
        <v>0</v>
      </c>
      <c r="CL29" s="277">
        <f>+'F1 COBERTURA ESTABLECIMIENTOS'!Q35</f>
        <v>0</v>
      </c>
      <c r="CM29" s="1425">
        <f t="shared" si="8"/>
        <v>0</v>
      </c>
      <c r="CN29" s="268"/>
      <c r="CO29" s="268"/>
      <c r="CP29" s="268"/>
      <c r="CQ29" s="268"/>
    </row>
    <row r="30" spans="1:95" hidden="1">
      <c r="A30" s="1410"/>
      <c r="B30" s="1411"/>
      <c r="C30" s="1412"/>
      <c r="D30" s="1412"/>
      <c r="E30" s="1414"/>
      <c r="F30" s="1412"/>
      <c r="G30" s="1412"/>
      <c r="H30" s="1412"/>
      <c r="I30" s="1412"/>
      <c r="J30" s="1412"/>
      <c r="K30" s="1412"/>
      <c r="L30" s="1412"/>
      <c r="M30" s="1412"/>
      <c r="N30" s="1412"/>
      <c r="O30" s="1412"/>
      <c r="P30" s="1412"/>
      <c r="Q30" s="1412"/>
      <c r="R30" s="1412"/>
      <c r="S30" s="1412"/>
      <c r="T30" s="1412"/>
      <c r="U30" s="1412"/>
      <c r="V30" s="1412"/>
      <c r="W30" s="1412"/>
      <c r="X30" s="1412"/>
      <c r="Y30" s="1412"/>
      <c r="Z30" s="1412"/>
      <c r="AA30" s="1412"/>
      <c r="AB30" s="1412"/>
      <c r="AC30" s="1412"/>
      <c r="AD30" s="1412"/>
      <c r="AE30" s="1412"/>
      <c r="AF30" s="1412"/>
      <c r="AG30" s="1412"/>
      <c r="AH30" s="1412"/>
      <c r="AI30" s="1412"/>
      <c r="AJ30" s="1412"/>
      <c r="AK30" s="1412"/>
      <c r="AL30" s="1412"/>
      <c r="AM30" s="1412"/>
      <c r="AN30" s="1412"/>
      <c r="AO30" s="1428"/>
      <c r="AP30" s="1419"/>
      <c r="AQ30" s="1420"/>
      <c r="AR30" s="1421"/>
      <c r="AS30" s="1420"/>
      <c r="AT30" s="1421"/>
      <c r="AU30" s="1420"/>
      <c r="AV30" s="1421"/>
      <c r="AW30" s="1420"/>
      <c r="AX30" s="1421"/>
      <c r="AY30" s="1420"/>
      <c r="AZ30" s="1421"/>
      <c r="BA30" s="1422"/>
      <c r="BB30" s="1419"/>
      <c r="BC30" s="1420"/>
      <c r="BD30" s="1410"/>
      <c r="BE30" s="1423"/>
      <c r="BF30" s="1410"/>
      <c r="BG30" s="1423"/>
      <c r="BH30" s="1410"/>
      <c r="BI30" s="1423"/>
      <c r="BJ30" s="1410"/>
      <c r="BK30" s="1423"/>
      <c r="BL30" s="1410"/>
      <c r="BM30" s="1423"/>
      <c r="BN30" s="1410"/>
      <c r="BO30" s="1423"/>
      <c r="BP30" s="1410"/>
      <c r="BQ30" s="1424"/>
      <c r="BR30" s="1109"/>
      <c r="BS30" s="271"/>
      <c r="BT30" s="268"/>
      <c r="BU30" s="277">
        <f>+'F1 COBERTURA ESTABLECIMIENTOS'!G36</f>
        <v>0</v>
      </c>
      <c r="BV30" s="277">
        <f>+'F1 COBERTURA ESTABLECIMIENTOS'!H36</f>
        <v>0</v>
      </c>
      <c r="BW30" s="277">
        <f>+'F1 COBERTURA ESTABLECIMIENTOS'!I36</f>
        <v>0</v>
      </c>
      <c r="BX30" s="277">
        <f>+'F1 COBERTURA ESTABLECIMIENTOS'!J36</f>
        <v>0</v>
      </c>
      <c r="BY30" s="278">
        <f t="shared" si="0"/>
        <v>0</v>
      </c>
      <c r="BZ30" s="277">
        <f>+'F1 COBERTURA ESTABLECIMIENTOS'!L36</f>
        <v>0</v>
      </c>
      <c r="CA30" s="277">
        <f>+'F1 COBERTURA ESTABLECIMIENTOS'!M36</f>
        <v>0</v>
      </c>
      <c r="CB30" s="277">
        <f>+'F1 COBERTURA ESTABLECIMIENTOS'!N36</f>
        <v>0</v>
      </c>
      <c r="CC30" s="277">
        <f>+'F1 COBERTURA ESTABLECIMIENTOS'!O36</f>
        <v>0</v>
      </c>
      <c r="CD30" s="278">
        <f t="shared" si="1"/>
        <v>0</v>
      </c>
      <c r="CE30" s="277">
        <f t="shared" si="2"/>
        <v>0</v>
      </c>
      <c r="CF30" s="277">
        <f t="shared" si="3"/>
        <v>0</v>
      </c>
      <c r="CG30" s="277">
        <f t="shared" si="4"/>
        <v>0</v>
      </c>
      <c r="CH30" s="277">
        <f t="shared" si="5"/>
        <v>0</v>
      </c>
      <c r="CI30" s="278">
        <f t="shared" si="6"/>
        <v>0</v>
      </c>
      <c r="CJ30" s="275">
        <f t="shared" si="9"/>
        <v>0</v>
      </c>
      <c r="CK30" s="275">
        <f t="shared" si="7"/>
        <v>0</v>
      </c>
      <c r="CL30" s="277">
        <f>+'F1 COBERTURA ESTABLECIMIENTOS'!Q36</f>
        <v>0</v>
      </c>
      <c r="CM30" s="1425">
        <f t="shared" si="8"/>
        <v>0</v>
      </c>
      <c r="CN30" s="268"/>
      <c r="CO30" s="268"/>
      <c r="CP30" s="268"/>
      <c r="CQ30" s="268"/>
    </row>
    <row r="31" spans="1:95" hidden="1">
      <c r="A31" s="1410"/>
      <c r="B31" s="1411"/>
      <c r="C31" s="1412"/>
      <c r="D31" s="1412"/>
      <c r="E31" s="1414"/>
      <c r="F31" s="1412"/>
      <c r="G31" s="1412"/>
      <c r="H31" s="1412"/>
      <c r="I31" s="1412"/>
      <c r="J31" s="1412"/>
      <c r="K31" s="1412"/>
      <c r="L31" s="1412"/>
      <c r="M31" s="1412"/>
      <c r="N31" s="1412"/>
      <c r="O31" s="1412"/>
      <c r="P31" s="1412"/>
      <c r="Q31" s="1412"/>
      <c r="R31" s="1412"/>
      <c r="S31" s="1412"/>
      <c r="T31" s="1412"/>
      <c r="U31" s="1412"/>
      <c r="V31" s="1412"/>
      <c r="W31" s="1412"/>
      <c r="X31" s="1412"/>
      <c r="Y31" s="1412"/>
      <c r="Z31" s="1412"/>
      <c r="AA31" s="1412"/>
      <c r="AB31" s="1412"/>
      <c r="AC31" s="1412"/>
      <c r="AD31" s="1412"/>
      <c r="AE31" s="1412"/>
      <c r="AF31" s="1412"/>
      <c r="AG31" s="1412"/>
      <c r="AH31" s="1412"/>
      <c r="AI31" s="1412"/>
      <c r="AJ31" s="1412"/>
      <c r="AK31" s="1412"/>
      <c r="AL31" s="1412"/>
      <c r="AM31" s="1412"/>
      <c r="AN31" s="1412"/>
      <c r="AO31" s="1428"/>
      <c r="AP31" s="1419"/>
      <c r="AQ31" s="1420"/>
      <c r="AR31" s="1421"/>
      <c r="AS31" s="1420"/>
      <c r="AT31" s="1421"/>
      <c r="AU31" s="1420"/>
      <c r="AV31" s="1421"/>
      <c r="AW31" s="1420"/>
      <c r="AX31" s="1421"/>
      <c r="AY31" s="1420"/>
      <c r="AZ31" s="1421"/>
      <c r="BA31" s="1422"/>
      <c r="BB31" s="1419"/>
      <c r="BC31" s="1420"/>
      <c r="BD31" s="1410"/>
      <c r="BE31" s="1423"/>
      <c r="BF31" s="1410"/>
      <c r="BG31" s="1423"/>
      <c r="BH31" s="1410"/>
      <c r="BI31" s="1423"/>
      <c r="BJ31" s="1410"/>
      <c r="BK31" s="1423"/>
      <c r="BL31" s="1410"/>
      <c r="BM31" s="1423"/>
      <c r="BN31" s="1410"/>
      <c r="BO31" s="1423"/>
      <c r="BP31" s="1410"/>
      <c r="BQ31" s="1424"/>
      <c r="BR31" s="1109"/>
      <c r="BS31" s="271"/>
      <c r="BT31" s="268"/>
      <c r="BU31" s="277">
        <f>+'F1 COBERTURA ESTABLECIMIENTOS'!G37</f>
        <v>0</v>
      </c>
      <c r="BV31" s="277">
        <f>+'F1 COBERTURA ESTABLECIMIENTOS'!H37</f>
        <v>0</v>
      </c>
      <c r="BW31" s="277">
        <f>+'F1 COBERTURA ESTABLECIMIENTOS'!I37</f>
        <v>0</v>
      </c>
      <c r="BX31" s="277">
        <f>+'F1 COBERTURA ESTABLECIMIENTOS'!J37</f>
        <v>0</v>
      </c>
      <c r="BY31" s="278">
        <f t="shared" si="0"/>
        <v>0</v>
      </c>
      <c r="BZ31" s="277">
        <f>+'F1 COBERTURA ESTABLECIMIENTOS'!L37</f>
        <v>0</v>
      </c>
      <c r="CA31" s="277">
        <f>+'F1 COBERTURA ESTABLECIMIENTOS'!M37</f>
        <v>0</v>
      </c>
      <c r="CB31" s="277">
        <f>+'F1 COBERTURA ESTABLECIMIENTOS'!N37</f>
        <v>0</v>
      </c>
      <c r="CC31" s="277">
        <f>+'F1 COBERTURA ESTABLECIMIENTOS'!O37</f>
        <v>0</v>
      </c>
      <c r="CD31" s="278">
        <f t="shared" si="1"/>
        <v>0</v>
      </c>
      <c r="CE31" s="277">
        <f t="shared" si="2"/>
        <v>0</v>
      </c>
      <c r="CF31" s="277">
        <f t="shared" si="3"/>
        <v>0</v>
      </c>
      <c r="CG31" s="277">
        <f t="shared" si="4"/>
        <v>0</v>
      </c>
      <c r="CH31" s="277">
        <f t="shared" si="5"/>
        <v>0</v>
      </c>
      <c r="CI31" s="278">
        <f t="shared" si="6"/>
        <v>0</v>
      </c>
      <c r="CJ31" s="275">
        <f t="shared" si="9"/>
        <v>0</v>
      </c>
      <c r="CK31" s="275">
        <f t="shared" si="7"/>
        <v>0</v>
      </c>
      <c r="CL31" s="277">
        <f>+'F1 COBERTURA ESTABLECIMIENTOS'!Q37</f>
        <v>0</v>
      </c>
      <c r="CM31" s="1425">
        <f t="shared" si="8"/>
        <v>0</v>
      </c>
      <c r="CN31" s="268"/>
      <c r="CO31" s="268"/>
      <c r="CP31" s="268"/>
      <c r="CQ31" s="268"/>
    </row>
    <row r="32" spans="1:95" hidden="1">
      <c r="A32" s="1410"/>
      <c r="B32" s="1411"/>
      <c r="C32" s="1412"/>
      <c r="D32" s="1412"/>
      <c r="E32" s="1414"/>
      <c r="F32" s="1412"/>
      <c r="G32" s="1412"/>
      <c r="H32" s="1412"/>
      <c r="I32" s="1412"/>
      <c r="J32" s="1412"/>
      <c r="K32" s="1412"/>
      <c r="L32" s="1412"/>
      <c r="M32" s="1412"/>
      <c r="N32" s="1412"/>
      <c r="O32" s="1412"/>
      <c r="P32" s="1412"/>
      <c r="Q32" s="1412"/>
      <c r="R32" s="1412"/>
      <c r="S32" s="1412"/>
      <c r="T32" s="1412"/>
      <c r="U32" s="1412"/>
      <c r="V32" s="1412"/>
      <c r="W32" s="1412"/>
      <c r="X32" s="1412"/>
      <c r="Y32" s="1412"/>
      <c r="Z32" s="1412"/>
      <c r="AA32" s="1412"/>
      <c r="AB32" s="1412"/>
      <c r="AC32" s="1412"/>
      <c r="AD32" s="1412"/>
      <c r="AE32" s="1412"/>
      <c r="AF32" s="1412"/>
      <c r="AG32" s="1412"/>
      <c r="AH32" s="1412"/>
      <c r="AI32" s="1412"/>
      <c r="AJ32" s="1412"/>
      <c r="AK32" s="1412"/>
      <c r="AL32" s="1412"/>
      <c r="AM32" s="1412"/>
      <c r="AN32" s="1412"/>
      <c r="AO32" s="1428"/>
      <c r="AP32" s="1419"/>
      <c r="AQ32" s="1420"/>
      <c r="AR32" s="1421"/>
      <c r="AS32" s="1420"/>
      <c r="AT32" s="1421"/>
      <c r="AU32" s="1420"/>
      <c r="AV32" s="1421"/>
      <c r="AW32" s="1420"/>
      <c r="AX32" s="1421"/>
      <c r="AY32" s="1420"/>
      <c r="AZ32" s="1421"/>
      <c r="BA32" s="1422"/>
      <c r="BB32" s="1419"/>
      <c r="BC32" s="1420"/>
      <c r="BD32" s="1410"/>
      <c r="BE32" s="1423"/>
      <c r="BF32" s="1410"/>
      <c r="BG32" s="1423"/>
      <c r="BH32" s="1410"/>
      <c r="BI32" s="1423"/>
      <c r="BJ32" s="1410"/>
      <c r="BK32" s="1423"/>
      <c r="BL32" s="1410"/>
      <c r="BM32" s="1423"/>
      <c r="BN32" s="1410"/>
      <c r="BO32" s="1423"/>
      <c r="BP32" s="1410"/>
      <c r="BQ32" s="1424"/>
      <c r="BR32" s="1109"/>
      <c r="BS32" s="271"/>
      <c r="BT32" s="268"/>
      <c r="BU32" s="277">
        <f>+'F1 COBERTURA ESTABLECIMIENTOS'!G38</f>
        <v>0</v>
      </c>
      <c r="BV32" s="277">
        <f>+'F1 COBERTURA ESTABLECIMIENTOS'!H38</f>
        <v>0</v>
      </c>
      <c r="BW32" s="277">
        <f>+'F1 COBERTURA ESTABLECIMIENTOS'!I38</f>
        <v>0</v>
      </c>
      <c r="BX32" s="277">
        <f>+'F1 COBERTURA ESTABLECIMIENTOS'!J38</f>
        <v>0</v>
      </c>
      <c r="BY32" s="278">
        <f t="shared" si="0"/>
        <v>0</v>
      </c>
      <c r="BZ32" s="277">
        <f>+'F1 COBERTURA ESTABLECIMIENTOS'!L38</f>
        <v>0</v>
      </c>
      <c r="CA32" s="277">
        <f>+'F1 COBERTURA ESTABLECIMIENTOS'!M38</f>
        <v>0</v>
      </c>
      <c r="CB32" s="277">
        <f>+'F1 COBERTURA ESTABLECIMIENTOS'!N38</f>
        <v>0</v>
      </c>
      <c r="CC32" s="277">
        <f>+'F1 COBERTURA ESTABLECIMIENTOS'!O38</f>
        <v>0</v>
      </c>
      <c r="CD32" s="278">
        <f t="shared" si="1"/>
        <v>0</v>
      </c>
      <c r="CE32" s="277">
        <f t="shared" si="2"/>
        <v>0</v>
      </c>
      <c r="CF32" s="277">
        <f t="shared" si="3"/>
        <v>0</v>
      </c>
      <c r="CG32" s="277">
        <f t="shared" si="4"/>
        <v>0</v>
      </c>
      <c r="CH32" s="277">
        <f t="shared" si="5"/>
        <v>0</v>
      </c>
      <c r="CI32" s="278">
        <f t="shared" si="6"/>
        <v>0</v>
      </c>
      <c r="CJ32" s="275">
        <f t="shared" si="9"/>
        <v>0</v>
      </c>
      <c r="CK32" s="275">
        <f t="shared" si="7"/>
        <v>0</v>
      </c>
      <c r="CL32" s="277">
        <f>+'F1 COBERTURA ESTABLECIMIENTOS'!Q38</f>
        <v>0</v>
      </c>
      <c r="CM32" s="1425">
        <f t="shared" si="8"/>
        <v>0</v>
      </c>
      <c r="CN32" s="268"/>
      <c r="CO32" s="268"/>
      <c r="CP32" s="268"/>
      <c r="CQ32" s="268"/>
    </row>
    <row r="33" spans="1:95" hidden="1">
      <c r="A33" s="1410"/>
      <c r="B33" s="1411"/>
      <c r="C33" s="1412"/>
      <c r="D33" s="1412"/>
      <c r="E33" s="1414"/>
      <c r="F33" s="1412"/>
      <c r="G33" s="1412"/>
      <c r="H33" s="1412"/>
      <c r="I33" s="1412"/>
      <c r="J33" s="1412"/>
      <c r="K33" s="1412"/>
      <c r="L33" s="1412"/>
      <c r="M33" s="1412"/>
      <c r="N33" s="1412"/>
      <c r="O33" s="1412"/>
      <c r="P33" s="1412"/>
      <c r="Q33" s="1412"/>
      <c r="R33" s="1412"/>
      <c r="S33" s="1412"/>
      <c r="T33" s="1412"/>
      <c r="U33" s="1412"/>
      <c r="V33" s="1412"/>
      <c r="W33" s="1412"/>
      <c r="X33" s="1412"/>
      <c r="Y33" s="1412"/>
      <c r="Z33" s="1412"/>
      <c r="AA33" s="1412"/>
      <c r="AB33" s="1412"/>
      <c r="AC33" s="1412"/>
      <c r="AD33" s="1412"/>
      <c r="AE33" s="1412"/>
      <c r="AF33" s="1412"/>
      <c r="AG33" s="1412"/>
      <c r="AH33" s="1412"/>
      <c r="AI33" s="1412"/>
      <c r="AJ33" s="1412"/>
      <c r="AK33" s="1412"/>
      <c r="AL33" s="1412"/>
      <c r="AM33" s="1412"/>
      <c r="AN33" s="1412"/>
      <c r="AO33" s="1428"/>
      <c r="AP33" s="1419"/>
      <c r="AQ33" s="1420"/>
      <c r="AR33" s="1421"/>
      <c r="AS33" s="1420"/>
      <c r="AT33" s="1421"/>
      <c r="AU33" s="1420"/>
      <c r="AV33" s="1421"/>
      <c r="AW33" s="1420"/>
      <c r="AX33" s="1421"/>
      <c r="AY33" s="1420"/>
      <c r="AZ33" s="1421"/>
      <c r="BA33" s="1422"/>
      <c r="BB33" s="1419"/>
      <c r="BC33" s="1420"/>
      <c r="BD33" s="1410"/>
      <c r="BE33" s="1423"/>
      <c r="BF33" s="1410"/>
      <c r="BG33" s="1423"/>
      <c r="BH33" s="1410"/>
      <c r="BI33" s="1423"/>
      <c r="BJ33" s="1410"/>
      <c r="BK33" s="1423"/>
      <c r="BL33" s="1410"/>
      <c r="BM33" s="1423"/>
      <c r="BN33" s="1410"/>
      <c r="BO33" s="1423"/>
      <c r="BP33" s="1410"/>
      <c r="BQ33" s="1424"/>
      <c r="BR33" s="1109"/>
      <c r="BS33" s="271"/>
      <c r="BT33" s="268"/>
      <c r="BU33" s="277">
        <f>+'F1 COBERTURA ESTABLECIMIENTOS'!G39</f>
        <v>0</v>
      </c>
      <c r="BV33" s="277">
        <f>+'F1 COBERTURA ESTABLECIMIENTOS'!H39</f>
        <v>0</v>
      </c>
      <c r="BW33" s="277">
        <f>+'F1 COBERTURA ESTABLECIMIENTOS'!I39</f>
        <v>0</v>
      </c>
      <c r="BX33" s="277">
        <f>+'F1 COBERTURA ESTABLECIMIENTOS'!J39</f>
        <v>0</v>
      </c>
      <c r="BY33" s="278">
        <f t="shared" si="0"/>
        <v>0</v>
      </c>
      <c r="BZ33" s="277">
        <f>+'F1 COBERTURA ESTABLECIMIENTOS'!L39</f>
        <v>0</v>
      </c>
      <c r="CA33" s="277">
        <f>+'F1 COBERTURA ESTABLECIMIENTOS'!M39</f>
        <v>0</v>
      </c>
      <c r="CB33" s="277">
        <f>+'F1 COBERTURA ESTABLECIMIENTOS'!N39</f>
        <v>0</v>
      </c>
      <c r="CC33" s="277">
        <f>+'F1 COBERTURA ESTABLECIMIENTOS'!O39</f>
        <v>0</v>
      </c>
      <c r="CD33" s="278">
        <f t="shared" si="1"/>
        <v>0</v>
      </c>
      <c r="CE33" s="277">
        <f t="shared" si="2"/>
        <v>0</v>
      </c>
      <c r="CF33" s="277">
        <f t="shared" si="3"/>
        <v>0</v>
      </c>
      <c r="CG33" s="277">
        <f t="shared" si="4"/>
        <v>0</v>
      </c>
      <c r="CH33" s="277">
        <f t="shared" si="5"/>
        <v>0</v>
      </c>
      <c r="CI33" s="278">
        <f t="shared" si="6"/>
        <v>0</v>
      </c>
      <c r="CJ33" s="275">
        <f t="shared" si="9"/>
        <v>0</v>
      </c>
      <c r="CK33" s="275">
        <f t="shared" si="7"/>
        <v>0</v>
      </c>
      <c r="CL33" s="277">
        <f>+'F1 COBERTURA ESTABLECIMIENTOS'!Q39</f>
        <v>0</v>
      </c>
      <c r="CM33" s="1425">
        <f t="shared" si="8"/>
        <v>0</v>
      </c>
      <c r="CN33" s="268"/>
      <c r="CO33" s="268"/>
      <c r="CP33" s="268"/>
      <c r="CQ33" s="268"/>
    </row>
    <row r="34" spans="1:95" hidden="1">
      <c r="A34" s="1410"/>
      <c r="B34" s="1411"/>
      <c r="C34" s="1412"/>
      <c r="D34" s="1412"/>
      <c r="E34" s="1414"/>
      <c r="F34" s="1412"/>
      <c r="G34" s="1412"/>
      <c r="H34" s="1412"/>
      <c r="I34" s="1412"/>
      <c r="J34" s="1412"/>
      <c r="K34" s="1412"/>
      <c r="L34" s="1412"/>
      <c r="M34" s="1412"/>
      <c r="N34" s="1412"/>
      <c r="O34" s="1412"/>
      <c r="P34" s="1412"/>
      <c r="Q34" s="1412"/>
      <c r="R34" s="1412"/>
      <c r="S34" s="1412"/>
      <c r="T34" s="1412"/>
      <c r="U34" s="1412"/>
      <c r="V34" s="1412"/>
      <c r="W34" s="1412"/>
      <c r="X34" s="1412"/>
      <c r="Y34" s="1412"/>
      <c r="Z34" s="1412"/>
      <c r="AA34" s="1412"/>
      <c r="AB34" s="1412"/>
      <c r="AC34" s="1412"/>
      <c r="AD34" s="1412"/>
      <c r="AE34" s="1412"/>
      <c r="AF34" s="1412"/>
      <c r="AG34" s="1412"/>
      <c r="AH34" s="1412"/>
      <c r="AI34" s="1412"/>
      <c r="AJ34" s="1412"/>
      <c r="AK34" s="1412"/>
      <c r="AL34" s="1412"/>
      <c r="AM34" s="1412"/>
      <c r="AN34" s="1412"/>
      <c r="AO34" s="1428"/>
      <c r="AP34" s="1419"/>
      <c r="AQ34" s="1420"/>
      <c r="AR34" s="1421"/>
      <c r="AS34" s="1420"/>
      <c r="AT34" s="1421"/>
      <c r="AU34" s="1420"/>
      <c r="AV34" s="1421"/>
      <c r="AW34" s="1420"/>
      <c r="AX34" s="1421"/>
      <c r="AY34" s="1420"/>
      <c r="AZ34" s="1421"/>
      <c r="BA34" s="1422"/>
      <c r="BB34" s="1419"/>
      <c r="BC34" s="1420"/>
      <c r="BD34" s="1410"/>
      <c r="BE34" s="1423"/>
      <c r="BF34" s="1410"/>
      <c r="BG34" s="1423"/>
      <c r="BH34" s="1410"/>
      <c r="BI34" s="1423"/>
      <c r="BJ34" s="1410"/>
      <c r="BK34" s="1423"/>
      <c r="BL34" s="1410"/>
      <c r="BM34" s="1423"/>
      <c r="BN34" s="1410"/>
      <c r="BO34" s="1423"/>
      <c r="BP34" s="1410"/>
      <c r="BQ34" s="1424"/>
      <c r="BR34" s="1109"/>
      <c r="BS34" s="271"/>
      <c r="BT34" s="268"/>
      <c r="BU34" s="277">
        <f>+'F1 COBERTURA ESTABLECIMIENTOS'!G40</f>
        <v>0</v>
      </c>
      <c r="BV34" s="277">
        <f>+'F1 COBERTURA ESTABLECIMIENTOS'!H40</f>
        <v>0</v>
      </c>
      <c r="BW34" s="277">
        <f>+'F1 COBERTURA ESTABLECIMIENTOS'!I40</f>
        <v>0</v>
      </c>
      <c r="BX34" s="277">
        <f>+'F1 COBERTURA ESTABLECIMIENTOS'!J40</f>
        <v>0</v>
      </c>
      <c r="BY34" s="278">
        <f t="shared" si="0"/>
        <v>0</v>
      </c>
      <c r="BZ34" s="277">
        <f>+'F1 COBERTURA ESTABLECIMIENTOS'!L40</f>
        <v>0</v>
      </c>
      <c r="CA34" s="277">
        <f>+'F1 COBERTURA ESTABLECIMIENTOS'!M40</f>
        <v>0</v>
      </c>
      <c r="CB34" s="277">
        <f>+'F1 COBERTURA ESTABLECIMIENTOS'!N40</f>
        <v>0</v>
      </c>
      <c r="CC34" s="277">
        <f>+'F1 COBERTURA ESTABLECIMIENTOS'!O40</f>
        <v>0</v>
      </c>
      <c r="CD34" s="278">
        <f t="shared" si="1"/>
        <v>0</v>
      </c>
      <c r="CE34" s="277">
        <f t="shared" si="2"/>
        <v>0</v>
      </c>
      <c r="CF34" s="277">
        <f t="shared" si="3"/>
        <v>0</v>
      </c>
      <c r="CG34" s="277">
        <f t="shared" si="4"/>
        <v>0</v>
      </c>
      <c r="CH34" s="277">
        <f t="shared" si="5"/>
        <v>0</v>
      </c>
      <c r="CI34" s="278">
        <f t="shared" si="6"/>
        <v>0</v>
      </c>
      <c r="CJ34" s="275">
        <f t="shared" si="9"/>
        <v>0</v>
      </c>
      <c r="CK34" s="275">
        <f t="shared" si="7"/>
        <v>0</v>
      </c>
      <c r="CL34" s="277">
        <f>+'F1 COBERTURA ESTABLECIMIENTOS'!Q40</f>
        <v>0</v>
      </c>
      <c r="CM34" s="1425">
        <f t="shared" si="8"/>
        <v>0</v>
      </c>
      <c r="CN34" s="268"/>
      <c r="CO34" s="268"/>
      <c r="CP34" s="268"/>
      <c r="CQ34" s="268"/>
    </row>
    <row r="35" spans="1:95" hidden="1">
      <c r="A35" s="1410"/>
      <c r="B35" s="1411"/>
      <c r="C35" s="1412"/>
      <c r="D35" s="1412"/>
      <c r="E35" s="1414"/>
      <c r="F35" s="1412"/>
      <c r="G35" s="1412"/>
      <c r="H35" s="1412"/>
      <c r="I35" s="1412"/>
      <c r="J35" s="1412"/>
      <c r="K35" s="1412"/>
      <c r="L35" s="1412"/>
      <c r="M35" s="1412"/>
      <c r="N35" s="1412"/>
      <c r="O35" s="1412"/>
      <c r="P35" s="1412"/>
      <c r="Q35" s="1412"/>
      <c r="R35" s="1412"/>
      <c r="S35" s="1412"/>
      <c r="T35" s="1412"/>
      <c r="U35" s="1412"/>
      <c r="V35" s="1412"/>
      <c r="W35" s="1412"/>
      <c r="X35" s="1412"/>
      <c r="Y35" s="1412"/>
      <c r="Z35" s="1412"/>
      <c r="AA35" s="1412"/>
      <c r="AB35" s="1412"/>
      <c r="AC35" s="1412"/>
      <c r="AD35" s="1412"/>
      <c r="AE35" s="1412"/>
      <c r="AF35" s="1412"/>
      <c r="AG35" s="1412"/>
      <c r="AH35" s="1412"/>
      <c r="AI35" s="1412"/>
      <c r="AJ35" s="1412"/>
      <c r="AK35" s="1412"/>
      <c r="AL35" s="1412"/>
      <c r="AM35" s="1412"/>
      <c r="AN35" s="1412"/>
      <c r="AO35" s="1428"/>
      <c r="AP35" s="1419"/>
      <c r="AQ35" s="1420"/>
      <c r="AR35" s="1421"/>
      <c r="AS35" s="1420"/>
      <c r="AT35" s="1421"/>
      <c r="AU35" s="1420"/>
      <c r="AV35" s="1421"/>
      <c r="AW35" s="1420"/>
      <c r="AX35" s="1421"/>
      <c r="AY35" s="1420"/>
      <c r="AZ35" s="1421"/>
      <c r="BA35" s="1422"/>
      <c r="BB35" s="1419"/>
      <c r="BC35" s="1420"/>
      <c r="BD35" s="1410"/>
      <c r="BE35" s="1423"/>
      <c r="BF35" s="1410"/>
      <c r="BG35" s="1423"/>
      <c r="BH35" s="1410"/>
      <c r="BI35" s="1423"/>
      <c r="BJ35" s="1410"/>
      <c r="BK35" s="1423"/>
      <c r="BL35" s="1410"/>
      <c r="BM35" s="1423"/>
      <c r="BN35" s="1410"/>
      <c r="BO35" s="1423"/>
      <c r="BP35" s="1410"/>
      <c r="BQ35" s="1424"/>
      <c r="BR35" s="1109"/>
      <c r="BS35" s="271"/>
      <c r="BT35" s="268"/>
      <c r="BU35" s="277">
        <f>+'F1 COBERTURA ESTABLECIMIENTOS'!G41</f>
        <v>0</v>
      </c>
      <c r="BV35" s="277">
        <f>+'F1 COBERTURA ESTABLECIMIENTOS'!H41</f>
        <v>0</v>
      </c>
      <c r="BW35" s="277">
        <f>+'F1 COBERTURA ESTABLECIMIENTOS'!I41</f>
        <v>0</v>
      </c>
      <c r="BX35" s="277">
        <f>+'F1 COBERTURA ESTABLECIMIENTOS'!J41</f>
        <v>0</v>
      </c>
      <c r="BY35" s="278">
        <f t="shared" si="0"/>
        <v>0</v>
      </c>
      <c r="BZ35" s="277">
        <f>+'F1 COBERTURA ESTABLECIMIENTOS'!L41</f>
        <v>0</v>
      </c>
      <c r="CA35" s="277">
        <f>+'F1 COBERTURA ESTABLECIMIENTOS'!M41</f>
        <v>0</v>
      </c>
      <c r="CB35" s="277">
        <f>+'F1 COBERTURA ESTABLECIMIENTOS'!N41</f>
        <v>0</v>
      </c>
      <c r="CC35" s="277">
        <f>+'F1 COBERTURA ESTABLECIMIENTOS'!O41</f>
        <v>0</v>
      </c>
      <c r="CD35" s="278">
        <f t="shared" si="1"/>
        <v>0</v>
      </c>
      <c r="CE35" s="277">
        <f t="shared" si="2"/>
        <v>0</v>
      </c>
      <c r="CF35" s="277">
        <f t="shared" si="3"/>
        <v>0</v>
      </c>
      <c r="CG35" s="277">
        <f t="shared" si="4"/>
        <v>0</v>
      </c>
      <c r="CH35" s="277">
        <f t="shared" si="5"/>
        <v>0</v>
      </c>
      <c r="CI35" s="278">
        <f t="shared" si="6"/>
        <v>0</v>
      </c>
      <c r="CJ35" s="275">
        <f t="shared" si="9"/>
        <v>0</v>
      </c>
      <c r="CK35" s="275">
        <f t="shared" si="7"/>
        <v>0</v>
      </c>
      <c r="CL35" s="277">
        <f>+'F1 COBERTURA ESTABLECIMIENTOS'!Q41</f>
        <v>0</v>
      </c>
      <c r="CM35" s="1425">
        <f t="shared" si="8"/>
        <v>0</v>
      </c>
      <c r="CN35" s="268"/>
      <c r="CO35" s="268"/>
      <c r="CP35" s="268"/>
      <c r="CQ35" s="268"/>
    </row>
    <row r="36" spans="1:95" hidden="1">
      <c r="A36" s="1410"/>
      <c r="B36" s="1411"/>
      <c r="C36" s="1412"/>
      <c r="D36" s="1412"/>
      <c r="E36" s="1414"/>
      <c r="F36" s="1412"/>
      <c r="G36" s="1412"/>
      <c r="H36" s="1412"/>
      <c r="I36" s="1412"/>
      <c r="J36" s="1412"/>
      <c r="K36" s="1412"/>
      <c r="L36" s="1412"/>
      <c r="M36" s="1412"/>
      <c r="N36" s="1412"/>
      <c r="O36" s="1412"/>
      <c r="P36" s="1412"/>
      <c r="Q36" s="1412"/>
      <c r="R36" s="1412"/>
      <c r="S36" s="1412"/>
      <c r="T36" s="1412"/>
      <c r="U36" s="1412"/>
      <c r="V36" s="1412"/>
      <c r="W36" s="1412"/>
      <c r="X36" s="1412"/>
      <c r="Y36" s="1412"/>
      <c r="Z36" s="1412"/>
      <c r="AA36" s="1412"/>
      <c r="AB36" s="1412"/>
      <c r="AC36" s="1412"/>
      <c r="AD36" s="1412"/>
      <c r="AE36" s="1412"/>
      <c r="AF36" s="1412"/>
      <c r="AG36" s="1412"/>
      <c r="AH36" s="1412"/>
      <c r="AI36" s="1412"/>
      <c r="AJ36" s="1412"/>
      <c r="AK36" s="1412"/>
      <c r="AL36" s="1412"/>
      <c r="AM36" s="1412"/>
      <c r="AN36" s="1412"/>
      <c r="AO36" s="1428"/>
      <c r="AP36" s="1419"/>
      <c r="AQ36" s="1420"/>
      <c r="AR36" s="1421"/>
      <c r="AS36" s="1420"/>
      <c r="AT36" s="1421"/>
      <c r="AU36" s="1420"/>
      <c r="AV36" s="1421"/>
      <c r="AW36" s="1420"/>
      <c r="AX36" s="1421"/>
      <c r="AY36" s="1420"/>
      <c r="AZ36" s="1421"/>
      <c r="BA36" s="1422"/>
      <c r="BB36" s="1419"/>
      <c r="BC36" s="1420"/>
      <c r="BD36" s="1410"/>
      <c r="BE36" s="1423"/>
      <c r="BF36" s="1410"/>
      <c r="BG36" s="1423"/>
      <c r="BH36" s="1410"/>
      <c r="BI36" s="1423"/>
      <c r="BJ36" s="1410"/>
      <c r="BK36" s="1423"/>
      <c r="BL36" s="1410"/>
      <c r="BM36" s="1423"/>
      <c r="BN36" s="1410"/>
      <c r="BO36" s="1423"/>
      <c r="BP36" s="1410"/>
      <c r="BQ36" s="1424"/>
      <c r="BR36" s="1109"/>
      <c r="BS36" s="271"/>
      <c r="BT36" s="268"/>
      <c r="BU36" s="277">
        <f>+'F1 COBERTURA ESTABLECIMIENTOS'!G42</f>
        <v>0</v>
      </c>
      <c r="BV36" s="277">
        <f>+'F1 COBERTURA ESTABLECIMIENTOS'!H42</f>
        <v>0</v>
      </c>
      <c r="BW36" s="277">
        <f>+'F1 COBERTURA ESTABLECIMIENTOS'!I42</f>
        <v>0</v>
      </c>
      <c r="BX36" s="277">
        <f>+'F1 COBERTURA ESTABLECIMIENTOS'!J42</f>
        <v>0</v>
      </c>
      <c r="BY36" s="278">
        <f t="shared" si="0"/>
        <v>0</v>
      </c>
      <c r="BZ36" s="277">
        <f>+'F1 COBERTURA ESTABLECIMIENTOS'!L42</f>
        <v>0</v>
      </c>
      <c r="CA36" s="277">
        <f>+'F1 COBERTURA ESTABLECIMIENTOS'!M42</f>
        <v>0</v>
      </c>
      <c r="CB36" s="277">
        <f>+'F1 COBERTURA ESTABLECIMIENTOS'!N42</f>
        <v>0</v>
      </c>
      <c r="CC36" s="277">
        <f>+'F1 COBERTURA ESTABLECIMIENTOS'!O42</f>
        <v>0</v>
      </c>
      <c r="CD36" s="278">
        <f t="shared" si="1"/>
        <v>0</v>
      </c>
      <c r="CE36" s="277">
        <f t="shared" si="2"/>
        <v>0</v>
      </c>
      <c r="CF36" s="277">
        <f t="shared" si="3"/>
        <v>0</v>
      </c>
      <c r="CG36" s="277">
        <f t="shared" si="4"/>
        <v>0</v>
      </c>
      <c r="CH36" s="277">
        <f t="shared" si="5"/>
        <v>0</v>
      </c>
      <c r="CI36" s="278">
        <f t="shared" si="6"/>
        <v>0</v>
      </c>
      <c r="CJ36" s="275">
        <f t="shared" si="9"/>
        <v>0</v>
      </c>
      <c r="CK36" s="275">
        <f t="shared" si="7"/>
        <v>0</v>
      </c>
      <c r="CL36" s="277">
        <f>+'F1 COBERTURA ESTABLECIMIENTOS'!Q42</f>
        <v>0</v>
      </c>
      <c r="CM36" s="1425">
        <f t="shared" si="8"/>
        <v>0</v>
      </c>
      <c r="CN36" s="268"/>
      <c r="CO36" s="268"/>
      <c r="CP36" s="268"/>
      <c r="CQ36" s="268"/>
    </row>
    <row r="37" spans="1:95" hidden="1">
      <c r="A37" s="1410"/>
      <c r="B37" s="1411"/>
      <c r="C37" s="1412"/>
      <c r="D37" s="1412"/>
      <c r="E37" s="1414"/>
      <c r="F37" s="1412"/>
      <c r="G37" s="1412"/>
      <c r="H37" s="1412"/>
      <c r="I37" s="1412"/>
      <c r="J37" s="1412"/>
      <c r="K37" s="1412"/>
      <c r="L37" s="1412"/>
      <c r="M37" s="1412"/>
      <c r="N37" s="1412"/>
      <c r="O37" s="1412"/>
      <c r="P37" s="1412"/>
      <c r="Q37" s="1412"/>
      <c r="R37" s="1412"/>
      <c r="S37" s="1412"/>
      <c r="T37" s="1412"/>
      <c r="U37" s="1412"/>
      <c r="V37" s="1412"/>
      <c r="W37" s="1412"/>
      <c r="X37" s="1412"/>
      <c r="Y37" s="1412"/>
      <c r="Z37" s="1412"/>
      <c r="AA37" s="1412"/>
      <c r="AB37" s="1412"/>
      <c r="AC37" s="1412"/>
      <c r="AD37" s="1412"/>
      <c r="AE37" s="1412"/>
      <c r="AF37" s="1412"/>
      <c r="AG37" s="1412"/>
      <c r="AH37" s="1412"/>
      <c r="AI37" s="1412"/>
      <c r="AJ37" s="1412"/>
      <c r="AK37" s="1412"/>
      <c r="AL37" s="1412"/>
      <c r="AM37" s="1412"/>
      <c r="AN37" s="1412"/>
      <c r="AO37" s="1428"/>
      <c r="AP37" s="1419"/>
      <c r="AQ37" s="1420"/>
      <c r="AR37" s="1421"/>
      <c r="AS37" s="1420"/>
      <c r="AT37" s="1421"/>
      <c r="AU37" s="1420"/>
      <c r="AV37" s="1421"/>
      <c r="AW37" s="1420"/>
      <c r="AX37" s="1421"/>
      <c r="AY37" s="1420"/>
      <c r="AZ37" s="1421"/>
      <c r="BA37" s="1422"/>
      <c r="BB37" s="1419"/>
      <c r="BC37" s="1420"/>
      <c r="BD37" s="1410"/>
      <c r="BE37" s="1423"/>
      <c r="BF37" s="1410"/>
      <c r="BG37" s="1423"/>
      <c r="BH37" s="1410"/>
      <c r="BI37" s="1423"/>
      <c r="BJ37" s="1410"/>
      <c r="BK37" s="1423"/>
      <c r="BL37" s="1410"/>
      <c r="BM37" s="1423"/>
      <c r="BN37" s="1410"/>
      <c r="BO37" s="1423"/>
      <c r="BP37" s="1410"/>
      <c r="BQ37" s="1424"/>
      <c r="BR37" s="1109"/>
      <c r="BS37" s="271"/>
      <c r="BT37" s="268"/>
      <c r="BU37" s="277">
        <f>+'F1 COBERTURA ESTABLECIMIENTOS'!G43</f>
        <v>0</v>
      </c>
      <c r="BV37" s="277">
        <f>+'F1 COBERTURA ESTABLECIMIENTOS'!H43</f>
        <v>0</v>
      </c>
      <c r="BW37" s="277">
        <f>+'F1 COBERTURA ESTABLECIMIENTOS'!I43</f>
        <v>0</v>
      </c>
      <c r="BX37" s="277">
        <f>+'F1 COBERTURA ESTABLECIMIENTOS'!J43</f>
        <v>0</v>
      </c>
      <c r="BY37" s="278">
        <f t="shared" si="0"/>
        <v>0</v>
      </c>
      <c r="BZ37" s="277">
        <f>+'F1 COBERTURA ESTABLECIMIENTOS'!L43</f>
        <v>0</v>
      </c>
      <c r="CA37" s="277">
        <f>+'F1 COBERTURA ESTABLECIMIENTOS'!M43</f>
        <v>0</v>
      </c>
      <c r="CB37" s="277">
        <f>+'F1 COBERTURA ESTABLECIMIENTOS'!N43</f>
        <v>0</v>
      </c>
      <c r="CC37" s="277">
        <f>+'F1 COBERTURA ESTABLECIMIENTOS'!O43</f>
        <v>0</v>
      </c>
      <c r="CD37" s="278">
        <f t="shared" si="1"/>
        <v>0</v>
      </c>
      <c r="CE37" s="277">
        <f t="shared" si="2"/>
        <v>0</v>
      </c>
      <c r="CF37" s="277">
        <f t="shared" si="3"/>
        <v>0</v>
      </c>
      <c r="CG37" s="277">
        <f t="shared" si="4"/>
        <v>0</v>
      </c>
      <c r="CH37" s="277">
        <f t="shared" si="5"/>
        <v>0</v>
      </c>
      <c r="CI37" s="278">
        <f t="shared" si="6"/>
        <v>0</v>
      </c>
      <c r="CJ37" s="275">
        <f t="shared" si="9"/>
        <v>0</v>
      </c>
      <c r="CK37" s="275">
        <f t="shared" si="7"/>
        <v>0</v>
      </c>
      <c r="CL37" s="277">
        <f>+'F1 COBERTURA ESTABLECIMIENTOS'!Q43</f>
        <v>0</v>
      </c>
      <c r="CM37" s="1425">
        <f t="shared" si="8"/>
        <v>0</v>
      </c>
      <c r="CN37" s="268"/>
      <c r="CO37" s="268"/>
      <c r="CP37" s="268"/>
      <c r="CQ37" s="268"/>
    </row>
    <row r="38" spans="1:95" hidden="1">
      <c r="A38" s="1410"/>
      <c r="B38" s="1411"/>
      <c r="C38" s="1412"/>
      <c r="D38" s="1412"/>
      <c r="E38" s="1414"/>
      <c r="F38" s="1412"/>
      <c r="G38" s="1412"/>
      <c r="H38" s="1412"/>
      <c r="I38" s="1412"/>
      <c r="J38" s="1412"/>
      <c r="K38" s="1412"/>
      <c r="L38" s="1412"/>
      <c r="M38" s="1412"/>
      <c r="N38" s="1412"/>
      <c r="O38" s="1412"/>
      <c r="P38" s="1412"/>
      <c r="Q38" s="1412"/>
      <c r="R38" s="1412"/>
      <c r="S38" s="1412"/>
      <c r="T38" s="1412"/>
      <c r="U38" s="1412"/>
      <c r="V38" s="1412"/>
      <c r="W38" s="1412"/>
      <c r="X38" s="1412"/>
      <c r="Y38" s="1412"/>
      <c r="Z38" s="1412"/>
      <c r="AA38" s="1412"/>
      <c r="AB38" s="1412"/>
      <c r="AC38" s="1412"/>
      <c r="AD38" s="1412"/>
      <c r="AE38" s="1412"/>
      <c r="AF38" s="1412"/>
      <c r="AG38" s="1412"/>
      <c r="AH38" s="1412"/>
      <c r="AI38" s="1412"/>
      <c r="AJ38" s="1412"/>
      <c r="AK38" s="1412"/>
      <c r="AL38" s="1412"/>
      <c r="AM38" s="1412"/>
      <c r="AN38" s="1412"/>
      <c r="AO38" s="1428"/>
      <c r="AP38" s="1419"/>
      <c r="AQ38" s="1420"/>
      <c r="AR38" s="1421"/>
      <c r="AS38" s="1420"/>
      <c r="AT38" s="1421"/>
      <c r="AU38" s="1420"/>
      <c r="AV38" s="1421"/>
      <c r="AW38" s="1420"/>
      <c r="AX38" s="1421"/>
      <c r="AY38" s="1420"/>
      <c r="AZ38" s="1421"/>
      <c r="BA38" s="1422"/>
      <c r="BB38" s="1419"/>
      <c r="BC38" s="1420"/>
      <c r="BD38" s="1410"/>
      <c r="BE38" s="1423"/>
      <c r="BF38" s="1410"/>
      <c r="BG38" s="1423"/>
      <c r="BH38" s="1410"/>
      <c r="BI38" s="1423"/>
      <c r="BJ38" s="1410"/>
      <c r="BK38" s="1423"/>
      <c r="BL38" s="1410"/>
      <c r="BM38" s="1423"/>
      <c r="BN38" s="1410"/>
      <c r="BO38" s="1423"/>
      <c r="BP38" s="1410"/>
      <c r="BQ38" s="1424"/>
      <c r="BR38" s="1109"/>
      <c r="BS38" s="271"/>
      <c r="BT38" s="268"/>
      <c r="BU38" s="277">
        <f>+'F1 COBERTURA ESTABLECIMIENTOS'!G44</f>
        <v>0</v>
      </c>
      <c r="BV38" s="277">
        <f>+'F1 COBERTURA ESTABLECIMIENTOS'!H44</f>
        <v>0</v>
      </c>
      <c r="BW38" s="277">
        <f>+'F1 COBERTURA ESTABLECIMIENTOS'!I44</f>
        <v>0</v>
      </c>
      <c r="BX38" s="277">
        <f>+'F1 COBERTURA ESTABLECIMIENTOS'!J44</f>
        <v>0</v>
      </c>
      <c r="BY38" s="278">
        <f t="shared" si="0"/>
        <v>0</v>
      </c>
      <c r="BZ38" s="277">
        <f>+'F1 COBERTURA ESTABLECIMIENTOS'!L44</f>
        <v>0</v>
      </c>
      <c r="CA38" s="277">
        <f>+'F1 COBERTURA ESTABLECIMIENTOS'!M44</f>
        <v>0</v>
      </c>
      <c r="CB38" s="277">
        <f>+'F1 COBERTURA ESTABLECIMIENTOS'!N44</f>
        <v>0</v>
      </c>
      <c r="CC38" s="277">
        <f>+'F1 COBERTURA ESTABLECIMIENTOS'!O44</f>
        <v>0</v>
      </c>
      <c r="CD38" s="278">
        <f t="shared" si="1"/>
        <v>0</v>
      </c>
      <c r="CE38" s="277">
        <f t="shared" si="2"/>
        <v>0</v>
      </c>
      <c r="CF38" s="277">
        <f t="shared" si="3"/>
        <v>0</v>
      </c>
      <c r="CG38" s="277">
        <f t="shared" si="4"/>
        <v>0</v>
      </c>
      <c r="CH38" s="277">
        <f t="shared" si="5"/>
        <v>0</v>
      </c>
      <c r="CI38" s="278">
        <f t="shared" si="6"/>
        <v>0</v>
      </c>
      <c r="CJ38" s="275">
        <f t="shared" si="9"/>
        <v>0</v>
      </c>
      <c r="CK38" s="275">
        <f t="shared" si="7"/>
        <v>0</v>
      </c>
      <c r="CL38" s="277">
        <f>+'F1 COBERTURA ESTABLECIMIENTOS'!Q44</f>
        <v>0</v>
      </c>
      <c r="CM38" s="1425">
        <f t="shared" si="8"/>
        <v>0</v>
      </c>
      <c r="CN38" s="268"/>
      <c r="CO38" s="268"/>
      <c r="CP38" s="268"/>
      <c r="CQ38" s="268"/>
    </row>
    <row r="39" spans="1:95" hidden="1">
      <c r="A39" s="1410"/>
      <c r="B39" s="1411"/>
      <c r="C39" s="1412"/>
      <c r="D39" s="1412"/>
      <c r="E39" s="1414"/>
      <c r="F39" s="1412"/>
      <c r="G39" s="1412"/>
      <c r="H39" s="1412"/>
      <c r="I39" s="1412"/>
      <c r="J39" s="1412"/>
      <c r="K39" s="1412"/>
      <c r="L39" s="1412"/>
      <c r="M39" s="1412"/>
      <c r="N39" s="1412"/>
      <c r="O39" s="1412"/>
      <c r="P39" s="1412"/>
      <c r="Q39" s="1412"/>
      <c r="R39" s="1412"/>
      <c r="S39" s="1412"/>
      <c r="T39" s="1412"/>
      <c r="U39" s="1412"/>
      <c r="V39" s="1412"/>
      <c r="W39" s="1412"/>
      <c r="X39" s="1412"/>
      <c r="Y39" s="1412"/>
      <c r="Z39" s="1412"/>
      <c r="AA39" s="1412"/>
      <c r="AB39" s="1412"/>
      <c r="AC39" s="1412"/>
      <c r="AD39" s="1412"/>
      <c r="AE39" s="1412"/>
      <c r="AF39" s="1412"/>
      <c r="AG39" s="1412"/>
      <c r="AH39" s="1412"/>
      <c r="AI39" s="1412"/>
      <c r="AJ39" s="1412"/>
      <c r="AK39" s="1412"/>
      <c r="AL39" s="1412"/>
      <c r="AM39" s="1412"/>
      <c r="AN39" s="1412"/>
      <c r="AO39" s="1428"/>
      <c r="AP39" s="1419"/>
      <c r="AQ39" s="1420"/>
      <c r="AR39" s="1421"/>
      <c r="AS39" s="1420"/>
      <c r="AT39" s="1421"/>
      <c r="AU39" s="1420"/>
      <c r="AV39" s="1421"/>
      <c r="AW39" s="1420"/>
      <c r="AX39" s="1421"/>
      <c r="AY39" s="1420"/>
      <c r="AZ39" s="1421"/>
      <c r="BA39" s="1422"/>
      <c r="BB39" s="1419"/>
      <c r="BC39" s="1420"/>
      <c r="BD39" s="1410"/>
      <c r="BE39" s="1423"/>
      <c r="BF39" s="1410"/>
      <c r="BG39" s="1423"/>
      <c r="BH39" s="1410"/>
      <c r="BI39" s="1423"/>
      <c r="BJ39" s="1410"/>
      <c r="BK39" s="1423"/>
      <c r="BL39" s="1410"/>
      <c r="BM39" s="1423"/>
      <c r="BN39" s="1410"/>
      <c r="BO39" s="1423"/>
      <c r="BP39" s="1410"/>
      <c r="BQ39" s="1424"/>
      <c r="BR39" s="1109"/>
      <c r="BS39" s="271"/>
      <c r="BT39" s="268"/>
      <c r="BU39" s="277">
        <f>+'F1 COBERTURA ESTABLECIMIENTOS'!G45</f>
        <v>0</v>
      </c>
      <c r="BV39" s="277">
        <f>+'F1 COBERTURA ESTABLECIMIENTOS'!H45</f>
        <v>0</v>
      </c>
      <c r="BW39" s="277">
        <f>+'F1 COBERTURA ESTABLECIMIENTOS'!I45</f>
        <v>0</v>
      </c>
      <c r="BX39" s="277">
        <f>+'F1 COBERTURA ESTABLECIMIENTOS'!J45</f>
        <v>0</v>
      </c>
      <c r="BY39" s="278">
        <f t="shared" si="0"/>
        <v>0</v>
      </c>
      <c r="BZ39" s="277">
        <f>+'F1 COBERTURA ESTABLECIMIENTOS'!L45</f>
        <v>0</v>
      </c>
      <c r="CA39" s="277">
        <f>+'F1 COBERTURA ESTABLECIMIENTOS'!M45</f>
        <v>0</v>
      </c>
      <c r="CB39" s="277">
        <f>+'F1 COBERTURA ESTABLECIMIENTOS'!N45</f>
        <v>0</v>
      </c>
      <c r="CC39" s="277">
        <f>+'F1 COBERTURA ESTABLECIMIENTOS'!O45</f>
        <v>0</v>
      </c>
      <c r="CD39" s="278">
        <f t="shared" si="1"/>
        <v>0</v>
      </c>
      <c r="CE39" s="277">
        <f t="shared" si="2"/>
        <v>0</v>
      </c>
      <c r="CF39" s="277">
        <f t="shared" si="3"/>
        <v>0</v>
      </c>
      <c r="CG39" s="277">
        <f t="shared" si="4"/>
        <v>0</v>
      </c>
      <c r="CH39" s="277">
        <f t="shared" si="5"/>
        <v>0</v>
      </c>
      <c r="CI39" s="278">
        <f t="shared" si="6"/>
        <v>0</v>
      </c>
      <c r="CJ39" s="275">
        <f t="shared" si="9"/>
        <v>0</v>
      </c>
      <c r="CK39" s="275">
        <f t="shared" si="7"/>
        <v>0</v>
      </c>
      <c r="CL39" s="277">
        <f>+'F1 COBERTURA ESTABLECIMIENTOS'!Q45</f>
        <v>0</v>
      </c>
      <c r="CM39" s="1425">
        <f t="shared" si="8"/>
        <v>0</v>
      </c>
      <c r="CN39" s="268"/>
      <c r="CO39" s="268"/>
      <c r="CP39" s="268"/>
      <c r="CQ39" s="268"/>
    </row>
    <row r="40" spans="1:95" hidden="1">
      <c r="A40" s="1410"/>
      <c r="B40" s="1411"/>
      <c r="C40" s="1412"/>
      <c r="D40" s="1412"/>
      <c r="E40" s="1414"/>
      <c r="F40" s="1412"/>
      <c r="G40" s="1412"/>
      <c r="H40" s="1412"/>
      <c r="I40" s="1412"/>
      <c r="J40" s="1412"/>
      <c r="K40" s="1412"/>
      <c r="L40" s="1412"/>
      <c r="M40" s="1412"/>
      <c r="N40" s="1412"/>
      <c r="O40" s="1412"/>
      <c r="P40" s="1412"/>
      <c r="Q40" s="1412"/>
      <c r="R40" s="1412"/>
      <c r="S40" s="1412"/>
      <c r="T40" s="1412"/>
      <c r="U40" s="1412"/>
      <c r="V40" s="1412"/>
      <c r="W40" s="1412"/>
      <c r="X40" s="1412"/>
      <c r="Y40" s="1412"/>
      <c r="Z40" s="1412"/>
      <c r="AA40" s="1412"/>
      <c r="AB40" s="1412"/>
      <c r="AC40" s="1412"/>
      <c r="AD40" s="1412"/>
      <c r="AE40" s="1412"/>
      <c r="AF40" s="1412"/>
      <c r="AG40" s="1412"/>
      <c r="AH40" s="1412"/>
      <c r="AI40" s="1412"/>
      <c r="AJ40" s="1412"/>
      <c r="AK40" s="1412"/>
      <c r="AL40" s="1412"/>
      <c r="AM40" s="1412"/>
      <c r="AN40" s="1412"/>
      <c r="AO40" s="1428"/>
      <c r="AP40" s="1419"/>
      <c r="AQ40" s="1420"/>
      <c r="AR40" s="1421"/>
      <c r="AS40" s="1420"/>
      <c r="AT40" s="1421"/>
      <c r="AU40" s="1420"/>
      <c r="AV40" s="1421"/>
      <c r="AW40" s="1420"/>
      <c r="AX40" s="1421"/>
      <c r="AY40" s="1420"/>
      <c r="AZ40" s="1421"/>
      <c r="BA40" s="1422"/>
      <c r="BB40" s="1419"/>
      <c r="BC40" s="1420"/>
      <c r="BD40" s="1410"/>
      <c r="BE40" s="1423"/>
      <c r="BF40" s="1410"/>
      <c r="BG40" s="1423"/>
      <c r="BH40" s="1410"/>
      <c r="BI40" s="1423"/>
      <c r="BJ40" s="1410"/>
      <c r="BK40" s="1423"/>
      <c r="BL40" s="1410"/>
      <c r="BM40" s="1423"/>
      <c r="BN40" s="1410"/>
      <c r="BO40" s="1423"/>
      <c r="BP40" s="1410"/>
      <c r="BQ40" s="1424"/>
      <c r="BR40" s="1109"/>
      <c r="BS40" s="271"/>
      <c r="BT40" s="268"/>
      <c r="BU40" s="277">
        <f>+'F1 COBERTURA ESTABLECIMIENTOS'!G46</f>
        <v>0</v>
      </c>
      <c r="BV40" s="277">
        <f>+'F1 COBERTURA ESTABLECIMIENTOS'!H46</f>
        <v>0</v>
      </c>
      <c r="BW40" s="277">
        <f>+'F1 COBERTURA ESTABLECIMIENTOS'!I46</f>
        <v>0</v>
      </c>
      <c r="BX40" s="277">
        <f>+'F1 COBERTURA ESTABLECIMIENTOS'!J46</f>
        <v>0</v>
      </c>
      <c r="BY40" s="278">
        <f t="shared" si="0"/>
        <v>0</v>
      </c>
      <c r="BZ40" s="277">
        <f>+'F1 COBERTURA ESTABLECIMIENTOS'!L46</f>
        <v>0</v>
      </c>
      <c r="CA40" s="277">
        <f>+'F1 COBERTURA ESTABLECIMIENTOS'!M46</f>
        <v>0</v>
      </c>
      <c r="CB40" s="277">
        <f>+'F1 COBERTURA ESTABLECIMIENTOS'!N46</f>
        <v>0</v>
      </c>
      <c r="CC40" s="277">
        <f>+'F1 COBERTURA ESTABLECIMIENTOS'!O46</f>
        <v>0</v>
      </c>
      <c r="CD40" s="278">
        <f t="shared" si="1"/>
        <v>0</v>
      </c>
      <c r="CE40" s="277">
        <f t="shared" si="2"/>
        <v>0</v>
      </c>
      <c r="CF40" s="277">
        <f t="shared" si="3"/>
        <v>0</v>
      </c>
      <c r="CG40" s="277">
        <f t="shared" si="4"/>
        <v>0</v>
      </c>
      <c r="CH40" s="277">
        <f t="shared" si="5"/>
        <v>0</v>
      </c>
      <c r="CI40" s="278">
        <f t="shared" si="6"/>
        <v>0</v>
      </c>
      <c r="CJ40" s="275">
        <f t="shared" si="9"/>
        <v>0</v>
      </c>
      <c r="CK40" s="275">
        <f t="shared" si="7"/>
        <v>0</v>
      </c>
      <c r="CL40" s="277">
        <f>+'F1 COBERTURA ESTABLECIMIENTOS'!Q46</f>
        <v>0</v>
      </c>
      <c r="CM40" s="1425">
        <f t="shared" si="8"/>
        <v>0</v>
      </c>
      <c r="CN40" s="268"/>
      <c r="CO40" s="268"/>
      <c r="CP40" s="268"/>
      <c r="CQ40" s="268"/>
    </row>
    <row r="41" spans="1:95" hidden="1">
      <c r="A41" s="1410"/>
      <c r="B41" s="1411"/>
      <c r="C41" s="1412"/>
      <c r="D41" s="1412"/>
      <c r="E41" s="1414"/>
      <c r="F41" s="1412"/>
      <c r="G41" s="1412"/>
      <c r="H41" s="1412"/>
      <c r="I41" s="1412"/>
      <c r="J41" s="1412"/>
      <c r="K41" s="1412"/>
      <c r="L41" s="1412"/>
      <c r="M41" s="1412"/>
      <c r="N41" s="1412"/>
      <c r="O41" s="1412"/>
      <c r="P41" s="1412"/>
      <c r="Q41" s="1412"/>
      <c r="R41" s="1412"/>
      <c r="S41" s="1412"/>
      <c r="T41" s="1412"/>
      <c r="U41" s="1412"/>
      <c r="V41" s="1412"/>
      <c r="W41" s="1412"/>
      <c r="X41" s="1412"/>
      <c r="Y41" s="1412"/>
      <c r="Z41" s="1412"/>
      <c r="AA41" s="1412"/>
      <c r="AB41" s="1412"/>
      <c r="AC41" s="1412"/>
      <c r="AD41" s="1412"/>
      <c r="AE41" s="1412"/>
      <c r="AF41" s="1412"/>
      <c r="AG41" s="1412"/>
      <c r="AH41" s="1412"/>
      <c r="AI41" s="1412"/>
      <c r="AJ41" s="1412"/>
      <c r="AK41" s="1412"/>
      <c r="AL41" s="1412"/>
      <c r="AM41" s="1412"/>
      <c r="AN41" s="1412"/>
      <c r="AO41" s="1428"/>
      <c r="AP41" s="1419"/>
      <c r="AQ41" s="1420"/>
      <c r="AR41" s="1421"/>
      <c r="AS41" s="1420"/>
      <c r="AT41" s="1421"/>
      <c r="AU41" s="1420"/>
      <c r="AV41" s="1421"/>
      <c r="AW41" s="1420"/>
      <c r="AX41" s="1421"/>
      <c r="AY41" s="1420"/>
      <c r="AZ41" s="1421"/>
      <c r="BA41" s="1422"/>
      <c r="BB41" s="1419"/>
      <c r="BC41" s="1420"/>
      <c r="BD41" s="1410"/>
      <c r="BE41" s="1423"/>
      <c r="BF41" s="1410"/>
      <c r="BG41" s="1423"/>
      <c r="BH41" s="1410"/>
      <c r="BI41" s="1423"/>
      <c r="BJ41" s="1410"/>
      <c r="BK41" s="1423"/>
      <c r="BL41" s="1410"/>
      <c r="BM41" s="1423"/>
      <c r="BN41" s="1410"/>
      <c r="BO41" s="1423"/>
      <c r="BP41" s="1410"/>
      <c r="BQ41" s="1424"/>
      <c r="BR41" s="1109"/>
      <c r="BS41" s="271"/>
      <c r="BT41" s="268"/>
      <c r="BU41" s="277">
        <f>+'F1 COBERTURA ESTABLECIMIENTOS'!G47</f>
        <v>0</v>
      </c>
      <c r="BV41" s="277">
        <f>+'F1 COBERTURA ESTABLECIMIENTOS'!H47</f>
        <v>0</v>
      </c>
      <c r="BW41" s="277">
        <f>+'F1 COBERTURA ESTABLECIMIENTOS'!I47</f>
        <v>0</v>
      </c>
      <c r="BX41" s="277">
        <f>+'F1 COBERTURA ESTABLECIMIENTOS'!J47</f>
        <v>0</v>
      </c>
      <c r="BY41" s="278">
        <f t="shared" si="0"/>
        <v>0</v>
      </c>
      <c r="BZ41" s="277">
        <f>+'F1 COBERTURA ESTABLECIMIENTOS'!L47</f>
        <v>0</v>
      </c>
      <c r="CA41" s="277">
        <f>+'F1 COBERTURA ESTABLECIMIENTOS'!M47</f>
        <v>0</v>
      </c>
      <c r="CB41" s="277">
        <f>+'F1 COBERTURA ESTABLECIMIENTOS'!N47</f>
        <v>0</v>
      </c>
      <c r="CC41" s="277">
        <f>+'F1 COBERTURA ESTABLECIMIENTOS'!O47</f>
        <v>0</v>
      </c>
      <c r="CD41" s="278">
        <f t="shared" si="1"/>
        <v>0</v>
      </c>
      <c r="CE41" s="277">
        <f t="shared" si="2"/>
        <v>0</v>
      </c>
      <c r="CF41" s="277">
        <f t="shared" si="3"/>
        <v>0</v>
      </c>
      <c r="CG41" s="277">
        <f t="shared" si="4"/>
        <v>0</v>
      </c>
      <c r="CH41" s="277">
        <f t="shared" si="5"/>
        <v>0</v>
      </c>
      <c r="CI41" s="278">
        <f t="shared" si="6"/>
        <v>0</v>
      </c>
      <c r="CJ41" s="275">
        <f t="shared" si="9"/>
        <v>0</v>
      </c>
      <c r="CK41" s="275">
        <f t="shared" si="7"/>
        <v>0</v>
      </c>
      <c r="CL41" s="277">
        <f>+'F1 COBERTURA ESTABLECIMIENTOS'!Q47</f>
        <v>0</v>
      </c>
      <c r="CM41" s="1425">
        <f t="shared" si="8"/>
        <v>0</v>
      </c>
      <c r="CN41" s="268"/>
      <c r="CO41" s="268"/>
      <c r="CP41" s="268"/>
      <c r="CQ41" s="268"/>
    </row>
    <row r="42" spans="1:95" hidden="1">
      <c r="A42" s="1410"/>
      <c r="B42" s="1411"/>
      <c r="C42" s="1412"/>
      <c r="D42" s="1412"/>
      <c r="E42" s="1414"/>
      <c r="F42" s="1412"/>
      <c r="G42" s="1412"/>
      <c r="H42" s="1412"/>
      <c r="I42" s="1412"/>
      <c r="J42" s="1412"/>
      <c r="K42" s="1412"/>
      <c r="L42" s="1412"/>
      <c r="M42" s="1412"/>
      <c r="N42" s="1412"/>
      <c r="O42" s="1412"/>
      <c r="P42" s="1412"/>
      <c r="Q42" s="1412"/>
      <c r="R42" s="1412"/>
      <c r="S42" s="1412"/>
      <c r="T42" s="1412"/>
      <c r="U42" s="1412"/>
      <c r="V42" s="1412"/>
      <c r="W42" s="1412"/>
      <c r="X42" s="1412"/>
      <c r="Y42" s="1412"/>
      <c r="Z42" s="1412"/>
      <c r="AA42" s="1412"/>
      <c r="AB42" s="1412"/>
      <c r="AC42" s="1412"/>
      <c r="AD42" s="1412"/>
      <c r="AE42" s="1412"/>
      <c r="AF42" s="1412"/>
      <c r="AG42" s="1412"/>
      <c r="AH42" s="1412"/>
      <c r="AI42" s="1412"/>
      <c r="AJ42" s="1412"/>
      <c r="AK42" s="1412"/>
      <c r="AL42" s="1412"/>
      <c r="AM42" s="1412"/>
      <c r="AN42" s="1412"/>
      <c r="AO42" s="1428"/>
      <c r="AP42" s="1419"/>
      <c r="AQ42" s="1420"/>
      <c r="AR42" s="1421"/>
      <c r="AS42" s="1420"/>
      <c r="AT42" s="1421"/>
      <c r="AU42" s="1420"/>
      <c r="AV42" s="1421"/>
      <c r="AW42" s="1420"/>
      <c r="AX42" s="1421"/>
      <c r="AY42" s="1420"/>
      <c r="AZ42" s="1421"/>
      <c r="BA42" s="1422"/>
      <c r="BB42" s="1419"/>
      <c r="BC42" s="1420"/>
      <c r="BD42" s="1410"/>
      <c r="BE42" s="1423"/>
      <c r="BF42" s="1410"/>
      <c r="BG42" s="1423"/>
      <c r="BH42" s="1410"/>
      <c r="BI42" s="1423"/>
      <c r="BJ42" s="1410"/>
      <c r="BK42" s="1423"/>
      <c r="BL42" s="1410"/>
      <c r="BM42" s="1423"/>
      <c r="BN42" s="1410"/>
      <c r="BO42" s="1423"/>
      <c r="BP42" s="1410"/>
      <c r="BQ42" s="1424"/>
      <c r="BR42" s="1109"/>
      <c r="BS42" s="271"/>
      <c r="BT42" s="268"/>
      <c r="BU42" s="277">
        <f>+'F1 COBERTURA ESTABLECIMIENTOS'!G48</f>
        <v>0</v>
      </c>
      <c r="BV42" s="277">
        <f>+'F1 COBERTURA ESTABLECIMIENTOS'!H48</f>
        <v>0</v>
      </c>
      <c r="BW42" s="277">
        <f>+'F1 COBERTURA ESTABLECIMIENTOS'!I48</f>
        <v>0</v>
      </c>
      <c r="BX42" s="277">
        <f>+'F1 COBERTURA ESTABLECIMIENTOS'!J48</f>
        <v>0</v>
      </c>
      <c r="BY42" s="278">
        <f t="shared" si="0"/>
        <v>0</v>
      </c>
      <c r="BZ42" s="277">
        <f>+'F1 COBERTURA ESTABLECIMIENTOS'!L48</f>
        <v>0</v>
      </c>
      <c r="CA42" s="277">
        <f>+'F1 COBERTURA ESTABLECIMIENTOS'!M48</f>
        <v>0</v>
      </c>
      <c r="CB42" s="277">
        <f>+'F1 COBERTURA ESTABLECIMIENTOS'!N48</f>
        <v>0</v>
      </c>
      <c r="CC42" s="277">
        <f>+'F1 COBERTURA ESTABLECIMIENTOS'!O48</f>
        <v>0</v>
      </c>
      <c r="CD42" s="278">
        <f t="shared" si="1"/>
        <v>0</v>
      </c>
      <c r="CE42" s="277">
        <f t="shared" si="2"/>
        <v>0</v>
      </c>
      <c r="CF42" s="277">
        <f t="shared" si="3"/>
        <v>0</v>
      </c>
      <c r="CG42" s="277">
        <f t="shared" si="4"/>
        <v>0</v>
      </c>
      <c r="CH42" s="277">
        <f t="shared" si="5"/>
        <v>0</v>
      </c>
      <c r="CI42" s="278">
        <f t="shared" si="6"/>
        <v>0</v>
      </c>
      <c r="CJ42" s="275">
        <f t="shared" si="9"/>
        <v>0</v>
      </c>
      <c r="CK42" s="275">
        <f t="shared" si="7"/>
        <v>0</v>
      </c>
      <c r="CL42" s="277">
        <f>+'F1 COBERTURA ESTABLECIMIENTOS'!Q48</f>
        <v>0</v>
      </c>
      <c r="CM42" s="1425">
        <f t="shared" si="8"/>
        <v>0</v>
      </c>
      <c r="CN42" s="268"/>
      <c r="CO42" s="268"/>
      <c r="CP42" s="268"/>
      <c r="CQ42" s="268"/>
    </row>
    <row r="43" spans="1:95" hidden="1">
      <c r="A43" s="1410"/>
      <c r="B43" s="1411"/>
      <c r="C43" s="1412"/>
      <c r="D43" s="1412"/>
      <c r="E43" s="1414"/>
      <c r="F43" s="1412"/>
      <c r="G43" s="1412"/>
      <c r="H43" s="1412"/>
      <c r="I43" s="1412"/>
      <c r="J43" s="1412"/>
      <c r="K43" s="1412"/>
      <c r="L43" s="1412"/>
      <c r="M43" s="1412"/>
      <c r="N43" s="1412"/>
      <c r="O43" s="1412"/>
      <c r="P43" s="1412"/>
      <c r="Q43" s="1412"/>
      <c r="R43" s="1412"/>
      <c r="S43" s="1412"/>
      <c r="T43" s="1412"/>
      <c r="U43" s="1412"/>
      <c r="V43" s="1412"/>
      <c r="W43" s="1412"/>
      <c r="X43" s="1412"/>
      <c r="Y43" s="1412"/>
      <c r="Z43" s="1412"/>
      <c r="AA43" s="1412"/>
      <c r="AB43" s="1412"/>
      <c r="AC43" s="1412"/>
      <c r="AD43" s="1412"/>
      <c r="AE43" s="1412"/>
      <c r="AF43" s="1412"/>
      <c r="AG43" s="1412"/>
      <c r="AH43" s="1412"/>
      <c r="AI43" s="1412"/>
      <c r="AJ43" s="1412"/>
      <c r="AK43" s="1412"/>
      <c r="AL43" s="1412"/>
      <c r="AM43" s="1412"/>
      <c r="AN43" s="1412"/>
      <c r="AO43" s="1428"/>
      <c r="AP43" s="1419"/>
      <c r="AQ43" s="1420"/>
      <c r="AR43" s="1421"/>
      <c r="AS43" s="1420"/>
      <c r="AT43" s="1421"/>
      <c r="AU43" s="1420"/>
      <c r="AV43" s="1421"/>
      <c r="AW43" s="1420"/>
      <c r="AX43" s="1421"/>
      <c r="AY43" s="1420"/>
      <c r="AZ43" s="1421"/>
      <c r="BA43" s="1422"/>
      <c r="BB43" s="1419"/>
      <c r="BC43" s="1420"/>
      <c r="BD43" s="1410"/>
      <c r="BE43" s="1423"/>
      <c r="BF43" s="1410"/>
      <c r="BG43" s="1423"/>
      <c r="BH43" s="1410"/>
      <c r="BI43" s="1423"/>
      <c r="BJ43" s="1410"/>
      <c r="BK43" s="1423"/>
      <c r="BL43" s="1410"/>
      <c r="BM43" s="1423"/>
      <c r="BN43" s="1410"/>
      <c r="BO43" s="1423"/>
      <c r="BP43" s="1410"/>
      <c r="BQ43" s="1424"/>
      <c r="BR43" s="1109"/>
      <c r="BS43" s="271"/>
      <c r="BT43" s="268"/>
      <c r="BU43" s="277">
        <f>+'F1 COBERTURA ESTABLECIMIENTOS'!G49</f>
        <v>0</v>
      </c>
      <c r="BV43" s="277">
        <f>+'F1 COBERTURA ESTABLECIMIENTOS'!H49</f>
        <v>0</v>
      </c>
      <c r="BW43" s="277">
        <f>+'F1 COBERTURA ESTABLECIMIENTOS'!I49</f>
        <v>0</v>
      </c>
      <c r="BX43" s="277">
        <f>+'F1 COBERTURA ESTABLECIMIENTOS'!J49</f>
        <v>0</v>
      </c>
      <c r="BY43" s="278">
        <f t="shared" si="0"/>
        <v>0</v>
      </c>
      <c r="BZ43" s="277">
        <f>+'F1 COBERTURA ESTABLECIMIENTOS'!L49</f>
        <v>0</v>
      </c>
      <c r="CA43" s="277">
        <f>+'F1 COBERTURA ESTABLECIMIENTOS'!M49</f>
        <v>0</v>
      </c>
      <c r="CB43" s="277">
        <f>+'F1 COBERTURA ESTABLECIMIENTOS'!N49</f>
        <v>0</v>
      </c>
      <c r="CC43" s="277">
        <f>+'F1 COBERTURA ESTABLECIMIENTOS'!O49</f>
        <v>0</v>
      </c>
      <c r="CD43" s="278">
        <f t="shared" si="1"/>
        <v>0</v>
      </c>
      <c r="CE43" s="277">
        <f t="shared" si="2"/>
        <v>0</v>
      </c>
      <c r="CF43" s="277">
        <f t="shared" si="3"/>
        <v>0</v>
      </c>
      <c r="CG43" s="277">
        <f t="shared" si="4"/>
        <v>0</v>
      </c>
      <c r="CH43" s="277">
        <f t="shared" si="5"/>
        <v>0</v>
      </c>
      <c r="CI43" s="278">
        <f t="shared" si="6"/>
        <v>0</v>
      </c>
      <c r="CJ43" s="275">
        <f t="shared" si="9"/>
        <v>0</v>
      </c>
      <c r="CK43" s="275">
        <f t="shared" si="7"/>
        <v>0</v>
      </c>
      <c r="CL43" s="277">
        <f>+'F1 COBERTURA ESTABLECIMIENTOS'!Q49</f>
        <v>0</v>
      </c>
      <c r="CM43" s="1425">
        <f t="shared" si="8"/>
        <v>0</v>
      </c>
      <c r="CN43" s="268"/>
      <c r="CO43" s="268"/>
      <c r="CP43" s="268"/>
      <c r="CQ43" s="268"/>
    </row>
    <row r="44" spans="1:95" hidden="1">
      <c r="A44" s="1410"/>
      <c r="B44" s="1411"/>
      <c r="C44" s="1412"/>
      <c r="D44" s="1412"/>
      <c r="E44" s="1414"/>
      <c r="F44" s="1412"/>
      <c r="G44" s="1412"/>
      <c r="H44" s="1412"/>
      <c r="I44" s="1412"/>
      <c r="J44" s="1412"/>
      <c r="K44" s="1412"/>
      <c r="L44" s="1412"/>
      <c r="M44" s="1412"/>
      <c r="N44" s="1412"/>
      <c r="O44" s="1412"/>
      <c r="P44" s="1412"/>
      <c r="Q44" s="1412"/>
      <c r="R44" s="1412"/>
      <c r="S44" s="1412"/>
      <c r="T44" s="1412"/>
      <c r="U44" s="1412"/>
      <c r="V44" s="1412"/>
      <c r="W44" s="1412"/>
      <c r="X44" s="1412"/>
      <c r="Y44" s="1412"/>
      <c r="Z44" s="1412"/>
      <c r="AA44" s="1412"/>
      <c r="AB44" s="1412"/>
      <c r="AC44" s="1412"/>
      <c r="AD44" s="1412"/>
      <c r="AE44" s="1412"/>
      <c r="AF44" s="1412"/>
      <c r="AG44" s="1412"/>
      <c r="AH44" s="1412"/>
      <c r="AI44" s="1412"/>
      <c r="AJ44" s="1412"/>
      <c r="AK44" s="1412"/>
      <c r="AL44" s="1412"/>
      <c r="AM44" s="1412"/>
      <c r="AN44" s="1412"/>
      <c r="AO44" s="1428"/>
      <c r="AP44" s="1419"/>
      <c r="AQ44" s="1420"/>
      <c r="AR44" s="1421"/>
      <c r="AS44" s="1420"/>
      <c r="AT44" s="1421"/>
      <c r="AU44" s="1420"/>
      <c r="AV44" s="1421"/>
      <c r="AW44" s="1420"/>
      <c r="AX44" s="1421"/>
      <c r="AY44" s="1420"/>
      <c r="AZ44" s="1421"/>
      <c r="BA44" s="1422"/>
      <c r="BB44" s="1419"/>
      <c r="BC44" s="1420"/>
      <c r="BD44" s="1410"/>
      <c r="BE44" s="1423"/>
      <c r="BF44" s="1410"/>
      <c r="BG44" s="1423"/>
      <c r="BH44" s="1410"/>
      <c r="BI44" s="1423"/>
      <c r="BJ44" s="1410"/>
      <c r="BK44" s="1423"/>
      <c r="BL44" s="1410"/>
      <c r="BM44" s="1423"/>
      <c r="BN44" s="1410"/>
      <c r="BO44" s="1423"/>
      <c r="BP44" s="1410"/>
      <c r="BQ44" s="1424"/>
      <c r="BR44" s="1109"/>
      <c r="BS44" s="271"/>
      <c r="BT44" s="268"/>
      <c r="BU44" s="277">
        <f>+'F1 COBERTURA ESTABLECIMIENTOS'!G50</f>
        <v>0</v>
      </c>
      <c r="BV44" s="277">
        <f>+'F1 COBERTURA ESTABLECIMIENTOS'!H50</f>
        <v>0</v>
      </c>
      <c r="BW44" s="277">
        <f>+'F1 COBERTURA ESTABLECIMIENTOS'!I50</f>
        <v>0</v>
      </c>
      <c r="BX44" s="277">
        <f>+'F1 COBERTURA ESTABLECIMIENTOS'!J50</f>
        <v>0</v>
      </c>
      <c r="BY44" s="278">
        <f t="shared" si="0"/>
        <v>0</v>
      </c>
      <c r="BZ44" s="277">
        <f>+'F1 COBERTURA ESTABLECIMIENTOS'!L50</f>
        <v>0</v>
      </c>
      <c r="CA44" s="277">
        <f>+'F1 COBERTURA ESTABLECIMIENTOS'!M50</f>
        <v>0</v>
      </c>
      <c r="CB44" s="277">
        <f>+'F1 COBERTURA ESTABLECIMIENTOS'!N50</f>
        <v>0</v>
      </c>
      <c r="CC44" s="277">
        <f>+'F1 COBERTURA ESTABLECIMIENTOS'!O50</f>
        <v>0</v>
      </c>
      <c r="CD44" s="278">
        <f t="shared" si="1"/>
        <v>0</v>
      </c>
      <c r="CE44" s="277">
        <f t="shared" si="2"/>
        <v>0</v>
      </c>
      <c r="CF44" s="277">
        <f t="shared" si="3"/>
        <v>0</v>
      </c>
      <c r="CG44" s="277">
        <f t="shared" si="4"/>
        <v>0</v>
      </c>
      <c r="CH44" s="277">
        <f t="shared" si="5"/>
        <v>0</v>
      </c>
      <c r="CI44" s="278">
        <f t="shared" si="6"/>
        <v>0</v>
      </c>
      <c r="CJ44" s="275">
        <f t="shared" si="9"/>
        <v>0</v>
      </c>
      <c r="CK44" s="275">
        <f t="shared" si="7"/>
        <v>0</v>
      </c>
      <c r="CL44" s="277">
        <f>+'F1 COBERTURA ESTABLECIMIENTOS'!Q50</f>
        <v>0</v>
      </c>
      <c r="CM44" s="1425">
        <f t="shared" si="8"/>
        <v>0</v>
      </c>
      <c r="CN44" s="268"/>
      <c r="CO44" s="268"/>
      <c r="CP44" s="268"/>
      <c r="CQ44" s="268"/>
    </row>
    <row r="45" spans="1:95" hidden="1">
      <c r="A45" s="1410"/>
      <c r="B45" s="1411"/>
      <c r="C45" s="1412"/>
      <c r="D45" s="1412"/>
      <c r="E45" s="1414"/>
      <c r="F45" s="1412"/>
      <c r="G45" s="1412"/>
      <c r="H45" s="1412"/>
      <c r="I45" s="1412"/>
      <c r="J45" s="1412"/>
      <c r="K45" s="1412"/>
      <c r="L45" s="1412"/>
      <c r="M45" s="1412"/>
      <c r="N45" s="1412"/>
      <c r="O45" s="1412"/>
      <c r="P45" s="1412"/>
      <c r="Q45" s="1412"/>
      <c r="R45" s="1412"/>
      <c r="S45" s="1412"/>
      <c r="T45" s="1412"/>
      <c r="U45" s="1412"/>
      <c r="V45" s="1412"/>
      <c r="W45" s="1412"/>
      <c r="X45" s="1412"/>
      <c r="Y45" s="1412"/>
      <c r="Z45" s="1412"/>
      <c r="AA45" s="1412"/>
      <c r="AB45" s="1412"/>
      <c r="AC45" s="1412"/>
      <c r="AD45" s="1412"/>
      <c r="AE45" s="1412"/>
      <c r="AF45" s="1412"/>
      <c r="AG45" s="1412"/>
      <c r="AH45" s="1412"/>
      <c r="AI45" s="1412"/>
      <c r="AJ45" s="1412"/>
      <c r="AK45" s="1412"/>
      <c r="AL45" s="1412"/>
      <c r="AM45" s="1412"/>
      <c r="AN45" s="1412"/>
      <c r="AO45" s="1428"/>
      <c r="AP45" s="1419"/>
      <c r="AQ45" s="1420"/>
      <c r="AR45" s="1421"/>
      <c r="AS45" s="1420"/>
      <c r="AT45" s="1421"/>
      <c r="AU45" s="1420"/>
      <c r="AV45" s="1421"/>
      <c r="AW45" s="1420"/>
      <c r="AX45" s="1421"/>
      <c r="AY45" s="1420"/>
      <c r="AZ45" s="1421"/>
      <c r="BA45" s="1422"/>
      <c r="BB45" s="1419"/>
      <c r="BC45" s="1420"/>
      <c r="BD45" s="1410"/>
      <c r="BE45" s="1423"/>
      <c r="BF45" s="1410"/>
      <c r="BG45" s="1423"/>
      <c r="BH45" s="1410"/>
      <c r="BI45" s="1423"/>
      <c r="BJ45" s="1410"/>
      <c r="BK45" s="1423"/>
      <c r="BL45" s="1410"/>
      <c r="BM45" s="1423"/>
      <c r="BN45" s="1410"/>
      <c r="BO45" s="1423"/>
      <c r="BP45" s="1410"/>
      <c r="BQ45" s="1424"/>
      <c r="BR45" s="1109"/>
      <c r="BS45" s="271"/>
      <c r="BT45" s="268"/>
      <c r="BU45" s="277">
        <f>+'F1 COBERTURA ESTABLECIMIENTOS'!G51</f>
        <v>0</v>
      </c>
      <c r="BV45" s="277">
        <f>+'F1 COBERTURA ESTABLECIMIENTOS'!H51</f>
        <v>0</v>
      </c>
      <c r="BW45" s="277">
        <f>+'F1 COBERTURA ESTABLECIMIENTOS'!I51</f>
        <v>0</v>
      </c>
      <c r="BX45" s="277">
        <f>+'F1 COBERTURA ESTABLECIMIENTOS'!J51</f>
        <v>0</v>
      </c>
      <c r="BY45" s="278">
        <f t="shared" si="0"/>
        <v>0</v>
      </c>
      <c r="BZ45" s="277">
        <f>+'F1 COBERTURA ESTABLECIMIENTOS'!L51</f>
        <v>0</v>
      </c>
      <c r="CA45" s="277">
        <f>+'F1 COBERTURA ESTABLECIMIENTOS'!M51</f>
        <v>0</v>
      </c>
      <c r="CB45" s="277">
        <f>+'F1 COBERTURA ESTABLECIMIENTOS'!N51</f>
        <v>0</v>
      </c>
      <c r="CC45" s="277">
        <f>+'F1 COBERTURA ESTABLECIMIENTOS'!O51</f>
        <v>0</v>
      </c>
      <c r="CD45" s="278">
        <f t="shared" si="1"/>
        <v>0</v>
      </c>
      <c r="CE45" s="277">
        <f t="shared" si="2"/>
        <v>0</v>
      </c>
      <c r="CF45" s="277">
        <f t="shared" si="3"/>
        <v>0</v>
      </c>
      <c r="CG45" s="277">
        <f t="shared" si="4"/>
        <v>0</v>
      </c>
      <c r="CH45" s="277">
        <f t="shared" si="5"/>
        <v>0</v>
      </c>
      <c r="CI45" s="278">
        <f t="shared" si="6"/>
        <v>0</v>
      </c>
      <c r="CJ45" s="275">
        <f t="shared" si="9"/>
        <v>0</v>
      </c>
      <c r="CK45" s="275">
        <f t="shared" si="7"/>
        <v>0</v>
      </c>
      <c r="CL45" s="277">
        <f>+'F1 COBERTURA ESTABLECIMIENTOS'!Q51</f>
        <v>0</v>
      </c>
      <c r="CM45" s="1425">
        <f t="shared" si="8"/>
        <v>0</v>
      </c>
      <c r="CN45" s="268"/>
      <c r="CO45" s="268"/>
      <c r="CP45" s="268"/>
      <c r="CQ45" s="268"/>
    </row>
    <row r="46" spans="1:95" hidden="1">
      <c r="A46" s="1410"/>
      <c r="B46" s="1411"/>
      <c r="C46" s="1412"/>
      <c r="D46" s="1412"/>
      <c r="E46" s="1414"/>
      <c r="F46" s="1412"/>
      <c r="G46" s="1412"/>
      <c r="H46" s="1412"/>
      <c r="I46" s="1412"/>
      <c r="J46" s="1412"/>
      <c r="K46" s="1412"/>
      <c r="L46" s="1412"/>
      <c r="M46" s="1412"/>
      <c r="N46" s="1412"/>
      <c r="O46" s="1412"/>
      <c r="P46" s="1412"/>
      <c r="Q46" s="1412"/>
      <c r="R46" s="1412"/>
      <c r="S46" s="1412"/>
      <c r="T46" s="1412"/>
      <c r="U46" s="1412"/>
      <c r="V46" s="1412"/>
      <c r="W46" s="1412"/>
      <c r="X46" s="1412"/>
      <c r="Y46" s="1412"/>
      <c r="Z46" s="1412"/>
      <c r="AA46" s="1412"/>
      <c r="AB46" s="1412"/>
      <c r="AC46" s="1412"/>
      <c r="AD46" s="1412"/>
      <c r="AE46" s="1412"/>
      <c r="AF46" s="1412"/>
      <c r="AG46" s="1412"/>
      <c r="AH46" s="1412"/>
      <c r="AI46" s="1412"/>
      <c r="AJ46" s="1412"/>
      <c r="AK46" s="1412"/>
      <c r="AL46" s="1412"/>
      <c r="AM46" s="1412"/>
      <c r="AN46" s="1412"/>
      <c r="AO46" s="1428"/>
      <c r="AP46" s="1419"/>
      <c r="AQ46" s="1420"/>
      <c r="AR46" s="1421"/>
      <c r="AS46" s="1420"/>
      <c r="AT46" s="1421"/>
      <c r="AU46" s="1420"/>
      <c r="AV46" s="1421"/>
      <c r="AW46" s="1420"/>
      <c r="AX46" s="1421"/>
      <c r="AY46" s="1420"/>
      <c r="AZ46" s="1421"/>
      <c r="BA46" s="1422"/>
      <c r="BB46" s="1419"/>
      <c r="BC46" s="1420"/>
      <c r="BD46" s="1410"/>
      <c r="BE46" s="1423"/>
      <c r="BF46" s="1410"/>
      <c r="BG46" s="1423"/>
      <c r="BH46" s="1410"/>
      <c r="BI46" s="1423"/>
      <c r="BJ46" s="1410"/>
      <c r="BK46" s="1423"/>
      <c r="BL46" s="1410"/>
      <c r="BM46" s="1423"/>
      <c r="BN46" s="1410"/>
      <c r="BO46" s="1423"/>
      <c r="BP46" s="1410"/>
      <c r="BQ46" s="1424"/>
      <c r="BR46" s="1109"/>
      <c r="BS46" s="271"/>
      <c r="BT46" s="268"/>
      <c r="BU46" s="277">
        <f>+'F1 COBERTURA ESTABLECIMIENTOS'!G52</f>
        <v>0</v>
      </c>
      <c r="BV46" s="277">
        <f>+'F1 COBERTURA ESTABLECIMIENTOS'!H52</f>
        <v>0</v>
      </c>
      <c r="BW46" s="277">
        <f>+'F1 COBERTURA ESTABLECIMIENTOS'!I52</f>
        <v>0</v>
      </c>
      <c r="BX46" s="277">
        <f>+'F1 COBERTURA ESTABLECIMIENTOS'!J52</f>
        <v>0</v>
      </c>
      <c r="BY46" s="278">
        <f t="shared" si="0"/>
        <v>0</v>
      </c>
      <c r="BZ46" s="277">
        <f>+'F1 COBERTURA ESTABLECIMIENTOS'!L52</f>
        <v>0</v>
      </c>
      <c r="CA46" s="277">
        <f>+'F1 COBERTURA ESTABLECIMIENTOS'!M52</f>
        <v>0</v>
      </c>
      <c r="CB46" s="277">
        <f>+'F1 COBERTURA ESTABLECIMIENTOS'!N52</f>
        <v>0</v>
      </c>
      <c r="CC46" s="277">
        <f>+'F1 COBERTURA ESTABLECIMIENTOS'!O52</f>
        <v>0</v>
      </c>
      <c r="CD46" s="278">
        <f t="shared" si="1"/>
        <v>0</v>
      </c>
      <c r="CE46" s="277">
        <f t="shared" si="2"/>
        <v>0</v>
      </c>
      <c r="CF46" s="277">
        <f t="shared" si="3"/>
        <v>0</v>
      </c>
      <c r="CG46" s="277">
        <f t="shared" si="4"/>
        <v>0</v>
      </c>
      <c r="CH46" s="277">
        <f t="shared" si="5"/>
        <v>0</v>
      </c>
      <c r="CI46" s="278">
        <f t="shared" si="6"/>
        <v>0</v>
      </c>
      <c r="CJ46" s="275">
        <f t="shared" si="9"/>
        <v>0</v>
      </c>
      <c r="CK46" s="275">
        <f t="shared" si="7"/>
        <v>0</v>
      </c>
      <c r="CL46" s="277">
        <f>+'F1 COBERTURA ESTABLECIMIENTOS'!Q52</f>
        <v>0</v>
      </c>
      <c r="CM46" s="1425">
        <f t="shared" si="8"/>
        <v>0</v>
      </c>
      <c r="CN46" s="268"/>
      <c r="CO46" s="268"/>
      <c r="CP46" s="268"/>
      <c r="CQ46" s="268"/>
    </row>
    <row r="47" spans="1:95" hidden="1">
      <c r="A47" s="1410"/>
      <c r="B47" s="1411"/>
      <c r="C47" s="1412"/>
      <c r="D47" s="1412"/>
      <c r="E47" s="1414"/>
      <c r="F47" s="1412"/>
      <c r="G47" s="1412"/>
      <c r="H47" s="1412"/>
      <c r="I47" s="1412"/>
      <c r="J47" s="1412"/>
      <c r="K47" s="1412"/>
      <c r="L47" s="1412"/>
      <c r="M47" s="1412"/>
      <c r="N47" s="1412"/>
      <c r="O47" s="1412"/>
      <c r="P47" s="1412"/>
      <c r="Q47" s="1412"/>
      <c r="R47" s="1412"/>
      <c r="S47" s="1412"/>
      <c r="T47" s="1412"/>
      <c r="U47" s="1412"/>
      <c r="V47" s="1412"/>
      <c r="W47" s="1412"/>
      <c r="X47" s="1412"/>
      <c r="Y47" s="1412"/>
      <c r="Z47" s="1412"/>
      <c r="AA47" s="1412"/>
      <c r="AB47" s="1412"/>
      <c r="AC47" s="1412"/>
      <c r="AD47" s="1412"/>
      <c r="AE47" s="1412"/>
      <c r="AF47" s="1412"/>
      <c r="AG47" s="1412"/>
      <c r="AH47" s="1412"/>
      <c r="AI47" s="1412"/>
      <c r="AJ47" s="1412"/>
      <c r="AK47" s="1412"/>
      <c r="AL47" s="1412"/>
      <c r="AM47" s="1412"/>
      <c r="AN47" s="1412"/>
      <c r="AO47" s="1428"/>
      <c r="AP47" s="1419"/>
      <c r="AQ47" s="1420"/>
      <c r="AR47" s="1421"/>
      <c r="AS47" s="1420"/>
      <c r="AT47" s="1421"/>
      <c r="AU47" s="1420"/>
      <c r="AV47" s="1421"/>
      <c r="AW47" s="1420"/>
      <c r="AX47" s="1421"/>
      <c r="AY47" s="1420"/>
      <c r="AZ47" s="1421"/>
      <c r="BA47" s="1422"/>
      <c r="BB47" s="1419"/>
      <c r="BC47" s="1420"/>
      <c r="BD47" s="1410"/>
      <c r="BE47" s="1423"/>
      <c r="BF47" s="1410"/>
      <c r="BG47" s="1423"/>
      <c r="BH47" s="1410"/>
      <c r="BI47" s="1423"/>
      <c r="BJ47" s="1410"/>
      <c r="BK47" s="1423"/>
      <c r="BL47" s="1410"/>
      <c r="BM47" s="1423"/>
      <c r="BN47" s="1410"/>
      <c r="BO47" s="1423"/>
      <c r="BP47" s="1410"/>
      <c r="BQ47" s="1424"/>
      <c r="BR47" s="1109"/>
      <c r="BS47" s="271"/>
      <c r="BT47" s="268"/>
      <c r="BU47" s="277">
        <f>+'F1 COBERTURA ESTABLECIMIENTOS'!G53</f>
        <v>0</v>
      </c>
      <c r="BV47" s="277">
        <f>+'F1 COBERTURA ESTABLECIMIENTOS'!H53</f>
        <v>0</v>
      </c>
      <c r="BW47" s="277">
        <f>+'F1 COBERTURA ESTABLECIMIENTOS'!I53</f>
        <v>0</v>
      </c>
      <c r="BX47" s="277">
        <f>+'F1 COBERTURA ESTABLECIMIENTOS'!J53</f>
        <v>0</v>
      </c>
      <c r="BY47" s="278">
        <f t="shared" si="0"/>
        <v>0</v>
      </c>
      <c r="BZ47" s="277">
        <f>+'F1 COBERTURA ESTABLECIMIENTOS'!L53</f>
        <v>0</v>
      </c>
      <c r="CA47" s="277">
        <f>+'F1 COBERTURA ESTABLECIMIENTOS'!M53</f>
        <v>0</v>
      </c>
      <c r="CB47" s="277">
        <f>+'F1 COBERTURA ESTABLECIMIENTOS'!N53</f>
        <v>0</v>
      </c>
      <c r="CC47" s="277">
        <f>+'F1 COBERTURA ESTABLECIMIENTOS'!O53</f>
        <v>0</v>
      </c>
      <c r="CD47" s="278">
        <f t="shared" si="1"/>
        <v>0</v>
      </c>
      <c r="CE47" s="277">
        <f t="shared" si="2"/>
        <v>0</v>
      </c>
      <c r="CF47" s="277">
        <f t="shared" si="3"/>
        <v>0</v>
      </c>
      <c r="CG47" s="277">
        <f t="shared" si="4"/>
        <v>0</v>
      </c>
      <c r="CH47" s="277">
        <f t="shared" si="5"/>
        <v>0</v>
      </c>
      <c r="CI47" s="278">
        <f t="shared" si="6"/>
        <v>0</v>
      </c>
      <c r="CJ47" s="275">
        <f t="shared" si="9"/>
        <v>0</v>
      </c>
      <c r="CK47" s="275">
        <f t="shared" si="7"/>
        <v>0</v>
      </c>
      <c r="CL47" s="277">
        <f>+'F1 COBERTURA ESTABLECIMIENTOS'!Q53</f>
        <v>0</v>
      </c>
      <c r="CM47" s="1425">
        <f t="shared" si="8"/>
        <v>0</v>
      </c>
      <c r="CN47" s="268"/>
      <c r="CO47" s="268"/>
      <c r="CP47" s="268"/>
      <c r="CQ47" s="268"/>
    </row>
    <row r="48" spans="1:95" hidden="1">
      <c r="A48" s="1410"/>
      <c r="B48" s="1411"/>
      <c r="C48" s="1412"/>
      <c r="D48" s="1412"/>
      <c r="E48" s="1414"/>
      <c r="F48" s="1412"/>
      <c r="G48" s="1412"/>
      <c r="H48" s="1412"/>
      <c r="I48" s="1412"/>
      <c r="J48" s="1412"/>
      <c r="K48" s="1412"/>
      <c r="L48" s="1412"/>
      <c r="M48" s="1412"/>
      <c r="N48" s="1412"/>
      <c r="O48" s="1412"/>
      <c r="P48" s="1412"/>
      <c r="Q48" s="1412"/>
      <c r="R48" s="1412"/>
      <c r="S48" s="1412"/>
      <c r="T48" s="1412"/>
      <c r="U48" s="1412"/>
      <c r="V48" s="1412"/>
      <c r="W48" s="1412"/>
      <c r="X48" s="1412"/>
      <c r="Y48" s="1412"/>
      <c r="Z48" s="1412"/>
      <c r="AA48" s="1412"/>
      <c r="AB48" s="1412"/>
      <c r="AC48" s="1412"/>
      <c r="AD48" s="1412"/>
      <c r="AE48" s="1412"/>
      <c r="AF48" s="1412"/>
      <c r="AG48" s="1412"/>
      <c r="AH48" s="1412"/>
      <c r="AI48" s="1412"/>
      <c r="AJ48" s="1412"/>
      <c r="AK48" s="1412"/>
      <c r="AL48" s="1412"/>
      <c r="AM48" s="1412"/>
      <c r="AN48" s="1412"/>
      <c r="AO48" s="1428"/>
      <c r="AP48" s="1419"/>
      <c r="AQ48" s="1420"/>
      <c r="AR48" s="1421"/>
      <c r="AS48" s="1420"/>
      <c r="AT48" s="1421"/>
      <c r="AU48" s="1420"/>
      <c r="AV48" s="1421"/>
      <c r="AW48" s="1420"/>
      <c r="AX48" s="1421"/>
      <c r="AY48" s="1420"/>
      <c r="AZ48" s="1421"/>
      <c r="BA48" s="1422"/>
      <c r="BB48" s="1419"/>
      <c r="BC48" s="1420"/>
      <c r="BD48" s="1410"/>
      <c r="BE48" s="1423"/>
      <c r="BF48" s="1410"/>
      <c r="BG48" s="1423"/>
      <c r="BH48" s="1410"/>
      <c r="BI48" s="1423"/>
      <c r="BJ48" s="1410"/>
      <c r="BK48" s="1423"/>
      <c r="BL48" s="1410"/>
      <c r="BM48" s="1423"/>
      <c r="BN48" s="1410"/>
      <c r="BO48" s="1423"/>
      <c r="BP48" s="1410"/>
      <c r="BQ48" s="1424"/>
      <c r="BR48" s="1109"/>
      <c r="BS48" s="271"/>
      <c r="BT48" s="268"/>
      <c r="BU48" s="277">
        <f>+'F1 COBERTURA ESTABLECIMIENTOS'!G54</f>
        <v>0</v>
      </c>
      <c r="BV48" s="277">
        <f>+'F1 COBERTURA ESTABLECIMIENTOS'!H54</f>
        <v>0</v>
      </c>
      <c r="BW48" s="277">
        <f>+'F1 COBERTURA ESTABLECIMIENTOS'!I54</f>
        <v>0</v>
      </c>
      <c r="BX48" s="277">
        <f>+'F1 COBERTURA ESTABLECIMIENTOS'!J54</f>
        <v>0</v>
      </c>
      <c r="BY48" s="278">
        <f t="shared" si="0"/>
        <v>0</v>
      </c>
      <c r="BZ48" s="277">
        <f>+'F1 COBERTURA ESTABLECIMIENTOS'!L54</f>
        <v>0</v>
      </c>
      <c r="CA48" s="277">
        <f>+'F1 COBERTURA ESTABLECIMIENTOS'!M54</f>
        <v>0</v>
      </c>
      <c r="CB48" s="277">
        <f>+'F1 COBERTURA ESTABLECIMIENTOS'!N54</f>
        <v>0</v>
      </c>
      <c r="CC48" s="277">
        <f>+'F1 COBERTURA ESTABLECIMIENTOS'!O54</f>
        <v>0</v>
      </c>
      <c r="CD48" s="278">
        <f t="shared" si="1"/>
        <v>0</v>
      </c>
      <c r="CE48" s="277">
        <f t="shared" si="2"/>
        <v>0</v>
      </c>
      <c r="CF48" s="277">
        <f t="shared" si="3"/>
        <v>0</v>
      </c>
      <c r="CG48" s="277">
        <f t="shared" si="4"/>
        <v>0</v>
      </c>
      <c r="CH48" s="277">
        <f t="shared" si="5"/>
        <v>0</v>
      </c>
      <c r="CI48" s="278">
        <f t="shared" si="6"/>
        <v>0</v>
      </c>
      <c r="CJ48" s="275">
        <f t="shared" si="9"/>
        <v>0</v>
      </c>
      <c r="CK48" s="275">
        <f t="shared" si="7"/>
        <v>0</v>
      </c>
      <c r="CL48" s="277">
        <f>+'F1 COBERTURA ESTABLECIMIENTOS'!Q54</f>
        <v>0</v>
      </c>
      <c r="CM48" s="1425">
        <f t="shared" si="8"/>
        <v>0</v>
      </c>
      <c r="CN48" s="268"/>
      <c r="CO48" s="268"/>
      <c r="CP48" s="268"/>
      <c r="CQ48" s="268"/>
    </row>
    <row r="49" spans="1:95" hidden="1">
      <c r="A49" s="1410"/>
      <c r="B49" s="1411"/>
      <c r="C49" s="1412"/>
      <c r="D49" s="1412"/>
      <c r="E49" s="1414"/>
      <c r="F49" s="1412"/>
      <c r="G49" s="1412"/>
      <c r="H49" s="1412"/>
      <c r="I49" s="1412"/>
      <c r="J49" s="1412"/>
      <c r="K49" s="1412"/>
      <c r="L49" s="1412"/>
      <c r="M49" s="1412"/>
      <c r="N49" s="1412"/>
      <c r="O49" s="1412"/>
      <c r="P49" s="1412"/>
      <c r="Q49" s="1412"/>
      <c r="R49" s="1412"/>
      <c r="S49" s="1412"/>
      <c r="T49" s="1412"/>
      <c r="U49" s="1412"/>
      <c r="V49" s="1412"/>
      <c r="W49" s="1412"/>
      <c r="X49" s="1412"/>
      <c r="Y49" s="1412"/>
      <c r="Z49" s="1412"/>
      <c r="AA49" s="1412"/>
      <c r="AB49" s="1412"/>
      <c r="AC49" s="1412"/>
      <c r="AD49" s="1412"/>
      <c r="AE49" s="1412"/>
      <c r="AF49" s="1412"/>
      <c r="AG49" s="1412"/>
      <c r="AH49" s="1412"/>
      <c r="AI49" s="1412"/>
      <c r="AJ49" s="1412"/>
      <c r="AK49" s="1412"/>
      <c r="AL49" s="1412"/>
      <c r="AM49" s="1412"/>
      <c r="AN49" s="1412"/>
      <c r="AO49" s="1428"/>
      <c r="AP49" s="1419"/>
      <c r="AQ49" s="1420"/>
      <c r="AR49" s="1421"/>
      <c r="AS49" s="1420"/>
      <c r="AT49" s="1421"/>
      <c r="AU49" s="1420"/>
      <c r="AV49" s="1421"/>
      <c r="AW49" s="1420"/>
      <c r="AX49" s="1421"/>
      <c r="AY49" s="1420"/>
      <c r="AZ49" s="1421"/>
      <c r="BA49" s="1422"/>
      <c r="BB49" s="1419"/>
      <c r="BC49" s="1420"/>
      <c r="BD49" s="1410"/>
      <c r="BE49" s="1423"/>
      <c r="BF49" s="1410"/>
      <c r="BG49" s="1423"/>
      <c r="BH49" s="1410"/>
      <c r="BI49" s="1423"/>
      <c r="BJ49" s="1410"/>
      <c r="BK49" s="1423"/>
      <c r="BL49" s="1410"/>
      <c r="BM49" s="1423"/>
      <c r="BN49" s="1410"/>
      <c r="BO49" s="1423"/>
      <c r="BP49" s="1410"/>
      <c r="BQ49" s="1424"/>
      <c r="BR49" s="1109"/>
      <c r="BS49" s="271"/>
      <c r="BT49" s="268"/>
      <c r="BU49" s="277">
        <f>+'F1 COBERTURA ESTABLECIMIENTOS'!G55</f>
        <v>0</v>
      </c>
      <c r="BV49" s="277">
        <f>+'F1 COBERTURA ESTABLECIMIENTOS'!H55</f>
        <v>0</v>
      </c>
      <c r="BW49" s="277">
        <f>+'F1 COBERTURA ESTABLECIMIENTOS'!I55</f>
        <v>0</v>
      </c>
      <c r="BX49" s="277">
        <f>+'F1 COBERTURA ESTABLECIMIENTOS'!J55</f>
        <v>0</v>
      </c>
      <c r="BY49" s="278">
        <f t="shared" si="0"/>
        <v>0</v>
      </c>
      <c r="BZ49" s="277">
        <f>+'F1 COBERTURA ESTABLECIMIENTOS'!L55</f>
        <v>0</v>
      </c>
      <c r="CA49" s="277">
        <f>+'F1 COBERTURA ESTABLECIMIENTOS'!M55</f>
        <v>0</v>
      </c>
      <c r="CB49" s="277">
        <f>+'F1 COBERTURA ESTABLECIMIENTOS'!N55</f>
        <v>0</v>
      </c>
      <c r="CC49" s="277">
        <f>+'F1 COBERTURA ESTABLECIMIENTOS'!O55</f>
        <v>0</v>
      </c>
      <c r="CD49" s="278">
        <f t="shared" si="1"/>
        <v>0</v>
      </c>
      <c r="CE49" s="277">
        <f t="shared" si="2"/>
        <v>0</v>
      </c>
      <c r="CF49" s="277">
        <f t="shared" si="3"/>
        <v>0</v>
      </c>
      <c r="CG49" s="277">
        <f t="shared" si="4"/>
        <v>0</v>
      </c>
      <c r="CH49" s="277">
        <f t="shared" si="5"/>
        <v>0</v>
      </c>
      <c r="CI49" s="278">
        <f t="shared" si="6"/>
        <v>0</v>
      </c>
      <c r="CJ49" s="275">
        <f t="shared" si="9"/>
        <v>0</v>
      </c>
      <c r="CK49" s="275">
        <f t="shared" si="7"/>
        <v>0</v>
      </c>
      <c r="CL49" s="277">
        <f>+'F1 COBERTURA ESTABLECIMIENTOS'!Q55</f>
        <v>0</v>
      </c>
      <c r="CM49" s="1425">
        <f t="shared" si="8"/>
        <v>0</v>
      </c>
      <c r="CN49" s="268"/>
      <c r="CO49" s="268"/>
      <c r="CP49" s="268"/>
      <c r="CQ49" s="268"/>
    </row>
    <row r="50" spans="1:95" hidden="1">
      <c r="A50" s="1410"/>
      <c r="B50" s="1411"/>
      <c r="C50" s="1412"/>
      <c r="D50" s="1412"/>
      <c r="E50" s="1414"/>
      <c r="F50" s="1412"/>
      <c r="G50" s="1412"/>
      <c r="H50" s="1412"/>
      <c r="I50" s="1412"/>
      <c r="J50" s="1412"/>
      <c r="K50" s="1412"/>
      <c r="L50" s="1412"/>
      <c r="M50" s="1412"/>
      <c r="N50" s="1412"/>
      <c r="O50" s="1412"/>
      <c r="P50" s="1412"/>
      <c r="Q50" s="1412"/>
      <c r="R50" s="1412"/>
      <c r="S50" s="1412"/>
      <c r="T50" s="1412"/>
      <c r="U50" s="1412"/>
      <c r="V50" s="1412"/>
      <c r="W50" s="1412"/>
      <c r="X50" s="1412"/>
      <c r="Y50" s="1412"/>
      <c r="Z50" s="1412"/>
      <c r="AA50" s="1412"/>
      <c r="AB50" s="1412"/>
      <c r="AC50" s="1412"/>
      <c r="AD50" s="1412"/>
      <c r="AE50" s="1412"/>
      <c r="AF50" s="1412"/>
      <c r="AG50" s="1412"/>
      <c r="AH50" s="1412"/>
      <c r="AI50" s="1412"/>
      <c r="AJ50" s="1412"/>
      <c r="AK50" s="1412"/>
      <c r="AL50" s="1412"/>
      <c r="AM50" s="1412"/>
      <c r="AN50" s="1412"/>
      <c r="AO50" s="1428"/>
      <c r="AP50" s="1419"/>
      <c r="AQ50" s="1420"/>
      <c r="AR50" s="1421"/>
      <c r="AS50" s="1420"/>
      <c r="AT50" s="1421"/>
      <c r="AU50" s="1420"/>
      <c r="AV50" s="1421"/>
      <c r="AW50" s="1420"/>
      <c r="AX50" s="1421"/>
      <c r="AY50" s="1420"/>
      <c r="AZ50" s="1421"/>
      <c r="BA50" s="1422"/>
      <c r="BB50" s="1419"/>
      <c r="BC50" s="1420"/>
      <c r="BD50" s="1410"/>
      <c r="BE50" s="1423"/>
      <c r="BF50" s="1410"/>
      <c r="BG50" s="1423"/>
      <c r="BH50" s="1410"/>
      <c r="BI50" s="1423"/>
      <c r="BJ50" s="1410"/>
      <c r="BK50" s="1423"/>
      <c r="BL50" s="1410"/>
      <c r="BM50" s="1423"/>
      <c r="BN50" s="1410"/>
      <c r="BO50" s="1423"/>
      <c r="BP50" s="1410"/>
      <c r="BQ50" s="1424"/>
      <c r="BR50" s="1109"/>
      <c r="BS50" s="271"/>
      <c r="BT50" s="268"/>
      <c r="BU50" s="277">
        <f>+'F1 COBERTURA ESTABLECIMIENTOS'!G56</f>
        <v>0</v>
      </c>
      <c r="BV50" s="277">
        <f>+'F1 COBERTURA ESTABLECIMIENTOS'!H56</f>
        <v>0</v>
      </c>
      <c r="BW50" s="277">
        <f>+'F1 COBERTURA ESTABLECIMIENTOS'!I56</f>
        <v>0</v>
      </c>
      <c r="BX50" s="277">
        <f>+'F1 COBERTURA ESTABLECIMIENTOS'!J56</f>
        <v>0</v>
      </c>
      <c r="BY50" s="278">
        <f t="shared" si="0"/>
        <v>0</v>
      </c>
      <c r="BZ50" s="277">
        <f>+'F1 COBERTURA ESTABLECIMIENTOS'!L56</f>
        <v>0</v>
      </c>
      <c r="CA50" s="277">
        <f>+'F1 COBERTURA ESTABLECIMIENTOS'!M56</f>
        <v>0</v>
      </c>
      <c r="CB50" s="277">
        <f>+'F1 COBERTURA ESTABLECIMIENTOS'!N56</f>
        <v>0</v>
      </c>
      <c r="CC50" s="277">
        <f>+'F1 COBERTURA ESTABLECIMIENTOS'!O56</f>
        <v>0</v>
      </c>
      <c r="CD50" s="278">
        <f t="shared" si="1"/>
        <v>0</v>
      </c>
      <c r="CE50" s="277">
        <f t="shared" si="2"/>
        <v>0</v>
      </c>
      <c r="CF50" s="277">
        <f t="shared" si="3"/>
        <v>0</v>
      </c>
      <c r="CG50" s="277">
        <f t="shared" si="4"/>
        <v>0</v>
      </c>
      <c r="CH50" s="277">
        <f t="shared" si="5"/>
        <v>0</v>
      </c>
      <c r="CI50" s="278">
        <f t="shared" si="6"/>
        <v>0</v>
      </c>
      <c r="CJ50" s="275">
        <f t="shared" si="9"/>
        <v>0</v>
      </c>
      <c r="CK50" s="275">
        <f t="shared" si="7"/>
        <v>0</v>
      </c>
      <c r="CL50" s="277">
        <f>+'F1 COBERTURA ESTABLECIMIENTOS'!Q56</f>
        <v>0</v>
      </c>
      <c r="CM50" s="1425">
        <f t="shared" si="8"/>
        <v>0</v>
      </c>
      <c r="CN50" s="268"/>
      <c r="CO50" s="268"/>
      <c r="CP50" s="268"/>
      <c r="CQ50" s="268"/>
    </row>
    <row r="51" spans="1:95" hidden="1">
      <c r="A51" s="1410"/>
      <c r="B51" s="1411"/>
      <c r="C51" s="1412"/>
      <c r="D51" s="1412"/>
      <c r="E51" s="1414"/>
      <c r="F51" s="1412"/>
      <c r="G51" s="1412"/>
      <c r="H51" s="1412"/>
      <c r="I51" s="1412"/>
      <c r="J51" s="1412"/>
      <c r="K51" s="1412"/>
      <c r="L51" s="1412"/>
      <c r="M51" s="1412"/>
      <c r="N51" s="1412"/>
      <c r="O51" s="1412"/>
      <c r="P51" s="1412"/>
      <c r="Q51" s="1412"/>
      <c r="R51" s="1412"/>
      <c r="S51" s="1412"/>
      <c r="T51" s="1412"/>
      <c r="U51" s="1412"/>
      <c r="V51" s="1412"/>
      <c r="W51" s="1412"/>
      <c r="X51" s="1412"/>
      <c r="Y51" s="1412"/>
      <c r="Z51" s="1412"/>
      <c r="AA51" s="1412"/>
      <c r="AB51" s="1412"/>
      <c r="AC51" s="1412"/>
      <c r="AD51" s="1412"/>
      <c r="AE51" s="1412"/>
      <c r="AF51" s="1412"/>
      <c r="AG51" s="1412"/>
      <c r="AH51" s="1412"/>
      <c r="AI51" s="1412"/>
      <c r="AJ51" s="1412"/>
      <c r="AK51" s="1412"/>
      <c r="AL51" s="1412"/>
      <c r="AM51" s="1412"/>
      <c r="AN51" s="1412"/>
      <c r="AO51" s="1428"/>
      <c r="AP51" s="1419"/>
      <c r="AQ51" s="1420"/>
      <c r="AR51" s="1421"/>
      <c r="AS51" s="1420"/>
      <c r="AT51" s="1421"/>
      <c r="AU51" s="1420"/>
      <c r="AV51" s="1421"/>
      <c r="AW51" s="1420"/>
      <c r="AX51" s="1421"/>
      <c r="AY51" s="1420"/>
      <c r="AZ51" s="1421"/>
      <c r="BA51" s="1422"/>
      <c r="BB51" s="1419"/>
      <c r="BC51" s="1420"/>
      <c r="BD51" s="1410"/>
      <c r="BE51" s="1423"/>
      <c r="BF51" s="1410"/>
      <c r="BG51" s="1423"/>
      <c r="BH51" s="1410"/>
      <c r="BI51" s="1423"/>
      <c r="BJ51" s="1410"/>
      <c r="BK51" s="1423"/>
      <c r="BL51" s="1410"/>
      <c r="BM51" s="1423"/>
      <c r="BN51" s="1410"/>
      <c r="BO51" s="1423"/>
      <c r="BP51" s="1410"/>
      <c r="BQ51" s="1424"/>
      <c r="BR51" s="1109"/>
      <c r="BS51" s="271"/>
      <c r="BT51" s="268"/>
      <c r="BU51" s="277">
        <f>+'F1 COBERTURA ESTABLECIMIENTOS'!G57</f>
        <v>0</v>
      </c>
      <c r="BV51" s="277">
        <f>+'F1 COBERTURA ESTABLECIMIENTOS'!H57</f>
        <v>0</v>
      </c>
      <c r="BW51" s="277">
        <f>+'F1 COBERTURA ESTABLECIMIENTOS'!I57</f>
        <v>0</v>
      </c>
      <c r="BX51" s="277">
        <f>+'F1 COBERTURA ESTABLECIMIENTOS'!J57</f>
        <v>0</v>
      </c>
      <c r="BY51" s="278">
        <f t="shared" si="0"/>
        <v>0</v>
      </c>
      <c r="BZ51" s="277">
        <f>+'F1 COBERTURA ESTABLECIMIENTOS'!L57</f>
        <v>0</v>
      </c>
      <c r="CA51" s="277">
        <f>+'F1 COBERTURA ESTABLECIMIENTOS'!M57</f>
        <v>0</v>
      </c>
      <c r="CB51" s="277">
        <f>+'F1 COBERTURA ESTABLECIMIENTOS'!N57</f>
        <v>0</v>
      </c>
      <c r="CC51" s="277">
        <f>+'F1 COBERTURA ESTABLECIMIENTOS'!O57</f>
        <v>0</v>
      </c>
      <c r="CD51" s="278">
        <f t="shared" si="1"/>
        <v>0</v>
      </c>
      <c r="CE51" s="277">
        <f t="shared" si="2"/>
        <v>0</v>
      </c>
      <c r="CF51" s="277">
        <f t="shared" si="3"/>
        <v>0</v>
      </c>
      <c r="CG51" s="277">
        <f t="shared" si="4"/>
        <v>0</v>
      </c>
      <c r="CH51" s="277">
        <f t="shared" si="5"/>
        <v>0</v>
      </c>
      <c r="CI51" s="278">
        <f t="shared" si="6"/>
        <v>0</v>
      </c>
      <c r="CJ51" s="275">
        <f t="shared" si="9"/>
        <v>0</v>
      </c>
      <c r="CK51" s="275">
        <f t="shared" si="7"/>
        <v>0</v>
      </c>
      <c r="CL51" s="277">
        <f>+'F1 COBERTURA ESTABLECIMIENTOS'!Q57</f>
        <v>0</v>
      </c>
      <c r="CM51" s="1425">
        <f t="shared" si="8"/>
        <v>0</v>
      </c>
      <c r="CN51" s="268"/>
      <c r="CO51" s="268"/>
      <c r="CP51" s="268"/>
      <c r="CQ51" s="268"/>
    </row>
    <row r="52" spans="1:95" hidden="1">
      <c r="A52" s="1410"/>
      <c r="B52" s="1411"/>
      <c r="C52" s="1412"/>
      <c r="D52" s="1412"/>
      <c r="E52" s="1414"/>
      <c r="F52" s="1412"/>
      <c r="G52" s="1412"/>
      <c r="H52" s="1412"/>
      <c r="I52" s="1412"/>
      <c r="J52" s="1412"/>
      <c r="K52" s="1412"/>
      <c r="L52" s="1412"/>
      <c r="M52" s="1412"/>
      <c r="N52" s="1412"/>
      <c r="O52" s="1412"/>
      <c r="P52" s="1412"/>
      <c r="Q52" s="1412"/>
      <c r="R52" s="1412"/>
      <c r="S52" s="1412"/>
      <c r="T52" s="1412"/>
      <c r="U52" s="1412"/>
      <c r="V52" s="1412"/>
      <c r="W52" s="1412"/>
      <c r="X52" s="1412"/>
      <c r="Y52" s="1412"/>
      <c r="Z52" s="1412"/>
      <c r="AA52" s="1412"/>
      <c r="AB52" s="1412"/>
      <c r="AC52" s="1412"/>
      <c r="AD52" s="1412"/>
      <c r="AE52" s="1412"/>
      <c r="AF52" s="1412"/>
      <c r="AG52" s="1412"/>
      <c r="AH52" s="1412"/>
      <c r="AI52" s="1412"/>
      <c r="AJ52" s="1412"/>
      <c r="AK52" s="1412"/>
      <c r="AL52" s="1412"/>
      <c r="AM52" s="1412"/>
      <c r="AN52" s="1412"/>
      <c r="AO52" s="1428"/>
      <c r="AP52" s="1419"/>
      <c r="AQ52" s="1420"/>
      <c r="AR52" s="1421"/>
      <c r="AS52" s="1420"/>
      <c r="AT52" s="1421"/>
      <c r="AU52" s="1420"/>
      <c r="AV52" s="1421"/>
      <c r="AW52" s="1420"/>
      <c r="AX52" s="1421"/>
      <c r="AY52" s="1420"/>
      <c r="AZ52" s="1421"/>
      <c r="BA52" s="1422"/>
      <c r="BB52" s="1419"/>
      <c r="BC52" s="1420"/>
      <c r="BD52" s="1410"/>
      <c r="BE52" s="1423"/>
      <c r="BF52" s="1410"/>
      <c r="BG52" s="1423"/>
      <c r="BH52" s="1410"/>
      <c r="BI52" s="1423"/>
      <c r="BJ52" s="1410"/>
      <c r="BK52" s="1423"/>
      <c r="BL52" s="1410"/>
      <c r="BM52" s="1423"/>
      <c r="BN52" s="1410"/>
      <c r="BO52" s="1423"/>
      <c r="BP52" s="1410"/>
      <c r="BQ52" s="1424"/>
      <c r="BR52" s="1109"/>
      <c r="BS52" s="271"/>
      <c r="BT52" s="268"/>
      <c r="BU52" s="277">
        <f>+'F1 COBERTURA ESTABLECIMIENTOS'!G58</f>
        <v>0</v>
      </c>
      <c r="BV52" s="277">
        <f>+'F1 COBERTURA ESTABLECIMIENTOS'!H58</f>
        <v>0</v>
      </c>
      <c r="BW52" s="277">
        <f>+'F1 COBERTURA ESTABLECIMIENTOS'!I58</f>
        <v>0</v>
      </c>
      <c r="BX52" s="277">
        <f>+'F1 COBERTURA ESTABLECIMIENTOS'!J58</f>
        <v>0</v>
      </c>
      <c r="BY52" s="278">
        <f t="shared" si="0"/>
        <v>0</v>
      </c>
      <c r="BZ52" s="277">
        <f>+'F1 COBERTURA ESTABLECIMIENTOS'!L58</f>
        <v>0</v>
      </c>
      <c r="CA52" s="277">
        <f>+'F1 COBERTURA ESTABLECIMIENTOS'!M58</f>
        <v>0</v>
      </c>
      <c r="CB52" s="277">
        <f>+'F1 COBERTURA ESTABLECIMIENTOS'!N58</f>
        <v>0</v>
      </c>
      <c r="CC52" s="277">
        <f>+'F1 COBERTURA ESTABLECIMIENTOS'!O58</f>
        <v>0</v>
      </c>
      <c r="CD52" s="278">
        <f t="shared" si="1"/>
        <v>0</v>
      </c>
      <c r="CE52" s="277">
        <f t="shared" si="2"/>
        <v>0</v>
      </c>
      <c r="CF52" s="277">
        <f t="shared" si="3"/>
        <v>0</v>
      </c>
      <c r="CG52" s="277">
        <f t="shared" si="4"/>
        <v>0</v>
      </c>
      <c r="CH52" s="277">
        <f t="shared" si="5"/>
        <v>0</v>
      </c>
      <c r="CI52" s="278">
        <f t="shared" si="6"/>
        <v>0</v>
      </c>
      <c r="CJ52" s="275">
        <f t="shared" si="9"/>
        <v>0</v>
      </c>
      <c r="CK52" s="275">
        <f t="shared" si="7"/>
        <v>0</v>
      </c>
      <c r="CL52" s="277">
        <f>+'F1 COBERTURA ESTABLECIMIENTOS'!Q58</f>
        <v>0</v>
      </c>
      <c r="CM52" s="1425">
        <f t="shared" si="8"/>
        <v>0</v>
      </c>
      <c r="CN52" s="268"/>
      <c r="CO52" s="268"/>
      <c r="CP52" s="268"/>
      <c r="CQ52" s="268"/>
    </row>
    <row r="53" spans="1:95" hidden="1">
      <c r="A53" s="1410"/>
      <c r="B53" s="1411"/>
      <c r="C53" s="1412"/>
      <c r="D53" s="1412"/>
      <c r="E53" s="1414"/>
      <c r="F53" s="1412"/>
      <c r="G53" s="1412"/>
      <c r="H53" s="1412"/>
      <c r="I53" s="1412"/>
      <c r="J53" s="1412"/>
      <c r="K53" s="1412"/>
      <c r="L53" s="1412"/>
      <c r="M53" s="1412"/>
      <c r="N53" s="1412"/>
      <c r="O53" s="1412"/>
      <c r="P53" s="1412"/>
      <c r="Q53" s="1412"/>
      <c r="R53" s="1412"/>
      <c r="S53" s="1412"/>
      <c r="T53" s="1412"/>
      <c r="U53" s="1412"/>
      <c r="V53" s="1412"/>
      <c r="W53" s="1412"/>
      <c r="X53" s="1412"/>
      <c r="Y53" s="1412"/>
      <c r="Z53" s="1412"/>
      <c r="AA53" s="1412"/>
      <c r="AB53" s="1412"/>
      <c r="AC53" s="1412"/>
      <c r="AD53" s="1412"/>
      <c r="AE53" s="1412"/>
      <c r="AF53" s="1412"/>
      <c r="AG53" s="1412"/>
      <c r="AH53" s="1412"/>
      <c r="AI53" s="1412"/>
      <c r="AJ53" s="1412"/>
      <c r="AK53" s="1412"/>
      <c r="AL53" s="1412"/>
      <c r="AM53" s="1412"/>
      <c r="AN53" s="1412"/>
      <c r="AO53" s="1428"/>
      <c r="AP53" s="1419"/>
      <c r="AQ53" s="1420"/>
      <c r="AR53" s="1421"/>
      <c r="AS53" s="1420"/>
      <c r="AT53" s="1421"/>
      <c r="AU53" s="1420"/>
      <c r="AV53" s="1421"/>
      <c r="AW53" s="1420"/>
      <c r="AX53" s="1421"/>
      <c r="AY53" s="1420"/>
      <c r="AZ53" s="1421"/>
      <c r="BA53" s="1422"/>
      <c r="BB53" s="1419"/>
      <c r="BC53" s="1420"/>
      <c r="BD53" s="1410"/>
      <c r="BE53" s="1423"/>
      <c r="BF53" s="1410"/>
      <c r="BG53" s="1423"/>
      <c r="BH53" s="1410"/>
      <c r="BI53" s="1423"/>
      <c r="BJ53" s="1410"/>
      <c r="BK53" s="1423"/>
      <c r="BL53" s="1410"/>
      <c r="BM53" s="1423"/>
      <c r="BN53" s="1410"/>
      <c r="BO53" s="1423"/>
      <c r="BP53" s="1410"/>
      <c r="BQ53" s="1424"/>
      <c r="BR53" s="1109"/>
      <c r="BS53" s="271"/>
      <c r="BT53" s="268"/>
      <c r="BU53" s="277">
        <f>+'F1 COBERTURA ESTABLECIMIENTOS'!G59</f>
        <v>0</v>
      </c>
      <c r="BV53" s="277">
        <f>+'F1 COBERTURA ESTABLECIMIENTOS'!H59</f>
        <v>0</v>
      </c>
      <c r="BW53" s="277">
        <f>+'F1 COBERTURA ESTABLECIMIENTOS'!I59</f>
        <v>0</v>
      </c>
      <c r="BX53" s="277">
        <f>+'F1 COBERTURA ESTABLECIMIENTOS'!J59</f>
        <v>0</v>
      </c>
      <c r="BY53" s="278">
        <f t="shared" si="0"/>
        <v>0</v>
      </c>
      <c r="BZ53" s="277">
        <f>+'F1 COBERTURA ESTABLECIMIENTOS'!L59</f>
        <v>0</v>
      </c>
      <c r="CA53" s="277">
        <f>+'F1 COBERTURA ESTABLECIMIENTOS'!M59</f>
        <v>0</v>
      </c>
      <c r="CB53" s="277">
        <f>+'F1 COBERTURA ESTABLECIMIENTOS'!N59</f>
        <v>0</v>
      </c>
      <c r="CC53" s="277">
        <f>+'F1 COBERTURA ESTABLECIMIENTOS'!O59</f>
        <v>0</v>
      </c>
      <c r="CD53" s="278">
        <f t="shared" si="1"/>
        <v>0</v>
      </c>
      <c r="CE53" s="277">
        <f t="shared" si="2"/>
        <v>0</v>
      </c>
      <c r="CF53" s="277">
        <f t="shared" si="3"/>
        <v>0</v>
      </c>
      <c r="CG53" s="277">
        <f t="shared" si="4"/>
        <v>0</v>
      </c>
      <c r="CH53" s="277">
        <f t="shared" si="5"/>
        <v>0</v>
      </c>
      <c r="CI53" s="278">
        <f t="shared" si="6"/>
        <v>0</v>
      </c>
      <c r="CJ53" s="275">
        <f t="shared" si="9"/>
        <v>0</v>
      </c>
      <c r="CK53" s="275">
        <f t="shared" si="7"/>
        <v>0</v>
      </c>
      <c r="CL53" s="277">
        <f>+'F1 COBERTURA ESTABLECIMIENTOS'!Q59</f>
        <v>0</v>
      </c>
      <c r="CM53" s="1425">
        <f t="shared" si="8"/>
        <v>0</v>
      </c>
      <c r="CN53" s="268"/>
      <c r="CO53" s="268"/>
      <c r="CP53" s="268"/>
      <c r="CQ53" s="268"/>
    </row>
    <row r="54" spans="1:95" hidden="1">
      <c r="A54" s="1410"/>
      <c r="B54" s="1411"/>
      <c r="C54" s="1412"/>
      <c r="D54" s="1412"/>
      <c r="E54" s="1414"/>
      <c r="F54" s="1412"/>
      <c r="G54" s="1412"/>
      <c r="H54" s="1412"/>
      <c r="I54" s="1412"/>
      <c r="J54" s="1412"/>
      <c r="K54" s="1412"/>
      <c r="L54" s="1412"/>
      <c r="M54" s="1412"/>
      <c r="N54" s="1412"/>
      <c r="O54" s="1412"/>
      <c r="P54" s="1412"/>
      <c r="Q54" s="1412"/>
      <c r="R54" s="1412"/>
      <c r="S54" s="1412"/>
      <c r="T54" s="1412"/>
      <c r="U54" s="1412"/>
      <c r="V54" s="1412"/>
      <c r="W54" s="1412"/>
      <c r="X54" s="1412"/>
      <c r="Y54" s="1412"/>
      <c r="Z54" s="1412"/>
      <c r="AA54" s="1412"/>
      <c r="AB54" s="1412"/>
      <c r="AC54" s="1412"/>
      <c r="AD54" s="1412"/>
      <c r="AE54" s="1412"/>
      <c r="AF54" s="1412"/>
      <c r="AG54" s="1412"/>
      <c r="AH54" s="1412"/>
      <c r="AI54" s="1412"/>
      <c r="AJ54" s="1412"/>
      <c r="AK54" s="1412"/>
      <c r="AL54" s="1412"/>
      <c r="AM54" s="1412"/>
      <c r="AN54" s="1412"/>
      <c r="AO54" s="1428"/>
      <c r="AP54" s="1419"/>
      <c r="AQ54" s="1420"/>
      <c r="AR54" s="1421"/>
      <c r="AS54" s="1420"/>
      <c r="AT54" s="1421"/>
      <c r="AU54" s="1420"/>
      <c r="AV54" s="1421"/>
      <c r="AW54" s="1420"/>
      <c r="AX54" s="1421"/>
      <c r="AY54" s="1420"/>
      <c r="AZ54" s="1421"/>
      <c r="BA54" s="1422"/>
      <c r="BB54" s="1419"/>
      <c r="BC54" s="1420"/>
      <c r="BD54" s="1410"/>
      <c r="BE54" s="1423"/>
      <c r="BF54" s="1410"/>
      <c r="BG54" s="1423"/>
      <c r="BH54" s="1410"/>
      <c r="BI54" s="1423"/>
      <c r="BJ54" s="1410"/>
      <c r="BK54" s="1423"/>
      <c r="BL54" s="1410"/>
      <c r="BM54" s="1423"/>
      <c r="BN54" s="1410"/>
      <c r="BO54" s="1423"/>
      <c r="BP54" s="1410"/>
      <c r="BQ54" s="1424"/>
      <c r="BR54" s="1109"/>
      <c r="BS54" s="271"/>
      <c r="BT54" s="268"/>
      <c r="BU54" s="277">
        <f>+'F1 COBERTURA ESTABLECIMIENTOS'!G60</f>
        <v>0</v>
      </c>
      <c r="BV54" s="277">
        <f>+'F1 COBERTURA ESTABLECIMIENTOS'!H60</f>
        <v>0</v>
      </c>
      <c r="BW54" s="277">
        <f>+'F1 COBERTURA ESTABLECIMIENTOS'!I60</f>
        <v>0</v>
      </c>
      <c r="BX54" s="277">
        <f>+'F1 COBERTURA ESTABLECIMIENTOS'!J60</f>
        <v>0</v>
      </c>
      <c r="BY54" s="278">
        <f t="shared" si="0"/>
        <v>0</v>
      </c>
      <c r="BZ54" s="277">
        <f>+'F1 COBERTURA ESTABLECIMIENTOS'!L60</f>
        <v>0</v>
      </c>
      <c r="CA54" s="277">
        <f>+'F1 COBERTURA ESTABLECIMIENTOS'!M60</f>
        <v>0</v>
      </c>
      <c r="CB54" s="277">
        <f>+'F1 COBERTURA ESTABLECIMIENTOS'!N60</f>
        <v>0</v>
      </c>
      <c r="CC54" s="277">
        <f>+'F1 COBERTURA ESTABLECIMIENTOS'!O60</f>
        <v>0</v>
      </c>
      <c r="CD54" s="278">
        <f t="shared" si="1"/>
        <v>0</v>
      </c>
      <c r="CE54" s="277">
        <f t="shared" si="2"/>
        <v>0</v>
      </c>
      <c r="CF54" s="277">
        <f t="shared" si="3"/>
        <v>0</v>
      </c>
      <c r="CG54" s="277">
        <f t="shared" si="4"/>
        <v>0</v>
      </c>
      <c r="CH54" s="277">
        <f t="shared" si="5"/>
        <v>0</v>
      </c>
      <c r="CI54" s="278">
        <f t="shared" si="6"/>
        <v>0</v>
      </c>
      <c r="CJ54" s="275">
        <f t="shared" si="9"/>
        <v>0</v>
      </c>
      <c r="CK54" s="275">
        <f t="shared" si="7"/>
        <v>0</v>
      </c>
      <c r="CL54" s="277">
        <f>+'F1 COBERTURA ESTABLECIMIENTOS'!Q60</f>
        <v>0</v>
      </c>
      <c r="CM54" s="1425">
        <f t="shared" si="8"/>
        <v>0</v>
      </c>
      <c r="CN54" s="268"/>
      <c r="CO54" s="268"/>
      <c r="CP54" s="268"/>
      <c r="CQ54" s="268"/>
    </row>
    <row r="55" spans="1:95" hidden="1">
      <c r="A55" s="1410"/>
      <c r="B55" s="1411"/>
      <c r="C55" s="1412"/>
      <c r="D55" s="1412"/>
      <c r="E55" s="1414"/>
      <c r="F55" s="1412"/>
      <c r="G55" s="1412"/>
      <c r="H55" s="1412"/>
      <c r="I55" s="1412"/>
      <c r="J55" s="1412"/>
      <c r="K55" s="1412"/>
      <c r="L55" s="1412"/>
      <c r="M55" s="1412"/>
      <c r="N55" s="1412"/>
      <c r="O55" s="1412"/>
      <c r="P55" s="1412"/>
      <c r="Q55" s="1412"/>
      <c r="R55" s="1412"/>
      <c r="S55" s="1412"/>
      <c r="T55" s="1412"/>
      <c r="U55" s="1412"/>
      <c r="V55" s="1412"/>
      <c r="W55" s="1412"/>
      <c r="X55" s="1412"/>
      <c r="Y55" s="1412"/>
      <c r="Z55" s="1412"/>
      <c r="AA55" s="1412"/>
      <c r="AB55" s="1412"/>
      <c r="AC55" s="1412"/>
      <c r="AD55" s="1412"/>
      <c r="AE55" s="1412"/>
      <c r="AF55" s="1412"/>
      <c r="AG55" s="1412"/>
      <c r="AH55" s="1412"/>
      <c r="AI55" s="1412"/>
      <c r="AJ55" s="1412"/>
      <c r="AK55" s="1412"/>
      <c r="AL55" s="1412"/>
      <c r="AM55" s="1412"/>
      <c r="AN55" s="1412"/>
      <c r="AO55" s="1428"/>
      <c r="AP55" s="1419"/>
      <c r="AQ55" s="1420"/>
      <c r="AR55" s="1421"/>
      <c r="AS55" s="1420"/>
      <c r="AT55" s="1421"/>
      <c r="AU55" s="1420"/>
      <c r="AV55" s="1421"/>
      <c r="AW55" s="1420"/>
      <c r="AX55" s="1421"/>
      <c r="AY55" s="1420"/>
      <c r="AZ55" s="1421"/>
      <c r="BA55" s="1422"/>
      <c r="BB55" s="1419"/>
      <c r="BC55" s="1420"/>
      <c r="BD55" s="1410"/>
      <c r="BE55" s="1423"/>
      <c r="BF55" s="1410"/>
      <c r="BG55" s="1423"/>
      <c r="BH55" s="1410"/>
      <c r="BI55" s="1423"/>
      <c r="BJ55" s="1410"/>
      <c r="BK55" s="1423"/>
      <c r="BL55" s="1410"/>
      <c r="BM55" s="1423"/>
      <c r="BN55" s="1410"/>
      <c r="BO55" s="1423"/>
      <c r="BP55" s="1410"/>
      <c r="BQ55" s="1424"/>
      <c r="BR55" s="1109"/>
      <c r="BS55" s="271"/>
      <c r="BT55" s="268"/>
      <c r="BU55" s="277">
        <f>+'F1 COBERTURA ESTABLECIMIENTOS'!G61</f>
        <v>0</v>
      </c>
      <c r="BV55" s="277">
        <f>+'F1 COBERTURA ESTABLECIMIENTOS'!H61</f>
        <v>0</v>
      </c>
      <c r="BW55" s="277">
        <f>+'F1 COBERTURA ESTABLECIMIENTOS'!I61</f>
        <v>0</v>
      </c>
      <c r="BX55" s="277">
        <f>+'F1 COBERTURA ESTABLECIMIENTOS'!J61</f>
        <v>0</v>
      </c>
      <c r="BY55" s="278">
        <f t="shared" si="0"/>
        <v>0</v>
      </c>
      <c r="BZ55" s="277">
        <f>+'F1 COBERTURA ESTABLECIMIENTOS'!L61</f>
        <v>0</v>
      </c>
      <c r="CA55" s="277">
        <f>+'F1 COBERTURA ESTABLECIMIENTOS'!M61</f>
        <v>0</v>
      </c>
      <c r="CB55" s="277">
        <f>+'F1 COBERTURA ESTABLECIMIENTOS'!N61</f>
        <v>0</v>
      </c>
      <c r="CC55" s="277">
        <f>+'F1 COBERTURA ESTABLECIMIENTOS'!O61</f>
        <v>0</v>
      </c>
      <c r="CD55" s="278">
        <f t="shared" si="1"/>
        <v>0</v>
      </c>
      <c r="CE55" s="277">
        <f t="shared" si="2"/>
        <v>0</v>
      </c>
      <c r="CF55" s="277">
        <f t="shared" si="3"/>
        <v>0</v>
      </c>
      <c r="CG55" s="277">
        <f t="shared" si="4"/>
        <v>0</v>
      </c>
      <c r="CH55" s="277">
        <f t="shared" si="5"/>
        <v>0</v>
      </c>
      <c r="CI55" s="278">
        <f t="shared" si="6"/>
        <v>0</v>
      </c>
      <c r="CJ55" s="275">
        <f t="shared" si="9"/>
        <v>0</v>
      </c>
      <c r="CK55" s="275">
        <f t="shared" si="7"/>
        <v>0</v>
      </c>
      <c r="CL55" s="277">
        <f>+'F1 COBERTURA ESTABLECIMIENTOS'!Q61</f>
        <v>0</v>
      </c>
      <c r="CM55" s="1425">
        <f t="shared" si="8"/>
        <v>0</v>
      </c>
      <c r="CN55" s="268"/>
      <c r="CO55" s="268"/>
      <c r="CP55" s="268"/>
      <c r="CQ55" s="268"/>
    </row>
    <row r="56" spans="1:95" ht="13.5" hidden="1" thickBot="1">
      <c r="A56" s="1429"/>
      <c r="B56" s="1430"/>
      <c r="C56" s="1412"/>
      <c r="D56" s="1412"/>
      <c r="E56" s="1414"/>
      <c r="F56" s="1412"/>
      <c r="G56" s="1412"/>
      <c r="H56" s="1412"/>
      <c r="I56" s="1412"/>
      <c r="J56" s="1412"/>
      <c r="K56" s="1412"/>
      <c r="L56" s="1412"/>
      <c r="M56" s="1412"/>
      <c r="N56" s="1412"/>
      <c r="O56" s="1412"/>
      <c r="P56" s="1412"/>
      <c r="Q56" s="1412"/>
      <c r="R56" s="1412"/>
      <c r="S56" s="1412"/>
      <c r="T56" s="1412"/>
      <c r="U56" s="1412"/>
      <c r="V56" s="1412"/>
      <c r="W56" s="1412"/>
      <c r="X56" s="1412"/>
      <c r="Y56" s="1412"/>
      <c r="Z56" s="1412"/>
      <c r="AA56" s="1412"/>
      <c r="AB56" s="1412"/>
      <c r="AC56" s="1412"/>
      <c r="AD56" s="1412"/>
      <c r="AE56" s="1412"/>
      <c r="AF56" s="1412"/>
      <c r="AG56" s="1412"/>
      <c r="AH56" s="1412"/>
      <c r="AI56" s="1412"/>
      <c r="AJ56" s="1412"/>
      <c r="AK56" s="1412"/>
      <c r="AL56" s="1412"/>
      <c r="AM56" s="1412"/>
      <c r="AN56" s="1412"/>
      <c r="AO56" s="1428"/>
      <c r="AP56" s="1431"/>
      <c r="AQ56" s="1432"/>
      <c r="AR56" s="1433"/>
      <c r="AS56" s="1432"/>
      <c r="AT56" s="1433"/>
      <c r="AU56" s="1432"/>
      <c r="AV56" s="1433"/>
      <c r="AW56" s="1432"/>
      <c r="AX56" s="1433"/>
      <c r="AY56" s="1432"/>
      <c r="AZ56" s="1433"/>
      <c r="BA56" s="1434"/>
      <c r="BB56" s="1431"/>
      <c r="BC56" s="1432"/>
      <c r="BD56" s="1429"/>
      <c r="BE56" s="1435"/>
      <c r="BF56" s="1429"/>
      <c r="BG56" s="1435"/>
      <c r="BH56" s="1429"/>
      <c r="BI56" s="1435"/>
      <c r="BJ56" s="1429"/>
      <c r="BK56" s="1435"/>
      <c r="BL56" s="1429"/>
      <c r="BM56" s="1435"/>
      <c r="BN56" s="1429"/>
      <c r="BO56" s="1435"/>
      <c r="BP56" s="1429"/>
      <c r="BQ56" s="1436"/>
      <c r="BR56" s="1109"/>
      <c r="BS56" s="271"/>
      <c r="BT56" s="268"/>
      <c r="BU56" s="277">
        <f>+'F1 COBERTURA ESTABLECIMIENTOS'!G62</f>
        <v>0</v>
      </c>
      <c r="BV56" s="277">
        <f>+'F1 COBERTURA ESTABLECIMIENTOS'!H62</f>
        <v>0</v>
      </c>
      <c r="BW56" s="277">
        <f>+'F1 COBERTURA ESTABLECIMIENTOS'!I62</f>
        <v>0</v>
      </c>
      <c r="BX56" s="277">
        <f>+'F1 COBERTURA ESTABLECIMIENTOS'!J62</f>
        <v>0</v>
      </c>
      <c r="BY56" s="278">
        <f t="shared" si="0"/>
        <v>0</v>
      </c>
      <c r="BZ56" s="277">
        <f>+'F1 COBERTURA ESTABLECIMIENTOS'!L62</f>
        <v>0</v>
      </c>
      <c r="CA56" s="277">
        <f>+'F1 COBERTURA ESTABLECIMIENTOS'!M62</f>
        <v>0</v>
      </c>
      <c r="CB56" s="277">
        <f>+'F1 COBERTURA ESTABLECIMIENTOS'!N62</f>
        <v>0</v>
      </c>
      <c r="CC56" s="277">
        <f>+'F1 COBERTURA ESTABLECIMIENTOS'!O62</f>
        <v>0</v>
      </c>
      <c r="CD56" s="278">
        <f t="shared" si="1"/>
        <v>0</v>
      </c>
      <c r="CE56" s="277">
        <f t="shared" si="2"/>
        <v>0</v>
      </c>
      <c r="CF56" s="277">
        <f t="shared" si="3"/>
        <v>0</v>
      </c>
      <c r="CG56" s="277">
        <f t="shared" si="4"/>
        <v>0</v>
      </c>
      <c r="CH56" s="277">
        <f t="shared" si="5"/>
        <v>0</v>
      </c>
      <c r="CI56" s="278">
        <f t="shared" si="6"/>
        <v>0</v>
      </c>
      <c r="CJ56" s="275">
        <f t="shared" si="9"/>
        <v>0</v>
      </c>
      <c r="CK56" s="275">
        <f t="shared" si="7"/>
        <v>0</v>
      </c>
      <c r="CL56" s="277">
        <f>+'F1 COBERTURA ESTABLECIMIENTOS'!Q62</f>
        <v>0</v>
      </c>
      <c r="CM56" s="1425">
        <f t="shared" si="8"/>
        <v>0</v>
      </c>
      <c r="CN56" s="268"/>
      <c r="CO56" s="268"/>
      <c r="CP56" s="268"/>
      <c r="CQ56" s="268"/>
    </row>
    <row r="57" spans="1:95" ht="22.5" hidden="1" customHeight="1" thickBot="1">
      <c r="A57" s="1162"/>
      <c r="B57" s="1163"/>
      <c r="C57" s="1437"/>
      <c r="D57" s="1437"/>
      <c r="E57" s="1438"/>
      <c r="F57" s="1437"/>
      <c r="G57" s="1437"/>
      <c r="H57" s="1437"/>
      <c r="I57" s="1437"/>
      <c r="J57" s="1437"/>
      <c r="K57" s="1437"/>
      <c r="L57" s="1437"/>
      <c r="M57" s="1437"/>
      <c r="N57" s="1437"/>
      <c r="O57" s="1437"/>
      <c r="P57" s="1437"/>
      <c r="Q57" s="1437"/>
      <c r="R57" s="1437"/>
      <c r="S57" s="1437"/>
      <c r="T57" s="1437"/>
      <c r="U57" s="1437"/>
      <c r="V57" s="1437"/>
      <c r="W57" s="1437"/>
      <c r="X57" s="1437"/>
      <c r="Y57" s="1437"/>
      <c r="Z57" s="1437"/>
      <c r="AA57" s="1437"/>
      <c r="AB57" s="1437"/>
      <c r="AC57" s="1437"/>
      <c r="AD57" s="1437"/>
      <c r="AE57" s="1437"/>
      <c r="AF57" s="1437"/>
      <c r="AG57" s="1437"/>
      <c r="AH57" s="1437"/>
      <c r="AI57" s="1437"/>
      <c r="AJ57" s="1437"/>
      <c r="AK57" s="1437"/>
      <c r="AL57" s="1437"/>
      <c r="AM57" s="1437"/>
      <c r="AN57" s="1437"/>
      <c r="AO57" s="1439"/>
      <c r="AP57" s="1440"/>
      <c r="AQ57" s="1441"/>
      <c r="AR57" s="1442"/>
      <c r="AS57" s="1441"/>
      <c r="AT57" s="1442"/>
      <c r="AU57" s="1441"/>
      <c r="AV57" s="1442"/>
      <c r="AW57" s="1441"/>
      <c r="AX57" s="1442"/>
      <c r="AY57" s="1441"/>
      <c r="AZ57" s="1442"/>
      <c r="BA57" s="1441"/>
      <c r="BB57" s="1442"/>
      <c r="BC57" s="1443"/>
      <c r="BD57" s="1442"/>
      <c r="BE57" s="1444"/>
      <c r="BF57" s="1442"/>
      <c r="BG57" s="1444"/>
      <c r="BH57" s="1442"/>
      <c r="BI57" s="1444"/>
      <c r="BJ57" s="1442"/>
      <c r="BK57" s="1444"/>
      <c r="BL57" s="1442"/>
      <c r="BM57" s="1444"/>
      <c r="BN57" s="1442"/>
      <c r="BO57" s="1444"/>
      <c r="BP57" s="1442"/>
      <c r="BQ57" s="1445"/>
      <c r="BR57" s="1082"/>
      <c r="BS57" s="271"/>
      <c r="BT57" s="268"/>
      <c r="BU57" s="278">
        <f t="shared" ref="BU57:CL57" si="10">SUM(BU14:BU56)</f>
        <v>0</v>
      </c>
      <c r="BV57" s="278">
        <f t="shared" si="10"/>
        <v>0</v>
      </c>
      <c r="BW57" s="278">
        <f t="shared" si="10"/>
        <v>0</v>
      </c>
      <c r="BX57" s="278">
        <f t="shared" si="10"/>
        <v>0</v>
      </c>
      <c r="BY57" s="278">
        <f t="shared" si="10"/>
        <v>0</v>
      </c>
      <c r="BZ57" s="278">
        <f t="shared" si="10"/>
        <v>0</v>
      </c>
      <c r="CA57" s="278">
        <f t="shared" si="10"/>
        <v>0</v>
      </c>
      <c r="CB57" s="278">
        <f t="shared" si="10"/>
        <v>0</v>
      </c>
      <c r="CC57" s="278">
        <f t="shared" si="10"/>
        <v>0</v>
      </c>
      <c r="CD57" s="278">
        <f t="shared" si="10"/>
        <v>0</v>
      </c>
      <c r="CE57" s="278">
        <f t="shared" si="10"/>
        <v>0</v>
      </c>
      <c r="CF57" s="278">
        <f t="shared" si="10"/>
        <v>0</v>
      </c>
      <c r="CG57" s="278">
        <f t="shared" si="10"/>
        <v>0</v>
      </c>
      <c r="CH57" s="278">
        <f t="shared" si="10"/>
        <v>0</v>
      </c>
      <c r="CI57" s="278">
        <f>SUM(CI14:CI56)</f>
        <v>0</v>
      </c>
      <c r="CJ57" s="279">
        <f t="shared" si="10"/>
        <v>0</v>
      </c>
      <c r="CK57" s="279">
        <f t="shared" si="10"/>
        <v>0</v>
      </c>
      <c r="CL57" s="278">
        <f t="shared" si="10"/>
        <v>0</v>
      </c>
      <c r="CM57" s="1425">
        <f t="shared" si="8"/>
        <v>0</v>
      </c>
      <c r="CN57" s="268"/>
      <c r="CO57" s="268"/>
      <c r="CP57" s="268"/>
      <c r="CQ57" s="268"/>
    </row>
    <row r="58" spans="1:95" ht="17.45" hidden="1" customHeight="1">
      <c r="A58" s="1110"/>
      <c r="B58" s="1111"/>
      <c r="C58" s="1111"/>
      <c r="D58" s="1111"/>
      <c r="E58" s="1111"/>
      <c r="F58" s="1111"/>
      <c r="G58" s="1111"/>
      <c r="H58" s="1111"/>
      <c r="I58" s="1111"/>
      <c r="J58" s="1111"/>
      <c r="K58" s="1111"/>
      <c r="L58" s="1111"/>
      <c r="M58" s="1111"/>
      <c r="N58" s="1111"/>
      <c r="O58" s="1111"/>
      <c r="P58" s="1111"/>
      <c r="Q58" s="1111"/>
      <c r="R58" s="1111"/>
      <c r="S58" s="1111"/>
      <c r="T58" s="1111"/>
      <c r="U58" s="1111"/>
      <c r="V58" s="1111"/>
      <c r="W58" s="1111"/>
      <c r="X58" s="1111"/>
      <c r="Y58" s="1111"/>
      <c r="Z58" s="1111"/>
      <c r="AA58" s="1111"/>
      <c r="AB58" s="1111"/>
      <c r="AC58" s="1111"/>
      <c r="AD58" s="1111"/>
      <c r="AE58" s="1111"/>
      <c r="AF58" s="1111"/>
      <c r="AG58" s="1111"/>
      <c r="AH58" s="1111"/>
      <c r="AI58" s="1111"/>
      <c r="AJ58" s="1111"/>
      <c r="AK58" s="1111"/>
      <c r="AL58" s="1111"/>
      <c r="AM58" s="1111"/>
      <c r="AN58" s="1111"/>
      <c r="AO58" s="1111"/>
      <c r="AP58" s="1111"/>
      <c r="AQ58" s="1111"/>
      <c r="AR58" s="1111"/>
      <c r="AS58" s="1111"/>
      <c r="AT58" s="1111"/>
      <c r="AU58" s="1111"/>
      <c r="AV58" s="1111"/>
      <c r="AW58" s="1111"/>
      <c r="AX58" s="1111"/>
      <c r="AY58" s="1111"/>
      <c r="AZ58" s="1111"/>
      <c r="BA58" s="1111"/>
      <c r="BB58" s="1111"/>
      <c r="BC58" s="1111"/>
      <c r="BD58" s="1111"/>
      <c r="BE58" s="1111"/>
      <c r="BF58" s="1111"/>
      <c r="BG58" s="1111"/>
      <c r="BH58" s="1111"/>
      <c r="BI58" s="1111"/>
      <c r="BJ58" s="1111"/>
      <c r="BK58" s="1111"/>
      <c r="BL58" s="1111"/>
      <c r="BM58" s="1111"/>
      <c r="BN58" s="1111"/>
      <c r="BO58" s="1111"/>
      <c r="BP58" s="1111"/>
      <c r="BQ58" s="1112"/>
      <c r="BR58" s="1082"/>
      <c r="BS58" s="271"/>
      <c r="BT58" s="268"/>
      <c r="BU58" s="268"/>
      <c r="BV58" s="268"/>
      <c r="BW58" s="268"/>
      <c r="BX58" s="268"/>
      <c r="BY58" s="268"/>
      <c r="BZ58" s="268"/>
      <c r="CA58" s="268"/>
      <c r="CB58" s="268"/>
      <c r="CC58" s="268"/>
      <c r="CD58" s="268"/>
      <c r="CE58" s="268"/>
      <c r="CF58" s="268"/>
      <c r="CG58" s="268"/>
      <c r="CH58" s="268"/>
      <c r="CI58" s="268"/>
      <c r="CJ58" s="268"/>
      <c r="CK58" s="268"/>
      <c r="CL58" s="268"/>
      <c r="CM58" s="280"/>
      <c r="CN58" s="268"/>
      <c r="CO58" s="268"/>
      <c r="CP58" s="268"/>
      <c r="CQ58" s="268"/>
    </row>
    <row r="59" spans="1:95" ht="16.5" hidden="1" customHeight="1">
      <c r="A59" s="1113"/>
      <c r="B59" s="1109"/>
      <c r="C59" s="1109"/>
      <c r="D59" s="1109"/>
      <c r="E59" s="1109"/>
      <c r="F59" s="1109"/>
      <c r="G59" s="1109"/>
      <c r="H59" s="1109"/>
      <c r="I59" s="1109"/>
      <c r="J59" s="1109"/>
      <c r="K59" s="1109"/>
      <c r="L59" s="1109"/>
      <c r="M59" s="1114"/>
      <c r="N59" s="1114"/>
      <c r="O59" s="1114"/>
      <c r="P59" s="1109"/>
      <c r="Q59" s="1109"/>
      <c r="R59" s="1109"/>
      <c r="S59" s="1109"/>
      <c r="T59" s="1109"/>
      <c r="U59" s="1109"/>
      <c r="V59" s="1109"/>
      <c r="W59" s="1109"/>
      <c r="X59" s="1109"/>
      <c r="Y59" s="1109"/>
      <c r="Z59" s="1109"/>
      <c r="AA59" s="1109"/>
      <c r="AB59" s="1109"/>
      <c r="AC59" s="1134"/>
      <c r="AD59" s="1134"/>
      <c r="AE59" s="1134"/>
      <c r="AF59" s="1134"/>
      <c r="AG59" s="1134"/>
      <c r="AH59" s="1109"/>
      <c r="AI59" s="1109"/>
      <c r="AJ59" s="1109"/>
      <c r="AK59" s="1109"/>
      <c r="AL59" s="1109"/>
      <c r="AM59" s="1109"/>
      <c r="AN59" s="1109"/>
      <c r="AO59" s="1109"/>
      <c r="AP59" s="1109"/>
      <c r="AQ59" s="1109"/>
      <c r="AR59" s="1109"/>
      <c r="AS59" s="1109"/>
      <c r="AT59" s="1109"/>
      <c r="AU59" s="1109"/>
      <c r="AV59" s="1109"/>
      <c r="AW59" s="1109"/>
      <c r="AX59" s="1109"/>
      <c r="AY59" s="1109"/>
      <c r="AZ59" s="1109"/>
      <c r="BA59" s="1109"/>
      <c r="BB59" s="1109"/>
      <c r="BC59" s="1109"/>
      <c r="BD59" s="1109"/>
      <c r="BE59" s="1109"/>
      <c r="BF59" s="1109"/>
      <c r="BG59" s="1109"/>
      <c r="BH59" s="1109"/>
      <c r="BI59" s="1109"/>
      <c r="BJ59" s="1109"/>
      <c r="BK59" s="1109"/>
      <c r="BL59" s="1109"/>
      <c r="BM59" s="1109"/>
      <c r="BN59" s="1109"/>
      <c r="BO59" s="1109"/>
      <c r="BP59" s="1109"/>
      <c r="BQ59" s="1109"/>
      <c r="BR59" s="1109"/>
      <c r="BS59" s="271"/>
      <c r="BT59" s="268"/>
      <c r="BU59" s="268"/>
      <c r="BV59" s="268"/>
      <c r="BW59" s="268"/>
      <c r="BX59" s="268"/>
      <c r="BY59" s="268"/>
      <c r="BZ59" s="268"/>
      <c r="CA59" s="268"/>
      <c r="CB59" s="268"/>
      <c r="CC59" s="268"/>
      <c r="CD59" s="268"/>
      <c r="CE59" s="268"/>
      <c r="CF59" s="268"/>
      <c r="CG59" s="268"/>
      <c r="CH59" s="268"/>
      <c r="CI59" s="268"/>
      <c r="CJ59" s="268"/>
      <c r="CK59" s="268"/>
      <c r="CL59" s="268"/>
      <c r="CM59" s="268"/>
      <c r="CN59" s="268"/>
      <c r="CO59" s="268"/>
      <c r="CP59" s="268"/>
      <c r="CQ59" s="268"/>
    </row>
    <row r="60" spans="1:95" ht="19.5" hidden="1" customHeight="1">
      <c r="A60" s="1169"/>
      <c r="B60" s="1169"/>
      <c r="C60" s="1169"/>
      <c r="D60" s="1169"/>
      <c r="E60" s="1169"/>
      <c r="F60" s="1169"/>
      <c r="G60" s="1169"/>
      <c r="H60" s="1169"/>
      <c r="I60" s="1169"/>
      <c r="J60" s="1169"/>
      <c r="K60" s="1169"/>
      <c r="L60" s="1169"/>
      <c r="M60" s="1169"/>
      <c r="N60" s="1169"/>
      <c r="O60" s="1169"/>
      <c r="P60" s="1109"/>
      <c r="Q60" s="1109"/>
      <c r="R60" s="1109"/>
      <c r="S60" s="1170"/>
      <c r="T60" s="1169"/>
      <c r="U60" s="1169"/>
      <c r="V60" s="1169"/>
      <c r="W60" s="1169"/>
      <c r="X60" s="1169"/>
      <c r="Y60" s="1169"/>
      <c r="Z60" s="1169"/>
      <c r="AA60" s="1169"/>
      <c r="AB60" s="1169"/>
      <c r="AC60" s="1169"/>
      <c r="AD60" s="1169"/>
      <c r="AE60" s="1171"/>
      <c r="AF60" s="1109"/>
      <c r="AG60" s="1109"/>
      <c r="AH60" s="1109"/>
      <c r="AI60" s="1109"/>
      <c r="AJ60" s="1109"/>
      <c r="AK60" s="1109"/>
      <c r="AL60" s="1109"/>
      <c r="AM60" s="1109"/>
      <c r="AN60" s="1109"/>
      <c r="AO60" s="1109"/>
      <c r="AP60" s="1109"/>
      <c r="AQ60" s="1109"/>
      <c r="AR60" s="1109"/>
      <c r="AS60" s="1109"/>
      <c r="AT60" s="1109"/>
      <c r="AU60" s="1109"/>
      <c r="AV60" s="1109"/>
      <c r="AW60" s="1109"/>
      <c r="AX60" s="1109"/>
      <c r="AY60" s="1109"/>
      <c r="AZ60" s="1109"/>
      <c r="BA60" s="1109"/>
      <c r="BB60" s="1109"/>
      <c r="BC60" s="1109"/>
      <c r="BD60" s="1109"/>
      <c r="BE60" s="1109"/>
      <c r="BF60" s="1109"/>
      <c r="BG60" s="1109"/>
      <c r="BH60" s="1109"/>
      <c r="BI60" s="1109"/>
      <c r="BJ60" s="1109"/>
      <c r="BK60" s="1109"/>
      <c r="BL60" s="1109"/>
      <c r="BM60" s="1109"/>
      <c r="BN60" s="1109"/>
      <c r="BO60" s="1109"/>
      <c r="BP60" s="1109"/>
      <c r="BQ60" s="1109"/>
      <c r="BR60" s="1109"/>
      <c r="BS60" s="271"/>
      <c r="BT60" s="268"/>
      <c r="BU60" s="268"/>
      <c r="BV60" s="268"/>
      <c r="BW60" s="268"/>
      <c r="BX60" s="268"/>
      <c r="BY60" s="268"/>
      <c r="BZ60" s="268"/>
      <c r="CA60" s="268"/>
      <c r="CB60" s="268"/>
      <c r="CC60" s="268"/>
      <c r="CD60" s="268"/>
      <c r="CE60" s="268"/>
      <c r="CF60" s="268"/>
      <c r="CG60" s="268"/>
      <c r="CH60" s="268"/>
      <c r="CI60" s="268"/>
      <c r="CJ60" s="268"/>
      <c r="CK60" s="268"/>
      <c r="CL60" s="268"/>
      <c r="CM60" s="268"/>
      <c r="CN60" s="268"/>
      <c r="CO60" s="268"/>
      <c r="CP60" s="268"/>
      <c r="CQ60" s="268"/>
    </row>
    <row r="61" spans="1:95" ht="19.5" hidden="1" customHeight="1">
      <c r="A61" s="1238"/>
      <c r="B61" s="1239"/>
      <c r="C61" s="1239"/>
      <c r="D61" s="1239"/>
      <c r="E61" s="1239"/>
      <c r="F61" s="1239"/>
      <c r="G61" s="1239"/>
      <c r="H61" s="1240"/>
      <c r="I61" s="1401"/>
      <c r="J61" s="1401"/>
      <c r="K61" s="1401"/>
      <c r="L61" s="1401"/>
      <c r="M61" s="1446"/>
      <c r="N61" s="1192"/>
      <c r="O61" s="1193"/>
      <c r="P61" s="1109"/>
      <c r="Q61" s="1109"/>
      <c r="R61" s="1109"/>
      <c r="S61" s="1247"/>
      <c r="T61" s="1248"/>
      <c r="U61" s="1248"/>
      <c r="V61" s="1248"/>
      <c r="W61" s="1248"/>
      <c r="X61" s="1248"/>
      <c r="Y61" s="1248"/>
      <c r="Z61" s="1248"/>
      <c r="AA61" s="1248"/>
      <c r="AB61" s="1249"/>
      <c r="AC61" s="1263"/>
      <c r="AD61" s="1263"/>
      <c r="AE61" s="1261"/>
      <c r="AF61" s="1109"/>
      <c r="AG61" s="1109"/>
      <c r="AH61" s="1109"/>
      <c r="AI61" s="1109"/>
      <c r="AJ61" s="1109"/>
      <c r="AK61" s="1109"/>
      <c r="AL61" s="1109"/>
      <c r="AM61" s="1109"/>
      <c r="AN61" s="1109"/>
      <c r="AO61" s="1109"/>
      <c r="AP61" s="1109"/>
      <c r="AQ61" s="1109"/>
      <c r="AR61" s="1109"/>
      <c r="AS61" s="1109"/>
      <c r="AT61" s="1109"/>
      <c r="AU61" s="1109"/>
      <c r="AV61" s="1109"/>
      <c r="AW61" s="1109"/>
      <c r="AX61" s="1109"/>
      <c r="AY61" s="1109"/>
      <c r="AZ61" s="1109"/>
      <c r="BA61" s="1109"/>
      <c r="BB61" s="1109"/>
      <c r="BC61" s="1109"/>
      <c r="BD61" s="1109"/>
      <c r="BE61" s="1109"/>
      <c r="BF61" s="1109"/>
      <c r="BG61" s="1109"/>
      <c r="BH61" s="1109"/>
      <c r="BI61" s="1109"/>
      <c r="BJ61" s="1109"/>
      <c r="BK61" s="1109"/>
      <c r="BL61" s="1109"/>
      <c r="BM61" s="1109"/>
      <c r="BN61" s="1109"/>
      <c r="BO61" s="1109"/>
      <c r="BP61" s="1109"/>
      <c r="BQ61" s="1109"/>
      <c r="BR61" s="1109"/>
      <c r="BS61" s="271"/>
      <c r="BT61" s="268"/>
      <c r="BU61" s="268"/>
      <c r="BV61" s="268"/>
      <c r="BW61" s="268"/>
      <c r="BX61" s="268"/>
      <c r="BY61" s="268"/>
      <c r="BZ61" s="268"/>
      <c r="CA61" s="268"/>
      <c r="CB61" s="268"/>
      <c r="CC61" s="268"/>
      <c r="CD61" s="268"/>
      <c r="CE61" s="268"/>
      <c r="CF61" s="268"/>
      <c r="CG61" s="268"/>
      <c r="CH61" s="268"/>
      <c r="CI61" s="268"/>
      <c r="CJ61" s="268"/>
      <c r="CK61" s="268"/>
      <c r="CL61" s="268"/>
      <c r="CM61" s="268"/>
      <c r="CN61" s="268"/>
      <c r="CO61" s="268"/>
      <c r="CP61" s="268"/>
      <c r="CQ61" s="268"/>
    </row>
    <row r="62" spans="1:95" ht="13.5" hidden="1" customHeight="1">
      <c r="A62" s="1235"/>
      <c r="B62" s="1236"/>
      <c r="C62" s="1236"/>
      <c r="D62" s="1236"/>
      <c r="E62" s="1236"/>
      <c r="F62" s="1236"/>
      <c r="G62" s="1236"/>
      <c r="H62" s="1237"/>
      <c r="I62" s="1447"/>
      <c r="J62" s="1447"/>
      <c r="K62" s="1447"/>
      <c r="L62" s="1447"/>
      <c r="M62" s="1397"/>
      <c r="N62" s="1194"/>
      <c r="O62" s="1195"/>
      <c r="P62" s="1109"/>
      <c r="Q62" s="1109"/>
      <c r="R62" s="1109"/>
      <c r="S62" s="1244"/>
      <c r="T62" s="1245"/>
      <c r="U62" s="1245"/>
      <c r="V62" s="1245"/>
      <c r="W62" s="1245"/>
      <c r="X62" s="1245"/>
      <c r="Y62" s="1245"/>
      <c r="Z62" s="1245"/>
      <c r="AA62" s="1245"/>
      <c r="AB62" s="1246"/>
      <c r="AC62" s="1264"/>
      <c r="AD62" s="1264"/>
      <c r="AE62" s="1262"/>
      <c r="AF62" s="1109"/>
      <c r="AG62" s="1109"/>
      <c r="AH62" s="1109"/>
      <c r="AI62" s="1109"/>
      <c r="AJ62" s="1109"/>
      <c r="AK62" s="1109"/>
      <c r="AL62" s="1109"/>
      <c r="AM62" s="1109"/>
      <c r="AN62" s="1109"/>
      <c r="AO62" s="1109"/>
      <c r="AP62" s="1109"/>
      <c r="AQ62" s="1109"/>
      <c r="AR62" s="1109"/>
      <c r="AS62" s="1109"/>
      <c r="AT62" s="1109"/>
      <c r="AU62" s="1109"/>
      <c r="AV62" s="1109"/>
      <c r="AW62" s="1109"/>
      <c r="AX62" s="1109"/>
      <c r="AY62" s="1109"/>
      <c r="AZ62" s="1109"/>
      <c r="BA62" s="1109"/>
      <c r="BB62" s="1109"/>
      <c r="BC62" s="1109"/>
      <c r="BD62" s="1109"/>
      <c r="BE62" s="1109"/>
      <c r="BF62" s="1109"/>
      <c r="BG62" s="1109"/>
      <c r="BH62" s="1109"/>
      <c r="BI62" s="1109"/>
      <c r="BJ62" s="1109"/>
      <c r="BK62" s="1109"/>
      <c r="BL62" s="1109"/>
      <c r="BM62" s="1109"/>
      <c r="BN62" s="1109"/>
      <c r="BO62" s="1109"/>
      <c r="BP62" s="1109"/>
      <c r="BQ62" s="1109"/>
      <c r="BR62" s="1109"/>
      <c r="BS62" s="271"/>
      <c r="BT62" s="268"/>
      <c r="BU62" s="268"/>
      <c r="BV62" s="268"/>
      <c r="BW62" s="268"/>
      <c r="BX62" s="268"/>
      <c r="BY62" s="268"/>
      <c r="BZ62" s="268"/>
      <c r="CA62" s="268"/>
      <c r="CB62" s="268"/>
      <c r="CC62" s="268"/>
      <c r="CD62" s="268"/>
      <c r="CE62" s="268"/>
      <c r="CF62" s="268"/>
      <c r="CG62" s="268"/>
      <c r="CH62" s="268"/>
      <c r="CI62" s="268"/>
      <c r="CJ62" s="268"/>
      <c r="CK62" s="268"/>
      <c r="CL62" s="268"/>
      <c r="CM62" s="268"/>
      <c r="CN62" s="268"/>
      <c r="CO62" s="268"/>
      <c r="CP62" s="268"/>
      <c r="CQ62" s="268"/>
    </row>
    <row r="63" spans="1:95" ht="13.5" hidden="1" customHeight="1">
      <c r="A63" s="1232"/>
      <c r="B63" s="1233"/>
      <c r="C63" s="1233"/>
      <c r="D63" s="1233"/>
      <c r="E63" s="1233"/>
      <c r="F63" s="1233"/>
      <c r="G63" s="1233"/>
      <c r="H63" s="1234"/>
      <c r="I63" s="1447"/>
      <c r="J63" s="1447"/>
      <c r="K63" s="1447"/>
      <c r="L63" s="1447"/>
      <c r="M63" s="1397"/>
      <c r="N63" s="1154"/>
      <c r="O63" s="1155"/>
      <c r="P63" s="1109"/>
      <c r="Q63" s="1109"/>
      <c r="R63" s="1109"/>
      <c r="S63" s="1241"/>
      <c r="T63" s="1242"/>
      <c r="U63" s="1242"/>
      <c r="V63" s="1242"/>
      <c r="W63" s="1242"/>
      <c r="X63" s="1242"/>
      <c r="Y63" s="1242"/>
      <c r="Z63" s="1242"/>
      <c r="AA63" s="1242"/>
      <c r="AB63" s="1243"/>
      <c r="AC63" s="1448"/>
      <c r="AD63" s="1449"/>
      <c r="AE63" s="1450"/>
      <c r="AF63" s="1109"/>
      <c r="AG63" s="1109"/>
      <c r="AH63" s="1109"/>
      <c r="AI63" s="1109"/>
      <c r="AJ63" s="1109"/>
      <c r="AK63" s="1109"/>
      <c r="AL63" s="1109"/>
      <c r="AM63" s="1109"/>
      <c r="AN63" s="1109"/>
      <c r="AO63" s="1109"/>
      <c r="AP63" s="1109"/>
      <c r="AQ63" s="1109"/>
      <c r="AR63" s="1109"/>
      <c r="AS63" s="1109"/>
      <c r="AT63" s="1109"/>
      <c r="AU63" s="1109"/>
      <c r="AV63" s="1109"/>
      <c r="AW63" s="1109"/>
      <c r="AX63" s="1109"/>
      <c r="AY63" s="1109"/>
      <c r="AZ63" s="1109"/>
      <c r="BA63" s="1109"/>
      <c r="BB63" s="1109"/>
      <c r="BC63" s="1109"/>
      <c r="BD63" s="1109"/>
      <c r="BE63" s="1109"/>
      <c r="BF63" s="1109"/>
      <c r="BG63" s="1109"/>
      <c r="BH63" s="1109"/>
      <c r="BI63" s="1109"/>
      <c r="BJ63" s="1109"/>
      <c r="BK63" s="1109"/>
      <c r="BL63" s="1109"/>
      <c r="BM63" s="1109"/>
      <c r="BN63" s="1109"/>
      <c r="BO63" s="1109"/>
      <c r="BP63" s="1109"/>
      <c r="BQ63" s="1109"/>
      <c r="BR63" s="1109"/>
      <c r="BS63" s="271"/>
      <c r="BT63" s="268"/>
      <c r="BU63" s="268"/>
      <c r="BV63" s="268"/>
      <c r="BW63" s="268"/>
      <c r="BX63" s="268"/>
      <c r="BY63" s="268"/>
      <c r="BZ63" s="268"/>
      <c r="CA63" s="268"/>
      <c r="CB63" s="268"/>
      <c r="CC63" s="268"/>
      <c r="CD63" s="268"/>
      <c r="CE63" s="268"/>
      <c r="CF63" s="268"/>
      <c r="CG63" s="268"/>
      <c r="CH63" s="268"/>
      <c r="CI63" s="268"/>
      <c r="CJ63" s="268"/>
      <c r="CK63" s="268"/>
      <c r="CL63" s="268"/>
      <c r="CM63" s="268"/>
      <c r="CN63" s="268"/>
      <c r="CO63" s="268"/>
      <c r="CP63" s="268"/>
      <c r="CQ63" s="268"/>
    </row>
    <row r="64" spans="1:95" ht="21.6" hidden="1" customHeight="1">
      <c r="A64" s="1232"/>
      <c r="B64" s="1233"/>
      <c r="C64" s="1233"/>
      <c r="D64" s="1233"/>
      <c r="E64" s="1233"/>
      <c r="F64" s="1233"/>
      <c r="G64" s="1233"/>
      <c r="H64" s="1234"/>
      <c r="I64" s="1447"/>
      <c r="J64" s="1447"/>
      <c r="K64" s="1447"/>
      <c r="L64" s="1447"/>
      <c r="M64" s="1397"/>
      <c r="N64" s="1154"/>
      <c r="O64" s="1155"/>
      <c r="P64" s="1109"/>
      <c r="Q64" s="1109"/>
      <c r="R64" s="1109"/>
      <c r="S64" s="1241"/>
      <c r="T64" s="1242"/>
      <c r="U64" s="1242"/>
      <c r="V64" s="1242"/>
      <c r="W64" s="1242"/>
      <c r="X64" s="1242"/>
      <c r="Y64" s="1242"/>
      <c r="Z64" s="1242"/>
      <c r="AA64" s="1242"/>
      <c r="AB64" s="1243"/>
      <c r="AC64" s="1448"/>
      <c r="AD64" s="1449"/>
      <c r="AE64" s="1450"/>
      <c r="AF64" s="1109"/>
      <c r="AG64" s="1109"/>
      <c r="AH64" s="1253"/>
      <c r="AI64" s="1254"/>
      <c r="AJ64" s="1254"/>
      <c r="AK64" s="1255"/>
      <c r="AL64" s="1447"/>
      <c r="AM64" s="1160"/>
      <c r="AN64" s="1161"/>
      <c r="AO64" s="1109"/>
      <c r="AP64" s="1109"/>
      <c r="AQ64" s="1109"/>
      <c r="AR64" s="1109"/>
      <c r="AS64" s="1109"/>
      <c r="AT64" s="1109"/>
      <c r="AU64" s="1109"/>
      <c r="AV64" s="1109"/>
      <c r="AW64" s="1109"/>
      <c r="AX64" s="1109"/>
      <c r="AY64" s="1109"/>
      <c r="AZ64" s="1109"/>
      <c r="BA64" s="1109"/>
      <c r="BB64" s="1109"/>
      <c r="BC64" s="1109"/>
      <c r="BD64" s="1109"/>
      <c r="BE64" s="1109"/>
      <c r="BF64" s="1109"/>
      <c r="BG64" s="1109"/>
      <c r="BH64" s="1109"/>
      <c r="BI64" s="1109"/>
      <c r="BJ64" s="1109"/>
      <c r="BK64" s="1109"/>
      <c r="BL64" s="1109"/>
      <c r="BM64" s="1109"/>
      <c r="BN64" s="1109"/>
      <c r="BO64" s="1109"/>
      <c r="BP64" s="1109"/>
      <c r="BQ64" s="1109"/>
      <c r="BR64" s="1109"/>
      <c r="BS64" s="271"/>
      <c r="BT64" s="268"/>
      <c r="BU64" s="268"/>
      <c r="BV64" s="268"/>
      <c r="BW64" s="268"/>
      <c r="BX64" s="268"/>
      <c r="BY64" s="268"/>
      <c r="BZ64" s="268"/>
      <c r="CA64" s="268"/>
      <c r="CB64" s="268"/>
      <c r="CC64" s="268"/>
      <c r="CD64" s="268"/>
      <c r="CE64" s="268"/>
      <c r="CF64" s="268"/>
      <c r="CG64" s="268"/>
      <c r="CH64" s="268"/>
      <c r="CI64" s="268"/>
      <c r="CJ64" s="268"/>
      <c r="CK64" s="268"/>
      <c r="CL64" s="268"/>
      <c r="CM64" s="268"/>
      <c r="CN64" s="268"/>
      <c r="CO64" s="268"/>
      <c r="CP64" s="268"/>
      <c r="CQ64" s="268"/>
    </row>
    <row r="65" spans="1:95" ht="20.100000000000001" hidden="1" customHeight="1">
      <c r="A65" s="1232"/>
      <c r="B65" s="1233"/>
      <c r="C65" s="1233"/>
      <c r="D65" s="1233"/>
      <c r="E65" s="1233"/>
      <c r="F65" s="1233"/>
      <c r="G65" s="1233"/>
      <c r="H65" s="1234"/>
      <c r="I65" s="1447"/>
      <c r="J65" s="1447"/>
      <c r="K65" s="1447"/>
      <c r="L65" s="1447"/>
      <c r="M65" s="1397"/>
      <c r="N65" s="1154"/>
      <c r="O65" s="1155"/>
      <c r="P65" s="1109"/>
      <c r="Q65" s="1109"/>
      <c r="R65" s="1109"/>
      <c r="S65" s="1241"/>
      <c r="T65" s="1242"/>
      <c r="U65" s="1242"/>
      <c r="V65" s="1242"/>
      <c r="W65" s="1242"/>
      <c r="X65" s="1242"/>
      <c r="Y65" s="1242"/>
      <c r="Z65" s="1242"/>
      <c r="AA65" s="1242"/>
      <c r="AB65" s="1243"/>
      <c r="AC65" s="1448"/>
      <c r="AD65" s="1449"/>
      <c r="AE65" s="1450"/>
      <c r="AF65" s="1109"/>
      <c r="AG65" s="1109"/>
      <c r="AH65" s="1250"/>
      <c r="AI65" s="1251"/>
      <c r="AJ65" s="1251"/>
      <c r="AK65" s="1252"/>
      <c r="AL65" s="1158"/>
      <c r="AM65" s="1156"/>
      <c r="AN65" s="1157"/>
      <c r="AO65" s="1109"/>
      <c r="AP65" s="1109"/>
      <c r="AQ65" s="1109"/>
      <c r="AR65" s="1109"/>
      <c r="AS65" s="1109"/>
      <c r="AT65" s="1109"/>
      <c r="AU65" s="1109"/>
      <c r="AV65" s="1109"/>
      <c r="AW65" s="1109"/>
      <c r="AX65" s="1109"/>
      <c r="AY65" s="1109"/>
      <c r="AZ65" s="1109"/>
      <c r="BA65" s="1109"/>
      <c r="BB65" s="1109"/>
      <c r="BC65" s="1109"/>
      <c r="BD65" s="1109"/>
      <c r="BE65" s="1109"/>
      <c r="BF65" s="1109"/>
      <c r="BG65" s="1109"/>
      <c r="BH65" s="1109"/>
      <c r="BI65" s="1109"/>
      <c r="BJ65" s="1109"/>
      <c r="BK65" s="1109"/>
      <c r="BL65" s="1109"/>
      <c r="BM65" s="1109"/>
      <c r="BN65" s="1109"/>
      <c r="BO65" s="1109"/>
      <c r="BP65" s="1109"/>
      <c r="BQ65" s="1109"/>
      <c r="BR65" s="1109"/>
      <c r="BS65" s="271"/>
      <c r="BT65" s="268"/>
      <c r="BU65" s="268"/>
      <c r="BV65" s="268"/>
      <c r="BW65" s="268"/>
      <c r="BX65" s="268"/>
      <c r="BY65" s="268"/>
      <c r="BZ65" s="268"/>
      <c r="CA65" s="268"/>
      <c r="CB65" s="268"/>
      <c r="CC65" s="268"/>
      <c r="CD65" s="268"/>
      <c r="CE65" s="268"/>
      <c r="CF65" s="268"/>
      <c r="CG65" s="268"/>
      <c r="CH65" s="268"/>
      <c r="CI65" s="268"/>
      <c r="CJ65" s="268"/>
      <c r="CK65" s="268"/>
      <c r="CL65" s="268"/>
      <c r="CM65" s="268"/>
      <c r="CN65" s="268"/>
      <c r="CO65" s="268"/>
      <c r="CP65" s="268"/>
      <c r="CQ65" s="268"/>
    </row>
    <row r="66" spans="1:95" ht="23.85" hidden="1" customHeight="1">
      <c r="A66" s="1232"/>
      <c r="B66" s="1233"/>
      <c r="C66" s="1233"/>
      <c r="D66" s="1233"/>
      <c r="E66" s="1233"/>
      <c r="F66" s="1233"/>
      <c r="G66" s="1233"/>
      <c r="H66" s="1234"/>
      <c r="I66" s="1447"/>
      <c r="J66" s="1447"/>
      <c r="K66" s="1447"/>
      <c r="L66" s="1447"/>
      <c r="M66" s="1397"/>
      <c r="N66" s="1154"/>
      <c r="O66" s="1155"/>
      <c r="P66" s="1109"/>
      <c r="Q66" s="1109"/>
      <c r="R66" s="1109"/>
      <c r="S66" s="1241"/>
      <c r="T66" s="1242"/>
      <c r="U66" s="1242"/>
      <c r="V66" s="1242"/>
      <c r="W66" s="1242"/>
      <c r="X66" s="1242"/>
      <c r="Y66" s="1242"/>
      <c r="Z66" s="1242"/>
      <c r="AA66" s="1242"/>
      <c r="AB66" s="1243"/>
      <c r="AC66" s="1448"/>
      <c r="AD66" s="1449"/>
      <c r="AE66" s="1450"/>
      <c r="AF66" s="1109"/>
      <c r="AG66" s="1109"/>
      <c r="AH66" s="1135"/>
      <c r="AI66" s="1136"/>
      <c r="AJ66" s="1136"/>
      <c r="AK66" s="1137"/>
      <c r="AL66" s="1159"/>
      <c r="AM66" s="1138"/>
      <c r="AN66" s="1139"/>
      <c r="AO66" s="1109"/>
      <c r="AP66" s="1109"/>
      <c r="AQ66" s="1109"/>
      <c r="AR66" s="1109"/>
      <c r="AS66" s="1109"/>
      <c r="AT66" s="1109"/>
      <c r="AU66" s="1109"/>
      <c r="AV66" s="1109"/>
      <c r="AW66" s="1109"/>
      <c r="AX66" s="1109"/>
      <c r="AY66" s="1109"/>
      <c r="AZ66" s="1109"/>
      <c r="BA66" s="1109"/>
      <c r="BB66" s="1109"/>
      <c r="BC66" s="1109"/>
      <c r="BD66" s="1109"/>
      <c r="BE66" s="1109"/>
      <c r="BF66" s="1109"/>
      <c r="BG66" s="1109"/>
      <c r="BH66" s="1109"/>
      <c r="BI66" s="1109"/>
      <c r="BJ66" s="1109"/>
      <c r="BK66" s="1109"/>
      <c r="BL66" s="1109"/>
      <c r="BM66" s="1109"/>
      <c r="BN66" s="1109"/>
      <c r="BO66" s="1109"/>
      <c r="BP66" s="1109"/>
      <c r="BQ66" s="1109"/>
      <c r="BR66" s="1109"/>
      <c r="BS66" s="271"/>
      <c r="BT66" s="268"/>
      <c r="BU66" s="268"/>
      <c r="BV66" s="268"/>
      <c r="BW66" s="268"/>
      <c r="BX66" s="268"/>
      <c r="BY66" s="268"/>
      <c r="BZ66" s="268"/>
      <c r="CA66" s="268"/>
      <c r="CB66" s="268"/>
      <c r="CC66" s="268"/>
      <c r="CD66" s="268"/>
      <c r="CE66" s="268"/>
      <c r="CF66" s="268"/>
      <c r="CG66" s="268"/>
      <c r="CH66" s="268"/>
      <c r="CI66" s="268"/>
      <c r="CJ66" s="268"/>
      <c r="CK66" s="268"/>
      <c r="CL66" s="268"/>
      <c r="CM66" s="268"/>
      <c r="CN66" s="268"/>
      <c r="CO66" s="268"/>
      <c r="CP66" s="268"/>
      <c r="CQ66" s="268"/>
    </row>
    <row r="67" spans="1:95" ht="13.5" hidden="1" customHeight="1">
      <c r="A67" s="1229"/>
      <c r="B67" s="1230"/>
      <c r="C67" s="1230"/>
      <c r="D67" s="1230"/>
      <c r="E67" s="1230"/>
      <c r="F67" s="1230"/>
      <c r="G67" s="1230"/>
      <c r="H67" s="1231"/>
      <c r="I67" s="1447"/>
      <c r="J67" s="1447"/>
      <c r="K67" s="1447"/>
      <c r="L67" s="1447"/>
      <c r="M67" s="1397"/>
      <c r="N67" s="1154"/>
      <c r="O67" s="1155"/>
      <c r="P67" s="1109"/>
      <c r="Q67" s="1109"/>
      <c r="R67" s="1109"/>
      <c r="S67" s="1241"/>
      <c r="T67" s="1242"/>
      <c r="U67" s="1242"/>
      <c r="V67" s="1242"/>
      <c r="W67" s="1242"/>
      <c r="X67" s="1242"/>
      <c r="Y67" s="1242"/>
      <c r="Z67" s="1242"/>
      <c r="AA67" s="1242"/>
      <c r="AB67" s="1243"/>
      <c r="AC67" s="1448"/>
      <c r="AD67" s="1449"/>
      <c r="AE67" s="1450"/>
      <c r="AF67" s="1109"/>
      <c r="AG67" s="1109"/>
      <c r="AH67" s="1115"/>
      <c r="AI67" s="1115"/>
      <c r="AJ67" s="1115"/>
      <c r="AK67" s="1115"/>
      <c r="AL67" s="1115"/>
      <c r="AM67" s="1115"/>
      <c r="AN67" s="1115"/>
      <c r="AO67" s="1109"/>
      <c r="AP67" s="1109"/>
      <c r="AQ67" s="1115"/>
      <c r="AR67" s="1115"/>
      <c r="AS67" s="1109"/>
      <c r="AT67" s="1109"/>
      <c r="AU67" s="1109"/>
      <c r="AV67" s="1109"/>
      <c r="AW67" s="1109"/>
      <c r="AX67" s="1109"/>
      <c r="AY67" s="1109"/>
      <c r="AZ67" s="1115"/>
      <c r="BA67" s="1115"/>
      <c r="BB67" s="1109"/>
      <c r="BC67" s="1109"/>
      <c r="BD67" s="1109"/>
      <c r="BE67" s="1109"/>
      <c r="BF67" s="1109"/>
      <c r="BG67" s="1109"/>
      <c r="BH67" s="1109"/>
      <c r="BI67" s="1109"/>
      <c r="BJ67" s="1109"/>
      <c r="BK67" s="1109"/>
      <c r="BL67" s="1109"/>
      <c r="BM67" s="1109"/>
      <c r="BN67" s="1109"/>
      <c r="BO67" s="1109"/>
      <c r="BP67" s="1109"/>
      <c r="BQ67" s="1109"/>
      <c r="BR67" s="1109"/>
      <c r="BS67" s="271"/>
      <c r="BT67" s="268"/>
      <c r="BU67" s="268"/>
      <c r="BV67" s="268"/>
      <c r="BW67" s="268"/>
      <c r="BX67" s="268"/>
      <c r="BY67" s="268"/>
      <c r="BZ67" s="268"/>
      <c r="CA67" s="268"/>
      <c r="CB67" s="268"/>
      <c r="CC67" s="268"/>
      <c r="CD67" s="268"/>
      <c r="CE67" s="268"/>
      <c r="CF67" s="268"/>
      <c r="CG67" s="268"/>
      <c r="CH67" s="268"/>
      <c r="CI67" s="268"/>
      <c r="CJ67" s="268"/>
      <c r="CK67" s="268"/>
      <c r="CL67" s="268"/>
      <c r="CM67" s="268"/>
      <c r="CN67" s="268"/>
      <c r="CO67" s="268"/>
      <c r="CP67" s="268"/>
      <c r="CQ67" s="268"/>
    </row>
    <row r="68" spans="1:95" ht="13.5" hidden="1" customHeight="1">
      <c r="A68" s="1229"/>
      <c r="B68" s="1230"/>
      <c r="C68" s="1230"/>
      <c r="D68" s="1230"/>
      <c r="E68" s="1230"/>
      <c r="F68" s="1230"/>
      <c r="G68" s="1230"/>
      <c r="H68" s="1231"/>
      <c r="I68" s="1447"/>
      <c r="J68" s="1447"/>
      <c r="K68" s="1447"/>
      <c r="L68" s="1447"/>
      <c r="M68" s="1397"/>
      <c r="N68" s="1154"/>
      <c r="O68" s="1155"/>
      <c r="P68" s="1109"/>
      <c r="Q68" s="1109"/>
      <c r="R68" s="1109"/>
      <c r="S68" s="1241"/>
      <c r="T68" s="1242"/>
      <c r="U68" s="1242"/>
      <c r="V68" s="1242"/>
      <c r="W68" s="1242"/>
      <c r="X68" s="1242"/>
      <c r="Y68" s="1242"/>
      <c r="Z68" s="1242"/>
      <c r="AA68" s="1242"/>
      <c r="AB68" s="1243"/>
      <c r="AC68" s="1448"/>
      <c r="AD68" s="1449"/>
      <c r="AE68" s="1450"/>
      <c r="AF68" s="1109"/>
      <c r="AG68" s="1109"/>
      <c r="AH68" s="1109"/>
      <c r="AI68" s="1109"/>
      <c r="AJ68" s="1109"/>
      <c r="AK68" s="1109"/>
      <c r="AL68" s="1109"/>
      <c r="AM68" s="1109"/>
      <c r="AN68" s="1109"/>
      <c r="AO68" s="1109"/>
      <c r="AP68" s="1109"/>
      <c r="AQ68" s="1116"/>
      <c r="AR68" s="1116"/>
      <c r="AS68" s="1116"/>
      <c r="AT68" s="1116"/>
      <c r="AU68" s="1116"/>
      <c r="AV68" s="1116"/>
      <c r="AW68" s="1116"/>
      <c r="AX68" s="1116"/>
      <c r="AY68" s="1116"/>
      <c r="AZ68" s="1116"/>
      <c r="BA68" s="1116"/>
      <c r="BB68" s="1109"/>
      <c r="BC68" s="1109"/>
      <c r="BD68" s="1109"/>
      <c r="BE68" s="1109"/>
      <c r="BF68" s="1109"/>
      <c r="BG68" s="1109"/>
      <c r="BH68" s="1109"/>
      <c r="BI68" s="1109"/>
      <c r="BJ68" s="1109"/>
      <c r="BK68" s="1109"/>
      <c r="BL68" s="1109"/>
      <c r="BM68" s="1109"/>
      <c r="BN68" s="1109"/>
      <c r="BO68" s="1109"/>
      <c r="BP68" s="1109"/>
      <c r="BQ68" s="1109"/>
      <c r="BR68" s="1109"/>
      <c r="BS68" s="271"/>
      <c r="BT68" s="268"/>
      <c r="BU68" s="268"/>
      <c r="BV68" s="268"/>
      <c r="BW68" s="268"/>
      <c r="BX68" s="268"/>
      <c r="BY68" s="268"/>
      <c r="BZ68" s="268"/>
      <c r="CA68" s="268"/>
      <c r="CB68" s="268"/>
      <c r="CC68" s="268"/>
      <c r="CD68" s="268"/>
      <c r="CE68" s="268"/>
      <c r="CF68" s="268"/>
      <c r="CG68" s="268"/>
      <c r="CH68" s="268"/>
      <c r="CI68" s="268"/>
      <c r="CJ68" s="268"/>
      <c r="CK68" s="268"/>
      <c r="CL68" s="268"/>
      <c r="CM68" s="268"/>
      <c r="CN68" s="268"/>
      <c r="CO68" s="268"/>
      <c r="CP68" s="268"/>
      <c r="CQ68" s="268"/>
    </row>
    <row r="69" spans="1:95" ht="13.5" hidden="1" customHeight="1">
      <c r="A69" s="1229"/>
      <c r="B69" s="1230"/>
      <c r="C69" s="1230"/>
      <c r="D69" s="1230"/>
      <c r="E69" s="1230"/>
      <c r="F69" s="1230"/>
      <c r="G69" s="1230"/>
      <c r="H69" s="1231"/>
      <c r="I69" s="1447"/>
      <c r="J69" s="1447"/>
      <c r="K69" s="1447"/>
      <c r="L69" s="1447"/>
      <c r="M69" s="1117"/>
      <c r="N69" s="1154"/>
      <c r="O69" s="1155"/>
      <c r="P69" s="1109"/>
      <c r="Q69" s="1109"/>
      <c r="R69" s="1109"/>
      <c r="S69" s="1109"/>
      <c r="T69" s="1109"/>
      <c r="U69" s="1109"/>
      <c r="V69" s="1109"/>
      <c r="W69" s="1109"/>
      <c r="X69" s="1109"/>
      <c r="Y69" s="1109"/>
      <c r="Z69" s="1109"/>
      <c r="AA69" s="1109"/>
      <c r="AB69" s="1109"/>
      <c r="AC69" s="1109"/>
      <c r="AD69" s="1109"/>
      <c r="AE69" s="1115"/>
      <c r="AF69" s="1115"/>
      <c r="AG69" s="1116"/>
      <c r="AH69" s="1116"/>
      <c r="AI69" s="1116"/>
      <c r="AJ69" s="1116"/>
      <c r="AK69" s="1116"/>
      <c r="AL69" s="1116"/>
      <c r="AM69" s="1116"/>
      <c r="AN69" s="1116"/>
      <c r="AO69" s="1116"/>
      <c r="AP69" s="1116"/>
      <c r="AQ69" s="1116"/>
      <c r="AR69" s="1116"/>
      <c r="AS69" s="1116"/>
      <c r="AT69" s="1116"/>
      <c r="AU69" s="1116"/>
      <c r="AV69" s="1116"/>
      <c r="AW69" s="1116"/>
      <c r="AX69" s="1116"/>
      <c r="AY69" s="1116"/>
      <c r="AZ69" s="1116"/>
      <c r="BA69" s="1116"/>
      <c r="BB69" s="1116"/>
      <c r="BC69" s="1116"/>
      <c r="BD69" s="1116"/>
      <c r="BE69" s="1116"/>
      <c r="BF69" s="1116"/>
      <c r="BG69" s="1116"/>
      <c r="BH69" s="1109"/>
      <c r="BI69" s="1109"/>
      <c r="BJ69" s="1109"/>
      <c r="BK69" s="1109"/>
      <c r="BL69" s="1109"/>
      <c r="BM69" s="1109"/>
      <c r="BN69" s="1109"/>
      <c r="BO69" s="1109"/>
      <c r="BP69" s="1109"/>
      <c r="BQ69" s="1109"/>
      <c r="BR69" s="1109"/>
      <c r="BS69" s="271"/>
      <c r="BT69" s="268"/>
      <c r="BU69" s="268"/>
      <c r="BV69" s="268"/>
      <c r="BW69" s="268"/>
      <c r="BX69" s="268"/>
      <c r="BY69" s="268"/>
      <c r="BZ69" s="268"/>
      <c r="CA69" s="268"/>
      <c r="CB69" s="268"/>
      <c r="CC69" s="268"/>
      <c r="CD69" s="268"/>
      <c r="CE69" s="268"/>
      <c r="CF69" s="268"/>
      <c r="CG69" s="268"/>
      <c r="CH69" s="268"/>
      <c r="CI69" s="268"/>
      <c r="CJ69" s="268"/>
      <c r="CK69" s="268"/>
      <c r="CL69" s="268"/>
      <c r="CM69" s="268"/>
      <c r="CN69" s="268"/>
      <c r="CO69" s="268"/>
      <c r="CP69" s="268"/>
      <c r="CQ69" s="268"/>
    </row>
    <row r="70" spans="1:95" ht="13.5" hidden="1" customHeight="1">
      <c r="A70" s="1265"/>
      <c r="B70" s="1266"/>
      <c r="C70" s="1266"/>
      <c r="D70" s="1266"/>
      <c r="E70" s="1266"/>
      <c r="F70" s="1266"/>
      <c r="G70" s="1266"/>
      <c r="H70" s="1267"/>
      <c r="I70" s="1158"/>
      <c r="J70" s="1158"/>
      <c r="K70" s="1158"/>
      <c r="L70" s="1158"/>
      <c r="M70" s="1117"/>
      <c r="N70" s="1259"/>
      <c r="O70" s="1260"/>
      <c r="P70" s="1109"/>
      <c r="Q70" s="1109"/>
      <c r="R70" s="1109"/>
      <c r="S70" s="1109"/>
      <c r="T70" s="1109"/>
      <c r="U70" s="1109"/>
      <c r="V70" s="1109"/>
      <c r="W70" s="1109"/>
      <c r="X70" s="1109"/>
      <c r="Y70" s="1109"/>
      <c r="Z70" s="1109"/>
      <c r="AA70" s="1109"/>
      <c r="AB70" s="1109"/>
      <c r="AC70" s="1109"/>
      <c r="AD70" s="1109"/>
      <c r="AE70" s="1115"/>
      <c r="AF70" s="1115"/>
      <c r="AG70" s="1116"/>
      <c r="AH70" s="1116"/>
      <c r="AI70" s="1116"/>
      <c r="AJ70" s="1116"/>
      <c r="AK70" s="1116"/>
      <c r="AL70" s="1116"/>
      <c r="AM70" s="1116"/>
      <c r="AN70" s="1116"/>
      <c r="AO70" s="1116"/>
      <c r="AP70" s="1116"/>
      <c r="AQ70" s="1116"/>
      <c r="AR70" s="1116"/>
      <c r="AS70" s="1116"/>
      <c r="AT70" s="1116"/>
      <c r="AU70" s="1116"/>
      <c r="AV70" s="1116"/>
      <c r="AW70" s="1116"/>
      <c r="AX70" s="1116"/>
      <c r="AY70" s="1116"/>
      <c r="AZ70" s="1116"/>
      <c r="BA70" s="1116"/>
      <c r="BB70" s="1116"/>
      <c r="BC70" s="1116"/>
      <c r="BD70" s="1116"/>
      <c r="BE70" s="1116"/>
      <c r="BF70" s="1116"/>
      <c r="BG70" s="1116"/>
      <c r="BH70" s="1109"/>
      <c r="BI70" s="1109"/>
      <c r="BJ70" s="1109"/>
      <c r="BK70" s="1109"/>
      <c r="BL70" s="1109"/>
      <c r="BM70" s="1109"/>
      <c r="BN70" s="1109"/>
      <c r="BO70" s="1109"/>
      <c r="BP70" s="1109"/>
      <c r="BQ70" s="1109"/>
      <c r="BR70" s="1109"/>
      <c r="BS70" s="271"/>
      <c r="BT70" s="268"/>
      <c r="BU70" s="268"/>
      <c r="BV70" s="268"/>
      <c r="BW70" s="268"/>
      <c r="BX70" s="268"/>
      <c r="BY70" s="268"/>
      <c r="BZ70" s="268"/>
      <c r="CA70" s="268"/>
      <c r="CB70" s="268"/>
      <c r="CC70" s="268"/>
      <c r="CD70" s="268"/>
      <c r="CE70" s="268"/>
      <c r="CF70" s="268"/>
      <c r="CG70" s="268"/>
      <c r="CH70" s="268"/>
      <c r="CI70" s="268"/>
      <c r="CJ70" s="268"/>
      <c r="CK70" s="268"/>
      <c r="CL70" s="268"/>
      <c r="CM70" s="268"/>
      <c r="CN70" s="268"/>
      <c r="CO70" s="268"/>
      <c r="CP70" s="268"/>
      <c r="CQ70" s="268"/>
    </row>
    <row r="71" spans="1:95" ht="13.5" hidden="1" customHeight="1">
      <c r="A71" s="1140"/>
      <c r="B71" s="1140"/>
      <c r="C71" s="1140"/>
      <c r="D71" s="1140"/>
      <c r="E71" s="1140"/>
      <c r="F71" s="1140"/>
      <c r="G71" s="1140"/>
      <c r="H71" s="1140"/>
      <c r="I71" s="1118"/>
      <c r="J71" s="1118"/>
      <c r="K71" s="1118"/>
      <c r="L71" s="1118"/>
      <c r="M71" s="1117"/>
      <c r="N71" s="1119"/>
      <c r="O71" s="1119"/>
      <c r="P71" s="1109"/>
      <c r="Q71" s="1109"/>
      <c r="R71" s="1109"/>
      <c r="S71" s="1109"/>
      <c r="T71" s="1109"/>
      <c r="U71" s="1109"/>
      <c r="V71" s="1109"/>
      <c r="W71" s="1109"/>
      <c r="X71" s="1109"/>
      <c r="Y71" s="1109"/>
      <c r="Z71" s="1109"/>
      <c r="AA71" s="1109"/>
      <c r="AB71" s="1109"/>
      <c r="AC71" s="1109"/>
      <c r="AD71" s="1109"/>
      <c r="AE71" s="1115"/>
      <c r="AF71" s="1115"/>
      <c r="AG71" s="1116"/>
      <c r="AH71" s="1116"/>
      <c r="AI71" s="1116"/>
      <c r="AJ71" s="1116"/>
      <c r="AK71" s="1116"/>
      <c r="AL71" s="1116"/>
      <c r="AM71" s="1116"/>
      <c r="AN71" s="1116"/>
      <c r="AO71" s="1116"/>
      <c r="AP71" s="1116"/>
      <c r="AQ71" s="1116"/>
      <c r="AR71" s="1116"/>
      <c r="AS71" s="1116"/>
      <c r="AT71" s="1116"/>
      <c r="AU71" s="1116"/>
      <c r="AV71" s="1116"/>
      <c r="AW71" s="1116"/>
      <c r="AX71" s="1116"/>
      <c r="AY71" s="1116"/>
      <c r="AZ71" s="1116"/>
      <c r="BA71" s="1116"/>
      <c r="BB71" s="1116"/>
      <c r="BC71" s="1116"/>
      <c r="BD71" s="1116"/>
      <c r="BE71" s="1116"/>
      <c r="BF71" s="1116"/>
      <c r="BG71" s="1116"/>
      <c r="BH71" s="1109"/>
      <c r="BI71" s="1109"/>
      <c r="BJ71" s="1109"/>
      <c r="BK71" s="1109"/>
      <c r="BL71" s="1109"/>
      <c r="BM71" s="1109"/>
      <c r="BN71" s="1109"/>
      <c r="BO71" s="1109"/>
      <c r="BP71" s="1109"/>
      <c r="BQ71" s="1109"/>
      <c r="BR71" s="1109"/>
      <c r="BS71" s="271"/>
      <c r="BT71" s="268"/>
      <c r="BU71" s="268"/>
      <c r="BV71" s="268"/>
      <c r="BW71" s="268"/>
      <c r="BX71" s="268"/>
      <c r="BY71" s="268"/>
      <c r="BZ71" s="268"/>
      <c r="CA71" s="268"/>
      <c r="CB71" s="268"/>
      <c r="CC71" s="268"/>
      <c r="CD71" s="268"/>
      <c r="CE71" s="268"/>
      <c r="CF71" s="268"/>
      <c r="CG71" s="268"/>
      <c r="CH71" s="268"/>
      <c r="CI71" s="268"/>
      <c r="CJ71" s="268"/>
      <c r="CK71" s="268"/>
      <c r="CL71" s="268"/>
      <c r="CM71" s="268"/>
      <c r="CN71" s="268"/>
      <c r="CO71" s="268"/>
      <c r="CP71" s="268"/>
      <c r="CQ71" s="268"/>
    </row>
    <row r="72" spans="1:95" customFormat="1" ht="22.35" hidden="1" customHeight="1">
      <c r="A72" s="1120"/>
      <c r="B72" s="1120"/>
      <c r="C72" s="1120"/>
      <c r="D72" s="1120"/>
      <c r="E72" s="1120"/>
      <c r="F72" s="1120"/>
      <c r="G72" s="1120"/>
      <c r="H72" s="1120"/>
      <c r="I72" s="1120"/>
      <c r="J72" s="1120"/>
      <c r="K72" s="1120"/>
      <c r="L72" s="1120"/>
      <c r="M72" s="1120"/>
      <c r="N72" s="1120"/>
      <c r="O72" s="1120"/>
      <c r="P72" s="1109"/>
      <c r="Q72" s="1120"/>
      <c r="R72" s="1120"/>
      <c r="S72" s="1120"/>
      <c r="T72" s="1109"/>
      <c r="U72" s="1120"/>
      <c r="V72" s="1120"/>
      <c r="W72" s="1120"/>
      <c r="X72" s="1120"/>
      <c r="Y72" s="1120"/>
      <c r="Z72" s="1120"/>
      <c r="AA72" s="1120"/>
      <c r="AB72" s="1120"/>
      <c r="AC72" s="1120"/>
      <c r="AD72" s="1120"/>
      <c r="AE72" s="1120"/>
      <c r="AF72" s="1120"/>
      <c r="AG72" s="1120"/>
      <c r="AH72" s="1120"/>
      <c r="AI72" s="1120"/>
      <c r="AJ72" s="1120"/>
      <c r="AK72" s="1120"/>
      <c r="AL72" s="1120"/>
      <c r="AM72" s="1120"/>
      <c r="AN72" s="1120"/>
      <c r="AO72" s="1120"/>
      <c r="AP72" s="1120"/>
      <c r="AQ72" s="1120"/>
      <c r="AR72" s="1120"/>
      <c r="AS72" s="1120"/>
      <c r="AT72" s="1120"/>
      <c r="AU72" s="1120"/>
      <c r="AV72" s="1120"/>
      <c r="AW72" s="1120"/>
      <c r="AX72" s="1120"/>
      <c r="AY72" s="1120"/>
      <c r="AZ72" s="1120"/>
      <c r="BA72" s="1120"/>
      <c r="BB72" s="1120"/>
      <c r="BC72" s="1120"/>
      <c r="BD72" s="1120"/>
      <c r="BE72" s="1120"/>
      <c r="BF72" s="1120"/>
      <c r="BG72" s="1120"/>
      <c r="BH72" s="1120"/>
      <c r="BI72" s="1120"/>
      <c r="BJ72" s="1120"/>
      <c r="BK72" s="1120"/>
      <c r="BL72" s="1120"/>
      <c r="BM72" s="1120"/>
      <c r="BN72" s="1120"/>
      <c r="BO72" s="1120"/>
      <c r="BP72" s="1120"/>
      <c r="BQ72" s="1120"/>
      <c r="BR72" s="1120"/>
      <c r="BT72" s="110"/>
      <c r="BU72" s="110"/>
      <c r="BV72" s="110"/>
      <c r="BW72" s="110"/>
      <c r="BX72" s="110"/>
      <c r="BY72" s="110"/>
      <c r="BZ72" s="110"/>
      <c r="CA72" s="110"/>
      <c r="CB72" s="110"/>
      <c r="CC72" s="110"/>
      <c r="CD72" s="110"/>
      <c r="CE72" s="110"/>
      <c r="CF72" s="110"/>
      <c r="CG72" s="110"/>
      <c r="CH72" s="110"/>
      <c r="CI72" s="110"/>
      <c r="CJ72" s="110"/>
      <c r="CK72" s="110"/>
      <c r="CL72" s="110"/>
      <c r="CM72" s="110"/>
      <c r="CN72" s="110"/>
      <c r="CO72" s="110"/>
      <c r="CP72" s="110"/>
      <c r="CQ72" s="110"/>
    </row>
    <row r="73" spans="1:95" customFormat="1" ht="19.350000000000001" hidden="1" customHeight="1">
      <c r="A73" s="1121"/>
      <c r="B73" s="1122"/>
      <c r="C73" s="1122"/>
      <c r="D73" s="1122"/>
      <c r="E73" s="1123"/>
      <c r="F73" s="1123"/>
      <c r="G73" s="1123"/>
      <c r="H73" s="1123"/>
      <c r="I73" s="1123"/>
      <c r="J73" s="1123"/>
      <c r="K73" s="1124"/>
      <c r="L73" s="1124"/>
      <c r="M73" s="1124"/>
      <c r="N73" s="1124"/>
      <c r="O73" s="1124"/>
      <c r="P73" s="1124"/>
      <c r="Q73" s="1124"/>
      <c r="R73" s="1124"/>
      <c r="S73" s="1124"/>
      <c r="T73" s="1124"/>
      <c r="U73" s="1120"/>
      <c r="V73" s="1120"/>
      <c r="W73" s="1120"/>
      <c r="X73" s="1120"/>
      <c r="Y73" s="1120"/>
      <c r="Z73" s="1120"/>
      <c r="AA73" s="1120"/>
      <c r="AB73" s="1120"/>
      <c r="AC73" s="1120"/>
      <c r="AD73" s="1120"/>
      <c r="AE73" s="1120"/>
      <c r="AF73" s="1120"/>
      <c r="AG73" s="1120"/>
      <c r="AH73" s="1120"/>
      <c r="AI73" s="1120"/>
      <c r="AJ73" s="1120"/>
      <c r="AK73" s="1120"/>
      <c r="AL73" s="1120"/>
      <c r="AM73" s="1120"/>
      <c r="AN73" s="1120"/>
      <c r="AO73" s="1120"/>
      <c r="AP73" s="1120"/>
      <c r="AQ73" s="1120"/>
      <c r="AR73" s="1120"/>
      <c r="AS73" s="1120"/>
      <c r="AT73" s="1120"/>
      <c r="AU73" s="1120"/>
      <c r="AV73" s="1120"/>
      <c r="AW73" s="1120"/>
      <c r="AX73" s="1120"/>
      <c r="AY73" s="1120"/>
      <c r="AZ73" s="1120"/>
      <c r="BA73" s="1120"/>
      <c r="BB73" s="1120"/>
      <c r="BC73" s="1120"/>
      <c r="BD73" s="1120"/>
      <c r="BE73" s="1120"/>
      <c r="BF73" s="1120"/>
      <c r="BG73" s="1120"/>
      <c r="BH73" s="1120"/>
      <c r="BI73" s="1120"/>
      <c r="BJ73" s="1120"/>
      <c r="BK73" s="1120"/>
      <c r="BL73" s="1120"/>
      <c r="BM73" s="1120"/>
      <c r="BN73" s="1120"/>
      <c r="BO73" s="1120"/>
      <c r="BP73" s="1120"/>
      <c r="BQ73" s="1120"/>
      <c r="BR73" s="1120"/>
      <c r="BT73" s="110"/>
      <c r="BU73" s="110"/>
      <c r="BV73" s="110"/>
      <c r="BW73" s="110"/>
      <c r="BX73" s="110"/>
      <c r="BY73" s="110"/>
      <c r="BZ73" s="110"/>
      <c r="CA73" s="110"/>
      <c r="CB73" s="110"/>
      <c r="CC73" s="110"/>
      <c r="CD73" s="110"/>
      <c r="CE73" s="110"/>
      <c r="CF73" s="110"/>
      <c r="CG73" s="110"/>
      <c r="CH73" s="110"/>
      <c r="CI73" s="110"/>
      <c r="CJ73" s="110"/>
      <c r="CK73" s="110"/>
      <c r="CL73" s="110"/>
      <c r="CM73" s="110"/>
      <c r="CN73" s="110"/>
      <c r="CO73" s="110"/>
      <c r="CP73" s="110"/>
      <c r="CQ73" s="110"/>
    </row>
    <row r="74" spans="1:95" customFormat="1" ht="20.25" hidden="1" customHeight="1">
      <c r="A74" s="1271"/>
      <c r="B74" s="1272"/>
      <c r="C74" s="1272"/>
      <c r="D74" s="1272"/>
      <c r="E74" s="1272"/>
      <c r="F74" s="1272"/>
      <c r="G74" s="1272"/>
      <c r="H74" s="1272"/>
      <c r="I74" s="1272"/>
      <c r="J74" s="1272"/>
      <c r="K74" s="1272"/>
      <c r="L74" s="1272"/>
      <c r="M74" s="1272"/>
      <c r="N74" s="1272"/>
      <c r="O74" s="1272"/>
      <c r="P74" s="1272"/>
      <c r="Q74" s="1272"/>
      <c r="R74" s="1272"/>
      <c r="S74" s="1272"/>
      <c r="T74" s="1272"/>
      <c r="U74" s="1272"/>
      <c r="V74" s="1272"/>
      <c r="W74" s="1272"/>
      <c r="X74" s="1272"/>
      <c r="Y74" s="1272"/>
      <c r="Z74" s="1272"/>
      <c r="AA74" s="1272"/>
      <c r="AB74" s="1272"/>
      <c r="AC74" s="1272"/>
      <c r="AD74" s="1272"/>
      <c r="AE74" s="1272"/>
      <c r="AF74" s="1272"/>
      <c r="AG74" s="1272"/>
      <c r="AH74" s="1272"/>
      <c r="AI74" s="1272"/>
      <c r="AJ74" s="1272"/>
      <c r="AK74" s="1272"/>
      <c r="AL74" s="1272"/>
      <c r="AM74" s="1272"/>
      <c r="AN74" s="1273"/>
      <c r="AO74" s="1125"/>
      <c r="AP74" s="1125"/>
      <c r="AQ74" s="1125"/>
      <c r="AR74" s="1125"/>
      <c r="AS74" s="1125"/>
      <c r="AT74" s="1125"/>
      <c r="AU74" s="1125"/>
      <c r="AV74" s="1125"/>
      <c r="AW74" s="1125"/>
      <c r="AX74" s="1125"/>
      <c r="AY74" s="1125"/>
      <c r="AZ74" s="1125"/>
      <c r="BA74" s="1125"/>
      <c r="BB74" s="1125"/>
      <c r="BC74" s="1125"/>
      <c r="BD74" s="1125"/>
      <c r="BE74" s="1125"/>
      <c r="BF74" s="1125"/>
      <c r="BG74" s="1125"/>
      <c r="BH74" s="1125"/>
      <c r="BI74" s="1125"/>
      <c r="BJ74" s="1125"/>
      <c r="BK74" s="1120"/>
      <c r="BL74" s="1120"/>
      <c r="BM74" s="1120"/>
      <c r="BN74" s="1120"/>
      <c r="BO74" s="1120"/>
      <c r="BP74" s="1120"/>
      <c r="BQ74" s="1120"/>
      <c r="BR74" s="1120"/>
      <c r="BT74" s="110"/>
      <c r="BU74" s="110"/>
      <c r="BV74" s="110"/>
      <c r="BW74" s="110"/>
      <c r="BX74" s="110"/>
      <c r="BY74" s="110"/>
      <c r="BZ74" s="110"/>
      <c r="CA74" s="110"/>
      <c r="CB74" s="110"/>
      <c r="CC74" s="110"/>
      <c r="CD74" s="110"/>
      <c r="CE74" s="110"/>
      <c r="CF74" s="110"/>
      <c r="CG74" s="110"/>
      <c r="CH74" s="110"/>
      <c r="CI74" s="110"/>
      <c r="CJ74" s="110"/>
      <c r="CK74" s="110"/>
      <c r="CL74" s="110"/>
      <c r="CM74" s="110"/>
      <c r="CN74" s="110"/>
      <c r="CO74" s="110"/>
      <c r="CP74" s="110"/>
      <c r="CQ74" s="110"/>
    </row>
    <row r="75" spans="1:95" customFormat="1" ht="15.75" hidden="1" customHeight="1">
      <c r="A75" s="1274"/>
      <c r="B75" s="1275"/>
      <c r="C75" s="1275"/>
      <c r="D75" s="1275"/>
      <c r="E75" s="1275"/>
      <c r="F75" s="1275"/>
      <c r="G75" s="1275"/>
      <c r="H75" s="1275"/>
      <c r="I75" s="1275"/>
      <c r="J75" s="1275"/>
      <c r="K75" s="1275"/>
      <c r="L75" s="1275"/>
      <c r="M75" s="1275"/>
      <c r="N75" s="1275"/>
      <c r="O75" s="1275"/>
      <c r="P75" s="1275"/>
      <c r="Q75" s="1275"/>
      <c r="R75" s="1275"/>
      <c r="S75" s="1275"/>
      <c r="T75" s="1275"/>
      <c r="U75" s="1275"/>
      <c r="V75" s="1275"/>
      <c r="W75" s="1275"/>
      <c r="X75" s="1275"/>
      <c r="Y75" s="1275"/>
      <c r="Z75" s="1275"/>
      <c r="AA75" s="1275"/>
      <c r="AB75" s="1275"/>
      <c r="AC75" s="1275"/>
      <c r="AD75" s="1275"/>
      <c r="AE75" s="1275"/>
      <c r="AF75" s="1275"/>
      <c r="AG75" s="1275"/>
      <c r="AH75" s="1275"/>
      <c r="AI75" s="1275"/>
      <c r="AJ75" s="1275"/>
      <c r="AK75" s="1275"/>
      <c r="AL75" s="1275"/>
      <c r="AM75" s="1275"/>
      <c r="AN75" s="1276"/>
      <c r="AO75" s="1125"/>
      <c r="AP75" s="1125"/>
      <c r="AQ75" s="1125"/>
      <c r="AR75" s="1125"/>
      <c r="AS75" s="1125"/>
      <c r="AT75" s="1125"/>
      <c r="AU75" s="1125"/>
      <c r="AV75" s="1125"/>
      <c r="AW75" s="1125"/>
      <c r="AX75" s="1125"/>
      <c r="AY75" s="1125"/>
      <c r="AZ75" s="1125"/>
      <c r="BA75" s="1125"/>
      <c r="BB75" s="1125"/>
      <c r="BC75" s="1125"/>
      <c r="BD75" s="1125"/>
      <c r="BE75" s="1125"/>
      <c r="BF75" s="1125"/>
      <c r="BG75" s="1125"/>
      <c r="BH75" s="1125"/>
      <c r="BI75" s="1125"/>
      <c r="BJ75" s="1125"/>
      <c r="BK75" s="1120"/>
      <c r="BL75" s="1120"/>
      <c r="BM75" s="1120"/>
      <c r="BN75" s="1120"/>
      <c r="BO75" s="1120"/>
      <c r="BP75" s="1120"/>
      <c r="BQ75" s="1120"/>
      <c r="BR75" s="1120"/>
      <c r="BT75" s="110"/>
      <c r="BU75" s="110"/>
      <c r="BV75" s="110"/>
      <c r="BW75" s="110"/>
      <c r="BX75" s="110"/>
      <c r="BY75" s="110"/>
      <c r="BZ75" s="110"/>
      <c r="CA75" s="110"/>
      <c r="CB75" s="110"/>
      <c r="CC75" s="110"/>
      <c r="CD75" s="110"/>
      <c r="CE75" s="110"/>
      <c r="CF75" s="110"/>
      <c r="CG75" s="110"/>
      <c r="CH75" s="110"/>
      <c r="CI75" s="110"/>
      <c r="CJ75" s="110"/>
      <c r="CK75" s="110"/>
      <c r="CL75" s="110"/>
      <c r="CM75" s="110"/>
      <c r="CN75" s="110"/>
      <c r="CO75" s="110"/>
      <c r="CP75" s="110"/>
      <c r="CQ75" s="110"/>
    </row>
    <row r="76" spans="1:95" customFormat="1" ht="20.25" hidden="1" customHeight="1">
      <c r="A76" s="1277"/>
      <c r="B76" s="1278"/>
      <c r="C76" s="1278"/>
      <c r="D76" s="1278"/>
      <c r="E76" s="1278"/>
      <c r="F76" s="1278"/>
      <c r="G76" s="1278"/>
      <c r="H76" s="1278"/>
      <c r="I76" s="1278"/>
      <c r="J76" s="1278"/>
      <c r="K76" s="1278"/>
      <c r="L76" s="1278"/>
      <c r="M76" s="1278"/>
      <c r="N76" s="1278"/>
      <c r="O76" s="1278"/>
      <c r="P76" s="1278"/>
      <c r="Q76" s="1278"/>
      <c r="R76" s="1278"/>
      <c r="S76" s="1278"/>
      <c r="T76" s="1278"/>
      <c r="U76" s="1278"/>
      <c r="V76" s="1278"/>
      <c r="W76" s="1278"/>
      <c r="X76" s="1278"/>
      <c r="Y76" s="1278"/>
      <c r="Z76" s="1278"/>
      <c r="AA76" s="1278"/>
      <c r="AB76" s="1278"/>
      <c r="AC76" s="1278"/>
      <c r="AD76" s="1278"/>
      <c r="AE76" s="1278"/>
      <c r="AF76" s="1278"/>
      <c r="AG76" s="1278"/>
      <c r="AH76" s="1278"/>
      <c r="AI76" s="1278"/>
      <c r="AJ76" s="1278"/>
      <c r="AK76" s="1278"/>
      <c r="AL76" s="1278"/>
      <c r="AM76" s="1278"/>
      <c r="AN76" s="1279"/>
      <c r="AO76" s="1125"/>
      <c r="AP76" s="1125"/>
      <c r="AQ76" s="1125"/>
      <c r="AR76" s="1125"/>
      <c r="AS76" s="1125"/>
      <c r="AT76" s="1125"/>
      <c r="AU76" s="1125"/>
      <c r="AV76" s="1125"/>
      <c r="AW76" s="1125"/>
      <c r="AX76" s="1125"/>
      <c r="AY76" s="1125"/>
      <c r="AZ76" s="1125"/>
      <c r="BA76" s="1125"/>
      <c r="BB76" s="1125"/>
      <c r="BC76" s="1125"/>
      <c r="BD76" s="1125"/>
      <c r="BE76" s="1125"/>
      <c r="BF76" s="1125"/>
      <c r="BG76" s="1125"/>
      <c r="BH76" s="1125"/>
      <c r="BI76" s="1125"/>
      <c r="BJ76" s="1125"/>
      <c r="BK76" s="1120"/>
      <c r="BL76" s="1120"/>
      <c r="BM76" s="1120"/>
      <c r="BN76" s="1120"/>
      <c r="BO76" s="1120"/>
      <c r="BP76" s="1120"/>
      <c r="BQ76" s="1120"/>
      <c r="BR76" s="1120"/>
      <c r="BT76" s="110"/>
      <c r="BU76" s="110"/>
      <c r="BV76" s="110"/>
      <c r="BW76" s="110"/>
      <c r="BX76" s="110"/>
      <c r="BY76" s="110"/>
      <c r="BZ76" s="110"/>
      <c r="CA76" s="110"/>
      <c r="CB76" s="110"/>
      <c r="CC76" s="110"/>
      <c r="CD76" s="110"/>
      <c r="CE76" s="110"/>
      <c r="CF76" s="110"/>
      <c r="CG76" s="110"/>
      <c r="CH76" s="110"/>
      <c r="CI76" s="110"/>
      <c r="CJ76" s="110"/>
      <c r="CK76" s="110"/>
      <c r="CL76" s="110"/>
      <c r="CM76" s="110"/>
      <c r="CN76" s="110"/>
      <c r="CO76" s="110"/>
      <c r="CP76" s="110"/>
      <c r="CQ76" s="110"/>
    </row>
    <row r="77" spans="1:95" hidden="1">
      <c r="A77" s="1125"/>
      <c r="B77" s="1125"/>
      <c r="C77" s="1125"/>
      <c r="D77" s="1125"/>
      <c r="E77" s="1125"/>
      <c r="F77" s="1125"/>
      <c r="G77" s="1125"/>
      <c r="H77" s="1125"/>
      <c r="I77" s="1125"/>
      <c r="J77" s="1125"/>
      <c r="K77" s="1125"/>
      <c r="L77" s="1125"/>
      <c r="M77" s="1125"/>
      <c r="N77" s="1125"/>
      <c r="O77" s="1125"/>
      <c r="P77" s="1125"/>
      <c r="Q77" s="1125"/>
      <c r="R77" s="1125"/>
      <c r="S77" s="1125"/>
      <c r="T77" s="1125"/>
      <c r="U77" s="1125"/>
      <c r="V77" s="1125"/>
      <c r="W77" s="1125"/>
      <c r="X77" s="1125"/>
      <c r="Y77" s="1125"/>
      <c r="Z77" s="1125"/>
      <c r="AA77" s="1125"/>
      <c r="AB77" s="1125"/>
      <c r="AC77" s="1125"/>
      <c r="AD77" s="1125"/>
      <c r="AE77" s="1125"/>
      <c r="AF77" s="1125"/>
      <c r="AG77" s="1125"/>
      <c r="AH77" s="1125"/>
      <c r="AI77" s="1125"/>
      <c r="AJ77" s="1125"/>
      <c r="AK77" s="1125"/>
      <c r="AL77" s="1125"/>
      <c r="AM77" s="1125"/>
      <c r="AN77" s="1125"/>
      <c r="AO77" s="1125"/>
      <c r="AP77" s="1125"/>
      <c r="AQ77" s="1125"/>
      <c r="AR77" s="1125"/>
      <c r="AS77" s="1125"/>
      <c r="AT77" s="1125"/>
      <c r="AU77" s="1125"/>
      <c r="AV77" s="1125"/>
      <c r="AW77" s="1125"/>
      <c r="AX77" s="1125"/>
      <c r="AY77" s="1125"/>
      <c r="AZ77" s="1125"/>
      <c r="BA77" s="1125"/>
      <c r="BB77" s="1125"/>
      <c r="BC77" s="1125"/>
      <c r="BD77" s="1125"/>
      <c r="BE77" s="1125"/>
      <c r="BF77" s="1125"/>
      <c r="BG77" s="1125"/>
      <c r="BH77" s="1125"/>
      <c r="BI77" s="1125"/>
      <c r="BJ77" s="1125"/>
      <c r="BK77" s="1109"/>
      <c r="BL77" s="1109"/>
      <c r="BM77" s="1109"/>
      <c r="BN77" s="1109"/>
      <c r="BO77" s="1109"/>
      <c r="BP77" s="1109"/>
      <c r="BQ77" s="1109"/>
      <c r="BR77" s="1109"/>
      <c r="BS77" s="271"/>
      <c r="BT77" s="268"/>
      <c r="BU77" s="268"/>
      <c r="BV77" s="268"/>
      <c r="BW77" s="268"/>
      <c r="BX77" s="268"/>
      <c r="BY77" s="268"/>
      <c r="BZ77" s="268"/>
      <c r="CA77" s="268"/>
      <c r="CB77" s="268"/>
      <c r="CC77" s="268"/>
      <c r="CD77" s="268"/>
      <c r="CE77" s="268"/>
      <c r="CF77" s="268"/>
      <c r="CG77" s="268"/>
      <c r="CH77" s="268"/>
      <c r="CI77" s="268"/>
      <c r="CJ77" s="268"/>
      <c r="CK77" s="268"/>
      <c r="CL77" s="268"/>
      <c r="CM77" s="268"/>
      <c r="CN77" s="268"/>
      <c r="CO77" s="268"/>
      <c r="CP77" s="268"/>
      <c r="CQ77" s="268"/>
    </row>
    <row r="78" spans="1:95" customFormat="1" ht="15" hidden="1">
      <c r="A78" s="1126"/>
      <c r="B78" s="1126"/>
      <c r="C78" s="1126"/>
      <c r="D78" s="1126"/>
      <c r="E78" s="1126"/>
      <c r="F78" s="1126"/>
      <c r="G78" s="1126"/>
      <c r="H78" s="1109"/>
      <c r="I78" s="1109"/>
      <c r="J78" s="1109"/>
      <c r="K78" s="1127"/>
      <c r="L78" s="1127"/>
      <c r="M78" s="1127"/>
      <c r="N78" s="1127"/>
      <c r="O78" s="1127"/>
      <c r="P78" s="1127"/>
      <c r="Q78" s="1127"/>
      <c r="R78" s="1127"/>
      <c r="S78" s="1127"/>
      <c r="T78" s="1126"/>
      <c r="U78" s="1126"/>
      <c r="V78" s="1126"/>
      <c r="W78" s="1126"/>
      <c r="X78" s="1126"/>
      <c r="Y78" s="1126"/>
      <c r="Z78" s="1126"/>
      <c r="AA78" s="1126"/>
      <c r="AB78" s="1126"/>
      <c r="AC78" s="1126"/>
      <c r="AD78" s="1127"/>
      <c r="AE78" s="1127"/>
      <c r="AF78" s="1127"/>
      <c r="AG78" s="1127"/>
      <c r="AH78" s="1127"/>
      <c r="AI78" s="1127"/>
      <c r="AJ78" s="1127"/>
      <c r="AK78" s="1127"/>
      <c r="AL78" s="1127"/>
      <c r="AM78" s="1127"/>
      <c r="AN78" s="1127"/>
      <c r="AO78" s="1126"/>
      <c r="AP78" s="1126"/>
      <c r="AQ78" s="1126"/>
      <c r="AR78" s="1126"/>
      <c r="AS78" s="1126"/>
      <c r="AT78" s="1126"/>
      <c r="AU78" s="1126"/>
      <c r="AV78" s="1126"/>
      <c r="AW78" s="1126"/>
      <c r="AX78" s="1126"/>
      <c r="AY78" s="1126"/>
      <c r="AZ78" s="1126"/>
      <c r="BA78" s="1126"/>
      <c r="BB78" s="1126"/>
      <c r="BC78" s="1126"/>
      <c r="BD78" s="1126"/>
      <c r="BE78" s="1126"/>
      <c r="BF78" s="1126"/>
      <c r="BG78" s="1126"/>
      <c r="BH78" s="1127"/>
      <c r="BI78" s="1127"/>
      <c r="BJ78" s="1128"/>
      <c r="BK78" s="1128"/>
      <c r="BL78" s="1128"/>
      <c r="BM78" s="1128"/>
      <c r="BN78" s="1128"/>
      <c r="BO78" s="1128"/>
      <c r="BP78" s="1128"/>
      <c r="BQ78" s="1128"/>
      <c r="BR78" s="1128"/>
      <c r="BS78" s="281"/>
      <c r="BT78" s="238"/>
      <c r="BU78" s="238"/>
      <c r="BV78" s="238"/>
      <c r="BW78" s="238"/>
      <c r="BX78" s="238"/>
      <c r="BY78" s="238"/>
      <c r="BZ78" s="238"/>
      <c r="CA78" s="238"/>
      <c r="CB78" s="238"/>
      <c r="CC78" s="238"/>
      <c r="CD78" s="238"/>
      <c r="CE78" s="238"/>
      <c r="CF78" s="238"/>
      <c r="CG78" s="238"/>
      <c r="CH78" s="238"/>
      <c r="CI78" s="110"/>
      <c r="CJ78" s="110"/>
      <c r="CK78" s="110"/>
      <c r="CL78" s="110"/>
      <c r="CM78" s="110"/>
      <c r="CN78" s="110"/>
      <c r="CO78" s="110"/>
      <c r="CP78" s="110"/>
      <c r="CQ78" s="110"/>
    </row>
    <row r="79" spans="1:95" customFormat="1" ht="12.75" hidden="1" customHeight="1">
      <c r="A79" s="1129"/>
      <c r="B79" s="1130"/>
      <c r="C79" s="1130"/>
      <c r="D79" s="1130"/>
      <c r="E79" s="1130"/>
      <c r="F79" s="1130"/>
      <c r="G79" s="1130"/>
      <c r="H79" s="1130"/>
      <c r="I79" s="1130"/>
      <c r="J79" s="1130"/>
      <c r="K79" s="1130"/>
      <c r="L79" s="1130"/>
      <c r="M79" s="1130"/>
      <c r="N79" s="1130"/>
      <c r="O79" s="1130"/>
      <c r="P79" s="1130"/>
      <c r="Q79" s="1130"/>
      <c r="R79" s="1130"/>
      <c r="S79" s="1130"/>
      <c r="T79" s="1130"/>
      <c r="U79" s="1130"/>
      <c r="V79" s="1130"/>
      <c r="W79" s="1130"/>
      <c r="X79" s="1130"/>
      <c r="Y79" s="1130"/>
      <c r="Z79" s="1130"/>
      <c r="AA79" s="1130"/>
      <c r="AB79" s="1130"/>
      <c r="AC79" s="1130"/>
      <c r="AD79" s="1130"/>
      <c r="AE79" s="1130"/>
      <c r="AF79" s="1130"/>
      <c r="AG79" s="1130"/>
      <c r="AH79" s="1130"/>
      <c r="AI79" s="1130"/>
      <c r="AJ79" s="1130"/>
      <c r="AK79" s="1130"/>
      <c r="AL79" s="1130"/>
      <c r="AM79" s="1130"/>
      <c r="AN79" s="1130"/>
      <c r="AO79" s="1130"/>
      <c r="AP79" s="1130"/>
      <c r="AQ79" s="1130"/>
      <c r="AR79" s="1130"/>
      <c r="AS79" s="1130"/>
      <c r="AT79" s="1130"/>
      <c r="AU79" s="1130"/>
      <c r="AV79" s="1130"/>
      <c r="AW79" s="1130"/>
      <c r="AX79" s="1130"/>
      <c r="AY79" s="1130"/>
      <c r="AZ79" s="1130"/>
      <c r="BA79" s="1130"/>
      <c r="BB79" s="1130"/>
      <c r="BC79" s="1130"/>
      <c r="BD79" s="1130"/>
      <c r="BE79" s="1130"/>
      <c r="BF79" s="1130"/>
      <c r="BG79" s="1130"/>
      <c r="BH79" s="1130"/>
      <c r="BI79" s="1130"/>
      <c r="BJ79" s="1130"/>
      <c r="BK79" s="1130"/>
      <c r="BL79" s="1130"/>
      <c r="BM79" s="1130"/>
      <c r="BN79" s="1130"/>
      <c r="BO79" s="1130"/>
      <c r="BP79" s="1130"/>
      <c r="BQ79" s="1130"/>
      <c r="BR79" s="1130"/>
      <c r="BS79" s="282"/>
      <c r="BT79" s="283"/>
      <c r="BU79" s="238"/>
      <c r="BV79" s="238"/>
      <c r="BW79" s="238"/>
      <c r="BX79" s="238"/>
      <c r="BY79" s="238"/>
      <c r="BZ79" s="238"/>
      <c r="CA79" s="238"/>
      <c r="CB79" s="238"/>
      <c r="CC79" s="238"/>
      <c r="CD79" s="238"/>
      <c r="CE79" s="238"/>
      <c r="CF79" s="238"/>
      <c r="CG79" s="238"/>
      <c r="CH79" s="238"/>
      <c r="CI79" s="110"/>
      <c r="CJ79" s="110"/>
      <c r="CK79" s="110"/>
      <c r="CL79" s="110"/>
      <c r="CM79" s="110"/>
      <c r="CN79" s="110"/>
      <c r="CO79" s="110"/>
      <c r="CP79" s="110"/>
      <c r="CQ79" s="110"/>
    </row>
    <row r="80" spans="1:95" customFormat="1" ht="55.35" hidden="1" customHeight="1">
      <c r="A80" s="1268"/>
      <c r="B80" s="1269"/>
      <c r="C80" s="1269"/>
      <c r="D80" s="1269"/>
      <c r="E80" s="1269"/>
      <c r="F80" s="1269"/>
      <c r="G80" s="1269"/>
      <c r="H80" s="1269"/>
      <c r="I80" s="1269"/>
      <c r="J80" s="1269"/>
      <c r="K80" s="1269"/>
      <c r="L80" s="1269"/>
      <c r="M80" s="1269"/>
      <c r="N80" s="1269"/>
      <c r="O80" s="1269"/>
      <c r="P80" s="1269"/>
      <c r="Q80" s="1269"/>
      <c r="R80" s="1269"/>
      <c r="S80" s="1269"/>
      <c r="T80" s="1269"/>
      <c r="U80" s="1269"/>
      <c r="V80" s="1269"/>
      <c r="W80" s="1269"/>
      <c r="X80" s="1269"/>
      <c r="Y80" s="1269"/>
      <c r="Z80" s="1269"/>
      <c r="AA80" s="1269"/>
      <c r="AB80" s="1269"/>
      <c r="AC80" s="1269"/>
      <c r="AD80" s="1269"/>
      <c r="AE80" s="1269"/>
      <c r="AF80" s="1269"/>
      <c r="AG80" s="1269"/>
      <c r="AH80" s="1269"/>
      <c r="AI80" s="1269"/>
      <c r="AJ80" s="1269"/>
      <c r="AK80" s="1269"/>
      <c r="AL80" s="1269"/>
      <c r="AM80" s="1269"/>
      <c r="AN80" s="1270"/>
      <c r="AO80" s="1130"/>
      <c r="AP80" s="1130"/>
      <c r="AQ80" s="1130"/>
      <c r="AR80" s="1130"/>
      <c r="AS80" s="1130"/>
      <c r="AT80" s="1130"/>
      <c r="AU80" s="1130"/>
      <c r="AV80" s="1130"/>
      <c r="AW80" s="1130"/>
      <c r="AX80" s="1130"/>
      <c r="AY80" s="1130"/>
      <c r="AZ80" s="1130"/>
      <c r="BA80" s="1130"/>
      <c r="BB80" s="1130"/>
      <c r="BC80" s="1130"/>
      <c r="BD80" s="1130"/>
      <c r="BE80" s="1130"/>
      <c r="BF80" s="1130"/>
      <c r="BG80" s="1130"/>
      <c r="BH80" s="1130"/>
      <c r="BI80" s="1130"/>
      <c r="BJ80" s="1130"/>
      <c r="BK80" s="1128"/>
      <c r="BL80" s="1128"/>
      <c r="BM80" s="1128"/>
      <c r="BN80" s="1128"/>
      <c r="BO80" s="1128"/>
      <c r="BP80" s="1128"/>
      <c r="BQ80" s="1128"/>
      <c r="BR80" s="1128"/>
      <c r="BS80" s="281"/>
      <c r="BT80" s="283"/>
      <c r="BU80" s="238"/>
      <c r="BV80" s="238"/>
      <c r="BW80" s="238"/>
      <c r="BX80" s="238"/>
      <c r="BY80" s="238"/>
      <c r="BZ80" s="238"/>
      <c r="CA80" s="238"/>
      <c r="CB80" s="238"/>
      <c r="CC80" s="238"/>
      <c r="CD80" s="238"/>
      <c r="CE80" s="238"/>
      <c r="CF80" s="238"/>
      <c r="CG80" s="238"/>
      <c r="CH80" s="238"/>
      <c r="CI80" s="110"/>
      <c r="CJ80" s="110"/>
      <c r="CK80" s="110"/>
      <c r="CL80" s="110"/>
      <c r="CM80" s="110"/>
      <c r="CN80" s="110"/>
      <c r="CO80" s="110"/>
      <c r="CP80" s="110"/>
      <c r="CQ80" s="110"/>
    </row>
    <row r="81" spans="1:95" customFormat="1" ht="15" hidden="1">
      <c r="A81" s="284"/>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2"/>
      <c r="AD81" s="282"/>
      <c r="AE81" s="282"/>
      <c r="AF81" s="282"/>
      <c r="AG81" s="282"/>
      <c r="AH81" s="282"/>
      <c r="AI81" s="282"/>
      <c r="AJ81" s="282"/>
      <c r="AK81" s="282"/>
      <c r="AL81" s="282"/>
      <c r="AM81" s="282"/>
      <c r="AN81" s="282"/>
      <c r="AO81" s="282"/>
      <c r="AP81" s="282"/>
      <c r="AQ81" s="282"/>
      <c r="AR81" s="282"/>
      <c r="AS81" s="282"/>
      <c r="AT81" s="282"/>
      <c r="AU81" s="282"/>
      <c r="AV81" s="282"/>
      <c r="AW81" s="282"/>
      <c r="AX81" s="282"/>
      <c r="AY81" s="282"/>
      <c r="AZ81" s="282"/>
      <c r="BA81" s="282"/>
      <c r="BB81" s="282"/>
      <c r="BC81" s="282"/>
      <c r="BD81" s="282"/>
      <c r="BE81" s="282"/>
      <c r="BF81" s="282"/>
      <c r="BG81" s="282"/>
      <c r="BH81" s="282"/>
      <c r="BI81" s="282"/>
      <c r="BJ81" s="282"/>
      <c r="BK81" s="282"/>
      <c r="BL81" s="282"/>
      <c r="BM81" s="282"/>
      <c r="BN81" s="282"/>
      <c r="BO81" s="282"/>
      <c r="BP81" s="282"/>
      <c r="BQ81" s="282"/>
      <c r="BR81" s="282"/>
      <c r="BS81" s="282"/>
      <c r="BT81" s="283"/>
      <c r="BU81" s="238"/>
      <c r="BV81" s="238"/>
      <c r="BW81" s="238"/>
      <c r="BX81" s="238"/>
      <c r="BY81" s="238"/>
      <c r="BZ81" s="238"/>
      <c r="CA81" s="238"/>
      <c r="CB81" s="238"/>
      <c r="CC81" s="238"/>
      <c r="CD81" s="238"/>
      <c r="CE81" s="238"/>
      <c r="CF81" s="238"/>
      <c r="CG81" s="238"/>
      <c r="CH81" s="238"/>
      <c r="CI81" s="110"/>
      <c r="CJ81" s="110"/>
      <c r="CK81" s="110"/>
      <c r="CL81" s="110"/>
      <c r="CM81" s="110"/>
      <c r="CN81" s="110"/>
      <c r="CO81" s="110"/>
      <c r="CP81" s="110"/>
      <c r="CQ81" s="110"/>
    </row>
    <row r="82" spans="1:95" customFormat="1" ht="15" hidden="1">
      <c r="A82" s="284"/>
      <c r="B82" s="282"/>
      <c r="C82" s="282"/>
      <c r="D82" s="282"/>
      <c r="E82" s="282"/>
      <c r="F82" s="282"/>
      <c r="G82" s="282"/>
      <c r="H82" s="282"/>
      <c r="I82" s="282"/>
      <c r="J82" s="282"/>
      <c r="K82" s="282"/>
      <c r="L82" s="282"/>
      <c r="M82" s="282"/>
      <c r="N82" s="282"/>
      <c r="O82" s="282"/>
      <c r="P82" s="282"/>
      <c r="Q82" s="282"/>
      <c r="R82" s="282"/>
      <c r="S82" s="282"/>
      <c r="T82" s="282"/>
      <c r="U82" s="282"/>
      <c r="V82" s="282"/>
      <c r="W82" s="282"/>
      <c r="X82" s="282"/>
      <c r="Y82" s="282"/>
      <c r="Z82" s="282"/>
      <c r="AA82" s="282"/>
      <c r="AB82" s="282"/>
      <c r="AC82" s="282"/>
      <c r="AD82" s="282"/>
      <c r="AE82" s="282"/>
      <c r="AF82" s="282"/>
      <c r="AG82" s="282"/>
      <c r="AH82" s="282"/>
      <c r="AI82" s="282"/>
      <c r="AJ82" s="282"/>
      <c r="AK82" s="282"/>
      <c r="AL82" s="282"/>
      <c r="AM82" s="282"/>
      <c r="AN82" s="282"/>
      <c r="AO82" s="282"/>
      <c r="AP82" s="282"/>
      <c r="AQ82" s="282"/>
      <c r="AR82" s="282"/>
      <c r="AS82" s="282"/>
      <c r="AT82" s="282"/>
      <c r="AU82" s="282"/>
      <c r="AV82" s="282"/>
      <c r="AW82" s="282"/>
      <c r="AX82" s="282"/>
      <c r="AY82" s="282"/>
      <c r="AZ82" s="282"/>
      <c r="BA82" s="282"/>
      <c r="BB82" s="282"/>
      <c r="BC82" s="282"/>
      <c r="BD82" s="282"/>
      <c r="BE82" s="282"/>
      <c r="BF82" s="282"/>
      <c r="BG82" s="282"/>
      <c r="BH82" s="282"/>
      <c r="BI82" s="282"/>
      <c r="BJ82" s="282"/>
      <c r="BK82" s="282"/>
      <c r="BL82" s="282"/>
      <c r="BM82" s="282"/>
      <c r="BN82" s="282"/>
      <c r="BO82" s="282"/>
      <c r="BP82" s="282"/>
      <c r="BQ82" s="282"/>
      <c r="BR82" s="282"/>
      <c r="BS82" s="282"/>
      <c r="BT82" s="283"/>
      <c r="BU82" s="238"/>
      <c r="BV82" s="238"/>
      <c r="BW82" s="238"/>
      <c r="BX82" s="238"/>
      <c r="BY82" s="238"/>
      <c r="BZ82" s="238"/>
      <c r="CA82" s="238"/>
      <c r="CB82" s="238"/>
      <c r="CC82" s="238"/>
      <c r="CD82" s="238"/>
      <c r="CE82" s="238"/>
      <c r="CF82" s="238"/>
      <c r="CG82" s="238"/>
      <c r="CH82" s="238"/>
      <c r="CI82" s="110"/>
      <c r="CJ82" s="110"/>
      <c r="CK82" s="110"/>
      <c r="CL82" s="110"/>
      <c r="CM82" s="110"/>
      <c r="CN82" s="110"/>
      <c r="CO82" s="110"/>
      <c r="CP82" s="110"/>
      <c r="CQ82" s="110"/>
    </row>
  </sheetData>
  <sheetProtection algorithmName="SHA-512" hashValue="t1RBIyc0OQ2J/Udou5J6uNX5R+dBZ0gyXEA2CP3OU0ePExSm43mJXamqt9hAcsSr2Sofsx7AWtShdfcr/OBOIQ==" saltValue="4XUeEFZD7Bzb4q9Q5gukcQ==" spinCount="100000" sheet="1" objects="1" scenarios="1" formatCells="0" formatColumns="0" formatRows="0" insertColumns="0" insertRows="0" insertHyperlinks="0" deleteColumns="0" deleteRows="0" sort="0" autoFilter="0" pivotTables="0"/>
  <mergeCells count="1">
    <mergeCell ref="CM12:CM13"/>
  </mergeCells>
  <phoneticPr fontId="9" type="noConversion"/>
  <conditionalFormatting sqref="CM14:CM57">
    <cfRule type="cellIs" dxfId="367" priority="515" stopIfTrue="1" operator="equal">
      <formula>0</formula>
    </cfRule>
  </conditionalFormatting>
  <dataValidations count="6">
    <dataValidation allowBlank="1" showInputMessage="1" showErrorMessage="1" errorTitle="FORMATO AÑO ERRÓNEO" error="INGRESAR AÑO CON NÚMERO DE 4 DÍGITOS, POR EJEMPLO 2005" sqref="L3" xr:uid="{00000000-0002-0000-0100-000000000000}"/>
    <dataValidation allowBlank="1" showInputMessage="1" showErrorMessage="1" errorTitle="dato erróneo" error="ingresar nombre de comuna, según listado deplegable en la ceda" sqref="B3:D3" xr:uid="{00000000-0002-0000-0100-000001000000}"/>
    <dataValidation type="whole" allowBlank="1" showInputMessage="1" showErrorMessage="1" errorTitle="DATO ERRÓNEO" error="ingrese sólo números" sqref="AK57:AP57 BP57 BB57 C57:N57 AK14:AN56 C14:K56 AR57 AT57 AV57 AX57 BD57 BF57 BH57 BJ57 BL57 BN57 O14:AJ57" xr:uid="{00000000-0002-0000-0100-000002000000}">
      <formula1>0</formula1>
      <formula2>1000000</formula2>
    </dataValidation>
    <dataValidation type="whole" allowBlank="1" showInputMessage="1" showErrorMessage="1" errorTitle="dato erróneo" error="ingresar número entero" sqref="I62:L71" xr:uid="{00000000-0002-0000-0100-000003000000}">
      <formula1>0</formula1>
      <formula2>1111111111111110</formula2>
    </dataValidation>
    <dataValidation allowBlank="1" showInputMessage="1" showErrorMessage="1" errorTitle="dato erróneo" error="ingresar número entero" sqref="A74" xr:uid="{00000000-0002-0000-0100-000004000000}"/>
    <dataValidation type="list" allowBlank="1" showInputMessage="1" showErrorMessage="1" errorTitle="DATO ERRÓNEO" error="escriba &quot;SI&quot; O &quot;NO&quot;, según corresponda o elija desde la lista desplegable de la celda" sqref="AO14:AO56" xr:uid="{00000000-0002-0000-0100-000005000000}">
      <formula1>$BU$2:$BU$3</formula1>
    </dataValidation>
  </dataValidations>
  <pageMargins left="0.35433070866141736" right="0" top="0.43307086614173229" bottom="0.5" header="0" footer="0.27559055118110237"/>
  <pageSetup scale="62" fitToHeight="100" orientation="landscape"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6">
    <pageSetUpPr fitToPage="1"/>
  </sheetPr>
  <dimension ref="A1:AM90"/>
  <sheetViews>
    <sheetView showGridLines="0" zoomScale="130" zoomScaleNormal="130" workbookViewId="0">
      <selection activeCell="W9" sqref="W9:W11"/>
    </sheetView>
  </sheetViews>
  <sheetFormatPr defaultColWidth="0" defaultRowHeight="15" zeroHeight="1"/>
  <cols>
    <col min="1" max="1" width="6.42578125" style="286" customWidth="1"/>
    <col min="2" max="2" width="4" style="286" customWidth="1"/>
    <col min="3" max="3" width="28.42578125" style="286" customWidth="1"/>
    <col min="4" max="4" width="7.140625" style="286" customWidth="1"/>
    <col min="5" max="5" width="4.42578125" style="286" customWidth="1"/>
    <col min="6" max="7" width="5.42578125" style="286" customWidth="1"/>
    <col min="8" max="8" width="6.42578125" style="286" customWidth="1"/>
    <col min="9" max="10" width="5.42578125" style="286" customWidth="1"/>
    <col min="11" max="11" width="5.85546875" style="286" customWidth="1"/>
    <col min="12" max="13" width="5.42578125" style="286" customWidth="1"/>
    <col min="14" max="14" width="9.140625" style="286" customWidth="1"/>
    <col min="15" max="15" width="6.42578125" style="286" customWidth="1"/>
    <col min="16" max="16" width="4.42578125" style="286" customWidth="1"/>
    <col min="17" max="17" width="5.85546875" style="286" customWidth="1"/>
    <col min="18" max="18" width="6" style="286" customWidth="1"/>
    <col min="19" max="19" width="6.42578125" style="286" customWidth="1"/>
    <col min="20" max="20" width="4.42578125" style="286" customWidth="1"/>
    <col min="21" max="21" width="5.42578125" style="286" customWidth="1"/>
    <col min="22" max="22" width="6.42578125" style="286" customWidth="1"/>
    <col min="23" max="23" width="7" style="286" customWidth="1"/>
    <col min="24" max="24" width="5.42578125" style="286" customWidth="1"/>
    <col min="25" max="25" width="4.42578125" style="286" hidden="1" customWidth="1"/>
    <col min="26" max="27" width="2.140625" style="286" hidden="1" customWidth="1"/>
    <col min="28" max="28" width="4" style="286" hidden="1" customWidth="1"/>
    <col min="29" max="29" width="10" style="286" hidden="1" customWidth="1"/>
    <col min="30" max="30" width="3.28515625" style="286" hidden="1" customWidth="1"/>
    <col min="31" max="32" width="3.7109375" style="286" hidden="1" customWidth="1"/>
    <col min="33" max="33" width="6.7109375" style="286" hidden="1" customWidth="1"/>
    <col min="34" max="34" width="8.42578125" style="286" hidden="1" customWidth="1"/>
    <col min="35" max="35" width="3" style="286" hidden="1" customWidth="1"/>
    <col min="36" max="36" width="3.42578125" style="286" hidden="1" customWidth="1"/>
    <col min="37" max="37" width="3.140625" style="286" hidden="1" customWidth="1"/>
    <col min="38" max="38" width="3.42578125" style="286" hidden="1" customWidth="1"/>
    <col min="39" max="16384" width="11.42578125" style="286" hidden="1"/>
  </cols>
  <sheetData>
    <row r="1" spans="1:39" ht="18.75">
      <c r="A1" s="285" t="s">
        <v>710</v>
      </c>
      <c r="Q1" s="2140" t="s">
        <v>711</v>
      </c>
      <c r="R1" s="2141"/>
      <c r="S1" s="2142">
        <f>+'F1 COBERTURA ESTABLECIMIENTOS'!N4</f>
        <v>0</v>
      </c>
      <c r="T1" s="2142"/>
      <c r="U1" s="2142"/>
      <c r="Y1" s="287" t="s">
        <v>712</v>
      </c>
      <c r="Z1" s="287" t="s">
        <v>713</v>
      </c>
      <c r="AA1" s="287"/>
      <c r="AB1" s="288"/>
      <c r="AC1" s="288"/>
      <c r="AD1" s="288"/>
      <c r="AE1" s="288"/>
    </row>
    <row r="2" spans="1:39" ht="15.75" customHeight="1">
      <c r="W2" s="289" t="s">
        <v>698</v>
      </c>
      <c r="Y2" s="287"/>
      <c r="Z2" s="287"/>
      <c r="AA2" s="287"/>
      <c r="AB2" s="288"/>
      <c r="AC2" s="288"/>
      <c r="AD2" s="288"/>
      <c r="AE2" s="288"/>
    </row>
    <row r="3" spans="1:39" ht="15" customHeight="1">
      <c r="A3" s="290" t="s">
        <v>512</v>
      </c>
      <c r="B3" s="2143">
        <f>'F1 COBERTURA ESTABLECIMIENTOS'!C10</f>
        <v>0</v>
      </c>
      <c r="C3" s="2144"/>
      <c r="D3" s="2145"/>
      <c r="E3" s="291" t="s">
        <v>513</v>
      </c>
      <c r="F3" s="2146">
        <f>+'F1 COBERTURA ESTABLECIMIENTOS'!$G$10</f>
        <v>2025</v>
      </c>
      <c r="G3" s="2147"/>
      <c r="H3" s="292" t="s">
        <v>714</v>
      </c>
      <c r="I3" s="1451" t="str">
        <f>'F1 COBERTURA ESTABLECIMIENTOS'!K10</f>
        <v/>
      </c>
      <c r="L3" s="290" t="s">
        <v>516</v>
      </c>
      <c r="M3" s="2148" t="str">
        <f>'F1 COBERTURA ESTABLECIMIENTOS'!C13</f>
        <v/>
      </c>
      <c r="N3" s="2148"/>
      <c r="O3" s="2148"/>
      <c r="P3" s="2148"/>
      <c r="Q3" s="2148"/>
      <c r="R3" s="2148"/>
      <c r="S3" s="2148"/>
      <c r="T3" s="2148"/>
      <c r="U3" s="2148"/>
      <c r="W3" s="289" t="s">
        <v>699</v>
      </c>
      <c r="Y3" s="287"/>
      <c r="Z3" s="287"/>
      <c r="AA3" s="287"/>
      <c r="AB3" s="288"/>
      <c r="AC3" s="288"/>
      <c r="AD3" s="288"/>
      <c r="AE3" s="288"/>
    </row>
    <row r="4" spans="1:39" ht="4.3499999999999996" customHeight="1">
      <c r="A4" s="293"/>
      <c r="K4" s="294"/>
      <c r="Y4" s="288"/>
      <c r="Z4" s="288"/>
      <c r="AA4" s="288"/>
      <c r="AB4" s="288"/>
      <c r="AC4" s="288"/>
      <c r="AD4" s="288"/>
      <c r="AE4" s="288"/>
    </row>
    <row r="5" spans="1:39" ht="22.5" customHeight="1">
      <c r="A5" s="290" t="s">
        <v>715</v>
      </c>
      <c r="B5" s="2134"/>
      <c r="C5" s="2135"/>
      <c r="D5" s="2136"/>
      <c r="E5" s="2137" t="s">
        <v>716</v>
      </c>
      <c r="F5" s="2138"/>
      <c r="G5" s="2139"/>
      <c r="H5" s="2134" t="str">
        <f>+IFERROR(VLOOKUP(B5,$Y$1:$Z$3,2,FALSE),"")</f>
        <v/>
      </c>
      <c r="I5" s="2135"/>
      <c r="J5" s="2135"/>
      <c r="K5" s="2135"/>
      <c r="L5" s="2136"/>
      <c r="P5" s="295" t="s">
        <v>717</v>
      </c>
      <c r="Q5" s="296" t="s">
        <v>504</v>
      </c>
      <c r="R5" s="1452">
        <f>+'F1 COBERTURA ESTABLECIMIENTOS'!I4</f>
        <v>0</v>
      </c>
      <c r="S5" s="296" t="s">
        <v>507</v>
      </c>
      <c r="T5" s="1452" t="str">
        <f>+'F1 COBERTURA ESTABLECIMIENTOS'!I5</f>
        <v>X</v>
      </c>
      <c r="U5" s="297"/>
      <c r="Y5" s="288" t="s">
        <v>6</v>
      </c>
      <c r="Z5" s="288"/>
      <c r="AA5" s="288"/>
      <c r="AB5" s="288"/>
      <c r="AC5" s="288"/>
      <c r="AD5" s="288"/>
      <c r="AE5" s="288"/>
    </row>
    <row r="6" spans="1:39" ht="10.35" customHeight="1">
      <c r="Y6" s="288" t="s">
        <v>8</v>
      </c>
      <c r="Z6" s="288"/>
      <c r="AA6" s="288"/>
      <c r="AB6" s="288"/>
      <c r="AC6" s="288"/>
      <c r="AD6" s="288"/>
      <c r="AE6" s="288"/>
    </row>
    <row r="7" spans="1:39" ht="25.5" customHeight="1">
      <c r="A7" s="298" t="s">
        <v>718</v>
      </c>
      <c r="B7" s="299"/>
      <c r="C7" s="299"/>
      <c r="D7" s="299"/>
      <c r="E7" s="299"/>
      <c r="F7" s="299"/>
      <c r="G7" s="299"/>
      <c r="H7" s="299"/>
      <c r="I7" s="300"/>
      <c r="J7" s="300"/>
      <c r="K7" s="300"/>
      <c r="L7" s="300"/>
      <c r="M7" s="300"/>
      <c r="N7" s="300"/>
      <c r="O7" s="300"/>
      <c r="P7" s="300"/>
      <c r="Q7" s="301"/>
      <c r="R7" s="301"/>
      <c r="S7" s="301"/>
      <c r="T7" s="301"/>
      <c r="U7" s="301"/>
      <c r="V7" s="301"/>
      <c r="W7" s="301"/>
      <c r="Y7" s="288"/>
      <c r="Z7" s="288"/>
      <c r="AA7" s="288"/>
      <c r="AB7" s="288"/>
      <c r="AC7" s="288"/>
      <c r="AD7" s="288"/>
      <c r="AE7" s="288"/>
    </row>
    <row r="8" spans="1:39" ht="14.85" customHeight="1">
      <c r="A8" s="2127" t="s">
        <v>719</v>
      </c>
      <c r="B8" s="2127"/>
      <c r="C8" s="2127"/>
      <c r="D8" s="2127"/>
      <c r="E8" s="2127"/>
      <c r="F8" s="2127"/>
      <c r="G8" s="2127"/>
      <c r="H8" s="2127"/>
      <c r="I8" s="2127"/>
      <c r="J8" s="2127"/>
      <c r="K8" s="2127"/>
      <c r="L8" s="2127"/>
      <c r="M8" s="2127"/>
      <c r="N8" s="2127"/>
      <c r="O8" s="2127"/>
      <c r="P8" s="2127"/>
      <c r="Q8" s="2127"/>
      <c r="R8" s="2127"/>
      <c r="S8" s="2127"/>
      <c r="T8" s="2127"/>
      <c r="U8" s="2127"/>
      <c r="V8" s="2127"/>
      <c r="W8" s="2127"/>
      <c r="Y8" s="1059" t="s">
        <v>698</v>
      </c>
      <c r="Z8" s="302"/>
      <c r="AA8" s="302"/>
      <c r="AB8" s="302"/>
      <c r="AC8" s="302"/>
      <c r="AD8" s="302"/>
      <c r="AE8" s="302"/>
      <c r="AF8" s="302"/>
      <c r="AG8" s="302"/>
      <c r="AH8" s="302"/>
      <c r="AI8" s="302"/>
      <c r="AJ8" s="302"/>
      <c r="AK8" s="302"/>
      <c r="AL8" s="302"/>
      <c r="AM8" s="302"/>
    </row>
    <row r="9" spans="1:39" ht="52.5" customHeight="1">
      <c r="A9" s="2122" t="s">
        <v>526</v>
      </c>
      <c r="B9" s="2122" t="s">
        <v>527</v>
      </c>
      <c r="C9" s="2126" t="s">
        <v>528</v>
      </c>
      <c r="D9" s="2128" t="s">
        <v>720</v>
      </c>
      <c r="E9" s="2129" t="s">
        <v>721</v>
      </c>
      <c r="F9" s="2129"/>
      <c r="G9" s="2129"/>
      <c r="H9" s="2129"/>
      <c r="I9" s="2129"/>
      <c r="J9" s="2129"/>
      <c r="K9" s="2129"/>
      <c r="L9" s="2129"/>
      <c r="M9" s="2129"/>
      <c r="N9" s="2129"/>
      <c r="O9" s="2129"/>
      <c r="P9" s="2129"/>
      <c r="Q9" s="2130" t="s">
        <v>722</v>
      </c>
      <c r="R9" s="2130"/>
      <c r="S9" s="2130"/>
      <c r="T9" s="2130"/>
      <c r="U9" s="2130"/>
      <c r="V9" s="2130"/>
      <c r="W9" s="2132" t="s">
        <v>723</v>
      </c>
      <c r="Y9" s="1059" t="s">
        <v>699</v>
      </c>
      <c r="Z9" s="302"/>
      <c r="AA9" s="302"/>
      <c r="AB9" s="302"/>
      <c r="AC9" s="302"/>
      <c r="AD9" s="302"/>
      <c r="AE9" s="302"/>
      <c r="AF9" s="302"/>
      <c r="AG9" s="302"/>
      <c r="AH9" s="302"/>
      <c r="AI9" s="302"/>
      <c r="AJ9" s="302"/>
      <c r="AK9" s="302"/>
      <c r="AL9" s="302"/>
      <c r="AM9" s="302"/>
    </row>
    <row r="10" spans="1:39" ht="30" customHeight="1">
      <c r="A10" s="2122"/>
      <c r="B10" s="2122"/>
      <c r="C10" s="2126"/>
      <c r="D10" s="2128"/>
      <c r="E10" s="2131" t="s">
        <v>724</v>
      </c>
      <c r="F10" s="2131"/>
      <c r="G10" s="2131"/>
      <c r="H10" s="2131"/>
      <c r="I10" s="2121" t="s">
        <v>725</v>
      </c>
      <c r="J10" s="2121"/>
      <c r="K10" s="2121"/>
      <c r="L10" s="2121"/>
      <c r="M10" s="2118" t="s">
        <v>726</v>
      </c>
      <c r="N10" s="2118"/>
      <c r="O10" s="2118"/>
      <c r="P10" s="2118"/>
      <c r="Q10" s="2119" t="s">
        <v>724</v>
      </c>
      <c r="R10" s="2120"/>
      <c r="S10" s="2119" t="s">
        <v>727</v>
      </c>
      <c r="T10" s="2120"/>
      <c r="U10" s="2121" t="s">
        <v>728</v>
      </c>
      <c r="V10" s="2121"/>
      <c r="W10" s="2133"/>
      <c r="Y10" s="303" t="s">
        <v>571</v>
      </c>
      <c r="Z10" s="303"/>
      <c r="AA10" s="303"/>
      <c r="AB10" s="303"/>
      <c r="AC10" s="303"/>
      <c r="AD10" s="304" t="s">
        <v>700</v>
      </c>
      <c r="AE10" s="304"/>
      <c r="AF10" s="304"/>
      <c r="AG10" s="304"/>
      <c r="AH10" s="305"/>
      <c r="AI10" s="303" t="s">
        <v>701</v>
      </c>
      <c r="AJ10" s="303"/>
      <c r="AK10" s="303"/>
      <c r="AL10" s="303"/>
      <c r="AM10" s="303"/>
    </row>
    <row r="11" spans="1:39" ht="22.5">
      <c r="A11" s="2122"/>
      <c r="B11" s="2122"/>
      <c r="C11" s="2126"/>
      <c r="D11" s="2128"/>
      <c r="E11" s="306" t="s">
        <v>729</v>
      </c>
      <c r="F11" s="306" t="s">
        <v>730</v>
      </c>
      <c r="G11" s="306" t="s">
        <v>731</v>
      </c>
      <c r="H11" s="306" t="s">
        <v>732</v>
      </c>
      <c r="I11" s="307" t="s">
        <v>729</v>
      </c>
      <c r="J11" s="307" t="s">
        <v>730</v>
      </c>
      <c r="K11" s="307" t="s">
        <v>731</v>
      </c>
      <c r="L11" s="307" t="s">
        <v>732</v>
      </c>
      <c r="M11" s="308" t="s">
        <v>729</v>
      </c>
      <c r="N11" s="308" t="s">
        <v>730</v>
      </c>
      <c r="O11" s="309" t="s">
        <v>731</v>
      </c>
      <c r="P11" s="309" t="s">
        <v>732</v>
      </c>
      <c r="Q11" s="310" t="s">
        <v>733</v>
      </c>
      <c r="R11" s="310" t="s">
        <v>569</v>
      </c>
      <c r="S11" s="310" t="s">
        <v>733</v>
      </c>
      <c r="T11" s="310" t="s">
        <v>569</v>
      </c>
      <c r="U11" s="310" t="s">
        <v>733</v>
      </c>
      <c r="V11" s="311" t="s">
        <v>569</v>
      </c>
      <c r="W11" s="1280" t="s">
        <v>734</v>
      </c>
      <c r="Y11" s="303" t="s">
        <v>704</v>
      </c>
      <c r="Z11" s="303" t="s">
        <v>705</v>
      </c>
      <c r="AA11" s="303" t="s">
        <v>706</v>
      </c>
      <c r="AB11" s="303" t="s">
        <v>707</v>
      </c>
      <c r="AC11" s="303" t="s">
        <v>708</v>
      </c>
      <c r="AD11" s="303" t="s">
        <v>704</v>
      </c>
      <c r="AE11" s="303" t="s">
        <v>705</v>
      </c>
      <c r="AF11" s="303" t="s">
        <v>706</v>
      </c>
      <c r="AG11" s="303" t="s">
        <v>707</v>
      </c>
      <c r="AH11" s="303" t="s">
        <v>539</v>
      </c>
      <c r="AI11" s="303" t="s">
        <v>704</v>
      </c>
      <c r="AJ11" s="303" t="s">
        <v>705</v>
      </c>
      <c r="AK11" s="303" t="s">
        <v>706</v>
      </c>
      <c r="AL11" s="303" t="s">
        <v>707</v>
      </c>
      <c r="AM11" s="303" t="s">
        <v>539</v>
      </c>
    </row>
    <row r="12" spans="1:39">
      <c r="A12" s="312">
        <f>'F1 COBERTURA ESTABLECIMIENTOS'!B20</f>
        <v>0</v>
      </c>
      <c r="B12" s="1453">
        <f>'F1 COBERTURA ESTABLECIMIENTOS'!C20</f>
        <v>0</v>
      </c>
      <c r="C12" s="1454">
        <f>'F1 COBERTURA ESTABLECIMIENTOS'!D20</f>
        <v>0</v>
      </c>
      <c r="D12" s="1455"/>
      <c r="E12" s="1455"/>
      <c r="F12" s="1455"/>
      <c r="G12" s="1455"/>
      <c r="H12" s="1455"/>
      <c r="I12" s="1455"/>
      <c r="J12" s="1455"/>
      <c r="K12" s="1455"/>
      <c r="L12" s="1455"/>
      <c r="M12" s="1455"/>
      <c r="N12" s="1455"/>
      <c r="O12" s="1455"/>
      <c r="P12" s="1455"/>
      <c r="Q12" s="313">
        <f>SUM(E12:H12)</f>
        <v>0</v>
      </c>
      <c r="R12" s="314" t="str">
        <f>+IFERROR(IF($H$5=$Z$1,"-",Q12/AH12),"-")</f>
        <v>-</v>
      </c>
      <c r="S12" s="313">
        <f>SUM(I12:L12)</f>
        <v>0</v>
      </c>
      <c r="T12" s="314" t="str">
        <f>+IFERROR(IF($H$5=$Z$1,"-",S12/AC12),"-")</f>
        <v>-</v>
      </c>
      <c r="U12" s="313">
        <f>SUM(M12:P12)</f>
        <v>0</v>
      </c>
      <c r="V12" s="315" t="str">
        <f>+IFERROR(IF($H$5=$Z$1,"-",U12/AM12),"-")</f>
        <v>-</v>
      </c>
      <c r="W12" s="1455"/>
      <c r="Y12" s="316">
        <f>+'F1 COBERTURA ESTABLECIMIENTOS'!G20</f>
        <v>0</v>
      </c>
      <c r="Z12" s="316">
        <f>+'F1 COBERTURA ESTABLECIMIENTOS'!H20</f>
        <v>0</v>
      </c>
      <c r="AA12" s="316">
        <f>+'F1 COBERTURA ESTABLECIMIENTOS'!I20</f>
        <v>0</v>
      </c>
      <c r="AB12" s="316">
        <f>+'F1 COBERTURA ESTABLECIMIENTOS'!J20</f>
        <v>0</v>
      </c>
      <c r="AC12" s="317">
        <f>SUM(Y12:AB12)</f>
        <v>0</v>
      </c>
      <c r="AD12" s="316">
        <f>+'F1 COBERTURA ESTABLECIMIENTOS'!L20</f>
        <v>0</v>
      </c>
      <c r="AE12" s="316">
        <f>+'F1 COBERTURA ESTABLECIMIENTOS'!M20</f>
        <v>0</v>
      </c>
      <c r="AF12" s="316">
        <f>+'F1 COBERTURA ESTABLECIMIENTOS'!N20</f>
        <v>0</v>
      </c>
      <c r="AG12" s="316">
        <f>+'F1 COBERTURA ESTABLECIMIENTOS'!O20</f>
        <v>0</v>
      </c>
      <c r="AH12" s="317">
        <f>SUM(AD12:AG12)</f>
        <v>0</v>
      </c>
      <c r="AI12" s="316">
        <f t="shared" ref="AI12:AL54" si="0">+IF(ISERROR(ROUND(AD12*0.8,0)),"",ROUND(AD12*0.8,0))</f>
        <v>0</v>
      </c>
      <c r="AJ12" s="316">
        <f>+IF(ISERROR(ROUND(AE12*0.8,0)),"",ROUND(AE12*0.8,0))</f>
        <v>0</v>
      </c>
      <c r="AK12" s="316">
        <f>+IF(ISERROR(ROUND(AF12*0.8,0)),"",ROUND(AF12*0.8,0))</f>
        <v>0</v>
      </c>
      <c r="AL12" s="316">
        <f>+IF(ISERROR(ROUND(AG12*0.8,0)),"",ROUND(AG12*0.8,0))</f>
        <v>0</v>
      </c>
      <c r="AM12" s="317">
        <f>SUM(AI12:AL12)</f>
        <v>0</v>
      </c>
    </row>
    <row r="13" spans="1:39">
      <c r="A13" s="312">
        <f>'F1 COBERTURA ESTABLECIMIENTOS'!B21</f>
        <v>0</v>
      </c>
      <c r="B13" s="1453">
        <f>'F1 COBERTURA ESTABLECIMIENTOS'!C21</f>
        <v>0</v>
      </c>
      <c r="C13" s="1454">
        <f>'F1 COBERTURA ESTABLECIMIENTOS'!D21</f>
        <v>0</v>
      </c>
      <c r="D13" s="1455"/>
      <c r="E13" s="72"/>
      <c r="F13" s="72"/>
      <c r="G13" s="72"/>
      <c r="H13" s="72"/>
      <c r="I13" s="72"/>
      <c r="J13" s="72"/>
      <c r="K13" s="72"/>
      <c r="L13" s="72"/>
      <c r="M13" s="72"/>
      <c r="N13" s="72"/>
      <c r="O13" s="72"/>
      <c r="P13" s="72"/>
      <c r="Q13" s="313">
        <f t="shared" ref="Q13:Q54" si="1">SUM(E13:H13)</f>
        <v>0</v>
      </c>
      <c r="R13" s="314" t="str">
        <f t="shared" ref="R13:R55" si="2">+IFERROR(IF($H$5=$Z$1,"-",Q13/AH13),"-")</f>
        <v>-</v>
      </c>
      <c r="S13" s="313">
        <f t="shared" ref="S13:S54" si="3">SUM(I13:L13)</f>
        <v>0</v>
      </c>
      <c r="T13" s="314" t="str">
        <f t="shared" ref="T13:T55" si="4">+IFERROR(IF($H$5=$Z$1,"-",S13/AC13),"-")</f>
        <v>-</v>
      </c>
      <c r="U13" s="313">
        <f t="shared" ref="U13:U54" si="5">SUM(M13:P13)</f>
        <v>0</v>
      </c>
      <c r="V13" s="315" t="str">
        <f t="shared" ref="V13:V54" si="6">+IFERROR(IF($H$5=$Z$1,"-",U13/AM13),"-")</f>
        <v>-</v>
      </c>
      <c r="W13" s="1455"/>
      <c r="Y13" s="316">
        <f>+'F1 COBERTURA ESTABLECIMIENTOS'!G21</f>
        <v>0</v>
      </c>
      <c r="Z13" s="316">
        <f>+'F1 COBERTURA ESTABLECIMIENTOS'!H21</f>
        <v>0</v>
      </c>
      <c r="AA13" s="316">
        <f>+'F1 COBERTURA ESTABLECIMIENTOS'!I21</f>
        <v>0</v>
      </c>
      <c r="AB13" s="316">
        <f>+'F1 COBERTURA ESTABLECIMIENTOS'!J21</f>
        <v>0</v>
      </c>
      <c r="AC13" s="317">
        <f t="shared" ref="AC13:AC54" si="7">SUM(Y13:AB13)</f>
        <v>0</v>
      </c>
      <c r="AD13" s="316">
        <f>+'F1 COBERTURA ESTABLECIMIENTOS'!L21</f>
        <v>0</v>
      </c>
      <c r="AE13" s="316">
        <f>+'F1 COBERTURA ESTABLECIMIENTOS'!M21</f>
        <v>0</v>
      </c>
      <c r="AF13" s="316">
        <f>+'F1 COBERTURA ESTABLECIMIENTOS'!N21</f>
        <v>0</v>
      </c>
      <c r="AG13" s="316">
        <f>+'F1 COBERTURA ESTABLECIMIENTOS'!O21</f>
        <v>0</v>
      </c>
      <c r="AH13" s="317">
        <f t="shared" ref="AH13:AH54" si="8">SUM(AD13:AG13)</f>
        <v>0</v>
      </c>
      <c r="AI13" s="316">
        <f t="shared" si="0"/>
        <v>0</v>
      </c>
      <c r="AJ13" s="316">
        <f t="shared" si="0"/>
        <v>0</v>
      </c>
      <c r="AK13" s="316">
        <f t="shared" si="0"/>
        <v>0</v>
      </c>
      <c r="AL13" s="316">
        <f t="shared" si="0"/>
        <v>0</v>
      </c>
      <c r="AM13" s="317">
        <f t="shared" ref="AM13:AM54" si="9">SUM(AI13:AL13)</f>
        <v>0</v>
      </c>
    </row>
    <row r="14" spans="1:39">
      <c r="A14" s="312">
        <f>'F1 COBERTURA ESTABLECIMIENTOS'!B22</f>
        <v>0</v>
      </c>
      <c r="B14" s="1453">
        <f>'F1 COBERTURA ESTABLECIMIENTOS'!C22</f>
        <v>0</v>
      </c>
      <c r="C14" s="1454">
        <f>'F1 COBERTURA ESTABLECIMIENTOS'!D22</f>
        <v>0</v>
      </c>
      <c r="D14" s="1455"/>
      <c r="E14" s="72"/>
      <c r="F14" s="72"/>
      <c r="G14" s="72"/>
      <c r="H14" s="72"/>
      <c r="I14" s="72"/>
      <c r="J14" s="72"/>
      <c r="K14" s="72"/>
      <c r="L14" s="72"/>
      <c r="M14" s="72"/>
      <c r="N14" s="72"/>
      <c r="O14" s="72"/>
      <c r="P14" s="72"/>
      <c r="Q14" s="313">
        <f t="shared" si="1"/>
        <v>0</v>
      </c>
      <c r="R14" s="314" t="str">
        <f t="shared" si="2"/>
        <v>-</v>
      </c>
      <c r="S14" s="313">
        <f t="shared" si="3"/>
        <v>0</v>
      </c>
      <c r="T14" s="314" t="str">
        <f t="shared" si="4"/>
        <v>-</v>
      </c>
      <c r="U14" s="313">
        <f t="shared" si="5"/>
        <v>0</v>
      </c>
      <c r="V14" s="315" t="str">
        <f t="shared" si="6"/>
        <v>-</v>
      </c>
      <c r="W14" s="1455"/>
      <c r="Y14" s="316">
        <f>+'F1 COBERTURA ESTABLECIMIENTOS'!G22</f>
        <v>0</v>
      </c>
      <c r="Z14" s="316">
        <f>+'F1 COBERTURA ESTABLECIMIENTOS'!H22</f>
        <v>0</v>
      </c>
      <c r="AA14" s="316">
        <f>+'F1 COBERTURA ESTABLECIMIENTOS'!I22</f>
        <v>0</v>
      </c>
      <c r="AB14" s="316">
        <f>+'F1 COBERTURA ESTABLECIMIENTOS'!J22</f>
        <v>0</v>
      </c>
      <c r="AC14" s="317">
        <f t="shared" si="7"/>
        <v>0</v>
      </c>
      <c r="AD14" s="316">
        <f>+'F1 COBERTURA ESTABLECIMIENTOS'!L22</f>
        <v>0</v>
      </c>
      <c r="AE14" s="316">
        <f>+'F1 COBERTURA ESTABLECIMIENTOS'!M22</f>
        <v>0</v>
      </c>
      <c r="AF14" s="316">
        <f>+'F1 COBERTURA ESTABLECIMIENTOS'!N22</f>
        <v>0</v>
      </c>
      <c r="AG14" s="316">
        <f>+'F1 COBERTURA ESTABLECIMIENTOS'!O22</f>
        <v>0</v>
      </c>
      <c r="AH14" s="317">
        <f t="shared" si="8"/>
        <v>0</v>
      </c>
      <c r="AI14" s="316">
        <f t="shared" si="0"/>
        <v>0</v>
      </c>
      <c r="AJ14" s="316">
        <f t="shared" si="0"/>
        <v>0</v>
      </c>
      <c r="AK14" s="316">
        <f t="shared" si="0"/>
        <v>0</v>
      </c>
      <c r="AL14" s="316">
        <f t="shared" si="0"/>
        <v>0</v>
      </c>
      <c r="AM14" s="317">
        <f t="shared" si="9"/>
        <v>0</v>
      </c>
    </row>
    <row r="15" spans="1:39">
      <c r="A15" s="312">
        <f>'F1 COBERTURA ESTABLECIMIENTOS'!B23</f>
        <v>0</v>
      </c>
      <c r="B15" s="1453">
        <f>'F1 COBERTURA ESTABLECIMIENTOS'!C23</f>
        <v>0</v>
      </c>
      <c r="C15" s="1454">
        <f>'F1 COBERTURA ESTABLECIMIENTOS'!D23</f>
        <v>0</v>
      </c>
      <c r="D15" s="1455"/>
      <c r="E15" s="72"/>
      <c r="F15" s="72"/>
      <c r="G15" s="72"/>
      <c r="H15" s="72"/>
      <c r="I15" s="72"/>
      <c r="J15" s="72"/>
      <c r="K15" s="72"/>
      <c r="L15" s="72"/>
      <c r="M15" s="72"/>
      <c r="N15" s="72"/>
      <c r="O15" s="72"/>
      <c r="P15" s="72"/>
      <c r="Q15" s="313">
        <f t="shared" si="1"/>
        <v>0</v>
      </c>
      <c r="R15" s="314" t="str">
        <f t="shared" si="2"/>
        <v>-</v>
      </c>
      <c r="S15" s="313">
        <f t="shared" si="3"/>
        <v>0</v>
      </c>
      <c r="T15" s="314" t="str">
        <f t="shared" si="4"/>
        <v>-</v>
      </c>
      <c r="U15" s="313">
        <f t="shared" si="5"/>
        <v>0</v>
      </c>
      <c r="V15" s="315" t="str">
        <f t="shared" si="6"/>
        <v>-</v>
      </c>
      <c r="W15" s="1455"/>
      <c r="Y15" s="316">
        <f>+'F1 COBERTURA ESTABLECIMIENTOS'!G23</f>
        <v>0</v>
      </c>
      <c r="Z15" s="316">
        <f>+'F1 COBERTURA ESTABLECIMIENTOS'!H23</f>
        <v>0</v>
      </c>
      <c r="AA15" s="316">
        <f>+'F1 COBERTURA ESTABLECIMIENTOS'!I23</f>
        <v>0</v>
      </c>
      <c r="AB15" s="316">
        <f>+'F1 COBERTURA ESTABLECIMIENTOS'!J23</f>
        <v>0</v>
      </c>
      <c r="AC15" s="317">
        <f t="shared" si="7"/>
        <v>0</v>
      </c>
      <c r="AD15" s="316">
        <f>+'F1 COBERTURA ESTABLECIMIENTOS'!L23</f>
        <v>0</v>
      </c>
      <c r="AE15" s="316">
        <f>+'F1 COBERTURA ESTABLECIMIENTOS'!M23</f>
        <v>0</v>
      </c>
      <c r="AF15" s="316">
        <f>+'F1 COBERTURA ESTABLECIMIENTOS'!N23</f>
        <v>0</v>
      </c>
      <c r="AG15" s="316">
        <f>+'F1 COBERTURA ESTABLECIMIENTOS'!O23</f>
        <v>0</v>
      </c>
      <c r="AH15" s="317">
        <f t="shared" si="8"/>
        <v>0</v>
      </c>
      <c r="AI15" s="316">
        <f t="shared" si="0"/>
        <v>0</v>
      </c>
      <c r="AJ15" s="316">
        <f t="shared" si="0"/>
        <v>0</v>
      </c>
      <c r="AK15" s="316">
        <f t="shared" si="0"/>
        <v>0</v>
      </c>
      <c r="AL15" s="316">
        <f t="shared" si="0"/>
        <v>0</v>
      </c>
      <c r="AM15" s="317">
        <f t="shared" si="9"/>
        <v>0</v>
      </c>
    </row>
    <row r="16" spans="1:39">
      <c r="A16" s="312">
        <f>'F1 COBERTURA ESTABLECIMIENTOS'!B24</f>
        <v>0</v>
      </c>
      <c r="B16" s="1453">
        <f>'F1 COBERTURA ESTABLECIMIENTOS'!C24</f>
        <v>0</v>
      </c>
      <c r="C16" s="1454">
        <f>'F1 COBERTURA ESTABLECIMIENTOS'!D24</f>
        <v>0</v>
      </c>
      <c r="D16" s="1455"/>
      <c r="E16" s="72"/>
      <c r="F16" s="72"/>
      <c r="G16" s="72"/>
      <c r="H16" s="72"/>
      <c r="I16" s="72"/>
      <c r="J16" s="72"/>
      <c r="K16" s="72"/>
      <c r="L16" s="72"/>
      <c r="M16" s="72"/>
      <c r="N16" s="72"/>
      <c r="O16" s="72"/>
      <c r="P16" s="72"/>
      <c r="Q16" s="313">
        <f t="shared" si="1"/>
        <v>0</v>
      </c>
      <c r="R16" s="314" t="str">
        <f t="shared" si="2"/>
        <v>-</v>
      </c>
      <c r="S16" s="313">
        <f t="shared" si="3"/>
        <v>0</v>
      </c>
      <c r="T16" s="314" t="str">
        <f t="shared" si="4"/>
        <v>-</v>
      </c>
      <c r="U16" s="313">
        <f t="shared" si="5"/>
        <v>0</v>
      </c>
      <c r="V16" s="315" t="str">
        <f t="shared" si="6"/>
        <v>-</v>
      </c>
      <c r="W16" s="1455"/>
      <c r="Y16" s="316">
        <f>+'F1 COBERTURA ESTABLECIMIENTOS'!G24</f>
        <v>0</v>
      </c>
      <c r="Z16" s="316">
        <f>+'F1 COBERTURA ESTABLECIMIENTOS'!H24</f>
        <v>0</v>
      </c>
      <c r="AA16" s="316">
        <f>+'F1 COBERTURA ESTABLECIMIENTOS'!I24</f>
        <v>0</v>
      </c>
      <c r="AB16" s="316">
        <f>+'F1 COBERTURA ESTABLECIMIENTOS'!J24</f>
        <v>0</v>
      </c>
      <c r="AC16" s="317">
        <f t="shared" si="7"/>
        <v>0</v>
      </c>
      <c r="AD16" s="316">
        <f>+'F1 COBERTURA ESTABLECIMIENTOS'!L24</f>
        <v>0</v>
      </c>
      <c r="AE16" s="316">
        <f>+'F1 COBERTURA ESTABLECIMIENTOS'!M24</f>
        <v>0</v>
      </c>
      <c r="AF16" s="316">
        <f>+'F1 COBERTURA ESTABLECIMIENTOS'!N24</f>
        <v>0</v>
      </c>
      <c r="AG16" s="316">
        <f>+'F1 COBERTURA ESTABLECIMIENTOS'!O24</f>
        <v>0</v>
      </c>
      <c r="AH16" s="317">
        <f t="shared" si="8"/>
        <v>0</v>
      </c>
      <c r="AI16" s="316">
        <f t="shared" si="0"/>
        <v>0</v>
      </c>
      <c r="AJ16" s="316">
        <f t="shared" si="0"/>
        <v>0</v>
      </c>
      <c r="AK16" s="316">
        <f t="shared" si="0"/>
        <v>0</v>
      </c>
      <c r="AL16" s="316">
        <f t="shared" si="0"/>
        <v>0</v>
      </c>
      <c r="AM16" s="317">
        <f t="shared" si="9"/>
        <v>0</v>
      </c>
    </row>
    <row r="17" spans="1:39">
      <c r="A17" s="312">
        <f>'F1 COBERTURA ESTABLECIMIENTOS'!B25</f>
        <v>0</v>
      </c>
      <c r="B17" s="1453">
        <f>'F1 COBERTURA ESTABLECIMIENTOS'!C25</f>
        <v>0</v>
      </c>
      <c r="C17" s="1454">
        <f>'F1 COBERTURA ESTABLECIMIENTOS'!D25</f>
        <v>0</v>
      </c>
      <c r="D17" s="1455"/>
      <c r="E17" s="72"/>
      <c r="F17" s="72"/>
      <c r="G17" s="72"/>
      <c r="H17" s="72"/>
      <c r="I17" s="72"/>
      <c r="J17" s="72"/>
      <c r="K17" s="72"/>
      <c r="L17" s="72"/>
      <c r="M17" s="72"/>
      <c r="N17" s="72"/>
      <c r="O17" s="72"/>
      <c r="P17" s="72"/>
      <c r="Q17" s="313">
        <f t="shared" si="1"/>
        <v>0</v>
      </c>
      <c r="R17" s="314" t="str">
        <f t="shared" si="2"/>
        <v>-</v>
      </c>
      <c r="S17" s="313">
        <f t="shared" si="3"/>
        <v>0</v>
      </c>
      <c r="T17" s="314" t="str">
        <f t="shared" si="4"/>
        <v>-</v>
      </c>
      <c r="U17" s="313">
        <f t="shared" si="5"/>
        <v>0</v>
      </c>
      <c r="V17" s="315" t="str">
        <f t="shared" si="6"/>
        <v>-</v>
      </c>
      <c r="W17" s="1455"/>
      <c r="Y17" s="316">
        <f>+'F1 COBERTURA ESTABLECIMIENTOS'!G25</f>
        <v>0</v>
      </c>
      <c r="Z17" s="316">
        <f>+'F1 COBERTURA ESTABLECIMIENTOS'!H25</f>
        <v>0</v>
      </c>
      <c r="AA17" s="316">
        <f>+'F1 COBERTURA ESTABLECIMIENTOS'!I25</f>
        <v>0</v>
      </c>
      <c r="AB17" s="316">
        <f>+'F1 COBERTURA ESTABLECIMIENTOS'!J25</f>
        <v>0</v>
      </c>
      <c r="AC17" s="317">
        <f t="shared" si="7"/>
        <v>0</v>
      </c>
      <c r="AD17" s="316">
        <f>+'F1 COBERTURA ESTABLECIMIENTOS'!L25</f>
        <v>0</v>
      </c>
      <c r="AE17" s="316">
        <f>+'F1 COBERTURA ESTABLECIMIENTOS'!M25</f>
        <v>0</v>
      </c>
      <c r="AF17" s="316">
        <f>+'F1 COBERTURA ESTABLECIMIENTOS'!N25</f>
        <v>0</v>
      </c>
      <c r="AG17" s="316">
        <f>+'F1 COBERTURA ESTABLECIMIENTOS'!O25</f>
        <v>0</v>
      </c>
      <c r="AH17" s="317">
        <f t="shared" si="8"/>
        <v>0</v>
      </c>
      <c r="AI17" s="316">
        <f t="shared" si="0"/>
        <v>0</v>
      </c>
      <c r="AJ17" s="316">
        <f t="shared" si="0"/>
        <v>0</v>
      </c>
      <c r="AK17" s="316">
        <f t="shared" si="0"/>
        <v>0</v>
      </c>
      <c r="AL17" s="316">
        <f t="shared" si="0"/>
        <v>0</v>
      </c>
      <c r="AM17" s="317">
        <f t="shared" si="9"/>
        <v>0</v>
      </c>
    </row>
    <row r="18" spans="1:39">
      <c r="A18" s="312">
        <f>'F1 COBERTURA ESTABLECIMIENTOS'!B26</f>
        <v>0</v>
      </c>
      <c r="B18" s="1453">
        <f>'F1 COBERTURA ESTABLECIMIENTOS'!C26</f>
        <v>0</v>
      </c>
      <c r="C18" s="1454">
        <f>'F1 COBERTURA ESTABLECIMIENTOS'!D26</f>
        <v>0</v>
      </c>
      <c r="D18" s="1455"/>
      <c r="E18" s="72"/>
      <c r="F18" s="72"/>
      <c r="G18" s="72"/>
      <c r="H18" s="72"/>
      <c r="I18" s="72"/>
      <c r="J18" s="72"/>
      <c r="K18" s="72"/>
      <c r="L18" s="72"/>
      <c r="M18" s="72"/>
      <c r="N18" s="72"/>
      <c r="O18" s="72"/>
      <c r="P18" s="72"/>
      <c r="Q18" s="313">
        <f t="shared" si="1"/>
        <v>0</v>
      </c>
      <c r="R18" s="314" t="str">
        <f t="shared" si="2"/>
        <v>-</v>
      </c>
      <c r="S18" s="313">
        <f t="shared" si="3"/>
        <v>0</v>
      </c>
      <c r="T18" s="314" t="str">
        <f t="shared" si="4"/>
        <v>-</v>
      </c>
      <c r="U18" s="313">
        <f t="shared" si="5"/>
        <v>0</v>
      </c>
      <c r="V18" s="315" t="str">
        <f t="shared" si="6"/>
        <v>-</v>
      </c>
      <c r="W18" s="1455"/>
      <c r="Y18" s="316">
        <f>+'F1 COBERTURA ESTABLECIMIENTOS'!G26</f>
        <v>0</v>
      </c>
      <c r="Z18" s="316">
        <f>+'F1 COBERTURA ESTABLECIMIENTOS'!H26</f>
        <v>0</v>
      </c>
      <c r="AA18" s="316">
        <f>+'F1 COBERTURA ESTABLECIMIENTOS'!I26</f>
        <v>0</v>
      </c>
      <c r="AB18" s="316">
        <f>+'F1 COBERTURA ESTABLECIMIENTOS'!J26</f>
        <v>0</v>
      </c>
      <c r="AC18" s="317">
        <f t="shared" si="7"/>
        <v>0</v>
      </c>
      <c r="AD18" s="316">
        <f>+'F1 COBERTURA ESTABLECIMIENTOS'!L26</f>
        <v>0</v>
      </c>
      <c r="AE18" s="316">
        <f>+'F1 COBERTURA ESTABLECIMIENTOS'!M26</f>
        <v>0</v>
      </c>
      <c r="AF18" s="316">
        <f>+'F1 COBERTURA ESTABLECIMIENTOS'!N26</f>
        <v>0</v>
      </c>
      <c r="AG18" s="316">
        <f>+'F1 COBERTURA ESTABLECIMIENTOS'!O26</f>
        <v>0</v>
      </c>
      <c r="AH18" s="317">
        <f t="shared" si="8"/>
        <v>0</v>
      </c>
      <c r="AI18" s="316">
        <f t="shared" si="0"/>
        <v>0</v>
      </c>
      <c r="AJ18" s="316">
        <f t="shared" si="0"/>
        <v>0</v>
      </c>
      <c r="AK18" s="316">
        <f t="shared" si="0"/>
        <v>0</v>
      </c>
      <c r="AL18" s="316">
        <f t="shared" si="0"/>
        <v>0</v>
      </c>
      <c r="AM18" s="317">
        <f t="shared" si="9"/>
        <v>0</v>
      </c>
    </row>
    <row r="19" spans="1:39">
      <c r="A19" s="312">
        <f>'F1 COBERTURA ESTABLECIMIENTOS'!B27</f>
        <v>0</v>
      </c>
      <c r="B19" s="1453">
        <f>'F1 COBERTURA ESTABLECIMIENTOS'!C27</f>
        <v>0</v>
      </c>
      <c r="C19" s="1454">
        <f>'F1 COBERTURA ESTABLECIMIENTOS'!D27</f>
        <v>0</v>
      </c>
      <c r="D19" s="1455"/>
      <c r="E19" s="72"/>
      <c r="F19" s="72"/>
      <c r="G19" s="72"/>
      <c r="H19" s="72"/>
      <c r="I19" s="72"/>
      <c r="J19" s="72"/>
      <c r="K19" s="72"/>
      <c r="L19" s="72"/>
      <c r="M19" s="72"/>
      <c r="N19" s="72"/>
      <c r="O19" s="72"/>
      <c r="P19" s="72"/>
      <c r="Q19" s="313">
        <f t="shared" si="1"/>
        <v>0</v>
      </c>
      <c r="R19" s="314" t="str">
        <f t="shared" si="2"/>
        <v>-</v>
      </c>
      <c r="S19" s="313">
        <f t="shared" si="3"/>
        <v>0</v>
      </c>
      <c r="T19" s="314" t="str">
        <f t="shared" si="4"/>
        <v>-</v>
      </c>
      <c r="U19" s="313">
        <f t="shared" si="5"/>
        <v>0</v>
      </c>
      <c r="V19" s="315" t="str">
        <f t="shared" si="6"/>
        <v>-</v>
      </c>
      <c r="W19" s="1455"/>
      <c r="Y19" s="316">
        <f>+'F1 COBERTURA ESTABLECIMIENTOS'!G27</f>
        <v>0</v>
      </c>
      <c r="Z19" s="316">
        <f>+'F1 COBERTURA ESTABLECIMIENTOS'!H27</f>
        <v>0</v>
      </c>
      <c r="AA19" s="316">
        <f>+'F1 COBERTURA ESTABLECIMIENTOS'!I27</f>
        <v>0</v>
      </c>
      <c r="AB19" s="316">
        <f>+'F1 COBERTURA ESTABLECIMIENTOS'!J27</f>
        <v>0</v>
      </c>
      <c r="AC19" s="317">
        <f t="shared" si="7"/>
        <v>0</v>
      </c>
      <c r="AD19" s="316">
        <f>+'F1 COBERTURA ESTABLECIMIENTOS'!L27</f>
        <v>0</v>
      </c>
      <c r="AE19" s="316">
        <f>+'F1 COBERTURA ESTABLECIMIENTOS'!M27</f>
        <v>0</v>
      </c>
      <c r="AF19" s="316">
        <f>+'F1 COBERTURA ESTABLECIMIENTOS'!N27</f>
        <v>0</v>
      </c>
      <c r="AG19" s="316">
        <f>+'F1 COBERTURA ESTABLECIMIENTOS'!O27</f>
        <v>0</v>
      </c>
      <c r="AH19" s="317">
        <f t="shared" si="8"/>
        <v>0</v>
      </c>
      <c r="AI19" s="316">
        <f t="shared" si="0"/>
        <v>0</v>
      </c>
      <c r="AJ19" s="316">
        <f t="shared" si="0"/>
        <v>0</v>
      </c>
      <c r="AK19" s="316">
        <f t="shared" si="0"/>
        <v>0</v>
      </c>
      <c r="AL19" s="316">
        <f t="shared" si="0"/>
        <v>0</v>
      </c>
      <c r="AM19" s="317">
        <f t="shared" si="9"/>
        <v>0</v>
      </c>
    </row>
    <row r="20" spans="1:39">
      <c r="A20" s="312">
        <f>'F1 COBERTURA ESTABLECIMIENTOS'!B28</f>
        <v>0</v>
      </c>
      <c r="B20" s="1453">
        <f>'F1 COBERTURA ESTABLECIMIENTOS'!C28</f>
        <v>0</v>
      </c>
      <c r="C20" s="1454">
        <f>'F1 COBERTURA ESTABLECIMIENTOS'!D28</f>
        <v>0</v>
      </c>
      <c r="D20" s="1455"/>
      <c r="E20" s="72"/>
      <c r="F20" s="72"/>
      <c r="G20" s="72"/>
      <c r="H20" s="72"/>
      <c r="I20" s="72"/>
      <c r="J20" s="72"/>
      <c r="K20" s="72"/>
      <c r="L20" s="72"/>
      <c r="M20" s="72"/>
      <c r="N20" s="72"/>
      <c r="O20" s="72"/>
      <c r="P20" s="72"/>
      <c r="Q20" s="313">
        <f t="shared" si="1"/>
        <v>0</v>
      </c>
      <c r="R20" s="314" t="str">
        <f t="shared" si="2"/>
        <v>-</v>
      </c>
      <c r="S20" s="313">
        <f t="shared" si="3"/>
        <v>0</v>
      </c>
      <c r="T20" s="314" t="str">
        <f t="shared" si="4"/>
        <v>-</v>
      </c>
      <c r="U20" s="313">
        <f t="shared" si="5"/>
        <v>0</v>
      </c>
      <c r="V20" s="315" t="str">
        <f t="shared" si="6"/>
        <v>-</v>
      </c>
      <c r="W20" s="1455"/>
      <c r="Y20" s="316">
        <f>+'F1 COBERTURA ESTABLECIMIENTOS'!G28</f>
        <v>0</v>
      </c>
      <c r="Z20" s="316">
        <f>+'F1 COBERTURA ESTABLECIMIENTOS'!H28</f>
        <v>0</v>
      </c>
      <c r="AA20" s="316">
        <f>+'F1 COBERTURA ESTABLECIMIENTOS'!I28</f>
        <v>0</v>
      </c>
      <c r="AB20" s="316">
        <f>+'F1 COBERTURA ESTABLECIMIENTOS'!J28</f>
        <v>0</v>
      </c>
      <c r="AC20" s="317">
        <f t="shared" si="7"/>
        <v>0</v>
      </c>
      <c r="AD20" s="316">
        <f>+'F1 COBERTURA ESTABLECIMIENTOS'!L28</f>
        <v>0</v>
      </c>
      <c r="AE20" s="316">
        <f>+'F1 COBERTURA ESTABLECIMIENTOS'!M28</f>
        <v>0</v>
      </c>
      <c r="AF20" s="316">
        <f>+'F1 COBERTURA ESTABLECIMIENTOS'!N28</f>
        <v>0</v>
      </c>
      <c r="AG20" s="316">
        <f>+'F1 COBERTURA ESTABLECIMIENTOS'!O28</f>
        <v>0</v>
      </c>
      <c r="AH20" s="317">
        <f t="shared" si="8"/>
        <v>0</v>
      </c>
      <c r="AI20" s="316">
        <f t="shared" si="0"/>
        <v>0</v>
      </c>
      <c r="AJ20" s="316">
        <f t="shared" si="0"/>
        <v>0</v>
      </c>
      <c r="AK20" s="316">
        <f t="shared" si="0"/>
        <v>0</v>
      </c>
      <c r="AL20" s="316">
        <f t="shared" si="0"/>
        <v>0</v>
      </c>
      <c r="AM20" s="317">
        <f t="shared" si="9"/>
        <v>0</v>
      </c>
    </row>
    <row r="21" spans="1:39">
      <c r="A21" s="312">
        <f>'F1 COBERTURA ESTABLECIMIENTOS'!B29</f>
        <v>0</v>
      </c>
      <c r="B21" s="1453">
        <f>'F1 COBERTURA ESTABLECIMIENTOS'!C29</f>
        <v>0</v>
      </c>
      <c r="C21" s="1454">
        <f>'F1 COBERTURA ESTABLECIMIENTOS'!D29</f>
        <v>0</v>
      </c>
      <c r="D21" s="1455"/>
      <c r="E21" s="72"/>
      <c r="F21" s="72"/>
      <c r="G21" s="72"/>
      <c r="H21" s="72"/>
      <c r="I21" s="72"/>
      <c r="J21" s="72"/>
      <c r="K21" s="72"/>
      <c r="L21" s="72"/>
      <c r="M21" s="72"/>
      <c r="N21" s="72"/>
      <c r="O21" s="72"/>
      <c r="P21" s="72"/>
      <c r="Q21" s="313">
        <f t="shared" si="1"/>
        <v>0</v>
      </c>
      <c r="R21" s="314" t="str">
        <f t="shared" si="2"/>
        <v>-</v>
      </c>
      <c r="S21" s="313">
        <f t="shared" si="3"/>
        <v>0</v>
      </c>
      <c r="T21" s="314" t="str">
        <f t="shared" si="4"/>
        <v>-</v>
      </c>
      <c r="U21" s="313">
        <f t="shared" si="5"/>
        <v>0</v>
      </c>
      <c r="V21" s="315" t="str">
        <f t="shared" si="6"/>
        <v>-</v>
      </c>
      <c r="W21" s="1455"/>
      <c r="Y21" s="316">
        <f>+'F1 COBERTURA ESTABLECIMIENTOS'!G29</f>
        <v>0</v>
      </c>
      <c r="Z21" s="316">
        <f>+'F1 COBERTURA ESTABLECIMIENTOS'!H29</f>
        <v>0</v>
      </c>
      <c r="AA21" s="316">
        <f>+'F1 COBERTURA ESTABLECIMIENTOS'!I29</f>
        <v>0</v>
      </c>
      <c r="AB21" s="316">
        <f>+'F1 COBERTURA ESTABLECIMIENTOS'!J29</f>
        <v>0</v>
      </c>
      <c r="AC21" s="317">
        <f t="shared" si="7"/>
        <v>0</v>
      </c>
      <c r="AD21" s="316">
        <f>+'F1 COBERTURA ESTABLECIMIENTOS'!L29</f>
        <v>0</v>
      </c>
      <c r="AE21" s="316">
        <f>+'F1 COBERTURA ESTABLECIMIENTOS'!M29</f>
        <v>0</v>
      </c>
      <c r="AF21" s="316">
        <f>+'F1 COBERTURA ESTABLECIMIENTOS'!N29</f>
        <v>0</v>
      </c>
      <c r="AG21" s="316">
        <f>+'F1 COBERTURA ESTABLECIMIENTOS'!O29</f>
        <v>0</v>
      </c>
      <c r="AH21" s="317">
        <f t="shared" si="8"/>
        <v>0</v>
      </c>
      <c r="AI21" s="316">
        <f t="shared" si="0"/>
        <v>0</v>
      </c>
      <c r="AJ21" s="316">
        <f t="shared" si="0"/>
        <v>0</v>
      </c>
      <c r="AK21" s="316">
        <f t="shared" si="0"/>
        <v>0</v>
      </c>
      <c r="AL21" s="316">
        <f t="shared" si="0"/>
        <v>0</v>
      </c>
      <c r="AM21" s="317">
        <f t="shared" si="9"/>
        <v>0</v>
      </c>
    </row>
    <row r="22" spans="1:39">
      <c r="A22" s="312">
        <f>'F1 COBERTURA ESTABLECIMIENTOS'!B30</f>
        <v>0</v>
      </c>
      <c r="B22" s="1453">
        <f>'F1 COBERTURA ESTABLECIMIENTOS'!C30</f>
        <v>0</v>
      </c>
      <c r="C22" s="1454">
        <f>'F1 COBERTURA ESTABLECIMIENTOS'!D30</f>
        <v>0</v>
      </c>
      <c r="D22" s="1455"/>
      <c r="E22" s="72"/>
      <c r="F22" s="72"/>
      <c r="G22" s="72"/>
      <c r="H22" s="72"/>
      <c r="I22" s="72"/>
      <c r="J22" s="72"/>
      <c r="K22" s="72"/>
      <c r="L22" s="72"/>
      <c r="M22" s="72"/>
      <c r="N22" s="72"/>
      <c r="O22" s="72"/>
      <c r="P22" s="72"/>
      <c r="Q22" s="313">
        <f t="shared" si="1"/>
        <v>0</v>
      </c>
      <c r="R22" s="314" t="str">
        <f t="shared" si="2"/>
        <v>-</v>
      </c>
      <c r="S22" s="313">
        <f t="shared" si="3"/>
        <v>0</v>
      </c>
      <c r="T22" s="314" t="str">
        <f t="shared" si="4"/>
        <v>-</v>
      </c>
      <c r="U22" s="313">
        <f t="shared" si="5"/>
        <v>0</v>
      </c>
      <c r="V22" s="315" t="str">
        <f t="shared" si="6"/>
        <v>-</v>
      </c>
      <c r="W22" s="1455"/>
      <c r="Y22" s="316">
        <f>+'F1 COBERTURA ESTABLECIMIENTOS'!G30</f>
        <v>0</v>
      </c>
      <c r="Z22" s="316">
        <f>+'F1 COBERTURA ESTABLECIMIENTOS'!H30</f>
        <v>0</v>
      </c>
      <c r="AA22" s="316">
        <f>+'F1 COBERTURA ESTABLECIMIENTOS'!I30</f>
        <v>0</v>
      </c>
      <c r="AB22" s="316">
        <f>+'F1 COBERTURA ESTABLECIMIENTOS'!J30</f>
        <v>0</v>
      </c>
      <c r="AC22" s="317">
        <f t="shared" si="7"/>
        <v>0</v>
      </c>
      <c r="AD22" s="316">
        <f>+'F1 COBERTURA ESTABLECIMIENTOS'!L30</f>
        <v>0</v>
      </c>
      <c r="AE22" s="316">
        <f>+'F1 COBERTURA ESTABLECIMIENTOS'!M30</f>
        <v>0</v>
      </c>
      <c r="AF22" s="316">
        <f>+'F1 COBERTURA ESTABLECIMIENTOS'!N30</f>
        <v>0</v>
      </c>
      <c r="AG22" s="316">
        <f>+'F1 COBERTURA ESTABLECIMIENTOS'!O30</f>
        <v>0</v>
      </c>
      <c r="AH22" s="317">
        <f t="shared" si="8"/>
        <v>0</v>
      </c>
      <c r="AI22" s="316">
        <f t="shared" si="0"/>
        <v>0</v>
      </c>
      <c r="AJ22" s="316">
        <f t="shared" si="0"/>
        <v>0</v>
      </c>
      <c r="AK22" s="316">
        <f t="shared" si="0"/>
        <v>0</v>
      </c>
      <c r="AL22" s="316">
        <f t="shared" si="0"/>
        <v>0</v>
      </c>
      <c r="AM22" s="317">
        <f t="shared" si="9"/>
        <v>0</v>
      </c>
    </row>
    <row r="23" spans="1:39">
      <c r="A23" s="312">
        <f>'F1 COBERTURA ESTABLECIMIENTOS'!B31</f>
        <v>0</v>
      </c>
      <c r="B23" s="1453">
        <f>'F1 COBERTURA ESTABLECIMIENTOS'!C31</f>
        <v>0</v>
      </c>
      <c r="C23" s="1454">
        <f>'F1 COBERTURA ESTABLECIMIENTOS'!D31</f>
        <v>0</v>
      </c>
      <c r="D23" s="1455"/>
      <c r="E23" s="72"/>
      <c r="F23" s="72"/>
      <c r="G23" s="72"/>
      <c r="H23" s="72"/>
      <c r="I23" s="72"/>
      <c r="J23" s="72"/>
      <c r="K23" s="72"/>
      <c r="L23" s="72"/>
      <c r="M23" s="72"/>
      <c r="N23" s="72"/>
      <c r="O23" s="72"/>
      <c r="P23" s="72"/>
      <c r="Q23" s="313">
        <f t="shared" si="1"/>
        <v>0</v>
      </c>
      <c r="R23" s="314" t="str">
        <f t="shared" si="2"/>
        <v>-</v>
      </c>
      <c r="S23" s="313">
        <f t="shared" si="3"/>
        <v>0</v>
      </c>
      <c r="T23" s="314" t="str">
        <f t="shared" si="4"/>
        <v>-</v>
      </c>
      <c r="U23" s="313">
        <f t="shared" si="5"/>
        <v>0</v>
      </c>
      <c r="V23" s="315" t="str">
        <f t="shared" si="6"/>
        <v>-</v>
      </c>
      <c r="W23" s="1455"/>
      <c r="Y23" s="316">
        <f>+'F1 COBERTURA ESTABLECIMIENTOS'!G31</f>
        <v>0</v>
      </c>
      <c r="Z23" s="316">
        <f>+'F1 COBERTURA ESTABLECIMIENTOS'!H31</f>
        <v>0</v>
      </c>
      <c r="AA23" s="316">
        <f>+'F1 COBERTURA ESTABLECIMIENTOS'!I31</f>
        <v>0</v>
      </c>
      <c r="AB23" s="316">
        <f>+'F1 COBERTURA ESTABLECIMIENTOS'!J31</f>
        <v>0</v>
      </c>
      <c r="AC23" s="317">
        <f t="shared" si="7"/>
        <v>0</v>
      </c>
      <c r="AD23" s="316">
        <f>+'F1 COBERTURA ESTABLECIMIENTOS'!L31</f>
        <v>0</v>
      </c>
      <c r="AE23" s="316">
        <f>+'F1 COBERTURA ESTABLECIMIENTOS'!M31</f>
        <v>0</v>
      </c>
      <c r="AF23" s="316">
        <f>+'F1 COBERTURA ESTABLECIMIENTOS'!N31</f>
        <v>0</v>
      </c>
      <c r="AG23" s="316">
        <f>+'F1 COBERTURA ESTABLECIMIENTOS'!O31</f>
        <v>0</v>
      </c>
      <c r="AH23" s="317">
        <f t="shared" si="8"/>
        <v>0</v>
      </c>
      <c r="AI23" s="316">
        <f t="shared" si="0"/>
        <v>0</v>
      </c>
      <c r="AJ23" s="316">
        <f t="shared" si="0"/>
        <v>0</v>
      </c>
      <c r="AK23" s="316">
        <f t="shared" si="0"/>
        <v>0</v>
      </c>
      <c r="AL23" s="316">
        <f t="shared" si="0"/>
        <v>0</v>
      </c>
      <c r="AM23" s="317">
        <f t="shared" si="9"/>
        <v>0</v>
      </c>
    </row>
    <row r="24" spans="1:39">
      <c r="A24" s="312">
        <f>'F1 COBERTURA ESTABLECIMIENTOS'!B32</f>
        <v>0</v>
      </c>
      <c r="B24" s="1453">
        <f>'F1 COBERTURA ESTABLECIMIENTOS'!C32</f>
        <v>0</v>
      </c>
      <c r="C24" s="1454">
        <f>'F1 COBERTURA ESTABLECIMIENTOS'!D32</f>
        <v>0</v>
      </c>
      <c r="D24" s="1455"/>
      <c r="E24" s="72"/>
      <c r="F24" s="72"/>
      <c r="G24" s="72"/>
      <c r="H24" s="72"/>
      <c r="I24" s="72"/>
      <c r="J24" s="72"/>
      <c r="K24" s="72"/>
      <c r="L24" s="72"/>
      <c r="M24" s="72"/>
      <c r="N24" s="72"/>
      <c r="O24" s="73"/>
      <c r="P24" s="73"/>
      <c r="Q24" s="313">
        <f t="shared" si="1"/>
        <v>0</v>
      </c>
      <c r="R24" s="314" t="str">
        <f t="shared" si="2"/>
        <v>-</v>
      </c>
      <c r="S24" s="313">
        <f t="shared" si="3"/>
        <v>0</v>
      </c>
      <c r="T24" s="314" t="str">
        <f t="shared" si="4"/>
        <v>-</v>
      </c>
      <c r="U24" s="313">
        <f t="shared" si="5"/>
        <v>0</v>
      </c>
      <c r="V24" s="315" t="str">
        <f t="shared" si="6"/>
        <v>-</v>
      </c>
      <c r="W24" s="1455"/>
      <c r="Y24" s="316">
        <f>+'F1 COBERTURA ESTABLECIMIENTOS'!G32</f>
        <v>0</v>
      </c>
      <c r="Z24" s="316">
        <f>+'F1 COBERTURA ESTABLECIMIENTOS'!H32</f>
        <v>0</v>
      </c>
      <c r="AA24" s="316">
        <f>+'F1 COBERTURA ESTABLECIMIENTOS'!I32</f>
        <v>0</v>
      </c>
      <c r="AB24" s="316">
        <f>+'F1 COBERTURA ESTABLECIMIENTOS'!J32</f>
        <v>0</v>
      </c>
      <c r="AC24" s="317">
        <f t="shared" si="7"/>
        <v>0</v>
      </c>
      <c r="AD24" s="316">
        <f>+'F1 COBERTURA ESTABLECIMIENTOS'!L32</f>
        <v>0</v>
      </c>
      <c r="AE24" s="316">
        <f>+'F1 COBERTURA ESTABLECIMIENTOS'!M32</f>
        <v>0</v>
      </c>
      <c r="AF24" s="316">
        <f>+'F1 COBERTURA ESTABLECIMIENTOS'!N32</f>
        <v>0</v>
      </c>
      <c r="AG24" s="316">
        <f>+'F1 COBERTURA ESTABLECIMIENTOS'!O32</f>
        <v>0</v>
      </c>
      <c r="AH24" s="317">
        <f t="shared" si="8"/>
        <v>0</v>
      </c>
      <c r="AI24" s="316">
        <f t="shared" si="0"/>
        <v>0</v>
      </c>
      <c r="AJ24" s="316">
        <f t="shared" si="0"/>
        <v>0</v>
      </c>
      <c r="AK24" s="316">
        <f t="shared" si="0"/>
        <v>0</v>
      </c>
      <c r="AL24" s="316">
        <f t="shared" si="0"/>
        <v>0</v>
      </c>
      <c r="AM24" s="317">
        <f t="shared" si="9"/>
        <v>0</v>
      </c>
    </row>
    <row r="25" spans="1:39">
      <c r="A25" s="312">
        <f>'F1 COBERTURA ESTABLECIMIENTOS'!B33</f>
        <v>0</v>
      </c>
      <c r="B25" s="1453">
        <f>'F1 COBERTURA ESTABLECIMIENTOS'!C33</f>
        <v>0</v>
      </c>
      <c r="C25" s="1454">
        <f>'F1 COBERTURA ESTABLECIMIENTOS'!D33</f>
        <v>0</v>
      </c>
      <c r="D25" s="1455"/>
      <c r="E25" s="72"/>
      <c r="F25" s="72"/>
      <c r="G25" s="72"/>
      <c r="H25" s="72"/>
      <c r="I25" s="72"/>
      <c r="J25" s="72"/>
      <c r="K25" s="72"/>
      <c r="L25" s="72"/>
      <c r="M25" s="72"/>
      <c r="N25" s="72"/>
      <c r="O25" s="73"/>
      <c r="P25" s="73"/>
      <c r="Q25" s="313">
        <f t="shared" si="1"/>
        <v>0</v>
      </c>
      <c r="R25" s="314" t="str">
        <f t="shared" si="2"/>
        <v>-</v>
      </c>
      <c r="S25" s="313">
        <f t="shared" si="3"/>
        <v>0</v>
      </c>
      <c r="T25" s="314" t="str">
        <f t="shared" si="4"/>
        <v>-</v>
      </c>
      <c r="U25" s="313">
        <f t="shared" si="5"/>
        <v>0</v>
      </c>
      <c r="V25" s="315" t="str">
        <f t="shared" si="6"/>
        <v>-</v>
      </c>
      <c r="W25" s="1455"/>
      <c r="Y25" s="316">
        <f>+'F1 COBERTURA ESTABLECIMIENTOS'!G33</f>
        <v>0</v>
      </c>
      <c r="Z25" s="316">
        <f>+'F1 COBERTURA ESTABLECIMIENTOS'!H33</f>
        <v>0</v>
      </c>
      <c r="AA25" s="316">
        <f>+'F1 COBERTURA ESTABLECIMIENTOS'!I33</f>
        <v>0</v>
      </c>
      <c r="AB25" s="316">
        <f>+'F1 COBERTURA ESTABLECIMIENTOS'!J33</f>
        <v>0</v>
      </c>
      <c r="AC25" s="317">
        <f t="shared" si="7"/>
        <v>0</v>
      </c>
      <c r="AD25" s="316">
        <f>+'F1 COBERTURA ESTABLECIMIENTOS'!L33</f>
        <v>0</v>
      </c>
      <c r="AE25" s="316">
        <f>+'F1 COBERTURA ESTABLECIMIENTOS'!M33</f>
        <v>0</v>
      </c>
      <c r="AF25" s="316">
        <f>+'F1 COBERTURA ESTABLECIMIENTOS'!N33</f>
        <v>0</v>
      </c>
      <c r="AG25" s="316">
        <f>+'F1 COBERTURA ESTABLECIMIENTOS'!O33</f>
        <v>0</v>
      </c>
      <c r="AH25" s="317">
        <f t="shared" si="8"/>
        <v>0</v>
      </c>
      <c r="AI25" s="316">
        <f t="shared" si="0"/>
        <v>0</v>
      </c>
      <c r="AJ25" s="316">
        <f t="shared" si="0"/>
        <v>0</v>
      </c>
      <c r="AK25" s="316">
        <f t="shared" si="0"/>
        <v>0</v>
      </c>
      <c r="AL25" s="316">
        <f t="shared" si="0"/>
        <v>0</v>
      </c>
      <c r="AM25" s="317">
        <f t="shared" si="9"/>
        <v>0</v>
      </c>
    </row>
    <row r="26" spans="1:39">
      <c r="A26" s="312">
        <f>'F1 COBERTURA ESTABLECIMIENTOS'!B34</f>
        <v>0</v>
      </c>
      <c r="B26" s="1453">
        <f>'F1 COBERTURA ESTABLECIMIENTOS'!C34</f>
        <v>0</v>
      </c>
      <c r="C26" s="1454">
        <f>'F1 COBERTURA ESTABLECIMIENTOS'!D34</f>
        <v>0</v>
      </c>
      <c r="D26" s="1455"/>
      <c r="E26" s="72"/>
      <c r="F26" s="72"/>
      <c r="G26" s="72"/>
      <c r="H26" s="72"/>
      <c r="I26" s="72"/>
      <c r="J26" s="72"/>
      <c r="K26" s="72"/>
      <c r="L26" s="72"/>
      <c r="M26" s="72"/>
      <c r="N26" s="72"/>
      <c r="O26" s="73"/>
      <c r="P26" s="73"/>
      <c r="Q26" s="313">
        <f t="shared" si="1"/>
        <v>0</v>
      </c>
      <c r="R26" s="314" t="str">
        <f t="shared" si="2"/>
        <v>-</v>
      </c>
      <c r="S26" s="313">
        <f t="shared" si="3"/>
        <v>0</v>
      </c>
      <c r="T26" s="314" t="str">
        <f t="shared" si="4"/>
        <v>-</v>
      </c>
      <c r="U26" s="313">
        <f t="shared" si="5"/>
        <v>0</v>
      </c>
      <c r="V26" s="315" t="str">
        <f t="shared" si="6"/>
        <v>-</v>
      </c>
      <c r="W26" s="1455"/>
      <c r="Y26" s="316">
        <f>+'F1 COBERTURA ESTABLECIMIENTOS'!G34</f>
        <v>0</v>
      </c>
      <c r="Z26" s="316">
        <f>+'F1 COBERTURA ESTABLECIMIENTOS'!H34</f>
        <v>0</v>
      </c>
      <c r="AA26" s="316">
        <f>+'F1 COBERTURA ESTABLECIMIENTOS'!I34</f>
        <v>0</v>
      </c>
      <c r="AB26" s="316">
        <f>+'F1 COBERTURA ESTABLECIMIENTOS'!J34</f>
        <v>0</v>
      </c>
      <c r="AC26" s="317">
        <f t="shared" si="7"/>
        <v>0</v>
      </c>
      <c r="AD26" s="316">
        <f>+'F1 COBERTURA ESTABLECIMIENTOS'!L34</f>
        <v>0</v>
      </c>
      <c r="AE26" s="316">
        <f>+'F1 COBERTURA ESTABLECIMIENTOS'!M34</f>
        <v>0</v>
      </c>
      <c r="AF26" s="316">
        <f>+'F1 COBERTURA ESTABLECIMIENTOS'!N34</f>
        <v>0</v>
      </c>
      <c r="AG26" s="316">
        <f>+'F1 COBERTURA ESTABLECIMIENTOS'!O34</f>
        <v>0</v>
      </c>
      <c r="AH26" s="317">
        <f t="shared" si="8"/>
        <v>0</v>
      </c>
      <c r="AI26" s="316">
        <f t="shared" si="0"/>
        <v>0</v>
      </c>
      <c r="AJ26" s="316">
        <f t="shared" si="0"/>
        <v>0</v>
      </c>
      <c r="AK26" s="316">
        <f t="shared" si="0"/>
        <v>0</v>
      </c>
      <c r="AL26" s="316">
        <f t="shared" si="0"/>
        <v>0</v>
      </c>
      <c r="AM26" s="317">
        <f t="shared" si="9"/>
        <v>0</v>
      </c>
    </row>
    <row r="27" spans="1:39">
      <c r="A27" s="312">
        <f>'F1 COBERTURA ESTABLECIMIENTOS'!B35</f>
        <v>0</v>
      </c>
      <c r="B27" s="1453">
        <f>'F1 COBERTURA ESTABLECIMIENTOS'!C35</f>
        <v>0</v>
      </c>
      <c r="C27" s="1454">
        <f>'F1 COBERTURA ESTABLECIMIENTOS'!D35</f>
        <v>0</v>
      </c>
      <c r="D27" s="1455"/>
      <c r="E27" s="72"/>
      <c r="F27" s="72"/>
      <c r="G27" s="72"/>
      <c r="H27" s="72"/>
      <c r="I27" s="72"/>
      <c r="J27" s="72"/>
      <c r="K27" s="72"/>
      <c r="L27" s="72"/>
      <c r="M27" s="72"/>
      <c r="N27" s="72"/>
      <c r="O27" s="73"/>
      <c r="P27" s="73"/>
      <c r="Q27" s="313">
        <f t="shared" si="1"/>
        <v>0</v>
      </c>
      <c r="R27" s="314" t="str">
        <f t="shared" si="2"/>
        <v>-</v>
      </c>
      <c r="S27" s="313">
        <f t="shared" si="3"/>
        <v>0</v>
      </c>
      <c r="T27" s="314" t="str">
        <f t="shared" si="4"/>
        <v>-</v>
      </c>
      <c r="U27" s="313">
        <f t="shared" si="5"/>
        <v>0</v>
      </c>
      <c r="V27" s="315" t="str">
        <f t="shared" si="6"/>
        <v>-</v>
      </c>
      <c r="W27" s="1455"/>
      <c r="Y27" s="316">
        <f>+'F1 COBERTURA ESTABLECIMIENTOS'!G35</f>
        <v>0</v>
      </c>
      <c r="Z27" s="316">
        <f>+'F1 COBERTURA ESTABLECIMIENTOS'!H35</f>
        <v>0</v>
      </c>
      <c r="AA27" s="316">
        <f>+'F1 COBERTURA ESTABLECIMIENTOS'!I35</f>
        <v>0</v>
      </c>
      <c r="AB27" s="316">
        <f>+'F1 COBERTURA ESTABLECIMIENTOS'!J35</f>
        <v>0</v>
      </c>
      <c r="AC27" s="317">
        <f t="shared" si="7"/>
        <v>0</v>
      </c>
      <c r="AD27" s="316">
        <f>+'F1 COBERTURA ESTABLECIMIENTOS'!L35</f>
        <v>0</v>
      </c>
      <c r="AE27" s="316">
        <f>+'F1 COBERTURA ESTABLECIMIENTOS'!M35</f>
        <v>0</v>
      </c>
      <c r="AF27" s="316">
        <f>+'F1 COBERTURA ESTABLECIMIENTOS'!N35</f>
        <v>0</v>
      </c>
      <c r="AG27" s="316">
        <f>+'F1 COBERTURA ESTABLECIMIENTOS'!O35</f>
        <v>0</v>
      </c>
      <c r="AH27" s="317">
        <f t="shared" si="8"/>
        <v>0</v>
      </c>
      <c r="AI27" s="316">
        <f t="shared" si="0"/>
        <v>0</v>
      </c>
      <c r="AJ27" s="316">
        <f t="shared" si="0"/>
        <v>0</v>
      </c>
      <c r="AK27" s="316">
        <f t="shared" si="0"/>
        <v>0</v>
      </c>
      <c r="AL27" s="316">
        <f t="shared" si="0"/>
        <v>0</v>
      </c>
      <c r="AM27" s="317">
        <f t="shared" si="9"/>
        <v>0</v>
      </c>
    </row>
    <row r="28" spans="1:39">
      <c r="A28" s="312">
        <f>'F1 COBERTURA ESTABLECIMIENTOS'!B36</f>
        <v>0</v>
      </c>
      <c r="B28" s="1453">
        <f>'F1 COBERTURA ESTABLECIMIENTOS'!C36</f>
        <v>0</v>
      </c>
      <c r="C28" s="1454">
        <f>'F1 COBERTURA ESTABLECIMIENTOS'!D36</f>
        <v>0</v>
      </c>
      <c r="D28" s="1455"/>
      <c r="E28" s="72"/>
      <c r="F28" s="72"/>
      <c r="G28" s="72"/>
      <c r="H28" s="72"/>
      <c r="I28" s="72"/>
      <c r="J28" s="72"/>
      <c r="K28" s="72"/>
      <c r="L28" s="72"/>
      <c r="M28" s="72"/>
      <c r="N28" s="72"/>
      <c r="O28" s="73"/>
      <c r="P28" s="73"/>
      <c r="Q28" s="313">
        <f t="shared" si="1"/>
        <v>0</v>
      </c>
      <c r="R28" s="314" t="str">
        <f t="shared" si="2"/>
        <v>-</v>
      </c>
      <c r="S28" s="313">
        <f t="shared" si="3"/>
        <v>0</v>
      </c>
      <c r="T28" s="314" t="str">
        <f t="shared" si="4"/>
        <v>-</v>
      </c>
      <c r="U28" s="313">
        <f t="shared" si="5"/>
        <v>0</v>
      </c>
      <c r="V28" s="315" t="str">
        <f t="shared" si="6"/>
        <v>-</v>
      </c>
      <c r="W28" s="1455"/>
      <c r="Y28" s="316">
        <f>+'F1 COBERTURA ESTABLECIMIENTOS'!G36</f>
        <v>0</v>
      </c>
      <c r="Z28" s="316">
        <f>+'F1 COBERTURA ESTABLECIMIENTOS'!H36</f>
        <v>0</v>
      </c>
      <c r="AA28" s="316">
        <f>+'F1 COBERTURA ESTABLECIMIENTOS'!I36</f>
        <v>0</v>
      </c>
      <c r="AB28" s="316">
        <f>+'F1 COBERTURA ESTABLECIMIENTOS'!J36</f>
        <v>0</v>
      </c>
      <c r="AC28" s="317">
        <f t="shared" si="7"/>
        <v>0</v>
      </c>
      <c r="AD28" s="316">
        <f>+'F1 COBERTURA ESTABLECIMIENTOS'!L36</f>
        <v>0</v>
      </c>
      <c r="AE28" s="316">
        <f>+'F1 COBERTURA ESTABLECIMIENTOS'!M36</f>
        <v>0</v>
      </c>
      <c r="AF28" s="316">
        <f>+'F1 COBERTURA ESTABLECIMIENTOS'!N36</f>
        <v>0</v>
      </c>
      <c r="AG28" s="316">
        <f>+'F1 COBERTURA ESTABLECIMIENTOS'!O36</f>
        <v>0</v>
      </c>
      <c r="AH28" s="317">
        <f t="shared" si="8"/>
        <v>0</v>
      </c>
      <c r="AI28" s="316">
        <f t="shared" si="0"/>
        <v>0</v>
      </c>
      <c r="AJ28" s="316">
        <f t="shared" si="0"/>
        <v>0</v>
      </c>
      <c r="AK28" s="316">
        <f t="shared" si="0"/>
        <v>0</v>
      </c>
      <c r="AL28" s="316">
        <f t="shared" si="0"/>
        <v>0</v>
      </c>
      <c r="AM28" s="317">
        <f t="shared" si="9"/>
        <v>0</v>
      </c>
    </row>
    <row r="29" spans="1:39">
      <c r="A29" s="312">
        <f>'F1 COBERTURA ESTABLECIMIENTOS'!B37</f>
        <v>0</v>
      </c>
      <c r="B29" s="1453">
        <f>'F1 COBERTURA ESTABLECIMIENTOS'!C37</f>
        <v>0</v>
      </c>
      <c r="C29" s="1454">
        <f>'F1 COBERTURA ESTABLECIMIENTOS'!D37</f>
        <v>0</v>
      </c>
      <c r="D29" s="1455"/>
      <c r="E29" s="72"/>
      <c r="F29" s="72"/>
      <c r="G29" s="72"/>
      <c r="H29" s="72"/>
      <c r="I29" s="72"/>
      <c r="J29" s="72"/>
      <c r="K29" s="72"/>
      <c r="L29" s="72"/>
      <c r="M29" s="72"/>
      <c r="N29" s="72"/>
      <c r="O29" s="73"/>
      <c r="P29" s="73"/>
      <c r="Q29" s="313">
        <f t="shared" si="1"/>
        <v>0</v>
      </c>
      <c r="R29" s="314" t="str">
        <f t="shared" si="2"/>
        <v>-</v>
      </c>
      <c r="S29" s="313">
        <f t="shared" si="3"/>
        <v>0</v>
      </c>
      <c r="T29" s="314" t="str">
        <f t="shared" si="4"/>
        <v>-</v>
      </c>
      <c r="U29" s="313">
        <f t="shared" si="5"/>
        <v>0</v>
      </c>
      <c r="V29" s="315" t="str">
        <f t="shared" si="6"/>
        <v>-</v>
      </c>
      <c r="W29" s="1455"/>
      <c r="Y29" s="316">
        <f>+'F1 COBERTURA ESTABLECIMIENTOS'!G37</f>
        <v>0</v>
      </c>
      <c r="Z29" s="316">
        <f>+'F1 COBERTURA ESTABLECIMIENTOS'!H37</f>
        <v>0</v>
      </c>
      <c r="AA29" s="316">
        <f>+'F1 COBERTURA ESTABLECIMIENTOS'!I37</f>
        <v>0</v>
      </c>
      <c r="AB29" s="316">
        <f>+'F1 COBERTURA ESTABLECIMIENTOS'!J37</f>
        <v>0</v>
      </c>
      <c r="AC29" s="317">
        <f t="shared" si="7"/>
        <v>0</v>
      </c>
      <c r="AD29" s="316">
        <f>+'F1 COBERTURA ESTABLECIMIENTOS'!L37</f>
        <v>0</v>
      </c>
      <c r="AE29" s="316">
        <f>+'F1 COBERTURA ESTABLECIMIENTOS'!M37</f>
        <v>0</v>
      </c>
      <c r="AF29" s="316">
        <f>+'F1 COBERTURA ESTABLECIMIENTOS'!N37</f>
        <v>0</v>
      </c>
      <c r="AG29" s="316">
        <f>+'F1 COBERTURA ESTABLECIMIENTOS'!O37</f>
        <v>0</v>
      </c>
      <c r="AH29" s="317">
        <f t="shared" si="8"/>
        <v>0</v>
      </c>
      <c r="AI29" s="316">
        <f t="shared" si="0"/>
        <v>0</v>
      </c>
      <c r="AJ29" s="316">
        <f t="shared" si="0"/>
        <v>0</v>
      </c>
      <c r="AK29" s="316">
        <f t="shared" si="0"/>
        <v>0</v>
      </c>
      <c r="AL29" s="316">
        <f t="shared" si="0"/>
        <v>0</v>
      </c>
      <c r="AM29" s="317">
        <f t="shared" si="9"/>
        <v>0</v>
      </c>
    </row>
    <row r="30" spans="1:39">
      <c r="A30" s="312">
        <f>'F1 COBERTURA ESTABLECIMIENTOS'!B38</f>
        <v>0</v>
      </c>
      <c r="B30" s="1453">
        <f>'F1 COBERTURA ESTABLECIMIENTOS'!C38</f>
        <v>0</v>
      </c>
      <c r="C30" s="1454">
        <f>'F1 COBERTURA ESTABLECIMIENTOS'!D38</f>
        <v>0</v>
      </c>
      <c r="D30" s="1455"/>
      <c r="E30" s="72"/>
      <c r="F30" s="72"/>
      <c r="G30" s="72"/>
      <c r="H30" s="72"/>
      <c r="I30" s="72"/>
      <c r="J30" s="72"/>
      <c r="K30" s="72"/>
      <c r="L30" s="72"/>
      <c r="M30" s="72"/>
      <c r="N30" s="72"/>
      <c r="O30" s="73"/>
      <c r="P30" s="73"/>
      <c r="Q30" s="313">
        <f t="shared" si="1"/>
        <v>0</v>
      </c>
      <c r="R30" s="314" t="str">
        <f t="shared" si="2"/>
        <v>-</v>
      </c>
      <c r="S30" s="313">
        <f t="shared" si="3"/>
        <v>0</v>
      </c>
      <c r="T30" s="314" t="str">
        <f t="shared" si="4"/>
        <v>-</v>
      </c>
      <c r="U30" s="313">
        <f t="shared" si="5"/>
        <v>0</v>
      </c>
      <c r="V30" s="315" t="str">
        <f t="shared" si="6"/>
        <v>-</v>
      </c>
      <c r="W30" s="1455"/>
      <c r="Y30" s="316">
        <f>+'F1 COBERTURA ESTABLECIMIENTOS'!G38</f>
        <v>0</v>
      </c>
      <c r="Z30" s="316">
        <f>+'F1 COBERTURA ESTABLECIMIENTOS'!H38</f>
        <v>0</v>
      </c>
      <c r="AA30" s="316">
        <f>+'F1 COBERTURA ESTABLECIMIENTOS'!I38</f>
        <v>0</v>
      </c>
      <c r="AB30" s="316">
        <f>+'F1 COBERTURA ESTABLECIMIENTOS'!J38</f>
        <v>0</v>
      </c>
      <c r="AC30" s="317">
        <f t="shared" si="7"/>
        <v>0</v>
      </c>
      <c r="AD30" s="316">
        <f>+'F1 COBERTURA ESTABLECIMIENTOS'!L38</f>
        <v>0</v>
      </c>
      <c r="AE30" s="316">
        <f>+'F1 COBERTURA ESTABLECIMIENTOS'!M38</f>
        <v>0</v>
      </c>
      <c r="AF30" s="316">
        <f>+'F1 COBERTURA ESTABLECIMIENTOS'!N38</f>
        <v>0</v>
      </c>
      <c r="AG30" s="316">
        <f>+'F1 COBERTURA ESTABLECIMIENTOS'!O38</f>
        <v>0</v>
      </c>
      <c r="AH30" s="317">
        <f t="shared" si="8"/>
        <v>0</v>
      </c>
      <c r="AI30" s="316">
        <f t="shared" si="0"/>
        <v>0</v>
      </c>
      <c r="AJ30" s="316">
        <f t="shared" si="0"/>
        <v>0</v>
      </c>
      <c r="AK30" s="316">
        <f t="shared" si="0"/>
        <v>0</v>
      </c>
      <c r="AL30" s="316">
        <f t="shared" si="0"/>
        <v>0</v>
      </c>
      <c r="AM30" s="317">
        <f t="shared" si="9"/>
        <v>0</v>
      </c>
    </row>
    <row r="31" spans="1:39">
      <c r="A31" s="312">
        <f>'F1 COBERTURA ESTABLECIMIENTOS'!B39</f>
        <v>0</v>
      </c>
      <c r="B31" s="1453">
        <f>'F1 COBERTURA ESTABLECIMIENTOS'!C39</f>
        <v>0</v>
      </c>
      <c r="C31" s="1454">
        <f>'F1 COBERTURA ESTABLECIMIENTOS'!D39</f>
        <v>0</v>
      </c>
      <c r="D31" s="1455"/>
      <c r="E31" s="72"/>
      <c r="F31" s="72"/>
      <c r="G31" s="72"/>
      <c r="H31" s="72"/>
      <c r="I31" s="72"/>
      <c r="J31" s="72"/>
      <c r="K31" s="72"/>
      <c r="L31" s="72"/>
      <c r="M31" s="72"/>
      <c r="N31" s="72"/>
      <c r="O31" s="73"/>
      <c r="P31" s="73"/>
      <c r="Q31" s="313">
        <f t="shared" si="1"/>
        <v>0</v>
      </c>
      <c r="R31" s="314" t="str">
        <f t="shared" si="2"/>
        <v>-</v>
      </c>
      <c r="S31" s="313">
        <f t="shared" si="3"/>
        <v>0</v>
      </c>
      <c r="T31" s="314" t="str">
        <f t="shared" si="4"/>
        <v>-</v>
      </c>
      <c r="U31" s="313">
        <f t="shared" si="5"/>
        <v>0</v>
      </c>
      <c r="V31" s="315" t="str">
        <f t="shared" si="6"/>
        <v>-</v>
      </c>
      <c r="W31" s="1455"/>
      <c r="Y31" s="316">
        <f>+'F1 COBERTURA ESTABLECIMIENTOS'!G39</f>
        <v>0</v>
      </c>
      <c r="Z31" s="316">
        <f>+'F1 COBERTURA ESTABLECIMIENTOS'!H39</f>
        <v>0</v>
      </c>
      <c r="AA31" s="316">
        <f>+'F1 COBERTURA ESTABLECIMIENTOS'!I39</f>
        <v>0</v>
      </c>
      <c r="AB31" s="316">
        <f>+'F1 COBERTURA ESTABLECIMIENTOS'!J39</f>
        <v>0</v>
      </c>
      <c r="AC31" s="317">
        <f t="shared" si="7"/>
        <v>0</v>
      </c>
      <c r="AD31" s="316">
        <f>+'F1 COBERTURA ESTABLECIMIENTOS'!L39</f>
        <v>0</v>
      </c>
      <c r="AE31" s="316">
        <f>+'F1 COBERTURA ESTABLECIMIENTOS'!M39</f>
        <v>0</v>
      </c>
      <c r="AF31" s="316">
        <f>+'F1 COBERTURA ESTABLECIMIENTOS'!N39</f>
        <v>0</v>
      </c>
      <c r="AG31" s="316">
        <f>+'F1 COBERTURA ESTABLECIMIENTOS'!O39</f>
        <v>0</v>
      </c>
      <c r="AH31" s="317">
        <f t="shared" si="8"/>
        <v>0</v>
      </c>
      <c r="AI31" s="316">
        <f t="shared" si="0"/>
        <v>0</v>
      </c>
      <c r="AJ31" s="316">
        <f t="shared" si="0"/>
        <v>0</v>
      </c>
      <c r="AK31" s="316">
        <f t="shared" si="0"/>
        <v>0</v>
      </c>
      <c r="AL31" s="316">
        <f t="shared" si="0"/>
        <v>0</v>
      </c>
      <c r="AM31" s="317">
        <f t="shared" si="9"/>
        <v>0</v>
      </c>
    </row>
    <row r="32" spans="1:39">
      <c r="A32" s="312">
        <f>'F1 COBERTURA ESTABLECIMIENTOS'!B40</f>
        <v>0</v>
      </c>
      <c r="B32" s="1453">
        <f>'F1 COBERTURA ESTABLECIMIENTOS'!C40</f>
        <v>0</v>
      </c>
      <c r="C32" s="1454">
        <f>'F1 COBERTURA ESTABLECIMIENTOS'!D40</f>
        <v>0</v>
      </c>
      <c r="D32" s="1455"/>
      <c r="E32" s="72"/>
      <c r="F32" s="72"/>
      <c r="G32" s="72"/>
      <c r="H32" s="72"/>
      <c r="I32" s="72"/>
      <c r="J32" s="72"/>
      <c r="K32" s="72"/>
      <c r="L32" s="72"/>
      <c r="M32" s="72"/>
      <c r="N32" s="72"/>
      <c r="O32" s="73"/>
      <c r="P32" s="73"/>
      <c r="Q32" s="313">
        <f t="shared" si="1"/>
        <v>0</v>
      </c>
      <c r="R32" s="314" t="str">
        <f t="shared" si="2"/>
        <v>-</v>
      </c>
      <c r="S32" s="313">
        <f t="shared" si="3"/>
        <v>0</v>
      </c>
      <c r="T32" s="314" t="str">
        <f t="shared" si="4"/>
        <v>-</v>
      </c>
      <c r="U32" s="313">
        <f t="shared" si="5"/>
        <v>0</v>
      </c>
      <c r="V32" s="315" t="str">
        <f t="shared" si="6"/>
        <v>-</v>
      </c>
      <c r="W32" s="1455"/>
      <c r="Y32" s="316">
        <f>+'F1 COBERTURA ESTABLECIMIENTOS'!G40</f>
        <v>0</v>
      </c>
      <c r="Z32" s="316">
        <f>+'F1 COBERTURA ESTABLECIMIENTOS'!H40</f>
        <v>0</v>
      </c>
      <c r="AA32" s="316">
        <f>+'F1 COBERTURA ESTABLECIMIENTOS'!I40</f>
        <v>0</v>
      </c>
      <c r="AB32" s="316">
        <f>+'F1 COBERTURA ESTABLECIMIENTOS'!J40</f>
        <v>0</v>
      </c>
      <c r="AC32" s="317">
        <f t="shared" si="7"/>
        <v>0</v>
      </c>
      <c r="AD32" s="316">
        <f>+'F1 COBERTURA ESTABLECIMIENTOS'!L40</f>
        <v>0</v>
      </c>
      <c r="AE32" s="316">
        <f>+'F1 COBERTURA ESTABLECIMIENTOS'!M40</f>
        <v>0</v>
      </c>
      <c r="AF32" s="316">
        <f>+'F1 COBERTURA ESTABLECIMIENTOS'!N40</f>
        <v>0</v>
      </c>
      <c r="AG32" s="316">
        <f>+'F1 COBERTURA ESTABLECIMIENTOS'!O40</f>
        <v>0</v>
      </c>
      <c r="AH32" s="317">
        <f t="shared" si="8"/>
        <v>0</v>
      </c>
      <c r="AI32" s="316">
        <f t="shared" si="0"/>
        <v>0</v>
      </c>
      <c r="AJ32" s="316">
        <f t="shared" si="0"/>
        <v>0</v>
      </c>
      <c r="AK32" s="316">
        <f t="shared" si="0"/>
        <v>0</v>
      </c>
      <c r="AL32" s="316">
        <f t="shared" si="0"/>
        <v>0</v>
      </c>
      <c r="AM32" s="317">
        <f t="shared" si="9"/>
        <v>0</v>
      </c>
    </row>
    <row r="33" spans="1:39">
      <c r="A33" s="312">
        <f>'F1 COBERTURA ESTABLECIMIENTOS'!B41</f>
        <v>0</v>
      </c>
      <c r="B33" s="1453">
        <f>'F1 COBERTURA ESTABLECIMIENTOS'!C41</f>
        <v>0</v>
      </c>
      <c r="C33" s="1454">
        <f>'F1 COBERTURA ESTABLECIMIENTOS'!D41</f>
        <v>0</v>
      </c>
      <c r="D33" s="1455"/>
      <c r="E33" s="72"/>
      <c r="F33" s="72"/>
      <c r="G33" s="72"/>
      <c r="H33" s="72"/>
      <c r="I33" s="72"/>
      <c r="J33" s="72"/>
      <c r="K33" s="72"/>
      <c r="L33" s="72"/>
      <c r="M33" s="72"/>
      <c r="N33" s="72"/>
      <c r="O33" s="73"/>
      <c r="P33" s="73"/>
      <c r="Q33" s="313">
        <f t="shared" si="1"/>
        <v>0</v>
      </c>
      <c r="R33" s="314" t="str">
        <f t="shared" si="2"/>
        <v>-</v>
      </c>
      <c r="S33" s="313">
        <f t="shared" si="3"/>
        <v>0</v>
      </c>
      <c r="T33" s="314" t="str">
        <f t="shared" si="4"/>
        <v>-</v>
      </c>
      <c r="U33" s="313">
        <f t="shared" si="5"/>
        <v>0</v>
      </c>
      <c r="V33" s="315" t="str">
        <f t="shared" si="6"/>
        <v>-</v>
      </c>
      <c r="W33" s="1455"/>
      <c r="Y33" s="316">
        <f>+'F1 COBERTURA ESTABLECIMIENTOS'!G41</f>
        <v>0</v>
      </c>
      <c r="Z33" s="316">
        <f>+'F1 COBERTURA ESTABLECIMIENTOS'!H41</f>
        <v>0</v>
      </c>
      <c r="AA33" s="316">
        <f>+'F1 COBERTURA ESTABLECIMIENTOS'!I41</f>
        <v>0</v>
      </c>
      <c r="AB33" s="316">
        <f>+'F1 COBERTURA ESTABLECIMIENTOS'!J41</f>
        <v>0</v>
      </c>
      <c r="AC33" s="317">
        <f t="shared" si="7"/>
        <v>0</v>
      </c>
      <c r="AD33" s="316">
        <f>+'F1 COBERTURA ESTABLECIMIENTOS'!L41</f>
        <v>0</v>
      </c>
      <c r="AE33" s="316">
        <f>+'F1 COBERTURA ESTABLECIMIENTOS'!M41</f>
        <v>0</v>
      </c>
      <c r="AF33" s="316">
        <f>+'F1 COBERTURA ESTABLECIMIENTOS'!N41</f>
        <v>0</v>
      </c>
      <c r="AG33" s="316">
        <f>+'F1 COBERTURA ESTABLECIMIENTOS'!O41</f>
        <v>0</v>
      </c>
      <c r="AH33" s="317">
        <f t="shared" si="8"/>
        <v>0</v>
      </c>
      <c r="AI33" s="316">
        <f t="shared" si="0"/>
        <v>0</v>
      </c>
      <c r="AJ33" s="316">
        <f t="shared" si="0"/>
        <v>0</v>
      </c>
      <c r="AK33" s="316">
        <f t="shared" si="0"/>
        <v>0</v>
      </c>
      <c r="AL33" s="316">
        <f t="shared" si="0"/>
        <v>0</v>
      </c>
      <c r="AM33" s="317">
        <f t="shared" si="9"/>
        <v>0</v>
      </c>
    </row>
    <row r="34" spans="1:39">
      <c r="A34" s="312">
        <f>'F1 COBERTURA ESTABLECIMIENTOS'!B42</f>
        <v>0</v>
      </c>
      <c r="B34" s="1453">
        <f>'F1 COBERTURA ESTABLECIMIENTOS'!C42</f>
        <v>0</v>
      </c>
      <c r="C34" s="1454">
        <f>'F1 COBERTURA ESTABLECIMIENTOS'!D42</f>
        <v>0</v>
      </c>
      <c r="D34" s="1455"/>
      <c r="E34" s="72"/>
      <c r="F34" s="72"/>
      <c r="G34" s="72"/>
      <c r="H34" s="72"/>
      <c r="I34" s="72"/>
      <c r="J34" s="72"/>
      <c r="K34" s="72"/>
      <c r="L34" s="72"/>
      <c r="M34" s="72"/>
      <c r="N34" s="72"/>
      <c r="O34" s="73"/>
      <c r="P34" s="73"/>
      <c r="Q34" s="313">
        <f t="shared" si="1"/>
        <v>0</v>
      </c>
      <c r="R34" s="314" t="str">
        <f t="shared" si="2"/>
        <v>-</v>
      </c>
      <c r="S34" s="313">
        <f t="shared" si="3"/>
        <v>0</v>
      </c>
      <c r="T34" s="314" t="str">
        <f t="shared" si="4"/>
        <v>-</v>
      </c>
      <c r="U34" s="313">
        <f t="shared" si="5"/>
        <v>0</v>
      </c>
      <c r="V34" s="315" t="str">
        <f t="shared" si="6"/>
        <v>-</v>
      </c>
      <c r="W34" s="1455"/>
      <c r="Y34" s="316">
        <f>+'F1 COBERTURA ESTABLECIMIENTOS'!G42</f>
        <v>0</v>
      </c>
      <c r="Z34" s="316">
        <f>+'F1 COBERTURA ESTABLECIMIENTOS'!H42</f>
        <v>0</v>
      </c>
      <c r="AA34" s="316">
        <f>+'F1 COBERTURA ESTABLECIMIENTOS'!I42</f>
        <v>0</v>
      </c>
      <c r="AB34" s="316">
        <f>+'F1 COBERTURA ESTABLECIMIENTOS'!J42</f>
        <v>0</v>
      </c>
      <c r="AC34" s="317">
        <f t="shared" si="7"/>
        <v>0</v>
      </c>
      <c r="AD34" s="316">
        <f>+'F1 COBERTURA ESTABLECIMIENTOS'!L42</f>
        <v>0</v>
      </c>
      <c r="AE34" s="316">
        <f>+'F1 COBERTURA ESTABLECIMIENTOS'!M42</f>
        <v>0</v>
      </c>
      <c r="AF34" s="316">
        <f>+'F1 COBERTURA ESTABLECIMIENTOS'!N42</f>
        <v>0</v>
      </c>
      <c r="AG34" s="316">
        <f>+'F1 COBERTURA ESTABLECIMIENTOS'!O42</f>
        <v>0</v>
      </c>
      <c r="AH34" s="317">
        <f t="shared" si="8"/>
        <v>0</v>
      </c>
      <c r="AI34" s="316">
        <f t="shared" si="0"/>
        <v>0</v>
      </c>
      <c r="AJ34" s="316">
        <f t="shared" si="0"/>
        <v>0</v>
      </c>
      <c r="AK34" s="316">
        <f t="shared" si="0"/>
        <v>0</v>
      </c>
      <c r="AL34" s="316">
        <f t="shared" si="0"/>
        <v>0</v>
      </c>
      <c r="AM34" s="317">
        <f t="shared" si="9"/>
        <v>0</v>
      </c>
    </row>
    <row r="35" spans="1:39">
      <c r="A35" s="312">
        <f>'F1 COBERTURA ESTABLECIMIENTOS'!B43</f>
        <v>0</v>
      </c>
      <c r="B35" s="1453">
        <f>'F1 COBERTURA ESTABLECIMIENTOS'!C43</f>
        <v>0</v>
      </c>
      <c r="C35" s="1454">
        <f>'F1 COBERTURA ESTABLECIMIENTOS'!D43</f>
        <v>0</v>
      </c>
      <c r="D35" s="1455"/>
      <c r="E35" s="72"/>
      <c r="F35" s="72"/>
      <c r="G35" s="72"/>
      <c r="H35" s="72"/>
      <c r="I35" s="72"/>
      <c r="J35" s="72"/>
      <c r="K35" s="72"/>
      <c r="L35" s="72"/>
      <c r="M35" s="72"/>
      <c r="N35" s="72"/>
      <c r="O35" s="73"/>
      <c r="P35" s="73"/>
      <c r="Q35" s="313">
        <f t="shared" si="1"/>
        <v>0</v>
      </c>
      <c r="R35" s="314" t="str">
        <f t="shared" si="2"/>
        <v>-</v>
      </c>
      <c r="S35" s="313">
        <f t="shared" si="3"/>
        <v>0</v>
      </c>
      <c r="T35" s="314" t="str">
        <f t="shared" si="4"/>
        <v>-</v>
      </c>
      <c r="U35" s="313">
        <f t="shared" si="5"/>
        <v>0</v>
      </c>
      <c r="V35" s="315" t="str">
        <f t="shared" si="6"/>
        <v>-</v>
      </c>
      <c r="W35" s="1455"/>
      <c r="Y35" s="316">
        <f>+'F1 COBERTURA ESTABLECIMIENTOS'!G43</f>
        <v>0</v>
      </c>
      <c r="Z35" s="316">
        <f>+'F1 COBERTURA ESTABLECIMIENTOS'!H43</f>
        <v>0</v>
      </c>
      <c r="AA35" s="316">
        <f>+'F1 COBERTURA ESTABLECIMIENTOS'!I43</f>
        <v>0</v>
      </c>
      <c r="AB35" s="316">
        <f>+'F1 COBERTURA ESTABLECIMIENTOS'!J43</f>
        <v>0</v>
      </c>
      <c r="AC35" s="317">
        <f t="shared" si="7"/>
        <v>0</v>
      </c>
      <c r="AD35" s="316">
        <f>+'F1 COBERTURA ESTABLECIMIENTOS'!L43</f>
        <v>0</v>
      </c>
      <c r="AE35" s="316">
        <f>+'F1 COBERTURA ESTABLECIMIENTOS'!M43</f>
        <v>0</v>
      </c>
      <c r="AF35" s="316">
        <f>+'F1 COBERTURA ESTABLECIMIENTOS'!N43</f>
        <v>0</v>
      </c>
      <c r="AG35" s="316">
        <f>+'F1 COBERTURA ESTABLECIMIENTOS'!O43</f>
        <v>0</v>
      </c>
      <c r="AH35" s="317">
        <f t="shared" si="8"/>
        <v>0</v>
      </c>
      <c r="AI35" s="316">
        <f t="shared" si="0"/>
        <v>0</v>
      </c>
      <c r="AJ35" s="316">
        <f t="shared" si="0"/>
        <v>0</v>
      </c>
      <c r="AK35" s="316">
        <f t="shared" si="0"/>
        <v>0</v>
      </c>
      <c r="AL35" s="316">
        <f t="shared" si="0"/>
        <v>0</v>
      </c>
      <c r="AM35" s="317">
        <f t="shared" si="9"/>
        <v>0</v>
      </c>
    </row>
    <row r="36" spans="1:39">
      <c r="A36" s="312">
        <f>'F1 COBERTURA ESTABLECIMIENTOS'!B44</f>
        <v>0</v>
      </c>
      <c r="B36" s="1453">
        <f>'F1 COBERTURA ESTABLECIMIENTOS'!C44</f>
        <v>0</v>
      </c>
      <c r="C36" s="1454">
        <f>'F1 COBERTURA ESTABLECIMIENTOS'!D44</f>
        <v>0</v>
      </c>
      <c r="D36" s="1455"/>
      <c r="E36" s="72"/>
      <c r="F36" s="72"/>
      <c r="G36" s="72"/>
      <c r="H36" s="72"/>
      <c r="I36" s="72"/>
      <c r="J36" s="72"/>
      <c r="K36" s="72"/>
      <c r="L36" s="72"/>
      <c r="M36" s="72"/>
      <c r="N36" s="72"/>
      <c r="O36" s="73"/>
      <c r="P36" s="73"/>
      <c r="Q36" s="313">
        <f t="shared" si="1"/>
        <v>0</v>
      </c>
      <c r="R36" s="314" t="str">
        <f t="shared" si="2"/>
        <v>-</v>
      </c>
      <c r="S36" s="313">
        <f t="shared" si="3"/>
        <v>0</v>
      </c>
      <c r="T36" s="314" t="str">
        <f t="shared" si="4"/>
        <v>-</v>
      </c>
      <c r="U36" s="313">
        <f t="shared" si="5"/>
        <v>0</v>
      </c>
      <c r="V36" s="315" t="str">
        <f t="shared" si="6"/>
        <v>-</v>
      </c>
      <c r="W36" s="1455"/>
      <c r="Y36" s="316">
        <f>+'F1 COBERTURA ESTABLECIMIENTOS'!G44</f>
        <v>0</v>
      </c>
      <c r="Z36" s="316">
        <f>+'F1 COBERTURA ESTABLECIMIENTOS'!H44</f>
        <v>0</v>
      </c>
      <c r="AA36" s="316">
        <f>+'F1 COBERTURA ESTABLECIMIENTOS'!I44</f>
        <v>0</v>
      </c>
      <c r="AB36" s="316">
        <f>+'F1 COBERTURA ESTABLECIMIENTOS'!J44</f>
        <v>0</v>
      </c>
      <c r="AC36" s="317">
        <f t="shared" si="7"/>
        <v>0</v>
      </c>
      <c r="AD36" s="316">
        <f>+'F1 COBERTURA ESTABLECIMIENTOS'!L44</f>
        <v>0</v>
      </c>
      <c r="AE36" s="316">
        <f>+'F1 COBERTURA ESTABLECIMIENTOS'!M44</f>
        <v>0</v>
      </c>
      <c r="AF36" s="316">
        <f>+'F1 COBERTURA ESTABLECIMIENTOS'!N44</f>
        <v>0</v>
      </c>
      <c r="AG36" s="316">
        <f>+'F1 COBERTURA ESTABLECIMIENTOS'!O44</f>
        <v>0</v>
      </c>
      <c r="AH36" s="317">
        <f t="shared" si="8"/>
        <v>0</v>
      </c>
      <c r="AI36" s="316">
        <f t="shared" si="0"/>
        <v>0</v>
      </c>
      <c r="AJ36" s="316">
        <f t="shared" si="0"/>
        <v>0</v>
      </c>
      <c r="AK36" s="316">
        <f t="shared" si="0"/>
        <v>0</v>
      </c>
      <c r="AL36" s="316">
        <f t="shared" si="0"/>
        <v>0</v>
      </c>
      <c r="AM36" s="317">
        <f t="shared" si="9"/>
        <v>0</v>
      </c>
    </row>
    <row r="37" spans="1:39">
      <c r="A37" s="312">
        <f>'F1 COBERTURA ESTABLECIMIENTOS'!B45</f>
        <v>0</v>
      </c>
      <c r="B37" s="1453">
        <f>'F1 COBERTURA ESTABLECIMIENTOS'!C45</f>
        <v>0</v>
      </c>
      <c r="C37" s="1454">
        <f>'F1 COBERTURA ESTABLECIMIENTOS'!D45</f>
        <v>0</v>
      </c>
      <c r="D37" s="1455"/>
      <c r="E37" s="72"/>
      <c r="F37" s="72"/>
      <c r="G37" s="72"/>
      <c r="H37" s="72"/>
      <c r="I37" s="72"/>
      <c r="J37" s="72"/>
      <c r="K37" s="72"/>
      <c r="L37" s="72"/>
      <c r="M37" s="72"/>
      <c r="N37" s="72"/>
      <c r="O37" s="73"/>
      <c r="P37" s="73"/>
      <c r="Q37" s="313">
        <f t="shared" si="1"/>
        <v>0</v>
      </c>
      <c r="R37" s="314" t="str">
        <f t="shared" si="2"/>
        <v>-</v>
      </c>
      <c r="S37" s="313">
        <f t="shared" si="3"/>
        <v>0</v>
      </c>
      <c r="T37" s="314" t="str">
        <f t="shared" si="4"/>
        <v>-</v>
      </c>
      <c r="U37" s="313">
        <f t="shared" si="5"/>
        <v>0</v>
      </c>
      <c r="V37" s="315" t="str">
        <f t="shared" si="6"/>
        <v>-</v>
      </c>
      <c r="W37" s="1455"/>
      <c r="Y37" s="316">
        <f>+'F1 COBERTURA ESTABLECIMIENTOS'!G45</f>
        <v>0</v>
      </c>
      <c r="Z37" s="316">
        <f>+'F1 COBERTURA ESTABLECIMIENTOS'!H45</f>
        <v>0</v>
      </c>
      <c r="AA37" s="316">
        <f>+'F1 COBERTURA ESTABLECIMIENTOS'!I45</f>
        <v>0</v>
      </c>
      <c r="AB37" s="316">
        <f>+'F1 COBERTURA ESTABLECIMIENTOS'!J45</f>
        <v>0</v>
      </c>
      <c r="AC37" s="317">
        <f t="shared" si="7"/>
        <v>0</v>
      </c>
      <c r="AD37" s="316">
        <f>+'F1 COBERTURA ESTABLECIMIENTOS'!L45</f>
        <v>0</v>
      </c>
      <c r="AE37" s="316">
        <f>+'F1 COBERTURA ESTABLECIMIENTOS'!M45</f>
        <v>0</v>
      </c>
      <c r="AF37" s="316">
        <f>+'F1 COBERTURA ESTABLECIMIENTOS'!N45</f>
        <v>0</v>
      </c>
      <c r="AG37" s="316">
        <f>+'F1 COBERTURA ESTABLECIMIENTOS'!O45</f>
        <v>0</v>
      </c>
      <c r="AH37" s="317">
        <f t="shared" si="8"/>
        <v>0</v>
      </c>
      <c r="AI37" s="316">
        <f t="shared" si="0"/>
        <v>0</v>
      </c>
      <c r="AJ37" s="316">
        <f t="shared" si="0"/>
        <v>0</v>
      </c>
      <c r="AK37" s="316">
        <f t="shared" si="0"/>
        <v>0</v>
      </c>
      <c r="AL37" s="316">
        <f t="shared" si="0"/>
        <v>0</v>
      </c>
      <c r="AM37" s="317">
        <f t="shared" si="9"/>
        <v>0</v>
      </c>
    </row>
    <row r="38" spans="1:39">
      <c r="A38" s="312">
        <f>'F1 COBERTURA ESTABLECIMIENTOS'!B46</f>
        <v>0</v>
      </c>
      <c r="B38" s="1453">
        <f>'F1 COBERTURA ESTABLECIMIENTOS'!C46</f>
        <v>0</v>
      </c>
      <c r="C38" s="1454">
        <f>'F1 COBERTURA ESTABLECIMIENTOS'!D46</f>
        <v>0</v>
      </c>
      <c r="D38" s="1455"/>
      <c r="E38" s="72"/>
      <c r="F38" s="72"/>
      <c r="G38" s="72"/>
      <c r="H38" s="72"/>
      <c r="I38" s="72"/>
      <c r="J38" s="72"/>
      <c r="K38" s="72"/>
      <c r="L38" s="72"/>
      <c r="M38" s="72"/>
      <c r="N38" s="72"/>
      <c r="O38" s="73"/>
      <c r="P38" s="73"/>
      <c r="Q38" s="313">
        <f t="shared" si="1"/>
        <v>0</v>
      </c>
      <c r="R38" s="314" t="str">
        <f t="shared" si="2"/>
        <v>-</v>
      </c>
      <c r="S38" s="313">
        <f t="shared" si="3"/>
        <v>0</v>
      </c>
      <c r="T38" s="314" t="str">
        <f t="shared" si="4"/>
        <v>-</v>
      </c>
      <c r="U38" s="313">
        <f t="shared" si="5"/>
        <v>0</v>
      </c>
      <c r="V38" s="315" t="str">
        <f t="shared" si="6"/>
        <v>-</v>
      </c>
      <c r="W38" s="1455"/>
      <c r="Y38" s="316">
        <f>+'F1 COBERTURA ESTABLECIMIENTOS'!G46</f>
        <v>0</v>
      </c>
      <c r="Z38" s="316">
        <f>+'F1 COBERTURA ESTABLECIMIENTOS'!H46</f>
        <v>0</v>
      </c>
      <c r="AA38" s="316">
        <f>+'F1 COBERTURA ESTABLECIMIENTOS'!I46</f>
        <v>0</v>
      </c>
      <c r="AB38" s="316">
        <f>+'F1 COBERTURA ESTABLECIMIENTOS'!J46</f>
        <v>0</v>
      </c>
      <c r="AC38" s="317">
        <f t="shared" si="7"/>
        <v>0</v>
      </c>
      <c r="AD38" s="316">
        <f>+'F1 COBERTURA ESTABLECIMIENTOS'!L46</f>
        <v>0</v>
      </c>
      <c r="AE38" s="316">
        <f>+'F1 COBERTURA ESTABLECIMIENTOS'!M46</f>
        <v>0</v>
      </c>
      <c r="AF38" s="316">
        <f>+'F1 COBERTURA ESTABLECIMIENTOS'!N46</f>
        <v>0</v>
      </c>
      <c r="AG38" s="316">
        <f>+'F1 COBERTURA ESTABLECIMIENTOS'!O46</f>
        <v>0</v>
      </c>
      <c r="AH38" s="317">
        <f t="shared" si="8"/>
        <v>0</v>
      </c>
      <c r="AI38" s="316">
        <f t="shared" si="0"/>
        <v>0</v>
      </c>
      <c r="AJ38" s="316">
        <f t="shared" si="0"/>
        <v>0</v>
      </c>
      <c r="AK38" s="316">
        <f t="shared" si="0"/>
        <v>0</v>
      </c>
      <c r="AL38" s="316">
        <f t="shared" si="0"/>
        <v>0</v>
      </c>
      <c r="AM38" s="317">
        <f t="shared" si="9"/>
        <v>0</v>
      </c>
    </row>
    <row r="39" spans="1:39">
      <c r="A39" s="312">
        <f>'F1 COBERTURA ESTABLECIMIENTOS'!B47</f>
        <v>0</v>
      </c>
      <c r="B39" s="1453">
        <f>'F1 COBERTURA ESTABLECIMIENTOS'!C47</f>
        <v>0</v>
      </c>
      <c r="C39" s="1454">
        <f>'F1 COBERTURA ESTABLECIMIENTOS'!D47</f>
        <v>0</v>
      </c>
      <c r="D39" s="1455"/>
      <c r="E39" s="72"/>
      <c r="F39" s="72"/>
      <c r="G39" s="72"/>
      <c r="H39" s="72"/>
      <c r="I39" s="72"/>
      <c r="J39" s="72"/>
      <c r="K39" s="72"/>
      <c r="L39" s="72"/>
      <c r="M39" s="72"/>
      <c r="N39" s="72"/>
      <c r="O39" s="73"/>
      <c r="P39" s="73"/>
      <c r="Q39" s="313">
        <f t="shared" si="1"/>
        <v>0</v>
      </c>
      <c r="R39" s="314" t="str">
        <f t="shared" si="2"/>
        <v>-</v>
      </c>
      <c r="S39" s="313">
        <f t="shared" si="3"/>
        <v>0</v>
      </c>
      <c r="T39" s="314" t="str">
        <f t="shared" si="4"/>
        <v>-</v>
      </c>
      <c r="U39" s="313">
        <f t="shared" si="5"/>
        <v>0</v>
      </c>
      <c r="V39" s="315" t="str">
        <f t="shared" si="6"/>
        <v>-</v>
      </c>
      <c r="W39" s="1455"/>
      <c r="Y39" s="316">
        <f>+'F1 COBERTURA ESTABLECIMIENTOS'!G47</f>
        <v>0</v>
      </c>
      <c r="Z39" s="316">
        <f>+'F1 COBERTURA ESTABLECIMIENTOS'!H47</f>
        <v>0</v>
      </c>
      <c r="AA39" s="316">
        <f>+'F1 COBERTURA ESTABLECIMIENTOS'!I47</f>
        <v>0</v>
      </c>
      <c r="AB39" s="316">
        <f>+'F1 COBERTURA ESTABLECIMIENTOS'!J47</f>
        <v>0</v>
      </c>
      <c r="AC39" s="317">
        <f t="shared" si="7"/>
        <v>0</v>
      </c>
      <c r="AD39" s="316">
        <f>+'F1 COBERTURA ESTABLECIMIENTOS'!L47</f>
        <v>0</v>
      </c>
      <c r="AE39" s="316">
        <f>+'F1 COBERTURA ESTABLECIMIENTOS'!M47</f>
        <v>0</v>
      </c>
      <c r="AF39" s="316">
        <f>+'F1 COBERTURA ESTABLECIMIENTOS'!N47</f>
        <v>0</v>
      </c>
      <c r="AG39" s="316">
        <f>+'F1 COBERTURA ESTABLECIMIENTOS'!O47</f>
        <v>0</v>
      </c>
      <c r="AH39" s="317">
        <f t="shared" si="8"/>
        <v>0</v>
      </c>
      <c r="AI39" s="316">
        <f t="shared" si="0"/>
        <v>0</v>
      </c>
      <c r="AJ39" s="316">
        <f t="shared" si="0"/>
        <v>0</v>
      </c>
      <c r="AK39" s="316">
        <f t="shared" si="0"/>
        <v>0</v>
      </c>
      <c r="AL39" s="316">
        <f t="shared" si="0"/>
        <v>0</v>
      </c>
      <c r="AM39" s="317">
        <f t="shared" si="9"/>
        <v>0</v>
      </c>
    </row>
    <row r="40" spans="1:39">
      <c r="A40" s="312">
        <f>'F1 COBERTURA ESTABLECIMIENTOS'!B48</f>
        <v>0</v>
      </c>
      <c r="B40" s="1453">
        <f>'F1 COBERTURA ESTABLECIMIENTOS'!C48</f>
        <v>0</v>
      </c>
      <c r="C40" s="1454">
        <f>'F1 COBERTURA ESTABLECIMIENTOS'!D48</f>
        <v>0</v>
      </c>
      <c r="D40" s="1455"/>
      <c r="E40" s="72"/>
      <c r="F40" s="72"/>
      <c r="G40" s="72"/>
      <c r="H40" s="72"/>
      <c r="I40" s="72"/>
      <c r="J40" s="72"/>
      <c r="K40" s="72"/>
      <c r="L40" s="72"/>
      <c r="M40" s="72"/>
      <c r="N40" s="72"/>
      <c r="O40" s="73"/>
      <c r="P40" s="73"/>
      <c r="Q40" s="313">
        <f t="shared" si="1"/>
        <v>0</v>
      </c>
      <c r="R40" s="314" t="str">
        <f t="shared" si="2"/>
        <v>-</v>
      </c>
      <c r="S40" s="313">
        <f t="shared" si="3"/>
        <v>0</v>
      </c>
      <c r="T40" s="314" t="str">
        <f t="shared" si="4"/>
        <v>-</v>
      </c>
      <c r="U40" s="313">
        <f t="shared" si="5"/>
        <v>0</v>
      </c>
      <c r="V40" s="315" t="str">
        <f t="shared" si="6"/>
        <v>-</v>
      </c>
      <c r="W40" s="1455"/>
      <c r="Y40" s="316">
        <f>+'F1 COBERTURA ESTABLECIMIENTOS'!G48</f>
        <v>0</v>
      </c>
      <c r="Z40" s="316">
        <f>+'F1 COBERTURA ESTABLECIMIENTOS'!H48</f>
        <v>0</v>
      </c>
      <c r="AA40" s="316">
        <f>+'F1 COBERTURA ESTABLECIMIENTOS'!I48</f>
        <v>0</v>
      </c>
      <c r="AB40" s="316">
        <f>+'F1 COBERTURA ESTABLECIMIENTOS'!J48</f>
        <v>0</v>
      </c>
      <c r="AC40" s="317">
        <f t="shared" si="7"/>
        <v>0</v>
      </c>
      <c r="AD40" s="316">
        <f>+'F1 COBERTURA ESTABLECIMIENTOS'!L48</f>
        <v>0</v>
      </c>
      <c r="AE40" s="316">
        <f>+'F1 COBERTURA ESTABLECIMIENTOS'!M48</f>
        <v>0</v>
      </c>
      <c r="AF40" s="316">
        <f>+'F1 COBERTURA ESTABLECIMIENTOS'!N48</f>
        <v>0</v>
      </c>
      <c r="AG40" s="316">
        <f>+'F1 COBERTURA ESTABLECIMIENTOS'!O48</f>
        <v>0</v>
      </c>
      <c r="AH40" s="317">
        <f t="shared" si="8"/>
        <v>0</v>
      </c>
      <c r="AI40" s="316">
        <f t="shared" si="0"/>
        <v>0</v>
      </c>
      <c r="AJ40" s="316">
        <f t="shared" si="0"/>
        <v>0</v>
      </c>
      <c r="AK40" s="316">
        <f t="shared" si="0"/>
        <v>0</v>
      </c>
      <c r="AL40" s="316">
        <f t="shared" si="0"/>
        <v>0</v>
      </c>
      <c r="AM40" s="317">
        <f t="shared" si="9"/>
        <v>0</v>
      </c>
    </row>
    <row r="41" spans="1:39">
      <c r="A41" s="312">
        <f>'F1 COBERTURA ESTABLECIMIENTOS'!B49</f>
        <v>0</v>
      </c>
      <c r="B41" s="1453">
        <f>'F1 COBERTURA ESTABLECIMIENTOS'!C49</f>
        <v>0</v>
      </c>
      <c r="C41" s="1454">
        <f>'F1 COBERTURA ESTABLECIMIENTOS'!D49</f>
        <v>0</v>
      </c>
      <c r="D41" s="1455"/>
      <c r="E41" s="72"/>
      <c r="F41" s="72"/>
      <c r="G41" s="72"/>
      <c r="H41" s="72"/>
      <c r="I41" s="72"/>
      <c r="J41" s="72"/>
      <c r="K41" s="72"/>
      <c r="L41" s="72"/>
      <c r="M41" s="72"/>
      <c r="N41" s="72"/>
      <c r="O41" s="73"/>
      <c r="P41" s="73"/>
      <c r="Q41" s="313">
        <f t="shared" si="1"/>
        <v>0</v>
      </c>
      <c r="R41" s="314" t="str">
        <f t="shared" si="2"/>
        <v>-</v>
      </c>
      <c r="S41" s="313">
        <f t="shared" si="3"/>
        <v>0</v>
      </c>
      <c r="T41" s="314" t="str">
        <f t="shared" si="4"/>
        <v>-</v>
      </c>
      <c r="U41" s="313">
        <f t="shared" si="5"/>
        <v>0</v>
      </c>
      <c r="V41" s="315" t="str">
        <f t="shared" si="6"/>
        <v>-</v>
      </c>
      <c r="W41" s="1455"/>
      <c r="Y41" s="316">
        <f>+'F1 COBERTURA ESTABLECIMIENTOS'!G49</f>
        <v>0</v>
      </c>
      <c r="Z41" s="316">
        <f>+'F1 COBERTURA ESTABLECIMIENTOS'!H49</f>
        <v>0</v>
      </c>
      <c r="AA41" s="316">
        <f>+'F1 COBERTURA ESTABLECIMIENTOS'!I49</f>
        <v>0</v>
      </c>
      <c r="AB41" s="316">
        <f>+'F1 COBERTURA ESTABLECIMIENTOS'!J49</f>
        <v>0</v>
      </c>
      <c r="AC41" s="317">
        <f t="shared" si="7"/>
        <v>0</v>
      </c>
      <c r="AD41" s="316">
        <f>+'F1 COBERTURA ESTABLECIMIENTOS'!L49</f>
        <v>0</v>
      </c>
      <c r="AE41" s="316">
        <f>+'F1 COBERTURA ESTABLECIMIENTOS'!M49</f>
        <v>0</v>
      </c>
      <c r="AF41" s="316">
        <f>+'F1 COBERTURA ESTABLECIMIENTOS'!N49</f>
        <v>0</v>
      </c>
      <c r="AG41" s="316">
        <f>+'F1 COBERTURA ESTABLECIMIENTOS'!O49</f>
        <v>0</v>
      </c>
      <c r="AH41" s="317">
        <f t="shared" si="8"/>
        <v>0</v>
      </c>
      <c r="AI41" s="316">
        <f t="shared" si="0"/>
        <v>0</v>
      </c>
      <c r="AJ41" s="316">
        <f t="shared" si="0"/>
        <v>0</v>
      </c>
      <c r="AK41" s="316">
        <f t="shared" si="0"/>
        <v>0</v>
      </c>
      <c r="AL41" s="316">
        <f t="shared" si="0"/>
        <v>0</v>
      </c>
      <c r="AM41" s="317">
        <f t="shared" si="9"/>
        <v>0</v>
      </c>
    </row>
    <row r="42" spans="1:39">
      <c r="A42" s="312">
        <f>'F1 COBERTURA ESTABLECIMIENTOS'!B50</f>
        <v>0</v>
      </c>
      <c r="B42" s="1453">
        <f>'F1 COBERTURA ESTABLECIMIENTOS'!C50</f>
        <v>0</v>
      </c>
      <c r="C42" s="1454">
        <f>'F1 COBERTURA ESTABLECIMIENTOS'!D50</f>
        <v>0</v>
      </c>
      <c r="D42" s="1455"/>
      <c r="E42" s="72"/>
      <c r="F42" s="72"/>
      <c r="G42" s="72"/>
      <c r="H42" s="72"/>
      <c r="I42" s="72"/>
      <c r="J42" s="72"/>
      <c r="K42" s="72"/>
      <c r="L42" s="72"/>
      <c r="M42" s="72"/>
      <c r="N42" s="72"/>
      <c r="O42" s="73"/>
      <c r="P42" s="73"/>
      <c r="Q42" s="313">
        <f t="shared" si="1"/>
        <v>0</v>
      </c>
      <c r="R42" s="314" t="str">
        <f t="shared" si="2"/>
        <v>-</v>
      </c>
      <c r="S42" s="313">
        <f t="shared" si="3"/>
        <v>0</v>
      </c>
      <c r="T42" s="314" t="str">
        <f t="shared" si="4"/>
        <v>-</v>
      </c>
      <c r="U42" s="313">
        <f t="shared" si="5"/>
        <v>0</v>
      </c>
      <c r="V42" s="315" t="str">
        <f t="shared" si="6"/>
        <v>-</v>
      </c>
      <c r="W42" s="1455"/>
      <c r="Y42" s="316">
        <f>+'F1 COBERTURA ESTABLECIMIENTOS'!G50</f>
        <v>0</v>
      </c>
      <c r="Z42" s="316">
        <f>+'F1 COBERTURA ESTABLECIMIENTOS'!H50</f>
        <v>0</v>
      </c>
      <c r="AA42" s="316">
        <f>+'F1 COBERTURA ESTABLECIMIENTOS'!I50</f>
        <v>0</v>
      </c>
      <c r="AB42" s="316">
        <f>+'F1 COBERTURA ESTABLECIMIENTOS'!J50</f>
        <v>0</v>
      </c>
      <c r="AC42" s="317">
        <f t="shared" si="7"/>
        <v>0</v>
      </c>
      <c r="AD42" s="316">
        <f>+'F1 COBERTURA ESTABLECIMIENTOS'!L50</f>
        <v>0</v>
      </c>
      <c r="AE42" s="316">
        <f>+'F1 COBERTURA ESTABLECIMIENTOS'!M50</f>
        <v>0</v>
      </c>
      <c r="AF42" s="316">
        <f>+'F1 COBERTURA ESTABLECIMIENTOS'!N50</f>
        <v>0</v>
      </c>
      <c r="AG42" s="316">
        <f>+'F1 COBERTURA ESTABLECIMIENTOS'!O50</f>
        <v>0</v>
      </c>
      <c r="AH42" s="317">
        <f t="shared" si="8"/>
        <v>0</v>
      </c>
      <c r="AI42" s="316">
        <f t="shared" si="0"/>
        <v>0</v>
      </c>
      <c r="AJ42" s="316">
        <f t="shared" si="0"/>
        <v>0</v>
      </c>
      <c r="AK42" s="316">
        <f t="shared" si="0"/>
        <v>0</v>
      </c>
      <c r="AL42" s="316">
        <f t="shared" si="0"/>
        <v>0</v>
      </c>
      <c r="AM42" s="317">
        <f t="shared" si="9"/>
        <v>0</v>
      </c>
    </row>
    <row r="43" spans="1:39">
      <c r="A43" s="312">
        <f>'F1 COBERTURA ESTABLECIMIENTOS'!B51</f>
        <v>0</v>
      </c>
      <c r="B43" s="1453">
        <f>'F1 COBERTURA ESTABLECIMIENTOS'!C51</f>
        <v>0</v>
      </c>
      <c r="C43" s="1454">
        <f>'F1 COBERTURA ESTABLECIMIENTOS'!D51</f>
        <v>0</v>
      </c>
      <c r="D43" s="1455"/>
      <c r="E43" s="72"/>
      <c r="F43" s="72"/>
      <c r="G43" s="72"/>
      <c r="H43" s="72"/>
      <c r="I43" s="72"/>
      <c r="J43" s="72"/>
      <c r="K43" s="72"/>
      <c r="L43" s="72"/>
      <c r="M43" s="72"/>
      <c r="N43" s="72"/>
      <c r="O43" s="73"/>
      <c r="P43" s="73"/>
      <c r="Q43" s="313">
        <f t="shared" si="1"/>
        <v>0</v>
      </c>
      <c r="R43" s="314" t="str">
        <f t="shared" si="2"/>
        <v>-</v>
      </c>
      <c r="S43" s="313">
        <f t="shared" si="3"/>
        <v>0</v>
      </c>
      <c r="T43" s="314" t="str">
        <f t="shared" si="4"/>
        <v>-</v>
      </c>
      <c r="U43" s="313">
        <f t="shared" si="5"/>
        <v>0</v>
      </c>
      <c r="V43" s="315" t="str">
        <f t="shared" si="6"/>
        <v>-</v>
      </c>
      <c r="W43" s="1455"/>
      <c r="Y43" s="316">
        <f>+'F1 COBERTURA ESTABLECIMIENTOS'!G51</f>
        <v>0</v>
      </c>
      <c r="Z43" s="316">
        <f>+'F1 COBERTURA ESTABLECIMIENTOS'!H51</f>
        <v>0</v>
      </c>
      <c r="AA43" s="316">
        <f>+'F1 COBERTURA ESTABLECIMIENTOS'!I51</f>
        <v>0</v>
      </c>
      <c r="AB43" s="316">
        <f>+'F1 COBERTURA ESTABLECIMIENTOS'!J51</f>
        <v>0</v>
      </c>
      <c r="AC43" s="317">
        <f t="shared" si="7"/>
        <v>0</v>
      </c>
      <c r="AD43" s="316">
        <f>+'F1 COBERTURA ESTABLECIMIENTOS'!L51</f>
        <v>0</v>
      </c>
      <c r="AE43" s="316">
        <f>+'F1 COBERTURA ESTABLECIMIENTOS'!M51</f>
        <v>0</v>
      </c>
      <c r="AF43" s="316">
        <f>+'F1 COBERTURA ESTABLECIMIENTOS'!N51</f>
        <v>0</v>
      </c>
      <c r="AG43" s="316">
        <f>+'F1 COBERTURA ESTABLECIMIENTOS'!O51</f>
        <v>0</v>
      </c>
      <c r="AH43" s="317">
        <f t="shared" si="8"/>
        <v>0</v>
      </c>
      <c r="AI43" s="316">
        <f t="shared" si="0"/>
        <v>0</v>
      </c>
      <c r="AJ43" s="316">
        <f t="shared" si="0"/>
        <v>0</v>
      </c>
      <c r="AK43" s="316">
        <f t="shared" si="0"/>
        <v>0</v>
      </c>
      <c r="AL43" s="316">
        <f t="shared" si="0"/>
        <v>0</v>
      </c>
      <c r="AM43" s="317">
        <f t="shared" si="9"/>
        <v>0</v>
      </c>
    </row>
    <row r="44" spans="1:39">
      <c r="A44" s="312">
        <f>'F1 COBERTURA ESTABLECIMIENTOS'!B52</f>
        <v>0</v>
      </c>
      <c r="B44" s="1453">
        <f>'F1 COBERTURA ESTABLECIMIENTOS'!C52</f>
        <v>0</v>
      </c>
      <c r="C44" s="1454">
        <f>'F1 COBERTURA ESTABLECIMIENTOS'!D52</f>
        <v>0</v>
      </c>
      <c r="D44" s="1455"/>
      <c r="E44" s="72"/>
      <c r="F44" s="72"/>
      <c r="G44" s="72"/>
      <c r="H44" s="72"/>
      <c r="I44" s="72"/>
      <c r="J44" s="72"/>
      <c r="K44" s="72"/>
      <c r="L44" s="72"/>
      <c r="M44" s="72"/>
      <c r="N44" s="72"/>
      <c r="O44" s="73"/>
      <c r="P44" s="73"/>
      <c r="Q44" s="313">
        <f t="shared" si="1"/>
        <v>0</v>
      </c>
      <c r="R44" s="314" t="str">
        <f t="shared" si="2"/>
        <v>-</v>
      </c>
      <c r="S44" s="313">
        <f t="shared" si="3"/>
        <v>0</v>
      </c>
      <c r="T44" s="314" t="str">
        <f t="shared" si="4"/>
        <v>-</v>
      </c>
      <c r="U44" s="313">
        <f t="shared" si="5"/>
        <v>0</v>
      </c>
      <c r="V44" s="315" t="str">
        <f t="shared" si="6"/>
        <v>-</v>
      </c>
      <c r="W44" s="1455"/>
      <c r="Y44" s="316">
        <f>+'F1 COBERTURA ESTABLECIMIENTOS'!G52</f>
        <v>0</v>
      </c>
      <c r="Z44" s="316">
        <f>+'F1 COBERTURA ESTABLECIMIENTOS'!H52</f>
        <v>0</v>
      </c>
      <c r="AA44" s="316">
        <f>+'F1 COBERTURA ESTABLECIMIENTOS'!I52</f>
        <v>0</v>
      </c>
      <c r="AB44" s="316">
        <f>+'F1 COBERTURA ESTABLECIMIENTOS'!J52</f>
        <v>0</v>
      </c>
      <c r="AC44" s="317">
        <f t="shared" si="7"/>
        <v>0</v>
      </c>
      <c r="AD44" s="316">
        <f>+'F1 COBERTURA ESTABLECIMIENTOS'!L52</f>
        <v>0</v>
      </c>
      <c r="AE44" s="316">
        <f>+'F1 COBERTURA ESTABLECIMIENTOS'!M52</f>
        <v>0</v>
      </c>
      <c r="AF44" s="316">
        <f>+'F1 COBERTURA ESTABLECIMIENTOS'!N52</f>
        <v>0</v>
      </c>
      <c r="AG44" s="316">
        <f>+'F1 COBERTURA ESTABLECIMIENTOS'!O52</f>
        <v>0</v>
      </c>
      <c r="AH44" s="317">
        <f t="shared" si="8"/>
        <v>0</v>
      </c>
      <c r="AI44" s="316">
        <f t="shared" si="0"/>
        <v>0</v>
      </c>
      <c r="AJ44" s="316">
        <f t="shared" si="0"/>
        <v>0</v>
      </c>
      <c r="AK44" s="316">
        <f t="shared" si="0"/>
        <v>0</v>
      </c>
      <c r="AL44" s="316">
        <f t="shared" si="0"/>
        <v>0</v>
      </c>
      <c r="AM44" s="317">
        <f t="shared" si="9"/>
        <v>0</v>
      </c>
    </row>
    <row r="45" spans="1:39">
      <c r="A45" s="312">
        <f>'F1 COBERTURA ESTABLECIMIENTOS'!B53</f>
        <v>0</v>
      </c>
      <c r="B45" s="1453">
        <f>'F1 COBERTURA ESTABLECIMIENTOS'!C53</f>
        <v>0</v>
      </c>
      <c r="C45" s="1454">
        <f>'F1 COBERTURA ESTABLECIMIENTOS'!D53</f>
        <v>0</v>
      </c>
      <c r="D45" s="1455"/>
      <c r="E45" s="72"/>
      <c r="F45" s="72"/>
      <c r="G45" s="72"/>
      <c r="H45" s="72"/>
      <c r="I45" s="72"/>
      <c r="J45" s="72"/>
      <c r="K45" s="72"/>
      <c r="L45" s="72"/>
      <c r="M45" s="72"/>
      <c r="N45" s="72"/>
      <c r="O45" s="73"/>
      <c r="P45" s="73"/>
      <c r="Q45" s="313">
        <f t="shared" si="1"/>
        <v>0</v>
      </c>
      <c r="R45" s="314" t="str">
        <f t="shared" si="2"/>
        <v>-</v>
      </c>
      <c r="S45" s="313">
        <f t="shared" si="3"/>
        <v>0</v>
      </c>
      <c r="T45" s="314" t="str">
        <f t="shared" si="4"/>
        <v>-</v>
      </c>
      <c r="U45" s="313">
        <f t="shared" si="5"/>
        <v>0</v>
      </c>
      <c r="V45" s="315" t="str">
        <f t="shared" si="6"/>
        <v>-</v>
      </c>
      <c r="W45" s="1455"/>
      <c r="Y45" s="316">
        <f>+'F1 COBERTURA ESTABLECIMIENTOS'!G53</f>
        <v>0</v>
      </c>
      <c r="Z45" s="316">
        <f>+'F1 COBERTURA ESTABLECIMIENTOS'!H53</f>
        <v>0</v>
      </c>
      <c r="AA45" s="316">
        <f>+'F1 COBERTURA ESTABLECIMIENTOS'!I53</f>
        <v>0</v>
      </c>
      <c r="AB45" s="316">
        <f>+'F1 COBERTURA ESTABLECIMIENTOS'!J53</f>
        <v>0</v>
      </c>
      <c r="AC45" s="317">
        <f t="shared" si="7"/>
        <v>0</v>
      </c>
      <c r="AD45" s="316">
        <f>+'F1 COBERTURA ESTABLECIMIENTOS'!L53</f>
        <v>0</v>
      </c>
      <c r="AE45" s="316">
        <f>+'F1 COBERTURA ESTABLECIMIENTOS'!M53</f>
        <v>0</v>
      </c>
      <c r="AF45" s="316">
        <f>+'F1 COBERTURA ESTABLECIMIENTOS'!N53</f>
        <v>0</v>
      </c>
      <c r="AG45" s="316">
        <f>+'F1 COBERTURA ESTABLECIMIENTOS'!O53</f>
        <v>0</v>
      </c>
      <c r="AH45" s="317">
        <f t="shared" si="8"/>
        <v>0</v>
      </c>
      <c r="AI45" s="316">
        <f t="shared" si="0"/>
        <v>0</v>
      </c>
      <c r="AJ45" s="316">
        <f t="shared" si="0"/>
        <v>0</v>
      </c>
      <c r="AK45" s="316">
        <f t="shared" si="0"/>
        <v>0</v>
      </c>
      <c r="AL45" s="316">
        <f t="shared" si="0"/>
        <v>0</v>
      </c>
      <c r="AM45" s="317">
        <f t="shared" si="9"/>
        <v>0</v>
      </c>
    </row>
    <row r="46" spans="1:39">
      <c r="A46" s="312">
        <f>'F1 COBERTURA ESTABLECIMIENTOS'!B54</f>
        <v>0</v>
      </c>
      <c r="B46" s="1453">
        <f>'F1 COBERTURA ESTABLECIMIENTOS'!C54</f>
        <v>0</v>
      </c>
      <c r="C46" s="1454">
        <f>'F1 COBERTURA ESTABLECIMIENTOS'!D54</f>
        <v>0</v>
      </c>
      <c r="D46" s="1455"/>
      <c r="E46" s="72"/>
      <c r="F46" s="72"/>
      <c r="G46" s="72"/>
      <c r="H46" s="72"/>
      <c r="I46" s="72"/>
      <c r="J46" s="72"/>
      <c r="K46" s="72"/>
      <c r="L46" s="72"/>
      <c r="M46" s="72"/>
      <c r="N46" s="72"/>
      <c r="O46" s="73"/>
      <c r="P46" s="73"/>
      <c r="Q46" s="313">
        <f t="shared" si="1"/>
        <v>0</v>
      </c>
      <c r="R46" s="314" t="str">
        <f t="shared" si="2"/>
        <v>-</v>
      </c>
      <c r="S46" s="313">
        <f t="shared" si="3"/>
        <v>0</v>
      </c>
      <c r="T46" s="314" t="str">
        <f t="shared" si="4"/>
        <v>-</v>
      </c>
      <c r="U46" s="313">
        <f t="shared" si="5"/>
        <v>0</v>
      </c>
      <c r="V46" s="315" t="str">
        <f t="shared" si="6"/>
        <v>-</v>
      </c>
      <c r="W46" s="1455"/>
      <c r="Y46" s="316">
        <f>+'F1 COBERTURA ESTABLECIMIENTOS'!G54</f>
        <v>0</v>
      </c>
      <c r="Z46" s="316">
        <f>+'F1 COBERTURA ESTABLECIMIENTOS'!H54</f>
        <v>0</v>
      </c>
      <c r="AA46" s="316">
        <f>+'F1 COBERTURA ESTABLECIMIENTOS'!I54</f>
        <v>0</v>
      </c>
      <c r="AB46" s="316">
        <f>+'F1 COBERTURA ESTABLECIMIENTOS'!J54</f>
        <v>0</v>
      </c>
      <c r="AC46" s="317">
        <f t="shared" si="7"/>
        <v>0</v>
      </c>
      <c r="AD46" s="316">
        <f>+'F1 COBERTURA ESTABLECIMIENTOS'!L54</f>
        <v>0</v>
      </c>
      <c r="AE46" s="316">
        <f>+'F1 COBERTURA ESTABLECIMIENTOS'!M54</f>
        <v>0</v>
      </c>
      <c r="AF46" s="316">
        <f>+'F1 COBERTURA ESTABLECIMIENTOS'!N54</f>
        <v>0</v>
      </c>
      <c r="AG46" s="316">
        <f>+'F1 COBERTURA ESTABLECIMIENTOS'!O54</f>
        <v>0</v>
      </c>
      <c r="AH46" s="317">
        <f t="shared" si="8"/>
        <v>0</v>
      </c>
      <c r="AI46" s="316">
        <f t="shared" si="0"/>
        <v>0</v>
      </c>
      <c r="AJ46" s="316">
        <f t="shared" si="0"/>
        <v>0</v>
      </c>
      <c r="AK46" s="316">
        <f t="shared" si="0"/>
        <v>0</v>
      </c>
      <c r="AL46" s="316">
        <f t="shared" si="0"/>
        <v>0</v>
      </c>
      <c r="AM46" s="317">
        <f t="shared" si="9"/>
        <v>0</v>
      </c>
    </row>
    <row r="47" spans="1:39">
      <c r="A47" s="312">
        <f>'F1 COBERTURA ESTABLECIMIENTOS'!B55</f>
        <v>0</v>
      </c>
      <c r="B47" s="1453">
        <f>'F1 COBERTURA ESTABLECIMIENTOS'!C55</f>
        <v>0</v>
      </c>
      <c r="C47" s="1454">
        <f>'F1 COBERTURA ESTABLECIMIENTOS'!D55</f>
        <v>0</v>
      </c>
      <c r="D47" s="1455"/>
      <c r="E47" s="72"/>
      <c r="F47" s="72"/>
      <c r="G47" s="72"/>
      <c r="H47" s="72"/>
      <c r="I47" s="72"/>
      <c r="J47" s="72"/>
      <c r="K47" s="72"/>
      <c r="L47" s="72"/>
      <c r="M47" s="72"/>
      <c r="N47" s="72"/>
      <c r="O47" s="73"/>
      <c r="P47" s="73"/>
      <c r="Q47" s="313">
        <f t="shared" si="1"/>
        <v>0</v>
      </c>
      <c r="R47" s="314" t="str">
        <f t="shared" si="2"/>
        <v>-</v>
      </c>
      <c r="S47" s="313">
        <f t="shared" si="3"/>
        <v>0</v>
      </c>
      <c r="T47" s="314" t="str">
        <f t="shared" si="4"/>
        <v>-</v>
      </c>
      <c r="U47" s="313">
        <f t="shared" si="5"/>
        <v>0</v>
      </c>
      <c r="V47" s="315" t="str">
        <f t="shared" si="6"/>
        <v>-</v>
      </c>
      <c r="W47" s="1455"/>
      <c r="Y47" s="316">
        <f>+'F1 COBERTURA ESTABLECIMIENTOS'!G55</f>
        <v>0</v>
      </c>
      <c r="Z47" s="316">
        <f>+'F1 COBERTURA ESTABLECIMIENTOS'!H55</f>
        <v>0</v>
      </c>
      <c r="AA47" s="316">
        <f>+'F1 COBERTURA ESTABLECIMIENTOS'!I55</f>
        <v>0</v>
      </c>
      <c r="AB47" s="316">
        <f>+'F1 COBERTURA ESTABLECIMIENTOS'!J55</f>
        <v>0</v>
      </c>
      <c r="AC47" s="317">
        <f t="shared" si="7"/>
        <v>0</v>
      </c>
      <c r="AD47" s="316">
        <f>+'F1 COBERTURA ESTABLECIMIENTOS'!L55</f>
        <v>0</v>
      </c>
      <c r="AE47" s="316">
        <f>+'F1 COBERTURA ESTABLECIMIENTOS'!M55</f>
        <v>0</v>
      </c>
      <c r="AF47" s="316">
        <f>+'F1 COBERTURA ESTABLECIMIENTOS'!N55</f>
        <v>0</v>
      </c>
      <c r="AG47" s="316">
        <f>+'F1 COBERTURA ESTABLECIMIENTOS'!O55</f>
        <v>0</v>
      </c>
      <c r="AH47" s="317">
        <f t="shared" si="8"/>
        <v>0</v>
      </c>
      <c r="AI47" s="316">
        <f t="shared" si="0"/>
        <v>0</v>
      </c>
      <c r="AJ47" s="316">
        <f t="shared" si="0"/>
        <v>0</v>
      </c>
      <c r="AK47" s="316">
        <f t="shared" si="0"/>
        <v>0</v>
      </c>
      <c r="AL47" s="316">
        <f t="shared" si="0"/>
        <v>0</v>
      </c>
      <c r="AM47" s="317">
        <f t="shared" si="9"/>
        <v>0</v>
      </c>
    </row>
    <row r="48" spans="1:39">
      <c r="A48" s="312">
        <f>'F1 COBERTURA ESTABLECIMIENTOS'!B56</f>
        <v>0</v>
      </c>
      <c r="B48" s="1453">
        <f>'F1 COBERTURA ESTABLECIMIENTOS'!C56</f>
        <v>0</v>
      </c>
      <c r="C48" s="1454">
        <f>'F1 COBERTURA ESTABLECIMIENTOS'!D56</f>
        <v>0</v>
      </c>
      <c r="D48" s="1455"/>
      <c r="E48" s="72"/>
      <c r="F48" s="72"/>
      <c r="G48" s="72"/>
      <c r="H48" s="72"/>
      <c r="I48" s="72"/>
      <c r="J48" s="72"/>
      <c r="K48" s="72"/>
      <c r="L48" s="72"/>
      <c r="M48" s="72"/>
      <c r="N48" s="72"/>
      <c r="O48" s="73"/>
      <c r="P48" s="73"/>
      <c r="Q48" s="313">
        <f t="shared" si="1"/>
        <v>0</v>
      </c>
      <c r="R48" s="314" t="str">
        <f t="shared" si="2"/>
        <v>-</v>
      </c>
      <c r="S48" s="313">
        <f t="shared" si="3"/>
        <v>0</v>
      </c>
      <c r="T48" s="314" t="str">
        <f t="shared" si="4"/>
        <v>-</v>
      </c>
      <c r="U48" s="313">
        <f t="shared" si="5"/>
        <v>0</v>
      </c>
      <c r="V48" s="315" t="str">
        <f t="shared" si="6"/>
        <v>-</v>
      </c>
      <c r="W48" s="1455"/>
      <c r="Y48" s="316">
        <f>+'F1 COBERTURA ESTABLECIMIENTOS'!G56</f>
        <v>0</v>
      </c>
      <c r="Z48" s="316">
        <f>+'F1 COBERTURA ESTABLECIMIENTOS'!H56</f>
        <v>0</v>
      </c>
      <c r="AA48" s="316">
        <f>+'F1 COBERTURA ESTABLECIMIENTOS'!I56</f>
        <v>0</v>
      </c>
      <c r="AB48" s="316">
        <f>+'F1 COBERTURA ESTABLECIMIENTOS'!J56</f>
        <v>0</v>
      </c>
      <c r="AC48" s="317">
        <f t="shared" si="7"/>
        <v>0</v>
      </c>
      <c r="AD48" s="316">
        <f>+'F1 COBERTURA ESTABLECIMIENTOS'!L56</f>
        <v>0</v>
      </c>
      <c r="AE48" s="316">
        <f>+'F1 COBERTURA ESTABLECIMIENTOS'!M56</f>
        <v>0</v>
      </c>
      <c r="AF48" s="316">
        <f>+'F1 COBERTURA ESTABLECIMIENTOS'!N56</f>
        <v>0</v>
      </c>
      <c r="AG48" s="316">
        <f>+'F1 COBERTURA ESTABLECIMIENTOS'!O56</f>
        <v>0</v>
      </c>
      <c r="AH48" s="317">
        <f t="shared" si="8"/>
        <v>0</v>
      </c>
      <c r="AI48" s="316">
        <f t="shared" si="0"/>
        <v>0</v>
      </c>
      <c r="AJ48" s="316">
        <f t="shared" si="0"/>
        <v>0</v>
      </c>
      <c r="AK48" s="316">
        <f t="shared" si="0"/>
        <v>0</v>
      </c>
      <c r="AL48" s="316">
        <f t="shared" si="0"/>
        <v>0</v>
      </c>
      <c r="AM48" s="317">
        <f t="shared" si="9"/>
        <v>0</v>
      </c>
    </row>
    <row r="49" spans="1:39">
      <c r="A49" s="312">
        <f>'F1 COBERTURA ESTABLECIMIENTOS'!B57</f>
        <v>0</v>
      </c>
      <c r="B49" s="1453">
        <f>'F1 COBERTURA ESTABLECIMIENTOS'!C57</f>
        <v>0</v>
      </c>
      <c r="C49" s="1454">
        <f>'F1 COBERTURA ESTABLECIMIENTOS'!D57</f>
        <v>0</v>
      </c>
      <c r="D49" s="1455"/>
      <c r="E49" s="72"/>
      <c r="F49" s="72"/>
      <c r="G49" s="72"/>
      <c r="H49" s="72"/>
      <c r="I49" s="72"/>
      <c r="J49" s="72"/>
      <c r="K49" s="72"/>
      <c r="L49" s="72"/>
      <c r="M49" s="72"/>
      <c r="N49" s="72"/>
      <c r="O49" s="73"/>
      <c r="P49" s="73"/>
      <c r="Q49" s="313">
        <f t="shared" si="1"/>
        <v>0</v>
      </c>
      <c r="R49" s="314" t="str">
        <f t="shared" si="2"/>
        <v>-</v>
      </c>
      <c r="S49" s="313">
        <f t="shared" si="3"/>
        <v>0</v>
      </c>
      <c r="T49" s="314" t="str">
        <f t="shared" si="4"/>
        <v>-</v>
      </c>
      <c r="U49" s="313">
        <f t="shared" si="5"/>
        <v>0</v>
      </c>
      <c r="V49" s="315" t="str">
        <f t="shared" si="6"/>
        <v>-</v>
      </c>
      <c r="W49" s="1455"/>
      <c r="Y49" s="316">
        <f>+'F1 COBERTURA ESTABLECIMIENTOS'!G57</f>
        <v>0</v>
      </c>
      <c r="Z49" s="316">
        <f>+'F1 COBERTURA ESTABLECIMIENTOS'!H57</f>
        <v>0</v>
      </c>
      <c r="AA49" s="316">
        <f>+'F1 COBERTURA ESTABLECIMIENTOS'!I57</f>
        <v>0</v>
      </c>
      <c r="AB49" s="316">
        <f>+'F1 COBERTURA ESTABLECIMIENTOS'!J57</f>
        <v>0</v>
      </c>
      <c r="AC49" s="317">
        <f t="shared" si="7"/>
        <v>0</v>
      </c>
      <c r="AD49" s="316">
        <f>+'F1 COBERTURA ESTABLECIMIENTOS'!L57</f>
        <v>0</v>
      </c>
      <c r="AE49" s="316">
        <f>+'F1 COBERTURA ESTABLECIMIENTOS'!M57</f>
        <v>0</v>
      </c>
      <c r="AF49" s="316">
        <f>+'F1 COBERTURA ESTABLECIMIENTOS'!N57</f>
        <v>0</v>
      </c>
      <c r="AG49" s="316">
        <f>+'F1 COBERTURA ESTABLECIMIENTOS'!O57</f>
        <v>0</v>
      </c>
      <c r="AH49" s="317">
        <f t="shared" si="8"/>
        <v>0</v>
      </c>
      <c r="AI49" s="316">
        <f t="shared" si="0"/>
        <v>0</v>
      </c>
      <c r="AJ49" s="316">
        <f t="shared" si="0"/>
        <v>0</v>
      </c>
      <c r="AK49" s="316">
        <f t="shared" si="0"/>
        <v>0</v>
      </c>
      <c r="AL49" s="316">
        <f t="shared" si="0"/>
        <v>0</v>
      </c>
      <c r="AM49" s="317">
        <f t="shared" si="9"/>
        <v>0</v>
      </c>
    </row>
    <row r="50" spans="1:39" ht="27" customHeight="1">
      <c r="A50" s="312">
        <f>'F1 COBERTURA ESTABLECIMIENTOS'!B58</f>
        <v>0</v>
      </c>
      <c r="B50" s="1453">
        <f>'F1 COBERTURA ESTABLECIMIENTOS'!C58</f>
        <v>0</v>
      </c>
      <c r="C50" s="1454">
        <f>'F1 COBERTURA ESTABLECIMIENTOS'!D58</f>
        <v>0</v>
      </c>
      <c r="D50" s="1455"/>
      <c r="E50" s="72"/>
      <c r="F50" s="72"/>
      <c r="G50" s="72"/>
      <c r="H50" s="72"/>
      <c r="I50" s="72"/>
      <c r="J50" s="72"/>
      <c r="K50" s="72"/>
      <c r="L50" s="72"/>
      <c r="M50" s="72"/>
      <c r="N50" s="72"/>
      <c r="O50" s="73"/>
      <c r="P50" s="73"/>
      <c r="Q50" s="313">
        <f t="shared" si="1"/>
        <v>0</v>
      </c>
      <c r="R50" s="314" t="str">
        <f t="shared" si="2"/>
        <v>-</v>
      </c>
      <c r="S50" s="313">
        <f t="shared" si="3"/>
        <v>0</v>
      </c>
      <c r="T50" s="314" t="str">
        <f t="shared" si="4"/>
        <v>-</v>
      </c>
      <c r="U50" s="313">
        <f t="shared" si="5"/>
        <v>0</v>
      </c>
      <c r="V50" s="315" t="str">
        <f t="shared" si="6"/>
        <v>-</v>
      </c>
      <c r="W50" s="1455"/>
      <c r="Y50" s="316">
        <f>+'F1 COBERTURA ESTABLECIMIENTOS'!G58</f>
        <v>0</v>
      </c>
      <c r="Z50" s="316">
        <f>+'F1 COBERTURA ESTABLECIMIENTOS'!H58</f>
        <v>0</v>
      </c>
      <c r="AA50" s="316">
        <f>+'F1 COBERTURA ESTABLECIMIENTOS'!I58</f>
        <v>0</v>
      </c>
      <c r="AB50" s="316">
        <f>+'F1 COBERTURA ESTABLECIMIENTOS'!J58</f>
        <v>0</v>
      </c>
      <c r="AC50" s="317">
        <f t="shared" si="7"/>
        <v>0</v>
      </c>
      <c r="AD50" s="316">
        <f>+'F1 COBERTURA ESTABLECIMIENTOS'!L58</f>
        <v>0</v>
      </c>
      <c r="AE50" s="316">
        <f>+'F1 COBERTURA ESTABLECIMIENTOS'!M58</f>
        <v>0</v>
      </c>
      <c r="AF50" s="316">
        <f>+'F1 COBERTURA ESTABLECIMIENTOS'!N58</f>
        <v>0</v>
      </c>
      <c r="AG50" s="316">
        <f>+'F1 COBERTURA ESTABLECIMIENTOS'!O58</f>
        <v>0</v>
      </c>
      <c r="AH50" s="317">
        <f t="shared" si="8"/>
        <v>0</v>
      </c>
      <c r="AI50" s="316">
        <f t="shared" si="0"/>
        <v>0</v>
      </c>
      <c r="AJ50" s="316">
        <f t="shared" si="0"/>
        <v>0</v>
      </c>
      <c r="AK50" s="316">
        <f t="shared" si="0"/>
        <v>0</v>
      </c>
      <c r="AL50" s="316">
        <f t="shared" si="0"/>
        <v>0</v>
      </c>
      <c r="AM50" s="317">
        <f t="shared" si="9"/>
        <v>0</v>
      </c>
    </row>
    <row r="51" spans="1:39" ht="26.25" customHeight="1">
      <c r="A51" s="312">
        <f>'F1 COBERTURA ESTABLECIMIENTOS'!B59</f>
        <v>0</v>
      </c>
      <c r="B51" s="1453">
        <f>'F1 COBERTURA ESTABLECIMIENTOS'!C59</f>
        <v>0</v>
      </c>
      <c r="C51" s="1454">
        <f>'F1 COBERTURA ESTABLECIMIENTOS'!D59</f>
        <v>0</v>
      </c>
      <c r="D51" s="1455"/>
      <c r="E51" s="72"/>
      <c r="F51" s="72"/>
      <c r="G51" s="72"/>
      <c r="H51" s="72"/>
      <c r="I51" s="72"/>
      <c r="J51" s="72"/>
      <c r="K51" s="72"/>
      <c r="L51" s="72"/>
      <c r="M51" s="72"/>
      <c r="N51" s="72"/>
      <c r="O51" s="73"/>
      <c r="P51" s="73"/>
      <c r="Q51" s="313">
        <f t="shared" si="1"/>
        <v>0</v>
      </c>
      <c r="R51" s="314" t="str">
        <f t="shared" si="2"/>
        <v>-</v>
      </c>
      <c r="S51" s="313">
        <f t="shared" si="3"/>
        <v>0</v>
      </c>
      <c r="T51" s="314" t="str">
        <f t="shared" si="4"/>
        <v>-</v>
      </c>
      <c r="U51" s="313">
        <f t="shared" si="5"/>
        <v>0</v>
      </c>
      <c r="V51" s="315" t="str">
        <f t="shared" si="6"/>
        <v>-</v>
      </c>
      <c r="W51" s="1455"/>
      <c r="Y51" s="316">
        <f>+'F1 COBERTURA ESTABLECIMIENTOS'!G59</f>
        <v>0</v>
      </c>
      <c r="Z51" s="316">
        <f>+'F1 COBERTURA ESTABLECIMIENTOS'!H59</f>
        <v>0</v>
      </c>
      <c r="AA51" s="316">
        <f>+'F1 COBERTURA ESTABLECIMIENTOS'!I59</f>
        <v>0</v>
      </c>
      <c r="AB51" s="316">
        <f>+'F1 COBERTURA ESTABLECIMIENTOS'!J59</f>
        <v>0</v>
      </c>
      <c r="AC51" s="317">
        <f t="shared" si="7"/>
        <v>0</v>
      </c>
      <c r="AD51" s="316">
        <f>+'F1 COBERTURA ESTABLECIMIENTOS'!L59</f>
        <v>0</v>
      </c>
      <c r="AE51" s="316">
        <f>+'F1 COBERTURA ESTABLECIMIENTOS'!M59</f>
        <v>0</v>
      </c>
      <c r="AF51" s="316">
        <f>+'F1 COBERTURA ESTABLECIMIENTOS'!N59</f>
        <v>0</v>
      </c>
      <c r="AG51" s="316">
        <f>+'F1 COBERTURA ESTABLECIMIENTOS'!O59</f>
        <v>0</v>
      </c>
      <c r="AH51" s="317">
        <f t="shared" si="8"/>
        <v>0</v>
      </c>
      <c r="AI51" s="316">
        <f t="shared" si="0"/>
        <v>0</v>
      </c>
      <c r="AJ51" s="316">
        <f t="shared" si="0"/>
        <v>0</v>
      </c>
      <c r="AK51" s="316">
        <f t="shared" si="0"/>
        <v>0</v>
      </c>
      <c r="AL51" s="316">
        <f t="shared" si="0"/>
        <v>0</v>
      </c>
      <c r="AM51" s="317">
        <f t="shared" si="9"/>
        <v>0</v>
      </c>
    </row>
    <row r="52" spans="1:39" ht="24" customHeight="1">
      <c r="A52" s="312">
        <f>'F1 COBERTURA ESTABLECIMIENTOS'!B60</f>
        <v>0</v>
      </c>
      <c r="B52" s="1453">
        <f>'F1 COBERTURA ESTABLECIMIENTOS'!C60</f>
        <v>0</v>
      </c>
      <c r="C52" s="1454">
        <f>'F1 COBERTURA ESTABLECIMIENTOS'!D60</f>
        <v>0</v>
      </c>
      <c r="D52" s="1455"/>
      <c r="E52" s="72"/>
      <c r="F52" s="72"/>
      <c r="G52" s="72"/>
      <c r="H52" s="72"/>
      <c r="I52" s="72"/>
      <c r="J52" s="72"/>
      <c r="K52" s="72"/>
      <c r="L52" s="72"/>
      <c r="M52" s="72"/>
      <c r="N52" s="72"/>
      <c r="O52" s="73"/>
      <c r="P52" s="73"/>
      <c r="Q52" s="313">
        <f t="shared" si="1"/>
        <v>0</v>
      </c>
      <c r="R52" s="314" t="str">
        <f t="shared" si="2"/>
        <v>-</v>
      </c>
      <c r="S52" s="313">
        <f t="shared" si="3"/>
        <v>0</v>
      </c>
      <c r="T52" s="314" t="str">
        <f t="shared" si="4"/>
        <v>-</v>
      </c>
      <c r="U52" s="313">
        <f t="shared" si="5"/>
        <v>0</v>
      </c>
      <c r="V52" s="315" t="str">
        <f t="shared" si="6"/>
        <v>-</v>
      </c>
      <c r="W52" s="1455"/>
      <c r="Y52" s="316">
        <f>+'F1 COBERTURA ESTABLECIMIENTOS'!G60</f>
        <v>0</v>
      </c>
      <c r="Z52" s="316">
        <f>+'F1 COBERTURA ESTABLECIMIENTOS'!H60</f>
        <v>0</v>
      </c>
      <c r="AA52" s="316">
        <f>+'F1 COBERTURA ESTABLECIMIENTOS'!I60</f>
        <v>0</v>
      </c>
      <c r="AB52" s="316">
        <f>+'F1 COBERTURA ESTABLECIMIENTOS'!J60</f>
        <v>0</v>
      </c>
      <c r="AC52" s="317">
        <f t="shared" si="7"/>
        <v>0</v>
      </c>
      <c r="AD52" s="316">
        <f>+'F1 COBERTURA ESTABLECIMIENTOS'!L60</f>
        <v>0</v>
      </c>
      <c r="AE52" s="316">
        <f>+'F1 COBERTURA ESTABLECIMIENTOS'!M60</f>
        <v>0</v>
      </c>
      <c r="AF52" s="316">
        <f>+'F1 COBERTURA ESTABLECIMIENTOS'!N60</f>
        <v>0</v>
      </c>
      <c r="AG52" s="316">
        <f>+'F1 COBERTURA ESTABLECIMIENTOS'!O60</f>
        <v>0</v>
      </c>
      <c r="AH52" s="317">
        <f t="shared" si="8"/>
        <v>0</v>
      </c>
      <c r="AI52" s="316">
        <f t="shared" si="0"/>
        <v>0</v>
      </c>
      <c r="AJ52" s="316">
        <f t="shared" si="0"/>
        <v>0</v>
      </c>
      <c r="AK52" s="316">
        <f t="shared" si="0"/>
        <v>0</v>
      </c>
      <c r="AL52" s="316">
        <f t="shared" si="0"/>
        <v>0</v>
      </c>
      <c r="AM52" s="317">
        <f t="shared" si="9"/>
        <v>0</v>
      </c>
    </row>
    <row r="53" spans="1:39" ht="30" customHeight="1">
      <c r="A53" s="312">
        <f>'F1 COBERTURA ESTABLECIMIENTOS'!B61</f>
        <v>0</v>
      </c>
      <c r="B53" s="1453">
        <f>'F1 COBERTURA ESTABLECIMIENTOS'!C61</f>
        <v>0</v>
      </c>
      <c r="C53" s="1454">
        <f>'F1 COBERTURA ESTABLECIMIENTOS'!D61</f>
        <v>0</v>
      </c>
      <c r="D53" s="1455"/>
      <c r="E53" s="72"/>
      <c r="F53" s="72"/>
      <c r="G53" s="72"/>
      <c r="H53" s="72"/>
      <c r="I53" s="72"/>
      <c r="J53" s="72"/>
      <c r="K53" s="72"/>
      <c r="L53" s="72"/>
      <c r="M53" s="72"/>
      <c r="N53" s="72"/>
      <c r="O53" s="73"/>
      <c r="P53" s="73"/>
      <c r="Q53" s="313">
        <f t="shared" si="1"/>
        <v>0</v>
      </c>
      <c r="R53" s="314" t="str">
        <f t="shared" si="2"/>
        <v>-</v>
      </c>
      <c r="S53" s="313">
        <f t="shared" si="3"/>
        <v>0</v>
      </c>
      <c r="T53" s="314" t="str">
        <f t="shared" si="4"/>
        <v>-</v>
      </c>
      <c r="U53" s="313">
        <f t="shared" si="5"/>
        <v>0</v>
      </c>
      <c r="V53" s="315" t="str">
        <f t="shared" si="6"/>
        <v>-</v>
      </c>
      <c r="W53" s="1455"/>
      <c r="Y53" s="316">
        <f>+'F1 COBERTURA ESTABLECIMIENTOS'!G61</f>
        <v>0</v>
      </c>
      <c r="Z53" s="316">
        <f>+'F1 COBERTURA ESTABLECIMIENTOS'!H61</f>
        <v>0</v>
      </c>
      <c r="AA53" s="316">
        <f>+'F1 COBERTURA ESTABLECIMIENTOS'!I61</f>
        <v>0</v>
      </c>
      <c r="AB53" s="316">
        <f>+'F1 COBERTURA ESTABLECIMIENTOS'!J61</f>
        <v>0</v>
      </c>
      <c r="AC53" s="317">
        <f t="shared" si="7"/>
        <v>0</v>
      </c>
      <c r="AD53" s="316">
        <f>+'F1 COBERTURA ESTABLECIMIENTOS'!L61</f>
        <v>0</v>
      </c>
      <c r="AE53" s="316">
        <f>+'F1 COBERTURA ESTABLECIMIENTOS'!M61</f>
        <v>0</v>
      </c>
      <c r="AF53" s="316">
        <f>+'F1 COBERTURA ESTABLECIMIENTOS'!N61</f>
        <v>0</v>
      </c>
      <c r="AG53" s="316">
        <f>+'F1 COBERTURA ESTABLECIMIENTOS'!O61</f>
        <v>0</v>
      </c>
      <c r="AH53" s="317">
        <f t="shared" si="8"/>
        <v>0</v>
      </c>
      <c r="AI53" s="316">
        <f t="shared" si="0"/>
        <v>0</v>
      </c>
      <c r="AJ53" s="316">
        <f t="shared" si="0"/>
        <v>0</v>
      </c>
      <c r="AK53" s="316">
        <f t="shared" si="0"/>
        <v>0</v>
      </c>
      <c r="AL53" s="316">
        <f t="shared" si="0"/>
        <v>0</v>
      </c>
      <c r="AM53" s="317">
        <f t="shared" si="9"/>
        <v>0</v>
      </c>
    </row>
    <row r="54" spans="1:39" ht="24" customHeight="1">
      <c r="A54" s="312">
        <f>'F1 COBERTURA ESTABLECIMIENTOS'!B62</f>
        <v>0</v>
      </c>
      <c r="B54" s="1453">
        <f>'F1 COBERTURA ESTABLECIMIENTOS'!C62</f>
        <v>0</v>
      </c>
      <c r="C54" s="1454">
        <f>'F1 COBERTURA ESTABLECIMIENTOS'!D62</f>
        <v>0</v>
      </c>
      <c r="D54" s="1455"/>
      <c r="E54" s="72"/>
      <c r="F54" s="72"/>
      <c r="G54" s="72"/>
      <c r="H54" s="72"/>
      <c r="I54" s="72"/>
      <c r="J54" s="72"/>
      <c r="K54" s="72"/>
      <c r="L54" s="72"/>
      <c r="M54" s="72"/>
      <c r="N54" s="72"/>
      <c r="O54" s="73"/>
      <c r="P54" s="73"/>
      <c r="Q54" s="313">
        <f t="shared" si="1"/>
        <v>0</v>
      </c>
      <c r="R54" s="314" t="str">
        <f t="shared" si="2"/>
        <v>-</v>
      </c>
      <c r="S54" s="313">
        <f t="shared" si="3"/>
        <v>0</v>
      </c>
      <c r="T54" s="314" t="str">
        <f t="shared" si="4"/>
        <v>-</v>
      </c>
      <c r="U54" s="313">
        <f t="shared" si="5"/>
        <v>0</v>
      </c>
      <c r="V54" s="315" t="str">
        <f t="shared" si="6"/>
        <v>-</v>
      </c>
      <c r="W54" s="1455"/>
      <c r="Y54" s="316">
        <f>+'F1 COBERTURA ESTABLECIMIENTOS'!G62</f>
        <v>0</v>
      </c>
      <c r="Z54" s="316">
        <f>+'F1 COBERTURA ESTABLECIMIENTOS'!H62</f>
        <v>0</v>
      </c>
      <c r="AA54" s="316">
        <f>+'F1 COBERTURA ESTABLECIMIENTOS'!I62</f>
        <v>0</v>
      </c>
      <c r="AB54" s="316">
        <f>+'F1 COBERTURA ESTABLECIMIENTOS'!J62</f>
        <v>0</v>
      </c>
      <c r="AC54" s="317">
        <f t="shared" si="7"/>
        <v>0</v>
      </c>
      <c r="AD54" s="316">
        <f>+'F1 COBERTURA ESTABLECIMIENTOS'!L62</f>
        <v>0</v>
      </c>
      <c r="AE54" s="316">
        <f>+'F1 COBERTURA ESTABLECIMIENTOS'!M62</f>
        <v>0</v>
      </c>
      <c r="AF54" s="316">
        <f>+'F1 COBERTURA ESTABLECIMIENTOS'!N62</f>
        <v>0</v>
      </c>
      <c r="AG54" s="316">
        <f>+'F1 COBERTURA ESTABLECIMIENTOS'!O62</f>
        <v>0</v>
      </c>
      <c r="AH54" s="317">
        <f t="shared" si="8"/>
        <v>0</v>
      </c>
      <c r="AI54" s="316">
        <f t="shared" si="0"/>
        <v>0</v>
      </c>
      <c r="AJ54" s="316">
        <f t="shared" si="0"/>
        <v>0</v>
      </c>
      <c r="AK54" s="316">
        <f t="shared" si="0"/>
        <v>0</v>
      </c>
      <c r="AL54" s="316">
        <f t="shared" si="0"/>
        <v>0</v>
      </c>
      <c r="AM54" s="317">
        <f t="shared" si="9"/>
        <v>0</v>
      </c>
    </row>
    <row r="55" spans="1:39" ht="26.25" customHeight="1" thickBot="1">
      <c r="A55" s="2123" t="s">
        <v>552</v>
      </c>
      <c r="B55" s="2124"/>
      <c r="C55" s="318">
        <f>+COUNTIF(A12:A54,"&gt;0")</f>
        <v>0</v>
      </c>
      <c r="D55" s="319">
        <f>COUNTIF(D12:D54,"SI")</f>
        <v>0</v>
      </c>
      <c r="E55" s="318">
        <f t="shared" ref="E55:L55" si="10">SUM(E12:E54)</f>
        <v>0</v>
      </c>
      <c r="F55" s="318">
        <f t="shared" si="10"/>
        <v>0</v>
      </c>
      <c r="G55" s="318">
        <f t="shared" si="10"/>
        <v>0</v>
      </c>
      <c r="H55" s="318">
        <f t="shared" si="10"/>
        <v>0</v>
      </c>
      <c r="I55" s="318">
        <f t="shared" si="10"/>
        <v>0</v>
      </c>
      <c r="J55" s="318">
        <f t="shared" si="10"/>
        <v>0</v>
      </c>
      <c r="K55" s="318">
        <f t="shared" si="10"/>
        <v>0</v>
      </c>
      <c r="L55" s="318">
        <f t="shared" si="10"/>
        <v>0</v>
      </c>
      <c r="M55" s="318">
        <f>COUNTA(M12:M54)</f>
        <v>0</v>
      </c>
      <c r="N55" s="318">
        <f t="shared" ref="N55:P55" si="11">COUNTA(N12:N54)</f>
        <v>0</v>
      </c>
      <c r="O55" s="318">
        <f t="shared" si="11"/>
        <v>0</v>
      </c>
      <c r="P55" s="318">
        <f t="shared" si="11"/>
        <v>0</v>
      </c>
      <c r="Q55" s="318">
        <f>SUM(Q12:Q54)</f>
        <v>0</v>
      </c>
      <c r="R55" s="74" t="str">
        <f t="shared" si="2"/>
        <v>-</v>
      </c>
      <c r="S55" s="318">
        <f>SUM(S12:S54)</f>
        <v>0</v>
      </c>
      <c r="T55" s="74" t="str">
        <f t="shared" si="4"/>
        <v>-</v>
      </c>
      <c r="U55" s="318">
        <f>SUM(U12:U54)</f>
        <v>0</v>
      </c>
      <c r="V55" s="74" t="str">
        <f>+IFERROR(IF($H$5=$Z$1,"-",U55/AM55),"-")</f>
        <v>-</v>
      </c>
      <c r="W55" s="320">
        <f>+COUNTIF(W12:W54,"SI")</f>
        <v>0</v>
      </c>
      <c r="Y55" s="317">
        <f>SUM(Y12:Y54)</f>
        <v>0</v>
      </c>
      <c r="Z55" s="317">
        <f t="shared" ref="Z55:AM55" si="12">SUM(Z12:Z54)</f>
        <v>0</v>
      </c>
      <c r="AA55" s="317">
        <f t="shared" si="12"/>
        <v>0</v>
      </c>
      <c r="AB55" s="317">
        <f t="shared" si="12"/>
        <v>0</v>
      </c>
      <c r="AC55" s="317">
        <f t="shared" si="12"/>
        <v>0</v>
      </c>
      <c r="AD55" s="317">
        <f t="shared" si="12"/>
        <v>0</v>
      </c>
      <c r="AE55" s="317">
        <f t="shared" si="12"/>
        <v>0</v>
      </c>
      <c r="AF55" s="317">
        <f t="shared" si="12"/>
        <v>0</v>
      </c>
      <c r="AG55" s="317">
        <f t="shared" si="12"/>
        <v>0</v>
      </c>
      <c r="AH55" s="317">
        <f t="shared" si="12"/>
        <v>0</v>
      </c>
      <c r="AI55" s="317">
        <f t="shared" si="12"/>
        <v>0</v>
      </c>
      <c r="AJ55" s="317">
        <f t="shared" si="12"/>
        <v>0</v>
      </c>
      <c r="AK55" s="317">
        <f t="shared" si="12"/>
        <v>0</v>
      </c>
      <c r="AL55" s="317">
        <f t="shared" si="12"/>
        <v>0</v>
      </c>
      <c r="AM55" s="317">
        <f t="shared" si="12"/>
        <v>0</v>
      </c>
    </row>
    <row r="56" spans="1:39" ht="18.75" customHeight="1">
      <c r="A56" s="321" t="s">
        <v>582</v>
      </c>
      <c r="B56" s="322"/>
      <c r="C56" s="323"/>
      <c r="D56" s="323"/>
      <c r="E56" s="323"/>
      <c r="F56" s="323"/>
      <c r="G56" s="324"/>
      <c r="H56" s="324"/>
      <c r="I56" s="324"/>
      <c r="J56" s="324"/>
      <c r="K56" s="324"/>
      <c r="L56" s="324"/>
      <c r="M56" s="324"/>
      <c r="N56" s="324"/>
    </row>
    <row r="57" spans="1:39" ht="18" customHeight="1">
      <c r="A57" s="2125"/>
      <c r="B57" s="2125"/>
      <c r="C57" s="2125"/>
      <c r="D57" s="2125"/>
      <c r="E57" s="2125"/>
      <c r="F57" s="2125"/>
      <c r="G57" s="2125"/>
      <c r="H57" s="2125"/>
      <c r="I57" s="2125"/>
      <c r="J57" s="2125"/>
      <c r="K57" s="2125"/>
      <c r="L57" s="2125"/>
      <c r="M57" s="2125"/>
      <c r="N57" s="2125"/>
      <c r="O57" s="2125"/>
      <c r="P57" s="2125"/>
      <c r="Q57" s="2125"/>
      <c r="R57" s="2125"/>
      <c r="S57" s="2125"/>
      <c r="T57" s="2125"/>
      <c r="U57" s="2125"/>
      <c r="V57" s="325"/>
    </row>
    <row r="58" spans="1:39" ht="13.5" customHeight="1">
      <c r="A58" s="2125"/>
      <c r="B58" s="2125"/>
      <c r="C58" s="2125"/>
      <c r="D58" s="2125"/>
      <c r="E58" s="2125"/>
      <c r="F58" s="2125"/>
      <c r="G58" s="2125"/>
      <c r="H58" s="2125"/>
      <c r="I58" s="2125"/>
      <c r="J58" s="2125"/>
      <c r="K58" s="2125"/>
      <c r="L58" s="2125"/>
      <c r="M58" s="2125"/>
      <c r="N58" s="2125"/>
      <c r="O58" s="2125"/>
      <c r="P58" s="2125"/>
      <c r="Q58" s="2125"/>
      <c r="R58" s="2125"/>
      <c r="S58" s="2125"/>
      <c r="T58" s="2125"/>
      <c r="U58" s="2125"/>
      <c r="V58" s="325"/>
    </row>
    <row r="59" spans="1:39" ht="18.75" customHeight="1">
      <c r="A59" s="2117" t="s">
        <v>735</v>
      </c>
      <c r="B59" s="2117"/>
      <c r="C59" s="2117"/>
      <c r="D59" s="2117"/>
      <c r="E59" s="2117"/>
      <c r="F59" s="2117"/>
      <c r="G59" s="2117"/>
      <c r="H59" s="2117"/>
      <c r="I59" s="2117"/>
      <c r="J59" s="2117"/>
      <c r="K59" s="2117"/>
      <c r="L59" s="2117"/>
      <c r="M59" s="2117"/>
      <c r="N59" s="2117"/>
      <c r="O59" s="2117"/>
      <c r="P59" s="2117"/>
      <c r="Q59" s="2117"/>
      <c r="R59" s="2117"/>
      <c r="S59" s="2117"/>
      <c r="T59" s="2117"/>
      <c r="U59" s="2117"/>
      <c r="V59"/>
    </row>
    <row r="60" spans="1:39" ht="30" customHeight="1">
      <c r="A60" s="2111"/>
      <c r="B60" s="2112"/>
      <c r="C60" s="2112"/>
      <c r="D60" s="2112"/>
      <c r="E60" s="2112"/>
      <c r="F60" s="2112"/>
      <c r="G60" s="2112"/>
      <c r="H60" s="2112"/>
      <c r="I60" s="2112"/>
      <c r="J60" s="2112"/>
      <c r="K60" s="2112"/>
      <c r="L60" s="2112"/>
      <c r="M60" s="2112"/>
      <c r="N60" s="2112"/>
      <c r="O60" s="2112"/>
      <c r="P60" s="2112"/>
      <c r="Q60" s="2112"/>
      <c r="R60" s="2112"/>
      <c r="S60" s="2112"/>
      <c r="T60" s="2112"/>
      <c r="U60" s="2113"/>
      <c r="V60"/>
    </row>
    <row r="61" spans="1:39" ht="27.75" customHeight="1">
      <c r="A61" s="2114"/>
      <c r="B61" s="2115"/>
      <c r="C61" s="2115"/>
      <c r="D61" s="2115"/>
      <c r="E61" s="2115"/>
      <c r="F61" s="2115"/>
      <c r="G61" s="2115"/>
      <c r="H61" s="2115"/>
      <c r="I61" s="2115"/>
      <c r="J61" s="2115"/>
      <c r="K61" s="2115"/>
      <c r="L61" s="2115"/>
      <c r="M61" s="2115"/>
      <c r="N61" s="2115"/>
      <c r="O61" s="2115"/>
      <c r="P61" s="2115"/>
      <c r="Q61" s="2115"/>
      <c r="R61" s="2115"/>
      <c r="S61" s="2115"/>
      <c r="T61" s="2115"/>
      <c r="U61" s="2116"/>
      <c r="V61"/>
    </row>
    <row r="62" spans="1:39" ht="18.75" customHeight="1" thickBot="1"/>
    <row r="63" spans="1:39" ht="27" customHeight="1">
      <c r="A63" s="326" t="s">
        <v>736</v>
      </c>
      <c r="B63" s="327"/>
      <c r="C63" s="327"/>
      <c r="D63" s="327"/>
      <c r="E63" s="328"/>
      <c r="F63" s="2149" t="s">
        <v>737</v>
      </c>
      <c r="G63" s="2150"/>
      <c r="H63" s="2150"/>
      <c r="I63" s="2150"/>
      <c r="J63" s="2150"/>
      <c r="K63" s="2150"/>
      <c r="L63" s="2150"/>
      <c r="M63" s="2150"/>
      <c r="N63" s="2150"/>
      <c r="O63" s="2150"/>
      <c r="P63" s="2151"/>
      <c r="R63" s="329"/>
      <c r="S63" s="330"/>
      <c r="T63" s="331"/>
      <c r="U63" s="331"/>
      <c r="V63" s="332"/>
      <c r="W63" s="333"/>
      <c r="X63" s="333"/>
      <c r="Y63" s="333"/>
      <c r="Z63" s="333"/>
      <c r="AA63" s="333"/>
      <c r="AB63" s="333"/>
      <c r="AC63" s="333"/>
      <c r="AD63" s="333"/>
    </row>
    <row r="64" spans="1:39" ht="10.35" customHeight="1">
      <c r="A64" s="334"/>
      <c r="B64" s="2152" t="s">
        <v>738</v>
      </c>
      <c r="C64" s="2152"/>
      <c r="D64" s="2152"/>
      <c r="E64" s="2153"/>
      <c r="F64" s="335"/>
      <c r="G64" s="2154" t="s">
        <v>739</v>
      </c>
      <c r="H64" s="2154"/>
      <c r="I64" s="2154"/>
      <c r="J64" s="2154"/>
      <c r="K64" s="2154"/>
      <c r="L64" s="2154"/>
      <c r="M64" s="2154"/>
      <c r="N64" s="2154"/>
      <c r="O64" s="2154"/>
      <c r="P64" s="2155"/>
      <c r="R64" s="336"/>
      <c r="S64" s="336"/>
      <c r="T64" s="336"/>
      <c r="U64" s="336"/>
    </row>
    <row r="65" spans="1:21" ht="24.75" customHeight="1">
      <c r="A65" s="334"/>
      <c r="B65" s="2152"/>
      <c r="C65" s="2152"/>
      <c r="D65" s="2152"/>
      <c r="E65" s="2153"/>
      <c r="F65" s="335"/>
      <c r="G65" s="2156"/>
      <c r="H65" s="2156"/>
      <c r="I65" s="2156"/>
      <c r="J65" s="2156"/>
      <c r="K65" s="2156"/>
      <c r="L65" s="2156"/>
      <c r="M65" s="2156"/>
      <c r="N65" s="2156"/>
      <c r="O65" s="2156"/>
      <c r="P65" s="2157"/>
      <c r="R65" s="2188"/>
      <c r="S65" s="2188"/>
      <c r="T65" s="2188"/>
      <c r="U65" s="2188"/>
    </row>
    <row r="66" spans="1:21" ht="38.1" customHeight="1">
      <c r="A66" s="334"/>
      <c r="B66" s="2189" t="s">
        <v>740</v>
      </c>
      <c r="C66" s="2190"/>
      <c r="D66" s="1456" t="s">
        <v>709</v>
      </c>
      <c r="E66" s="337"/>
      <c r="F66" s="338"/>
      <c r="G66" s="2191" t="s">
        <v>741</v>
      </c>
      <c r="H66" s="2192"/>
      <c r="I66" s="2192"/>
      <c r="J66" s="2192"/>
      <c r="K66" s="2192"/>
      <c r="L66" s="2192"/>
      <c r="M66" s="2192"/>
      <c r="N66" s="2193"/>
      <c r="O66" s="1457" t="s">
        <v>742</v>
      </c>
      <c r="P66" s="339"/>
      <c r="R66" s="2188"/>
      <c r="S66" s="2188"/>
      <c r="T66" s="2188"/>
      <c r="U66" s="2188"/>
    </row>
    <row r="67" spans="1:21">
      <c r="A67" s="334"/>
      <c r="B67" s="2169" t="s">
        <v>743</v>
      </c>
      <c r="C67" s="2171"/>
      <c r="D67" s="1458"/>
      <c r="E67" s="340"/>
      <c r="F67" s="325"/>
      <c r="G67" s="2186" t="s">
        <v>744</v>
      </c>
      <c r="H67" s="2187"/>
      <c r="I67" s="2187"/>
      <c r="J67" s="2187"/>
      <c r="K67" s="2187"/>
      <c r="L67" s="2187"/>
      <c r="M67" s="2187"/>
      <c r="N67" s="2187"/>
      <c r="O67" s="341"/>
      <c r="P67" s="339"/>
      <c r="R67" s="2188"/>
      <c r="S67" s="2188"/>
      <c r="T67" s="2188"/>
      <c r="U67" s="2188"/>
    </row>
    <row r="68" spans="1:21">
      <c r="A68" s="334"/>
      <c r="B68" s="2169" t="s">
        <v>745</v>
      </c>
      <c r="C68" s="2171"/>
      <c r="D68" s="1458"/>
      <c r="E68" s="340"/>
      <c r="F68" s="325"/>
      <c r="G68" s="2169" t="s">
        <v>746</v>
      </c>
      <c r="H68" s="2170"/>
      <c r="I68" s="2170"/>
      <c r="J68" s="2170"/>
      <c r="K68" s="2170"/>
      <c r="L68" s="2170"/>
      <c r="M68" s="2170"/>
      <c r="N68" s="2171"/>
      <c r="O68" s="1459"/>
      <c r="P68" s="339"/>
      <c r="R68" s="2188"/>
      <c r="S68" s="2188"/>
      <c r="T68" s="2188"/>
      <c r="U68" s="2188"/>
    </row>
    <row r="69" spans="1:21">
      <c r="A69" s="334"/>
      <c r="B69" s="2169" t="s">
        <v>727</v>
      </c>
      <c r="C69" s="2171"/>
      <c r="D69" s="1458"/>
      <c r="E69" s="340"/>
      <c r="F69" s="325"/>
      <c r="G69" s="2169" t="s">
        <v>747</v>
      </c>
      <c r="H69" s="2170"/>
      <c r="I69" s="2170"/>
      <c r="J69" s="2170"/>
      <c r="K69" s="2170"/>
      <c r="L69" s="2170"/>
      <c r="M69" s="2170"/>
      <c r="N69" s="2171"/>
      <c r="O69" s="1459"/>
      <c r="P69" s="339"/>
      <c r="R69" s="2188"/>
      <c r="S69" s="2188"/>
      <c r="T69" s="2188"/>
      <c r="U69" s="2188"/>
    </row>
    <row r="70" spans="1:21">
      <c r="A70" s="334"/>
      <c r="B70" s="2169" t="s">
        <v>724</v>
      </c>
      <c r="C70" s="2171"/>
      <c r="D70" s="1458"/>
      <c r="E70" s="340"/>
      <c r="F70" s="325"/>
      <c r="G70" s="2169" t="s">
        <v>748</v>
      </c>
      <c r="H70" s="2170"/>
      <c r="I70" s="2170"/>
      <c r="J70" s="2170"/>
      <c r="K70" s="2170"/>
      <c r="L70" s="2170"/>
      <c r="M70" s="2170"/>
      <c r="N70" s="2171"/>
      <c r="O70" s="1459"/>
      <c r="P70" s="339"/>
      <c r="R70" s="2188"/>
      <c r="S70" s="2188"/>
      <c r="T70" s="2188"/>
      <c r="U70" s="2188"/>
    </row>
    <row r="71" spans="1:21">
      <c r="A71" s="334"/>
      <c r="B71" s="2169" t="s">
        <v>728</v>
      </c>
      <c r="C71" s="2171"/>
      <c r="D71" s="1458"/>
      <c r="E71" s="340"/>
      <c r="F71" s="325"/>
      <c r="G71" s="2186" t="s">
        <v>749</v>
      </c>
      <c r="H71" s="2187"/>
      <c r="I71" s="2187"/>
      <c r="J71" s="2187"/>
      <c r="K71" s="2187"/>
      <c r="L71" s="2187"/>
      <c r="M71" s="2187"/>
      <c r="N71" s="2187"/>
      <c r="O71" s="70"/>
      <c r="P71" s="339"/>
      <c r="R71" s="2188"/>
      <c r="S71" s="2188"/>
      <c r="T71" s="2188"/>
      <c r="U71" s="2188"/>
    </row>
    <row r="72" spans="1:21" ht="19.5" customHeight="1">
      <c r="A72" s="334"/>
      <c r="B72" s="2194" t="s">
        <v>750</v>
      </c>
      <c r="C72" s="2195"/>
      <c r="D72" s="1458"/>
      <c r="E72" s="340"/>
      <c r="F72" s="325"/>
      <c r="G72" s="2169" t="s">
        <v>751</v>
      </c>
      <c r="H72" s="2170"/>
      <c r="I72" s="2170"/>
      <c r="J72" s="2170"/>
      <c r="K72" s="2170"/>
      <c r="L72" s="2170"/>
      <c r="M72" s="2170"/>
      <c r="N72" s="2171"/>
      <c r="O72" s="1459"/>
      <c r="P72" s="339"/>
      <c r="R72" s="2188"/>
      <c r="S72" s="2188"/>
      <c r="T72" s="2188"/>
      <c r="U72" s="2188"/>
    </row>
    <row r="73" spans="1:21" ht="20.85" customHeight="1">
      <c r="A73" s="334"/>
      <c r="B73" s="2169" t="s">
        <v>752</v>
      </c>
      <c r="C73" s="2171"/>
      <c r="D73" s="1458"/>
      <c r="E73" s="340"/>
      <c r="F73" s="325"/>
      <c r="G73" s="2169" t="s">
        <v>753</v>
      </c>
      <c r="H73" s="2170"/>
      <c r="I73" s="2170"/>
      <c r="J73" s="2170"/>
      <c r="K73" s="2170"/>
      <c r="L73" s="2170"/>
      <c r="M73" s="2170"/>
      <c r="N73" s="2171"/>
      <c r="O73" s="1459"/>
      <c r="P73" s="339"/>
      <c r="R73" s="2188"/>
      <c r="S73" s="2188"/>
      <c r="T73" s="2188"/>
      <c r="U73" s="2188"/>
    </row>
    <row r="74" spans="1:21" ht="22.5" customHeight="1">
      <c r="A74" s="334"/>
      <c r="B74" s="2167" t="s">
        <v>552</v>
      </c>
      <c r="C74" s="2168"/>
      <c r="D74" s="1460">
        <f>SUM(D67:D73)</f>
        <v>0</v>
      </c>
      <c r="E74" s="340"/>
      <c r="F74" s="325"/>
      <c r="G74" s="2169" t="s">
        <v>754</v>
      </c>
      <c r="H74" s="2170"/>
      <c r="I74" s="2170"/>
      <c r="J74" s="2170"/>
      <c r="K74" s="2170"/>
      <c r="L74" s="2170"/>
      <c r="M74" s="2170"/>
      <c r="N74" s="2171"/>
      <c r="O74" s="1459"/>
      <c r="P74" s="339"/>
      <c r="R74" s="2188"/>
      <c r="S74" s="2188"/>
      <c r="T74" s="2188"/>
      <c r="U74" s="2188"/>
    </row>
    <row r="75" spans="1:21" ht="18" customHeight="1">
      <c r="A75" s="334"/>
      <c r="B75" s="342"/>
      <c r="C75" s="342"/>
      <c r="D75" s="343"/>
      <c r="E75" s="340"/>
      <c r="F75" s="325"/>
      <c r="G75" s="2172" t="s">
        <v>755</v>
      </c>
      <c r="H75" s="2173"/>
      <c r="I75" s="2173"/>
      <c r="J75" s="2173"/>
      <c r="K75" s="2173"/>
      <c r="L75" s="2173"/>
      <c r="M75" s="2173"/>
      <c r="N75" s="2174"/>
      <c r="O75" s="1459"/>
      <c r="P75" s="339"/>
      <c r="R75" s="2188"/>
      <c r="S75" s="2188"/>
      <c r="T75" s="2188"/>
      <c r="U75" s="2188"/>
    </row>
    <row r="76" spans="1:21" ht="14.85" customHeight="1">
      <c r="A76" s="334"/>
      <c r="B76" s="2175" t="s">
        <v>756</v>
      </c>
      <c r="C76" s="2175"/>
      <c r="D76" s="2176"/>
      <c r="E76" s="340"/>
      <c r="F76" s="325"/>
      <c r="G76" s="2169" t="s">
        <v>757</v>
      </c>
      <c r="H76" s="2170"/>
      <c r="I76" s="2170"/>
      <c r="J76" s="2170"/>
      <c r="K76" s="2170"/>
      <c r="L76" s="2170"/>
      <c r="M76" s="2170"/>
      <c r="N76" s="2171"/>
      <c r="O76" s="1459"/>
      <c r="P76" s="339"/>
      <c r="R76" s="2188"/>
      <c r="S76" s="2188"/>
      <c r="T76" s="2188"/>
      <c r="U76" s="2188"/>
    </row>
    <row r="77" spans="1:21" ht="14.85" customHeight="1">
      <c r="A77" s="334"/>
      <c r="B77" s="2177"/>
      <c r="C77" s="2178"/>
      <c r="D77" s="2179"/>
      <c r="E77" s="340"/>
      <c r="F77" s="325"/>
      <c r="G77" s="2186" t="s">
        <v>758</v>
      </c>
      <c r="H77" s="2187"/>
      <c r="I77" s="2187"/>
      <c r="J77" s="2187"/>
      <c r="K77" s="2187"/>
      <c r="L77" s="2187"/>
      <c r="M77" s="2187"/>
      <c r="N77" s="2187"/>
      <c r="O77" s="70"/>
      <c r="P77" s="339"/>
      <c r="R77" s="2188"/>
      <c r="S77" s="2188"/>
      <c r="T77" s="2188"/>
      <c r="U77" s="2188"/>
    </row>
    <row r="78" spans="1:21" ht="14.85" customHeight="1">
      <c r="A78" s="334"/>
      <c r="B78" s="2180"/>
      <c r="C78" s="2181"/>
      <c r="D78" s="2182"/>
      <c r="E78" s="340"/>
      <c r="F78" s="325"/>
      <c r="G78" s="2169" t="s">
        <v>759</v>
      </c>
      <c r="H78" s="2170"/>
      <c r="I78" s="2170"/>
      <c r="J78" s="2170"/>
      <c r="K78" s="2170"/>
      <c r="L78" s="2170"/>
      <c r="M78" s="2170"/>
      <c r="N78" s="2171"/>
      <c r="O78" s="1459"/>
      <c r="P78" s="339"/>
    </row>
    <row r="79" spans="1:21" ht="14.85" customHeight="1">
      <c r="A79" s="334"/>
      <c r="B79" s="2183"/>
      <c r="C79" s="2184"/>
      <c r="D79" s="2185"/>
      <c r="E79" s="340"/>
      <c r="F79" s="325"/>
      <c r="G79" s="2169" t="s">
        <v>757</v>
      </c>
      <c r="H79" s="2170"/>
      <c r="I79" s="2170"/>
      <c r="J79" s="2170"/>
      <c r="K79" s="2170"/>
      <c r="L79" s="2170"/>
      <c r="M79" s="2170"/>
      <c r="N79" s="2171"/>
      <c r="O79" s="1459"/>
      <c r="P79" s="339"/>
    </row>
    <row r="80" spans="1:21" ht="12.75" customHeight="1" thickBot="1">
      <c r="A80" s="344"/>
      <c r="B80" s="345"/>
      <c r="C80" s="345"/>
      <c r="D80" s="345"/>
      <c r="E80" s="346"/>
      <c r="F80" s="347"/>
      <c r="G80" s="345"/>
      <c r="H80" s="345"/>
      <c r="I80" s="345"/>
      <c r="J80" s="345"/>
      <c r="K80" s="345"/>
      <c r="L80" s="345"/>
      <c r="M80" s="345"/>
      <c r="N80" s="345"/>
      <c r="O80" s="345"/>
      <c r="P80" s="348"/>
    </row>
    <row r="81" spans="1:16"/>
    <row r="82" spans="1:16" ht="14.25" customHeight="1">
      <c r="A82" s="1060" t="s">
        <v>760</v>
      </c>
      <c r="B82" s="1061"/>
      <c r="C82" s="1061"/>
      <c r="D82" s="1061"/>
      <c r="E82" s="1061"/>
      <c r="F82" s="1061"/>
      <c r="G82" s="1061"/>
      <c r="H82" s="1061"/>
      <c r="I82" s="1061"/>
      <c r="J82" s="1062"/>
      <c r="K82" s="1062"/>
      <c r="L82" s="1062"/>
      <c r="M82" s="1062"/>
      <c r="N82" s="1062"/>
      <c r="O82" s="1062"/>
      <c r="P82" s="1062"/>
    </row>
    <row r="83" spans="1:16" ht="14.25" customHeight="1">
      <c r="A83" s="2158"/>
      <c r="B83" s="2159"/>
      <c r="C83" s="2159"/>
      <c r="D83" s="2159"/>
      <c r="E83" s="2159"/>
      <c r="F83" s="2159"/>
      <c r="G83" s="2159"/>
      <c r="H83" s="2159"/>
      <c r="I83" s="2159"/>
      <c r="J83" s="2159"/>
      <c r="K83" s="2159"/>
      <c r="L83" s="2159"/>
      <c r="M83" s="2159"/>
      <c r="N83" s="2159"/>
      <c r="O83" s="2159"/>
      <c r="P83" s="2160"/>
    </row>
    <row r="84" spans="1:16">
      <c r="A84" s="2161"/>
      <c r="B84" s="2162"/>
      <c r="C84" s="2162"/>
      <c r="D84" s="2162"/>
      <c r="E84" s="2162"/>
      <c r="F84" s="2162"/>
      <c r="G84" s="2162"/>
      <c r="H84" s="2162"/>
      <c r="I84" s="2162"/>
      <c r="J84" s="2162"/>
      <c r="K84" s="2162"/>
      <c r="L84" s="2162"/>
      <c r="M84" s="2162"/>
      <c r="N84" s="2162"/>
      <c r="O84" s="2162"/>
      <c r="P84" s="2163"/>
    </row>
    <row r="85" spans="1:16">
      <c r="A85" s="2161"/>
      <c r="B85" s="2162"/>
      <c r="C85" s="2162"/>
      <c r="D85" s="2162"/>
      <c r="E85" s="2162"/>
      <c r="F85" s="2162"/>
      <c r="G85" s="2162"/>
      <c r="H85" s="2162"/>
      <c r="I85" s="2162"/>
      <c r="J85" s="2162"/>
      <c r="K85" s="2162"/>
      <c r="L85" s="2162"/>
      <c r="M85" s="2162"/>
      <c r="N85" s="2162"/>
      <c r="O85" s="2162"/>
      <c r="P85" s="2163"/>
    </row>
    <row r="86" spans="1:16">
      <c r="A86" s="2161"/>
      <c r="B86" s="2162"/>
      <c r="C86" s="2162"/>
      <c r="D86" s="2162"/>
      <c r="E86" s="2162"/>
      <c r="F86" s="2162"/>
      <c r="G86" s="2162"/>
      <c r="H86" s="2162"/>
      <c r="I86" s="2162"/>
      <c r="J86" s="2162"/>
      <c r="K86" s="2162"/>
      <c r="L86" s="2162"/>
      <c r="M86" s="2162"/>
      <c r="N86" s="2162"/>
      <c r="O86" s="2162"/>
      <c r="P86" s="2163"/>
    </row>
    <row r="87" spans="1:16">
      <c r="A87" s="2161"/>
      <c r="B87" s="2162"/>
      <c r="C87" s="2162"/>
      <c r="D87" s="2162"/>
      <c r="E87" s="2162"/>
      <c r="F87" s="2162"/>
      <c r="G87" s="2162"/>
      <c r="H87" s="2162"/>
      <c r="I87" s="2162"/>
      <c r="J87" s="2162"/>
      <c r="K87" s="2162"/>
      <c r="L87" s="2162"/>
      <c r="M87" s="2162"/>
      <c r="N87" s="2162"/>
      <c r="O87" s="2162"/>
      <c r="P87" s="2163"/>
    </row>
    <row r="88" spans="1:16">
      <c r="A88" s="2161"/>
      <c r="B88" s="2162"/>
      <c r="C88" s="2162"/>
      <c r="D88" s="2162"/>
      <c r="E88" s="2162"/>
      <c r="F88" s="2162"/>
      <c r="G88" s="2162"/>
      <c r="H88" s="2162"/>
      <c r="I88" s="2162"/>
      <c r="J88" s="2162"/>
      <c r="K88" s="2162"/>
      <c r="L88" s="2162"/>
      <c r="M88" s="2162"/>
      <c r="N88" s="2162"/>
      <c r="O88" s="2162"/>
      <c r="P88" s="2163"/>
    </row>
    <row r="89" spans="1:16">
      <c r="A89" s="2164"/>
      <c r="B89" s="2165"/>
      <c r="C89" s="2165"/>
      <c r="D89" s="2165"/>
      <c r="E89" s="2165"/>
      <c r="F89" s="2165"/>
      <c r="G89" s="2165"/>
      <c r="H89" s="2165"/>
      <c r="I89" s="2165"/>
      <c r="J89" s="2165"/>
      <c r="K89" s="2165"/>
      <c r="L89" s="2165"/>
      <c r="M89" s="2165"/>
      <c r="N89" s="2165"/>
      <c r="O89" s="2165"/>
      <c r="P89" s="2166"/>
    </row>
    <row r="90" spans="1:16"/>
  </sheetData>
  <sheetProtection algorithmName="SHA-512" hashValue="z5AoUCaYhwuMTqM42CIUHkjgtXYmpXI5SoFAvoqNq13NxpI1wbwy4ep6VGQnkB5XwEH5ZcmTtMZ4W/lzBj1MZw==" saltValue="ytaBAqvrBlTHWFXRRHfcpw==" spinCount="100000" sheet="1" objects="1" scenarios="1" formatCells="0" formatColumns="0" formatRows="0" insertColumns="0" insertRows="0" insertHyperlinks="0" deleteColumns="0" deleteRows="0" sort="0" autoFilter="0" pivotTables="0"/>
  <mergeCells count="56">
    <mergeCell ref="R65:U77"/>
    <mergeCell ref="B66:C66"/>
    <mergeCell ref="G66:N66"/>
    <mergeCell ref="B67:C67"/>
    <mergeCell ref="G67:N67"/>
    <mergeCell ref="B68:C68"/>
    <mergeCell ref="G68:N68"/>
    <mergeCell ref="B69:C69"/>
    <mergeCell ref="B73:C73"/>
    <mergeCell ref="G73:N73"/>
    <mergeCell ref="B72:C72"/>
    <mergeCell ref="G72:N72"/>
    <mergeCell ref="B70:C70"/>
    <mergeCell ref="G70:N70"/>
    <mergeCell ref="F63:P63"/>
    <mergeCell ref="B64:E65"/>
    <mergeCell ref="G64:P65"/>
    <mergeCell ref="A83:P89"/>
    <mergeCell ref="B74:C74"/>
    <mergeCell ref="G74:N74"/>
    <mergeCell ref="G75:N75"/>
    <mergeCell ref="B76:D76"/>
    <mergeCell ref="G76:N76"/>
    <mergeCell ref="B77:D79"/>
    <mergeCell ref="G77:N77"/>
    <mergeCell ref="G78:N78"/>
    <mergeCell ref="G79:N79"/>
    <mergeCell ref="G69:N69"/>
    <mergeCell ref="B71:C71"/>
    <mergeCell ref="G71:N71"/>
    <mergeCell ref="B5:D5"/>
    <mergeCell ref="E5:G5"/>
    <mergeCell ref="H5:L5"/>
    <mergeCell ref="Q1:R1"/>
    <mergeCell ref="S1:U1"/>
    <mergeCell ref="B3:D3"/>
    <mergeCell ref="F3:G3"/>
    <mergeCell ref="M3:U3"/>
    <mergeCell ref="A8:W8"/>
    <mergeCell ref="D9:D11"/>
    <mergeCell ref="E9:P9"/>
    <mergeCell ref="Q9:V9"/>
    <mergeCell ref="E10:H10"/>
    <mergeCell ref="W9:W10"/>
    <mergeCell ref="A60:U61"/>
    <mergeCell ref="A59:U59"/>
    <mergeCell ref="M10:P10"/>
    <mergeCell ref="Q10:R10"/>
    <mergeCell ref="S10:T10"/>
    <mergeCell ref="U10:V10"/>
    <mergeCell ref="A9:A11"/>
    <mergeCell ref="I10:L10"/>
    <mergeCell ref="A55:B55"/>
    <mergeCell ref="A57:U58"/>
    <mergeCell ref="B9:B11"/>
    <mergeCell ref="C9:C11"/>
  </mergeCells>
  <conditionalFormatting sqref="A57">
    <cfRule type="cellIs" dxfId="366" priority="37" stopIfTrue="1" operator="equal">
      <formula>0</formula>
    </cfRule>
  </conditionalFormatting>
  <conditionalFormatting sqref="A60">
    <cfRule type="cellIs" dxfId="365" priority="5" stopIfTrue="1" operator="equal">
      <formula>0</formula>
    </cfRule>
  </conditionalFormatting>
  <conditionalFormatting sqref="A83">
    <cfRule type="cellIs" dxfId="364" priority="32" stopIfTrue="1" operator="equal">
      <formula>0</formula>
    </cfRule>
  </conditionalFormatting>
  <conditionalFormatting sqref="A12:B54">
    <cfRule type="cellIs" dxfId="363" priority="16" stopIfTrue="1" operator="equal">
      <formula>0</formula>
    </cfRule>
  </conditionalFormatting>
  <conditionalFormatting sqref="A55:Q55 S55 U55">
    <cfRule type="cellIs" dxfId="362" priority="20" stopIfTrue="1" operator="equal">
      <formula>0</formula>
    </cfRule>
  </conditionalFormatting>
  <conditionalFormatting sqref="B3">
    <cfRule type="cellIs" dxfId="361" priority="25" stopIfTrue="1" operator="equal">
      <formula>0</formula>
    </cfRule>
  </conditionalFormatting>
  <conditionalFormatting sqref="B5">
    <cfRule type="containsBlanks" dxfId="360" priority="42">
      <formula>LEN(TRIM(B5))=0</formula>
    </cfRule>
    <cfRule type="cellIs" dxfId="359" priority="45" stopIfTrue="1" operator="equal">
      <formula>0</formula>
    </cfRule>
  </conditionalFormatting>
  <conditionalFormatting sqref="B77">
    <cfRule type="containsBlanks" dxfId="358" priority="38" stopIfTrue="1">
      <formula>LEN(TRIM(B77))=0</formula>
    </cfRule>
  </conditionalFormatting>
  <conditionalFormatting sqref="C12:D54">
    <cfRule type="cellIs" dxfId="357" priority="14" operator="equal">
      <formula>0</formula>
    </cfRule>
    <cfRule type="containsBlanks" dxfId="356" priority="15" stopIfTrue="1">
      <formula>LEN(TRIM(C12))=0</formula>
    </cfRule>
  </conditionalFormatting>
  <conditionalFormatting sqref="D67:D73">
    <cfRule type="cellIs" dxfId="355" priority="49" stopIfTrue="1" operator="equal">
      <formula>0</formula>
    </cfRule>
  </conditionalFormatting>
  <conditionalFormatting sqref="E12:L20 E21:P54">
    <cfRule type="containsBlanks" dxfId="354" priority="18" stopIfTrue="1">
      <formula>LEN(TRIM(E12))=0</formula>
    </cfRule>
  </conditionalFormatting>
  <conditionalFormatting sqref="F3:G3">
    <cfRule type="cellIs" dxfId="353" priority="23" stopIfTrue="1" operator="equal">
      <formula>0</formula>
    </cfRule>
  </conditionalFormatting>
  <conditionalFormatting sqref="G21:G54">
    <cfRule type="cellIs" dxfId="352" priority="21" operator="equal">
      <formula>0</formula>
    </cfRule>
  </conditionalFormatting>
  <conditionalFormatting sqref="H5">
    <cfRule type="cellIs" dxfId="351" priority="43" stopIfTrue="1" operator="equal">
      <formula>0</formula>
    </cfRule>
  </conditionalFormatting>
  <conditionalFormatting sqref="I3">
    <cfRule type="cellIs" dxfId="350" priority="24" stopIfTrue="1" operator="equal">
      <formula>0</formula>
    </cfRule>
  </conditionalFormatting>
  <conditionalFormatting sqref="M3">
    <cfRule type="cellIs" dxfId="349" priority="22" stopIfTrue="1" operator="equal">
      <formula>0</formula>
    </cfRule>
  </conditionalFormatting>
  <conditionalFormatting sqref="M12:P23">
    <cfRule type="containsBlanks" dxfId="348" priority="17" stopIfTrue="1">
      <formula>LEN(TRIM(M12))=0</formula>
    </cfRule>
  </conditionalFormatting>
  <conditionalFormatting sqref="O72:O76 O68:O70 O78:O79">
    <cfRule type="cellIs" dxfId="347" priority="48" stopIfTrue="1" operator="equal">
      <formula>0</formula>
    </cfRule>
  </conditionalFormatting>
  <conditionalFormatting sqref="O72:O76">
    <cfRule type="cellIs" dxfId="346" priority="39" stopIfTrue="1" operator="equal">
      <formula>0</formula>
    </cfRule>
  </conditionalFormatting>
  <conditionalFormatting sqref="Q12:U54">
    <cfRule type="cellIs" dxfId="345" priority="11" stopIfTrue="1" operator="equal">
      <formula>0</formula>
    </cfRule>
  </conditionalFormatting>
  <conditionalFormatting sqref="Q12:W12 W13:W54 R12:R54">
    <cfRule type="containsBlanks" dxfId="344" priority="13" stopIfTrue="1">
      <formula>LEN(TRIM(Q12))=0</formula>
    </cfRule>
  </conditionalFormatting>
  <conditionalFormatting sqref="R5 T5">
    <cfRule type="cellIs" dxfId="343" priority="34" operator="equal">
      <formula>0</formula>
    </cfRule>
  </conditionalFormatting>
  <conditionalFormatting sqref="R55">
    <cfRule type="cellIs" dxfId="342" priority="1" stopIfTrue="1" operator="equal">
      <formula>0</formula>
    </cfRule>
  </conditionalFormatting>
  <conditionalFormatting sqref="T13:T54">
    <cfRule type="containsBlanks" dxfId="341" priority="6" stopIfTrue="1">
      <formula>LEN(TRIM(T13))=0</formula>
    </cfRule>
  </conditionalFormatting>
  <conditionalFormatting sqref="T55">
    <cfRule type="cellIs" dxfId="340" priority="2" stopIfTrue="1" operator="equal">
      <formula>0</formula>
    </cfRule>
  </conditionalFormatting>
  <conditionalFormatting sqref="V12:V54">
    <cfRule type="cellIs" dxfId="339" priority="19" stopIfTrue="1" operator="equal">
      <formula>0</formula>
    </cfRule>
  </conditionalFormatting>
  <conditionalFormatting sqref="V12:V55">
    <cfRule type="cellIs" dxfId="338" priority="10" stopIfTrue="1" operator="equal">
      <formula>0</formula>
    </cfRule>
  </conditionalFormatting>
  <conditionalFormatting sqref="V13:V54">
    <cfRule type="containsBlanks" dxfId="337" priority="7" stopIfTrue="1">
      <formula>LEN(TRIM(V13))=0</formula>
    </cfRule>
  </conditionalFormatting>
  <conditionalFormatting sqref="W12:W54">
    <cfRule type="cellIs" dxfId="336" priority="12" operator="equal">
      <formula>0</formula>
    </cfRule>
  </conditionalFormatting>
  <dataValidations count="9">
    <dataValidation allowBlank="1" showInputMessage="1" showErrorMessage="1" errorTitle="dato erróneo" error="ingresar número entero" sqref="R65 A57 A60" xr:uid="{00000000-0002-0000-0300-000001000000}"/>
    <dataValidation type="whole" allowBlank="1" showInputMessage="1" showErrorMessage="1" errorTitle="DATO ERRÓNEO" error="ingrese sólo números" sqref="E12:L54 M27:M54 O27:P54" xr:uid="{16A063A0-E130-4C19-B67B-A5B591988E7A}">
      <formula1>0</formula1>
      <formula2>1000000</formula2>
    </dataValidation>
    <dataValidation type="whole" allowBlank="1" showInputMessage="1" showErrorMessage="1" errorTitle="dato erróneo" error="ingresar número entero" sqref="D67:D73 O77" xr:uid="{00000000-0002-0000-0300-000004000000}">
      <formula1>0</formula1>
      <formula2>1111111111111110</formula2>
    </dataValidation>
    <dataValidation allowBlank="1" showInputMessage="1" showErrorMessage="1" errorTitle="FORMATO AÑO ERRÓNEO" error="INGRESAR AÑO CON NÚMERO DE 4 DÍGITOS, POR EJEMPLO 2005" sqref="I3" xr:uid="{00000000-0002-0000-0300-000005000000}"/>
    <dataValidation type="whole" allowBlank="1" showInputMessage="1" showErrorMessage="1" errorTitle="FORMATO AÑO ERRÓNEO" error="INGRESAR AÑO CON NÚMERO DE 4 DÍGITOS, POR EJEMPLO 2005" sqref="F3:G3" xr:uid="{00000000-0002-0000-0300-000006000000}">
      <formula1>2000</formula1>
      <formula2>2200</formula2>
    </dataValidation>
    <dataValidation type="list" allowBlank="1" showDropDown="1" showInputMessage="1" showErrorMessage="1" errorTitle="DATO ERRÓNEO" error="marque una X" sqref="O68:O70 O78:O79 O72:O76" xr:uid="{00000000-0002-0000-0300-000002000000}">
      <formula1>$Y$5:$Y$6</formula1>
    </dataValidation>
    <dataValidation type="list" allowBlank="1" showInputMessage="1" showErrorMessage="1" sqref="B5:D5" xr:uid="{00000000-0002-0000-0300-000007000000}">
      <formula1>$Y$1</formula1>
    </dataValidation>
    <dataValidation type="list" allowBlank="1" showInputMessage="1" showErrorMessage="1" errorTitle="DATO ERRÓNEO" error="ingrese sólo números" sqref="W12:W54" xr:uid="{E8E9979A-DD81-46DD-AD0A-FE14A7CAB161}">
      <formula1>$Y$8:$Y$9</formula1>
    </dataValidation>
    <dataValidation type="list" allowBlank="1" showInputMessage="1" showErrorMessage="1" sqref="D12:D54" xr:uid="{157B0629-E059-41C2-B78E-AC9C3E80EF3D}">
      <formula1>$Y$8:$Y$9</formula1>
    </dataValidation>
  </dataValidations>
  <pageMargins left="0" right="0" top="0" bottom="0" header="0.31496062992125984" footer="0.31496062992125984"/>
  <pageSetup paperSize="9" scale="78" fitToWidth="0" orientation="landscape"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Q64"/>
  <sheetViews>
    <sheetView showGridLines="0" topLeftCell="A27" zoomScale="145" zoomScaleNormal="145" workbookViewId="0">
      <selection activeCell="H35" sqref="H35"/>
    </sheetView>
  </sheetViews>
  <sheetFormatPr defaultColWidth="0" defaultRowHeight="12.75" zeroHeight="1"/>
  <cols>
    <col min="1" max="1" width="2.42578125" style="77" customWidth="1"/>
    <col min="2" max="2" width="17.42578125" style="77" customWidth="1"/>
    <col min="3" max="3" width="19" style="77" customWidth="1"/>
    <col min="4" max="4" width="11.42578125" style="77" customWidth="1"/>
    <col min="5" max="5" width="9.42578125" style="77" bestFit="1" customWidth="1"/>
    <col min="6" max="6" width="13.42578125" style="77" customWidth="1"/>
    <col min="7" max="7" width="20" style="77" customWidth="1"/>
    <col min="8" max="8" width="9.42578125" style="77" customWidth="1"/>
    <col min="9" max="9" width="6.42578125" style="77" customWidth="1"/>
    <col min="10" max="10" width="3.42578125" style="77" customWidth="1"/>
    <col min="11" max="13" width="11.42578125" style="77" hidden="1" customWidth="1"/>
    <col min="14" max="14" width="0" style="77" hidden="1" customWidth="1"/>
    <col min="15" max="15" width="11.42578125" style="77" hidden="1" customWidth="1"/>
    <col min="16" max="17" width="0" style="77" hidden="1" customWidth="1"/>
    <col min="18" max="18" width="11.42578125" style="77" hidden="1" customWidth="1"/>
    <col min="19" max="16384" width="11.42578125" style="77" hidden="1"/>
  </cols>
  <sheetData>
    <row r="1" spans="2:17" ht="18.75">
      <c r="B1" s="349" t="s">
        <v>761</v>
      </c>
      <c r="C1" s="96"/>
      <c r="D1" s="96"/>
      <c r="E1" s="96"/>
      <c r="F1" s="96"/>
      <c r="G1" s="350" t="s">
        <v>711</v>
      </c>
      <c r="H1" s="2196">
        <f>+'F1 COBERTURA ESTABLECIMIENTOS'!N4</f>
        <v>0</v>
      </c>
      <c r="I1" s="2196"/>
      <c r="J1" s="96"/>
      <c r="K1" s="96"/>
      <c r="L1" s="96"/>
      <c r="M1" s="96"/>
      <c r="N1" s="96"/>
      <c r="O1" s="96"/>
      <c r="P1" s="96"/>
      <c r="Q1" s="96"/>
    </row>
    <row r="2" spans="2:17" ht="9.75" customHeight="1">
      <c r="B2" s="226" t="s">
        <v>612</v>
      </c>
      <c r="C2" s="96"/>
      <c r="D2" s="96"/>
      <c r="E2" s="96"/>
      <c r="F2" s="96"/>
      <c r="G2" s="96"/>
      <c r="H2" s="96"/>
      <c r="I2" s="96"/>
      <c r="J2" s="96"/>
      <c r="K2" s="96"/>
      <c r="L2" s="96"/>
      <c r="M2" s="96"/>
      <c r="N2" s="96"/>
      <c r="O2" s="96"/>
      <c r="P2" s="96"/>
      <c r="Q2" s="96"/>
    </row>
    <row r="3" spans="2:17" ht="15">
      <c r="B3" s="193" t="s">
        <v>512</v>
      </c>
      <c r="C3" s="2197">
        <f>'F1 COBERTURA ESTABLECIMIENTOS'!C10</f>
        <v>0</v>
      </c>
      <c r="D3" s="2198"/>
      <c r="E3" s="2198"/>
      <c r="F3" s="351" t="s">
        <v>513</v>
      </c>
      <c r="G3" s="1461">
        <f>+'F1 COBERTURA ESTABLECIMIENTOS'!G10</f>
        <v>2025</v>
      </c>
      <c r="H3" s="352" t="s">
        <v>714</v>
      </c>
      <c r="I3" s="1461" t="str">
        <f>'F1 COBERTURA ESTABLECIMIENTOS'!K10</f>
        <v/>
      </c>
      <c r="J3" s="96"/>
      <c r="K3" s="96"/>
      <c r="L3" s="96"/>
      <c r="M3" s="96"/>
      <c r="N3" s="96"/>
      <c r="O3" s="96"/>
      <c r="P3" s="96"/>
      <c r="Q3" s="96"/>
    </row>
    <row r="4" spans="2:17" ht="6.75" customHeight="1">
      <c r="B4" s="353"/>
      <c r="C4" s="96"/>
      <c r="D4" s="96"/>
      <c r="E4" s="96"/>
      <c r="F4" s="96"/>
      <c r="G4" s="96"/>
      <c r="H4" s="96"/>
      <c r="I4" s="96"/>
      <c r="J4" s="96"/>
      <c r="K4" s="96"/>
      <c r="L4" s="96"/>
      <c r="M4" s="96"/>
      <c r="N4" s="96"/>
      <c r="O4" s="96"/>
      <c r="P4" s="96"/>
      <c r="Q4" s="96"/>
    </row>
    <row r="5" spans="2:17" ht="15" customHeight="1">
      <c r="B5" s="193" t="s">
        <v>516</v>
      </c>
      <c r="C5" s="2199" t="str">
        <f>'F1 COBERTURA ESTABLECIMIENTOS'!C13</f>
        <v/>
      </c>
      <c r="D5" s="2199"/>
      <c r="E5" s="2199"/>
      <c r="F5" s="2199"/>
      <c r="G5" s="2199"/>
      <c r="H5" s="2199"/>
      <c r="I5" s="193"/>
      <c r="J5" s="193"/>
      <c r="K5" s="96"/>
      <c r="L5" s="96"/>
      <c r="M5" s="96"/>
      <c r="N5" s="96"/>
      <c r="O5" s="103"/>
      <c r="P5" s="96"/>
      <c r="Q5" s="96"/>
    </row>
    <row r="6" spans="2:17" ht="6.75" customHeight="1">
      <c r="B6" s="193"/>
      <c r="C6" s="193"/>
      <c r="D6" s="193"/>
      <c r="E6" s="193"/>
      <c r="F6" s="193"/>
      <c r="G6" s="193"/>
      <c r="H6" s="193"/>
      <c r="I6" s="193"/>
      <c r="J6" s="193"/>
      <c r="K6" s="96"/>
      <c r="L6" s="96"/>
      <c r="M6" s="96"/>
      <c r="N6" s="96"/>
      <c r="O6" s="103"/>
      <c r="P6" s="103"/>
      <c r="Q6" s="172"/>
    </row>
    <row r="7" spans="2:17">
      <c r="B7" s="100"/>
      <c r="C7" s="96"/>
      <c r="D7" s="354" t="s">
        <v>717</v>
      </c>
      <c r="E7" s="355" t="s">
        <v>504</v>
      </c>
      <c r="F7" s="1462">
        <f>'F1 COBERTURA ESTABLECIMIENTOS'!I4</f>
        <v>0</v>
      </c>
      <c r="G7" s="355" t="s">
        <v>507</v>
      </c>
      <c r="H7" s="1462" t="str">
        <f>'F1 COBERTURA ESTABLECIMIENTOS'!I5</f>
        <v>X</v>
      </c>
      <c r="I7" s="96"/>
      <c r="J7" s="96"/>
      <c r="K7" s="96"/>
      <c r="L7" s="96"/>
      <c r="M7" s="96"/>
      <c r="N7" s="96"/>
      <c r="O7" s="103"/>
      <c r="P7" s="103"/>
      <c r="Q7" s="172"/>
    </row>
    <row r="8" spans="2:17" ht="13.5" thickBot="1">
      <c r="B8" s="100"/>
      <c r="C8" s="356"/>
      <c r="D8" s="355"/>
      <c r="E8" s="357"/>
      <c r="F8" s="100"/>
      <c r="G8" s="100"/>
      <c r="H8" s="355"/>
      <c r="I8" s="357"/>
      <c r="J8" s="96"/>
      <c r="K8" s="96"/>
      <c r="L8" s="96"/>
      <c r="M8" s="96"/>
      <c r="N8" s="96"/>
      <c r="O8" s="103"/>
      <c r="P8" s="103"/>
      <c r="Q8" s="172"/>
    </row>
    <row r="9" spans="2:17">
      <c r="B9" s="358" t="s">
        <v>762</v>
      </c>
      <c r="C9" s="359"/>
      <c r="D9" s="360" t="s">
        <v>763</v>
      </c>
      <c r="E9" s="359"/>
      <c r="F9" s="359"/>
      <c r="G9" s="359"/>
      <c r="H9" s="359"/>
      <c r="I9" s="361"/>
      <c r="J9" s="362"/>
      <c r="K9" s="96"/>
      <c r="L9" s="96"/>
      <c r="M9" s="96"/>
      <c r="N9" s="1988"/>
      <c r="O9" s="1988"/>
      <c r="P9" s="102"/>
      <c r="Q9" s="363"/>
    </row>
    <row r="10" spans="2:17" ht="5.25" customHeight="1">
      <c r="B10" s="364"/>
      <c r="C10" s="365"/>
      <c r="D10" s="365"/>
      <c r="E10" s="365"/>
      <c r="F10" s="365"/>
      <c r="G10" s="365"/>
      <c r="H10" s="365"/>
      <c r="I10" s="366"/>
      <c r="J10" s="362"/>
      <c r="K10" s="96"/>
      <c r="L10" s="96"/>
      <c r="M10" s="96"/>
      <c r="N10" s="96"/>
      <c r="O10" s="102"/>
      <c r="P10" s="102"/>
      <c r="Q10" s="96"/>
    </row>
    <row r="11" spans="2:17">
      <c r="B11" s="2210" t="s">
        <v>764</v>
      </c>
      <c r="C11" s="2211"/>
      <c r="D11" s="2211"/>
      <c r="E11" s="2211"/>
      <c r="F11" s="2211" t="s">
        <v>765</v>
      </c>
      <c r="G11" s="2211"/>
      <c r="H11" s="2211"/>
      <c r="I11" s="2212"/>
      <c r="J11" s="362"/>
      <c r="K11" s="96"/>
      <c r="L11" s="96"/>
      <c r="M11" s="96"/>
      <c r="N11" s="96"/>
      <c r="O11" s="102"/>
      <c r="P11" s="102"/>
      <c r="Q11" s="96"/>
    </row>
    <row r="12" spans="2:17" ht="15">
      <c r="B12" s="2213" t="s">
        <v>762</v>
      </c>
      <c r="C12" s="2214"/>
      <c r="D12" s="1463" t="s">
        <v>709</v>
      </c>
      <c r="E12" s="1463" t="s">
        <v>569</v>
      </c>
      <c r="F12" s="2215" t="s">
        <v>762</v>
      </c>
      <c r="G12" s="2215"/>
      <c r="H12" s="1463" t="s">
        <v>709</v>
      </c>
      <c r="I12" s="1464" t="s">
        <v>569</v>
      </c>
      <c r="J12" s="362"/>
      <c r="K12" s="96"/>
      <c r="L12" s="96"/>
      <c r="M12" s="96"/>
      <c r="N12" s="96"/>
      <c r="O12" s="96"/>
      <c r="P12" s="102"/>
      <c r="Q12" s="96"/>
    </row>
    <row r="13" spans="2:17" ht="18.75" customHeight="1">
      <c r="B13" s="2216" t="s">
        <v>766</v>
      </c>
      <c r="C13" s="2217"/>
      <c r="D13" s="1465">
        <f>+'F1 COBERTURA ESTABLECIMIENTOS'!$M$63</f>
        <v>0</v>
      </c>
      <c r="E13" s="1466"/>
      <c r="F13" s="2217" t="s">
        <v>766</v>
      </c>
      <c r="G13" s="2217"/>
      <c r="H13" s="1465">
        <f>+'F1 COBERTURA ESTABLECIMIENTOS'!$M$63</f>
        <v>0</v>
      </c>
      <c r="I13" s="1467"/>
      <c r="J13" s="362"/>
      <c r="K13" s="96"/>
      <c r="L13" s="96"/>
      <c r="M13" s="96"/>
      <c r="N13" s="96"/>
      <c r="O13" s="96"/>
      <c r="P13" s="102"/>
      <c r="Q13" s="96"/>
    </row>
    <row r="14" spans="2:17" ht="15.75" customHeight="1">
      <c r="B14" s="2206" t="s">
        <v>767</v>
      </c>
      <c r="C14" s="2207"/>
      <c r="D14" s="1953"/>
      <c r="E14" s="1468" t="str">
        <f>+IF(ISERROR(D14/D13),"",D14/D13)</f>
        <v/>
      </c>
      <c r="F14" s="2207" t="s">
        <v>768</v>
      </c>
      <c r="G14" s="2207"/>
      <c r="H14" s="1953"/>
      <c r="I14" s="1469" t="str">
        <f>+IF(ISERROR(H14/H13),"",H14/H13)</f>
        <v/>
      </c>
      <c r="J14" s="362"/>
      <c r="K14" s="96"/>
      <c r="L14" s="96"/>
      <c r="M14" s="96"/>
      <c r="N14" s="96"/>
      <c r="O14" s="96"/>
      <c r="P14" s="102"/>
      <c r="Q14" s="96"/>
    </row>
    <row r="15" spans="2:17" ht="15.75" customHeight="1">
      <c r="B15" s="2206" t="s">
        <v>769</v>
      </c>
      <c r="C15" s="2207"/>
      <c r="D15" s="1953"/>
      <c r="E15" s="1468" t="str">
        <f>+IF(ISERROR(D15/D14),"",D15/D14)</f>
        <v/>
      </c>
      <c r="F15" s="2207" t="s">
        <v>770</v>
      </c>
      <c r="G15" s="2207"/>
      <c r="H15" s="1953"/>
      <c r="I15" s="1469" t="str">
        <f>+IF(ISERROR(H15/H14),"",H15/H14)</f>
        <v/>
      </c>
      <c r="J15" s="362"/>
      <c r="K15" s="96"/>
      <c r="L15" s="96"/>
      <c r="M15" s="96"/>
      <c r="N15" s="96"/>
      <c r="O15" s="367" t="s">
        <v>625</v>
      </c>
      <c r="P15" s="102"/>
      <c r="Q15" s="96"/>
    </row>
    <row r="16" spans="2:17" ht="15.75" customHeight="1">
      <c r="B16" s="2206" t="s">
        <v>771</v>
      </c>
      <c r="C16" s="2207"/>
      <c r="D16" s="2208"/>
      <c r="E16" s="2208"/>
      <c r="F16" s="2207" t="s">
        <v>772</v>
      </c>
      <c r="G16" s="2207"/>
      <c r="H16" s="2202"/>
      <c r="I16" s="2203"/>
      <c r="J16" s="362"/>
      <c r="K16" s="96"/>
      <c r="L16" s="96"/>
      <c r="M16" s="96"/>
      <c r="N16" s="96"/>
      <c r="O16" s="367" t="s">
        <v>628</v>
      </c>
      <c r="P16" s="102"/>
      <c r="Q16" s="96"/>
    </row>
    <row r="17" spans="2:16" ht="15.75" customHeight="1">
      <c r="B17" s="2206" t="s">
        <v>773</v>
      </c>
      <c r="C17" s="2207"/>
      <c r="D17" s="2208"/>
      <c r="E17" s="2208"/>
      <c r="F17" s="2207" t="s">
        <v>774</v>
      </c>
      <c r="G17" s="2207"/>
      <c r="H17" s="2202"/>
      <c r="I17" s="2203"/>
      <c r="J17" s="362"/>
      <c r="K17" s="96"/>
      <c r="L17" s="96"/>
      <c r="M17" s="96"/>
      <c r="N17" s="96"/>
      <c r="O17" s="367" t="s">
        <v>634</v>
      </c>
      <c r="P17" s="102"/>
    </row>
    <row r="18" spans="2:16" ht="21" customHeight="1" thickBot="1">
      <c r="B18" s="2200" t="s">
        <v>775</v>
      </c>
      <c r="C18" s="2201"/>
      <c r="D18" s="2209"/>
      <c r="E18" s="2209"/>
      <c r="F18" s="2201" t="s">
        <v>776</v>
      </c>
      <c r="G18" s="2201"/>
      <c r="H18" s="2204"/>
      <c r="I18" s="2205"/>
      <c r="J18" s="362"/>
      <c r="K18" s="96"/>
      <c r="L18" s="96"/>
      <c r="M18" s="96"/>
      <c r="N18" s="96"/>
      <c r="O18" s="367" t="s">
        <v>635</v>
      </c>
      <c r="P18" s="102"/>
    </row>
    <row r="19" spans="2:16" ht="5.25" customHeight="1">
      <c r="B19" s="365"/>
      <c r="C19" s="365"/>
      <c r="D19" s="365"/>
      <c r="E19" s="365"/>
      <c r="F19" s="365"/>
      <c r="G19" s="365"/>
      <c r="H19" s="365"/>
      <c r="I19" s="365"/>
      <c r="J19" s="362"/>
      <c r="K19" s="96"/>
      <c r="L19" s="96"/>
      <c r="M19" s="96"/>
      <c r="N19" s="96"/>
      <c r="O19" s="367" t="s">
        <v>648</v>
      </c>
      <c r="P19" s="102"/>
    </row>
    <row r="20" spans="2:16">
      <c r="B20" s="368" t="s">
        <v>777</v>
      </c>
      <c r="C20" s="369"/>
      <c r="D20" s="369"/>
      <c r="E20" s="369"/>
      <c r="F20" s="369"/>
      <c r="G20" s="369"/>
      <c r="H20" s="369"/>
      <c r="I20" s="369"/>
      <c r="J20" s="370"/>
      <c r="K20" s="96"/>
      <c r="L20" s="96"/>
      <c r="M20" s="96"/>
      <c r="N20" s="96"/>
      <c r="O20" s="367" t="s">
        <v>649</v>
      </c>
      <c r="P20" s="96"/>
    </row>
    <row r="21" spans="2:16" ht="9.75" customHeight="1">
      <c r="B21" s="2218"/>
      <c r="C21" s="2219"/>
      <c r="D21" s="2219"/>
      <c r="E21" s="2219"/>
      <c r="F21" s="2219"/>
      <c r="G21" s="2219"/>
      <c r="H21" s="2219"/>
      <c r="I21" s="2220"/>
      <c r="J21" s="370"/>
      <c r="K21" s="96"/>
      <c r="L21" s="96"/>
      <c r="M21" s="96"/>
      <c r="N21" s="96"/>
      <c r="O21" s="367" t="s">
        <v>662</v>
      </c>
      <c r="P21" s="96"/>
    </row>
    <row r="22" spans="2:16" ht="9.75" customHeight="1">
      <c r="B22" s="2221"/>
      <c r="C22" s="2222"/>
      <c r="D22" s="2222"/>
      <c r="E22" s="2222"/>
      <c r="F22" s="2222"/>
      <c r="G22" s="2222"/>
      <c r="H22" s="2222"/>
      <c r="I22" s="2223"/>
      <c r="J22" s="96"/>
      <c r="K22" s="96"/>
      <c r="L22" s="96"/>
      <c r="M22" s="96"/>
      <c r="N22" s="96"/>
      <c r="O22" s="367" t="s">
        <v>667</v>
      </c>
      <c r="P22" s="96"/>
    </row>
    <row r="23" spans="2:16" ht="31.5" customHeight="1">
      <c r="B23" s="2224"/>
      <c r="C23" s="2225"/>
      <c r="D23" s="2225"/>
      <c r="E23" s="2225"/>
      <c r="F23" s="2225"/>
      <c r="G23" s="2225"/>
      <c r="H23" s="2225"/>
      <c r="I23" s="2226"/>
      <c r="J23" s="96"/>
      <c r="K23" s="96"/>
      <c r="L23" s="96"/>
      <c r="M23" s="96"/>
      <c r="N23" s="96"/>
      <c r="O23" s="367" t="s">
        <v>669</v>
      </c>
      <c r="P23" s="96"/>
    </row>
    <row r="24" spans="2:16" ht="3.75" customHeight="1">
      <c r="B24" s="100"/>
      <c r="C24" s="100"/>
      <c r="D24" s="100"/>
      <c r="E24" s="100"/>
      <c r="F24" s="100"/>
      <c r="G24" s="100"/>
      <c r="H24" s="100"/>
      <c r="I24" s="100"/>
      <c r="J24" s="96"/>
      <c r="K24" s="96"/>
      <c r="L24" s="96"/>
      <c r="M24" s="96"/>
      <c r="N24" s="96"/>
      <c r="O24" s="367" t="s">
        <v>672</v>
      </c>
      <c r="P24" s="96"/>
    </row>
    <row r="25" spans="2:16">
      <c r="B25" s="368" t="s">
        <v>778</v>
      </c>
      <c r="C25" s="369"/>
      <c r="D25" s="369"/>
      <c r="E25" s="369"/>
      <c r="F25" s="369"/>
      <c r="G25" s="369"/>
      <c r="H25" s="369"/>
      <c r="I25" s="369"/>
      <c r="J25" s="96"/>
      <c r="K25" s="96"/>
      <c r="L25" s="96"/>
      <c r="M25" s="96"/>
      <c r="N25" s="96"/>
      <c r="O25" s="367" t="s">
        <v>675</v>
      </c>
      <c r="P25" s="96"/>
    </row>
    <row r="26" spans="2:16">
      <c r="B26" s="2218"/>
      <c r="C26" s="2219"/>
      <c r="D26" s="2219"/>
      <c r="E26" s="2219"/>
      <c r="F26" s="2219"/>
      <c r="G26" s="2219"/>
      <c r="H26" s="2219"/>
      <c r="I26" s="2220"/>
      <c r="J26" s="96"/>
      <c r="K26" s="96"/>
      <c r="L26" s="96"/>
      <c r="M26" s="96"/>
      <c r="N26" s="96"/>
      <c r="O26" s="367" t="s">
        <v>678</v>
      </c>
      <c r="P26" s="96"/>
    </row>
    <row r="27" spans="2:16" ht="43.5" customHeight="1">
      <c r="B27" s="2224"/>
      <c r="C27" s="2225"/>
      <c r="D27" s="2225"/>
      <c r="E27" s="2225"/>
      <c r="F27" s="2225"/>
      <c r="G27" s="2225"/>
      <c r="H27" s="2225"/>
      <c r="I27" s="2226"/>
      <c r="J27" s="96"/>
      <c r="K27" s="96"/>
      <c r="L27" s="96"/>
      <c r="M27" s="96"/>
      <c r="N27" s="96"/>
      <c r="O27" s="96"/>
      <c r="P27" s="96"/>
    </row>
    <row r="28" spans="2:16" ht="6.75" customHeight="1" thickBot="1">
      <c r="B28" s="100"/>
      <c r="C28" s="100"/>
      <c r="D28" s="100"/>
      <c r="E28" s="100"/>
      <c r="F28" s="100"/>
      <c r="G28" s="100"/>
      <c r="H28" s="100"/>
      <c r="I28" s="100"/>
      <c r="J28" s="96"/>
      <c r="K28" s="96"/>
      <c r="L28" s="96"/>
      <c r="M28" s="96"/>
      <c r="N28" s="96"/>
      <c r="O28" s="367" t="s">
        <v>779</v>
      </c>
      <c r="P28" s="96"/>
    </row>
    <row r="29" spans="2:16">
      <c r="B29" s="371" t="s">
        <v>780</v>
      </c>
      <c r="C29" s="372"/>
      <c r="D29" s="372"/>
      <c r="E29" s="373" t="s">
        <v>763</v>
      </c>
      <c r="F29" s="372"/>
      <c r="G29" s="372"/>
      <c r="H29" s="372"/>
      <c r="I29" s="374"/>
      <c r="J29" s="96"/>
      <c r="K29" s="96"/>
      <c r="L29" s="96"/>
      <c r="M29" s="96"/>
      <c r="N29" s="96"/>
      <c r="O29" s="367" t="s">
        <v>781</v>
      </c>
      <c r="P29" s="96"/>
    </row>
    <row r="30" spans="2:16" ht="6" customHeight="1">
      <c r="B30" s="364"/>
      <c r="C30" s="365"/>
      <c r="D30" s="365"/>
      <c r="E30" s="365"/>
      <c r="F30" s="365"/>
      <c r="G30" s="365"/>
      <c r="H30" s="365"/>
      <c r="I30" s="366"/>
      <c r="J30" s="96"/>
      <c r="K30" s="96"/>
      <c r="L30" s="96"/>
      <c r="M30" s="96"/>
      <c r="N30" s="96"/>
      <c r="O30" s="367" t="s">
        <v>782</v>
      </c>
      <c r="P30" s="96"/>
    </row>
    <row r="31" spans="2:16">
      <c r="B31" s="2210" t="s">
        <v>783</v>
      </c>
      <c r="C31" s="2211"/>
      <c r="D31" s="2211"/>
      <c r="E31" s="2211"/>
      <c r="F31" s="2233" t="s">
        <v>784</v>
      </c>
      <c r="G31" s="2233"/>
      <c r="H31" s="2233"/>
      <c r="I31" s="2234"/>
      <c r="J31" s="96"/>
      <c r="K31" s="96"/>
      <c r="L31" s="96"/>
      <c r="M31" s="96"/>
      <c r="N31" s="96"/>
      <c r="O31" s="367" t="s">
        <v>785</v>
      </c>
      <c r="P31" s="96"/>
    </row>
    <row r="32" spans="2:16" ht="15">
      <c r="B32" s="2213" t="s">
        <v>786</v>
      </c>
      <c r="C32" s="2214"/>
      <c r="D32" s="1463" t="s">
        <v>709</v>
      </c>
      <c r="E32" s="1463" t="s">
        <v>569</v>
      </c>
      <c r="F32" s="2227" t="s">
        <v>786</v>
      </c>
      <c r="G32" s="2227"/>
      <c r="H32" s="1470" t="s">
        <v>709</v>
      </c>
      <c r="I32" s="1471" t="s">
        <v>569</v>
      </c>
      <c r="J32" s="96"/>
      <c r="K32" s="96"/>
      <c r="L32" s="96"/>
      <c r="M32" s="96"/>
      <c r="N32" s="96"/>
      <c r="O32" s="367" t="s">
        <v>189</v>
      </c>
      <c r="P32" s="96"/>
    </row>
    <row r="33" spans="2:12" ht="15" customHeight="1">
      <c r="B33" s="2230" t="s">
        <v>787</v>
      </c>
      <c r="C33" s="2231"/>
      <c r="D33" s="1472">
        <f>+'F1 COBERTURA ESTABLECIMIENTOS'!$F$75</f>
        <v>0</v>
      </c>
      <c r="E33" s="1466"/>
      <c r="F33" s="2232" t="s">
        <v>788</v>
      </c>
      <c r="G33" s="2232"/>
      <c r="H33" s="1472">
        <f>+'F1 COBERTURA ESTABLECIMIENTOS'!$F$75</f>
        <v>0</v>
      </c>
      <c r="I33" s="1467"/>
      <c r="J33" s="96"/>
      <c r="K33" s="96"/>
      <c r="L33" s="96"/>
    </row>
    <row r="34" spans="2:12" ht="18.75" customHeight="1">
      <c r="B34" s="2228" t="s">
        <v>767</v>
      </c>
      <c r="C34" s="2229"/>
      <c r="D34" s="1953"/>
      <c r="E34" s="1468" t="str">
        <f>+IF(ISERROR(D34/D33),"",D34/D33)</f>
        <v/>
      </c>
      <c r="F34" s="2229" t="s">
        <v>768</v>
      </c>
      <c r="G34" s="2229"/>
      <c r="H34" s="1953"/>
      <c r="I34" s="1469" t="str">
        <f>+IF(ISERROR(H34/H33),"",H34/H33)</f>
        <v/>
      </c>
      <c r="J34" s="96"/>
      <c r="K34" s="96"/>
      <c r="L34" s="96"/>
    </row>
    <row r="35" spans="2:12" ht="18.75" customHeight="1">
      <c r="B35" s="2228" t="s">
        <v>769</v>
      </c>
      <c r="C35" s="2229"/>
      <c r="D35" s="1953"/>
      <c r="E35" s="1468" t="str">
        <f>+IF(ISERROR(D35/D34),"",D35/D34)</f>
        <v/>
      </c>
      <c r="F35" s="2229" t="s">
        <v>768</v>
      </c>
      <c r="G35" s="2229"/>
      <c r="H35" s="1953"/>
      <c r="I35" s="1469" t="str">
        <f>+IF(ISERROR(H35/H34),"",H35/H34)</f>
        <v/>
      </c>
      <c r="J35" s="96"/>
      <c r="K35" s="96"/>
      <c r="L35" s="96"/>
    </row>
    <row r="36" spans="2:12" ht="18.75" customHeight="1">
      <c r="B36" s="2228" t="s">
        <v>771</v>
      </c>
      <c r="C36" s="2229"/>
      <c r="D36" s="2208"/>
      <c r="E36" s="2208"/>
      <c r="F36" s="2229" t="s">
        <v>772</v>
      </c>
      <c r="G36" s="2229"/>
      <c r="H36" s="2202"/>
      <c r="I36" s="2203"/>
      <c r="J36" s="96"/>
      <c r="K36" s="96"/>
      <c r="L36" s="96"/>
    </row>
    <row r="37" spans="2:12" ht="18.75" customHeight="1">
      <c r="B37" s="2228" t="s">
        <v>773</v>
      </c>
      <c r="C37" s="2229"/>
      <c r="D37" s="2208"/>
      <c r="E37" s="2208"/>
      <c r="F37" s="2229" t="s">
        <v>774</v>
      </c>
      <c r="G37" s="2229"/>
      <c r="H37" s="2202"/>
      <c r="I37" s="2203"/>
      <c r="J37" s="96"/>
      <c r="K37" s="96"/>
      <c r="L37" s="96"/>
    </row>
    <row r="38" spans="2:12" ht="18.75" customHeight="1" thickBot="1">
      <c r="B38" s="2242" t="s">
        <v>789</v>
      </c>
      <c r="C38" s="2243"/>
      <c r="D38" s="2209"/>
      <c r="E38" s="2209"/>
      <c r="F38" s="2243" t="s">
        <v>790</v>
      </c>
      <c r="G38" s="2243"/>
      <c r="H38" s="2204"/>
      <c r="I38" s="2205"/>
      <c r="J38" s="96"/>
      <c r="K38" s="96"/>
      <c r="L38" s="96"/>
    </row>
    <row r="39" spans="2:12">
      <c r="B39" s="375" t="s">
        <v>791</v>
      </c>
      <c r="C39" s="370"/>
      <c r="D39" s="370"/>
      <c r="E39" s="370"/>
      <c r="F39" s="370"/>
      <c r="G39" s="370"/>
      <c r="H39" s="370"/>
      <c r="I39" s="370"/>
      <c r="J39" s="96"/>
      <c r="K39" s="96"/>
      <c r="L39" s="96"/>
    </row>
    <row r="40" spans="2:12" ht="65.25" customHeight="1">
      <c r="B40" s="2244"/>
      <c r="C40" s="2244"/>
      <c r="D40" s="2244"/>
      <c r="E40" s="2244"/>
      <c r="F40" s="2244"/>
      <c r="G40" s="2244"/>
      <c r="H40" s="2244"/>
      <c r="I40" s="2244"/>
      <c r="J40" s="96"/>
      <c r="K40" s="96"/>
      <c r="L40" s="96"/>
    </row>
    <row r="41" spans="2:12">
      <c r="B41" s="375" t="s">
        <v>792</v>
      </c>
      <c r="C41" s="370"/>
      <c r="D41" s="370"/>
      <c r="E41" s="370"/>
      <c r="F41" s="370"/>
      <c r="G41" s="370"/>
      <c r="H41" s="370"/>
      <c r="I41" s="370"/>
      <c r="J41" s="96"/>
      <c r="K41" s="96"/>
      <c r="L41" s="96"/>
    </row>
    <row r="42" spans="2:12" ht="62.25" customHeight="1">
      <c r="B42" s="2238"/>
      <c r="C42" s="2238"/>
      <c r="D42" s="2238"/>
      <c r="E42" s="2238"/>
      <c r="F42" s="2238"/>
      <c r="G42" s="2238"/>
      <c r="H42" s="2238"/>
      <c r="I42" s="2238"/>
      <c r="J42" s="96"/>
      <c r="K42" s="96"/>
      <c r="L42" s="96"/>
    </row>
    <row r="43" spans="2:12" ht="9.75" customHeight="1" thickBot="1">
      <c r="B43" s="96"/>
      <c r="C43" s="96"/>
      <c r="D43" s="96"/>
      <c r="E43" s="96"/>
      <c r="F43" s="96"/>
      <c r="G43" s="96"/>
      <c r="H43" s="96"/>
      <c r="I43" s="96"/>
      <c r="J43" s="96"/>
      <c r="K43" s="96"/>
      <c r="L43" s="96"/>
    </row>
    <row r="44" spans="2:12" s="110" customFormat="1" ht="12.75" customHeight="1">
      <c r="B44" s="2239" t="s">
        <v>793</v>
      </c>
      <c r="C44" s="2240"/>
      <c r="D44" s="2240"/>
      <c r="E44" s="2240"/>
      <c r="F44" s="2240"/>
      <c r="G44" s="2240"/>
      <c r="H44" s="2240"/>
      <c r="I44" s="2241"/>
      <c r="K44" s="96"/>
      <c r="L44" s="96"/>
    </row>
    <row r="45" spans="2:12" s="110" customFormat="1" ht="12.75" customHeight="1">
      <c r="B45" s="2235" t="s">
        <v>794</v>
      </c>
      <c r="C45" s="2236"/>
      <c r="D45" s="2236"/>
      <c r="E45" s="2236"/>
      <c r="F45" s="2236"/>
      <c r="G45" s="2236"/>
      <c r="H45" s="2236"/>
      <c r="I45" s="2237"/>
      <c r="K45" s="96"/>
      <c r="L45" s="96"/>
    </row>
    <row r="46" spans="2:12" ht="3.75" customHeight="1">
      <c r="B46" s="376"/>
      <c r="C46" s="377"/>
      <c r="D46" s="377"/>
      <c r="E46" s="377"/>
      <c r="F46" s="377"/>
      <c r="G46" s="377"/>
      <c r="H46" s="377"/>
      <c r="I46" s="378"/>
      <c r="J46" s="96"/>
      <c r="K46" s="96"/>
      <c r="L46" s="96"/>
    </row>
    <row r="47" spans="2:12">
      <c r="B47" s="2249" t="s">
        <v>795</v>
      </c>
      <c r="C47" s="2250"/>
      <c r="D47" s="2250"/>
      <c r="E47" s="2250"/>
      <c r="F47" s="2251" t="s">
        <v>796</v>
      </c>
      <c r="G47" s="2251"/>
      <c r="H47" s="2251"/>
      <c r="I47" s="2252"/>
      <c r="J47" s="96"/>
      <c r="K47" s="96"/>
      <c r="L47" s="96"/>
    </row>
    <row r="48" spans="2:12" ht="15">
      <c r="B48" s="2253" t="s">
        <v>797</v>
      </c>
      <c r="C48" s="2254"/>
      <c r="D48" s="1473" t="s">
        <v>709</v>
      </c>
      <c r="E48" s="1473" t="s">
        <v>569</v>
      </c>
      <c r="F48" s="2255" t="s">
        <v>797</v>
      </c>
      <c r="G48" s="2255"/>
      <c r="H48" s="1474" t="s">
        <v>709</v>
      </c>
      <c r="I48" s="1475" t="s">
        <v>569</v>
      </c>
      <c r="J48" s="96"/>
      <c r="K48" s="96"/>
      <c r="L48" s="96"/>
    </row>
    <row r="49" spans="2:14" ht="15">
      <c r="B49" s="2256" t="s">
        <v>798</v>
      </c>
      <c r="C49" s="2257"/>
      <c r="D49" s="1476">
        <f>+'F1 COBERTURA ESTABLECIMIENTOS'!$G$69</f>
        <v>0</v>
      </c>
      <c r="E49" s="1477"/>
      <c r="F49" s="2257" t="s">
        <v>798</v>
      </c>
      <c r="G49" s="2257"/>
      <c r="H49" s="1476">
        <f>+'F1 COBERTURA ESTABLECIMIENTOS'!$G$69</f>
        <v>0</v>
      </c>
      <c r="I49" s="1478"/>
      <c r="J49" s="96"/>
      <c r="K49" s="96"/>
      <c r="L49" s="96"/>
      <c r="M49" s="96"/>
      <c r="N49" s="96"/>
    </row>
    <row r="50" spans="2:14" ht="17.25" customHeight="1">
      <c r="B50" s="2245" t="s">
        <v>767</v>
      </c>
      <c r="C50" s="2246"/>
      <c r="D50" s="1953"/>
      <c r="E50" s="1468" t="str">
        <f>+IF(ISERROR(D50/D49),"",D50/D49)</f>
        <v/>
      </c>
      <c r="F50" s="2246" t="s">
        <v>768</v>
      </c>
      <c r="G50" s="2246"/>
      <c r="H50" s="1953"/>
      <c r="I50" s="1468" t="str">
        <f>+IF(ISERROR(H50/H49),"",H50/H49)</f>
        <v/>
      </c>
      <c r="J50" s="96"/>
      <c r="K50" s="96"/>
      <c r="L50" s="96"/>
      <c r="M50" s="96"/>
      <c r="N50" s="96"/>
    </row>
    <row r="51" spans="2:14" ht="17.25" customHeight="1">
      <c r="B51" s="2245" t="s">
        <v>769</v>
      </c>
      <c r="C51" s="2246"/>
      <c r="D51" s="1953"/>
      <c r="E51" s="1468" t="str">
        <f>+IF(ISERROR(D51/D50),"",D51/D50)</f>
        <v/>
      </c>
      <c r="F51" s="2246" t="s">
        <v>768</v>
      </c>
      <c r="G51" s="2246"/>
      <c r="H51" s="1953"/>
      <c r="I51" s="1468" t="str">
        <f>+IF(ISERROR(H51/H50),"",H51/H50)</f>
        <v/>
      </c>
      <c r="J51" s="96"/>
      <c r="K51" s="96"/>
      <c r="L51" s="96"/>
      <c r="M51" s="96"/>
      <c r="N51" s="96"/>
    </row>
    <row r="52" spans="2:14" ht="17.25" customHeight="1">
      <c r="B52" s="2245" t="s">
        <v>771</v>
      </c>
      <c r="C52" s="2246"/>
      <c r="D52" s="2208"/>
      <c r="E52" s="2208"/>
      <c r="F52" s="2246" t="s">
        <v>772</v>
      </c>
      <c r="G52" s="2246"/>
      <c r="H52" s="2208"/>
      <c r="I52" s="2208"/>
      <c r="J52" s="96"/>
      <c r="K52" s="96"/>
      <c r="L52" s="96"/>
      <c r="M52" s="96"/>
      <c r="N52" s="96"/>
    </row>
    <row r="53" spans="2:14" ht="17.25" customHeight="1">
      <c r="B53" s="2245" t="s">
        <v>773</v>
      </c>
      <c r="C53" s="2246"/>
      <c r="D53" s="2208"/>
      <c r="E53" s="2208"/>
      <c r="F53" s="2246" t="s">
        <v>799</v>
      </c>
      <c r="G53" s="2246"/>
      <c r="H53" s="2208"/>
      <c r="I53" s="2208"/>
      <c r="J53" s="96"/>
      <c r="K53" s="96"/>
      <c r="L53" s="96"/>
      <c r="M53" s="96"/>
      <c r="N53" s="96"/>
    </row>
    <row r="54" spans="2:14" ht="17.25" customHeight="1" thickBot="1">
      <c r="B54" s="2248" t="s">
        <v>789</v>
      </c>
      <c r="C54" s="2247"/>
      <c r="D54" s="2209"/>
      <c r="E54" s="2209"/>
      <c r="F54" s="2247" t="s">
        <v>790</v>
      </c>
      <c r="G54" s="2247"/>
      <c r="H54" s="2209"/>
      <c r="I54" s="2209"/>
      <c r="J54" s="96"/>
      <c r="K54" s="96"/>
      <c r="L54" s="96"/>
      <c r="M54" s="96"/>
      <c r="N54" s="96"/>
    </row>
    <row r="55" spans="2:14">
      <c r="B55" s="375" t="s">
        <v>800</v>
      </c>
      <c r="C55" s="370"/>
      <c r="D55" s="370"/>
      <c r="E55" s="370"/>
      <c r="F55" s="370"/>
      <c r="G55" s="370"/>
      <c r="H55" s="370"/>
      <c r="I55" s="370"/>
      <c r="J55" s="96"/>
      <c r="K55" s="96"/>
      <c r="L55" s="96"/>
      <c r="M55" s="96"/>
      <c r="N55" s="96"/>
    </row>
    <row r="56" spans="2:14" ht="33" customHeight="1">
      <c r="B56" s="2238"/>
      <c r="C56" s="2238"/>
      <c r="D56" s="2238"/>
      <c r="E56" s="2238"/>
      <c r="F56" s="2238"/>
      <c r="G56" s="2238"/>
      <c r="H56" s="2238"/>
      <c r="I56" s="2238"/>
      <c r="J56" s="96"/>
      <c r="K56" s="96"/>
      <c r="L56" s="96"/>
      <c r="M56" s="96"/>
      <c r="N56" s="96"/>
    </row>
    <row r="57" spans="2:14">
      <c r="B57" s="375" t="s">
        <v>801</v>
      </c>
      <c r="C57" s="370"/>
      <c r="D57" s="370"/>
      <c r="E57" s="370"/>
      <c r="F57" s="370"/>
      <c r="G57" s="370"/>
      <c r="H57" s="370"/>
      <c r="I57" s="370"/>
      <c r="J57" s="96"/>
      <c r="K57" s="96"/>
      <c r="L57" s="96"/>
      <c r="M57" s="96"/>
      <c r="N57" s="96"/>
    </row>
    <row r="58" spans="2:14" ht="33.75" customHeight="1">
      <c r="B58" s="2238"/>
      <c r="C58" s="2238"/>
      <c r="D58" s="2238"/>
      <c r="E58" s="2238"/>
      <c r="F58" s="2238"/>
      <c r="G58" s="2238"/>
      <c r="H58" s="2238"/>
      <c r="I58" s="2238"/>
      <c r="J58" s="96"/>
      <c r="K58" s="96"/>
      <c r="L58" s="96"/>
      <c r="M58" s="96"/>
      <c r="N58" s="96"/>
    </row>
    <row r="59" spans="2:14">
      <c r="B59" s="96"/>
      <c r="C59" s="96"/>
      <c r="D59" s="96"/>
      <c r="E59" s="96"/>
      <c r="F59" s="96"/>
      <c r="G59" s="96"/>
      <c r="H59" s="96"/>
      <c r="I59" s="96"/>
      <c r="J59" s="96"/>
      <c r="K59" s="96"/>
      <c r="L59" s="96"/>
      <c r="M59" s="96"/>
      <c r="N59" s="96"/>
    </row>
    <row r="60" spans="2:14" s="110" customFormat="1" ht="15">
      <c r="B60" s="266" t="s">
        <v>697</v>
      </c>
      <c r="C60" s="266"/>
      <c r="D60" s="266"/>
      <c r="E60" s="266"/>
      <c r="F60" s="266"/>
      <c r="G60" s="266"/>
      <c r="H60" s="266"/>
      <c r="I60" s="267"/>
      <c r="J60" s="267"/>
      <c r="K60" s="267"/>
      <c r="L60" s="267"/>
      <c r="M60" s="267"/>
      <c r="N60" s="267"/>
    </row>
    <row r="61" spans="2:14" s="110" customFormat="1" ht="12.75" customHeight="1">
      <c r="B61" s="2258" t="s">
        <v>585</v>
      </c>
      <c r="C61" s="2259"/>
      <c r="D61" s="2259"/>
      <c r="E61" s="2259"/>
      <c r="F61" s="2259"/>
      <c r="G61" s="2259"/>
      <c r="H61" s="2259"/>
      <c r="I61" s="2260"/>
    </row>
    <row r="62" spans="2:14" s="110" customFormat="1" ht="52.5" customHeight="1">
      <c r="B62" s="2261"/>
      <c r="C62" s="2262"/>
      <c r="D62" s="2262"/>
      <c r="E62" s="2262"/>
      <c r="F62" s="2262"/>
      <c r="G62" s="2262"/>
      <c r="H62" s="2262"/>
      <c r="I62" s="2263"/>
    </row>
    <row r="63" spans="2:14" s="110" customFormat="1" ht="15">
      <c r="B63" s="96"/>
      <c r="C63" s="96"/>
      <c r="D63" s="96"/>
      <c r="E63" s="96"/>
      <c r="F63" s="96"/>
      <c r="G63" s="96"/>
      <c r="H63" s="96"/>
      <c r="I63" s="96"/>
      <c r="J63" s="96"/>
    </row>
    <row r="64" spans="2:14" s="110" customFormat="1" ht="15" hidden="1">
      <c r="B64" s="96"/>
      <c r="C64" s="96"/>
      <c r="D64" s="96"/>
      <c r="E64" s="96"/>
      <c r="F64" s="96"/>
      <c r="G64" s="96"/>
      <c r="H64" s="96"/>
      <c r="I64" s="96"/>
      <c r="J64" s="96"/>
    </row>
  </sheetData>
  <sheetProtection algorithmName="SHA-512" hashValue="5/zUhQKrkZVedAhNAP5x/dxqF6+AI9MXDH6gXqxSzb4IMzS1yoNekPVYI8qfu9vE9sEv0euxm4aejeoxY4TSnA==" saltValue="2uOLlwKn/HmFbQ+zj0eygw==" spinCount="100000" sheet="1" objects="1" scenarios="1" formatCells="0" formatColumns="0" formatRows="0" insertColumns="0" insertRows="0" insertHyperlinks="0" deleteColumns="0" deleteRows="0" sort="0" autoFilter="0" pivotTables="0"/>
  <mergeCells count="80">
    <mergeCell ref="B56:I56"/>
    <mergeCell ref="B58:I58"/>
    <mergeCell ref="B61:I61"/>
    <mergeCell ref="B62:I62"/>
    <mergeCell ref="H53:I53"/>
    <mergeCell ref="B53:C53"/>
    <mergeCell ref="B47:E47"/>
    <mergeCell ref="F47:I47"/>
    <mergeCell ref="B48:C48"/>
    <mergeCell ref="F48:G48"/>
    <mergeCell ref="F50:G50"/>
    <mergeCell ref="B49:C49"/>
    <mergeCell ref="F49:G49"/>
    <mergeCell ref="B50:C50"/>
    <mergeCell ref="B51:C51"/>
    <mergeCell ref="D54:E54"/>
    <mergeCell ref="F54:G54"/>
    <mergeCell ref="H54:I54"/>
    <mergeCell ref="H52:I52"/>
    <mergeCell ref="F51:G51"/>
    <mergeCell ref="B52:C52"/>
    <mergeCell ref="D52:E52"/>
    <mergeCell ref="F52:G52"/>
    <mergeCell ref="B54:C54"/>
    <mergeCell ref="D53:E53"/>
    <mergeCell ref="F53:G53"/>
    <mergeCell ref="B45:I45"/>
    <mergeCell ref="H38:I38"/>
    <mergeCell ref="B42:I42"/>
    <mergeCell ref="H37:I37"/>
    <mergeCell ref="B44:I44"/>
    <mergeCell ref="D37:E37"/>
    <mergeCell ref="B37:C37"/>
    <mergeCell ref="F37:G37"/>
    <mergeCell ref="B38:C38"/>
    <mergeCell ref="B40:I40"/>
    <mergeCell ref="D38:E38"/>
    <mergeCell ref="F38:G38"/>
    <mergeCell ref="B32:C32"/>
    <mergeCell ref="F32:G32"/>
    <mergeCell ref="B26:I27"/>
    <mergeCell ref="H36:I36"/>
    <mergeCell ref="B36:C36"/>
    <mergeCell ref="B35:C35"/>
    <mergeCell ref="B31:E31"/>
    <mergeCell ref="F34:G34"/>
    <mergeCell ref="D36:E36"/>
    <mergeCell ref="B34:C34"/>
    <mergeCell ref="B33:C33"/>
    <mergeCell ref="F33:G33"/>
    <mergeCell ref="F35:G35"/>
    <mergeCell ref="F36:G36"/>
    <mergeCell ref="F31:I31"/>
    <mergeCell ref="B21:I23"/>
    <mergeCell ref="F16:G16"/>
    <mergeCell ref="B17:C17"/>
    <mergeCell ref="D17:E17"/>
    <mergeCell ref="F17:G17"/>
    <mergeCell ref="N9:O9"/>
    <mergeCell ref="B11:E11"/>
    <mergeCell ref="F11:I11"/>
    <mergeCell ref="B15:C15"/>
    <mergeCell ref="F15:G15"/>
    <mergeCell ref="B12:C12"/>
    <mergeCell ref="F12:G12"/>
    <mergeCell ref="B13:C13"/>
    <mergeCell ref="F13:G13"/>
    <mergeCell ref="B14:C14"/>
    <mergeCell ref="F14:G14"/>
    <mergeCell ref="H1:I1"/>
    <mergeCell ref="C3:E3"/>
    <mergeCell ref="C5:H5"/>
    <mergeCell ref="B18:C18"/>
    <mergeCell ref="F18:G18"/>
    <mergeCell ref="H16:I16"/>
    <mergeCell ref="H17:I17"/>
    <mergeCell ref="H18:I18"/>
    <mergeCell ref="B16:C16"/>
    <mergeCell ref="D16:E16"/>
    <mergeCell ref="D18:E18"/>
  </mergeCells>
  <phoneticPr fontId="9" type="noConversion"/>
  <conditionalFormatting sqref="B21">
    <cfRule type="cellIs" dxfId="335" priority="16" stopIfTrue="1" operator="equal">
      <formula>0</formula>
    </cfRule>
  </conditionalFormatting>
  <conditionalFormatting sqref="B26">
    <cfRule type="cellIs" dxfId="334" priority="15" stopIfTrue="1" operator="equal">
      <formula>0</formula>
    </cfRule>
  </conditionalFormatting>
  <conditionalFormatting sqref="B40">
    <cfRule type="cellIs" dxfId="333" priority="18" stopIfTrue="1" operator="equal">
      <formula>0</formula>
    </cfRule>
  </conditionalFormatting>
  <conditionalFormatting sqref="B42">
    <cfRule type="cellIs" dxfId="332" priority="17" stopIfTrue="1" operator="equal">
      <formula>0</formula>
    </cfRule>
  </conditionalFormatting>
  <conditionalFormatting sqref="B56">
    <cfRule type="cellIs" dxfId="331" priority="2" stopIfTrue="1" operator="equal">
      <formula>0</formula>
    </cfRule>
  </conditionalFormatting>
  <conditionalFormatting sqref="B58">
    <cfRule type="cellIs" dxfId="330" priority="1" stopIfTrue="1" operator="equal">
      <formula>0</formula>
    </cfRule>
  </conditionalFormatting>
  <conditionalFormatting sqref="B62">
    <cfRule type="cellIs" dxfId="329" priority="60" stopIfTrue="1" operator="equal">
      <formula>0</formula>
    </cfRule>
  </conditionalFormatting>
  <conditionalFormatting sqref="C3:E3 I3 C5:H5">
    <cfRule type="cellIs" dxfId="328" priority="83" stopIfTrue="1" operator="equal">
      <formula>0</formula>
    </cfRule>
  </conditionalFormatting>
  <conditionalFormatting sqref="D14:D15">
    <cfRule type="cellIs" dxfId="327" priority="37" stopIfTrue="1" operator="equal">
      <formula>0</formula>
    </cfRule>
  </conditionalFormatting>
  <conditionalFormatting sqref="D34:D35">
    <cfRule type="cellIs" dxfId="326" priority="10" stopIfTrue="1" operator="equal">
      <formula>0</formula>
    </cfRule>
  </conditionalFormatting>
  <conditionalFormatting sqref="D50:D51">
    <cfRule type="cellIs" dxfId="325" priority="6" stopIfTrue="1" operator="equal">
      <formula>0</formula>
    </cfRule>
  </conditionalFormatting>
  <conditionalFormatting sqref="D16:E18">
    <cfRule type="cellIs" dxfId="324" priority="33" stopIfTrue="1" operator="equal">
      <formula>0</formula>
    </cfRule>
  </conditionalFormatting>
  <conditionalFormatting sqref="D36:E38">
    <cfRule type="cellIs" dxfId="323" priority="9" stopIfTrue="1" operator="equal">
      <formula>0</formula>
    </cfRule>
  </conditionalFormatting>
  <conditionalFormatting sqref="D52:E54">
    <cfRule type="cellIs" dxfId="322" priority="5" stopIfTrue="1" operator="equal">
      <formula>0</formula>
    </cfRule>
  </conditionalFormatting>
  <conditionalFormatting sqref="F7 H7">
    <cfRule type="cellIs" dxfId="321" priority="14" operator="equal">
      <formula>0</formula>
    </cfRule>
  </conditionalFormatting>
  <conditionalFormatting sqref="G3">
    <cfRule type="cellIs" dxfId="320" priority="84" stopIfTrue="1" operator="equal">
      <formula>0</formula>
    </cfRule>
  </conditionalFormatting>
  <conditionalFormatting sqref="H14:H15">
    <cfRule type="cellIs" dxfId="319" priority="36" stopIfTrue="1" operator="equal">
      <formula>0</formula>
    </cfRule>
  </conditionalFormatting>
  <conditionalFormatting sqref="H34:H35">
    <cfRule type="cellIs" dxfId="318" priority="8" stopIfTrue="1" operator="equal">
      <formula>0</formula>
    </cfRule>
  </conditionalFormatting>
  <conditionalFormatting sqref="H50:H51">
    <cfRule type="cellIs" dxfId="317" priority="4" stopIfTrue="1" operator="equal">
      <formula>0</formula>
    </cfRule>
  </conditionalFormatting>
  <conditionalFormatting sqref="H1:I1">
    <cfRule type="cellIs" dxfId="316" priority="13" operator="equal">
      <formula>0</formula>
    </cfRule>
  </conditionalFormatting>
  <conditionalFormatting sqref="H16:I18">
    <cfRule type="cellIs" dxfId="315" priority="30" stopIfTrue="1" operator="equal">
      <formula>0</formula>
    </cfRule>
  </conditionalFormatting>
  <conditionalFormatting sqref="H36:I38">
    <cfRule type="cellIs" dxfId="314" priority="7" stopIfTrue="1" operator="equal">
      <formula>0</formula>
    </cfRule>
  </conditionalFormatting>
  <conditionalFormatting sqref="H52:I54">
    <cfRule type="cellIs" dxfId="313" priority="3" stopIfTrue="1" operator="equal">
      <formula>0</formula>
    </cfRule>
  </conditionalFormatting>
  <dataValidations count="5">
    <dataValidation type="whole" allowBlank="1" showInputMessage="1" showErrorMessage="1" errorTitle="DATO ERRÓNEO" error="ingrese sólo números" sqref="D49:D51 H33:H35 H13:H15 D13:D15 D33:D35 H49:H51" xr:uid="{00000000-0002-0000-0400-000000000000}">
      <formula1>0</formula1>
      <formula2>1000000</formula2>
    </dataValidation>
    <dataValidation allowBlank="1" showInputMessage="1" showErrorMessage="1" errorTitle="FORMATO AÑO ERRÓNEO" error="INGRESAR AÑO CON NÚMERO DE 4 DÍGITOS, POR EJEMPLO 2005" sqref="I3" xr:uid="{00000000-0002-0000-0400-000001000000}"/>
    <dataValidation type="whole" allowBlank="1" showInputMessage="1" showErrorMessage="1" errorTitle="FORMATO AÑO ERRÓNEO" error="INGRESAR AÑO CON NÚMERO DE 4 DÍGITOS, POR EJEMPLO 2005" sqref="G3" xr:uid="{00000000-0002-0000-0400-000002000000}">
      <formula1>2011</formula1>
      <formula2>2020</formula2>
    </dataValidation>
    <dataValidation type="list" allowBlank="1" showInputMessage="1" showErrorMessage="1" errorTitle="VALOR ERRÓNEO" error="ingresar mes según formato de lista desplegable de la celda" sqref="D16:E17 H16:I17 H36:I37 D52:E53 D36:E37 H52:I53" xr:uid="{00000000-0002-0000-0400-000003000000}">
      <formula1>$O$15:$O$26</formula1>
    </dataValidation>
    <dataValidation type="list" allowBlank="1" showInputMessage="1" showErrorMessage="1" errorTitle="VALOR ERRÓNEO" error="ingresar opción según formato de lista desplegable de la celda" sqref="H18:I18 D18:E18 H38:I38 D54:E54 D38:E38 H54:I54" xr:uid="{00000000-0002-0000-0400-000004000000}">
      <formula1>$O$28:$O$32</formula1>
    </dataValidation>
  </dataValidations>
  <pageMargins left="0" right="0" top="0" bottom="0" header="0" footer="0"/>
  <pageSetup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dimension ref="A1:BJ677"/>
  <sheetViews>
    <sheetView showGridLines="0" topLeftCell="A6" zoomScale="85" zoomScaleNormal="85" workbookViewId="0">
      <selection activeCell="C10" sqref="C10"/>
    </sheetView>
  </sheetViews>
  <sheetFormatPr defaultColWidth="11.42578125" defaultRowHeight="12.75"/>
  <cols>
    <col min="1" max="1" width="12.42578125" style="380" customWidth="1"/>
    <col min="2" max="2" width="7.140625" style="380" customWidth="1"/>
    <col min="3" max="3" width="20.42578125" style="380" customWidth="1"/>
    <col min="4" max="4" width="26" style="380" customWidth="1"/>
    <col min="5" max="5" width="8.42578125" style="380" customWidth="1"/>
    <col min="6" max="6" width="10.28515625" style="380" customWidth="1"/>
    <col min="7" max="7" width="37.28515625" style="380" customWidth="1"/>
    <col min="8" max="8" width="16.140625" style="380" customWidth="1"/>
    <col min="9" max="9" width="14" style="380" customWidth="1"/>
    <col min="10" max="10" width="12.42578125" style="380" customWidth="1"/>
    <col min="11" max="11" width="16.140625" style="380" customWidth="1"/>
    <col min="12" max="12" width="8" style="380" customWidth="1"/>
    <col min="13" max="13" width="9.42578125" style="380" bestFit="1" customWidth="1"/>
    <col min="14" max="14" width="14" style="380" customWidth="1"/>
    <col min="15" max="15" width="16.42578125" style="380" customWidth="1"/>
    <col min="16" max="16" width="24.42578125" style="380" customWidth="1"/>
    <col min="17" max="17" width="7.42578125" style="380" customWidth="1"/>
    <col min="18" max="18" width="11.7109375" style="380" customWidth="1"/>
    <col min="19" max="19" width="8.7109375" style="380" customWidth="1"/>
    <col min="20" max="20" width="7.42578125" style="380" customWidth="1"/>
    <col min="21" max="21" width="7.28515625" style="380" customWidth="1"/>
    <col min="22" max="22" width="11.85546875" style="380" customWidth="1"/>
    <col min="23" max="25" width="4" style="380" customWidth="1"/>
    <col min="26" max="26" width="5" style="380" customWidth="1"/>
    <col min="27" max="27" width="5.28515625" style="380" customWidth="1"/>
    <col min="28" max="28" width="6" style="380" customWidth="1"/>
    <col min="29" max="29" width="5.140625" style="380" customWidth="1"/>
    <col min="30" max="30" width="6.140625" style="380" customWidth="1"/>
    <col min="31" max="38" width="6.42578125" style="380" customWidth="1"/>
    <col min="39" max="39" width="5.28515625" style="380" customWidth="1"/>
    <col min="40" max="44" width="6.42578125" style="380" customWidth="1"/>
    <col min="45" max="45" width="6.85546875" style="380" customWidth="1"/>
    <col min="46" max="46" width="8" style="380" customWidth="1"/>
    <col min="47" max="47" width="13" style="380" customWidth="1"/>
    <col min="48" max="48" width="11.42578125" style="381" customWidth="1"/>
    <col min="49" max="49" width="9.42578125" style="381" customWidth="1"/>
    <col min="50" max="52" width="15.42578125" style="381" customWidth="1"/>
    <col min="53" max="71" width="9.42578125" style="380" customWidth="1"/>
    <col min="72" max="16384" width="11.42578125" style="380"/>
  </cols>
  <sheetData>
    <row r="1" spans="1:62">
      <c r="A1" s="379"/>
      <c r="AU1" s="381"/>
    </row>
    <row r="2" spans="1:62" ht="7.5" customHeight="1">
      <c r="A2" s="2264" t="s">
        <v>802</v>
      </c>
      <c r="B2" s="2264"/>
      <c r="C2" s="2264"/>
      <c r="D2" s="2264"/>
      <c r="E2" s="2264"/>
      <c r="F2" s="2264"/>
      <c r="G2" s="2264"/>
      <c r="H2" s="2264"/>
      <c r="I2" s="2264"/>
      <c r="J2" s="2264"/>
      <c r="K2" s="2264"/>
      <c r="L2" s="2264"/>
      <c r="M2" s="2264"/>
      <c r="N2" s="2264"/>
      <c r="O2" s="382"/>
      <c r="P2" s="382"/>
      <c r="Q2" s="382"/>
      <c r="R2" s="382"/>
      <c r="S2" s="382"/>
      <c r="T2" s="382"/>
      <c r="U2" s="382"/>
      <c r="V2" s="382"/>
      <c r="W2" s="382"/>
      <c r="AU2" s="381"/>
    </row>
    <row r="3" spans="1:62" ht="39.75" customHeight="1">
      <c r="A3" s="2264"/>
      <c r="B3" s="2264"/>
      <c r="C3" s="2264"/>
      <c r="D3" s="2264"/>
      <c r="E3" s="2264"/>
      <c r="F3" s="2264"/>
      <c r="G3" s="2264"/>
      <c r="H3" s="2264"/>
      <c r="I3" s="2264"/>
      <c r="J3" s="2264"/>
      <c r="K3" s="2264"/>
      <c r="L3" s="2264"/>
      <c r="M3" s="2264"/>
      <c r="N3" s="2264"/>
      <c r="O3" s="382"/>
      <c r="P3" s="382"/>
      <c r="Q3" s="382"/>
      <c r="R3" s="382"/>
      <c r="S3" s="382"/>
      <c r="T3" s="382"/>
      <c r="U3" s="382"/>
      <c r="V3" s="382"/>
      <c r="W3" s="382"/>
      <c r="AU3" s="381"/>
    </row>
    <row r="4" spans="1:62" ht="30.75" customHeight="1">
      <c r="A4" s="383" t="s">
        <v>803</v>
      </c>
      <c r="J4" s="2265" t="s">
        <v>804</v>
      </c>
      <c r="K4" s="2265"/>
      <c r="L4" s="2265"/>
      <c r="M4" s="2265"/>
      <c r="N4" s="2265"/>
      <c r="O4" s="2265"/>
      <c r="P4" s="2265"/>
      <c r="Q4" s="2265"/>
      <c r="R4" s="2265"/>
      <c r="S4" s="2265"/>
      <c r="T4" s="2265"/>
      <c r="U4" s="2265"/>
      <c r="V4" s="2265"/>
      <c r="W4" s="2265"/>
      <c r="AU4" s="381"/>
    </row>
    <row r="5" spans="1:62" s="384" customFormat="1" ht="12.75" customHeight="1">
      <c r="A5" s="2266" t="s">
        <v>805</v>
      </c>
      <c r="B5" s="2266"/>
      <c r="C5" s="2266"/>
      <c r="D5" s="2266"/>
      <c r="E5" s="2266"/>
      <c r="F5" s="2266"/>
      <c r="G5" s="2266"/>
      <c r="H5" s="2266"/>
      <c r="I5" s="2266"/>
      <c r="J5" s="2265"/>
      <c r="K5" s="2265"/>
      <c r="L5" s="2265"/>
      <c r="M5" s="2265"/>
      <c r="N5" s="2265"/>
      <c r="O5" s="2265"/>
      <c r="P5" s="2265"/>
      <c r="Q5" s="2265"/>
      <c r="R5" s="2265"/>
      <c r="S5" s="2265"/>
      <c r="T5" s="2265"/>
      <c r="U5" s="2265"/>
      <c r="V5" s="2265"/>
      <c r="W5" s="2265"/>
      <c r="AU5" s="385"/>
      <c r="AV5" s="385"/>
      <c r="AW5" s="385"/>
      <c r="AX5" s="385"/>
      <c r="AY5" s="385"/>
      <c r="AZ5" s="385"/>
    </row>
    <row r="6" spans="1:62" s="387" customFormat="1" ht="44.45" customHeight="1">
      <c r="A6" s="386" t="s">
        <v>806</v>
      </c>
      <c r="B6" s="386" t="s">
        <v>807</v>
      </c>
      <c r="C6" s="386" t="s">
        <v>808</v>
      </c>
      <c r="D6" s="386" t="s">
        <v>809</v>
      </c>
      <c r="E6" s="386" t="s">
        <v>810</v>
      </c>
      <c r="F6" s="386" t="s">
        <v>526</v>
      </c>
      <c r="G6" s="386" t="s">
        <v>811</v>
      </c>
      <c r="H6" s="386" t="s">
        <v>812</v>
      </c>
      <c r="I6" s="386" t="s">
        <v>813</v>
      </c>
      <c r="J6" s="386" t="s">
        <v>814</v>
      </c>
      <c r="K6" s="386" t="s">
        <v>15</v>
      </c>
      <c r="L6" s="386" t="s">
        <v>815</v>
      </c>
      <c r="M6" s="386" t="s">
        <v>816</v>
      </c>
      <c r="N6" s="386" t="s">
        <v>817</v>
      </c>
      <c r="O6" s="386" t="s">
        <v>818</v>
      </c>
      <c r="P6" s="386" t="s">
        <v>819</v>
      </c>
      <c r="Q6" s="386" t="s">
        <v>820</v>
      </c>
      <c r="R6" s="386" t="s">
        <v>821</v>
      </c>
      <c r="S6" s="386" t="s">
        <v>822</v>
      </c>
      <c r="T6" s="386" t="s">
        <v>823</v>
      </c>
      <c r="U6" s="386" t="s">
        <v>824</v>
      </c>
      <c r="V6" s="386" t="s">
        <v>825</v>
      </c>
      <c r="W6" s="386" t="s">
        <v>826</v>
      </c>
      <c r="X6" s="386" t="s">
        <v>827</v>
      </c>
      <c r="Y6" s="386" t="s">
        <v>828</v>
      </c>
      <c r="Z6" s="386" t="s">
        <v>829</v>
      </c>
      <c r="AA6" s="386" t="s">
        <v>830</v>
      </c>
      <c r="AB6" s="386" t="s">
        <v>831</v>
      </c>
      <c r="AC6" s="386" t="s">
        <v>832</v>
      </c>
      <c r="AD6" s="386" t="s">
        <v>833</v>
      </c>
      <c r="AE6" s="386" t="s">
        <v>834</v>
      </c>
      <c r="AF6" s="386" t="s">
        <v>835</v>
      </c>
      <c r="AG6" s="386" t="s">
        <v>836</v>
      </c>
      <c r="AH6" s="386" t="s">
        <v>837</v>
      </c>
      <c r="AI6" s="386" t="s">
        <v>838</v>
      </c>
      <c r="AJ6" s="386" t="s">
        <v>839</v>
      </c>
      <c r="AK6" s="386" t="s">
        <v>840</v>
      </c>
      <c r="AL6" s="386" t="s">
        <v>841</v>
      </c>
      <c r="AM6" s="386" t="s">
        <v>842</v>
      </c>
      <c r="AN6" s="386" t="s">
        <v>843</v>
      </c>
      <c r="AO6" s="386" t="s">
        <v>844</v>
      </c>
      <c r="AP6" s="386" t="s">
        <v>845</v>
      </c>
      <c r="AQ6" s="386" t="s">
        <v>846</v>
      </c>
      <c r="AR6" s="386" t="s">
        <v>847</v>
      </c>
      <c r="AS6" s="386" t="s">
        <v>848</v>
      </c>
      <c r="AT6" s="386" t="s">
        <v>849</v>
      </c>
      <c r="AU6" s="386" t="s">
        <v>850</v>
      </c>
      <c r="AV6" s="386" t="s">
        <v>851</v>
      </c>
      <c r="AW6" s="386" t="s">
        <v>852</v>
      </c>
      <c r="AX6" s="386" t="s">
        <v>853</v>
      </c>
      <c r="AY6" s="386" t="s">
        <v>854</v>
      </c>
      <c r="AZ6" s="386" t="s">
        <v>855</v>
      </c>
      <c r="BA6" s="386" t="s">
        <v>856</v>
      </c>
      <c r="BB6" s="386" t="s">
        <v>857</v>
      </c>
      <c r="BC6" s="386" t="s">
        <v>858</v>
      </c>
      <c r="BD6" s="386" t="s">
        <v>859</v>
      </c>
      <c r="BE6" s="386" t="s">
        <v>860</v>
      </c>
      <c r="BF6" s="386" t="s">
        <v>861</v>
      </c>
      <c r="BG6" s="386" t="s">
        <v>862</v>
      </c>
      <c r="BH6" s="386" t="s">
        <v>863</v>
      </c>
      <c r="BI6" s="386" t="s">
        <v>864</v>
      </c>
    </row>
    <row r="7" spans="1:62" s="384" customFormat="1">
      <c r="A7" s="1479"/>
      <c r="B7" s="1479"/>
      <c r="C7" s="1479"/>
      <c r="D7" s="1479"/>
      <c r="E7" s="1479"/>
      <c r="F7" s="1479"/>
      <c r="G7" s="1479"/>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479"/>
      <c r="AU7" s="1479"/>
      <c r="AV7" s="1479"/>
      <c r="AW7" s="1479"/>
      <c r="AX7" s="1479"/>
      <c r="AY7" s="1479"/>
      <c r="AZ7" s="1479"/>
      <c r="BA7" s="1479"/>
      <c r="BB7" s="1479"/>
      <c r="BC7" s="1479"/>
      <c r="BD7" s="1479"/>
      <c r="BE7" s="1479"/>
      <c r="BF7" s="1479"/>
      <c r="BG7" s="1479"/>
      <c r="BH7" s="1479"/>
      <c r="BI7" s="1479"/>
      <c r="BJ7" s="388" t="s">
        <v>865</v>
      </c>
    </row>
    <row r="8" spans="1:62" s="384" customFormat="1">
      <c r="A8" s="1479"/>
      <c r="B8" s="1479"/>
      <c r="C8" s="1479"/>
      <c r="D8" s="1479"/>
      <c r="E8" s="1479"/>
      <c r="F8" s="1479"/>
      <c r="G8" s="1479"/>
      <c r="H8" s="1479"/>
      <c r="I8" s="1479"/>
      <c r="J8" s="1479"/>
      <c r="K8" s="1479"/>
      <c r="L8" s="1479"/>
      <c r="M8" s="1479"/>
      <c r="N8" s="1479"/>
      <c r="O8" s="1479"/>
      <c r="P8" s="1479"/>
      <c r="Q8" s="1479"/>
      <c r="R8" s="1479"/>
      <c r="S8" s="1479"/>
      <c r="T8" s="1479"/>
      <c r="U8" s="1479"/>
      <c r="V8" s="1479"/>
      <c r="W8" s="1479"/>
      <c r="X8" s="1479"/>
      <c r="Y8" s="1479"/>
      <c r="Z8" s="1479"/>
      <c r="AA8" s="1479"/>
      <c r="AB8" s="1479"/>
      <c r="AC8" s="1479"/>
      <c r="AD8" s="1479"/>
      <c r="AE8" s="1479"/>
      <c r="AF8" s="1479"/>
      <c r="AG8" s="1479"/>
      <c r="AH8" s="1479"/>
      <c r="AI8" s="1479"/>
      <c r="AJ8" s="1479"/>
      <c r="AK8" s="1479"/>
      <c r="AL8" s="1479"/>
      <c r="AM8" s="1479"/>
      <c r="AN8" s="1479"/>
      <c r="AO8" s="1479"/>
      <c r="AP8" s="1479"/>
      <c r="AQ8" s="1479"/>
      <c r="AR8" s="1479"/>
      <c r="AS8" s="1479"/>
      <c r="AT8" s="1479"/>
      <c r="AU8" s="1479"/>
      <c r="AV8" s="1479"/>
      <c r="AW8" s="1479"/>
      <c r="AX8" s="1479"/>
      <c r="AY8" s="1479"/>
      <c r="AZ8" s="1479"/>
      <c r="BA8" s="1479"/>
      <c r="BB8" s="1479"/>
      <c r="BC8" s="1479"/>
      <c r="BD8" s="1479"/>
      <c r="BE8" s="1479"/>
      <c r="BF8" s="1479"/>
      <c r="BG8" s="1479"/>
      <c r="BH8" s="1479"/>
      <c r="BI8" s="1479"/>
      <c r="BJ8" s="388" t="s">
        <v>865</v>
      </c>
    </row>
    <row r="9" spans="1:62" s="384" customFormat="1">
      <c r="A9" s="1479"/>
      <c r="B9" s="1479"/>
      <c r="C9" s="1479"/>
      <c r="D9" s="1479"/>
      <c r="E9" s="1479"/>
      <c r="F9" s="1479"/>
      <c r="G9" s="1479"/>
      <c r="H9" s="1479"/>
      <c r="I9" s="1479"/>
      <c r="J9" s="1479"/>
      <c r="K9" s="1479"/>
      <c r="L9" s="1479"/>
      <c r="M9" s="1479"/>
      <c r="N9" s="1479"/>
      <c r="O9" s="1479"/>
      <c r="P9" s="1479"/>
      <c r="Q9" s="1479"/>
      <c r="R9" s="1479"/>
      <c r="S9" s="1479"/>
      <c r="T9" s="1479"/>
      <c r="U9" s="1479"/>
      <c r="V9" s="1479"/>
      <c r="W9" s="1479"/>
      <c r="X9" s="1479"/>
      <c r="Y9" s="1479"/>
      <c r="Z9" s="1479"/>
      <c r="AA9" s="1479"/>
      <c r="AB9" s="1479"/>
      <c r="AC9" s="1479"/>
      <c r="AD9" s="1479"/>
      <c r="AE9" s="1479"/>
      <c r="AF9" s="1479"/>
      <c r="AG9" s="1479"/>
      <c r="AH9" s="1479"/>
      <c r="AI9" s="1479"/>
      <c r="AJ9" s="1479"/>
      <c r="AK9" s="1479"/>
      <c r="AL9" s="1479"/>
      <c r="AM9" s="1479"/>
      <c r="AN9" s="1479"/>
      <c r="AO9" s="1479"/>
      <c r="AP9" s="1479"/>
      <c r="AQ9" s="1479"/>
      <c r="AR9" s="1479"/>
      <c r="AS9" s="1479"/>
      <c r="AT9" s="1479"/>
      <c r="AU9" s="1479"/>
      <c r="AV9" s="1479"/>
      <c r="AW9" s="1479"/>
      <c r="AX9" s="1479"/>
      <c r="AY9" s="1479"/>
      <c r="AZ9" s="1479"/>
      <c r="BA9" s="1479"/>
      <c r="BB9" s="1479"/>
      <c r="BC9" s="1479"/>
      <c r="BD9" s="1479"/>
      <c r="BE9" s="1479"/>
      <c r="BF9" s="1479"/>
      <c r="BG9" s="1479"/>
      <c r="BH9" s="1479"/>
      <c r="BI9" s="1479"/>
      <c r="BJ9" s="388" t="s">
        <v>865</v>
      </c>
    </row>
    <row r="10" spans="1:62" s="384" customFormat="1">
      <c r="A10" s="1479"/>
      <c r="B10" s="1479"/>
      <c r="C10" s="1479"/>
      <c r="D10" s="1479"/>
      <c r="E10" s="1479"/>
      <c r="F10" s="1479"/>
      <c r="G10" s="1479"/>
      <c r="H10" s="1479"/>
      <c r="I10" s="1479"/>
      <c r="J10" s="1479"/>
      <c r="K10" s="1479"/>
      <c r="L10" s="1479"/>
      <c r="M10" s="1479"/>
      <c r="N10" s="1479"/>
      <c r="O10" s="1479"/>
      <c r="P10" s="1479"/>
      <c r="Q10" s="1479"/>
      <c r="R10" s="1479"/>
      <c r="S10" s="1479"/>
      <c r="T10" s="1479"/>
      <c r="U10" s="1479"/>
      <c r="V10" s="1479"/>
      <c r="W10" s="1479"/>
      <c r="X10" s="1479"/>
      <c r="Y10" s="1479"/>
      <c r="Z10" s="1479"/>
      <c r="AA10" s="1479"/>
      <c r="AB10" s="1479"/>
      <c r="AC10" s="1479"/>
      <c r="AD10" s="1479"/>
      <c r="AE10" s="1479"/>
      <c r="AF10" s="1479"/>
      <c r="AG10" s="1479"/>
      <c r="AH10" s="1479"/>
      <c r="AI10" s="1479"/>
      <c r="AJ10" s="1479"/>
      <c r="AK10" s="1479"/>
      <c r="AL10" s="1479"/>
      <c r="AM10" s="1479"/>
      <c r="AN10" s="1479"/>
      <c r="AO10" s="1479"/>
      <c r="AP10" s="1479"/>
      <c r="AQ10" s="1479"/>
      <c r="AR10" s="1479"/>
      <c r="AS10" s="1479"/>
      <c r="AT10" s="1479"/>
      <c r="AU10" s="1479"/>
      <c r="AV10" s="1479"/>
      <c r="AW10" s="1479"/>
      <c r="AX10" s="1479"/>
      <c r="AY10" s="1479"/>
      <c r="AZ10" s="1479"/>
      <c r="BA10" s="1479"/>
      <c r="BB10" s="1479"/>
      <c r="BC10" s="1479"/>
      <c r="BD10" s="1479"/>
      <c r="BE10" s="1479"/>
      <c r="BF10" s="1479"/>
      <c r="BG10" s="1479"/>
      <c r="BH10" s="1479"/>
      <c r="BI10" s="1479"/>
      <c r="BJ10" s="388" t="s">
        <v>865</v>
      </c>
    </row>
    <row r="11" spans="1:62" s="384" customFormat="1">
      <c r="A11" s="1479"/>
      <c r="B11" s="1479"/>
      <c r="C11" s="1479"/>
      <c r="D11" s="1479"/>
      <c r="E11" s="1479"/>
      <c r="F11" s="1479"/>
      <c r="G11" s="1479"/>
      <c r="H11" s="1479"/>
      <c r="I11" s="1479"/>
      <c r="J11" s="1479"/>
      <c r="K11" s="1479"/>
      <c r="L11" s="1479"/>
      <c r="M11" s="1479"/>
      <c r="N11" s="1479"/>
      <c r="O11" s="1479"/>
      <c r="P11" s="1479"/>
      <c r="Q11" s="1479"/>
      <c r="R11" s="1479"/>
      <c r="S11" s="1479"/>
      <c r="T11" s="1479"/>
      <c r="U11" s="1479"/>
      <c r="V11" s="1479"/>
      <c r="W11" s="1479"/>
      <c r="X11" s="1479"/>
      <c r="Y11" s="1479"/>
      <c r="Z11" s="1479"/>
      <c r="AA11" s="1479"/>
      <c r="AB11" s="1479"/>
      <c r="AC11" s="1479"/>
      <c r="AD11" s="1479"/>
      <c r="AE11" s="1479"/>
      <c r="AF11" s="1479"/>
      <c r="AG11" s="1479"/>
      <c r="AH11" s="1479"/>
      <c r="AI11" s="1479"/>
      <c r="AJ11" s="1479"/>
      <c r="AK11" s="1479"/>
      <c r="AL11" s="1479"/>
      <c r="AM11" s="1479"/>
      <c r="AN11" s="1479"/>
      <c r="AO11" s="1479"/>
      <c r="AP11" s="1479"/>
      <c r="AQ11" s="1479"/>
      <c r="AR11" s="1479"/>
      <c r="AS11" s="1479"/>
      <c r="AT11" s="1479"/>
      <c r="AU11" s="1479"/>
      <c r="AV11" s="1479"/>
      <c r="AW11" s="1479"/>
      <c r="AX11" s="1479"/>
      <c r="AY11" s="1479"/>
      <c r="AZ11" s="1479"/>
      <c r="BA11" s="1479"/>
      <c r="BB11" s="1479"/>
      <c r="BC11" s="1479"/>
      <c r="BD11" s="1479"/>
      <c r="BE11" s="1479"/>
      <c r="BF11" s="1479"/>
      <c r="BG11" s="1479"/>
      <c r="BH11" s="1479"/>
      <c r="BI11" s="1479"/>
      <c r="BJ11" s="388" t="s">
        <v>865</v>
      </c>
    </row>
    <row r="12" spans="1:62" s="384" customFormat="1">
      <c r="A12" s="1479"/>
      <c r="B12" s="1479"/>
      <c r="C12" s="1479"/>
      <c r="D12" s="1479"/>
      <c r="E12" s="1479"/>
      <c r="F12" s="1479"/>
      <c r="G12" s="1479"/>
      <c r="H12" s="1479"/>
      <c r="I12" s="1479"/>
      <c r="J12" s="1479"/>
      <c r="K12" s="1479"/>
      <c r="L12" s="1479"/>
      <c r="M12" s="1479"/>
      <c r="N12" s="1479"/>
      <c r="O12" s="1479"/>
      <c r="P12" s="1479"/>
      <c r="Q12" s="1479"/>
      <c r="R12" s="1479"/>
      <c r="S12" s="1479"/>
      <c r="T12" s="1479"/>
      <c r="U12" s="1479"/>
      <c r="V12" s="1479"/>
      <c r="W12" s="1479"/>
      <c r="X12" s="1479"/>
      <c r="Y12" s="1479"/>
      <c r="Z12" s="1479"/>
      <c r="AA12" s="1479"/>
      <c r="AB12" s="1479"/>
      <c r="AC12" s="1479"/>
      <c r="AD12" s="1479"/>
      <c r="AE12" s="1479"/>
      <c r="AF12" s="1479"/>
      <c r="AG12" s="1479"/>
      <c r="AH12" s="1479"/>
      <c r="AI12" s="1479"/>
      <c r="AJ12" s="1479"/>
      <c r="AK12" s="1479"/>
      <c r="AL12" s="1479"/>
      <c r="AM12" s="1479"/>
      <c r="AN12" s="1479"/>
      <c r="AO12" s="1479"/>
      <c r="AP12" s="1479"/>
      <c r="AQ12" s="1479"/>
      <c r="AR12" s="1479"/>
      <c r="AS12" s="1479"/>
      <c r="AT12" s="1479"/>
      <c r="AU12" s="1479"/>
      <c r="AV12" s="1479"/>
      <c r="AW12" s="1479"/>
      <c r="AX12" s="1479"/>
      <c r="AY12" s="1479"/>
      <c r="AZ12" s="1479"/>
      <c r="BA12" s="1479"/>
      <c r="BB12" s="1479"/>
      <c r="BC12" s="1479"/>
      <c r="BD12" s="1479"/>
      <c r="BE12" s="1479"/>
      <c r="BF12" s="1479"/>
      <c r="BG12" s="1479"/>
      <c r="BH12" s="1479"/>
      <c r="BI12" s="1479"/>
      <c r="BJ12" s="388" t="s">
        <v>865</v>
      </c>
    </row>
    <row r="13" spans="1:62" s="384" customFormat="1">
      <c r="A13" s="1479"/>
      <c r="B13" s="1479"/>
      <c r="C13" s="1479"/>
      <c r="D13" s="1479"/>
      <c r="E13" s="1479"/>
      <c r="F13" s="1479"/>
      <c r="G13" s="1479"/>
      <c r="H13" s="1479"/>
      <c r="I13" s="1479"/>
      <c r="J13" s="1479"/>
      <c r="K13" s="1479"/>
      <c r="L13" s="1479"/>
      <c r="M13" s="1479"/>
      <c r="N13" s="1479"/>
      <c r="O13" s="1479"/>
      <c r="P13" s="1479"/>
      <c r="Q13" s="1479"/>
      <c r="R13" s="1479"/>
      <c r="S13" s="1479"/>
      <c r="T13" s="1479"/>
      <c r="U13" s="1479"/>
      <c r="V13" s="1479"/>
      <c r="W13" s="1479"/>
      <c r="X13" s="1479"/>
      <c r="Y13" s="1479"/>
      <c r="Z13" s="1479"/>
      <c r="AA13" s="1479"/>
      <c r="AB13" s="1479"/>
      <c r="AC13" s="1479"/>
      <c r="AD13" s="1479"/>
      <c r="AE13" s="1479"/>
      <c r="AF13" s="1479"/>
      <c r="AG13" s="1479"/>
      <c r="AH13" s="1479"/>
      <c r="AI13" s="1479"/>
      <c r="AJ13" s="1479"/>
      <c r="AK13" s="1479"/>
      <c r="AL13" s="1479"/>
      <c r="AM13" s="1479"/>
      <c r="AN13" s="1479"/>
      <c r="AO13" s="1479"/>
      <c r="AP13" s="1479"/>
      <c r="AQ13" s="1479"/>
      <c r="AR13" s="1479"/>
      <c r="AS13" s="1479"/>
      <c r="AT13" s="1479"/>
      <c r="AU13" s="1479"/>
      <c r="AV13" s="1479"/>
      <c r="AW13" s="1479"/>
      <c r="AX13" s="1479"/>
      <c r="AY13" s="1479"/>
      <c r="AZ13" s="1479"/>
      <c r="BA13" s="1479"/>
      <c r="BB13" s="1479"/>
      <c r="BC13" s="1479"/>
      <c r="BD13" s="1479"/>
      <c r="BE13" s="1479"/>
      <c r="BF13" s="1479"/>
      <c r="BG13" s="1479"/>
      <c r="BH13" s="1479"/>
      <c r="BI13" s="1479"/>
      <c r="BJ13" s="388" t="s">
        <v>865</v>
      </c>
    </row>
    <row r="14" spans="1:62" s="384" customFormat="1">
      <c r="A14" s="1479"/>
      <c r="B14" s="1479"/>
      <c r="C14" s="1479"/>
      <c r="D14" s="1479"/>
      <c r="E14" s="1479"/>
      <c r="F14" s="1479"/>
      <c r="G14" s="1479"/>
      <c r="H14" s="1479"/>
      <c r="I14" s="1479"/>
      <c r="J14" s="1479"/>
      <c r="K14" s="1479"/>
      <c r="L14" s="1479"/>
      <c r="M14" s="1479"/>
      <c r="N14" s="1479"/>
      <c r="O14" s="1479"/>
      <c r="P14" s="1479"/>
      <c r="Q14" s="1479"/>
      <c r="R14" s="1479"/>
      <c r="S14" s="1479"/>
      <c r="T14" s="1479"/>
      <c r="U14" s="1479"/>
      <c r="V14" s="1479"/>
      <c r="W14" s="1479"/>
      <c r="X14" s="1479"/>
      <c r="Y14" s="1479"/>
      <c r="Z14" s="1479"/>
      <c r="AA14" s="1479"/>
      <c r="AB14" s="1479"/>
      <c r="AC14" s="1479"/>
      <c r="AD14" s="1479"/>
      <c r="AE14" s="1479"/>
      <c r="AF14" s="1479"/>
      <c r="AG14" s="1479"/>
      <c r="AH14" s="1479"/>
      <c r="AI14" s="1479"/>
      <c r="AJ14" s="1479"/>
      <c r="AK14" s="1479"/>
      <c r="AL14" s="1479"/>
      <c r="AM14" s="1479"/>
      <c r="AN14" s="1479"/>
      <c r="AO14" s="1479"/>
      <c r="AP14" s="1479"/>
      <c r="AQ14" s="1479"/>
      <c r="AR14" s="1479"/>
      <c r="AS14" s="1479"/>
      <c r="AT14" s="1479"/>
      <c r="AU14" s="1479"/>
      <c r="AV14" s="1479"/>
      <c r="AW14" s="1479"/>
      <c r="AX14" s="1479"/>
      <c r="AY14" s="1479"/>
      <c r="AZ14" s="1479"/>
      <c r="BA14" s="1479"/>
      <c r="BB14" s="1479"/>
      <c r="BC14" s="1479"/>
      <c r="BD14" s="1479"/>
      <c r="BE14" s="1479"/>
      <c r="BF14" s="1479"/>
      <c r="BG14" s="1479"/>
      <c r="BH14" s="1479"/>
      <c r="BI14" s="1479"/>
      <c r="BJ14" s="388" t="s">
        <v>865</v>
      </c>
    </row>
    <row r="15" spans="1:62" s="384" customFormat="1">
      <c r="A15" s="1479"/>
      <c r="B15" s="1479"/>
      <c r="C15" s="1479"/>
      <c r="D15" s="1479"/>
      <c r="E15" s="1479"/>
      <c r="F15" s="1479"/>
      <c r="G15" s="1479"/>
      <c r="H15" s="1479"/>
      <c r="I15" s="1479"/>
      <c r="J15" s="1479"/>
      <c r="K15" s="1479"/>
      <c r="L15" s="1479"/>
      <c r="M15" s="1479"/>
      <c r="N15" s="1479"/>
      <c r="O15" s="1479"/>
      <c r="P15" s="1479"/>
      <c r="Q15" s="1479"/>
      <c r="R15" s="1479"/>
      <c r="S15" s="1479"/>
      <c r="T15" s="1479"/>
      <c r="U15" s="1479"/>
      <c r="V15" s="1479"/>
      <c r="W15" s="1479"/>
      <c r="X15" s="1479"/>
      <c r="Y15" s="1479"/>
      <c r="Z15" s="1479"/>
      <c r="AA15" s="1479"/>
      <c r="AB15" s="1479"/>
      <c r="AC15" s="1479"/>
      <c r="AD15" s="1479"/>
      <c r="AE15" s="1479"/>
      <c r="AF15" s="1479"/>
      <c r="AG15" s="1479"/>
      <c r="AH15" s="1479"/>
      <c r="AI15" s="1479"/>
      <c r="AJ15" s="1479"/>
      <c r="AK15" s="1479"/>
      <c r="AL15" s="1479"/>
      <c r="AM15" s="1479"/>
      <c r="AN15" s="1479"/>
      <c r="AO15" s="1479"/>
      <c r="AP15" s="1479"/>
      <c r="AQ15" s="1479"/>
      <c r="AR15" s="1479"/>
      <c r="AS15" s="1479"/>
      <c r="AT15" s="1479"/>
      <c r="AU15" s="1479"/>
      <c r="AV15" s="1479"/>
      <c r="AW15" s="1479"/>
      <c r="AX15" s="1479"/>
      <c r="AY15" s="1479"/>
      <c r="AZ15" s="1479"/>
      <c r="BA15" s="1479"/>
      <c r="BB15" s="1479"/>
      <c r="BC15" s="1479"/>
      <c r="BD15" s="1479"/>
      <c r="BE15" s="1479"/>
      <c r="BF15" s="1479"/>
      <c r="BG15" s="1479"/>
      <c r="BH15" s="1479"/>
      <c r="BI15" s="1479"/>
      <c r="BJ15" s="388" t="s">
        <v>865</v>
      </c>
    </row>
    <row r="16" spans="1:62" s="384" customFormat="1">
      <c r="A16" s="1479"/>
      <c r="B16" s="1479"/>
      <c r="C16" s="1479"/>
      <c r="D16" s="1479"/>
      <c r="E16" s="1479"/>
      <c r="F16" s="1479"/>
      <c r="G16" s="1479"/>
      <c r="H16" s="1479"/>
      <c r="I16" s="1479"/>
      <c r="J16" s="1479"/>
      <c r="K16" s="1479"/>
      <c r="L16" s="1479"/>
      <c r="M16" s="1479"/>
      <c r="N16" s="1479"/>
      <c r="O16" s="1479"/>
      <c r="P16" s="1479"/>
      <c r="Q16" s="1479"/>
      <c r="R16" s="1479"/>
      <c r="S16" s="1479"/>
      <c r="T16" s="1479"/>
      <c r="U16" s="1479"/>
      <c r="V16" s="1479"/>
      <c r="W16" s="1479"/>
      <c r="X16" s="1479"/>
      <c r="Y16" s="1479"/>
      <c r="Z16" s="1479"/>
      <c r="AA16" s="1479"/>
      <c r="AB16" s="1479"/>
      <c r="AC16" s="1479"/>
      <c r="AD16" s="1479"/>
      <c r="AE16" s="1479"/>
      <c r="AF16" s="1479"/>
      <c r="AG16" s="1479"/>
      <c r="AH16" s="1479"/>
      <c r="AI16" s="1479"/>
      <c r="AJ16" s="1479"/>
      <c r="AK16" s="1479"/>
      <c r="AL16" s="1479"/>
      <c r="AM16" s="1479"/>
      <c r="AN16" s="1479"/>
      <c r="AO16" s="1479"/>
      <c r="AP16" s="1479"/>
      <c r="AQ16" s="1479"/>
      <c r="AR16" s="1479"/>
      <c r="AS16" s="1479"/>
      <c r="AT16" s="1479"/>
      <c r="AU16" s="1479"/>
      <c r="AV16" s="1479"/>
      <c r="AW16" s="1479"/>
      <c r="AX16" s="1479"/>
      <c r="AY16" s="1479"/>
      <c r="AZ16" s="1479"/>
      <c r="BA16" s="1479"/>
      <c r="BB16" s="1479"/>
      <c r="BC16" s="1479"/>
      <c r="BD16" s="1479"/>
      <c r="BE16" s="1479"/>
      <c r="BF16" s="1479"/>
      <c r="BG16" s="1479"/>
      <c r="BH16" s="1479"/>
      <c r="BI16" s="1479"/>
      <c r="BJ16" s="388" t="s">
        <v>865</v>
      </c>
    </row>
    <row r="17" spans="1:62" s="384" customFormat="1">
      <c r="A17" s="1479"/>
      <c r="B17" s="1479"/>
      <c r="C17" s="1479"/>
      <c r="D17" s="1479"/>
      <c r="E17" s="1479"/>
      <c r="F17" s="1479"/>
      <c r="G17" s="1479"/>
      <c r="H17" s="1479"/>
      <c r="I17" s="1479"/>
      <c r="J17" s="1479"/>
      <c r="K17" s="1479"/>
      <c r="L17" s="1479"/>
      <c r="M17" s="1479"/>
      <c r="N17" s="1479"/>
      <c r="O17" s="1479"/>
      <c r="P17" s="1479"/>
      <c r="Q17" s="1479"/>
      <c r="R17" s="1479"/>
      <c r="S17" s="1479"/>
      <c r="T17" s="1479"/>
      <c r="U17" s="1479"/>
      <c r="V17" s="1479"/>
      <c r="W17" s="1479"/>
      <c r="X17" s="1479"/>
      <c r="Y17" s="1479"/>
      <c r="Z17" s="1479"/>
      <c r="AA17" s="1479"/>
      <c r="AB17" s="1479"/>
      <c r="AC17" s="1479"/>
      <c r="AD17" s="1479"/>
      <c r="AE17" s="1479"/>
      <c r="AF17" s="1479"/>
      <c r="AG17" s="1479"/>
      <c r="AH17" s="1479"/>
      <c r="AI17" s="1479"/>
      <c r="AJ17" s="1479"/>
      <c r="AK17" s="1479"/>
      <c r="AL17" s="1479"/>
      <c r="AM17" s="1479"/>
      <c r="AN17" s="1479"/>
      <c r="AO17" s="1479"/>
      <c r="AP17" s="1479"/>
      <c r="AQ17" s="1479"/>
      <c r="AR17" s="1479"/>
      <c r="AS17" s="1479"/>
      <c r="AT17" s="1479"/>
      <c r="AU17" s="1479"/>
      <c r="AV17" s="1479"/>
      <c r="AW17" s="1479"/>
      <c r="AX17" s="1479"/>
      <c r="AY17" s="1479"/>
      <c r="AZ17" s="1479"/>
      <c r="BA17" s="1479"/>
      <c r="BB17" s="1479"/>
      <c r="BC17" s="1479"/>
      <c r="BD17" s="1479"/>
      <c r="BE17" s="1479"/>
      <c r="BF17" s="1479"/>
      <c r="BG17" s="1479"/>
      <c r="BH17" s="1479"/>
      <c r="BI17" s="1479"/>
      <c r="BJ17" s="388" t="s">
        <v>865</v>
      </c>
    </row>
    <row r="18" spans="1:62" s="384" customFormat="1">
      <c r="A18" s="1479"/>
      <c r="B18" s="1479"/>
      <c r="C18" s="1479"/>
      <c r="D18" s="1479"/>
      <c r="E18" s="1479"/>
      <c r="F18" s="1479"/>
      <c r="G18" s="1479"/>
      <c r="H18" s="1479"/>
      <c r="I18" s="1479"/>
      <c r="J18" s="1479"/>
      <c r="K18" s="1479"/>
      <c r="L18" s="1479"/>
      <c r="M18" s="1479"/>
      <c r="N18" s="1479"/>
      <c r="O18" s="1479"/>
      <c r="P18" s="1479"/>
      <c r="Q18" s="1479"/>
      <c r="R18" s="1479"/>
      <c r="S18" s="1479"/>
      <c r="T18" s="1479"/>
      <c r="U18" s="1479"/>
      <c r="V18" s="1479"/>
      <c r="W18" s="1479"/>
      <c r="X18" s="1479"/>
      <c r="Y18" s="1479"/>
      <c r="Z18" s="1479"/>
      <c r="AA18" s="1479"/>
      <c r="AB18" s="1479"/>
      <c r="AC18" s="1479"/>
      <c r="AD18" s="1479"/>
      <c r="AE18" s="1479"/>
      <c r="AF18" s="1479"/>
      <c r="AG18" s="1479"/>
      <c r="AH18" s="1479"/>
      <c r="AI18" s="1479"/>
      <c r="AJ18" s="1479"/>
      <c r="AK18" s="1479"/>
      <c r="AL18" s="1479"/>
      <c r="AM18" s="1479"/>
      <c r="AN18" s="1479"/>
      <c r="AO18" s="1479"/>
      <c r="AP18" s="1479"/>
      <c r="AQ18" s="1479"/>
      <c r="AR18" s="1479"/>
      <c r="AS18" s="1479"/>
      <c r="AT18" s="1479"/>
      <c r="AU18" s="1479"/>
      <c r="AV18" s="1479"/>
      <c r="AW18" s="1479"/>
      <c r="AX18" s="1479"/>
      <c r="AY18" s="1479"/>
      <c r="AZ18" s="1479"/>
      <c r="BA18" s="1479"/>
      <c r="BB18" s="1479"/>
      <c r="BC18" s="1479"/>
      <c r="BD18" s="1479"/>
      <c r="BE18" s="1479"/>
      <c r="BF18" s="1479"/>
      <c r="BG18" s="1479"/>
      <c r="BH18" s="1479"/>
      <c r="BI18" s="1479"/>
      <c r="BJ18" s="388" t="s">
        <v>865</v>
      </c>
    </row>
    <row r="19" spans="1:62" s="384" customFormat="1">
      <c r="A19" s="1479"/>
      <c r="B19" s="1479"/>
      <c r="C19" s="1479"/>
      <c r="D19" s="1479"/>
      <c r="E19" s="1479"/>
      <c r="F19" s="1479"/>
      <c r="G19" s="1479"/>
      <c r="H19" s="1479"/>
      <c r="I19" s="1479"/>
      <c r="J19" s="1479"/>
      <c r="K19" s="1479"/>
      <c r="L19" s="1479"/>
      <c r="M19" s="1479"/>
      <c r="N19" s="1479"/>
      <c r="O19" s="1479"/>
      <c r="P19" s="1479"/>
      <c r="Q19" s="1479"/>
      <c r="R19" s="1479"/>
      <c r="S19" s="1479"/>
      <c r="T19" s="1479"/>
      <c r="U19" s="1479"/>
      <c r="V19" s="1479"/>
      <c r="W19" s="1479"/>
      <c r="X19" s="1479"/>
      <c r="Y19" s="1479"/>
      <c r="Z19" s="1479"/>
      <c r="AA19" s="1479"/>
      <c r="AB19" s="1479"/>
      <c r="AC19" s="1479"/>
      <c r="AD19" s="1479"/>
      <c r="AE19" s="1479"/>
      <c r="AF19" s="1479"/>
      <c r="AG19" s="1479"/>
      <c r="AH19" s="1479"/>
      <c r="AI19" s="1479"/>
      <c r="AJ19" s="1479"/>
      <c r="AK19" s="1479"/>
      <c r="AL19" s="1479"/>
      <c r="AM19" s="1479"/>
      <c r="AN19" s="1479"/>
      <c r="AO19" s="1479"/>
      <c r="AP19" s="1479"/>
      <c r="AQ19" s="1479"/>
      <c r="AR19" s="1479"/>
      <c r="AS19" s="1479"/>
      <c r="AT19" s="1479"/>
      <c r="AU19" s="1479"/>
      <c r="AV19" s="1479"/>
      <c r="AW19" s="1479"/>
      <c r="AX19" s="1479"/>
      <c r="AY19" s="1479"/>
      <c r="AZ19" s="1479"/>
      <c r="BA19" s="1479"/>
      <c r="BB19" s="1479"/>
      <c r="BC19" s="1479"/>
      <c r="BD19" s="1479"/>
      <c r="BE19" s="1479"/>
      <c r="BF19" s="1479"/>
      <c r="BG19" s="1479"/>
      <c r="BH19" s="1479"/>
      <c r="BI19" s="1479"/>
      <c r="BJ19" s="388" t="s">
        <v>865</v>
      </c>
    </row>
    <row r="20" spans="1:62" s="384" customFormat="1">
      <c r="A20" s="1479"/>
      <c r="B20" s="1479"/>
      <c r="C20" s="1479"/>
      <c r="D20" s="1479"/>
      <c r="E20" s="1479"/>
      <c r="F20" s="1479"/>
      <c r="G20" s="1479"/>
      <c r="H20" s="1479"/>
      <c r="I20" s="1479"/>
      <c r="J20" s="1479"/>
      <c r="K20" s="1479"/>
      <c r="L20" s="1479"/>
      <c r="M20" s="1479"/>
      <c r="N20" s="1479"/>
      <c r="O20" s="1479"/>
      <c r="P20" s="1479"/>
      <c r="Q20" s="1479"/>
      <c r="R20" s="1479"/>
      <c r="S20" s="1479"/>
      <c r="T20" s="1479"/>
      <c r="U20" s="1479"/>
      <c r="V20" s="1479"/>
      <c r="W20" s="1479"/>
      <c r="X20" s="1479"/>
      <c r="Y20" s="1479"/>
      <c r="Z20" s="1479"/>
      <c r="AA20" s="1479"/>
      <c r="AB20" s="1479"/>
      <c r="AC20" s="1479"/>
      <c r="AD20" s="1479"/>
      <c r="AE20" s="1479"/>
      <c r="AF20" s="1479"/>
      <c r="AG20" s="1479"/>
      <c r="AH20" s="1479"/>
      <c r="AI20" s="1479"/>
      <c r="AJ20" s="1479"/>
      <c r="AK20" s="1479"/>
      <c r="AL20" s="1479"/>
      <c r="AM20" s="1479"/>
      <c r="AN20" s="1479"/>
      <c r="AO20" s="1479"/>
      <c r="AP20" s="1479"/>
      <c r="AQ20" s="1479"/>
      <c r="AR20" s="1479"/>
      <c r="AS20" s="1479"/>
      <c r="AT20" s="1479"/>
      <c r="AU20" s="1479"/>
      <c r="AV20" s="1479"/>
      <c r="AW20" s="1479"/>
      <c r="AX20" s="1479"/>
      <c r="AY20" s="1479"/>
      <c r="AZ20" s="1479"/>
      <c r="BA20" s="1479"/>
      <c r="BB20" s="1479"/>
      <c r="BC20" s="1479"/>
      <c r="BD20" s="1479"/>
      <c r="BE20" s="1479"/>
      <c r="BF20" s="1479"/>
      <c r="BG20" s="1479"/>
      <c r="BH20" s="1479"/>
      <c r="BI20" s="1479"/>
      <c r="BJ20" s="388" t="s">
        <v>865</v>
      </c>
    </row>
    <row r="21" spans="1:62" s="384" customFormat="1">
      <c r="A21" s="1479"/>
      <c r="B21" s="1479"/>
      <c r="C21" s="1479"/>
      <c r="D21" s="1479"/>
      <c r="E21" s="1479"/>
      <c r="F21" s="1479"/>
      <c r="G21" s="1479"/>
      <c r="H21" s="1479"/>
      <c r="I21" s="1479"/>
      <c r="J21" s="1479"/>
      <c r="K21" s="1479"/>
      <c r="L21" s="1479"/>
      <c r="M21" s="1479"/>
      <c r="N21" s="1479"/>
      <c r="O21" s="1479"/>
      <c r="P21" s="1479"/>
      <c r="Q21" s="1479"/>
      <c r="R21" s="1479"/>
      <c r="S21" s="1479"/>
      <c r="T21" s="1479"/>
      <c r="U21" s="1479"/>
      <c r="V21" s="1479"/>
      <c r="W21" s="1479"/>
      <c r="X21" s="1479"/>
      <c r="Y21" s="1479"/>
      <c r="Z21" s="1479"/>
      <c r="AA21" s="1479"/>
      <c r="AB21" s="1479"/>
      <c r="AC21" s="1479"/>
      <c r="AD21" s="1479"/>
      <c r="AE21" s="1479"/>
      <c r="AF21" s="1479"/>
      <c r="AG21" s="1479"/>
      <c r="AH21" s="1479"/>
      <c r="AI21" s="1479"/>
      <c r="AJ21" s="1479"/>
      <c r="AK21" s="1479"/>
      <c r="AL21" s="1479"/>
      <c r="AM21" s="1479"/>
      <c r="AN21" s="1479"/>
      <c r="AO21" s="1479"/>
      <c r="AP21" s="1479"/>
      <c r="AQ21" s="1479"/>
      <c r="AR21" s="1479"/>
      <c r="AS21" s="1479"/>
      <c r="AT21" s="1479"/>
      <c r="AU21" s="1479"/>
      <c r="AV21" s="1479"/>
      <c r="AW21" s="1479"/>
      <c r="AX21" s="1479"/>
      <c r="AY21" s="1479"/>
      <c r="AZ21" s="1479"/>
      <c r="BA21" s="1479"/>
      <c r="BB21" s="1479"/>
      <c r="BC21" s="1479"/>
      <c r="BD21" s="1479"/>
      <c r="BE21" s="1479"/>
      <c r="BF21" s="1479"/>
      <c r="BG21" s="1479"/>
      <c r="BH21" s="1479"/>
      <c r="BI21" s="1479"/>
      <c r="BJ21" s="388" t="s">
        <v>865</v>
      </c>
    </row>
    <row r="22" spans="1:62" s="384" customFormat="1">
      <c r="A22" s="1479"/>
      <c r="B22" s="1479"/>
      <c r="C22" s="1479"/>
      <c r="D22" s="1479"/>
      <c r="E22" s="1479"/>
      <c r="F22" s="1479"/>
      <c r="G22" s="1479"/>
      <c r="H22" s="1479"/>
      <c r="I22" s="1479"/>
      <c r="J22" s="1479"/>
      <c r="K22" s="1479"/>
      <c r="L22" s="1479"/>
      <c r="M22" s="1479"/>
      <c r="N22" s="1479"/>
      <c r="O22" s="1479"/>
      <c r="P22" s="1479"/>
      <c r="Q22" s="1479"/>
      <c r="R22" s="1479"/>
      <c r="S22" s="1479"/>
      <c r="T22" s="1479"/>
      <c r="U22" s="1479"/>
      <c r="V22" s="1479"/>
      <c r="W22" s="1479"/>
      <c r="X22" s="1479"/>
      <c r="Y22" s="1479"/>
      <c r="Z22" s="1479"/>
      <c r="AA22" s="1479"/>
      <c r="AB22" s="1479"/>
      <c r="AC22" s="1479"/>
      <c r="AD22" s="1479"/>
      <c r="AE22" s="1479"/>
      <c r="AF22" s="1479"/>
      <c r="AG22" s="1479"/>
      <c r="AH22" s="1479"/>
      <c r="AI22" s="1479"/>
      <c r="AJ22" s="1479"/>
      <c r="AK22" s="1479"/>
      <c r="AL22" s="1479"/>
      <c r="AM22" s="1479"/>
      <c r="AN22" s="1479"/>
      <c r="AO22" s="1479"/>
      <c r="AP22" s="1479"/>
      <c r="AQ22" s="1479"/>
      <c r="AR22" s="1479"/>
      <c r="AS22" s="1479"/>
      <c r="AT22" s="1479"/>
      <c r="AU22" s="1479"/>
      <c r="AV22" s="1479"/>
      <c r="AW22" s="1479"/>
      <c r="AX22" s="1479"/>
      <c r="AY22" s="1479"/>
      <c r="AZ22" s="1479"/>
      <c r="BA22" s="1479"/>
      <c r="BB22" s="1479"/>
      <c r="BC22" s="1479"/>
      <c r="BD22" s="1479"/>
      <c r="BE22" s="1479"/>
      <c r="BF22" s="1479"/>
      <c r="BG22" s="1479"/>
      <c r="BH22" s="1479"/>
      <c r="BI22" s="1479"/>
      <c r="BJ22" s="388" t="s">
        <v>865</v>
      </c>
    </row>
    <row r="23" spans="1:62" s="384" customFormat="1">
      <c r="A23" s="1479"/>
      <c r="B23" s="1479"/>
      <c r="C23" s="1479"/>
      <c r="D23" s="1479"/>
      <c r="E23" s="1479"/>
      <c r="F23" s="1479"/>
      <c r="G23" s="1479"/>
      <c r="H23" s="1479"/>
      <c r="I23" s="1479"/>
      <c r="J23" s="1479"/>
      <c r="K23" s="1479"/>
      <c r="L23" s="1479"/>
      <c r="M23" s="1479"/>
      <c r="N23" s="1479"/>
      <c r="O23" s="1479"/>
      <c r="P23" s="1479"/>
      <c r="Q23" s="1479"/>
      <c r="R23" s="1479"/>
      <c r="S23" s="1479"/>
      <c r="T23" s="1479"/>
      <c r="U23" s="1479"/>
      <c r="V23" s="1479"/>
      <c r="W23" s="1479"/>
      <c r="X23" s="1479"/>
      <c r="Y23" s="1479"/>
      <c r="Z23" s="1479"/>
      <c r="AA23" s="1479"/>
      <c r="AB23" s="1479"/>
      <c r="AC23" s="1479"/>
      <c r="AD23" s="1479"/>
      <c r="AE23" s="1479"/>
      <c r="AF23" s="1479"/>
      <c r="AG23" s="1479"/>
      <c r="AH23" s="1479"/>
      <c r="AI23" s="1479"/>
      <c r="AJ23" s="1479"/>
      <c r="AK23" s="1479"/>
      <c r="AL23" s="1479"/>
      <c r="AM23" s="1479"/>
      <c r="AN23" s="1479"/>
      <c r="AO23" s="1479"/>
      <c r="AP23" s="1479"/>
      <c r="AQ23" s="1479"/>
      <c r="AR23" s="1479"/>
      <c r="AS23" s="1479"/>
      <c r="AT23" s="1479"/>
      <c r="AU23" s="1479"/>
      <c r="AV23" s="1479"/>
      <c r="AW23" s="1479"/>
      <c r="AX23" s="1479"/>
      <c r="AY23" s="1479"/>
      <c r="AZ23" s="1479"/>
      <c r="BA23" s="1479"/>
      <c r="BB23" s="1479"/>
      <c r="BC23" s="1479"/>
      <c r="BD23" s="1479"/>
      <c r="BE23" s="1479"/>
      <c r="BF23" s="1479"/>
      <c r="BG23" s="1479"/>
      <c r="BH23" s="1479"/>
      <c r="BI23" s="1479"/>
      <c r="BJ23" s="388" t="s">
        <v>865</v>
      </c>
    </row>
    <row r="24" spans="1:62" s="384" customFormat="1">
      <c r="A24" s="1479"/>
      <c r="B24" s="1479"/>
      <c r="C24" s="1479"/>
      <c r="D24" s="1479"/>
      <c r="E24" s="1479"/>
      <c r="F24" s="1479"/>
      <c r="G24" s="1479"/>
      <c r="H24" s="1479"/>
      <c r="I24" s="1479"/>
      <c r="J24" s="1479"/>
      <c r="K24" s="1479"/>
      <c r="L24" s="1479"/>
      <c r="M24" s="1479"/>
      <c r="N24" s="1479"/>
      <c r="O24" s="1479"/>
      <c r="P24" s="1479"/>
      <c r="Q24" s="1479"/>
      <c r="R24" s="1479"/>
      <c r="S24" s="1479"/>
      <c r="T24" s="1479"/>
      <c r="U24" s="1479"/>
      <c r="V24" s="1479"/>
      <c r="W24" s="1479"/>
      <c r="X24" s="1479"/>
      <c r="Y24" s="1479"/>
      <c r="Z24" s="1479"/>
      <c r="AA24" s="1479"/>
      <c r="AB24" s="1479"/>
      <c r="AC24" s="1479"/>
      <c r="AD24" s="1479"/>
      <c r="AE24" s="1479"/>
      <c r="AF24" s="1479"/>
      <c r="AG24" s="1479"/>
      <c r="AH24" s="1479"/>
      <c r="AI24" s="1479"/>
      <c r="AJ24" s="1479"/>
      <c r="AK24" s="1479"/>
      <c r="AL24" s="1479"/>
      <c r="AM24" s="1479"/>
      <c r="AN24" s="1479"/>
      <c r="AO24" s="1479"/>
      <c r="AP24" s="1479"/>
      <c r="AQ24" s="1479"/>
      <c r="AR24" s="1479"/>
      <c r="AS24" s="1479"/>
      <c r="AT24" s="1479"/>
      <c r="AU24" s="1479"/>
      <c r="AV24" s="1479"/>
      <c r="AW24" s="1479"/>
      <c r="AX24" s="1479"/>
      <c r="AY24" s="1479"/>
      <c r="AZ24" s="1479"/>
      <c r="BA24" s="1479"/>
      <c r="BB24" s="1479"/>
      <c r="BC24" s="1479"/>
      <c r="BD24" s="1479"/>
      <c r="BE24" s="1479"/>
      <c r="BF24" s="1479"/>
      <c r="BG24" s="1479"/>
      <c r="BH24" s="1479"/>
      <c r="BI24" s="1479"/>
      <c r="BJ24" s="388" t="s">
        <v>865</v>
      </c>
    </row>
    <row r="25" spans="1:62" s="384" customFormat="1">
      <c r="A25" s="1479"/>
      <c r="B25" s="1479"/>
      <c r="C25" s="1479"/>
      <c r="D25" s="1479"/>
      <c r="E25" s="1479"/>
      <c r="F25" s="1479"/>
      <c r="G25" s="1479"/>
      <c r="H25" s="1479"/>
      <c r="I25" s="1479"/>
      <c r="J25" s="1479"/>
      <c r="K25" s="1479"/>
      <c r="L25" s="1479"/>
      <c r="M25" s="1479"/>
      <c r="N25" s="1479"/>
      <c r="O25" s="1479"/>
      <c r="P25" s="1479"/>
      <c r="Q25" s="1479"/>
      <c r="R25" s="1479"/>
      <c r="S25" s="1479"/>
      <c r="T25" s="1479"/>
      <c r="U25" s="1479"/>
      <c r="V25" s="1479"/>
      <c r="W25" s="1479"/>
      <c r="X25" s="1479"/>
      <c r="Y25" s="1479"/>
      <c r="Z25" s="1479"/>
      <c r="AA25" s="1479"/>
      <c r="AB25" s="1479"/>
      <c r="AC25" s="1479"/>
      <c r="AD25" s="1479"/>
      <c r="AE25" s="1479"/>
      <c r="AF25" s="1479"/>
      <c r="AG25" s="1479"/>
      <c r="AH25" s="1479"/>
      <c r="AI25" s="1479"/>
      <c r="AJ25" s="1479"/>
      <c r="AK25" s="1479"/>
      <c r="AL25" s="1479"/>
      <c r="AM25" s="1479"/>
      <c r="AN25" s="1479"/>
      <c r="AO25" s="1479"/>
      <c r="AP25" s="1479"/>
      <c r="AQ25" s="1479"/>
      <c r="AR25" s="1479"/>
      <c r="AS25" s="1479"/>
      <c r="AT25" s="1479"/>
      <c r="AU25" s="1479"/>
      <c r="AV25" s="1479"/>
      <c r="AW25" s="1479"/>
      <c r="AX25" s="1479"/>
      <c r="AY25" s="1479"/>
      <c r="AZ25" s="1479"/>
      <c r="BA25" s="1479"/>
      <c r="BB25" s="1479"/>
      <c r="BC25" s="1479"/>
      <c r="BD25" s="1479"/>
      <c r="BE25" s="1479"/>
      <c r="BF25" s="1479"/>
      <c r="BG25" s="1479"/>
      <c r="BH25" s="1479"/>
      <c r="BI25" s="1479"/>
      <c r="BJ25" s="388" t="s">
        <v>865</v>
      </c>
    </row>
    <row r="26" spans="1:62" s="384" customFormat="1">
      <c r="A26" s="1479"/>
      <c r="B26" s="1479"/>
      <c r="C26" s="1479"/>
      <c r="D26" s="1479"/>
      <c r="E26" s="1479"/>
      <c r="F26" s="1479"/>
      <c r="G26" s="1479"/>
      <c r="H26" s="1479"/>
      <c r="I26" s="1479"/>
      <c r="J26" s="1479"/>
      <c r="K26" s="1479"/>
      <c r="L26" s="1479"/>
      <c r="M26" s="1479"/>
      <c r="N26" s="1479"/>
      <c r="O26" s="1479"/>
      <c r="P26" s="1479"/>
      <c r="Q26" s="1479"/>
      <c r="R26" s="1479"/>
      <c r="S26" s="1479"/>
      <c r="T26" s="1479"/>
      <c r="U26" s="1479"/>
      <c r="V26" s="1479"/>
      <c r="W26" s="1479"/>
      <c r="X26" s="1479"/>
      <c r="Y26" s="1479"/>
      <c r="Z26" s="1479"/>
      <c r="AA26" s="1479"/>
      <c r="AB26" s="1479"/>
      <c r="AC26" s="1479"/>
      <c r="AD26" s="1479"/>
      <c r="AE26" s="1479"/>
      <c r="AF26" s="1479"/>
      <c r="AG26" s="1479"/>
      <c r="AH26" s="1479"/>
      <c r="AI26" s="1479"/>
      <c r="AJ26" s="1479"/>
      <c r="AK26" s="1479"/>
      <c r="AL26" s="1479"/>
      <c r="AM26" s="1479"/>
      <c r="AN26" s="1479"/>
      <c r="AO26" s="1479"/>
      <c r="AP26" s="1479"/>
      <c r="AQ26" s="1479"/>
      <c r="AR26" s="1479"/>
      <c r="AS26" s="1479"/>
      <c r="AT26" s="1479"/>
      <c r="AU26" s="1479"/>
      <c r="AV26" s="1479"/>
      <c r="AW26" s="1479"/>
      <c r="AX26" s="1479"/>
      <c r="AY26" s="1479"/>
      <c r="AZ26" s="1479"/>
      <c r="BA26" s="1479"/>
      <c r="BB26" s="1479"/>
      <c r="BC26" s="1479"/>
      <c r="BD26" s="1479"/>
      <c r="BE26" s="1479"/>
      <c r="BF26" s="1479"/>
      <c r="BG26" s="1479"/>
      <c r="BH26" s="1479"/>
      <c r="BI26" s="1479"/>
      <c r="BJ26" s="388" t="s">
        <v>865</v>
      </c>
    </row>
    <row r="27" spans="1:62" s="384" customFormat="1">
      <c r="A27" s="1479"/>
      <c r="B27" s="1479"/>
      <c r="C27" s="1479"/>
      <c r="D27" s="1479"/>
      <c r="E27" s="1479"/>
      <c r="F27" s="1479"/>
      <c r="G27" s="1479"/>
      <c r="H27" s="1479"/>
      <c r="I27" s="1479"/>
      <c r="J27" s="1479"/>
      <c r="K27" s="1479"/>
      <c r="L27" s="1479"/>
      <c r="M27" s="1479"/>
      <c r="N27" s="1479"/>
      <c r="O27" s="1479"/>
      <c r="P27" s="1479"/>
      <c r="Q27" s="1479"/>
      <c r="R27" s="1479"/>
      <c r="S27" s="1479"/>
      <c r="T27" s="1479"/>
      <c r="U27" s="1479"/>
      <c r="V27" s="1479"/>
      <c r="W27" s="1479"/>
      <c r="X27" s="1479"/>
      <c r="Y27" s="1479"/>
      <c r="Z27" s="1479"/>
      <c r="AA27" s="1479"/>
      <c r="AB27" s="1479"/>
      <c r="AC27" s="1479"/>
      <c r="AD27" s="1479"/>
      <c r="AE27" s="1479"/>
      <c r="AF27" s="1479"/>
      <c r="AG27" s="1479"/>
      <c r="AH27" s="1479"/>
      <c r="AI27" s="1479"/>
      <c r="AJ27" s="1479"/>
      <c r="AK27" s="1479"/>
      <c r="AL27" s="1479"/>
      <c r="AM27" s="1479"/>
      <c r="AN27" s="1479"/>
      <c r="AO27" s="1479"/>
      <c r="AP27" s="1479"/>
      <c r="AQ27" s="1479"/>
      <c r="AR27" s="1479"/>
      <c r="AS27" s="1479"/>
      <c r="AT27" s="1479"/>
      <c r="AU27" s="1479"/>
      <c r="AV27" s="1479"/>
      <c r="AW27" s="1479"/>
      <c r="AX27" s="1479"/>
      <c r="AY27" s="1479"/>
      <c r="AZ27" s="1479"/>
      <c r="BA27" s="1479"/>
      <c r="BB27" s="1479"/>
      <c r="BC27" s="1479"/>
      <c r="BD27" s="1479"/>
      <c r="BE27" s="1479"/>
      <c r="BF27" s="1479"/>
      <c r="BG27" s="1479"/>
      <c r="BH27" s="1479"/>
      <c r="BI27" s="1479"/>
      <c r="BJ27" s="388" t="s">
        <v>865</v>
      </c>
    </row>
    <row r="28" spans="1:62" s="384" customFormat="1">
      <c r="A28" s="1479"/>
      <c r="B28" s="1479"/>
      <c r="C28" s="1479"/>
      <c r="D28" s="1479"/>
      <c r="E28" s="1479"/>
      <c r="F28" s="1479"/>
      <c r="G28" s="1479"/>
      <c r="H28" s="1479"/>
      <c r="I28" s="1479"/>
      <c r="J28" s="1479"/>
      <c r="K28" s="1479"/>
      <c r="L28" s="1479"/>
      <c r="M28" s="1479"/>
      <c r="N28" s="1479"/>
      <c r="O28" s="1479"/>
      <c r="P28" s="1479"/>
      <c r="Q28" s="1479"/>
      <c r="R28" s="1479"/>
      <c r="S28" s="1479"/>
      <c r="T28" s="1479"/>
      <c r="U28" s="1479"/>
      <c r="V28" s="1479"/>
      <c r="W28" s="1479"/>
      <c r="X28" s="1479"/>
      <c r="Y28" s="1479"/>
      <c r="Z28" s="1479"/>
      <c r="AA28" s="1479"/>
      <c r="AB28" s="1479"/>
      <c r="AC28" s="1479"/>
      <c r="AD28" s="1479"/>
      <c r="AE28" s="1479"/>
      <c r="AF28" s="1479"/>
      <c r="AG28" s="1479"/>
      <c r="AH28" s="1479"/>
      <c r="AI28" s="1479"/>
      <c r="AJ28" s="1479"/>
      <c r="AK28" s="1479"/>
      <c r="AL28" s="1479"/>
      <c r="AM28" s="1479"/>
      <c r="AN28" s="1479"/>
      <c r="AO28" s="1479"/>
      <c r="AP28" s="1479"/>
      <c r="AQ28" s="1479"/>
      <c r="AR28" s="1479"/>
      <c r="AS28" s="1479"/>
      <c r="AT28" s="1479"/>
      <c r="AU28" s="1479"/>
      <c r="AV28" s="1479"/>
      <c r="AW28" s="1479"/>
      <c r="AX28" s="1479"/>
      <c r="AY28" s="1479"/>
      <c r="AZ28" s="1479"/>
      <c r="BA28" s="1479"/>
      <c r="BB28" s="1479"/>
      <c r="BC28" s="1479"/>
      <c r="BD28" s="1479"/>
      <c r="BE28" s="1479"/>
      <c r="BF28" s="1479"/>
      <c r="BG28" s="1479"/>
      <c r="BH28" s="1479"/>
      <c r="BI28" s="1479"/>
      <c r="BJ28" s="388" t="s">
        <v>865</v>
      </c>
    </row>
    <row r="29" spans="1:62" s="384" customFormat="1">
      <c r="A29" s="1479"/>
      <c r="B29" s="1479"/>
      <c r="C29" s="1479"/>
      <c r="D29" s="1479"/>
      <c r="E29" s="1479"/>
      <c r="F29" s="1479"/>
      <c r="G29" s="1479"/>
      <c r="H29" s="1479"/>
      <c r="I29" s="1479"/>
      <c r="J29" s="1479"/>
      <c r="K29" s="1479"/>
      <c r="L29" s="1479"/>
      <c r="M29" s="1479"/>
      <c r="N29" s="1479"/>
      <c r="O29" s="1479"/>
      <c r="P29" s="1479"/>
      <c r="Q29" s="1479"/>
      <c r="R29" s="1479"/>
      <c r="S29" s="1479"/>
      <c r="T29" s="1479"/>
      <c r="U29" s="1479"/>
      <c r="V29" s="1479"/>
      <c r="W29" s="1479"/>
      <c r="X29" s="1479"/>
      <c r="Y29" s="1479"/>
      <c r="Z29" s="1479"/>
      <c r="AA29" s="1479"/>
      <c r="AB29" s="1479"/>
      <c r="AC29" s="1479"/>
      <c r="AD29" s="1479"/>
      <c r="AE29" s="1479"/>
      <c r="AF29" s="1479"/>
      <c r="AG29" s="1479"/>
      <c r="AH29" s="1479"/>
      <c r="AI29" s="1479"/>
      <c r="AJ29" s="1479"/>
      <c r="AK29" s="1479"/>
      <c r="AL29" s="1479"/>
      <c r="AM29" s="1479"/>
      <c r="AN29" s="1479"/>
      <c r="AO29" s="1479"/>
      <c r="AP29" s="1479"/>
      <c r="AQ29" s="1479"/>
      <c r="AR29" s="1479"/>
      <c r="AS29" s="1479"/>
      <c r="AT29" s="1479"/>
      <c r="AU29" s="1479"/>
      <c r="AV29" s="1479"/>
      <c r="AW29" s="1479"/>
      <c r="AX29" s="1479"/>
      <c r="AY29" s="1479"/>
      <c r="AZ29" s="1479"/>
      <c r="BA29" s="1479"/>
      <c r="BB29" s="1479"/>
      <c r="BC29" s="1479"/>
      <c r="BD29" s="1479"/>
      <c r="BE29" s="1479"/>
      <c r="BF29" s="1479"/>
      <c r="BG29" s="1479"/>
      <c r="BH29" s="1479"/>
      <c r="BI29" s="1479"/>
      <c r="BJ29" s="388" t="s">
        <v>865</v>
      </c>
    </row>
    <row r="30" spans="1:62" s="384" customFormat="1">
      <c r="A30" s="1479"/>
      <c r="B30" s="1479"/>
      <c r="C30" s="1479"/>
      <c r="D30" s="1479"/>
      <c r="E30" s="1479"/>
      <c r="F30" s="1479"/>
      <c r="G30" s="1479"/>
      <c r="H30" s="1479"/>
      <c r="I30" s="1479"/>
      <c r="J30" s="1479"/>
      <c r="K30" s="1479"/>
      <c r="L30" s="1479"/>
      <c r="M30" s="1479"/>
      <c r="N30" s="1479"/>
      <c r="O30" s="1479"/>
      <c r="P30" s="1479"/>
      <c r="Q30" s="1479"/>
      <c r="R30" s="1479"/>
      <c r="S30" s="1479"/>
      <c r="T30" s="1479"/>
      <c r="U30" s="1479"/>
      <c r="V30" s="1479"/>
      <c r="W30" s="1479"/>
      <c r="X30" s="1479"/>
      <c r="Y30" s="1479"/>
      <c r="Z30" s="1479"/>
      <c r="AA30" s="1479"/>
      <c r="AB30" s="1479"/>
      <c r="AC30" s="1479"/>
      <c r="AD30" s="1479"/>
      <c r="AE30" s="1479"/>
      <c r="AF30" s="1479"/>
      <c r="AG30" s="1479"/>
      <c r="AH30" s="1479"/>
      <c r="AI30" s="1479"/>
      <c r="AJ30" s="1479"/>
      <c r="AK30" s="1479"/>
      <c r="AL30" s="1479"/>
      <c r="AM30" s="1479"/>
      <c r="AN30" s="1479"/>
      <c r="AO30" s="1479"/>
      <c r="AP30" s="1479"/>
      <c r="AQ30" s="1479"/>
      <c r="AR30" s="1479"/>
      <c r="AS30" s="1479"/>
      <c r="AT30" s="1479"/>
      <c r="AU30" s="1479"/>
      <c r="AV30" s="1479"/>
      <c r="AW30" s="1479"/>
      <c r="AX30" s="1479"/>
      <c r="AY30" s="1479"/>
      <c r="AZ30" s="1479"/>
      <c r="BA30" s="1479"/>
      <c r="BB30" s="1479"/>
      <c r="BC30" s="1479"/>
      <c r="BD30" s="1479"/>
      <c r="BE30" s="1479"/>
      <c r="BF30" s="1479"/>
      <c r="BG30" s="1479"/>
      <c r="BH30" s="1479"/>
      <c r="BI30" s="1479"/>
      <c r="BJ30" s="388" t="s">
        <v>865</v>
      </c>
    </row>
    <row r="31" spans="1:62" s="384" customFormat="1">
      <c r="A31" s="1479"/>
      <c r="B31" s="1479"/>
      <c r="C31" s="1479"/>
      <c r="D31" s="1479"/>
      <c r="E31" s="1479"/>
      <c r="F31" s="1479"/>
      <c r="G31" s="1479"/>
      <c r="H31" s="1479"/>
      <c r="I31" s="1479"/>
      <c r="J31" s="1479"/>
      <c r="K31" s="1479"/>
      <c r="L31" s="1479"/>
      <c r="M31" s="1479"/>
      <c r="N31" s="1479"/>
      <c r="O31" s="1479"/>
      <c r="P31" s="1479"/>
      <c r="Q31" s="1479"/>
      <c r="R31" s="1479"/>
      <c r="S31" s="1479"/>
      <c r="T31" s="1479"/>
      <c r="U31" s="1479"/>
      <c r="V31" s="1479"/>
      <c r="W31" s="1479"/>
      <c r="X31" s="1479"/>
      <c r="Y31" s="1479"/>
      <c r="Z31" s="1479"/>
      <c r="AA31" s="1479"/>
      <c r="AB31" s="1479"/>
      <c r="AC31" s="1479"/>
      <c r="AD31" s="1479"/>
      <c r="AE31" s="1479"/>
      <c r="AF31" s="1479"/>
      <c r="AG31" s="1479"/>
      <c r="AH31" s="1479"/>
      <c r="AI31" s="1479"/>
      <c r="AJ31" s="1479"/>
      <c r="AK31" s="1479"/>
      <c r="AL31" s="1479"/>
      <c r="AM31" s="1479"/>
      <c r="AN31" s="1479"/>
      <c r="AO31" s="1479"/>
      <c r="AP31" s="1479"/>
      <c r="AQ31" s="1479"/>
      <c r="AR31" s="1479"/>
      <c r="AS31" s="1479"/>
      <c r="AT31" s="1479"/>
      <c r="AU31" s="1479"/>
      <c r="AV31" s="1479"/>
      <c r="AW31" s="1479"/>
      <c r="AX31" s="1479"/>
      <c r="AY31" s="1479"/>
      <c r="AZ31" s="1479"/>
      <c r="BA31" s="1479"/>
      <c r="BB31" s="1479"/>
      <c r="BC31" s="1479"/>
      <c r="BD31" s="1479"/>
      <c r="BE31" s="1479"/>
      <c r="BF31" s="1479"/>
      <c r="BG31" s="1479"/>
      <c r="BH31" s="1479"/>
      <c r="BI31" s="1479"/>
      <c r="BJ31" s="388" t="s">
        <v>865</v>
      </c>
    </row>
    <row r="32" spans="1:62" s="384" customFormat="1">
      <c r="A32" s="1479"/>
      <c r="B32" s="1479"/>
      <c r="C32" s="1479"/>
      <c r="D32" s="1479"/>
      <c r="E32" s="1479"/>
      <c r="F32" s="1479"/>
      <c r="G32" s="1479"/>
      <c r="H32" s="1479"/>
      <c r="I32" s="1479"/>
      <c r="J32" s="1479"/>
      <c r="K32" s="1479"/>
      <c r="L32" s="1479"/>
      <c r="M32" s="1479"/>
      <c r="N32" s="1479"/>
      <c r="O32" s="1479"/>
      <c r="P32" s="1479"/>
      <c r="Q32" s="1479"/>
      <c r="R32" s="1479"/>
      <c r="S32" s="1479"/>
      <c r="T32" s="1479"/>
      <c r="U32" s="1479"/>
      <c r="V32" s="1479"/>
      <c r="W32" s="1479"/>
      <c r="X32" s="1479"/>
      <c r="Y32" s="1479"/>
      <c r="Z32" s="1479"/>
      <c r="AA32" s="1479"/>
      <c r="AB32" s="1479"/>
      <c r="AC32" s="1479"/>
      <c r="AD32" s="1479"/>
      <c r="AE32" s="1479"/>
      <c r="AF32" s="1479"/>
      <c r="AG32" s="1479"/>
      <c r="AH32" s="1479"/>
      <c r="AI32" s="1479"/>
      <c r="AJ32" s="1479"/>
      <c r="AK32" s="1479"/>
      <c r="AL32" s="1479"/>
      <c r="AM32" s="1479"/>
      <c r="AN32" s="1479"/>
      <c r="AO32" s="1479"/>
      <c r="AP32" s="1479"/>
      <c r="AQ32" s="1479"/>
      <c r="AR32" s="1479"/>
      <c r="AS32" s="1479"/>
      <c r="AT32" s="1479"/>
      <c r="AU32" s="1479"/>
      <c r="AV32" s="1479"/>
      <c r="AW32" s="1479"/>
      <c r="AX32" s="1479"/>
      <c r="AY32" s="1479"/>
      <c r="AZ32" s="1479"/>
      <c r="BA32" s="1479"/>
      <c r="BB32" s="1479"/>
      <c r="BC32" s="1479"/>
      <c r="BD32" s="1479"/>
      <c r="BE32" s="1479"/>
      <c r="BF32" s="1479"/>
      <c r="BG32" s="1479"/>
      <c r="BH32" s="1479"/>
      <c r="BI32" s="1479"/>
      <c r="BJ32" s="388" t="s">
        <v>865</v>
      </c>
    </row>
    <row r="33" spans="1:62" s="384" customFormat="1">
      <c r="A33" s="1479"/>
      <c r="B33" s="1479"/>
      <c r="C33" s="1479"/>
      <c r="D33" s="1479"/>
      <c r="E33" s="1479"/>
      <c r="F33" s="1479"/>
      <c r="G33" s="1479"/>
      <c r="H33" s="1479"/>
      <c r="I33" s="1479"/>
      <c r="J33" s="1479"/>
      <c r="K33" s="1479"/>
      <c r="L33" s="1479"/>
      <c r="M33" s="1479"/>
      <c r="N33" s="1479"/>
      <c r="O33" s="1479"/>
      <c r="P33" s="1479"/>
      <c r="Q33" s="1479"/>
      <c r="R33" s="1479"/>
      <c r="S33" s="1479"/>
      <c r="T33" s="1479"/>
      <c r="U33" s="1479"/>
      <c r="V33" s="1479"/>
      <c r="W33" s="1479"/>
      <c r="X33" s="1479"/>
      <c r="Y33" s="1479"/>
      <c r="Z33" s="1479"/>
      <c r="AA33" s="1479"/>
      <c r="AB33" s="1479"/>
      <c r="AC33" s="1479"/>
      <c r="AD33" s="1479"/>
      <c r="AE33" s="1479"/>
      <c r="AF33" s="1479"/>
      <c r="AG33" s="1479"/>
      <c r="AH33" s="1479"/>
      <c r="AI33" s="1479"/>
      <c r="AJ33" s="1479"/>
      <c r="AK33" s="1479"/>
      <c r="AL33" s="1479"/>
      <c r="AM33" s="1479"/>
      <c r="AN33" s="1479"/>
      <c r="AO33" s="1479"/>
      <c r="AP33" s="1479"/>
      <c r="AQ33" s="1479"/>
      <c r="AR33" s="1479"/>
      <c r="AS33" s="1479"/>
      <c r="AT33" s="1479"/>
      <c r="AU33" s="1479"/>
      <c r="AV33" s="1479"/>
      <c r="AW33" s="1479"/>
      <c r="AX33" s="1479"/>
      <c r="AY33" s="1479"/>
      <c r="AZ33" s="1479"/>
      <c r="BA33" s="1479"/>
      <c r="BB33" s="1479"/>
      <c r="BC33" s="1479"/>
      <c r="BD33" s="1479"/>
      <c r="BE33" s="1479"/>
      <c r="BF33" s="1479"/>
      <c r="BG33" s="1479"/>
      <c r="BH33" s="1479"/>
      <c r="BI33" s="1479"/>
      <c r="BJ33" s="388" t="s">
        <v>865</v>
      </c>
    </row>
    <row r="34" spans="1:62" s="384" customFormat="1">
      <c r="A34" s="1479"/>
      <c r="B34" s="1479"/>
      <c r="C34" s="1479"/>
      <c r="D34" s="1479"/>
      <c r="E34" s="1479"/>
      <c r="F34" s="1479"/>
      <c r="G34" s="1479"/>
      <c r="H34" s="1479"/>
      <c r="I34" s="1479"/>
      <c r="J34" s="1479"/>
      <c r="K34" s="1479"/>
      <c r="L34" s="1479"/>
      <c r="M34" s="1479"/>
      <c r="N34" s="1479"/>
      <c r="O34" s="1479"/>
      <c r="P34" s="1479"/>
      <c r="Q34" s="1479"/>
      <c r="R34" s="1479"/>
      <c r="S34" s="1479"/>
      <c r="T34" s="1479"/>
      <c r="U34" s="1479"/>
      <c r="V34" s="1479"/>
      <c r="W34" s="1479"/>
      <c r="X34" s="1479"/>
      <c r="Y34" s="1479"/>
      <c r="Z34" s="1479"/>
      <c r="AA34" s="1479"/>
      <c r="AB34" s="1479"/>
      <c r="AC34" s="1479"/>
      <c r="AD34" s="1479"/>
      <c r="AE34" s="1479"/>
      <c r="AF34" s="1479"/>
      <c r="AG34" s="1479"/>
      <c r="AH34" s="1479"/>
      <c r="AI34" s="1479"/>
      <c r="AJ34" s="1479"/>
      <c r="AK34" s="1479"/>
      <c r="AL34" s="1479"/>
      <c r="AM34" s="1479"/>
      <c r="AN34" s="1479"/>
      <c r="AO34" s="1479"/>
      <c r="AP34" s="1479"/>
      <c r="AQ34" s="1479"/>
      <c r="AR34" s="1479"/>
      <c r="AS34" s="1479"/>
      <c r="AT34" s="1479"/>
      <c r="AU34" s="1479"/>
      <c r="AV34" s="1479"/>
      <c r="AW34" s="1479"/>
      <c r="AX34" s="1479"/>
      <c r="AY34" s="1479"/>
      <c r="AZ34" s="1479"/>
      <c r="BA34" s="1479"/>
      <c r="BB34" s="1479"/>
      <c r="BC34" s="1479"/>
      <c r="BD34" s="1479"/>
      <c r="BE34" s="1479"/>
      <c r="BF34" s="1479"/>
      <c r="BG34" s="1479"/>
      <c r="BH34" s="1479"/>
      <c r="BI34" s="1479"/>
      <c r="BJ34" s="388" t="s">
        <v>865</v>
      </c>
    </row>
    <row r="35" spans="1:62" s="384" customFormat="1">
      <c r="A35" s="1479"/>
      <c r="B35" s="1479"/>
      <c r="C35" s="1479"/>
      <c r="D35" s="1479"/>
      <c r="E35" s="1479"/>
      <c r="F35" s="1479"/>
      <c r="G35" s="1479"/>
      <c r="H35" s="1479"/>
      <c r="I35" s="1479"/>
      <c r="J35" s="1479"/>
      <c r="K35" s="1479"/>
      <c r="L35" s="1479"/>
      <c r="M35" s="1479"/>
      <c r="N35" s="1479"/>
      <c r="O35" s="1479"/>
      <c r="P35" s="1479"/>
      <c r="Q35" s="1479"/>
      <c r="R35" s="1479"/>
      <c r="S35" s="1479"/>
      <c r="T35" s="1479"/>
      <c r="U35" s="1479"/>
      <c r="V35" s="1479"/>
      <c r="W35" s="1479"/>
      <c r="X35" s="1479"/>
      <c r="Y35" s="1479"/>
      <c r="Z35" s="1479"/>
      <c r="AA35" s="1479"/>
      <c r="AB35" s="1479"/>
      <c r="AC35" s="1479"/>
      <c r="AD35" s="1479"/>
      <c r="AE35" s="1479"/>
      <c r="AF35" s="1479"/>
      <c r="AG35" s="1479"/>
      <c r="AH35" s="1479"/>
      <c r="AI35" s="1479"/>
      <c r="AJ35" s="1479"/>
      <c r="AK35" s="1479"/>
      <c r="AL35" s="1479"/>
      <c r="AM35" s="1479"/>
      <c r="AN35" s="1479"/>
      <c r="AO35" s="1479"/>
      <c r="AP35" s="1479"/>
      <c r="AQ35" s="1479"/>
      <c r="AR35" s="1479"/>
      <c r="AS35" s="1479"/>
      <c r="AT35" s="1479"/>
      <c r="AU35" s="1479"/>
      <c r="AV35" s="1479"/>
      <c r="AW35" s="1479"/>
      <c r="AX35" s="1479"/>
      <c r="AY35" s="1479"/>
      <c r="AZ35" s="1479"/>
      <c r="BA35" s="1479"/>
      <c r="BB35" s="1479"/>
      <c r="BC35" s="1479"/>
      <c r="BD35" s="1479"/>
      <c r="BE35" s="1479"/>
      <c r="BF35" s="1479"/>
      <c r="BG35" s="1479"/>
      <c r="BH35" s="1479"/>
      <c r="BI35" s="1479"/>
      <c r="BJ35" s="388" t="s">
        <v>865</v>
      </c>
    </row>
    <row r="36" spans="1:62" s="384" customFormat="1">
      <c r="A36" s="1479"/>
      <c r="B36" s="1479"/>
      <c r="C36" s="1479"/>
      <c r="D36" s="1479"/>
      <c r="E36" s="1479"/>
      <c r="F36" s="1479"/>
      <c r="G36" s="1479"/>
      <c r="H36" s="1479"/>
      <c r="I36" s="1479"/>
      <c r="J36" s="1479"/>
      <c r="K36" s="1479"/>
      <c r="L36" s="1479"/>
      <c r="M36" s="1479"/>
      <c r="N36" s="1479"/>
      <c r="O36" s="1479"/>
      <c r="P36" s="1479"/>
      <c r="Q36" s="1479"/>
      <c r="R36" s="1479"/>
      <c r="S36" s="1479"/>
      <c r="T36" s="1479"/>
      <c r="U36" s="1479"/>
      <c r="V36" s="1479"/>
      <c r="W36" s="1479"/>
      <c r="X36" s="1479"/>
      <c r="Y36" s="1479"/>
      <c r="Z36" s="1479"/>
      <c r="AA36" s="1479"/>
      <c r="AB36" s="1479"/>
      <c r="AC36" s="1479"/>
      <c r="AD36" s="1479"/>
      <c r="AE36" s="1479"/>
      <c r="AF36" s="1479"/>
      <c r="AG36" s="1479"/>
      <c r="AH36" s="1479"/>
      <c r="AI36" s="1479"/>
      <c r="AJ36" s="1479"/>
      <c r="AK36" s="1479"/>
      <c r="AL36" s="1479"/>
      <c r="AM36" s="1479"/>
      <c r="AN36" s="1479"/>
      <c r="AO36" s="1479"/>
      <c r="AP36" s="1479"/>
      <c r="AQ36" s="1479"/>
      <c r="AR36" s="1479"/>
      <c r="AS36" s="1479"/>
      <c r="AT36" s="1479"/>
      <c r="AU36" s="1479"/>
      <c r="AV36" s="1479"/>
      <c r="AW36" s="1479"/>
      <c r="AX36" s="1479"/>
      <c r="AY36" s="1479"/>
      <c r="AZ36" s="1479"/>
      <c r="BA36" s="1479"/>
      <c r="BB36" s="1479"/>
      <c r="BC36" s="1479"/>
      <c r="BD36" s="1479"/>
      <c r="BE36" s="1479"/>
      <c r="BF36" s="1479"/>
      <c r="BG36" s="1479"/>
      <c r="BH36" s="1479"/>
      <c r="BI36" s="1479"/>
      <c r="BJ36" s="388" t="s">
        <v>865</v>
      </c>
    </row>
    <row r="37" spans="1:62" s="384" customFormat="1">
      <c r="A37" s="1479"/>
      <c r="B37" s="1479"/>
      <c r="C37" s="1479"/>
      <c r="D37" s="1479"/>
      <c r="E37" s="1479"/>
      <c r="F37" s="1479"/>
      <c r="G37" s="1479"/>
      <c r="H37" s="1479"/>
      <c r="I37" s="1479"/>
      <c r="J37" s="1479"/>
      <c r="K37" s="1479"/>
      <c r="L37" s="1479"/>
      <c r="M37" s="1479"/>
      <c r="N37" s="1479"/>
      <c r="O37" s="1479"/>
      <c r="P37" s="1479"/>
      <c r="Q37" s="1479"/>
      <c r="R37" s="1479"/>
      <c r="S37" s="1479"/>
      <c r="T37" s="1479"/>
      <c r="U37" s="1479"/>
      <c r="V37" s="1479"/>
      <c r="W37" s="1479"/>
      <c r="X37" s="1479"/>
      <c r="Y37" s="1479"/>
      <c r="Z37" s="1479"/>
      <c r="AA37" s="1479"/>
      <c r="AB37" s="1479"/>
      <c r="AC37" s="1479"/>
      <c r="AD37" s="1479"/>
      <c r="AE37" s="1479"/>
      <c r="AF37" s="1479"/>
      <c r="AG37" s="1479"/>
      <c r="AH37" s="1479"/>
      <c r="AI37" s="1479"/>
      <c r="AJ37" s="1479"/>
      <c r="AK37" s="1479"/>
      <c r="AL37" s="1479"/>
      <c r="AM37" s="1479"/>
      <c r="AN37" s="1479"/>
      <c r="AO37" s="1479"/>
      <c r="AP37" s="1479"/>
      <c r="AQ37" s="1479"/>
      <c r="AR37" s="1479"/>
      <c r="AS37" s="1479"/>
      <c r="AT37" s="1479"/>
      <c r="AU37" s="1479"/>
      <c r="AV37" s="1479"/>
      <c r="AW37" s="1479"/>
      <c r="AX37" s="1479"/>
      <c r="AY37" s="1479"/>
      <c r="AZ37" s="1479"/>
      <c r="BA37" s="1479"/>
      <c r="BB37" s="1479"/>
      <c r="BC37" s="1479"/>
      <c r="BD37" s="1479"/>
      <c r="BE37" s="1479"/>
      <c r="BF37" s="1479"/>
      <c r="BG37" s="1479"/>
      <c r="BH37" s="1479"/>
      <c r="BI37" s="1479"/>
      <c r="BJ37" s="388" t="s">
        <v>865</v>
      </c>
    </row>
    <row r="38" spans="1:62" s="384" customFormat="1">
      <c r="A38" s="1479"/>
      <c r="B38" s="1479"/>
      <c r="C38" s="1479"/>
      <c r="D38" s="1479"/>
      <c r="E38" s="1479"/>
      <c r="F38" s="1479"/>
      <c r="G38" s="1479"/>
      <c r="H38" s="1479"/>
      <c r="I38" s="1479"/>
      <c r="J38" s="1479"/>
      <c r="K38" s="1479"/>
      <c r="L38" s="1479"/>
      <c r="M38" s="1479"/>
      <c r="N38" s="1479"/>
      <c r="O38" s="1479"/>
      <c r="P38" s="1479"/>
      <c r="Q38" s="1479"/>
      <c r="R38" s="1479"/>
      <c r="S38" s="1479"/>
      <c r="T38" s="1479"/>
      <c r="U38" s="1479"/>
      <c r="V38" s="1479"/>
      <c r="W38" s="1479"/>
      <c r="X38" s="1479"/>
      <c r="Y38" s="1479"/>
      <c r="Z38" s="1479"/>
      <c r="AA38" s="1479"/>
      <c r="AB38" s="1479"/>
      <c r="AC38" s="1479"/>
      <c r="AD38" s="1479"/>
      <c r="AE38" s="1479"/>
      <c r="AF38" s="1479"/>
      <c r="AG38" s="1479"/>
      <c r="AH38" s="1479"/>
      <c r="AI38" s="1479"/>
      <c r="AJ38" s="1479"/>
      <c r="AK38" s="1479"/>
      <c r="AL38" s="1479"/>
      <c r="AM38" s="1479"/>
      <c r="AN38" s="1479"/>
      <c r="AO38" s="1479"/>
      <c r="AP38" s="1479"/>
      <c r="AQ38" s="1479"/>
      <c r="AR38" s="1479"/>
      <c r="AS38" s="1479"/>
      <c r="AT38" s="1479"/>
      <c r="AU38" s="1479"/>
      <c r="AV38" s="1479"/>
      <c r="AW38" s="1479"/>
      <c r="AX38" s="1479"/>
      <c r="AY38" s="1479"/>
      <c r="AZ38" s="1479"/>
      <c r="BA38" s="1479"/>
      <c r="BB38" s="1479"/>
      <c r="BC38" s="1479"/>
      <c r="BD38" s="1479"/>
      <c r="BE38" s="1479"/>
      <c r="BF38" s="1479"/>
      <c r="BG38" s="1479"/>
      <c r="BH38" s="1479"/>
      <c r="BI38" s="1479"/>
      <c r="BJ38" s="388" t="s">
        <v>865</v>
      </c>
    </row>
    <row r="39" spans="1:62" s="384" customFormat="1">
      <c r="A39" s="1479"/>
      <c r="B39" s="1479"/>
      <c r="C39" s="1479"/>
      <c r="D39" s="1479"/>
      <c r="E39" s="1479"/>
      <c r="F39" s="1479"/>
      <c r="G39" s="1479"/>
      <c r="H39" s="1479"/>
      <c r="I39" s="1479"/>
      <c r="J39" s="1479"/>
      <c r="K39" s="1479"/>
      <c r="L39" s="1479"/>
      <c r="M39" s="1479"/>
      <c r="N39" s="1479"/>
      <c r="O39" s="1479"/>
      <c r="P39" s="1479"/>
      <c r="Q39" s="1479"/>
      <c r="R39" s="1479"/>
      <c r="S39" s="1479"/>
      <c r="T39" s="1479"/>
      <c r="U39" s="1479"/>
      <c r="V39" s="1479"/>
      <c r="W39" s="1479"/>
      <c r="X39" s="1479"/>
      <c r="Y39" s="1479"/>
      <c r="Z39" s="1479"/>
      <c r="AA39" s="1479"/>
      <c r="AB39" s="1479"/>
      <c r="AC39" s="1479"/>
      <c r="AD39" s="1479"/>
      <c r="AE39" s="1479"/>
      <c r="AF39" s="1479"/>
      <c r="AG39" s="1479"/>
      <c r="AH39" s="1479"/>
      <c r="AI39" s="1479"/>
      <c r="AJ39" s="1479"/>
      <c r="AK39" s="1479"/>
      <c r="AL39" s="1479"/>
      <c r="AM39" s="1479"/>
      <c r="AN39" s="1479"/>
      <c r="AO39" s="1479"/>
      <c r="AP39" s="1479"/>
      <c r="AQ39" s="1479"/>
      <c r="AR39" s="1479"/>
      <c r="AS39" s="1479"/>
      <c r="AT39" s="1479"/>
      <c r="AU39" s="1479"/>
      <c r="AV39" s="1479"/>
      <c r="AW39" s="1479"/>
      <c r="AX39" s="1479"/>
      <c r="AY39" s="1479"/>
      <c r="AZ39" s="1479"/>
      <c r="BA39" s="1479"/>
      <c r="BB39" s="1479"/>
      <c r="BC39" s="1479"/>
      <c r="BD39" s="1479"/>
      <c r="BE39" s="1479"/>
      <c r="BF39" s="1479"/>
      <c r="BG39" s="1479"/>
      <c r="BH39" s="1479"/>
      <c r="BI39" s="1479"/>
      <c r="BJ39" s="388" t="s">
        <v>865</v>
      </c>
    </row>
    <row r="40" spans="1:62" s="384" customFormat="1">
      <c r="A40" s="1479"/>
      <c r="B40" s="1479"/>
      <c r="C40" s="1479"/>
      <c r="D40" s="1479"/>
      <c r="E40" s="1479"/>
      <c r="F40" s="1479"/>
      <c r="G40" s="1479"/>
      <c r="H40" s="1479"/>
      <c r="I40" s="1479"/>
      <c r="J40" s="1479"/>
      <c r="K40" s="1479"/>
      <c r="L40" s="1479"/>
      <c r="M40" s="1479"/>
      <c r="N40" s="1479"/>
      <c r="O40" s="1479"/>
      <c r="P40" s="1479"/>
      <c r="Q40" s="1479"/>
      <c r="R40" s="1479"/>
      <c r="S40" s="1479"/>
      <c r="T40" s="1479"/>
      <c r="U40" s="1479"/>
      <c r="V40" s="1479"/>
      <c r="W40" s="1479"/>
      <c r="X40" s="1479"/>
      <c r="Y40" s="1479"/>
      <c r="Z40" s="1479"/>
      <c r="AA40" s="1479"/>
      <c r="AB40" s="1479"/>
      <c r="AC40" s="1479"/>
      <c r="AD40" s="1479"/>
      <c r="AE40" s="1479"/>
      <c r="AF40" s="1479"/>
      <c r="AG40" s="1479"/>
      <c r="AH40" s="1479"/>
      <c r="AI40" s="1479"/>
      <c r="AJ40" s="1479"/>
      <c r="AK40" s="1479"/>
      <c r="AL40" s="1479"/>
      <c r="AM40" s="1479"/>
      <c r="AN40" s="1479"/>
      <c r="AO40" s="1479"/>
      <c r="AP40" s="1479"/>
      <c r="AQ40" s="1479"/>
      <c r="AR40" s="1479"/>
      <c r="AS40" s="1479"/>
      <c r="AT40" s="1479"/>
      <c r="AU40" s="1479"/>
      <c r="AV40" s="1479"/>
      <c r="AW40" s="1479"/>
      <c r="AX40" s="1479"/>
      <c r="AY40" s="1479"/>
      <c r="AZ40" s="1479"/>
      <c r="BA40" s="1479"/>
      <c r="BB40" s="1479"/>
      <c r="BC40" s="1479"/>
      <c r="BD40" s="1479"/>
      <c r="BE40" s="1479"/>
      <c r="BF40" s="1479"/>
      <c r="BG40" s="1479"/>
      <c r="BH40" s="1479"/>
      <c r="BI40" s="1479"/>
      <c r="BJ40" s="388" t="s">
        <v>865</v>
      </c>
    </row>
    <row r="41" spans="1:62" s="384" customFormat="1">
      <c r="A41" s="1479"/>
      <c r="B41" s="1479"/>
      <c r="C41" s="1479"/>
      <c r="D41" s="1479"/>
      <c r="E41" s="1479"/>
      <c r="F41" s="1479"/>
      <c r="G41" s="1479"/>
      <c r="H41" s="1479"/>
      <c r="I41" s="1479"/>
      <c r="J41" s="1479"/>
      <c r="K41" s="1479"/>
      <c r="L41" s="1479"/>
      <c r="M41" s="1479"/>
      <c r="N41" s="1479"/>
      <c r="O41" s="1479"/>
      <c r="P41" s="1479"/>
      <c r="Q41" s="1479"/>
      <c r="R41" s="1479"/>
      <c r="S41" s="1479"/>
      <c r="T41" s="1479"/>
      <c r="U41" s="1479"/>
      <c r="V41" s="1479"/>
      <c r="W41" s="1479"/>
      <c r="X41" s="1479"/>
      <c r="Y41" s="1479"/>
      <c r="Z41" s="1479"/>
      <c r="AA41" s="1479"/>
      <c r="AB41" s="1479"/>
      <c r="AC41" s="1479"/>
      <c r="AD41" s="1479"/>
      <c r="AE41" s="1479"/>
      <c r="AF41" s="1479"/>
      <c r="AG41" s="1479"/>
      <c r="AH41" s="1479"/>
      <c r="AI41" s="1479"/>
      <c r="AJ41" s="1479"/>
      <c r="AK41" s="1479"/>
      <c r="AL41" s="1479"/>
      <c r="AM41" s="1479"/>
      <c r="AN41" s="1479"/>
      <c r="AO41" s="1479"/>
      <c r="AP41" s="1479"/>
      <c r="AQ41" s="1479"/>
      <c r="AR41" s="1479"/>
      <c r="AS41" s="1479"/>
      <c r="AT41" s="1479"/>
      <c r="AU41" s="1479"/>
      <c r="AV41" s="1479"/>
      <c r="AW41" s="1479"/>
      <c r="AX41" s="1479"/>
      <c r="AY41" s="1479"/>
      <c r="AZ41" s="1479"/>
      <c r="BA41" s="1479"/>
      <c r="BB41" s="1479"/>
      <c r="BC41" s="1479"/>
      <c r="BD41" s="1479"/>
      <c r="BE41" s="1479"/>
      <c r="BF41" s="1479"/>
      <c r="BG41" s="1479"/>
      <c r="BH41" s="1479"/>
      <c r="BI41" s="1479"/>
      <c r="BJ41" s="388" t="s">
        <v>865</v>
      </c>
    </row>
    <row r="42" spans="1:62" s="384" customFormat="1">
      <c r="A42" s="1479"/>
      <c r="B42" s="1479"/>
      <c r="C42" s="1479"/>
      <c r="D42" s="1479"/>
      <c r="E42" s="1479"/>
      <c r="F42" s="1479"/>
      <c r="G42" s="1479"/>
      <c r="H42" s="1479"/>
      <c r="I42" s="1479"/>
      <c r="J42" s="1479"/>
      <c r="K42" s="1479"/>
      <c r="L42" s="1479"/>
      <c r="M42" s="1479"/>
      <c r="N42" s="1479"/>
      <c r="O42" s="1479"/>
      <c r="P42" s="1479"/>
      <c r="Q42" s="1479"/>
      <c r="R42" s="1479"/>
      <c r="S42" s="1479"/>
      <c r="T42" s="1479"/>
      <c r="U42" s="1479"/>
      <c r="V42" s="1479"/>
      <c r="W42" s="1479"/>
      <c r="X42" s="1479"/>
      <c r="Y42" s="1479"/>
      <c r="Z42" s="1479"/>
      <c r="AA42" s="1479"/>
      <c r="AB42" s="1479"/>
      <c r="AC42" s="1479"/>
      <c r="AD42" s="1479"/>
      <c r="AE42" s="1479"/>
      <c r="AF42" s="1479"/>
      <c r="AG42" s="1479"/>
      <c r="AH42" s="1479"/>
      <c r="AI42" s="1479"/>
      <c r="AJ42" s="1479"/>
      <c r="AK42" s="1479"/>
      <c r="AL42" s="1479"/>
      <c r="AM42" s="1479"/>
      <c r="AN42" s="1479"/>
      <c r="AO42" s="1479"/>
      <c r="AP42" s="1479"/>
      <c r="AQ42" s="1479"/>
      <c r="AR42" s="1479"/>
      <c r="AS42" s="1479"/>
      <c r="AT42" s="1479"/>
      <c r="AU42" s="1479"/>
      <c r="AV42" s="1479"/>
      <c r="AW42" s="1479"/>
      <c r="AX42" s="1479"/>
      <c r="AY42" s="1479"/>
      <c r="AZ42" s="1479"/>
      <c r="BA42" s="1479"/>
      <c r="BB42" s="1479"/>
      <c r="BC42" s="1479"/>
      <c r="BD42" s="1479"/>
      <c r="BE42" s="1479"/>
      <c r="BF42" s="1479"/>
      <c r="BG42" s="1479"/>
      <c r="BH42" s="1479"/>
      <c r="BI42" s="1479"/>
      <c r="BJ42" s="388" t="s">
        <v>865</v>
      </c>
    </row>
    <row r="43" spans="1:62" s="384" customFormat="1">
      <c r="A43" s="1479"/>
      <c r="B43" s="1479"/>
      <c r="C43" s="1479"/>
      <c r="D43" s="1479"/>
      <c r="E43" s="1479"/>
      <c r="F43" s="1479"/>
      <c r="G43" s="1479"/>
      <c r="H43" s="1479"/>
      <c r="I43" s="1479"/>
      <c r="J43" s="1479"/>
      <c r="K43" s="1479"/>
      <c r="L43" s="1479"/>
      <c r="M43" s="1479"/>
      <c r="N43" s="1479"/>
      <c r="O43" s="1479"/>
      <c r="P43" s="1479"/>
      <c r="Q43" s="1479"/>
      <c r="R43" s="1479"/>
      <c r="S43" s="1479"/>
      <c r="T43" s="1479"/>
      <c r="U43" s="1479"/>
      <c r="V43" s="1479"/>
      <c r="W43" s="1479"/>
      <c r="X43" s="1479"/>
      <c r="Y43" s="1479"/>
      <c r="Z43" s="1479"/>
      <c r="AA43" s="1479"/>
      <c r="AB43" s="1479"/>
      <c r="AC43" s="1479"/>
      <c r="AD43" s="1479"/>
      <c r="AE43" s="1479"/>
      <c r="AF43" s="1479"/>
      <c r="AG43" s="1479"/>
      <c r="AH43" s="1479"/>
      <c r="AI43" s="1479"/>
      <c r="AJ43" s="1479"/>
      <c r="AK43" s="1479"/>
      <c r="AL43" s="1479"/>
      <c r="AM43" s="1479"/>
      <c r="AN43" s="1479"/>
      <c r="AO43" s="1479"/>
      <c r="AP43" s="1479"/>
      <c r="AQ43" s="1479"/>
      <c r="AR43" s="1479"/>
      <c r="AS43" s="1479"/>
      <c r="AT43" s="1479"/>
      <c r="AU43" s="1479"/>
      <c r="AV43" s="1479"/>
      <c r="AW43" s="1479"/>
      <c r="AX43" s="1479"/>
      <c r="AY43" s="1479"/>
      <c r="AZ43" s="1479"/>
      <c r="BA43" s="1479"/>
      <c r="BB43" s="1479"/>
      <c r="BC43" s="1479"/>
      <c r="BD43" s="1479"/>
      <c r="BE43" s="1479"/>
      <c r="BF43" s="1479"/>
      <c r="BG43" s="1479"/>
      <c r="BH43" s="1479"/>
      <c r="BI43" s="1479"/>
      <c r="BJ43" s="388" t="s">
        <v>865</v>
      </c>
    </row>
    <row r="44" spans="1:62" s="384" customFormat="1">
      <c r="A44" s="1479"/>
      <c r="B44" s="1479"/>
      <c r="C44" s="1479"/>
      <c r="D44" s="1479"/>
      <c r="E44" s="1479"/>
      <c r="F44" s="1479"/>
      <c r="G44" s="1479"/>
      <c r="H44" s="1479"/>
      <c r="I44" s="1479"/>
      <c r="J44" s="1479"/>
      <c r="K44" s="1479"/>
      <c r="L44" s="1479"/>
      <c r="M44" s="1479"/>
      <c r="N44" s="1479"/>
      <c r="O44" s="1479"/>
      <c r="P44" s="1479"/>
      <c r="Q44" s="1479"/>
      <c r="R44" s="1479"/>
      <c r="S44" s="1479"/>
      <c r="T44" s="1479"/>
      <c r="U44" s="1479"/>
      <c r="V44" s="1479"/>
      <c r="W44" s="1479"/>
      <c r="X44" s="1479"/>
      <c r="Y44" s="1479"/>
      <c r="Z44" s="1479"/>
      <c r="AA44" s="1479"/>
      <c r="AB44" s="1479"/>
      <c r="AC44" s="1479"/>
      <c r="AD44" s="1479"/>
      <c r="AE44" s="1479"/>
      <c r="AF44" s="1479"/>
      <c r="AG44" s="1479"/>
      <c r="AH44" s="1479"/>
      <c r="AI44" s="1479"/>
      <c r="AJ44" s="1479"/>
      <c r="AK44" s="1479"/>
      <c r="AL44" s="1479"/>
      <c r="AM44" s="1479"/>
      <c r="AN44" s="1479"/>
      <c r="AO44" s="1479"/>
      <c r="AP44" s="1479"/>
      <c r="AQ44" s="1479"/>
      <c r="AR44" s="1479"/>
      <c r="AS44" s="1479"/>
      <c r="AT44" s="1479"/>
      <c r="AU44" s="1479"/>
      <c r="AV44" s="1479"/>
      <c r="AW44" s="1479"/>
      <c r="AX44" s="1479"/>
      <c r="AY44" s="1479"/>
      <c r="AZ44" s="1479"/>
      <c r="BA44" s="1479"/>
      <c r="BB44" s="1479"/>
      <c r="BC44" s="1479"/>
      <c r="BD44" s="1479"/>
      <c r="BE44" s="1479"/>
      <c r="BF44" s="1479"/>
      <c r="BG44" s="1479"/>
      <c r="BH44" s="1479"/>
      <c r="BI44" s="1479"/>
      <c r="BJ44" s="388" t="s">
        <v>865</v>
      </c>
    </row>
    <row r="45" spans="1:62" s="384" customFormat="1">
      <c r="A45" s="1479"/>
      <c r="B45" s="1479"/>
      <c r="C45" s="1479"/>
      <c r="D45" s="1479"/>
      <c r="E45" s="1479"/>
      <c r="F45" s="1479"/>
      <c r="G45" s="1479"/>
      <c r="H45" s="1479"/>
      <c r="I45" s="1479"/>
      <c r="J45" s="1479"/>
      <c r="K45" s="1479"/>
      <c r="L45" s="1479"/>
      <c r="M45" s="1479"/>
      <c r="N45" s="1479"/>
      <c r="O45" s="1479"/>
      <c r="P45" s="1479"/>
      <c r="Q45" s="1479"/>
      <c r="R45" s="1479"/>
      <c r="S45" s="1479"/>
      <c r="T45" s="1479"/>
      <c r="U45" s="1479"/>
      <c r="V45" s="1479"/>
      <c r="W45" s="1479"/>
      <c r="X45" s="1479"/>
      <c r="Y45" s="1479"/>
      <c r="Z45" s="1479"/>
      <c r="AA45" s="1479"/>
      <c r="AB45" s="1479"/>
      <c r="AC45" s="1479"/>
      <c r="AD45" s="1479"/>
      <c r="AE45" s="1479"/>
      <c r="AF45" s="1479"/>
      <c r="AG45" s="1479"/>
      <c r="AH45" s="1479"/>
      <c r="AI45" s="1479"/>
      <c r="AJ45" s="1479"/>
      <c r="AK45" s="1479"/>
      <c r="AL45" s="1479"/>
      <c r="AM45" s="1479"/>
      <c r="AN45" s="1479"/>
      <c r="AO45" s="1479"/>
      <c r="AP45" s="1479"/>
      <c r="AQ45" s="1479"/>
      <c r="AR45" s="1479"/>
      <c r="AS45" s="1479"/>
      <c r="AT45" s="1479"/>
      <c r="AU45" s="1479"/>
      <c r="AV45" s="1479"/>
      <c r="AW45" s="1479"/>
      <c r="AX45" s="1479"/>
      <c r="AY45" s="1479"/>
      <c r="AZ45" s="1479"/>
      <c r="BA45" s="1479"/>
      <c r="BB45" s="1479"/>
      <c r="BC45" s="1479"/>
      <c r="BD45" s="1479"/>
      <c r="BE45" s="1479"/>
      <c r="BF45" s="1479"/>
      <c r="BG45" s="1479"/>
      <c r="BH45" s="1479"/>
      <c r="BI45" s="1479"/>
      <c r="BJ45" s="388" t="s">
        <v>865</v>
      </c>
    </row>
    <row r="46" spans="1:62" s="384" customFormat="1">
      <c r="A46" s="1479"/>
      <c r="B46" s="1479"/>
      <c r="C46" s="1479"/>
      <c r="D46" s="1479"/>
      <c r="E46" s="1479"/>
      <c r="F46" s="1479"/>
      <c r="G46" s="1479"/>
      <c r="H46" s="1479"/>
      <c r="I46" s="1479"/>
      <c r="J46" s="1479"/>
      <c r="K46" s="1479"/>
      <c r="L46" s="1479"/>
      <c r="M46" s="1479"/>
      <c r="N46" s="1479"/>
      <c r="O46" s="1479"/>
      <c r="P46" s="1479"/>
      <c r="Q46" s="1479"/>
      <c r="R46" s="1479"/>
      <c r="S46" s="1479"/>
      <c r="T46" s="1479"/>
      <c r="U46" s="1479"/>
      <c r="V46" s="1479"/>
      <c r="W46" s="1479"/>
      <c r="X46" s="1479"/>
      <c r="Y46" s="1479"/>
      <c r="Z46" s="1479"/>
      <c r="AA46" s="1479"/>
      <c r="AB46" s="1479"/>
      <c r="AC46" s="1479"/>
      <c r="AD46" s="1479"/>
      <c r="AE46" s="1479"/>
      <c r="AF46" s="1479"/>
      <c r="AG46" s="1479"/>
      <c r="AH46" s="1479"/>
      <c r="AI46" s="1479"/>
      <c r="AJ46" s="1479"/>
      <c r="AK46" s="1479"/>
      <c r="AL46" s="1479"/>
      <c r="AM46" s="1479"/>
      <c r="AN46" s="1479"/>
      <c r="AO46" s="1479"/>
      <c r="AP46" s="1479"/>
      <c r="AQ46" s="1479"/>
      <c r="AR46" s="1479"/>
      <c r="AS46" s="1479"/>
      <c r="AT46" s="1479"/>
      <c r="AU46" s="1479"/>
      <c r="AV46" s="1479"/>
      <c r="AW46" s="1479"/>
      <c r="AX46" s="1479"/>
      <c r="AY46" s="1479"/>
      <c r="AZ46" s="1479"/>
      <c r="BA46" s="1479"/>
      <c r="BB46" s="1479"/>
      <c r="BC46" s="1479"/>
      <c r="BD46" s="1479"/>
      <c r="BE46" s="1479"/>
      <c r="BF46" s="1479"/>
      <c r="BG46" s="1479"/>
      <c r="BH46" s="1479"/>
      <c r="BI46" s="1479"/>
      <c r="BJ46" s="388" t="s">
        <v>865</v>
      </c>
    </row>
    <row r="47" spans="1:62" s="384" customFormat="1">
      <c r="A47" s="1479"/>
      <c r="B47" s="1479"/>
      <c r="C47" s="1479"/>
      <c r="D47" s="1479"/>
      <c r="E47" s="1479"/>
      <c r="F47" s="1479"/>
      <c r="G47" s="1479"/>
      <c r="H47" s="1479"/>
      <c r="I47" s="1479"/>
      <c r="J47" s="1479"/>
      <c r="K47" s="1479"/>
      <c r="L47" s="1479"/>
      <c r="M47" s="1479"/>
      <c r="N47" s="1479"/>
      <c r="O47" s="1479"/>
      <c r="P47" s="1479"/>
      <c r="Q47" s="1479"/>
      <c r="R47" s="1479"/>
      <c r="S47" s="1479"/>
      <c r="T47" s="1479"/>
      <c r="U47" s="1479"/>
      <c r="V47" s="1479"/>
      <c r="W47" s="1479"/>
      <c r="X47" s="1479"/>
      <c r="Y47" s="1479"/>
      <c r="Z47" s="1479"/>
      <c r="AA47" s="1479"/>
      <c r="AB47" s="1479"/>
      <c r="AC47" s="1479"/>
      <c r="AD47" s="1479"/>
      <c r="AE47" s="1479"/>
      <c r="AF47" s="1479"/>
      <c r="AG47" s="1479"/>
      <c r="AH47" s="1479"/>
      <c r="AI47" s="1479"/>
      <c r="AJ47" s="1479"/>
      <c r="AK47" s="1479"/>
      <c r="AL47" s="1479"/>
      <c r="AM47" s="1479"/>
      <c r="AN47" s="1479"/>
      <c r="AO47" s="1479"/>
      <c r="AP47" s="1479"/>
      <c r="AQ47" s="1479"/>
      <c r="AR47" s="1479"/>
      <c r="AS47" s="1479"/>
      <c r="AT47" s="1479"/>
      <c r="AU47" s="1479"/>
      <c r="AV47" s="1479"/>
      <c r="AW47" s="1479"/>
      <c r="AX47" s="1479"/>
      <c r="AY47" s="1479"/>
      <c r="AZ47" s="1479"/>
      <c r="BA47" s="1479"/>
      <c r="BB47" s="1479"/>
      <c r="BC47" s="1479"/>
      <c r="BD47" s="1479"/>
      <c r="BE47" s="1479"/>
      <c r="BF47" s="1479"/>
      <c r="BG47" s="1479"/>
      <c r="BH47" s="1479"/>
      <c r="BI47" s="1479"/>
      <c r="BJ47" s="388" t="s">
        <v>865</v>
      </c>
    </row>
    <row r="48" spans="1:62" s="384" customFormat="1">
      <c r="A48" s="1479"/>
      <c r="B48" s="1479"/>
      <c r="C48" s="1479"/>
      <c r="D48" s="1479"/>
      <c r="E48" s="1479"/>
      <c r="F48" s="1479"/>
      <c r="G48" s="1479"/>
      <c r="H48" s="1479"/>
      <c r="I48" s="1479"/>
      <c r="J48" s="1479"/>
      <c r="K48" s="1479"/>
      <c r="L48" s="1479"/>
      <c r="M48" s="1479"/>
      <c r="N48" s="1479"/>
      <c r="O48" s="1479"/>
      <c r="P48" s="1479"/>
      <c r="Q48" s="1479"/>
      <c r="R48" s="1479"/>
      <c r="S48" s="1479"/>
      <c r="T48" s="1479"/>
      <c r="U48" s="1479"/>
      <c r="V48" s="1479"/>
      <c r="W48" s="1479"/>
      <c r="X48" s="1479"/>
      <c r="Y48" s="1479"/>
      <c r="Z48" s="1479"/>
      <c r="AA48" s="1479"/>
      <c r="AB48" s="1479"/>
      <c r="AC48" s="1479"/>
      <c r="AD48" s="1479"/>
      <c r="AE48" s="1479"/>
      <c r="AF48" s="1479"/>
      <c r="AG48" s="1479"/>
      <c r="AH48" s="1479"/>
      <c r="AI48" s="1479"/>
      <c r="AJ48" s="1479"/>
      <c r="AK48" s="1479"/>
      <c r="AL48" s="1479"/>
      <c r="AM48" s="1479"/>
      <c r="AN48" s="1479"/>
      <c r="AO48" s="1479"/>
      <c r="AP48" s="1479"/>
      <c r="AQ48" s="1479"/>
      <c r="AR48" s="1479"/>
      <c r="AS48" s="1479"/>
      <c r="AT48" s="1479"/>
      <c r="AU48" s="1479"/>
      <c r="AV48" s="1479"/>
      <c r="AW48" s="1479"/>
      <c r="AX48" s="1479"/>
      <c r="AY48" s="1479"/>
      <c r="AZ48" s="1479"/>
      <c r="BA48" s="1479"/>
      <c r="BB48" s="1479"/>
      <c r="BC48" s="1479"/>
      <c r="BD48" s="1479"/>
      <c r="BE48" s="1479"/>
      <c r="BF48" s="1479"/>
      <c r="BG48" s="1479"/>
      <c r="BH48" s="1479"/>
      <c r="BI48" s="1479"/>
      <c r="BJ48" s="388" t="s">
        <v>865</v>
      </c>
    </row>
    <row r="49" spans="1:62" s="384" customFormat="1">
      <c r="A49" s="1479"/>
      <c r="B49" s="1479"/>
      <c r="C49" s="1479"/>
      <c r="D49" s="1479"/>
      <c r="E49" s="1479"/>
      <c r="F49" s="1479"/>
      <c r="G49" s="1479"/>
      <c r="H49" s="1479"/>
      <c r="I49" s="1479"/>
      <c r="J49" s="1479"/>
      <c r="K49" s="1479"/>
      <c r="L49" s="1479"/>
      <c r="M49" s="1479"/>
      <c r="N49" s="1479"/>
      <c r="O49" s="1479"/>
      <c r="P49" s="1479"/>
      <c r="Q49" s="1479"/>
      <c r="R49" s="1479"/>
      <c r="S49" s="1479"/>
      <c r="T49" s="1479"/>
      <c r="U49" s="1479"/>
      <c r="V49" s="1479"/>
      <c r="W49" s="1479"/>
      <c r="X49" s="1479"/>
      <c r="Y49" s="1479"/>
      <c r="Z49" s="1479"/>
      <c r="AA49" s="1479"/>
      <c r="AB49" s="1479"/>
      <c r="AC49" s="1479"/>
      <c r="AD49" s="1479"/>
      <c r="AE49" s="1479"/>
      <c r="AF49" s="1479"/>
      <c r="AG49" s="1479"/>
      <c r="AH49" s="1479"/>
      <c r="AI49" s="1479"/>
      <c r="AJ49" s="1479"/>
      <c r="AK49" s="1479"/>
      <c r="AL49" s="1479"/>
      <c r="AM49" s="1479"/>
      <c r="AN49" s="1479"/>
      <c r="AO49" s="1479"/>
      <c r="AP49" s="1479"/>
      <c r="AQ49" s="1479"/>
      <c r="AR49" s="1479"/>
      <c r="AS49" s="1479"/>
      <c r="AT49" s="1479"/>
      <c r="AU49" s="1479"/>
      <c r="AV49" s="1479"/>
      <c r="AW49" s="1479"/>
      <c r="AX49" s="1479"/>
      <c r="AY49" s="1479"/>
      <c r="AZ49" s="1479"/>
      <c r="BA49" s="1479"/>
      <c r="BB49" s="1479"/>
      <c r="BC49" s="1479"/>
      <c r="BD49" s="1479"/>
      <c r="BE49" s="1479"/>
      <c r="BF49" s="1479"/>
      <c r="BG49" s="1479"/>
      <c r="BH49" s="1479"/>
      <c r="BI49" s="1479"/>
      <c r="BJ49" s="388" t="s">
        <v>865</v>
      </c>
    </row>
    <row r="50" spans="1:62" s="384" customFormat="1">
      <c r="A50" s="1479"/>
      <c r="B50" s="1479"/>
      <c r="C50" s="1479"/>
      <c r="D50" s="1479"/>
      <c r="E50" s="1479"/>
      <c r="F50" s="1479"/>
      <c r="G50" s="1479"/>
      <c r="H50" s="1479"/>
      <c r="I50" s="1479"/>
      <c r="J50" s="1479"/>
      <c r="K50" s="1479"/>
      <c r="L50" s="1479"/>
      <c r="M50" s="1479"/>
      <c r="N50" s="1479"/>
      <c r="O50" s="1479"/>
      <c r="P50" s="1479"/>
      <c r="Q50" s="1479"/>
      <c r="R50" s="1479"/>
      <c r="S50" s="1479"/>
      <c r="T50" s="1479"/>
      <c r="U50" s="1479"/>
      <c r="V50" s="1479"/>
      <c r="W50" s="1479"/>
      <c r="X50" s="1479"/>
      <c r="Y50" s="1479"/>
      <c r="Z50" s="1479"/>
      <c r="AA50" s="1479"/>
      <c r="AB50" s="1479"/>
      <c r="AC50" s="1479"/>
      <c r="AD50" s="1479"/>
      <c r="AE50" s="1479"/>
      <c r="AF50" s="1479"/>
      <c r="AG50" s="1479"/>
      <c r="AH50" s="1479"/>
      <c r="AI50" s="1479"/>
      <c r="AJ50" s="1479"/>
      <c r="AK50" s="1479"/>
      <c r="AL50" s="1479"/>
      <c r="AM50" s="1479"/>
      <c r="AN50" s="1479"/>
      <c r="AO50" s="1479"/>
      <c r="AP50" s="1479"/>
      <c r="AQ50" s="1479"/>
      <c r="AR50" s="1479"/>
      <c r="AS50" s="1479"/>
      <c r="AT50" s="1479"/>
      <c r="AU50" s="1479"/>
      <c r="AV50" s="1479"/>
      <c r="AW50" s="1479"/>
      <c r="AX50" s="1479"/>
      <c r="AY50" s="1479"/>
      <c r="AZ50" s="1479"/>
      <c r="BA50" s="1479"/>
      <c r="BB50" s="1479"/>
      <c r="BC50" s="1479"/>
      <c r="BD50" s="1479"/>
      <c r="BE50" s="1479"/>
      <c r="BF50" s="1479"/>
      <c r="BG50" s="1479"/>
      <c r="BH50" s="1479"/>
      <c r="BI50" s="1479"/>
      <c r="BJ50" s="388" t="s">
        <v>865</v>
      </c>
    </row>
    <row r="51" spans="1:62" s="384" customFormat="1">
      <c r="A51" s="1479"/>
      <c r="B51" s="1479"/>
      <c r="C51" s="1479"/>
      <c r="D51" s="1479"/>
      <c r="E51" s="1479"/>
      <c r="F51" s="1479"/>
      <c r="G51" s="1479"/>
      <c r="H51" s="1479"/>
      <c r="I51" s="1479"/>
      <c r="J51" s="1479"/>
      <c r="K51" s="1479"/>
      <c r="L51" s="1479"/>
      <c r="M51" s="1479"/>
      <c r="N51" s="1479"/>
      <c r="O51" s="1479"/>
      <c r="P51" s="1479"/>
      <c r="Q51" s="1479"/>
      <c r="R51" s="1479"/>
      <c r="S51" s="1479"/>
      <c r="T51" s="1479"/>
      <c r="U51" s="1479"/>
      <c r="V51" s="1479"/>
      <c r="W51" s="1479"/>
      <c r="X51" s="1479"/>
      <c r="Y51" s="1479"/>
      <c r="Z51" s="1479"/>
      <c r="AA51" s="1479"/>
      <c r="AB51" s="1479"/>
      <c r="AC51" s="1479"/>
      <c r="AD51" s="1479"/>
      <c r="AE51" s="1479"/>
      <c r="AF51" s="1479"/>
      <c r="AG51" s="1479"/>
      <c r="AH51" s="1479"/>
      <c r="AI51" s="1479"/>
      <c r="AJ51" s="1479"/>
      <c r="AK51" s="1479"/>
      <c r="AL51" s="1479"/>
      <c r="AM51" s="1479"/>
      <c r="AN51" s="1479"/>
      <c r="AO51" s="1479"/>
      <c r="AP51" s="1479"/>
      <c r="AQ51" s="1479"/>
      <c r="AR51" s="1479"/>
      <c r="AS51" s="1479"/>
      <c r="AT51" s="1479"/>
      <c r="AU51" s="1479"/>
      <c r="AV51" s="1479"/>
      <c r="AW51" s="1479"/>
      <c r="AX51" s="1479"/>
      <c r="AY51" s="1479"/>
      <c r="AZ51" s="1479"/>
      <c r="BA51" s="1479"/>
      <c r="BB51" s="1479"/>
      <c r="BC51" s="1479"/>
      <c r="BD51" s="1479"/>
      <c r="BE51" s="1479"/>
      <c r="BF51" s="1479"/>
      <c r="BG51" s="1479"/>
      <c r="BH51" s="1479"/>
      <c r="BI51" s="1479"/>
      <c r="BJ51" s="388" t="s">
        <v>865</v>
      </c>
    </row>
    <row r="52" spans="1:62" s="384" customFormat="1">
      <c r="A52" s="1479"/>
      <c r="B52" s="1479"/>
      <c r="C52" s="1479"/>
      <c r="D52" s="1479"/>
      <c r="E52" s="1479"/>
      <c r="F52" s="1479"/>
      <c r="G52" s="1479"/>
      <c r="H52" s="1479"/>
      <c r="I52" s="1479"/>
      <c r="J52" s="1479"/>
      <c r="K52" s="1479"/>
      <c r="L52" s="1479"/>
      <c r="M52" s="1479"/>
      <c r="N52" s="1479"/>
      <c r="O52" s="1479"/>
      <c r="P52" s="1479"/>
      <c r="Q52" s="1479"/>
      <c r="R52" s="1479"/>
      <c r="S52" s="1479"/>
      <c r="T52" s="1479"/>
      <c r="U52" s="1479"/>
      <c r="V52" s="1479"/>
      <c r="W52" s="1479"/>
      <c r="X52" s="1479"/>
      <c r="Y52" s="1479"/>
      <c r="Z52" s="1479"/>
      <c r="AA52" s="1479"/>
      <c r="AB52" s="1479"/>
      <c r="AC52" s="1479"/>
      <c r="AD52" s="1479"/>
      <c r="AE52" s="1479"/>
      <c r="AF52" s="1479"/>
      <c r="AG52" s="1479"/>
      <c r="AH52" s="1479"/>
      <c r="AI52" s="1479"/>
      <c r="AJ52" s="1479"/>
      <c r="AK52" s="1479"/>
      <c r="AL52" s="1479"/>
      <c r="AM52" s="1479"/>
      <c r="AN52" s="1479"/>
      <c r="AO52" s="1479"/>
      <c r="AP52" s="1479"/>
      <c r="AQ52" s="1479"/>
      <c r="AR52" s="1479"/>
      <c r="AS52" s="1479"/>
      <c r="AT52" s="1479"/>
      <c r="AU52" s="1479"/>
      <c r="AV52" s="1479"/>
      <c r="AW52" s="1479"/>
      <c r="AX52" s="1479"/>
      <c r="AY52" s="1479"/>
      <c r="AZ52" s="1479"/>
      <c r="BA52" s="1479"/>
      <c r="BB52" s="1479"/>
      <c r="BC52" s="1479"/>
      <c r="BD52" s="1479"/>
      <c r="BE52" s="1479"/>
      <c r="BF52" s="1479"/>
      <c r="BG52" s="1479"/>
      <c r="BH52" s="1479"/>
      <c r="BI52" s="1479"/>
      <c r="BJ52" s="388" t="s">
        <v>865</v>
      </c>
    </row>
    <row r="53" spans="1:62" s="384" customFormat="1">
      <c r="A53" s="1479"/>
      <c r="B53" s="1479"/>
      <c r="C53" s="1479"/>
      <c r="D53" s="1479"/>
      <c r="E53" s="1479"/>
      <c r="F53" s="1479"/>
      <c r="G53" s="1479"/>
      <c r="H53" s="1479"/>
      <c r="I53" s="1479"/>
      <c r="J53" s="1479"/>
      <c r="K53" s="1479"/>
      <c r="L53" s="1479"/>
      <c r="M53" s="1479"/>
      <c r="N53" s="1479"/>
      <c r="O53" s="1479"/>
      <c r="P53" s="1479"/>
      <c r="Q53" s="1479"/>
      <c r="R53" s="1479"/>
      <c r="S53" s="1479"/>
      <c r="T53" s="1479"/>
      <c r="U53" s="1479"/>
      <c r="V53" s="1479"/>
      <c r="W53" s="1479"/>
      <c r="X53" s="1479"/>
      <c r="Y53" s="1479"/>
      <c r="Z53" s="1479"/>
      <c r="AA53" s="1479"/>
      <c r="AB53" s="1479"/>
      <c r="AC53" s="1479"/>
      <c r="AD53" s="1479"/>
      <c r="AE53" s="1479"/>
      <c r="AF53" s="1479"/>
      <c r="AG53" s="1479"/>
      <c r="AH53" s="1479"/>
      <c r="AI53" s="1479"/>
      <c r="AJ53" s="1479"/>
      <c r="AK53" s="1479"/>
      <c r="AL53" s="1479"/>
      <c r="AM53" s="1479"/>
      <c r="AN53" s="1479"/>
      <c r="AO53" s="1479"/>
      <c r="AP53" s="1479"/>
      <c r="AQ53" s="1479"/>
      <c r="AR53" s="1479"/>
      <c r="AS53" s="1479"/>
      <c r="AT53" s="1479"/>
      <c r="AU53" s="1479"/>
      <c r="AV53" s="1479"/>
      <c r="AW53" s="1479"/>
      <c r="AX53" s="1479"/>
      <c r="AY53" s="1479"/>
      <c r="AZ53" s="1479"/>
      <c r="BA53" s="1479"/>
      <c r="BB53" s="1479"/>
      <c r="BC53" s="1479"/>
      <c r="BD53" s="1479"/>
      <c r="BE53" s="1479"/>
      <c r="BF53" s="1479"/>
      <c r="BG53" s="1479"/>
      <c r="BH53" s="1479"/>
      <c r="BI53" s="1479"/>
      <c r="BJ53" s="388" t="s">
        <v>865</v>
      </c>
    </row>
    <row r="54" spans="1:62" s="384" customFormat="1">
      <c r="A54" s="1479"/>
      <c r="B54" s="1479"/>
      <c r="C54" s="1479"/>
      <c r="D54" s="1479"/>
      <c r="E54" s="1479"/>
      <c r="F54" s="1479"/>
      <c r="G54" s="1479"/>
      <c r="H54" s="1479"/>
      <c r="I54" s="1479"/>
      <c r="J54" s="1479"/>
      <c r="K54" s="1479"/>
      <c r="L54" s="1479"/>
      <c r="M54" s="1479"/>
      <c r="N54" s="1479"/>
      <c r="O54" s="1479"/>
      <c r="P54" s="1479"/>
      <c r="Q54" s="1479"/>
      <c r="R54" s="1479"/>
      <c r="S54" s="1479"/>
      <c r="T54" s="1479"/>
      <c r="U54" s="1479"/>
      <c r="V54" s="1479"/>
      <c r="W54" s="1479"/>
      <c r="X54" s="1479"/>
      <c r="Y54" s="1479"/>
      <c r="Z54" s="1479"/>
      <c r="AA54" s="1479"/>
      <c r="AB54" s="1479"/>
      <c r="AC54" s="1479"/>
      <c r="AD54" s="1479"/>
      <c r="AE54" s="1479"/>
      <c r="AF54" s="1479"/>
      <c r="AG54" s="1479"/>
      <c r="AH54" s="1479"/>
      <c r="AI54" s="1479"/>
      <c r="AJ54" s="1479"/>
      <c r="AK54" s="1479"/>
      <c r="AL54" s="1479"/>
      <c r="AM54" s="1479"/>
      <c r="AN54" s="1479"/>
      <c r="AO54" s="1479"/>
      <c r="AP54" s="1479"/>
      <c r="AQ54" s="1479"/>
      <c r="AR54" s="1479"/>
      <c r="AS54" s="1479"/>
      <c r="AT54" s="1479"/>
      <c r="AU54" s="1479"/>
      <c r="AV54" s="1479"/>
      <c r="AW54" s="1479"/>
      <c r="AX54" s="1479"/>
      <c r="AY54" s="1479"/>
      <c r="AZ54" s="1479"/>
      <c r="BA54" s="1479"/>
      <c r="BB54" s="1479"/>
      <c r="BC54" s="1479"/>
      <c r="BD54" s="1479"/>
      <c r="BE54" s="1479"/>
      <c r="BF54" s="1479"/>
      <c r="BG54" s="1479"/>
      <c r="BH54" s="1479"/>
      <c r="BI54" s="1479"/>
      <c r="BJ54" s="388" t="s">
        <v>865</v>
      </c>
    </row>
    <row r="55" spans="1:62" s="384" customFormat="1">
      <c r="A55" s="1479"/>
      <c r="B55" s="1479"/>
      <c r="C55" s="1479"/>
      <c r="D55" s="1479"/>
      <c r="E55" s="1479"/>
      <c r="F55" s="1479"/>
      <c r="G55" s="1479"/>
      <c r="H55" s="1479"/>
      <c r="I55" s="1479"/>
      <c r="J55" s="1479"/>
      <c r="K55" s="1479"/>
      <c r="L55" s="1479"/>
      <c r="M55" s="1479"/>
      <c r="N55" s="1479"/>
      <c r="O55" s="1479"/>
      <c r="P55" s="1479"/>
      <c r="Q55" s="1479"/>
      <c r="R55" s="1479"/>
      <c r="S55" s="1479"/>
      <c r="T55" s="1479"/>
      <c r="U55" s="1479"/>
      <c r="V55" s="1479"/>
      <c r="W55" s="1479"/>
      <c r="X55" s="1479"/>
      <c r="Y55" s="1479"/>
      <c r="Z55" s="1479"/>
      <c r="AA55" s="1479"/>
      <c r="AB55" s="1479"/>
      <c r="AC55" s="1479"/>
      <c r="AD55" s="1479"/>
      <c r="AE55" s="1479"/>
      <c r="AF55" s="1479"/>
      <c r="AG55" s="1479"/>
      <c r="AH55" s="1479"/>
      <c r="AI55" s="1479"/>
      <c r="AJ55" s="1479"/>
      <c r="AK55" s="1479"/>
      <c r="AL55" s="1479"/>
      <c r="AM55" s="1479"/>
      <c r="AN55" s="1479"/>
      <c r="AO55" s="1479"/>
      <c r="AP55" s="1479"/>
      <c r="AQ55" s="1479"/>
      <c r="AR55" s="1479"/>
      <c r="AS55" s="1479"/>
      <c r="AT55" s="1479"/>
      <c r="AU55" s="1479"/>
      <c r="AV55" s="1479"/>
      <c r="AW55" s="1479"/>
      <c r="AX55" s="1479"/>
      <c r="AY55" s="1479"/>
      <c r="AZ55" s="1479"/>
      <c r="BA55" s="1479"/>
      <c r="BB55" s="1479"/>
      <c r="BC55" s="1479"/>
      <c r="BD55" s="1479"/>
      <c r="BE55" s="1479"/>
      <c r="BF55" s="1479"/>
      <c r="BG55" s="1479"/>
      <c r="BH55" s="1479"/>
      <c r="BI55" s="1479"/>
      <c r="BJ55" s="388" t="s">
        <v>865</v>
      </c>
    </row>
    <row r="56" spans="1:62" s="384" customFormat="1">
      <c r="A56" s="1479"/>
      <c r="B56" s="1479"/>
      <c r="C56" s="1479"/>
      <c r="D56" s="1479"/>
      <c r="E56" s="1479"/>
      <c r="F56" s="1479"/>
      <c r="G56" s="1479"/>
      <c r="H56" s="1479"/>
      <c r="I56" s="1479"/>
      <c r="J56" s="1479"/>
      <c r="K56" s="1479"/>
      <c r="L56" s="1479"/>
      <c r="M56" s="1479"/>
      <c r="N56" s="1479"/>
      <c r="O56" s="1479"/>
      <c r="P56" s="1479"/>
      <c r="Q56" s="1479"/>
      <c r="R56" s="1479"/>
      <c r="S56" s="1479"/>
      <c r="T56" s="1479"/>
      <c r="U56" s="1479"/>
      <c r="V56" s="1479"/>
      <c r="W56" s="1479"/>
      <c r="X56" s="1479"/>
      <c r="Y56" s="1479"/>
      <c r="Z56" s="1479"/>
      <c r="AA56" s="1479"/>
      <c r="AB56" s="1479"/>
      <c r="AC56" s="1479"/>
      <c r="AD56" s="1479"/>
      <c r="AE56" s="1479"/>
      <c r="AF56" s="1479"/>
      <c r="AG56" s="1479"/>
      <c r="AH56" s="1479"/>
      <c r="AI56" s="1479"/>
      <c r="AJ56" s="1479"/>
      <c r="AK56" s="1479"/>
      <c r="AL56" s="1479"/>
      <c r="AM56" s="1479"/>
      <c r="AN56" s="1479"/>
      <c r="AO56" s="1479"/>
      <c r="AP56" s="1479"/>
      <c r="AQ56" s="1479"/>
      <c r="AR56" s="1479"/>
      <c r="AS56" s="1479"/>
      <c r="AT56" s="1479"/>
      <c r="AU56" s="1479"/>
      <c r="AV56" s="1479"/>
      <c r="AW56" s="1479"/>
      <c r="AX56" s="1479"/>
      <c r="AY56" s="1479"/>
      <c r="AZ56" s="1479"/>
      <c r="BA56" s="1479"/>
      <c r="BB56" s="1479"/>
      <c r="BC56" s="1479"/>
      <c r="BD56" s="1479"/>
      <c r="BE56" s="1479"/>
      <c r="BF56" s="1479"/>
      <c r="BG56" s="1479"/>
      <c r="BH56" s="1479"/>
      <c r="BI56" s="1479"/>
      <c r="BJ56" s="388" t="s">
        <v>865</v>
      </c>
    </row>
    <row r="57" spans="1:62" s="384" customFormat="1">
      <c r="A57" s="1479"/>
      <c r="B57" s="1479"/>
      <c r="C57" s="1479"/>
      <c r="D57" s="1479"/>
      <c r="E57" s="1479"/>
      <c r="F57" s="1479"/>
      <c r="G57" s="1479"/>
      <c r="H57" s="1479"/>
      <c r="I57" s="1479"/>
      <c r="J57" s="1479"/>
      <c r="K57" s="1479"/>
      <c r="L57" s="1479"/>
      <c r="M57" s="1479"/>
      <c r="N57" s="1479"/>
      <c r="O57" s="1479"/>
      <c r="P57" s="1479"/>
      <c r="Q57" s="1479"/>
      <c r="R57" s="1479"/>
      <c r="S57" s="1479"/>
      <c r="T57" s="1479"/>
      <c r="U57" s="1479"/>
      <c r="V57" s="1479"/>
      <c r="W57" s="1479"/>
      <c r="X57" s="1479"/>
      <c r="Y57" s="1479"/>
      <c r="Z57" s="1479"/>
      <c r="AA57" s="1479"/>
      <c r="AB57" s="1479"/>
      <c r="AC57" s="1479"/>
      <c r="AD57" s="1479"/>
      <c r="AE57" s="1479"/>
      <c r="AF57" s="1479"/>
      <c r="AG57" s="1479"/>
      <c r="AH57" s="1479"/>
      <c r="AI57" s="1479"/>
      <c r="AJ57" s="1479"/>
      <c r="AK57" s="1479"/>
      <c r="AL57" s="1479"/>
      <c r="AM57" s="1479"/>
      <c r="AN57" s="1479"/>
      <c r="AO57" s="1479"/>
      <c r="AP57" s="1479"/>
      <c r="AQ57" s="1479"/>
      <c r="AR57" s="1479"/>
      <c r="AS57" s="1479"/>
      <c r="AT57" s="1479"/>
      <c r="AU57" s="1479"/>
      <c r="AV57" s="1479"/>
      <c r="AW57" s="1479"/>
      <c r="AX57" s="1479"/>
      <c r="AY57" s="1479"/>
      <c r="AZ57" s="1479"/>
      <c r="BA57" s="1479"/>
      <c r="BB57" s="1479"/>
      <c r="BC57" s="1479"/>
      <c r="BD57" s="1479"/>
      <c r="BE57" s="1479"/>
      <c r="BF57" s="1479"/>
      <c r="BG57" s="1479"/>
      <c r="BH57" s="1479"/>
      <c r="BI57" s="1479"/>
      <c r="BJ57" s="388" t="s">
        <v>865</v>
      </c>
    </row>
    <row r="58" spans="1:62" s="384" customFormat="1">
      <c r="A58" s="1479"/>
      <c r="B58" s="1479"/>
      <c r="C58" s="1479"/>
      <c r="D58" s="1479"/>
      <c r="E58" s="1479"/>
      <c r="F58" s="1479"/>
      <c r="G58" s="1479"/>
      <c r="H58" s="1479"/>
      <c r="I58" s="1479"/>
      <c r="J58" s="1479"/>
      <c r="K58" s="1479"/>
      <c r="L58" s="1479"/>
      <c r="M58" s="1479"/>
      <c r="N58" s="1479"/>
      <c r="O58" s="1479"/>
      <c r="P58" s="1479"/>
      <c r="Q58" s="1479"/>
      <c r="R58" s="1479"/>
      <c r="S58" s="1479"/>
      <c r="T58" s="1479"/>
      <c r="U58" s="1479"/>
      <c r="V58" s="1479"/>
      <c r="W58" s="1479"/>
      <c r="X58" s="1479"/>
      <c r="Y58" s="1479"/>
      <c r="Z58" s="1479"/>
      <c r="AA58" s="1479"/>
      <c r="AB58" s="1479"/>
      <c r="AC58" s="1479"/>
      <c r="AD58" s="1479"/>
      <c r="AE58" s="1479"/>
      <c r="AF58" s="1479"/>
      <c r="AG58" s="1479"/>
      <c r="AH58" s="1479"/>
      <c r="AI58" s="1479"/>
      <c r="AJ58" s="1479"/>
      <c r="AK58" s="1479"/>
      <c r="AL58" s="1479"/>
      <c r="AM58" s="1479"/>
      <c r="AN58" s="1479"/>
      <c r="AO58" s="1479"/>
      <c r="AP58" s="1479"/>
      <c r="AQ58" s="1479"/>
      <c r="AR58" s="1479"/>
      <c r="AS58" s="1479"/>
      <c r="AT58" s="1479"/>
      <c r="AU58" s="1479"/>
      <c r="AV58" s="1479"/>
      <c r="AW58" s="1479"/>
      <c r="AX58" s="1479"/>
      <c r="AY58" s="1479"/>
      <c r="AZ58" s="1479"/>
      <c r="BA58" s="1479"/>
      <c r="BB58" s="1479"/>
      <c r="BC58" s="1479"/>
      <c r="BD58" s="1479"/>
      <c r="BE58" s="1479"/>
      <c r="BF58" s="1479"/>
      <c r="BG58" s="1479"/>
      <c r="BH58" s="1479"/>
      <c r="BI58" s="1479"/>
      <c r="BJ58" s="388" t="s">
        <v>865</v>
      </c>
    </row>
    <row r="59" spans="1:62" s="384" customFormat="1">
      <c r="A59" s="1479"/>
      <c r="B59" s="1479"/>
      <c r="C59" s="1479"/>
      <c r="D59" s="1479"/>
      <c r="E59" s="1479"/>
      <c r="F59" s="1479"/>
      <c r="G59" s="1479"/>
      <c r="H59" s="1479"/>
      <c r="I59" s="1479"/>
      <c r="J59" s="1479"/>
      <c r="K59" s="1479"/>
      <c r="L59" s="1479"/>
      <c r="M59" s="1479"/>
      <c r="N59" s="1479"/>
      <c r="O59" s="1479"/>
      <c r="P59" s="1479"/>
      <c r="Q59" s="1479"/>
      <c r="R59" s="1479"/>
      <c r="S59" s="1479"/>
      <c r="T59" s="1479"/>
      <c r="U59" s="1479"/>
      <c r="V59" s="1479"/>
      <c r="W59" s="1479"/>
      <c r="X59" s="1479"/>
      <c r="Y59" s="1479"/>
      <c r="Z59" s="1479"/>
      <c r="AA59" s="1479"/>
      <c r="AB59" s="1479"/>
      <c r="AC59" s="1479"/>
      <c r="AD59" s="1479"/>
      <c r="AE59" s="1479"/>
      <c r="AF59" s="1479"/>
      <c r="AG59" s="1479"/>
      <c r="AH59" s="1479"/>
      <c r="AI59" s="1479"/>
      <c r="AJ59" s="1479"/>
      <c r="AK59" s="1479"/>
      <c r="AL59" s="1479"/>
      <c r="AM59" s="1479"/>
      <c r="AN59" s="1479"/>
      <c r="AO59" s="1479"/>
      <c r="AP59" s="1479"/>
      <c r="AQ59" s="1479"/>
      <c r="AR59" s="1479"/>
      <c r="AS59" s="1479"/>
      <c r="AT59" s="1479"/>
      <c r="AU59" s="1479"/>
      <c r="AV59" s="1479"/>
      <c r="AW59" s="1479"/>
      <c r="AX59" s="1479"/>
      <c r="AY59" s="1479"/>
      <c r="AZ59" s="1479"/>
      <c r="BA59" s="1479"/>
      <c r="BB59" s="1479"/>
      <c r="BC59" s="1479"/>
      <c r="BD59" s="1479"/>
      <c r="BE59" s="1479"/>
      <c r="BF59" s="1479"/>
      <c r="BG59" s="1479"/>
      <c r="BH59" s="1479"/>
      <c r="BI59" s="1479"/>
      <c r="BJ59" s="388" t="s">
        <v>865</v>
      </c>
    </row>
    <row r="60" spans="1:62" s="384" customFormat="1">
      <c r="A60" s="1479"/>
      <c r="B60" s="1479"/>
      <c r="C60" s="1479"/>
      <c r="D60" s="1479"/>
      <c r="E60" s="1479"/>
      <c r="F60" s="1479"/>
      <c r="G60" s="1479"/>
      <c r="H60" s="1479"/>
      <c r="I60" s="1479"/>
      <c r="J60" s="1479"/>
      <c r="K60" s="1479"/>
      <c r="L60" s="1479"/>
      <c r="M60" s="1479"/>
      <c r="N60" s="1479"/>
      <c r="O60" s="1479"/>
      <c r="P60" s="1479"/>
      <c r="Q60" s="1479"/>
      <c r="R60" s="1479"/>
      <c r="S60" s="1479"/>
      <c r="T60" s="1479"/>
      <c r="U60" s="1479"/>
      <c r="V60" s="1479"/>
      <c r="W60" s="1479"/>
      <c r="X60" s="1479"/>
      <c r="Y60" s="1479"/>
      <c r="Z60" s="1479"/>
      <c r="AA60" s="1479"/>
      <c r="AB60" s="1479"/>
      <c r="AC60" s="1479"/>
      <c r="AD60" s="1479"/>
      <c r="AE60" s="1479"/>
      <c r="AF60" s="1479"/>
      <c r="AG60" s="1479"/>
      <c r="AH60" s="1479"/>
      <c r="AI60" s="1479"/>
      <c r="AJ60" s="1479"/>
      <c r="AK60" s="1479"/>
      <c r="AL60" s="1479"/>
      <c r="AM60" s="1479"/>
      <c r="AN60" s="1479"/>
      <c r="AO60" s="1479"/>
      <c r="AP60" s="1479"/>
      <c r="AQ60" s="1479"/>
      <c r="AR60" s="1479"/>
      <c r="AS60" s="1479"/>
      <c r="AT60" s="1479"/>
      <c r="AU60" s="1479"/>
      <c r="AV60" s="1479"/>
      <c r="AW60" s="1479"/>
      <c r="AX60" s="1479"/>
      <c r="AY60" s="1479"/>
      <c r="AZ60" s="1479"/>
      <c r="BA60" s="1479"/>
      <c r="BB60" s="1479"/>
      <c r="BC60" s="1479"/>
      <c r="BD60" s="1479"/>
      <c r="BE60" s="1479"/>
      <c r="BF60" s="1479"/>
      <c r="BG60" s="1479"/>
      <c r="BH60" s="1479"/>
      <c r="BI60" s="1479"/>
      <c r="BJ60" s="388" t="s">
        <v>865</v>
      </c>
    </row>
    <row r="61" spans="1:62" s="384" customFormat="1">
      <c r="A61" s="1479"/>
      <c r="B61" s="1479"/>
      <c r="C61" s="1479"/>
      <c r="D61" s="1479"/>
      <c r="E61" s="1479"/>
      <c r="F61" s="1479"/>
      <c r="G61" s="1479"/>
      <c r="H61" s="1479"/>
      <c r="I61" s="1479"/>
      <c r="J61" s="1479"/>
      <c r="K61" s="1479"/>
      <c r="L61" s="1479"/>
      <c r="M61" s="1479"/>
      <c r="N61" s="1479"/>
      <c r="O61" s="1479"/>
      <c r="P61" s="1479"/>
      <c r="Q61" s="1479"/>
      <c r="R61" s="1479"/>
      <c r="S61" s="1479"/>
      <c r="T61" s="1479"/>
      <c r="U61" s="1479"/>
      <c r="V61" s="1479"/>
      <c r="W61" s="1479"/>
      <c r="X61" s="1479"/>
      <c r="Y61" s="1479"/>
      <c r="Z61" s="1479"/>
      <c r="AA61" s="1479"/>
      <c r="AB61" s="1479"/>
      <c r="AC61" s="1479"/>
      <c r="AD61" s="1479"/>
      <c r="AE61" s="1479"/>
      <c r="AF61" s="1479"/>
      <c r="AG61" s="1479"/>
      <c r="AH61" s="1479"/>
      <c r="AI61" s="1479"/>
      <c r="AJ61" s="1479"/>
      <c r="AK61" s="1479"/>
      <c r="AL61" s="1479"/>
      <c r="AM61" s="1479"/>
      <c r="AN61" s="1479"/>
      <c r="AO61" s="1479"/>
      <c r="AP61" s="1479"/>
      <c r="AQ61" s="1479"/>
      <c r="AR61" s="1479"/>
      <c r="AS61" s="1479"/>
      <c r="AT61" s="1479"/>
      <c r="AU61" s="1479"/>
      <c r="AV61" s="1479"/>
      <c r="AW61" s="1479"/>
      <c r="AX61" s="1479"/>
      <c r="AY61" s="1479"/>
      <c r="AZ61" s="1479"/>
      <c r="BA61" s="1479"/>
      <c r="BB61" s="1479"/>
      <c r="BC61" s="1479"/>
      <c r="BD61" s="1479"/>
      <c r="BE61" s="1479"/>
      <c r="BF61" s="1479"/>
      <c r="BG61" s="1479"/>
      <c r="BH61" s="1479"/>
      <c r="BI61" s="1479"/>
      <c r="BJ61" s="388" t="s">
        <v>865</v>
      </c>
    </row>
    <row r="62" spans="1:62" s="384" customFormat="1">
      <c r="A62" s="1479"/>
      <c r="B62" s="1479"/>
      <c r="C62" s="1479"/>
      <c r="D62" s="1479"/>
      <c r="E62" s="1479"/>
      <c r="F62" s="1479"/>
      <c r="G62" s="1479"/>
      <c r="H62" s="1479"/>
      <c r="I62" s="1479"/>
      <c r="J62" s="1479"/>
      <c r="K62" s="1479"/>
      <c r="L62" s="1479"/>
      <c r="M62" s="1479"/>
      <c r="N62" s="1479"/>
      <c r="O62" s="1479"/>
      <c r="P62" s="1479"/>
      <c r="Q62" s="1479"/>
      <c r="R62" s="1479"/>
      <c r="S62" s="1479"/>
      <c r="T62" s="1479"/>
      <c r="U62" s="1479"/>
      <c r="V62" s="1479"/>
      <c r="W62" s="1479"/>
      <c r="X62" s="1479"/>
      <c r="Y62" s="1479"/>
      <c r="Z62" s="1479"/>
      <c r="AA62" s="1479"/>
      <c r="AB62" s="1479"/>
      <c r="AC62" s="1479"/>
      <c r="AD62" s="1479"/>
      <c r="AE62" s="1479"/>
      <c r="AF62" s="1479"/>
      <c r="AG62" s="1479"/>
      <c r="AH62" s="1479"/>
      <c r="AI62" s="1479"/>
      <c r="AJ62" s="1479"/>
      <c r="AK62" s="1479"/>
      <c r="AL62" s="1479"/>
      <c r="AM62" s="1479"/>
      <c r="AN62" s="1479"/>
      <c r="AO62" s="1479"/>
      <c r="AP62" s="1479"/>
      <c r="AQ62" s="1479"/>
      <c r="AR62" s="1479"/>
      <c r="AS62" s="1479"/>
      <c r="AT62" s="1479"/>
      <c r="AU62" s="1479"/>
      <c r="AV62" s="1479"/>
      <c r="AW62" s="1479"/>
      <c r="AX62" s="1479"/>
      <c r="AY62" s="1479"/>
      <c r="AZ62" s="1479"/>
      <c r="BA62" s="1479"/>
      <c r="BB62" s="1479"/>
      <c r="BC62" s="1479"/>
      <c r="BD62" s="1479"/>
      <c r="BE62" s="1479"/>
      <c r="BF62" s="1479"/>
      <c r="BG62" s="1479"/>
      <c r="BH62" s="1479"/>
      <c r="BI62" s="1479"/>
      <c r="BJ62" s="388" t="s">
        <v>865</v>
      </c>
    </row>
    <row r="63" spans="1:62" s="384" customFormat="1">
      <c r="A63" s="1479"/>
      <c r="B63" s="1479"/>
      <c r="C63" s="1479"/>
      <c r="D63" s="1479"/>
      <c r="E63" s="1479"/>
      <c r="F63" s="1479"/>
      <c r="G63" s="1479"/>
      <c r="H63" s="1479"/>
      <c r="I63" s="1479"/>
      <c r="J63" s="1479"/>
      <c r="K63" s="1479"/>
      <c r="L63" s="1479"/>
      <c r="M63" s="1479"/>
      <c r="N63" s="1479"/>
      <c r="O63" s="1479"/>
      <c r="P63" s="1479"/>
      <c r="Q63" s="1479"/>
      <c r="R63" s="1479"/>
      <c r="S63" s="1479"/>
      <c r="T63" s="1479"/>
      <c r="U63" s="1479"/>
      <c r="V63" s="1479"/>
      <c r="W63" s="1479"/>
      <c r="X63" s="1479"/>
      <c r="Y63" s="1479"/>
      <c r="Z63" s="1479"/>
      <c r="AA63" s="1479"/>
      <c r="AB63" s="1479"/>
      <c r="AC63" s="1479"/>
      <c r="AD63" s="1479"/>
      <c r="AE63" s="1479"/>
      <c r="AF63" s="1479"/>
      <c r="AG63" s="1479"/>
      <c r="AH63" s="1479"/>
      <c r="AI63" s="1479"/>
      <c r="AJ63" s="1479"/>
      <c r="AK63" s="1479"/>
      <c r="AL63" s="1479"/>
      <c r="AM63" s="1479"/>
      <c r="AN63" s="1479"/>
      <c r="AO63" s="1479"/>
      <c r="AP63" s="1479"/>
      <c r="AQ63" s="1479"/>
      <c r="AR63" s="1479"/>
      <c r="AS63" s="1479"/>
      <c r="AT63" s="1479"/>
      <c r="AU63" s="1479"/>
      <c r="AV63" s="1479"/>
      <c r="AW63" s="1479"/>
      <c r="AX63" s="1479"/>
      <c r="AY63" s="1479"/>
      <c r="AZ63" s="1479"/>
      <c r="BA63" s="1479"/>
      <c r="BB63" s="1479"/>
      <c r="BC63" s="1479"/>
      <c r="BD63" s="1479"/>
      <c r="BE63" s="1479"/>
      <c r="BF63" s="1479"/>
      <c r="BG63" s="1479"/>
      <c r="BH63" s="1479"/>
      <c r="BI63" s="1479"/>
      <c r="BJ63" s="388" t="s">
        <v>865</v>
      </c>
    </row>
    <row r="64" spans="1:62" s="384" customFormat="1">
      <c r="A64" s="1479"/>
      <c r="B64" s="1479"/>
      <c r="C64" s="1479"/>
      <c r="D64" s="1479"/>
      <c r="E64" s="1479"/>
      <c r="F64" s="1479"/>
      <c r="G64" s="1479"/>
      <c r="H64" s="1479"/>
      <c r="I64" s="1479"/>
      <c r="J64" s="1479"/>
      <c r="K64" s="1479"/>
      <c r="L64" s="1479"/>
      <c r="M64" s="1479"/>
      <c r="N64" s="1479"/>
      <c r="O64" s="1479"/>
      <c r="P64" s="1479"/>
      <c r="Q64" s="1479"/>
      <c r="R64" s="1479"/>
      <c r="S64" s="1479"/>
      <c r="T64" s="1479"/>
      <c r="U64" s="1479"/>
      <c r="V64" s="1479"/>
      <c r="W64" s="1479"/>
      <c r="X64" s="1479"/>
      <c r="Y64" s="1479"/>
      <c r="Z64" s="1479"/>
      <c r="AA64" s="1479"/>
      <c r="AB64" s="1479"/>
      <c r="AC64" s="1479"/>
      <c r="AD64" s="1479"/>
      <c r="AE64" s="1479"/>
      <c r="AF64" s="1479"/>
      <c r="AG64" s="1479"/>
      <c r="AH64" s="1479"/>
      <c r="AI64" s="1479"/>
      <c r="AJ64" s="1479"/>
      <c r="AK64" s="1479"/>
      <c r="AL64" s="1479"/>
      <c r="AM64" s="1479"/>
      <c r="AN64" s="1479"/>
      <c r="AO64" s="1479"/>
      <c r="AP64" s="1479"/>
      <c r="AQ64" s="1479"/>
      <c r="AR64" s="1479"/>
      <c r="AS64" s="1479"/>
      <c r="AT64" s="1479"/>
      <c r="AU64" s="1479"/>
      <c r="AV64" s="1479"/>
      <c r="AW64" s="1479"/>
      <c r="AX64" s="1479"/>
      <c r="AY64" s="1479"/>
      <c r="AZ64" s="1479"/>
      <c r="BA64" s="1479"/>
      <c r="BB64" s="1479"/>
      <c r="BC64" s="1479"/>
      <c r="BD64" s="1479"/>
      <c r="BE64" s="1479"/>
      <c r="BF64" s="1479"/>
      <c r="BG64" s="1479"/>
      <c r="BH64" s="1479"/>
      <c r="BI64" s="1479"/>
      <c r="BJ64" s="388" t="s">
        <v>865</v>
      </c>
    </row>
    <row r="65" spans="1:62" s="384" customFormat="1">
      <c r="A65" s="1479"/>
      <c r="B65" s="1479"/>
      <c r="C65" s="1479"/>
      <c r="D65" s="1479"/>
      <c r="E65" s="1479"/>
      <c r="F65" s="1479"/>
      <c r="G65" s="1479"/>
      <c r="H65" s="1479"/>
      <c r="I65" s="1479"/>
      <c r="J65" s="1479"/>
      <c r="K65" s="1479"/>
      <c r="L65" s="1479"/>
      <c r="M65" s="1479"/>
      <c r="N65" s="1479"/>
      <c r="O65" s="1479"/>
      <c r="P65" s="1479"/>
      <c r="Q65" s="1479"/>
      <c r="R65" s="1479"/>
      <c r="S65" s="1479"/>
      <c r="T65" s="1479"/>
      <c r="U65" s="1479"/>
      <c r="V65" s="1479"/>
      <c r="W65" s="1479"/>
      <c r="X65" s="1479"/>
      <c r="Y65" s="1479"/>
      <c r="Z65" s="1479"/>
      <c r="AA65" s="1479"/>
      <c r="AB65" s="1479"/>
      <c r="AC65" s="1479"/>
      <c r="AD65" s="1479"/>
      <c r="AE65" s="1479"/>
      <c r="AF65" s="1479"/>
      <c r="AG65" s="1479"/>
      <c r="AH65" s="1479"/>
      <c r="AI65" s="1479"/>
      <c r="AJ65" s="1479"/>
      <c r="AK65" s="1479"/>
      <c r="AL65" s="1479"/>
      <c r="AM65" s="1479"/>
      <c r="AN65" s="1479"/>
      <c r="AO65" s="1479"/>
      <c r="AP65" s="1479"/>
      <c r="AQ65" s="1479"/>
      <c r="AR65" s="1479"/>
      <c r="AS65" s="1479"/>
      <c r="AT65" s="1479"/>
      <c r="AU65" s="1479"/>
      <c r="AV65" s="1479"/>
      <c r="AW65" s="1479"/>
      <c r="AX65" s="1479"/>
      <c r="AY65" s="1479"/>
      <c r="AZ65" s="1479"/>
      <c r="BA65" s="1479"/>
      <c r="BB65" s="1479"/>
      <c r="BC65" s="1479"/>
      <c r="BD65" s="1479"/>
      <c r="BE65" s="1479"/>
      <c r="BF65" s="1479"/>
      <c r="BG65" s="1479"/>
      <c r="BH65" s="1479"/>
      <c r="BI65" s="1479"/>
      <c r="BJ65" s="388" t="s">
        <v>865</v>
      </c>
    </row>
    <row r="66" spans="1:62" s="384" customFormat="1">
      <c r="A66" s="1479"/>
      <c r="B66" s="1479"/>
      <c r="C66" s="1479"/>
      <c r="D66" s="1479"/>
      <c r="E66" s="1479"/>
      <c r="F66" s="1479"/>
      <c r="G66" s="1479"/>
      <c r="H66" s="1479"/>
      <c r="I66" s="1479"/>
      <c r="J66" s="1479"/>
      <c r="K66" s="1479"/>
      <c r="L66" s="1479"/>
      <c r="M66" s="1479"/>
      <c r="N66" s="1479"/>
      <c r="O66" s="1479"/>
      <c r="P66" s="1479"/>
      <c r="Q66" s="1479"/>
      <c r="R66" s="1479"/>
      <c r="S66" s="1479"/>
      <c r="T66" s="1479"/>
      <c r="U66" s="1479"/>
      <c r="V66" s="1479"/>
      <c r="W66" s="1479"/>
      <c r="X66" s="1479"/>
      <c r="Y66" s="1479"/>
      <c r="Z66" s="1479"/>
      <c r="AA66" s="1479"/>
      <c r="AB66" s="1479"/>
      <c r="AC66" s="1479"/>
      <c r="AD66" s="1479"/>
      <c r="AE66" s="1479"/>
      <c r="AF66" s="1479"/>
      <c r="AG66" s="1479"/>
      <c r="AH66" s="1479"/>
      <c r="AI66" s="1479"/>
      <c r="AJ66" s="1479"/>
      <c r="AK66" s="1479"/>
      <c r="AL66" s="1479"/>
      <c r="AM66" s="1479"/>
      <c r="AN66" s="1479"/>
      <c r="AO66" s="1479"/>
      <c r="AP66" s="1479"/>
      <c r="AQ66" s="1479"/>
      <c r="AR66" s="1479"/>
      <c r="AS66" s="1479"/>
      <c r="AT66" s="1479"/>
      <c r="AU66" s="1479"/>
      <c r="AV66" s="1479"/>
      <c r="AW66" s="1479"/>
      <c r="AX66" s="1479"/>
      <c r="AY66" s="1479"/>
      <c r="AZ66" s="1479"/>
      <c r="BA66" s="1479"/>
      <c r="BB66" s="1479"/>
      <c r="BC66" s="1479"/>
      <c r="BD66" s="1479"/>
      <c r="BE66" s="1479"/>
      <c r="BF66" s="1479"/>
      <c r="BG66" s="1479"/>
      <c r="BH66" s="1479"/>
      <c r="BI66" s="1479"/>
      <c r="BJ66" s="388" t="s">
        <v>865</v>
      </c>
    </row>
    <row r="67" spans="1:62" s="384" customFormat="1">
      <c r="A67" s="1479"/>
      <c r="B67" s="1479"/>
      <c r="C67" s="1479"/>
      <c r="D67" s="1479"/>
      <c r="E67" s="1479"/>
      <c r="F67" s="1479"/>
      <c r="G67" s="1479"/>
      <c r="H67" s="1479"/>
      <c r="I67" s="1479"/>
      <c r="J67" s="1479"/>
      <c r="K67" s="1479"/>
      <c r="L67" s="1479"/>
      <c r="M67" s="1479"/>
      <c r="N67" s="1479"/>
      <c r="O67" s="1479"/>
      <c r="P67" s="1479"/>
      <c r="Q67" s="1479"/>
      <c r="R67" s="1479"/>
      <c r="S67" s="1479"/>
      <c r="T67" s="1479"/>
      <c r="U67" s="1479"/>
      <c r="V67" s="1479"/>
      <c r="W67" s="1479"/>
      <c r="X67" s="1479"/>
      <c r="Y67" s="1479"/>
      <c r="Z67" s="1479"/>
      <c r="AA67" s="1479"/>
      <c r="AB67" s="1479"/>
      <c r="AC67" s="1479"/>
      <c r="AD67" s="1479"/>
      <c r="AE67" s="1479"/>
      <c r="AF67" s="1479"/>
      <c r="AG67" s="1479"/>
      <c r="AH67" s="1479"/>
      <c r="AI67" s="1479"/>
      <c r="AJ67" s="1479"/>
      <c r="AK67" s="1479"/>
      <c r="AL67" s="1479"/>
      <c r="AM67" s="1479"/>
      <c r="AN67" s="1479"/>
      <c r="AO67" s="1479"/>
      <c r="AP67" s="1479"/>
      <c r="AQ67" s="1479"/>
      <c r="AR67" s="1479"/>
      <c r="AS67" s="1479"/>
      <c r="AT67" s="1479"/>
      <c r="AU67" s="1479"/>
      <c r="AV67" s="1479"/>
      <c r="AW67" s="1479"/>
      <c r="AX67" s="1479"/>
      <c r="AY67" s="1479"/>
      <c r="AZ67" s="1479"/>
      <c r="BA67" s="1479"/>
      <c r="BB67" s="1479"/>
      <c r="BC67" s="1479"/>
      <c r="BD67" s="1479"/>
      <c r="BE67" s="1479"/>
      <c r="BF67" s="1479"/>
      <c r="BG67" s="1479"/>
      <c r="BH67" s="1479"/>
      <c r="BI67" s="1479"/>
      <c r="BJ67" s="388" t="s">
        <v>865</v>
      </c>
    </row>
    <row r="68" spans="1:62" s="384" customFormat="1">
      <c r="A68" s="1479"/>
      <c r="B68" s="1479"/>
      <c r="C68" s="1479"/>
      <c r="D68" s="1479"/>
      <c r="E68" s="1479"/>
      <c r="F68" s="1479"/>
      <c r="G68" s="1479"/>
      <c r="H68" s="1479"/>
      <c r="I68" s="1479"/>
      <c r="J68" s="1479"/>
      <c r="K68" s="1479"/>
      <c r="L68" s="1479"/>
      <c r="M68" s="1479"/>
      <c r="N68" s="1479"/>
      <c r="O68" s="1479"/>
      <c r="P68" s="1479"/>
      <c r="Q68" s="1479"/>
      <c r="R68" s="1479"/>
      <c r="S68" s="1479"/>
      <c r="T68" s="1479"/>
      <c r="U68" s="1479"/>
      <c r="V68" s="1479"/>
      <c r="W68" s="1479"/>
      <c r="X68" s="1479"/>
      <c r="Y68" s="1479"/>
      <c r="Z68" s="1479"/>
      <c r="AA68" s="1479"/>
      <c r="AB68" s="1479"/>
      <c r="AC68" s="1479"/>
      <c r="AD68" s="1479"/>
      <c r="AE68" s="1479"/>
      <c r="AF68" s="1479"/>
      <c r="AG68" s="1479"/>
      <c r="AH68" s="1479"/>
      <c r="AI68" s="1479"/>
      <c r="AJ68" s="1479"/>
      <c r="AK68" s="1479"/>
      <c r="AL68" s="1479"/>
      <c r="AM68" s="1479"/>
      <c r="AN68" s="1479"/>
      <c r="AO68" s="1479"/>
      <c r="AP68" s="1479"/>
      <c r="AQ68" s="1479"/>
      <c r="AR68" s="1479"/>
      <c r="AS68" s="1479"/>
      <c r="AT68" s="1479"/>
      <c r="AU68" s="1479"/>
      <c r="AV68" s="1479"/>
      <c r="AW68" s="1479"/>
      <c r="AX68" s="1479"/>
      <c r="AY68" s="1479"/>
      <c r="AZ68" s="1479"/>
      <c r="BA68" s="1479"/>
      <c r="BB68" s="1479"/>
      <c r="BC68" s="1479"/>
      <c r="BD68" s="1479"/>
      <c r="BE68" s="1479"/>
      <c r="BF68" s="1479"/>
      <c r="BG68" s="1479"/>
      <c r="BH68" s="1479"/>
      <c r="BI68" s="1479"/>
      <c r="BJ68" s="388" t="s">
        <v>865</v>
      </c>
    </row>
    <row r="69" spans="1:62" s="384" customFormat="1">
      <c r="A69" s="1479"/>
      <c r="B69" s="1479"/>
      <c r="C69" s="1479"/>
      <c r="D69" s="1479"/>
      <c r="E69" s="1479"/>
      <c r="F69" s="1479"/>
      <c r="G69" s="1479"/>
      <c r="H69" s="1479"/>
      <c r="I69" s="1479"/>
      <c r="J69" s="1479"/>
      <c r="K69" s="1479"/>
      <c r="L69" s="1479"/>
      <c r="M69" s="1479"/>
      <c r="N69" s="1479"/>
      <c r="O69" s="1479"/>
      <c r="P69" s="1479"/>
      <c r="Q69" s="1479"/>
      <c r="R69" s="1479"/>
      <c r="S69" s="1479"/>
      <c r="T69" s="1479"/>
      <c r="U69" s="1479"/>
      <c r="V69" s="1479"/>
      <c r="W69" s="1479"/>
      <c r="X69" s="1479"/>
      <c r="Y69" s="1479"/>
      <c r="Z69" s="1479"/>
      <c r="AA69" s="1479"/>
      <c r="AB69" s="1479"/>
      <c r="AC69" s="1479"/>
      <c r="AD69" s="1479"/>
      <c r="AE69" s="1479"/>
      <c r="AF69" s="1479"/>
      <c r="AG69" s="1479"/>
      <c r="AH69" s="1479"/>
      <c r="AI69" s="1479"/>
      <c r="AJ69" s="1479"/>
      <c r="AK69" s="1479"/>
      <c r="AL69" s="1479"/>
      <c r="AM69" s="1479"/>
      <c r="AN69" s="1479"/>
      <c r="AO69" s="1479"/>
      <c r="AP69" s="1479"/>
      <c r="AQ69" s="1479"/>
      <c r="AR69" s="1479"/>
      <c r="AS69" s="1479"/>
      <c r="AT69" s="1479"/>
      <c r="AU69" s="1479"/>
      <c r="AV69" s="1479"/>
      <c r="AW69" s="1479"/>
      <c r="AX69" s="1479"/>
      <c r="AY69" s="1479"/>
      <c r="AZ69" s="1479"/>
      <c r="BA69" s="1479"/>
      <c r="BB69" s="1479"/>
      <c r="BC69" s="1479"/>
      <c r="BD69" s="1479"/>
      <c r="BE69" s="1479"/>
      <c r="BF69" s="1479"/>
      <c r="BG69" s="1479"/>
      <c r="BH69" s="1479"/>
      <c r="BI69" s="1479"/>
      <c r="BJ69" s="388" t="s">
        <v>865</v>
      </c>
    </row>
    <row r="70" spans="1:62" s="384" customFormat="1">
      <c r="A70" s="1479"/>
      <c r="B70" s="1479"/>
      <c r="C70" s="1479"/>
      <c r="D70" s="1479"/>
      <c r="E70" s="1479"/>
      <c r="F70" s="1479"/>
      <c r="G70" s="1479"/>
      <c r="H70" s="1479"/>
      <c r="I70" s="1479"/>
      <c r="J70" s="1479"/>
      <c r="K70" s="1479"/>
      <c r="L70" s="1479"/>
      <c r="M70" s="1479"/>
      <c r="N70" s="1479"/>
      <c r="O70" s="1479"/>
      <c r="P70" s="1479"/>
      <c r="Q70" s="1479"/>
      <c r="R70" s="1479"/>
      <c r="S70" s="1479"/>
      <c r="T70" s="1479"/>
      <c r="U70" s="1479"/>
      <c r="V70" s="1479"/>
      <c r="W70" s="1479"/>
      <c r="X70" s="1479"/>
      <c r="Y70" s="1479"/>
      <c r="Z70" s="1479"/>
      <c r="AA70" s="1479"/>
      <c r="AB70" s="1479"/>
      <c r="AC70" s="1479"/>
      <c r="AD70" s="1479"/>
      <c r="AE70" s="1479"/>
      <c r="AF70" s="1479"/>
      <c r="AG70" s="1479"/>
      <c r="AH70" s="1479"/>
      <c r="AI70" s="1479"/>
      <c r="AJ70" s="1479"/>
      <c r="AK70" s="1479"/>
      <c r="AL70" s="1479"/>
      <c r="AM70" s="1479"/>
      <c r="AN70" s="1479"/>
      <c r="AO70" s="1479"/>
      <c r="AP70" s="1479"/>
      <c r="AQ70" s="1479"/>
      <c r="AR70" s="1479"/>
      <c r="AS70" s="1479"/>
      <c r="AT70" s="1479"/>
      <c r="AU70" s="1479"/>
      <c r="AV70" s="1479"/>
      <c r="AW70" s="1479"/>
      <c r="AX70" s="1479"/>
      <c r="AY70" s="1479"/>
      <c r="AZ70" s="1479"/>
      <c r="BA70" s="1479"/>
      <c r="BB70" s="1479"/>
      <c r="BC70" s="1479"/>
      <c r="BD70" s="1479"/>
      <c r="BE70" s="1479"/>
      <c r="BF70" s="1479"/>
      <c r="BG70" s="1479"/>
      <c r="BH70" s="1479"/>
      <c r="BI70" s="1479"/>
      <c r="BJ70" s="388" t="s">
        <v>865</v>
      </c>
    </row>
    <row r="71" spans="1:62" s="384" customFormat="1">
      <c r="A71" s="1479"/>
      <c r="B71" s="1479"/>
      <c r="C71" s="1479"/>
      <c r="D71" s="1479"/>
      <c r="E71" s="1479"/>
      <c r="F71" s="1479"/>
      <c r="G71" s="1479"/>
      <c r="H71" s="1479"/>
      <c r="I71" s="1479"/>
      <c r="J71" s="1479"/>
      <c r="K71" s="1479"/>
      <c r="L71" s="1479"/>
      <c r="M71" s="1479"/>
      <c r="N71" s="1479"/>
      <c r="O71" s="1479"/>
      <c r="P71" s="1479"/>
      <c r="Q71" s="1479"/>
      <c r="R71" s="1479"/>
      <c r="S71" s="1479"/>
      <c r="T71" s="1479"/>
      <c r="U71" s="1479"/>
      <c r="V71" s="1479"/>
      <c r="W71" s="1479"/>
      <c r="X71" s="1479"/>
      <c r="Y71" s="1479"/>
      <c r="Z71" s="1479"/>
      <c r="AA71" s="1479"/>
      <c r="AB71" s="1479"/>
      <c r="AC71" s="1479"/>
      <c r="AD71" s="1479"/>
      <c r="AE71" s="1479"/>
      <c r="AF71" s="1479"/>
      <c r="AG71" s="1479"/>
      <c r="AH71" s="1479"/>
      <c r="AI71" s="1479"/>
      <c r="AJ71" s="1479"/>
      <c r="AK71" s="1479"/>
      <c r="AL71" s="1479"/>
      <c r="AM71" s="1479"/>
      <c r="AN71" s="1479"/>
      <c r="AO71" s="1479"/>
      <c r="AP71" s="1479"/>
      <c r="AQ71" s="1479"/>
      <c r="AR71" s="1479"/>
      <c r="AS71" s="1479"/>
      <c r="AT71" s="1479"/>
      <c r="AU71" s="1479"/>
      <c r="AV71" s="1479"/>
      <c r="AW71" s="1479"/>
      <c r="AX71" s="1479"/>
      <c r="AY71" s="1479"/>
      <c r="AZ71" s="1479"/>
      <c r="BA71" s="1479"/>
      <c r="BB71" s="1479"/>
      <c r="BC71" s="1479"/>
      <c r="BD71" s="1479"/>
      <c r="BE71" s="1479"/>
      <c r="BF71" s="1479"/>
      <c r="BG71" s="1479"/>
      <c r="BH71" s="1479"/>
      <c r="BI71" s="1479"/>
      <c r="BJ71" s="388" t="s">
        <v>865</v>
      </c>
    </row>
    <row r="72" spans="1:62" s="384" customFormat="1">
      <c r="A72" s="1479"/>
      <c r="B72" s="1479"/>
      <c r="C72" s="1479"/>
      <c r="D72" s="1479"/>
      <c r="E72" s="1479"/>
      <c r="F72" s="1479"/>
      <c r="G72" s="1479"/>
      <c r="H72" s="1479"/>
      <c r="I72" s="1479"/>
      <c r="J72" s="1479"/>
      <c r="K72" s="1479"/>
      <c r="L72" s="1479"/>
      <c r="M72" s="1479"/>
      <c r="N72" s="1479"/>
      <c r="O72" s="1479"/>
      <c r="P72" s="1479"/>
      <c r="Q72" s="1479"/>
      <c r="R72" s="1479"/>
      <c r="S72" s="1479"/>
      <c r="T72" s="1479"/>
      <c r="U72" s="1479"/>
      <c r="V72" s="1479"/>
      <c r="W72" s="1479"/>
      <c r="X72" s="1479"/>
      <c r="Y72" s="1479"/>
      <c r="Z72" s="1479"/>
      <c r="AA72" s="1479"/>
      <c r="AB72" s="1479"/>
      <c r="AC72" s="1479"/>
      <c r="AD72" s="1479"/>
      <c r="AE72" s="1479"/>
      <c r="AF72" s="1479"/>
      <c r="AG72" s="1479"/>
      <c r="AH72" s="1479"/>
      <c r="AI72" s="1479"/>
      <c r="AJ72" s="1479"/>
      <c r="AK72" s="1479"/>
      <c r="AL72" s="1479"/>
      <c r="AM72" s="1479"/>
      <c r="AN72" s="1479"/>
      <c r="AO72" s="1479"/>
      <c r="AP72" s="1479"/>
      <c r="AQ72" s="1479"/>
      <c r="AR72" s="1479"/>
      <c r="AS72" s="1479"/>
      <c r="AT72" s="1479"/>
      <c r="AU72" s="1479"/>
      <c r="AV72" s="1479"/>
      <c r="AW72" s="1479"/>
      <c r="AX72" s="1479"/>
      <c r="AY72" s="1479"/>
      <c r="AZ72" s="1479"/>
      <c r="BA72" s="1479"/>
      <c r="BB72" s="1479"/>
      <c r="BC72" s="1479"/>
      <c r="BD72" s="1479"/>
      <c r="BE72" s="1479"/>
      <c r="BF72" s="1479"/>
      <c r="BG72" s="1479"/>
      <c r="BH72" s="1479"/>
      <c r="BI72" s="1479"/>
      <c r="BJ72" s="388" t="s">
        <v>865</v>
      </c>
    </row>
    <row r="73" spans="1:62" s="384" customFormat="1">
      <c r="A73" s="1479"/>
      <c r="B73" s="1479"/>
      <c r="C73" s="1479"/>
      <c r="D73" s="1479"/>
      <c r="E73" s="1479"/>
      <c r="F73" s="1479"/>
      <c r="G73" s="1479"/>
      <c r="H73" s="1479"/>
      <c r="I73" s="1479"/>
      <c r="J73" s="1479"/>
      <c r="K73" s="1479"/>
      <c r="L73" s="1479"/>
      <c r="M73" s="1479"/>
      <c r="N73" s="1479"/>
      <c r="O73" s="1479"/>
      <c r="P73" s="1479"/>
      <c r="Q73" s="1479"/>
      <c r="R73" s="1479"/>
      <c r="S73" s="1479"/>
      <c r="T73" s="1479"/>
      <c r="U73" s="1479"/>
      <c r="V73" s="1479"/>
      <c r="W73" s="1479"/>
      <c r="X73" s="1479"/>
      <c r="Y73" s="1479"/>
      <c r="Z73" s="1479"/>
      <c r="AA73" s="1479"/>
      <c r="AB73" s="1479"/>
      <c r="AC73" s="1479"/>
      <c r="AD73" s="1479"/>
      <c r="AE73" s="1479"/>
      <c r="AF73" s="1479"/>
      <c r="AG73" s="1479"/>
      <c r="AH73" s="1479"/>
      <c r="AI73" s="1479"/>
      <c r="AJ73" s="1479"/>
      <c r="AK73" s="1479"/>
      <c r="AL73" s="1479"/>
      <c r="AM73" s="1479"/>
      <c r="AN73" s="1479"/>
      <c r="AO73" s="1479"/>
      <c r="AP73" s="1479"/>
      <c r="AQ73" s="1479"/>
      <c r="AR73" s="1479"/>
      <c r="AS73" s="1479"/>
      <c r="AT73" s="1479"/>
      <c r="AU73" s="1479"/>
      <c r="AV73" s="1479"/>
      <c r="AW73" s="1479"/>
      <c r="AX73" s="1479"/>
      <c r="AY73" s="1479"/>
      <c r="AZ73" s="1479"/>
      <c r="BA73" s="1479"/>
      <c r="BB73" s="1479"/>
      <c r="BC73" s="1479"/>
      <c r="BD73" s="1479"/>
      <c r="BE73" s="1479"/>
      <c r="BF73" s="1479"/>
      <c r="BG73" s="1479"/>
      <c r="BH73" s="1479"/>
      <c r="BI73" s="1479"/>
      <c r="BJ73" s="388" t="s">
        <v>865</v>
      </c>
    </row>
    <row r="74" spans="1:62" s="384" customFormat="1">
      <c r="A74" s="1479"/>
      <c r="B74" s="1479"/>
      <c r="C74" s="1479"/>
      <c r="D74" s="1479"/>
      <c r="E74" s="1479"/>
      <c r="F74" s="1479"/>
      <c r="G74" s="1479"/>
      <c r="H74" s="1479"/>
      <c r="I74" s="1479"/>
      <c r="J74" s="1479"/>
      <c r="K74" s="1479"/>
      <c r="L74" s="1479"/>
      <c r="M74" s="1479"/>
      <c r="N74" s="1479"/>
      <c r="O74" s="1479"/>
      <c r="P74" s="1479"/>
      <c r="Q74" s="1479"/>
      <c r="R74" s="1479"/>
      <c r="S74" s="1479"/>
      <c r="T74" s="1479"/>
      <c r="U74" s="1479"/>
      <c r="V74" s="1479"/>
      <c r="W74" s="1479"/>
      <c r="X74" s="1479"/>
      <c r="Y74" s="1479"/>
      <c r="Z74" s="1479"/>
      <c r="AA74" s="1479"/>
      <c r="AB74" s="1479"/>
      <c r="AC74" s="1479"/>
      <c r="AD74" s="1479"/>
      <c r="AE74" s="1479"/>
      <c r="AF74" s="1479"/>
      <c r="AG74" s="1479"/>
      <c r="AH74" s="1479"/>
      <c r="AI74" s="1479"/>
      <c r="AJ74" s="1479"/>
      <c r="AK74" s="1479"/>
      <c r="AL74" s="1479"/>
      <c r="AM74" s="1479"/>
      <c r="AN74" s="1479"/>
      <c r="AO74" s="1479"/>
      <c r="AP74" s="1479"/>
      <c r="AQ74" s="1479"/>
      <c r="AR74" s="1479"/>
      <c r="AS74" s="1479"/>
      <c r="AT74" s="1479"/>
      <c r="AU74" s="1479"/>
      <c r="AV74" s="1479"/>
      <c r="AW74" s="1479"/>
      <c r="AX74" s="1479"/>
      <c r="AY74" s="1479"/>
      <c r="AZ74" s="1479"/>
      <c r="BA74" s="1479"/>
      <c r="BB74" s="1479"/>
      <c r="BC74" s="1479"/>
      <c r="BD74" s="1479"/>
      <c r="BE74" s="1479"/>
      <c r="BF74" s="1479"/>
      <c r="BG74" s="1479"/>
      <c r="BH74" s="1479"/>
      <c r="BI74" s="1479"/>
      <c r="BJ74" s="388" t="s">
        <v>865</v>
      </c>
    </row>
    <row r="75" spans="1:62" s="384" customFormat="1">
      <c r="A75" s="1479"/>
      <c r="B75" s="1479"/>
      <c r="C75" s="1479"/>
      <c r="D75" s="1479"/>
      <c r="E75" s="1479"/>
      <c r="F75" s="1479"/>
      <c r="G75" s="1479"/>
      <c r="H75" s="1479"/>
      <c r="I75" s="1479"/>
      <c r="J75" s="1479"/>
      <c r="K75" s="1479"/>
      <c r="L75" s="1479"/>
      <c r="M75" s="1479"/>
      <c r="N75" s="1479"/>
      <c r="O75" s="1479"/>
      <c r="P75" s="1479"/>
      <c r="Q75" s="1479"/>
      <c r="R75" s="1479"/>
      <c r="S75" s="1479"/>
      <c r="T75" s="1479"/>
      <c r="U75" s="1479"/>
      <c r="V75" s="1479"/>
      <c r="W75" s="1479"/>
      <c r="X75" s="1479"/>
      <c r="Y75" s="1479"/>
      <c r="Z75" s="1479"/>
      <c r="AA75" s="1479"/>
      <c r="AB75" s="1479"/>
      <c r="AC75" s="1479"/>
      <c r="AD75" s="1479"/>
      <c r="AE75" s="1479"/>
      <c r="AF75" s="1479"/>
      <c r="AG75" s="1479"/>
      <c r="AH75" s="1479"/>
      <c r="AI75" s="1479"/>
      <c r="AJ75" s="1479"/>
      <c r="AK75" s="1479"/>
      <c r="AL75" s="1479"/>
      <c r="AM75" s="1479"/>
      <c r="AN75" s="1479"/>
      <c r="AO75" s="1479"/>
      <c r="AP75" s="1479"/>
      <c r="AQ75" s="1479"/>
      <c r="AR75" s="1479"/>
      <c r="AS75" s="1479"/>
      <c r="AT75" s="1479"/>
      <c r="AU75" s="1479"/>
      <c r="AV75" s="1479"/>
      <c r="AW75" s="1479"/>
      <c r="AX75" s="1479"/>
      <c r="AY75" s="1479"/>
      <c r="AZ75" s="1479"/>
      <c r="BA75" s="1479"/>
      <c r="BB75" s="1479"/>
      <c r="BC75" s="1479"/>
      <c r="BD75" s="1479"/>
      <c r="BE75" s="1479"/>
      <c r="BF75" s="1479"/>
      <c r="BG75" s="1479"/>
      <c r="BH75" s="1479"/>
      <c r="BI75" s="1479"/>
      <c r="BJ75" s="388" t="s">
        <v>865</v>
      </c>
    </row>
    <row r="76" spans="1:62" s="384" customFormat="1">
      <c r="A76" s="1479"/>
      <c r="B76" s="1479"/>
      <c r="C76" s="1479"/>
      <c r="D76" s="1479"/>
      <c r="E76" s="1479"/>
      <c r="F76" s="1479"/>
      <c r="G76" s="1479"/>
      <c r="H76" s="1479"/>
      <c r="I76" s="1479"/>
      <c r="J76" s="1479"/>
      <c r="K76" s="1479"/>
      <c r="L76" s="1479"/>
      <c r="M76" s="1479"/>
      <c r="N76" s="1479"/>
      <c r="O76" s="1479"/>
      <c r="P76" s="1479"/>
      <c r="Q76" s="1479"/>
      <c r="R76" s="1479"/>
      <c r="S76" s="1479"/>
      <c r="T76" s="1479"/>
      <c r="U76" s="1479"/>
      <c r="V76" s="1479"/>
      <c r="W76" s="1479"/>
      <c r="X76" s="1479"/>
      <c r="Y76" s="1479"/>
      <c r="Z76" s="1479"/>
      <c r="AA76" s="1479"/>
      <c r="AB76" s="1479"/>
      <c r="AC76" s="1479"/>
      <c r="AD76" s="1479"/>
      <c r="AE76" s="1479"/>
      <c r="AF76" s="1479"/>
      <c r="AG76" s="1479"/>
      <c r="AH76" s="1479"/>
      <c r="AI76" s="1479"/>
      <c r="AJ76" s="1479"/>
      <c r="AK76" s="1479"/>
      <c r="AL76" s="1479"/>
      <c r="AM76" s="1479"/>
      <c r="AN76" s="1479"/>
      <c r="AO76" s="1479"/>
      <c r="AP76" s="1479"/>
      <c r="AQ76" s="1479"/>
      <c r="AR76" s="1479"/>
      <c r="AS76" s="1479"/>
      <c r="AT76" s="1479"/>
      <c r="AU76" s="1479"/>
      <c r="AV76" s="1479"/>
      <c r="AW76" s="1479"/>
      <c r="AX76" s="1479"/>
      <c r="AY76" s="1479"/>
      <c r="AZ76" s="1479"/>
      <c r="BA76" s="1479"/>
      <c r="BB76" s="1479"/>
      <c r="BC76" s="1479"/>
      <c r="BD76" s="1479"/>
      <c r="BE76" s="1479"/>
      <c r="BF76" s="1479"/>
      <c r="BG76" s="1479"/>
      <c r="BH76" s="1479"/>
      <c r="BI76" s="1479"/>
      <c r="BJ76" s="388" t="s">
        <v>865</v>
      </c>
    </row>
    <row r="77" spans="1:62" s="384" customFormat="1">
      <c r="A77" s="1479"/>
      <c r="B77" s="1479"/>
      <c r="C77" s="1479"/>
      <c r="D77" s="1479"/>
      <c r="E77" s="1479"/>
      <c r="F77" s="1479"/>
      <c r="G77" s="1479"/>
      <c r="H77" s="1479"/>
      <c r="I77" s="1479"/>
      <c r="J77" s="1479"/>
      <c r="K77" s="1479"/>
      <c r="L77" s="1479"/>
      <c r="M77" s="1479"/>
      <c r="N77" s="1479"/>
      <c r="O77" s="1479"/>
      <c r="P77" s="1479"/>
      <c r="Q77" s="1479"/>
      <c r="R77" s="1479"/>
      <c r="S77" s="1479"/>
      <c r="T77" s="1479"/>
      <c r="U77" s="1479"/>
      <c r="V77" s="1479"/>
      <c r="W77" s="1479"/>
      <c r="X77" s="1479"/>
      <c r="Y77" s="1479"/>
      <c r="Z77" s="1479"/>
      <c r="AA77" s="1479"/>
      <c r="AB77" s="1479"/>
      <c r="AC77" s="1479"/>
      <c r="AD77" s="1479"/>
      <c r="AE77" s="1479"/>
      <c r="AF77" s="1479"/>
      <c r="AG77" s="1479"/>
      <c r="AH77" s="1479"/>
      <c r="AI77" s="1479"/>
      <c r="AJ77" s="1479"/>
      <c r="AK77" s="1479"/>
      <c r="AL77" s="1479"/>
      <c r="AM77" s="1479"/>
      <c r="AN77" s="1479"/>
      <c r="AO77" s="1479"/>
      <c r="AP77" s="1479"/>
      <c r="AQ77" s="1479"/>
      <c r="AR77" s="1479"/>
      <c r="AS77" s="1479"/>
      <c r="AT77" s="1479"/>
      <c r="AU77" s="1479"/>
      <c r="AV77" s="1479"/>
      <c r="AW77" s="1479"/>
      <c r="AX77" s="1479"/>
      <c r="AY77" s="1479"/>
      <c r="AZ77" s="1479"/>
      <c r="BA77" s="1479"/>
      <c r="BB77" s="1479"/>
      <c r="BC77" s="1479"/>
      <c r="BD77" s="1479"/>
      <c r="BE77" s="1479"/>
      <c r="BF77" s="1479"/>
      <c r="BG77" s="1479"/>
      <c r="BH77" s="1479"/>
      <c r="BI77" s="1479"/>
      <c r="BJ77" s="388" t="s">
        <v>865</v>
      </c>
    </row>
    <row r="78" spans="1:62" s="384" customFormat="1">
      <c r="A78" s="1479"/>
      <c r="B78" s="1479"/>
      <c r="C78" s="1479"/>
      <c r="D78" s="1479"/>
      <c r="E78" s="1479"/>
      <c r="F78" s="1479"/>
      <c r="G78" s="1479"/>
      <c r="H78" s="1479"/>
      <c r="I78" s="1479"/>
      <c r="J78" s="1479"/>
      <c r="K78" s="1479"/>
      <c r="L78" s="1479"/>
      <c r="M78" s="1479"/>
      <c r="N78" s="1479"/>
      <c r="O78" s="1479"/>
      <c r="P78" s="1479"/>
      <c r="Q78" s="1479"/>
      <c r="R78" s="1479"/>
      <c r="S78" s="1479"/>
      <c r="T78" s="1479"/>
      <c r="U78" s="1479"/>
      <c r="V78" s="1479"/>
      <c r="W78" s="1479"/>
      <c r="X78" s="1479"/>
      <c r="Y78" s="1479"/>
      <c r="Z78" s="1479"/>
      <c r="AA78" s="1479"/>
      <c r="AB78" s="1479"/>
      <c r="AC78" s="1479"/>
      <c r="AD78" s="1479"/>
      <c r="AE78" s="1479"/>
      <c r="AF78" s="1479"/>
      <c r="AG78" s="1479"/>
      <c r="AH78" s="1479"/>
      <c r="AI78" s="1479"/>
      <c r="AJ78" s="1479"/>
      <c r="AK78" s="1479"/>
      <c r="AL78" s="1479"/>
      <c r="AM78" s="1479"/>
      <c r="AN78" s="1479"/>
      <c r="AO78" s="1479"/>
      <c r="AP78" s="1479"/>
      <c r="AQ78" s="1479"/>
      <c r="AR78" s="1479"/>
      <c r="AS78" s="1479"/>
      <c r="AT78" s="1479"/>
      <c r="AU78" s="1479"/>
      <c r="AV78" s="1479"/>
      <c r="AW78" s="1479"/>
      <c r="AX78" s="1479"/>
      <c r="AY78" s="1479"/>
      <c r="AZ78" s="1479"/>
      <c r="BA78" s="1479"/>
      <c r="BB78" s="1479"/>
      <c r="BC78" s="1479"/>
      <c r="BD78" s="1479"/>
      <c r="BE78" s="1479"/>
      <c r="BF78" s="1479"/>
      <c r="BG78" s="1479"/>
      <c r="BH78" s="1479"/>
      <c r="BI78" s="1479"/>
      <c r="BJ78" s="388" t="s">
        <v>865</v>
      </c>
    </row>
    <row r="79" spans="1:62" s="384" customFormat="1">
      <c r="A79" s="1479"/>
      <c r="B79" s="1479"/>
      <c r="C79" s="1479"/>
      <c r="D79" s="1479"/>
      <c r="E79" s="1479"/>
      <c r="F79" s="1479"/>
      <c r="G79" s="1479"/>
      <c r="H79" s="1479"/>
      <c r="I79" s="1479"/>
      <c r="J79" s="1479"/>
      <c r="K79" s="1479"/>
      <c r="L79" s="1479"/>
      <c r="M79" s="1479"/>
      <c r="N79" s="1479"/>
      <c r="O79" s="1479"/>
      <c r="P79" s="1479"/>
      <c r="Q79" s="1479"/>
      <c r="R79" s="1479"/>
      <c r="S79" s="1479"/>
      <c r="T79" s="1479"/>
      <c r="U79" s="1479"/>
      <c r="V79" s="1479"/>
      <c r="W79" s="1479"/>
      <c r="X79" s="1479"/>
      <c r="Y79" s="1479"/>
      <c r="Z79" s="1479"/>
      <c r="AA79" s="1479"/>
      <c r="AB79" s="1479"/>
      <c r="AC79" s="1479"/>
      <c r="AD79" s="1479"/>
      <c r="AE79" s="1479"/>
      <c r="AF79" s="1479"/>
      <c r="AG79" s="1479"/>
      <c r="AH79" s="1479"/>
      <c r="AI79" s="1479"/>
      <c r="AJ79" s="1479"/>
      <c r="AK79" s="1479"/>
      <c r="AL79" s="1479"/>
      <c r="AM79" s="1479"/>
      <c r="AN79" s="1479"/>
      <c r="AO79" s="1479"/>
      <c r="AP79" s="1479"/>
      <c r="AQ79" s="1479"/>
      <c r="AR79" s="1479"/>
      <c r="AS79" s="1479"/>
      <c r="AT79" s="1479"/>
      <c r="AU79" s="1479"/>
      <c r="AV79" s="1479"/>
      <c r="AW79" s="1479"/>
      <c r="AX79" s="1479"/>
      <c r="AY79" s="1479"/>
      <c r="AZ79" s="1479"/>
      <c r="BA79" s="1479"/>
      <c r="BB79" s="1479"/>
      <c r="BC79" s="1479"/>
      <c r="BD79" s="1479"/>
      <c r="BE79" s="1479"/>
      <c r="BF79" s="1479"/>
      <c r="BG79" s="1479"/>
      <c r="BH79" s="1479"/>
      <c r="BI79" s="1479"/>
      <c r="BJ79" s="388" t="s">
        <v>865</v>
      </c>
    </row>
    <row r="80" spans="1:62" s="384" customFormat="1">
      <c r="A80" s="1479"/>
      <c r="B80" s="1479"/>
      <c r="C80" s="1479"/>
      <c r="D80" s="1479"/>
      <c r="E80" s="1479"/>
      <c r="F80" s="1479"/>
      <c r="G80" s="1479"/>
      <c r="H80" s="1479"/>
      <c r="I80" s="1479"/>
      <c r="J80" s="1479"/>
      <c r="K80" s="1479"/>
      <c r="L80" s="1479"/>
      <c r="M80" s="1479"/>
      <c r="N80" s="1479"/>
      <c r="O80" s="1479"/>
      <c r="P80" s="1479"/>
      <c r="Q80" s="1479"/>
      <c r="R80" s="1479"/>
      <c r="S80" s="1479"/>
      <c r="T80" s="1479"/>
      <c r="U80" s="1479"/>
      <c r="V80" s="1479"/>
      <c r="W80" s="1479"/>
      <c r="X80" s="1479"/>
      <c r="Y80" s="1479"/>
      <c r="Z80" s="1479"/>
      <c r="AA80" s="1479"/>
      <c r="AB80" s="1479"/>
      <c r="AC80" s="1479"/>
      <c r="AD80" s="1479"/>
      <c r="AE80" s="1479"/>
      <c r="AF80" s="1479"/>
      <c r="AG80" s="1479"/>
      <c r="AH80" s="1479"/>
      <c r="AI80" s="1479"/>
      <c r="AJ80" s="1479"/>
      <c r="AK80" s="1479"/>
      <c r="AL80" s="1479"/>
      <c r="AM80" s="1479"/>
      <c r="AN80" s="1479"/>
      <c r="AO80" s="1479"/>
      <c r="AP80" s="1479"/>
      <c r="AQ80" s="1479"/>
      <c r="AR80" s="1479"/>
      <c r="AS80" s="1479"/>
      <c r="AT80" s="1479"/>
      <c r="AU80" s="1479"/>
      <c r="AV80" s="1479"/>
      <c r="AW80" s="1479"/>
      <c r="AX80" s="1479"/>
      <c r="AY80" s="1479"/>
      <c r="AZ80" s="1479"/>
      <c r="BA80" s="1479"/>
      <c r="BB80" s="1479"/>
      <c r="BC80" s="1479"/>
      <c r="BD80" s="1479"/>
      <c r="BE80" s="1479"/>
      <c r="BF80" s="1479"/>
      <c r="BG80" s="1479"/>
      <c r="BH80" s="1479"/>
      <c r="BI80" s="1479"/>
      <c r="BJ80" s="388" t="s">
        <v>865</v>
      </c>
    </row>
    <row r="81" spans="1:62" s="384" customFormat="1">
      <c r="A81" s="1479"/>
      <c r="B81" s="1479"/>
      <c r="C81" s="1479"/>
      <c r="D81" s="1479"/>
      <c r="E81" s="1479"/>
      <c r="F81" s="1479"/>
      <c r="G81" s="1479"/>
      <c r="H81" s="1479"/>
      <c r="I81" s="1479"/>
      <c r="J81" s="1479"/>
      <c r="K81" s="1479"/>
      <c r="L81" s="1479"/>
      <c r="M81" s="1479"/>
      <c r="N81" s="1479"/>
      <c r="O81" s="1479"/>
      <c r="P81" s="1479"/>
      <c r="Q81" s="1479"/>
      <c r="R81" s="1479"/>
      <c r="S81" s="1479"/>
      <c r="T81" s="1479"/>
      <c r="U81" s="1479"/>
      <c r="V81" s="1479"/>
      <c r="W81" s="1479"/>
      <c r="X81" s="1479"/>
      <c r="Y81" s="1479"/>
      <c r="Z81" s="1479"/>
      <c r="AA81" s="1479"/>
      <c r="AB81" s="1479"/>
      <c r="AC81" s="1479"/>
      <c r="AD81" s="1479"/>
      <c r="AE81" s="1479"/>
      <c r="AF81" s="1479"/>
      <c r="AG81" s="1479"/>
      <c r="AH81" s="1479"/>
      <c r="AI81" s="1479"/>
      <c r="AJ81" s="1479"/>
      <c r="AK81" s="1479"/>
      <c r="AL81" s="1479"/>
      <c r="AM81" s="1479"/>
      <c r="AN81" s="1479"/>
      <c r="AO81" s="1479"/>
      <c r="AP81" s="1479"/>
      <c r="AQ81" s="1479"/>
      <c r="AR81" s="1479"/>
      <c r="AS81" s="1479"/>
      <c r="AT81" s="1479"/>
      <c r="AU81" s="1479"/>
      <c r="AV81" s="1479"/>
      <c r="AW81" s="1479"/>
      <c r="AX81" s="1479"/>
      <c r="AY81" s="1479"/>
      <c r="AZ81" s="1479"/>
      <c r="BA81" s="1479"/>
      <c r="BB81" s="1479"/>
      <c r="BC81" s="1479"/>
      <c r="BD81" s="1479"/>
      <c r="BE81" s="1479"/>
      <c r="BF81" s="1479"/>
      <c r="BG81" s="1479"/>
      <c r="BH81" s="1479"/>
      <c r="BI81" s="1479"/>
      <c r="BJ81" s="388" t="s">
        <v>865</v>
      </c>
    </row>
    <row r="82" spans="1:62" s="384" customFormat="1">
      <c r="A82" s="1479"/>
      <c r="B82" s="1479"/>
      <c r="C82" s="1479"/>
      <c r="D82" s="1479"/>
      <c r="E82" s="1479"/>
      <c r="F82" s="1479"/>
      <c r="G82" s="1479"/>
      <c r="H82" s="1479"/>
      <c r="I82" s="1479"/>
      <c r="J82" s="1479"/>
      <c r="K82" s="1479"/>
      <c r="L82" s="1479"/>
      <c r="M82" s="1479"/>
      <c r="N82" s="1479"/>
      <c r="O82" s="1479"/>
      <c r="P82" s="1479"/>
      <c r="Q82" s="1479"/>
      <c r="R82" s="1479"/>
      <c r="S82" s="1479"/>
      <c r="T82" s="1479"/>
      <c r="U82" s="1479"/>
      <c r="V82" s="1479"/>
      <c r="W82" s="1479"/>
      <c r="X82" s="1479"/>
      <c r="Y82" s="1479"/>
      <c r="Z82" s="1479"/>
      <c r="AA82" s="1479"/>
      <c r="AB82" s="1479"/>
      <c r="AC82" s="1479"/>
      <c r="AD82" s="1479"/>
      <c r="AE82" s="1479"/>
      <c r="AF82" s="1479"/>
      <c r="AG82" s="1479"/>
      <c r="AH82" s="1479"/>
      <c r="AI82" s="1479"/>
      <c r="AJ82" s="1479"/>
      <c r="AK82" s="1479"/>
      <c r="AL82" s="1479"/>
      <c r="AM82" s="1479"/>
      <c r="AN82" s="1479"/>
      <c r="AO82" s="1479"/>
      <c r="AP82" s="1479"/>
      <c r="AQ82" s="1479"/>
      <c r="AR82" s="1479"/>
      <c r="AS82" s="1479"/>
      <c r="AT82" s="1479"/>
      <c r="AU82" s="1479"/>
      <c r="AV82" s="1479"/>
      <c r="AW82" s="1479"/>
      <c r="AX82" s="1479"/>
      <c r="AY82" s="1479"/>
      <c r="AZ82" s="1479"/>
      <c r="BA82" s="1479"/>
      <c r="BB82" s="1479"/>
      <c r="BC82" s="1479"/>
      <c r="BD82" s="1479"/>
      <c r="BE82" s="1479"/>
      <c r="BF82" s="1479"/>
      <c r="BG82" s="1479"/>
      <c r="BH82" s="1479"/>
      <c r="BI82" s="1479"/>
      <c r="BJ82" s="388" t="s">
        <v>865</v>
      </c>
    </row>
    <row r="83" spans="1:62" s="384" customFormat="1">
      <c r="A83" s="1479"/>
      <c r="B83" s="1479"/>
      <c r="C83" s="1479"/>
      <c r="D83" s="1479"/>
      <c r="E83" s="1479"/>
      <c r="F83" s="1479"/>
      <c r="G83" s="1479"/>
      <c r="H83" s="1479"/>
      <c r="I83" s="1479"/>
      <c r="J83" s="1479"/>
      <c r="K83" s="1479"/>
      <c r="L83" s="1479"/>
      <c r="M83" s="1479"/>
      <c r="N83" s="1479"/>
      <c r="O83" s="1479"/>
      <c r="P83" s="1479"/>
      <c r="Q83" s="1479"/>
      <c r="R83" s="1479"/>
      <c r="S83" s="1479"/>
      <c r="T83" s="1479"/>
      <c r="U83" s="1479"/>
      <c r="V83" s="1479"/>
      <c r="W83" s="1479"/>
      <c r="X83" s="1479"/>
      <c r="Y83" s="1479"/>
      <c r="Z83" s="1479"/>
      <c r="AA83" s="1479"/>
      <c r="AB83" s="1479"/>
      <c r="AC83" s="1479"/>
      <c r="AD83" s="1479"/>
      <c r="AE83" s="1479"/>
      <c r="AF83" s="1479"/>
      <c r="AG83" s="1479"/>
      <c r="AH83" s="1479"/>
      <c r="AI83" s="1479"/>
      <c r="AJ83" s="1479"/>
      <c r="AK83" s="1479"/>
      <c r="AL83" s="1479"/>
      <c r="AM83" s="1479"/>
      <c r="AN83" s="1479"/>
      <c r="AO83" s="1479"/>
      <c r="AP83" s="1479"/>
      <c r="AQ83" s="1479"/>
      <c r="AR83" s="1479"/>
      <c r="AS83" s="1479"/>
      <c r="AT83" s="1479"/>
      <c r="AU83" s="1479"/>
      <c r="AV83" s="1479"/>
      <c r="AW83" s="1479"/>
      <c r="AX83" s="1479"/>
      <c r="AY83" s="1479"/>
      <c r="AZ83" s="1479"/>
      <c r="BA83" s="1479"/>
      <c r="BB83" s="1479"/>
      <c r="BC83" s="1479"/>
      <c r="BD83" s="1479"/>
      <c r="BE83" s="1479"/>
      <c r="BF83" s="1479"/>
      <c r="BG83" s="1479"/>
      <c r="BH83" s="1479"/>
      <c r="BI83" s="1479"/>
      <c r="BJ83" s="388" t="s">
        <v>865</v>
      </c>
    </row>
    <row r="84" spans="1:62" s="384" customFormat="1">
      <c r="A84" s="1479"/>
      <c r="B84" s="1479"/>
      <c r="C84" s="1479"/>
      <c r="D84" s="1479"/>
      <c r="E84" s="1479"/>
      <c r="F84" s="1479"/>
      <c r="G84" s="1479"/>
      <c r="H84" s="1479"/>
      <c r="I84" s="1479"/>
      <c r="J84" s="1479"/>
      <c r="K84" s="1479"/>
      <c r="L84" s="1479"/>
      <c r="M84" s="1479"/>
      <c r="N84" s="1479"/>
      <c r="O84" s="1479"/>
      <c r="P84" s="1479"/>
      <c r="Q84" s="1479"/>
      <c r="R84" s="1479"/>
      <c r="S84" s="1479"/>
      <c r="T84" s="1479"/>
      <c r="U84" s="1479"/>
      <c r="V84" s="1479"/>
      <c r="W84" s="1479"/>
      <c r="X84" s="1479"/>
      <c r="Y84" s="1479"/>
      <c r="Z84" s="1479"/>
      <c r="AA84" s="1479"/>
      <c r="AB84" s="1479"/>
      <c r="AC84" s="1479"/>
      <c r="AD84" s="1479"/>
      <c r="AE84" s="1479"/>
      <c r="AF84" s="1479"/>
      <c r="AG84" s="1479"/>
      <c r="AH84" s="1479"/>
      <c r="AI84" s="1479"/>
      <c r="AJ84" s="1479"/>
      <c r="AK84" s="1479"/>
      <c r="AL84" s="1479"/>
      <c r="AM84" s="1479"/>
      <c r="AN84" s="1479"/>
      <c r="AO84" s="1479"/>
      <c r="AP84" s="1479"/>
      <c r="AQ84" s="1479"/>
      <c r="AR84" s="1479"/>
      <c r="AS84" s="1479"/>
      <c r="AT84" s="1479"/>
      <c r="AU84" s="1479"/>
      <c r="AV84" s="1479"/>
      <c r="AW84" s="1479"/>
      <c r="AX84" s="1479"/>
      <c r="AY84" s="1479"/>
      <c r="AZ84" s="1479"/>
      <c r="BA84" s="1479"/>
      <c r="BB84" s="1479"/>
      <c r="BC84" s="1479"/>
      <c r="BD84" s="1479"/>
      <c r="BE84" s="1479"/>
      <c r="BF84" s="1479"/>
      <c r="BG84" s="1479"/>
      <c r="BH84" s="1479"/>
      <c r="BI84" s="1479"/>
      <c r="BJ84" s="388" t="s">
        <v>865</v>
      </c>
    </row>
    <row r="85" spans="1:62" s="384" customFormat="1">
      <c r="A85" s="1479"/>
      <c r="B85" s="1479"/>
      <c r="C85" s="1479"/>
      <c r="D85" s="1479"/>
      <c r="E85" s="1479"/>
      <c r="F85" s="1479"/>
      <c r="G85" s="1479"/>
      <c r="H85" s="1479"/>
      <c r="I85" s="1479"/>
      <c r="J85" s="1479"/>
      <c r="K85" s="1479"/>
      <c r="L85" s="1479"/>
      <c r="M85" s="1479"/>
      <c r="N85" s="1479"/>
      <c r="O85" s="1479"/>
      <c r="P85" s="1479"/>
      <c r="Q85" s="1479"/>
      <c r="R85" s="1479"/>
      <c r="S85" s="1479"/>
      <c r="T85" s="1479"/>
      <c r="U85" s="1479"/>
      <c r="V85" s="1479"/>
      <c r="W85" s="1479"/>
      <c r="X85" s="1479"/>
      <c r="Y85" s="1479"/>
      <c r="Z85" s="1479"/>
      <c r="AA85" s="1479"/>
      <c r="AB85" s="1479"/>
      <c r="AC85" s="1479"/>
      <c r="AD85" s="1479"/>
      <c r="AE85" s="1479"/>
      <c r="AF85" s="1479"/>
      <c r="AG85" s="1479"/>
      <c r="AH85" s="1479"/>
      <c r="AI85" s="1479"/>
      <c r="AJ85" s="1479"/>
      <c r="AK85" s="1479"/>
      <c r="AL85" s="1479"/>
      <c r="AM85" s="1479"/>
      <c r="AN85" s="1479"/>
      <c r="AO85" s="1479"/>
      <c r="AP85" s="1479"/>
      <c r="AQ85" s="1479"/>
      <c r="AR85" s="1479"/>
      <c r="AS85" s="1479"/>
      <c r="AT85" s="1479"/>
      <c r="AU85" s="1479"/>
      <c r="AV85" s="1479"/>
      <c r="AW85" s="1479"/>
      <c r="AX85" s="1479"/>
      <c r="AY85" s="1479"/>
      <c r="AZ85" s="1479"/>
      <c r="BA85" s="1479"/>
      <c r="BB85" s="1479"/>
      <c r="BC85" s="1479"/>
      <c r="BD85" s="1479"/>
      <c r="BE85" s="1479"/>
      <c r="BF85" s="1479"/>
      <c r="BG85" s="1479"/>
      <c r="BH85" s="1479"/>
      <c r="BI85" s="1479"/>
      <c r="BJ85" s="388" t="s">
        <v>865</v>
      </c>
    </row>
    <row r="86" spans="1:62" s="384" customFormat="1">
      <c r="A86" s="1479"/>
      <c r="B86" s="1479"/>
      <c r="C86" s="1479"/>
      <c r="D86" s="1479"/>
      <c r="E86" s="1479"/>
      <c r="F86" s="1479"/>
      <c r="G86" s="1479"/>
      <c r="H86" s="1479"/>
      <c r="I86" s="1479"/>
      <c r="J86" s="1479"/>
      <c r="K86" s="1479"/>
      <c r="L86" s="1479"/>
      <c r="M86" s="1479"/>
      <c r="N86" s="1479"/>
      <c r="O86" s="1479"/>
      <c r="P86" s="1479"/>
      <c r="Q86" s="1479"/>
      <c r="R86" s="1479"/>
      <c r="S86" s="1479"/>
      <c r="T86" s="1479"/>
      <c r="U86" s="1479"/>
      <c r="V86" s="1479"/>
      <c r="W86" s="1479"/>
      <c r="X86" s="1479"/>
      <c r="Y86" s="1479"/>
      <c r="Z86" s="1479"/>
      <c r="AA86" s="1479"/>
      <c r="AB86" s="1479"/>
      <c r="AC86" s="1479"/>
      <c r="AD86" s="1479"/>
      <c r="AE86" s="1479"/>
      <c r="AF86" s="1479"/>
      <c r="AG86" s="1479"/>
      <c r="AH86" s="1479"/>
      <c r="AI86" s="1479"/>
      <c r="AJ86" s="1479"/>
      <c r="AK86" s="1479"/>
      <c r="AL86" s="1479"/>
      <c r="AM86" s="1479"/>
      <c r="AN86" s="1479"/>
      <c r="AO86" s="1479"/>
      <c r="AP86" s="1479"/>
      <c r="AQ86" s="1479"/>
      <c r="AR86" s="1479"/>
      <c r="AS86" s="1479"/>
      <c r="AT86" s="1479"/>
      <c r="AU86" s="1479"/>
      <c r="AV86" s="1479"/>
      <c r="AW86" s="1479"/>
      <c r="AX86" s="1479"/>
      <c r="AY86" s="1479"/>
      <c r="AZ86" s="1479"/>
      <c r="BA86" s="1479"/>
      <c r="BB86" s="1479"/>
      <c r="BC86" s="1479"/>
      <c r="BD86" s="1479"/>
      <c r="BE86" s="1479"/>
      <c r="BF86" s="1479"/>
      <c r="BG86" s="1479"/>
      <c r="BH86" s="1479"/>
      <c r="BI86" s="1479"/>
      <c r="BJ86" s="388" t="s">
        <v>865</v>
      </c>
    </row>
    <row r="87" spans="1:62" s="384" customFormat="1">
      <c r="A87" s="1479"/>
      <c r="B87" s="1479"/>
      <c r="C87" s="1479"/>
      <c r="D87" s="1479"/>
      <c r="E87" s="1479"/>
      <c r="F87" s="1479"/>
      <c r="G87" s="1479"/>
      <c r="H87" s="1479"/>
      <c r="I87" s="1479"/>
      <c r="J87" s="1479"/>
      <c r="K87" s="1479"/>
      <c r="L87" s="1479"/>
      <c r="M87" s="1479"/>
      <c r="N87" s="1479"/>
      <c r="O87" s="1479"/>
      <c r="P87" s="1479"/>
      <c r="Q87" s="1479"/>
      <c r="R87" s="1479"/>
      <c r="S87" s="1479"/>
      <c r="T87" s="1479"/>
      <c r="U87" s="1479"/>
      <c r="V87" s="1479"/>
      <c r="W87" s="1479"/>
      <c r="X87" s="1479"/>
      <c r="Y87" s="1479"/>
      <c r="Z87" s="1479"/>
      <c r="AA87" s="1479"/>
      <c r="AB87" s="1479"/>
      <c r="AC87" s="1479"/>
      <c r="AD87" s="1479"/>
      <c r="AE87" s="1479"/>
      <c r="AF87" s="1479"/>
      <c r="AG87" s="1479"/>
      <c r="AH87" s="1479"/>
      <c r="AI87" s="1479"/>
      <c r="AJ87" s="1479"/>
      <c r="AK87" s="1479"/>
      <c r="AL87" s="1479"/>
      <c r="AM87" s="1479"/>
      <c r="AN87" s="1479"/>
      <c r="AO87" s="1479"/>
      <c r="AP87" s="1479"/>
      <c r="AQ87" s="1479"/>
      <c r="AR87" s="1479"/>
      <c r="AS87" s="1479"/>
      <c r="AT87" s="1479"/>
      <c r="AU87" s="1479"/>
      <c r="AV87" s="1479"/>
      <c r="AW87" s="1479"/>
      <c r="AX87" s="1479"/>
      <c r="AY87" s="1479"/>
      <c r="AZ87" s="1479"/>
      <c r="BA87" s="1479"/>
      <c r="BB87" s="1479"/>
      <c r="BC87" s="1479"/>
      <c r="BD87" s="1479"/>
      <c r="BE87" s="1479"/>
      <c r="BF87" s="1479"/>
      <c r="BG87" s="1479"/>
      <c r="BH87" s="1479"/>
      <c r="BI87" s="1479"/>
      <c r="BJ87" s="388" t="s">
        <v>865</v>
      </c>
    </row>
    <row r="88" spans="1:62" s="384" customFormat="1">
      <c r="A88" s="1479"/>
      <c r="B88" s="1479"/>
      <c r="C88" s="1479"/>
      <c r="D88" s="1479"/>
      <c r="E88" s="1479"/>
      <c r="F88" s="1479"/>
      <c r="G88" s="1479"/>
      <c r="H88" s="1479"/>
      <c r="I88" s="1479"/>
      <c r="J88" s="1479"/>
      <c r="K88" s="1479"/>
      <c r="L88" s="1479"/>
      <c r="M88" s="1479"/>
      <c r="N88" s="1479"/>
      <c r="O88" s="1479"/>
      <c r="P88" s="1479"/>
      <c r="Q88" s="1479"/>
      <c r="R88" s="1479"/>
      <c r="S88" s="1479"/>
      <c r="T88" s="1479"/>
      <c r="U88" s="1479"/>
      <c r="V88" s="1479"/>
      <c r="W88" s="1479"/>
      <c r="X88" s="1479"/>
      <c r="Y88" s="1479"/>
      <c r="Z88" s="1479"/>
      <c r="AA88" s="1479"/>
      <c r="AB88" s="1479"/>
      <c r="AC88" s="1479"/>
      <c r="AD88" s="1479"/>
      <c r="AE88" s="1479"/>
      <c r="AF88" s="1479"/>
      <c r="AG88" s="1479"/>
      <c r="AH88" s="1479"/>
      <c r="AI88" s="1479"/>
      <c r="AJ88" s="1479"/>
      <c r="AK88" s="1479"/>
      <c r="AL88" s="1479"/>
      <c r="AM88" s="1479"/>
      <c r="AN88" s="1479"/>
      <c r="AO88" s="1479"/>
      <c r="AP88" s="1479"/>
      <c r="AQ88" s="1479"/>
      <c r="AR88" s="1479"/>
      <c r="AS88" s="1479"/>
      <c r="AT88" s="1479"/>
      <c r="AU88" s="1479"/>
      <c r="AV88" s="1479"/>
      <c r="AW88" s="1479"/>
      <c r="AX88" s="1479"/>
      <c r="AY88" s="1479"/>
      <c r="AZ88" s="1479"/>
      <c r="BA88" s="1479"/>
      <c r="BB88" s="1479"/>
      <c r="BC88" s="1479"/>
      <c r="BD88" s="1479"/>
      <c r="BE88" s="1479"/>
      <c r="BF88" s="1479"/>
      <c r="BG88" s="1479"/>
      <c r="BH88" s="1479"/>
      <c r="BI88" s="1479"/>
      <c r="BJ88" s="388" t="s">
        <v>865</v>
      </c>
    </row>
    <row r="89" spans="1:62" s="384" customFormat="1">
      <c r="A89" s="1479"/>
      <c r="B89" s="1479"/>
      <c r="C89" s="1479"/>
      <c r="D89" s="1479"/>
      <c r="E89" s="1479"/>
      <c r="F89" s="1479"/>
      <c r="G89" s="1479"/>
      <c r="H89" s="1479"/>
      <c r="I89" s="1479"/>
      <c r="J89" s="1479"/>
      <c r="K89" s="1479"/>
      <c r="L89" s="1479"/>
      <c r="M89" s="1479"/>
      <c r="N89" s="1479"/>
      <c r="O89" s="1479"/>
      <c r="P89" s="1479"/>
      <c r="Q89" s="1479"/>
      <c r="R89" s="1479"/>
      <c r="S89" s="1479"/>
      <c r="T89" s="1479"/>
      <c r="U89" s="1479"/>
      <c r="V89" s="1479"/>
      <c r="W89" s="1479"/>
      <c r="X89" s="1479"/>
      <c r="Y89" s="1479"/>
      <c r="Z89" s="1479"/>
      <c r="AA89" s="1479"/>
      <c r="AB89" s="1479"/>
      <c r="AC89" s="1479"/>
      <c r="AD89" s="1479"/>
      <c r="AE89" s="1479"/>
      <c r="AF89" s="1479"/>
      <c r="AG89" s="1479"/>
      <c r="AH89" s="1479"/>
      <c r="AI89" s="1479"/>
      <c r="AJ89" s="1479"/>
      <c r="AK89" s="1479"/>
      <c r="AL89" s="1479"/>
      <c r="AM89" s="1479"/>
      <c r="AN89" s="1479"/>
      <c r="AO89" s="1479"/>
      <c r="AP89" s="1479"/>
      <c r="AQ89" s="1479"/>
      <c r="AR89" s="1479"/>
      <c r="AS89" s="1479"/>
      <c r="AT89" s="1479"/>
      <c r="AU89" s="1479"/>
      <c r="AV89" s="1479"/>
      <c r="AW89" s="1479"/>
      <c r="AX89" s="1479"/>
      <c r="AY89" s="1479"/>
      <c r="AZ89" s="1479"/>
      <c r="BA89" s="1479"/>
      <c r="BB89" s="1479"/>
      <c r="BC89" s="1479"/>
      <c r="BD89" s="1479"/>
      <c r="BE89" s="1479"/>
      <c r="BF89" s="1479"/>
      <c r="BG89" s="1479"/>
      <c r="BH89" s="1479"/>
      <c r="BI89" s="1479"/>
      <c r="BJ89" s="388" t="s">
        <v>865</v>
      </c>
    </row>
    <row r="90" spans="1:62" s="384" customFormat="1">
      <c r="A90" s="1479"/>
      <c r="B90" s="1479"/>
      <c r="C90" s="1479"/>
      <c r="D90" s="1479"/>
      <c r="E90" s="1479"/>
      <c r="F90" s="1479"/>
      <c r="G90" s="1479"/>
      <c r="H90" s="1479"/>
      <c r="I90" s="1479"/>
      <c r="J90" s="1479"/>
      <c r="K90" s="1479"/>
      <c r="L90" s="1479"/>
      <c r="M90" s="1479"/>
      <c r="N90" s="1479"/>
      <c r="O90" s="1479"/>
      <c r="P90" s="1479"/>
      <c r="Q90" s="1479"/>
      <c r="R90" s="1479"/>
      <c r="S90" s="1479"/>
      <c r="T90" s="1479"/>
      <c r="U90" s="1479"/>
      <c r="V90" s="1479"/>
      <c r="W90" s="1479"/>
      <c r="X90" s="1479"/>
      <c r="Y90" s="1479"/>
      <c r="Z90" s="1479"/>
      <c r="AA90" s="1479"/>
      <c r="AB90" s="1479"/>
      <c r="AC90" s="1479"/>
      <c r="AD90" s="1479"/>
      <c r="AE90" s="1479"/>
      <c r="AF90" s="1479"/>
      <c r="AG90" s="1479"/>
      <c r="AH90" s="1479"/>
      <c r="AI90" s="1479"/>
      <c r="AJ90" s="1479"/>
      <c r="AK90" s="1479"/>
      <c r="AL90" s="1479"/>
      <c r="AM90" s="1479"/>
      <c r="AN90" s="1479"/>
      <c r="AO90" s="1479"/>
      <c r="AP90" s="1479"/>
      <c r="AQ90" s="1479"/>
      <c r="AR90" s="1479"/>
      <c r="AS90" s="1479"/>
      <c r="AT90" s="1479"/>
      <c r="AU90" s="1479"/>
      <c r="AV90" s="1479"/>
      <c r="AW90" s="1479"/>
      <c r="AX90" s="1479"/>
      <c r="AY90" s="1479"/>
      <c r="AZ90" s="1479"/>
      <c r="BA90" s="1479"/>
      <c r="BB90" s="1479"/>
      <c r="BC90" s="1479"/>
      <c r="BD90" s="1479"/>
      <c r="BE90" s="1479"/>
      <c r="BF90" s="1479"/>
      <c r="BG90" s="1479"/>
      <c r="BH90" s="1479"/>
      <c r="BI90" s="1479"/>
      <c r="BJ90" s="388" t="s">
        <v>865</v>
      </c>
    </row>
    <row r="91" spans="1:62" s="384" customFormat="1">
      <c r="A91" s="1479"/>
      <c r="B91" s="1479"/>
      <c r="C91" s="1479"/>
      <c r="D91" s="1479"/>
      <c r="E91" s="1479"/>
      <c r="F91" s="1479"/>
      <c r="G91" s="1479"/>
      <c r="H91" s="1479"/>
      <c r="I91" s="1479"/>
      <c r="J91" s="1479"/>
      <c r="K91" s="1479"/>
      <c r="L91" s="1479"/>
      <c r="M91" s="1479"/>
      <c r="N91" s="1479"/>
      <c r="O91" s="1479"/>
      <c r="P91" s="1479"/>
      <c r="Q91" s="1479"/>
      <c r="R91" s="1479"/>
      <c r="S91" s="1479"/>
      <c r="T91" s="1479"/>
      <c r="U91" s="1479"/>
      <c r="V91" s="1479"/>
      <c r="W91" s="1479"/>
      <c r="X91" s="1479"/>
      <c r="Y91" s="1479"/>
      <c r="Z91" s="1479"/>
      <c r="AA91" s="1479"/>
      <c r="AB91" s="1479"/>
      <c r="AC91" s="1479"/>
      <c r="AD91" s="1479"/>
      <c r="AE91" s="1479"/>
      <c r="AF91" s="1479"/>
      <c r="AG91" s="1479"/>
      <c r="AH91" s="1479"/>
      <c r="AI91" s="1479"/>
      <c r="AJ91" s="1479"/>
      <c r="AK91" s="1479"/>
      <c r="AL91" s="1479"/>
      <c r="AM91" s="1479"/>
      <c r="AN91" s="1479"/>
      <c r="AO91" s="1479"/>
      <c r="AP91" s="1479"/>
      <c r="AQ91" s="1479"/>
      <c r="AR91" s="1479"/>
      <c r="AS91" s="1479"/>
      <c r="AT91" s="1479"/>
      <c r="AU91" s="1479"/>
      <c r="AV91" s="1479"/>
      <c r="AW91" s="1479"/>
      <c r="AX91" s="1479"/>
      <c r="AY91" s="1479"/>
      <c r="AZ91" s="1479"/>
      <c r="BA91" s="1479"/>
      <c r="BB91" s="1479"/>
      <c r="BC91" s="1479"/>
      <c r="BD91" s="1479"/>
      <c r="BE91" s="1479"/>
      <c r="BF91" s="1479"/>
      <c r="BG91" s="1479"/>
      <c r="BH91" s="1479"/>
      <c r="BI91" s="1479"/>
      <c r="BJ91" s="388" t="s">
        <v>865</v>
      </c>
    </row>
    <row r="92" spans="1:62" s="384" customFormat="1">
      <c r="A92" s="1479"/>
      <c r="B92" s="1479"/>
      <c r="C92" s="1479"/>
      <c r="D92" s="1479"/>
      <c r="E92" s="1479"/>
      <c r="F92" s="1479"/>
      <c r="G92" s="1479"/>
      <c r="H92" s="1479"/>
      <c r="I92" s="1479"/>
      <c r="J92" s="1479"/>
      <c r="K92" s="1479"/>
      <c r="L92" s="1479"/>
      <c r="M92" s="1479"/>
      <c r="N92" s="1479"/>
      <c r="O92" s="1479"/>
      <c r="P92" s="1479"/>
      <c r="Q92" s="1479"/>
      <c r="R92" s="1479"/>
      <c r="S92" s="1479"/>
      <c r="T92" s="1479"/>
      <c r="U92" s="1479"/>
      <c r="V92" s="1479"/>
      <c r="W92" s="1479"/>
      <c r="X92" s="1479"/>
      <c r="Y92" s="1479"/>
      <c r="Z92" s="1479"/>
      <c r="AA92" s="1479"/>
      <c r="AB92" s="1479"/>
      <c r="AC92" s="1479"/>
      <c r="AD92" s="1479"/>
      <c r="AE92" s="1479"/>
      <c r="AF92" s="1479"/>
      <c r="AG92" s="1479"/>
      <c r="AH92" s="1479"/>
      <c r="AI92" s="1479"/>
      <c r="AJ92" s="1479"/>
      <c r="AK92" s="1479"/>
      <c r="AL92" s="1479"/>
      <c r="AM92" s="1479"/>
      <c r="AN92" s="1479"/>
      <c r="AO92" s="1479"/>
      <c r="AP92" s="1479"/>
      <c r="AQ92" s="1479"/>
      <c r="AR92" s="1479"/>
      <c r="AS92" s="1479"/>
      <c r="AT92" s="1479"/>
      <c r="AU92" s="1479"/>
      <c r="AV92" s="1479"/>
      <c r="AW92" s="1479"/>
      <c r="AX92" s="1479"/>
      <c r="AY92" s="1479"/>
      <c r="AZ92" s="1479"/>
      <c r="BA92" s="1479"/>
      <c r="BB92" s="1479"/>
      <c r="BC92" s="1479"/>
      <c r="BD92" s="1479"/>
      <c r="BE92" s="1479"/>
      <c r="BF92" s="1479"/>
      <c r="BG92" s="1479"/>
      <c r="BH92" s="1479"/>
      <c r="BI92" s="1479"/>
      <c r="BJ92" s="388" t="s">
        <v>865</v>
      </c>
    </row>
    <row r="93" spans="1:62" s="384" customFormat="1">
      <c r="A93" s="1479"/>
      <c r="B93" s="1479"/>
      <c r="C93" s="1479"/>
      <c r="D93" s="1479"/>
      <c r="E93" s="1479"/>
      <c r="F93" s="1479"/>
      <c r="G93" s="1479"/>
      <c r="H93" s="1479"/>
      <c r="I93" s="1479"/>
      <c r="J93" s="1479"/>
      <c r="K93" s="1479"/>
      <c r="L93" s="1479"/>
      <c r="M93" s="1479"/>
      <c r="N93" s="1479"/>
      <c r="O93" s="1479"/>
      <c r="P93" s="1479"/>
      <c r="Q93" s="1479"/>
      <c r="R93" s="1479"/>
      <c r="S93" s="1479"/>
      <c r="T93" s="1479"/>
      <c r="U93" s="1479"/>
      <c r="V93" s="1479"/>
      <c r="W93" s="1479"/>
      <c r="X93" s="1479"/>
      <c r="Y93" s="1479"/>
      <c r="Z93" s="1479"/>
      <c r="AA93" s="1479"/>
      <c r="AB93" s="1479"/>
      <c r="AC93" s="1479"/>
      <c r="AD93" s="1479"/>
      <c r="AE93" s="1479"/>
      <c r="AF93" s="1479"/>
      <c r="AG93" s="1479"/>
      <c r="AH93" s="1479"/>
      <c r="AI93" s="1479"/>
      <c r="AJ93" s="1479"/>
      <c r="AK93" s="1479"/>
      <c r="AL93" s="1479"/>
      <c r="AM93" s="1479"/>
      <c r="AN93" s="1479"/>
      <c r="AO93" s="1479"/>
      <c r="AP93" s="1479"/>
      <c r="AQ93" s="1479"/>
      <c r="AR93" s="1479"/>
      <c r="AS93" s="1479"/>
      <c r="AT93" s="1479"/>
      <c r="AU93" s="1479"/>
      <c r="AV93" s="1479"/>
      <c r="AW93" s="1479"/>
      <c r="AX93" s="1479"/>
      <c r="AY93" s="1479"/>
      <c r="AZ93" s="1479"/>
      <c r="BA93" s="1479"/>
      <c r="BB93" s="1479"/>
      <c r="BC93" s="1479"/>
      <c r="BD93" s="1479"/>
      <c r="BE93" s="1479"/>
      <c r="BF93" s="1479"/>
      <c r="BG93" s="1479"/>
      <c r="BH93" s="1479"/>
      <c r="BI93" s="1479"/>
      <c r="BJ93" s="388" t="s">
        <v>865</v>
      </c>
    </row>
    <row r="94" spans="1:62" s="384" customFormat="1">
      <c r="A94" s="1479"/>
      <c r="B94" s="1479"/>
      <c r="C94" s="1479"/>
      <c r="D94" s="1479"/>
      <c r="E94" s="1479"/>
      <c r="F94" s="1479"/>
      <c r="G94" s="1479"/>
      <c r="H94" s="1479"/>
      <c r="I94" s="1479"/>
      <c r="J94" s="1479"/>
      <c r="K94" s="1479"/>
      <c r="L94" s="1479"/>
      <c r="M94" s="1479"/>
      <c r="N94" s="1479"/>
      <c r="O94" s="1479"/>
      <c r="P94" s="1479"/>
      <c r="Q94" s="1479"/>
      <c r="R94" s="1479"/>
      <c r="S94" s="1479"/>
      <c r="T94" s="1479"/>
      <c r="U94" s="1479"/>
      <c r="V94" s="1479"/>
      <c r="W94" s="1479"/>
      <c r="X94" s="1479"/>
      <c r="Y94" s="1479"/>
      <c r="Z94" s="1479"/>
      <c r="AA94" s="1479"/>
      <c r="AB94" s="1479"/>
      <c r="AC94" s="1479"/>
      <c r="AD94" s="1479"/>
      <c r="AE94" s="1479"/>
      <c r="AF94" s="1479"/>
      <c r="AG94" s="1479"/>
      <c r="AH94" s="1479"/>
      <c r="AI94" s="1479"/>
      <c r="AJ94" s="1479"/>
      <c r="AK94" s="1479"/>
      <c r="AL94" s="1479"/>
      <c r="AM94" s="1479"/>
      <c r="AN94" s="1479"/>
      <c r="AO94" s="1479"/>
      <c r="AP94" s="1479"/>
      <c r="AQ94" s="1479"/>
      <c r="AR94" s="1479"/>
      <c r="AS94" s="1479"/>
      <c r="AT94" s="1479"/>
      <c r="AU94" s="1479"/>
      <c r="AV94" s="1479"/>
      <c r="AW94" s="1479"/>
      <c r="AX94" s="1479"/>
      <c r="AY94" s="1479"/>
      <c r="AZ94" s="1479"/>
      <c r="BA94" s="1479"/>
      <c r="BB94" s="1479"/>
      <c r="BC94" s="1479"/>
      <c r="BD94" s="1479"/>
      <c r="BE94" s="1479"/>
      <c r="BF94" s="1479"/>
      <c r="BG94" s="1479"/>
      <c r="BH94" s="1479"/>
      <c r="BI94" s="1479"/>
      <c r="BJ94" s="388" t="s">
        <v>865</v>
      </c>
    </row>
    <row r="95" spans="1:62" s="384" customFormat="1">
      <c r="A95" s="1479"/>
      <c r="B95" s="1479"/>
      <c r="C95" s="1479"/>
      <c r="D95" s="1479"/>
      <c r="E95" s="1479"/>
      <c r="F95" s="1479"/>
      <c r="G95" s="1479"/>
      <c r="H95" s="1479"/>
      <c r="I95" s="1479"/>
      <c r="J95" s="1479"/>
      <c r="K95" s="1479"/>
      <c r="L95" s="1479"/>
      <c r="M95" s="1479"/>
      <c r="N95" s="1479"/>
      <c r="O95" s="1479"/>
      <c r="P95" s="1479"/>
      <c r="Q95" s="1479"/>
      <c r="R95" s="1479"/>
      <c r="S95" s="1479"/>
      <c r="T95" s="1479"/>
      <c r="U95" s="1479"/>
      <c r="V95" s="1479"/>
      <c r="W95" s="1479"/>
      <c r="X95" s="1479"/>
      <c r="Y95" s="1479"/>
      <c r="Z95" s="1479"/>
      <c r="AA95" s="1479"/>
      <c r="AB95" s="1479"/>
      <c r="AC95" s="1479"/>
      <c r="AD95" s="1479"/>
      <c r="AE95" s="1479"/>
      <c r="AF95" s="1479"/>
      <c r="AG95" s="1479"/>
      <c r="AH95" s="1479"/>
      <c r="AI95" s="1479"/>
      <c r="AJ95" s="1479"/>
      <c r="AK95" s="1479"/>
      <c r="AL95" s="1479"/>
      <c r="AM95" s="1479"/>
      <c r="AN95" s="1479"/>
      <c r="AO95" s="1479"/>
      <c r="AP95" s="1479"/>
      <c r="AQ95" s="1479"/>
      <c r="AR95" s="1479"/>
      <c r="AS95" s="1479"/>
      <c r="AT95" s="1479"/>
      <c r="AU95" s="1479"/>
      <c r="AV95" s="1479"/>
      <c r="AW95" s="1479"/>
      <c r="AX95" s="1479"/>
      <c r="AY95" s="1479"/>
      <c r="AZ95" s="1479"/>
      <c r="BA95" s="1479"/>
      <c r="BB95" s="1479"/>
      <c r="BC95" s="1479"/>
      <c r="BD95" s="1479"/>
      <c r="BE95" s="1479"/>
      <c r="BF95" s="1479"/>
      <c r="BG95" s="1479"/>
      <c r="BH95" s="1479"/>
      <c r="BI95" s="1479"/>
      <c r="BJ95" s="388" t="s">
        <v>865</v>
      </c>
    </row>
    <row r="96" spans="1:62" s="384" customFormat="1">
      <c r="A96" s="1479"/>
      <c r="B96" s="1479"/>
      <c r="C96" s="1479"/>
      <c r="D96" s="1479"/>
      <c r="E96" s="1479"/>
      <c r="F96" s="1479"/>
      <c r="G96" s="1479"/>
      <c r="H96" s="1479"/>
      <c r="I96" s="1479"/>
      <c r="J96" s="1479"/>
      <c r="K96" s="1479"/>
      <c r="L96" s="1479"/>
      <c r="M96" s="1479"/>
      <c r="N96" s="1479"/>
      <c r="O96" s="1479"/>
      <c r="P96" s="1479"/>
      <c r="Q96" s="1479"/>
      <c r="R96" s="1479"/>
      <c r="S96" s="1479"/>
      <c r="T96" s="1479"/>
      <c r="U96" s="1479"/>
      <c r="V96" s="1479"/>
      <c r="W96" s="1479"/>
      <c r="X96" s="1479"/>
      <c r="Y96" s="1479"/>
      <c r="Z96" s="1479"/>
      <c r="AA96" s="1479"/>
      <c r="AB96" s="1479"/>
      <c r="AC96" s="1479"/>
      <c r="AD96" s="1479"/>
      <c r="AE96" s="1479"/>
      <c r="AF96" s="1479"/>
      <c r="AG96" s="1479"/>
      <c r="AH96" s="1479"/>
      <c r="AI96" s="1479"/>
      <c r="AJ96" s="1479"/>
      <c r="AK96" s="1479"/>
      <c r="AL96" s="1479"/>
      <c r="AM96" s="1479"/>
      <c r="AN96" s="1479"/>
      <c r="AO96" s="1479"/>
      <c r="AP96" s="1479"/>
      <c r="AQ96" s="1479"/>
      <c r="AR96" s="1479"/>
      <c r="AS96" s="1479"/>
      <c r="AT96" s="1479"/>
      <c r="AU96" s="1479"/>
      <c r="AV96" s="1479"/>
      <c r="AW96" s="1479"/>
      <c r="AX96" s="1479"/>
      <c r="AY96" s="1479"/>
      <c r="AZ96" s="1479"/>
      <c r="BA96" s="1479"/>
      <c r="BB96" s="1479"/>
      <c r="BC96" s="1479"/>
      <c r="BD96" s="1479"/>
      <c r="BE96" s="1479"/>
      <c r="BF96" s="1479"/>
      <c r="BG96" s="1479"/>
      <c r="BH96" s="1479"/>
      <c r="BI96" s="1479"/>
      <c r="BJ96" s="388" t="s">
        <v>865</v>
      </c>
    </row>
    <row r="97" spans="1:62" s="384" customFormat="1">
      <c r="A97" s="1479"/>
      <c r="B97" s="1479"/>
      <c r="C97" s="1479"/>
      <c r="D97" s="1479"/>
      <c r="E97" s="1479"/>
      <c r="F97" s="1479"/>
      <c r="G97" s="1479"/>
      <c r="H97" s="1479"/>
      <c r="I97" s="1479"/>
      <c r="J97" s="1479"/>
      <c r="K97" s="1479"/>
      <c r="L97" s="1479"/>
      <c r="M97" s="1479"/>
      <c r="N97" s="1479"/>
      <c r="O97" s="1479"/>
      <c r="P97" s="1479"/>
      <c r="Q97" s="1479"/>
      <c r="R97" s="1479"/>
      <c r="S97" s="1479"/>
      <c r="T97" s="1479"/>
      <c r="U97" s="1479"/>
      <c r="V97" s="1479"/>
      <c r="W97" s="1479"/>
      <c r="X97" s="1479"/>
      <c r="Y97" s="1479"/>
      <c r="Z97" s="1479"/>
      <c r="AA97" s="1479"/>
      <c r="AB97" s="1479"/>
      <c r="AC97" s="1479"/>
      <c r="AD97" s="1479"/>
      <c r="AE97" s="1479"/>
      <c r="AF97" s="1479"/>
      <c r="AG97" s="1479"/>
      <c r="AH97" s="1479"/>
      <c r="AI97" s="1479"/>
      <c r="AJ97" s="1479"/>
      <c r="AK97" s="1479"/>
      <c r="AL97" s="1479"/>
      <c r="AM97" s="1479"/>
      <c r="AN97" s="1479"/>
      <c r="AO97" s="1479"/>
      <c r="AP97" s="1479"/>
      <c r="AQ97" s="1479"/>
      <c r="AR97" s="1479"/>
      <c r="AS97" s="1479"/>
      <c r="AT97" s="1479"/>
      <c r="AU97" s="1479"/>
      <c r="AV97" s="1479"/>
      <c r="AW97" s="1479"/>
      <c r="AX97" s="1479"/>
      <c r="AY97" s="1479"/>
      <c r="AZ97" s="1479"/>
      <c r="BA97" s="1479"/>
      <c r="BB97" s="1479"/>
      <c r="BC97" s="1479"/>
      <c r="BD97" s="1479"/>
      <c r="BE97" s="1479"/>
      <c r="BF97" s="1479"/>
      <c r="BG97" s="1479"/>
      <c r="BH97" s="1479"/>
      <c r="BI97" s="1479"/>
      <c r="BJ97" s="388" t="s">
        <v>865</v>
      </c>
    </row>
    <row r="98" spans="1:62" s="384" customFormat="1">
      <c r="A98" s="1479"/>
      <c r="B98" s="1479"/>
      <c r="C98" s="1479"/>
      <c r="D98" s="1479"/>
      <c r="E98" s="1479"/>
      <c r="F98" s="1479"/>
      <c r="G98" s="1479"/>
      <c r="H98" s="1479"/>
      <c r="I98" s="1479"/>
      <c r="J98" s="1479"/>
      <c r="K98" s="1479"/>
      <c r="L98" s="1479"/>
      <c r="M98" s="1479"/>
      <c r="N98" s="1479"/>
      <c r="O98" s="1479"/>
      <c r="P98" s="1479"/>
      <c r="Q98" s="1479"/>
      <c r="R98" s="1479"/>
      <c r="S98" s="1479"/>
      <c r="T98" s="1479"/>
      <c r="U98" s="1479"/>
      <c r="V98" s="1479"/>
      <c r="W98" s="1479"/>
      <c r="X98" s="1479"/>
      <c r="Y98" s="1479"/>
      <c r="Z98" s="1479"/>
      <c r="AA98" s="1479"/>
      <c r="AB98" s="1479"/>
      <c r="AC98" s="1479"/>
      <c r="AD98" s="1479"/>
      <c r="AE98" s="1479"/>
      <c r="AF98" s="1479"/>
      <c r="AG98" s="1479"/>
      <c r="AH98" s="1479"/>
      <c r="AI98" s="1479"/>
      <c r="AJ98" s="1479"/>
      <c r="AK98" s="1479"/>
      <c r="AL98" s="1479"/>
      <c r="AM98" s="1479"/>
      <c r="AN98" s="1479"/>
      <c r="AO98" s="1479"/>
      <c r="AP98" s="1479"/>
      <c r="AQ98" s="1479"/>
      <c r="AR98" s="1479"/>
      <c r="AS98" s="1479"/>
      <c r="AT98" s="1479"/>
      <c r="AU98" s="1479"/>
      <c r="AV98" s="1479"/>
      <c r="AW98" s="1479"/>
      <c r="AX98" s="1479"/>
      <c r="AY98" s="1479"/>
      <c r="AZ98" s="1479"/>
      <c r="BA98" s="1479"/>
      <c r="BB98" s="1479"/>
      <c r="BC98" s="1479"/>
      <c r="BD98" s="1479"/>
      <c r="BE98" s="1479"/>
      <c r="BF98" s="1479"/>
      <c r="BG98" s="1479"/>
      <c r="BH98" s="1479"/>
      <c r="BI98" s="1479"/>
      <c r="BJ98" s="388" t="s">
        <v>865</v>
      </c>
    </row>
    <row r="99" spans="1:62" s="384" customFormat="1">
      <c r="A99" s="1479"/>
      <c r="B99" s="1479"/>
      <c r="C99" s="1479"/>
      <c r="D99" s="1479"/>
      <c r="E99" s="1479"/>
      <c r="F99" s="1479"/>
      <c r="G99" s="1479"/>
      <c r="H99" s="1479"/>
      <c r="I99" s="1479"/>
      <c r="J99" s="1479"/>
      <c r="K99" s="1479"/>
      <c r="L99" s="1479"/>
      <c r="M99" s="1479"/>
      <c r="N99" s="1479"/>
      <c r="O99" s="1479"/>
      <c r="P99" s="1479"/>
      <c r="Q99" s="1479"/>
      <c r="R99" s="1479"/>
      <c r="S99" s="1479"/>
      <c r="T99" s="1479"/>
      <c r="U99" s="1479"/>
      <c r="V99" s="1479"/>
      <c r="W99" s="1479"/>
      <c r="X99" s="1479"/>
      <c r="Y99" s="1479"/>
      <c r="Z99" s="1479"/>
      <c r="AA99" s="1479"/>
      <c r="AB99" s="1479"/>
      <c r="AC99" s="1479"/>
      <c r="AD99" s="1479"/>
      <c r="AE99" s="1479"/>
      <c r="AF99" s="1479"/>
      <c r="AG99" s="1479"/>
      <c r="AH99" s="1479"/>
      <c r="AI99" s="1479"/>
      <c r="AJ99" s="1479"/>
      <c r="AK99" s="1479"/>
      <c r="AL99" s="1479"/>
      <c r="AM99" s="1479"/>
      <c r="AN99" s="1479"/>
      <c r="AO99" s="1479"/>
      <c r="AP99" s="1479"/>
      <c r="AQ99" s="1479"/>
      <c r="AR99" s="1479"/>
      <c r="AS99" s="1479"/>
      <c r="AT99" s="1479"/>
      <c r="AU99" s="1479"/>
      <c r="AV99" s="1479"/>
      <c r="AW99" s="1479"/>
      <c r="AX99" s="1479"/>
      <c r="AY99" s="1479"/>
      <c r="AZ99" s="1479"/>
      <c r="BA99" s="1479"/>
      <c r="BB99" s="1479"/>
      <c r="BC99" s="1479"/>
      <c r="BD99" s="1479"/>
      <c r="BE99" s="1479"/>
      <c r="BF99" s="1479"/>
      <c r="BG99" s="1479"/>
      <c r="BH99" s="1479"/>
      <c r="BI99" s="1479"/>
      <c r="BJ99" s="388" t="s">
        <v>865</v>
      </c>
    </row>
    <row r="100" spans="1:62" s="384" customFormat="1">
      <c r="A100" s="1479"/>
      <c r="B100" s="1479"/>
      <c r="C100" s="1479"/>
      <c r="D100" s="1479"/>
      <c r="E100" s="1479"/>
      <c r="F100" s="1479"/>
      <c r="G100" s="1479"/>
      <c r="H100" s="1479"/>
      <c r="I100" s="1479"/>
      <c r="J100" s="1479"/>
      <c r="K100" s="1479"/>
      <c r="L100" s="1479"/>
      <c r="M100" s="1479"/>
      <c r="N100" s="1479"/>
      <c r="O100" s="1479"/>
      <c r="P100" s="1479"/>
      <c r="Q100" s="1479"/>
      <c r="R100" s="1479"/>
      <c r="S100" s="1479"/>
      <c r="T100" s="1479"/>
      <c r="U100" s="1479"/>
      <c r="V100" s="1479"/>
      <c r="W100" s="1479"/>
      <c r="X100" s="1479"/>
      <c r="Y100" s="1479"/>
      <c r="Z100" s="1479"/>
      <c r="AA100" s="1479"/>
      <c r="AB100" s="1479"/>
      <c r="AC100" s="1479"/>
      <c r="AD100" s="1479"/>
      <c r="AE100" s="1479"/>
      <c r="AF100" s="1479"/>
      <c r="AG100" s="1479"/>
      <c r="AH100" s="1479"/>
      <c r="AI100" s="1479"/>
      <c r="AJ100" s="1479"/>
      <c r="AK100" s="1479"/>
      <c r="AL100" s="1479"/>
      <c r="AM100" s="1479"/>
      <c r="AN100" s="1479"/>
      <c r="AO100" s="1479"/>
      <c r="AP100" s="1479"/>
      <c r="AQ100" s="1479"/>
      <c r="AR100" s="1479"/>
      <c r="AS100" s="1479"/>
      <c r="AT100" s="1479"/>
      <c r="AU100" s="1479"/>
      <c r="AV100" s="1479"/>
      <c r="AW100" s="1479"/>
      <c r="AX100" s="1479"/>
      <c r="AY100" s="1479"/>
      <c r="AZ100" s="1479"/>
      <c r="BA100" s="1479"/>
      <c r="BB100" s="1479"/>
      <c r="BC100" s="1479"/>
      <c r="BD100" s="1479"/>
      <c r="BE100" s="1479"/>
      <c r="BF100" s="1479"/>
      <c r="BG100" s="1479"/>
      <c r="BH100" s="1479"/>
      <c r="BI100" s="1479"/>
      <c r="BJ100" s="388" t="s">
        <v>865</v>
      </c>
    </row>
    <row r="101" spans="1:62" s="384" customFormat="1">
      <c r="A101" s="1479"/>
      <c r="B101" s="1479"/>
      <c r="C101" s="1479"/>
      <c r="D101" s="1479"/>
      <c r="E101" s="1479"/>
      <c r="F101" s="1479"/>
      <c r="G101" s="1479"/>
      <c r="H101" s="1479"/>
      <c r="I101" s="1479"/>
      <c r="J101" s="1479"/>
      <c r="K101" s="1479"/>
      <c r="L101" s="1479"/>
      <c r="M101" s="1479"/>
      <c r="N101" s="1479"/>
      <c r="O101" s="1479"/>
      <c r="P101" s="1479"/>
      <c r="Q101" s="1479"/>
      <c r="R101" s="1479"/>
      <c r="S101" s="1479"/>
      <c r="T101" s="1479"/>
      <c r="U101" s="1479"/>
      <c r="V101" s="1479"/>
      <c r="W101" s="1479"/>
      <c r="X101" s="1479"/>
      <c r="Y101" s="1479"/>
      <c r="Z101" s="1479"/>
      <c r="AA101" s="1479"/>
      <c r="AB101" s="1479"/>
      <c r="AC101" s="1479"/>
      <c r="AD101" s="1479"/>
      <c r="AE101" s="1479"/>
      <c r="AF101" s="1479"/>
      <c r="AG101" s="1479"/>
      <c r="AH101" s="1479"/>
      <c r="AI101" s="1479"/>
      <c r="AJ101" s="1479"/>
      <c r="AK101" s="1479"/>
      <c r="AL101" s="1479"/>
      <c r="AM101" s="1479"/>
      <c r="AN101" s="1479"/>
      <c r="AO101" s="1479"/>
      <c r="AP101" s="1479"/>
      <c r="AQ101" s="1479"/>
      <c r="AR101" s="1479"/>
      <c r="AS101" s="1479"/>
      <c r="AT101" s="1479"/>
      <c r="AU101" s="1479"/>
      <c r="AV101" s="1479"/>
      <c r="AW101" s="1479"/>
      <c r="AX101" s="1479"/>
      <c r="AY101" s="1479"/>
      <c r="AZ101" s="1479"/>
      <c r="BA101" s="1479"/>
      <c r="BB101" s="1479"/>
      <c r="BC101" s="1479"/>
      <c r="BD101" s="1479"/>
      <c r="BE101" s="1479"/>
      <c r="BF101" s="1479"/>
      <c r="BG101" s="1479"/>
      <c r="BH101" s="1479"/>
      <c r="BI101" s="1479"/>
      <c r="BJ101" s="388" t="s">
        <v>865</v>
      </c>
    </row>
    <row r="102" spans="1:62" s="384" customFormat="1">
      <c r="A102" s="1479"/>
      <c r="B102" s="1479"/>
      <c r="C102" s="1479"/>
      <c r="D102" s="1479"/>
      <c r="E102" s="1479"/>
      <c r="F102" s="1479"/>
      <c r="G102" s="1479"/>
      <c r="H102" s="1479"/>
      <c r="I102" s="1479"/>
      <c r="J102" s="1479"/>
      <c r="K102" s="1479"/>
      <c r="L102" s="1479"/>
      <c r="M102" s="1479"/>
      <c r="N102" s="1479"/>
      <c r="O102" s="1479"/>
      <c r="P102" s="1479"/>
      <c r="Q102" s="1479"/>
      <c r="R102" s="1479"/>
      <c r="S102" s="1479"/>
      <c r="T102" s="1479"/>
      <c r="U102" s="1479"/>
      <c r="V102" s="1479"/>
      <c r="W102" s="1479"/>
      <c r="X102" s="1479"/>
      <c r="Y102" s="1479"/>
      <c r="Z102" s="1479"/>
      <c r="AA102" s="1479"/>
      <c r="AB102" s="1479"/>
      <c r="AC102" s="1479"/>
      <c r="AD102" s="1479"/>
      <c r="AE102" s="1479"/>
      <c r="AF102" s="1479"/>
      <c r="AG102" s="1479"/>
      <c r="AH102" s="1479"/>
      <c r="AI102" s="1479"/>
      <c r="AJ102" s="1479"/>
      <c r="AK102" s="1479"/>
      <c r="AL102" s="1479"/>
      <c r="AM102" s="1479"/>
      <c r="AN102" s="1479"/>
      <c r="AO102" s="1479"/>
      <c r="AP102" s="1479"/>
      <c r="AQ102" s="1479"/>
      <c r="AR102" s="1479"/>
      <c r="AS102" s="1479"/>
      <c r="AT102" s="1479"/>
      <c r="AU102" s="1479"/>
      <c r="AV102" s="1479"/>
      <c r="AW102" s="1479"/>
      <c r="AX102" s="1479"/>
      <c r="AY102" s="1479"/>
      <c r="AZ102" s="1479"/>
      <c r="BA102" s="1479"/>
      <c r="BB102" s="1479"/>
      <c r="BC102" s="1479"/>
      <c r="BD102" s="1479"/>
      <c r="BE102" s="1479"/>
      <c r="BF102" s="1479"/>
      <c r="BG102" s="1479"/>
      <c r="BH102" s="1479"/>
      <c r="BI102" s="1479"/>
      <c r="BJ102" s="388" t="s">
        <v>865</v>
      </c>
    </row>
    <row r="103" spans="1:62" s="384" customFormat="1">
      <c r="A103" s="1479"/>
      <c r="B103" s="1479"/>
      <c r="C103" s="1479"/>
      <c r="D103" s="1479"/>
      <c r="E103" s="1479"/>
      <c r="F103" s="1479"/>
      <c r="G103" s="1479"/>
      <c r="H103" s="1479"/>
      <c r="I103" s="1479"/>
      <c r="J103" s="1479"/>
      <c r="K103" s="1479"/>
      <c r="L103" s="1479"/>
      <c r="M103" s="1479"/>
      <c r="N103" s="1479"/>
      <c r="O103" s="1479"/>
      <c r="P103" s="1479"/>
      <c r="Q103" s="1479"/>
      <c r="R103" s="1479"/>
      <c r="S103" s="1479"/>
      <c r="T103" s="1479"/>
      <c r="U103" s="1479"/>
      <c r="V103" s="1479"/>
      <c r="W103" s="1479"/>
      <c r="X103" s="1479"/>
      <c r="Y103" s="1479"/>
      <c r="Z103" s="1479"/>
      <c r="AA103" s="1479"/>
      <c r="AB103" s="1479"/>
      <c r="AC103" s="1479"/>
      <c r="AD103" s="1479"/>
      <c r="AE103" s="1479"/>
      <c r="AF103" s="1479"/>
      <c r="AG103" s="1479"/>
      <c r="AH103" s="1479"/>
      <c r="AI103" s="1479"/>
      <c r="AJ103" s="1479"/>
      <c r="AK103" s="1479"/>
      <c r="AL103" s="1479"/>
      <c r="AM103" s="1479"/>
      <c r="AN103" s="1479"/>
      <c r="AO103" s="1479"/>
      <c r="AP103" s="1479"/>
      <c r="AQ103" s="1479"/>
      <c r="AR103" s="1479"/>
      <c r="AS103" s="1479"/>
      <c r="AT103" s="1479"/>
      <c r="AU103" s="1479"/>
      <c r="AV103" s="1479"/>
      <c r="AW103" s="1479"/>
      <c r="AX103" s="1479"/>
      <c r="AY103" s="1479"/>
      <c r="AZ103" s="1479"/>
      <c r="BA103" s="1479"/>
      <c r="BB103" s="1479"/>
      <c r="BC103" s="1479"/>
      <c r="BD103" s="1479"/>
      <c r="BE103" s="1479"/>
      <c r="BF103" s="1479"/>
      <c r="BG103" s="1479"/>
      <c r="BH103" s="1479"/>
      <c r="BI103" s="1479"/>
      <c r="BJ103" s="388" t="s">
        <v>865</v>
      </c>
    </row>
    <row r="104" spans="1:62" s="384" customFormat="1">
      <c r="A104" s="1479"/>
      <c r="B104" s="1479"/>
      <c r="C104" s="1479"/>
      <c r="D104" s="1479"/>
      <c r="E104" s="1479"/>
      <c r="F104" s="1479"/>
      <c r="G104" s="1479"/>
      <c r="H104" s="1479"/>
      <c r="I104" s="1479"/>
      <c r="J104" s="1479"/>
      <c r="K104" s="1479"/>
      <c r="L104" s="1479"/>
      <c r="M104" s="1479"/>
      <c r="N104" s="1479"/>
      <c r="O104" s="1479"/>
      <c r="P104" s="1479"/>
      <c r="Q104" s="1479"/>
      <c r="R104" s="1479"/>
      <c r="S104" s="1479"/>
      <c r="T104" s="1479"/>
      <c r="U104" s="1479"/>
      <c r="V104" s="1479"/>
      <c r="W104" s="1479"/>
      <c r="X104" s="1479"/>
      <c r="Y104" s="1479"/>
      <c r="Z104" s="1479"/>
      <c r="AA104" s="1479"/>
      <c r="AB104" s="1479"/>
      <c r="AC104" s="1479"/>
      <c r="AD104" s="1479"/>
      <c r="AE104" s="1479"/>
      <c r="AF104" s="1479"/>
      <c r="AG104" s="1479"/>
      <c r="AH104" s="1479"/>
      <c r="AI104" s="1479"/>
      <c r="AJ104" s="1479"/>
      <c r="AK104" s="1479"/>
      <c r="AL104" s="1479"/>
      <c r="AM104" s="1479"/>
      <c r="AN104" s="1479"/>
      <c r="AO104" s="1479"/>
      <c r="AP104" s="1479"/>
      <c r="AQ104" s="1479"/>
      <c r="AR104" s="1479"/>
      <c r="AS104" s="1479"/>
      <c r="AT104" s="1479"/>
      <c r="AU104" s="1479"/>
      <c r="AV104" s="1479"/>
      <c r="AW104" s="1479"/>
      <c r="AX104" s="1479"/>
      <c r="AY104" s="1479"/>
      <c r="AZ104" s="1479"/>
      <c r="BA104" s="1479"/>
      <c r="BB104" s="1479"/>
      <c r="BC104" s="1479"/>
      <c r="BD104" s="1479"/>
      <c r="BE104" s="1479"/>
      <c r="BF104" s="1479"/>
      <c r="BG104" s="1479"/>
      <c r="BH104" s="1479"/>
      <c r="BI104" s="1479"/>
      <c r="BJ104" s="388" t="s">
        <v>865</v>
      </c>
    </row>
    <row r="105" spans="1:62" s="384" customFormat="1">
      <c r="A105" s="1479"/>
      <c r="B105" s="1479"/>
      <c r="C105" s="1479"/>
      <c r="D105" s="1479"/>
      <c r="E105" s="1479"/>
      <c r="F105" s="1479"/>
      <c r="G105" s="1479"/>
      <c r="H105" s="1479"/>
      <c r="I105" s="1479"/>
      <c r="J105" s="1479"/>
      <c r="K105" s="1479"/>
      <c r="L105" s="1479"/>
      <c r="M105" s="1479"/>
      <c r="N105" s="1479"/>
      <c r="O105" s="1479"/>
      <c r="P105" s="1479"/>
      <c r="Q105" s="1479"/>
      <c r="R105" s="1479"/>
      <c r="S105" s="1479"/>
      <c r="T105" s="1479"/>
      <c r="U105" s="1479"/>
      <c r="V105" s="1479"/>
      <c r="W105" s="1479"/>
      <c r="X105" s="1479"/>
      <c r="Y105" s="1479"/>
      <c r="Z105" s="1479"/>
      <c r="AA105" s="1479"/>
      <c r="AB105" s="1479"/>
      <c r="AC105" s="1479"/>
      <c r="AD105" s="1479"/>
      <c r="AE105" s="1479"/>
      <c r="AF105" s="1479"/>
      <c r="AG105" s="1479"/>
      <c r="AH105" s="1479"/>
      <c r="AI105" s="1479"/>
      <c r="AJ105" s="1479"/>
      <c r="AK105" s="1479"/>
      <c r="AL105" s="1479"/>
      <c r="AM105" s="1479"/>
      <c r="AN105" s="1479"/>
      <c r="AO105" s="1479"/>
      <c r="AP105" s="1479"/>
      <c r="AQ105" s="1479"/>
      <c r="AR105" s="1479"/>
      <c r="AS105" s="1479"/>
      <c r="AT105" s="1479"/>
      <c r="AU105" s="1479"/>
      <c r="AV105" s="1479"/>
      <c r="AW105" s="1479"/>
      <c r="AX105" s="1479"/>
      <c r="AY105" s="1479"/>
      <c r="AZ105" s="1479"/>
      <c r="BA105" s="1479"/>
      <c r="BB105" s="1479"/>
      <c r="BC105" s="1479"/>
      <c r="BD105" s="1479"/>
      <c r="BE105" s="1479"/>
      <c r="BF105" s="1479"/>
      <c r="BG105" s="1479"/>
      <c r="BH105" s="1479"/>
      <c r="BI105" s="1479"/>
      <c r="BJ105" s="388" t="s">
        <v>865</v>
      </c>
    </row>
    <row r="106" spans="1:62" s="384" customFormat="1">
      <c r="A106" s="1479"/>
      <c r="B106" s="1479"/>
      <c r="C106" s="1479"/>
      <c r="D106" s="1479"/>
      <c r="E106" s="1479"/>
      <c r="F106" s="1479"/>
      <c r="G106" s="1479"/>
      <c r="H106" s="1479"/>
      <c r="I106" s="1479"/>
      <c r="J106" s="1479"/>
      <c r="K106" s="1479"/>
      <c r="L106" s="1479"/>
      <c r="M106" s="1479"/>
      <c r="N106" s="1479"/>
      <c r="O106" s="1479"/>
      <c r="P106" s="1479"/>
      <c r="Q106" s="1479"/>
      <c r="R106" s="1479"/>
      <c r="S106" s="1479"/>
      <c r="T106" s="1479"/>
      <c r="U106" s="1479"/>
      <c r="V106" s="1479"/>
      <c r="W106" s="1479"/>
      <c r="X106" s="1479"/>
      <c r="Y106" s="1479"/>
      <c r="Z106" s="1479"/>
      <c r="AA106" s="1479"/>
      <c r="AB106" s="1479"/>
      <c r="AC106" s="1479"/>
      <c r="AD106" s="1479"/>
      <c r="AE106" s="1479"/>
      <c r="AF106" s="1479"/>
      <c r="AG106" s="1479"/>
      <c r="AH106" s="1479"/>
      <c r="AI106" s="1479"/>
      <c r="AJ106" s="1479"/>
      <c r="AK106" s="1479"/>
      <c r="AL106" s="1479"/>
      <c r="AM106" s="1479"/>
      <c r="AN106" s="1479"/>
      <c r="AO106" s="1479"/>
      <c r="AP106" s="1479"/>
      <c r="AQ106" s="1479"/>
      <c r="AR106" s="1479"/>
      <c r="AS106" s="1479"/>
      <c r="AT106" s="1479"/>
      <c r="AU106" s="1479"/>
      <c r="AV106" s="1479"/>
      <c r="AW106" s="1479"/>
      <c r="AX106" s="1479"/>
      <c r="AY106" s="1479"/>
      <c r="AZ106" s="1479"/>
      <c r="BA106" s="1479"/>
      <c r="BB106" s="1479"/>
      <c r="BC106" s="1479"/>
      <c r="BD106" s="1479"/>
      <c r="BE106" s="1479"/>
      <c r="BF106" s="1479"/>
      <c r="BG106" s="1479"/>
      <c r="BH106" s="1479"/>
      <c r="BI106" s="1479"/>
      <c r="BJ106" s="388" t="s">
        <v>865</v>
      </c>
    </row>
    <row r="107" spans="1:62" s="384" customFormat="1">
      <c r="A107" s="1479"/>
      <c r="B107" s="1479"/>
      <c r="C107" s="1479"/>
      <c r="D107" s="1479"/>
      <c r="E107" s="1479"/>
      <c r="F107" s="1479"/>
      <c r="G107" s="1479"/>
      <c r="H107" s="1479"/>
      <c r="I107" s="1479"/>
      <c r="J107" s="1479"/>
      <c r="K107" s="1479"/>
      <c r="L107" s="1479"/>
      <c r="M107" s="1479"/>
      <c r="N107" s="1479"/>
      <c r="O107" s="1479"/>
      <c r="P107" s="1479"/>
      <c r="Q107" s="1479"/>
      <c r="R107" s="1479"/>
      <c r="S107" s="1479"/>
      <c r="T107" s="1479"/>
      <c r="U107" s="1479"/>
      <c r="V107" s="1479"/>
      <c r="W107" s="1479"/>
      <c r="X107" s="1479"/>
      <c r="Y107" s="1479"/>
      <c r="Z107" s="1479"/>
      <c r="AA107" s="1479"/>
      <c r="AB107" s="1479"/>
      <c r="AC107" s="1479"/>
      <c r="AD107" s="1479"/>
      <c r="AE107" s="1479"/>
      <c r="AF107" s="1479"/>
      <c r="AG107" s="1479"/>
      <c r="AH107" s="1479"/>
      <c r="AI107" s="1479"/>
      <c r="AJ107" s="1479"/>
      <c r="AK107" s="1479"/>
      <c r="AL107" s="1479"/>
      <c r="AM107" s="1479"/>
      <c r="AN107" s="1479"/>
      <c r="AO107" s="1479"/>
      <c r="AP107" s="1479"/>
      <c r="AQ107" s="1479"/>
      <c r="AR107" s="1479"/>
      <c r="AS107" s="1479"/>
      <c r="AT107" s="1479"/>
      <c r="AU107" s="1479"/>
      <c r="AV107" s="1479"/>
      <c r="AW107" s="1479"/>
      <c r="AX107" s="1479"/>
      <c r="AY107" s="1479"/>
      <c r="AZ107" s="1479"/>
      <c r="BA107" s="1479"/>
      <c r="BB107" s="1479"/>
      <c r="BC107" s="1479"/>
      <c r="BD107" s="1479"/>
      <c r="BE107" s="1479"/>
      <c r="BF107" s="1479"/>
      <c r="BG107" s="1479"/>
      <c r="BH107" s="1479"/>
      <c r="BI107" s="1479"/>
      <c r="BJ107" s="388" t="s">
        <v>865</v>
      </c>
    </row>
    <row r="108" spans="1:62" s="384" customFormat="1">
      <c r="A108" s="1479"/>
      <c r="B108" s="1479"/>
      <c r="C108" s="1479"/>
      <c r="D108" s="1479"/>
      <c r="E108" s="1479"/>
      <c r="F108" s="1479"/>
      <c r="G108" s="1479"/>
      <c r="H108" s="1479"/>
      <c r="I108" s="1479"/>
      <c r="J108" s="1479"/>
      <c r="K108" s="1479"/>
      <c r="L108" s="1479"/>
      <c r="M108" s="1479"/>
      <c r="N108" s="1479"/>
      <c r="O108" s="1479"/>
      <c r="P108" s="1479"/>
      <c r="Q108" s="1479"/>
      <c r="R108" s="1479"/>
      <c r="S108" s="1479"/>
      <c r="T108" s="1479"/>
      <c r="U108" s="1479"/>
      <c r="V108" s="1479"/>
      <c r="W108" s="1479"/>
      <c r="X108" s="1479"/>
      <c r="Y108" s="1479"/>
      <c r="Z108" s="1479"/>
      <c r="AA108" s="1479"/>
      <c r="AB108" s="1479"/>
      <c r="AC108" s="1479"/>
      <c r="AD108" s="1479"/>
      <c r="AE108" s="1479"/>
      <c r="AF108" s="1479"/>
      <c r="AG108" s="1479"/>
      <c r="AH108" s="1479"/>
      <c r="AI108" s="1479"/>
      <c r="AJ108" s="1479"/>
      <c r="AK108" s="1479"/>
      <c r="AL108" s="1479"/>
      <c r="AM108" s="1479"/>
      <c r="AN108" s="1479"/>
      <c r="AO108" s="1479"/>
      <c r="AP108" s="1479"/>
      <c r="AQ108" s="1479"/>
      <c r="AR108" s="1479"/>
      <c r="AS108" s="1479"/>
      <c r="AT108" s="1479"/>
      <c r="AU108" s="1479"/>
      <c r="AV108" s="1479"/>
      <c r="AW108" s="1479"/>
      <c r="AX108" s="1479"/>
      <c r="AY108" s="1479"/>
      <c r="AZ108" s="1479"/>
      <c r="BA108" s="1479"/>
      <c r="BB108" s="1479"/>
      <c r="BC108" s="1479"/>
      <c r="BD108" s="1479"/>
      <c r="BE108" s="1479"/>
      <c r="BF108" s="1479"/>
      <c r="BG108" s="1479"/>
      <c r="BH108" s="1479"/>
      <c r="BI108" s="1479"/>
      <c r="BJ108" s="388" t="s">
        <v>865</v>
      </c>
    </row>
    <row r="109" spans="1:62" s="384" customFormat="1">
      <c r="A109" s="1479"/>
      <c r="B109" s="1479"/>
      <c r="C109" s="1479"/>
      <c r="D109" s="1479"/>
      <c r="E109" s="1479"/>
      <c r="F109" s="1479"/>
      <c r="G109" s="1479"/>
      <c r="H109" s="1479"/>
      <c r="I109" s="1479"/>
      <c r="J109" s="1479"/>
      <c r="K109" s="1479"/>
      <c r="L109" s="1479"/>
      <c r="M109" s="1479"/>
      <c r="N109" s="1479"/>
      <c r="O109" s="1479"/>
      <c r="P109" s="1479"/>
      <c r="Q109" s="1479"/>
      <c r="R109" s="1479"/>
      <c r="S109" s="1479"/>
      <c r="T109" s="1479"/>
      <c r="U109" s="1479"/>
      <c r="V109" s="1479"/>
      <c r="W109" s="1479"/>
      <c r="X109" s="1479"/>
      <c r="Y109" s="1479"/>
      <c r="Z109" s="1479"/>
      <c r="AA109" s="1479"/>
      <c r="AB109" s="1479"/>
      <c r="AC109" s="1479"/>
      <c r="AD109" s="1479"/>
      <c r="AE109" s="1479"/>
      <c r="AF109" s="1479"/>
      <c r="AG109" s="1479"/>
      <c r="AH109" s="1479"/>
      <c r="AI109" s="1479"/>
      <c r="AJ109" s="1479"/>
      <c r="AK109" s="1479"/>
      <c r="AL109" s="1479"/>
      <c r="AM109" s="1479"/>
      <c r="AN109" s="1479"/>
      <c r="AO109" s="1479"/>
      <c r="AP109" s="1479"/>
      <c r="AQ109" s="1479"/>
      <c r="AR109" s="1479"/>
      <c r="AS109" s="1479"/>
      <c r="AT109" s="1479"/>
      <c r="AU109" s="1479"/>
      <c r="AV109" s="1479"/>
      <c r="AW109" s="1479"/>
      <c r="AX109" s="1479"/>
      <c r="AY109" s="1479"/>
      <c r="AZ109" s="1479"/>
      <c r="BA109" s="1479"/>
      <c r="BB109" s="1479"/>
      <c r="BC109" s="1479"/>
      <c r="BD109" s="1479"/>
      <c r="BE109" s="1479"/>
      <c r="BF109" s="1479"/>
      <c r="BG109" s="1479"/>
      <c r="BH109" s="1479"/>
      <c r="BI109" s="1479"/>
      <c r="BJ109" s="388" t="s">
        <v>865</v>
      </c>
    </row>
    <row r="110" spans="1:62" s="384" customFormat="1">
      <c r="A110" s="1479"/>
      <c r="B110" s="1479"/>
      <c r="C110" s="1479"/>
      <c r="D110" s="1479"/>
      <c r="E110" s="1479"/>
      <c r="F110" s="1479"/>
      <c r="G110" s="1479"/>
      <c r="H110" s="1479"/>
      <c r="I110" s="1479"/>
      <c r="J110" s="1479"/>
      <c r="K110" s="1479"/>
      <c r="L110" s="1479"/>
      <c r="M110" s="1479"/>
      <c r="N110" s="1479"/>
      <c r="O110" s="1479"/>
      <c r="P110" s="1479"/>
      <c r="Q110" s="1479"/>
      <c r="R110" s="1479"/>
      <c r="S110" s="1479"/>
      <c r="T110" s="1479"/>
      <c r="U110" s="1479"/>
      <c r="V110" s="1479"/>
      <c r="W110" s="1479"/>
      <c r="X110" s="1479"/>
      <c r="Y110" s="1479"/>
      <c r="Z110" s="1479"/>
      <c r="AA110" s="1479"/>
      <c r="AB110" s="1479"/>
      <c r="AC110" s="1479"/>
      <c r="AD110" s="1479"/>
      <c r="AE110" s="1479"/>
      <c r="AF110" s="1479"/>
      <c r="AG110" s="1479"/>
      <c r="AH110" s="1479"/>
      <c r="AI110" s="1479"/>
      <c r="AJ110" s="1479"/>
      <c r="AK110" s="1479"/>
      <c r="AL110" s="1479"/>
      <c r="AM110" s="1479"/>
      <c r="AN110" s="1479"/>
      <c r="AO110" s="1479"/>
      <c r="AP110" s="1479"/>
      <c r="AQ110" s="1479"/>
      <c r="AR110" s="1479"/>
      <c r="AS110" s="1479"/>
      <c r="AT110" s="1479"/>
      <c r="AU110" s="1479"/>
      <c r="AV110" s="1479"/>
      <c r="AW110" s="1479"/>
      <c r="AX110" s="1479"/>
      <c r="AY110" s="1479"/>
      <c r="AZ110" s="1479"/>
      <c r="BA110" s="1479"/>
      <c r="BB110" s="1479"/>
      <c r="BC110" s="1479"/>
      <c r="BD110" s="1479"/>
      <c r="BE110" s="1479"/>
      <c r="BF110" s="1479"/>
      <c r="BG110" s="1479"/>
      <c r="BH110" s="1479"/>
      <c r="BI110" s="1479"/>
      <c r="BJ110" s="388" t="s">
        <v>865</v>
      </c>
    </row>
    <row r="111" spans="1:62" s="384" customFormat="1">
      <c r="A111" s="1479"/>
      <c r="B111" s="1479"/>
      <c r="C111" s="1479"/>
      <c r="D111" s="1479"/>
      <c r="E111" s="1479"/>
      <c r="F111" s="1479"/>
      <c r="G111" s="1479"/>
      <c r="H111" s="1479"/>
      <c r="I111" s="1479"/>
      <c r="J111" s="1479"/>
      <c r="K111" s="1479"/>
      <c r="L111" s="1479"/>
      <c r="M111" s="1479"/>
      <c r="N111" s="1479"/>
      <c r="O111" s="1479"/>
      <c r="P111" s="1479"/>
      <c r="Q111" s="1479"/>
      <c r="R111" s="1479"/>
      <c r="S111" s="1479"/>
      <c r="T111" s="1479"/>
      <c r="U111" s="1479"/>
      <c r="V111" s="1479"/>
      <c r="W111" s="1479"/>
      <c r="X111" s="1479"/>
      <c r="Y111" s="1479"/>
      <c r="Z111" s="1479"/>
      <c r="AA111" s="1479"/>
      <c r="AB111" s="1479"/>
      <c r="AC111" s="1479"/>
      <c r="AD111" s="1479"/>
      <c r="AE111" s="1479"/>
      <c r="AF111" s="1479"/>
      <c r="AG111" s="1479"/>
      <c r="AH111" s="1479"/>
      <c r="AI111" s="1479"/>
      <c r="AJ111" s="1479"/>
      <c r="AK111" s="1479"/>
      <c r="AL111" s="1479"/>
      <c r="AM111" s="1479"/>
      <c r="AN111" s="1479"/>
      <c r="AO111" s="1479"/>
      <c r="AP111" s="1479"/>
      <c r="AQ111" s="1479"/>
      <c r="AR111" s="1479"/>
      <c r="AS111" s="1479"/>
      <c r="AT111" s="1479"/>
      <c r="AU111" s="1479"/>
      <c r="AV111" s="1479"/>
      <c r="AW111" s="1479"/>
      <c r="AX111" s="1479"/>
      <c r="AY111" s="1479"/>
      <c r="AZ111" s="1479"/>
      <c r="BA111" s="1479"/>
      <c r="BB111" s="1479"/>
      <c r="BC111" s="1479"/>
      <c r="BD111" s="1479"/>
      <c r="BE111" s="1479"/>
      <c r="BF111" s="1479"/>
      <c r="BG111" s="1479"/>
      <c r="BH111" s="1479"/>
      <c r="BI111" s="1479"/>
      <c r="BJ111" s="388" t="s">
        <v>865</v>
      </c>
    </row>
    <row r="112" spans="1:62" s="384" customFormat="1">
      <c r="A112" s="1479"/>
      <c r="B112" s="1479"/>
      <c r="C112" s="1479"/>
      <c r="D112" s="1479"/>
      <c r="E112" s="1479"/>
      <c r="F112" s="1479"/>
      <c r="G112" s="1479"/>
      <c r="H112" s="1479"/>
      <c r="I112" s="1479"/>
      <c r="J112" s="1479"/>
      <c r="K112" s="1479"/>
      <c r="L112" s="1479"/>
      <c r="M112" s="1479"/>
      <c r="N112" s="1479"/>
      <c r="O112" s="1479"/>
      <c r="P112" s="1479"/>
      <c r="Q112" s="1479"/>
      <c r="R112" s="1479"/>
      <c r="S112" s="1479"/>
      <c r="T112" s="1479"/>
      <c r="U112" s="1479"/>
      <c r="V112" s="1479"/>
      <c r="W112" s="1479"/>
      <c r="X112" s="1479"/>
      <c r="Y112" s="1479"/>
      <c r="Z112" s="1479"/>
      <c r="AA112" s="1479"/>
      <c r="AB112" s="1479"/>
      <c r="AC112" s="1479"/>
      <c r="AD112" s="1479"/>
      <c r="AE112" s="1479"/>
      <c r="AF112" s="1479"/>
      <c r="AG112" s="1479"/>
      <c r="AH112" s="1479"/>
      <c r="AI112" s="1479"/>
      <c r="AJ112" s="1479"/>
      <c r="AK112" s="1479"/>
      <c r="AL112" s="1479"/>
      <c r="AM112" s="1479"/>
      <c r="AN112" s="1479"/>
      <c r="AO112" s="1479"/>
      <c r="AP112" s="1479"/>
      <c r="AQ112" s="1479"/>
      <c r="AR112" s="1479"/>
      <c r="AS112" s="1479"/>
      <c r="AT112" s="1479"/>
      <c r="AU112" s="1479"/>
      <c r="AV112" s="1479"/>
      <c r="AW112" s="1479"/>
      <c r="AX112" s="1479"/>
      <c r="AY112" s="1479"/>
      <c r="AZ112" s="1479"/>
      <c r="BA112" s="1479"/>
      <c r="BB112" s="1479"/>
      <c r="BC112" s="1479"/>
      <c r="BD112" s="1479"/>
      <c r="BE112" s="1479"/>
      <c r="BF112" s="1479"/>
      <c r="BG112" s="1479"/>
      <c r="BH112" s="1479"/>
      <c r="BI112" s="1479"/>
      <c r="BJ112" s="388" t="s">
        <v>865</v>
      </c>
    </row>
    <row r="113" spans="1:62" s="384" customFormat="1">
      <c r="A113" s="1479"/>
      <c r="B113" s="1479"/>
      <c r="C113" s="1479"/>
      <c r="D113" s="1479"/>
      <c r="E113" s="1479"/>
      <c r="F113" s="1479"/>
      <c r="G113" s="1479"/>
      <c r="H113" s="1479"/>
      <c r="I113" s="1479"/>
      <c r="J113" s="1479"/>
      <c r="K113" s="1479"/>
      <c r="L113" s="1479"/>
      <c r="M113" s="1479"/>
      <c r="N113" s="1479"/>
      <c r="O113" s="1479"/>
      <c r="P113" s="1479"/>
      <c r="Q113" s="1479"/>
      <c r="R113" s="1479"/>
      <c r="S113" s="1479"/>
      <c r="T113" s="1479"/>
      <c r="U113" s="1479"/>
      <c r="V113" s="1479"/>
      <c r="W113" s="1479"/>
      <c r="X113" s="1479"/>
      <c r="Y113" s="1479"/>
      <c r="Z113" s="1479"/>
      <c r="AA113" s="1479"/>
      <c r="AB113" s="1479"/>
      <c r="AC113" s="1479"/>
      <c r="AD113" s="1479"/>
      <c r="AE113" s="1479"/>
      <c r="AF113" s="1479"/>
      <c r="AG113" s="1479"/>
      <c r="AH113" s="1479"/>
      <c r="AI113" s="1479"/>
      <c r="AJ113" s="1479"/>
      <c r="AK113" s="1479"/>
      <c r="AL113" s="1479"/>
      <c r="AM113" s="1479"/>
      <c r="AN113" s="1479"/>
      <c r="AO113" s="1479"/>
      <c r="AP113" s="1479"/>
      <c r="AQ113" s="1479"/>
      <c r="AR113" s="1479"/>
      <c r="AS113" s="1479"/>
      <c r="AT113" s="1479"/>
      <c r="AU113" s="1479"/>
      <c r="AV113" s="1479"/>
      <c r="AW113" s="1479"/>
      <c r="AX113" s="1479"/>
      <c r="AY113" s="1479"/>
      <c r="AZ113" s="1479"/>
      <c r="BA113" s="1479"/>
      <c r="BB113" s="1479"/>
      <c r="BC113" s="1479"/>
      <c r="BD113" s="1479"/>
      <c r="BE113" s="1479"/>
      <c r="BF113" s="1479"/>
      <c r="BG113" s="1479"/>
      <c r="BH113" s="1479"/>
      <c r="BI113" s="1479"/>
      <c r="BJ113" s="388" t="s">
        <v>865</v>
      </c>
    </row>
    <row r="114" spans="1:62" s="384" customFormat="1">
      <c r="A114" s="1479"/>
      <c r="B114" s="1479"/>
      <c r="C114" s="1479"/>
      <c r="D114" s="1479"/>
      <c r="E114" s="1479"/>
      <c r="F114" s="1479"/>
      <c r="G114" s="1479"/>
      <c r="H114" s="1479"/>
      <c r="I114" s="1479"/>
      <c r="J114" s="1479"/>
      <c r="K114" s="1479"/>
      <c r="L114" s="1479"/>
      <c r="M114" s="1479"/>
      <c r="N114" s="1479"/>
      <c r="O114" s="1479"/>
      <c r="P114" s="1479"/>
      <c r="Q114" s="1479"/>
      <c r="R114" s="1479"/>
      <c r="S114" s="1479"/>
      <c r="T114" s="1479"/>
      <c r="U114" s="1479"/>
      <c r="V114" s="1479"/>
      <c r="W114" s="1479"/>
      <c r="X114" s="1479"/>
      <c r="Y114" s="1479"/>
      <c r="Z114" s="1479"/>
      <c r="AA114" s="1479"/>
      <c r="AB114" s="1479"/>
      <c r="AC114" s="1479"/>
      <c r="AD114" s="1479"/>
      <c r="AE114" s="1479"/>
      <c r="AF114" s="1479"/>
      <c r="AG114" s="1479"/>
      <c r="AH114" s="1479"/>
      <c r="AI114" s="1479"/>
      <c r="AJ114" s="1479"/>
      <c r="AK114" s="1479"/>
      <c r="AL114" s="1479"/>
      <c r="AM114" s="1479"/>
      <c r="AN114" s="1479"/>
      <c r="AO114" s="1479"/>
      <c r="AP114" s="1479"/>
      <c r="AQ114" s="1479"/>
      <c r="AR114" s="1479"/>
      <c r="AS114" s="1479"/>
      <c r="AT114" s="1479"/>
      <c r="AU114" s="1479"/>
      <c r="AV114" s="1479"/>
      <c r="AW114" s="1479"/>
      <c r="AX114" s="1479"/>
      <c r="AY114" s="1479"/>
      <c r="AZ114" s="1479"/>
      <c r="BA114" s="1479"/>
      <c r="BB114" s="1479"/>
      <c r="BC114" s="1479"/>
      <c r="BD114" s="1479"/>
      <c r="BE114" s="1479"/>
      <c r="BF114" s="1479"/>
      <c r="BG114" s="1479"/>
      <c r="BH114" s="1479"/>
      <c r="BI114" s="1479"/>
      <c r="BJ114" s="388" t="s">
        <v>865</v>
      </c>
    </row>
    <row r="115" spans="1:62" s="384" customFormat="1">
      <c r="A115" s="1479"/>
      <c r="B115" s="1479"/>
      <c r="C115" s="1479"/>
      <c r="D115" s="1479"/>
      <c r="E115" s="1479"/>
      <c r="F115" s="1479"/>
      <c r="G115" s="1479"/>
      <c r="H115" s="1479"/>
      <c r="I115" s="1479"/>
      <c r="J115" s="1479"/>
      <c r="K115" s="1479"/>
      <c r="L115" s="1479"/>
      <c r="M115" s="1479"/>
      <c r="N115" s="1479"/>
      <c r="O115" s="1479"/>
      <c r="P115" s="1479"/>
      <c r="Q115" s="1479"/>
      <c r="R115" s="1479"/>
      <c r="S115" s="1479"/>
      <c r="T115" s="1479"/>
      <c r="U115" s="1479"/>
      <c r="V115" s="1479"/>
      <c r="W115" s="1479"/>
      <c r="X115" s="1479"/>
      <c r="Y115" s="1479"/>
      <c r="Z115" s="1479"/>
      <c r="AA115" s="1479"/>
      <c r="AB115" s="1479"/>
      <c r="AC115" s="1479"/>
      <c r="AD115" s="1479"/>
      <c r="AE115" s="1479"/>
      <c r="AF115" s="1479"/>
      <c r="AG115" s="1479"/>
      <c r="AH115" s="1479"/>
      <c r="AI115" s="1479"/>
      <c r="AJ115" s="1479"/>
      <c r="AK115" s="1479"/>
      <c r="AL115" s="1479"/>
      <c r="AM115" s="1479"/>
      <c r="AN115" s="1479"/>
      <c r="AO115" s="1479"/>
      <c r="AP115" s="1479"/>
      <c r="AQ115" s="1479"/>
      <c r="AR115" s="1479"/>
      <c r="AS115" s="1479"/>
      <c r="AT115" s="1479"/>
      <c r="AU115" s="1479"/>
      <c r="AV115" s="1479"/>
      <c r="AW115" s="1479"/>
      <c r="AX115" s="1479"/>
      <c r="AY115" s="1479"/>
      <c r="AZ115" s="1479"/>
      <c r="BA115" s="1479"/>
      <c r="BB115" s="1479"/>
      <c r="BC115" s="1479"/>
      <c r="BD115" s="1479"/>
      <c r="BE115" s="1479"/>
      <c r="BF115" s="1479"/>
      <c r="BG115" s="1479"/>
      <c r="BH115" s="1479"/>
      <c r="BI115" s="1479"/>
      <c r="BJ115" s="388" t="s">
        <v>865</v>
      </c>
    </row>
    <row r="116" spans="1:62" s="384" customFormat="1">
      <c r="A116" s="1479"/>
      <c r="B116" s="1479"/>
      <c r="C116" s="1479"/>
      <c r="D116" s="1479"/>
      <c r="E116" s="1479"/>
      <c r="F116" s="1479"/>
      <c r="G116" s="1479"/>
      <c r="H116" s="1479"/>
      <c r="I116" s="1479"/>
      <c r="J116" s="1479"/>
      <c r="K116" s="1479"/>
      <c r="L116" s="1479"/>
      <c r="M116" s="1479"/>
      <c r="N116" s="1479"/>
      <c r="O116" s="1479"/>
      <c r="P116" s="1479"/>
      <c r="Q116" s="1479"/>
      <c r="R116" s="1479"/>
      <c r="S116" s="1479"/>
      <c r="T116" s="1479"/>
      <c r="U116" s="1479"/>
      <c r="V116" s="1479"/>
      <c r="W116" s="1479"/>
      <c r="X116" s="1479"/>
      <c r="Y116" s="1479"/>
      <c r="Z116" s="1479"/>
      <c r="AA116" s="1479"/>
      <c r="AB116" s="1479"/>
      <c r="AC116" s="1479"/>
      <c r="AD116" s="1479"/>
      <c r="AE116" s="1479"/>
      <c r="AF116" s="1479"/>
      <c r="AG116" s="1479"/>
      <c r="AH116" s="1479"/>
      <c r="AI116" s="1479"/>
      <c r="AJ116" s="1479"/>
      <c r="AK116" s="1479"/>
      <c r="AL116" s="1479"/>
      <c r="AM116" s="1479"/>
      <c r="AN116" s="1479"/>
      <c r="AO116" s="1479"/>
      <c r="AP116" s="1479"/>
      <c r="AQ116" s="1479"/>
      <c r="AR116" s="1479"/>
      <c r="AS116" s="1479"/>
      <c r="AT116" s="1479"/>
      <c r="AU116" s="1479"/>
      <c r="AV116" s="1479"/>
      <c r="AW116" s="1479"/>
      <c r="AX116" s="1479"/>
      <c r="AY116" s="1479"/>
      <c r="AZ116" s="1479"/>
      <c r="BA116" s="1479"/>
      <c r="BB116" s="1479"/>
      <c r="BC116" s="1479"/>
      <c r="BD116" s="1479"/>
      <c r="BE116" s="1479"/>
      <c r="BF116" s="1479"/>
      <c r="BG116" s="1479"/>
      <c r="BH116" s="1479"/>
      <c r="BI116" s="1479"/>
      <c r="BJ116" s="388" t="s">
        <v>865</v>
      </c>
    </row>
    <row r="117" spans="1:62" s="384" customFormat="1">
      <c r="A117" s="1479"/>
      <c r="B117" s="1479"/>
      <c r="C117" s="1479"/>
      <c r="D117" s="1479"/>
      <c r="E117" s="1479"/>
      <c r="F117" s="1479"/>
      <c r="G117" s="1479"/>
      <c r="H117" s="1479"/>
      <c r="I117" s="1479"/>
      <c r="J117" s="1479"/>
      <c r="K117" s="1479"/>
      <c r="L117" s="1479"/>
      <c r="M117" s="1479"/>
      <c r="N117" s="1479"/>
      <c r="O117" s="1479"/>
      <c r="P117" s="1479"/>
      <c r="Q117" s="1479"/>
      <c r="R117" s="1479"/>
      <c r="S117" s="1479"/>
      <c r="T117" s="1479"/>
      <c r="U117" s="1479"/>
      <c r="V117" s="1479"/>
      <c r="W117" s="1479"/>
      <c r="X117" s="1479"/>
      <c r="Y117" s="1479"/>
      <c r="Z117" s="1479"/>
      <c r="AA117" s="1479"/>
      <c r="AB117" s="1479"/>
      <c r="AC117" s="1479"/>
      <c r="AD117" s="1479"/>
      <c r="AE117" s="1479"/>
      <c r="AF117" s="1479"/>
      <c r="AG117" s="1479"/>
      <c r="AH117" s="1479"/>
      <c r="AI117" s="1479"/>
      <c r="AJ117" s="1479"/>
      <c r="AK117" s="1479"/>
      <c r="AL117" s="1479"/>
      <c r="AM117" s="1479"/>
      <c r="AN117" s="1479"/>
      <c r="AO117" s="1479"/>
      <c r="AP117" s="1479"/>
      <c r="AQ117" s="1479"/>
      <c r="AR117" s="1479"/>
      <c r="AS117" s="1479"/>
      <c r="AT117" s="1479"/>
      <c r="AU117" s="1479"/>
      <c r="AV117" s="1479"/>
      <c r="AW117" s="1479"/>
      <c r="AX117" s="1479"/>
      <c r="AY117" s="1479"/>
      <c r="AZ117" s="1479"/>
      <c r="BA117" s="1479"/>
      <c r="BB117" s="1479"/>
      <c r="BC117" s="1479"/>
      <c r="BD117" s="1479"/>
      <c r="BE117" s="1479"/>
      <c r="BF117" s="1479"/>
      <c r="BG117" s="1479"/>
      <c r="BH117" s="1479"/>
      <c r="BI117" s="1479"/>
      <c r="BJ117" s="388" t="s">
        <v>865</v>
      </c>
    </row>
    <row r="118" spans="1:62" s="384" customFormat="1">
      <c r="A118" s="1479"/>
      <c r="B118" s="1479"/>
      <c r="C118" s="1479"/>
      <c r="D118" s="1479"/>
      <c r="E118" s="1479"/>
      <c r="F118" s="1479"/>
      <c r="G118" s="1479"/>
      <c r="H118" s="1479"/>
      <c r="I118" s="1479"/>
      <c r="J118" s="1479"/>
      <c r="K118" s="1479"/>
      <c r="L118" s="1479"/>
      <c r="M118" s="1479"/>
      <c r="N118" s="1479"/>
      <c r="O118" s="1479"/>
      <c r="P118" s="1479"/>
      <c r="Q118" s="1479"/>
      <c r="R118" s="1479"/>
      <c r="S118" s="1479"/>
      <c r="T118" s="1479"/>
      <c r="U118" s="1479"/>
      <c r="V118" s="1479"/>
      <c r="W118" s="1479"/>
      <c r="X118" s="1479"/>
      <c r="Y118" s="1479"/>
      <c r="Z118" s="1479"/>
      <c r="AA118" s="1479"/>
      <c r="AB118" s="1479"/>
      <c r="AC118" s="1479"/>
      <c r="AD118" s="1479"/>
      <c r="AE118" s="1479"/>
      <c r="AF118" s="1479"/>
      <c r="AG118" s="1479"/>
      <c r="AH118" s="1479"/>
      <c r="AI118" s="1479"/>
      <c r="AJ118" s="1479"/>
      <c r="AK118" s="1479"/>
      <c r="AL118" s="1479"/>
      <c r="AM118" s="1479"/>
      <c r="AN118" s="1479"/>
      <c r="AO118" s="1479"/>
      <c r="AP118" s="1479"/>
      <c r="AQ118" s="1479"/>
      <c r="AR118" s="1479"/>
      <c r="AS118" s="1479"/>
      <c r="AT118" s="1479"/>
      <c r="AU118" s="1479"/>
      <c r="AV118" s="1479"/>
      <c r="AW118" s="1479"/>
      <c r="AX118" s="1479"/>
      <c r="AY118" s="1479"/>
      <c r="AZ118" s="1479"/>
      <c r="BA118" s="1479"/>
      <c r="BB118" s="1479"/>
      <c r="BC118" s="1479"/>
      <c r="BD118" s="1479"/>
      <c r="BE118" s="1479"/>
      <c r="BF118" s="1479"/>
      <c r="BG118" s="1479"/>
      <c r="BH118" s="1479"/>
      <c r="BI118" s="1479"/>
      <c r="BJ118" s="388" t="s">
        <v>865</v>
      </c>
    </row>
    <row r="119" spans="1:62" s="384" customFormat="1">
      <c r="A119" s="1479"/>
      <c r="B119" s="1479"/>
      <c r="C119" s="1479"/>
      <c r="D119" s="1479"/>
      <c r="E119" s="1479"/>
      <c r="F119" s="1479"/>
      <c r="G119" s="1479"/>
      <c r="H119" s="1479"/>
      <c r="I119" s="1479"/>
      <c r="J119" s="1479"/>
      <c r="K119" s="1479"/>
      <c r="L119" s="1479"/>
      <c r="M119" s="1479"/>
      <c r="N119" s="1479"/>
      <c r="O119" s="1479"/>
      <c r="P119" s="1479"/>
      <c r="Q119" s="1479"/>
      <c r="R119" s="1479"/>
      <c r="S119" s="1479"/>
      <c r="T119" s="1479"/>
      <c r="U119" s="1479"/>
      <c r="V119" s="1479"/>
      <c r="W119" s="1479"/>
      <c r="X119" s="1479"/>
      <c r="Y119" s="1479"/>
      <c r="Z119" s="1479"/>
      <c r="AA119" s="1479"/>
      <c r="AB119" s="1479"/>
      <c r="AC119" s="1479"/>
      <c r="AD119" s="1479"/>
      <c r="AE119" s="1479"/>
      <c r="AF119" s="1479"/>
      <c r="AG119" s="1479"/>
      <c r="AH119" s="1479"/>
      <c r="AI119" s="1479"/>
      <c r="AJ119" s="1479"/>
      <c r="AK119" s="1479"/>
      <c r="AL119" s="1479"/>
      <c r="AM119" s="1479"/>
      <c r="AN119" s="1479"/>
      <c r="AO119" s="1479"/>
      <c r="AP119" s="1479"/>
      <c r="AQ119" s="1479"/>
      <c r="AR119" s="1479"/>
      <c r="AS119" s="1479"/>
      <c r="AT119" s="1479"/>
      <c r="AU119" s="1479"/>
      <c r="AV119" s="1479"/>
      <c r="AW119" s="1479"/>
      <c r="AX119" s="1479"/>
      <c r="AY119" s="1479"/>
      <c r="AZ119" s="1479"/>
      <c r="BA119" s="1479"/>
      <c r="BB119" s="1479"/>
      <c r="BC119" s="1479"/>
      <c r="BD119" s="1479"/>
      <c r="BE119" s="1479"/>
      <c r="BF119" s="1479"/>
      <c r="BG119" s="1479"/>
      <c r="BH119" s="1479"/>
      <c r="BI119" s="1479"/>
      <c r="BJ119" s="388" t="s">
        <v>865</v>
      </c>
    </row>
    <row r="120" spans="1:62" s="384" customFormat="1">
      <c r="A120" s="1479"/>
      <c r="B120" s="1479"/>
      <c r="C120" s="1479"/>
      <c r="D120" s="1479"/>
      <c r="E120" s="1479"/>
      <c r="F120" s="1479"/>
      <c r="G120" s="1479"/>
      <c r="H120" s="1479"/>
      <c r="I120" s="1479"/>
      <c r="J120" s="1479"/>
      <c r="K120" s="1479"/>
      <c r="L120" s="1479"/>
      <c r="M120" s="1479"/>
      <c r="N120" s="1479"/>
      <c r="O120" s="1479"/>
      <c r="P120" s="1479"/>
      <c r="Q120" s="1479"/>
      <c r="R120" s="1479"/>
      <c r="S120" s="1479"/>
      <c r="T120" s="1479"/>
      <c r="U120" s="1479"/>
      <c r="V120" s="1479"/>
      <c r="W120" s="1479"/>
      <c r="X120" s="1479"/>
      <c r="Y120" s="1479"/>
      <c r="Z120" s="1479"/>
      <c r="AA120" s="1479"/>
      <c r="AB120" s="1479"/>
      <c r="AC120" s="1479"/>
      <c r="AD120" s="1479"/>
      <c r="AE120" s="1479"/>
      <c r="AF120" s="1479"/>
      <c r="AG120" s="1479"/>
      <c r="AH120" s="1479"/>
      <c r="AI120" s="1479"/>
      <c r="AJ120" s="1479"/>
      <c r="AK120" s="1479"/>
      <c r="AL120" s="1479"/>
      <c r="AM120" s="1479"/>
      <c r="AN120" s="1479"/>
      <c r="AO120" s="1479"/>
      <c r="AP120" s="1479"/>
      <c r="AQ120" s="1479"/>
      <c r="AR120" s="1479"/>
      <c r="AS120" s="1479"/>
      <c r="AT120" s="1479"/>
      <c r="AU120" s="1479"/>
      <c r="AV120" s="1479"/>
      <c r="AW120" s="1479"/>
      <c r="AX120" s="1479"/>
      <c r="AY120" s="1479"/>
      <c r="AZ120" s="1479"/>
      <c r="BA120" s="1479"/>
      <c r="BB120" s="1479"/>
      <c r="BC120" s="1479"/>
      <c r="BD120" s="1479"/>
      <c r="BE120" s="1479"/>
      <c r="BF120" s="1479"/>
      <c r="BG120" s="1479"/>
      <c r="BH120" s="1479"/>
      <c r="BI120" s="1479"/>
      <c r="BJ120" s="388" t="s">
        <v>865</v>
      </c>
    </row>
    <row r="121" spans="1:62" s="384" customFormat="1">
      <c r="A121" s="1479"/>
      <c r="B121" s="1479"/>
      <c r="C121" s="1479"/>
      <c r="D121" s="1479"/>
      <c r="E121" s="1479"/>
      <c r="F121" s="1479"/>
      <c r="G121" s="1479"/>
      <c r="H121" s="1479"/>
      <c r="I121" s="1479"/>
      <c r="J121" s="1479"/>
      <c r="K121" s="1479"/>
      <c r="L121" s="1479"/>
      <c r="M121" s="1479"/>
      <c r="N121" s="1479"/>
      <c r="O121" s="1479"/>
      <c r="P121" s="1479"/>
      <c r="Q121" s="1479"/>
      <c r="R121" s="1479"/>
      <c r="S121" s="1479"/>
      <c r="T121" s="1479"/>
      <c r="U121" s="1479"/>
      <c r="V121" s="1479"/>
      <c r="W121" s="1479"/>
      <c r="X121" s="1479"/>
      <c r="Y121" s="1479"/>
      <c r="Z121" s="1479"/>
      <c r="AA121" s="1479"/>
      <c r="AB121" s="1479"/>
      <c r="AC121" s="1479"/>
      <c r="AD121" s="1479"/>
      <c r="AE121" s="1479"/>
      <c r="AF121" s="1479"/>
      <c r="AG121" s="1479"/>
      <c r="AH121" s="1479"/>
      <c r="AI121" s="1479"/>
      <c r="AJ121" s="1479"/>
      <c r="AK121" s="1479"/>
      <c r="AL121" s="1479"/>
      <c r="AM121" s="1479"/>
      <c r="AN121" s="1479"/>
      <c r="AO121" s="1479"/>
      <c r="AP121" s="1479"/>
      <c r="AQ121" s="1479"/>
      <c r="AR121" s="1479"/>
      <c r="AS121" s="1479"/>
      <c r="AT121" s="1479"/>
      <c r="AU121" s="1479"/>
      <c r="AV121" s="1479"/>
      <c r="AW121" s="1479"/>
      <c r="AX121" s="1479"/>
      <c r="AY121" s="1479"/>
      <c r="AZ121" s="1479"/>
      <c r="BA121" s="1479"/>
      <c r="BB121" s="1479"/>
      <c r="BC121" s="1479"/>
      <c r="BD121" s="1479"/>
      <c r="BE121" s="1479"/>
      <c r="BF121" s="1479"/>
      <c r="BG121" s="1479"/>
      <c r="BH121" s="1479"/>
      <c r="BI121" s="1479"/>
      <c r="BJ121" s="388" t="s">
        <v>865</v>
      </c>
    </row>
    <row r="122" spans="1:62" s="384" customFormat="1">
      <c r="A122" s="1479"/>
      <c r="B122" s="1479"/>
      <c r="C122" s="1479"/>
      <c r="D122" s="1479"/>
      <c r="E122" s="1479"/>
      <c r="F122" s="1479"/>
      <c r="G122" s="1479"/>
      <c r="H122" s="1479"/>
      <c r="I122" s="1479"/>
      <c r="J122" s="1479"/>
      <c r="K122" s="1479"/>
      <c r="L122" s="1479"/>
      <c r="M122" s="1479"/>
      <c r="N122" s="1479"/>
      <c r="O122" s="1479"/>
      <c r="P122" s="1479"/>
      <c r="Q122" s="1479"/>
      <c r="R122" s="1479"/>
      <c r="S122" s="1479"/>
      <c r="T122" s="1479"/>
      <c r="U122" s="1479"/>
      <c r="V122" s="1479"/>
      <c r="W122" s="1479"/>
      <c r="X122" s="1479"/>
      <c r="Y122" s="1479"/>
      <c r="Z122" s="1479"/>
      <c r="AA122" s="1479"/>
      <c r="AB122" s="1479"/>
      <c r="AC122" s="1479"/>
      <c r="AD122" s="1479"/>
      <c r="AE122" s="1479"/>
      <c r="AF122" s="1479"/>
      <c r="AG122" s="1479"/>
      <c r="AH122" s="1479"/>
      <c r="AI122" s="1479"/>
      <c r="AJ122" s="1479"/>
      <c r="AK122" s="1479"/>
      <c r="AL122" s="1479"/>
      <c r="AM122" s="1479"/>
      <c r="AN122" s="1479"/>
      <c r="AO122" s="1479"/>
      <c r="AP122" s="1479"/>
      <c r="AQ122" s="1479"/>
      <c r="AR122" s="1479"/>
      <c r="AS122" s="1479"/>
      <c r="AT122" s="1479"/>
      <c r="AU122" s="1479"/>
      <c r="AV122" s="1479"/>
      <c r="AW122" s="1479"/>
      <c r="AX122" s="1479"/>
      <c r="AY122" s="1479"/>
      <c r="AZ122" s="1479"/>
      <c r="BA122" s="1479"/>
      <c r="BB122" s="1479"/>
      <c r="BC122" s="1479"/>
      <c r="BD122" s="1479"/>
      <c r="BE122" s="1479"/>
      <c r="BF122" s="1479"/>
      <c r="BG122" s="1479"/>
      <c r="BH122" s="1479"/>
      <c r="BI122" s="1479"/>
      <c r="BJ122" s="388" t="s">
        <v>865</v>
      </c>
    </row>
    <row r="123" spans="1:62" s="384" customFormat="1">
      <c r="A123" s="1479"/>
      <c r="B123" s="1479"/>
      <c r="C123" s="1479"/>
      <c r="D123" s="1479"/>
      <c r="E123" s="1479"/>
      <c r="F123" s="1479"/>
      <c r="G123" s="1479"/>
      <c r="H123" s="1479"/>
      <c r="I123" s="1479"/>
      <c r="J123" s="1479"/>
      <c r="K123" s="1479"/>
      <c r="L123" s="1479"/>
      <c r="M123" s="1479"/>
      <c r="N123" s="1479"/>
      <c r="O123" s="1479"/>
      <c r="P123" s="1479"/>
      <c r="Q123" s="1479"/>
      <c r="R123" s="1479"/>
      <c r="S123" s="1479"/>
      <c r="T123" s="1479"/>
      <c r="U123" s="1479"/>
      <c r="V123" s="1479"/>
      <c r="W123" s="1479"/>
      <c r="X123" s="1479"/>
      <c r="Y123" s="1479"/>
      <c r="Z123" s="1479"/>
      <c r="AA123" s="1479"/>
      <c r="AB123" s="1479"/>
      <c r="AC123" s="1479"/>
      <c r="AD123" s="1479"/>
      <c r="AE123" s="1479"/>
      <c r="AF123" s="1479"/>
      <c r="AG123" s="1479"/>
      <c r="AH123" s="1479"/>
      <c r="AI123" s="1479"/>
      <c r="AJ123" s="1479"/>
      <c r="AK123" s="1479"/>
      <c r="AL123" s="1479"/>
      <c r="AM123" s="1479"/>
      <c r="AN123" s="1479"/>
      <c r="AO123" s="1479"/>
      <c r="AP123" s="1479"/>
      <c r="AQ123" s="1479"/>
      <c r="AR123" s="1479"/>
      <c r="AS123" s="1479"/>
      <c r="AT123" s="1479"/>
      <c r="AU123" s="1479"/>
      <c r="AV123" s="1479"/>
      <c r="AW123" s="1479"/>
      <c r="AX123" s="1479"/>
      <c r="AY123" s="1479"/>
      <c r="AZ123" s="1479"/>
      <c r="BA123" s="1479"/>
      <c r="BB123" s="1479"/>
      <c r="BC123" s="1479"/>
      <c r="BD123" s="1479"/>
      <c r="BE123" s="1479"/>
      <c r="BF123" s="1479"/>
      <c r="BG123" s="1479"/>
      <c r="BH123" s="1479"/>
      <c r="BI123" s="1479"/>
      <c r="BJ123" s="388" t="s">
        <v>865</v>
      </c>
    </row>
    <row r="124" spans="1:62" s="384" customFormat="1">
      <c r="A124" s="1479"/>
      <c r="B124" s="1479"/>
      <c r="C124" s="1479"/>
      <c r="D124" s="1479"/>
      <c r="E124" s="1479"/>
      <c r="F124" s="1479"/>
      <c r="G124" s="1479"/>
      <c r="H124" s="1479"/>
      <c r="I124" s="1479"/>
      <c r="J124" s="1479"/>
      <c r="K124" s="1479"/>
      <c r="L124" s="1479"/>
      <c r="M124" s="1479"/>
      <c r="N124" s="1479"/>
      <c r="O124" s="1479"/>
      <c r="P124" s="1479"/>
      <c r="Q124" s="1479"/>
      <c r="R124" s="1479"/>
      <c r="S124" s="1479"/>
      <c r="T124" s="1479"/>
      <c r="U124" s="1479"/>
      <c r="V124" s="1479"/>
      <c r="W124" s="1479"/>
      <c r="X124" s="1479"/>
      <c r="Y124" s="1479"/>
      <c r="Z124" s="1479"/>
      <c r="AA124" s="1479"/>
      <c r="AB124" s="1479"/>
      <c r="AC124" s="1479"/>
      <c r="AD124" s="1479"/>
      <c r="AE124" s="1479"/>
      <c r="AF124" s="1479"/>
      <c r="AG124" s="1479"/>
      <c r="AH124" s="1479"/>
      <c r="AI124" s="1479"/>
      <c r="AJ124" s="1479"/>
      <c r="AK124" s="1479"/>
      <c r="AL124" s="1479"/>
      <c r="AM124" s="1479"/>
      <c r="AN124" s="1479"/>
      <c r="AO124" s="1479"/>
      <c r="AP124" s="1479"/>
      <c r="AQ124" s="1479"/>
      <c r="AR124" s="1479"/>
      <c r="AS124" s="1479"/>
      <c r="AT124" s="1479"/>
      <c r="AU124" s="1479"/>
      <c r="AV124" s="1479"/>
      <c r="AW124" s="1479"/>
      <c r="AX124" s="1479"/>
      <c r="AY124" s="1479"/>
      <c r="AZ124" s="1479"/>
      <c r="BA124" s="1479"/>
      <c r="BB124" s="1479"/>
      <c r="BC124" s="1479"/>
      <c r="BD124" s="1479"/>
      <c r="BE124" s="1479"/>
      <c r="BF124" s="1479"/>
      <c r="BG124" s="1479"/>
      <c r="BH124" s="1479"/>
      <c r="BI124" s="1479"/>
      <c r="BJ124" s="388" t="s">
        <v>865</v>
      </c>
    </row>
    <row r="125" spans="1:62" s="384" customFormat="1">
      <c r="A125" s="1479"/>
      <c r="B125" s="1479"/>
      <c r="C125" s="1479"/>
      <c r="D125" s="1479"/>
      <c r="E125" s="1479"/>
      <c r="F125" s="1479"/>
      <c r="G125" s="1479"/>
      <c r="H125" s="1479"/>
      <c r="I125" s="1479"/>
      <c r="J125" s="1479"/>
      <c r="K125" s="1479"/>
      <c r="L125" s="1479"/>
      <c r="M125" s="1479"/>
      <c r="N125" s="1479"/>
      <c r="O125" s="1479"/>
      <c r="P125" s="1479"/>
      <c r="Q125" s="1479"/>
      <c r="R125" s="1479"/>
      <c r="S125" s="1479"/>
      <c r="T125" s="1479"/>
      <c r="U125" s="1479"/>
      <c r="V125" s="1479"/>
      <c r="W125" s="1479"/>
      <c r="X125" s="1479"/>
      <c r="Y125" s="1479"/>
      <c r="Z125" s="1479"/>
      <c r="AA125" s="1479"/>
      <c r="AB125" s="1479"/>
      <c r="AC125" s="1479"/>
      <c r="AD125" s="1479"/>
      <c r="AE125" s="1479"/>
      <c r="AF125" s="1479"/>
      <c r="AG125" s="1479"/>
      <c r="AH125" s="1479"/>
      <c r="AI125" s="1479"/>
      <c r="AJ125" s="1479"/>
      <c r="AK125" s="1479"/>
      <c r="AL125" s="1479"/>
      <c r="AM125" s="1479"/>
      <c r="AN125" s="1479"/>
      <c r="AO125" s="1479"/>
      <c r="AP125" s="1479"/>
      <c r="AQ125" s="1479"/>
      <c r="AR125" s="1479"/>
      <c r="AS125" s="1479"/>
      <c r="AT125" s="1479"/>
      <c r="AU125" s="1479"/>
      <c r="AV125" s="1479"/>
      <c r="AW125" s="1479"/>
      <c r="AX125" s="1479"/>
      <c r="AY125" s="1479"/>
      <c r="AZ125" s="1479"/>
      <c r="BA125" s="1479"/>
      <c r="BB125" s="1479"/>
      <c r="BC125" s="1479"/>
      <c r="BD125" s="1479"/>
      <c r="BE125" s="1479"/>
      <c r="BF125" s="1479"/>
      <c r="BG125" s="1479"/>
      <c r="BH125" s="1479"/>
      <c r="BI125" s="1479"/>
      <c r="BJ125" s="388" t="s">
        <v>865</v>
      </c>
    </row>
    <row r="126" spans="1:62" s="384" customFormat="1">
      <c r="A126" s="1479"/>
      <c r="B126" s="1479"/>
      <c r="C126" s="1479"/>
      <c r="D126" s="1479"/>
      <c r="E126" s="1479"/>
      <c r="F126" s="1479"/>
      <c r="G126" s="1479"/>
      <c r="H126" s="1479"/>
      <c r="I126" s="1479"/>
      <c r="J126" s="1479"/>
      <c r="K126" s="1479"/>
      <c r="L126" s="1479"/>
      <c r="M126" s="1479"/>
      <c r="N126" s="1479"/>
      <c r="O126" s="1479"/>
      <c r="P126" s="1479"/>
      <c r="Q126" s="1479"/>
      <c r="R126" s="1479"/>
      <c r="S126" s="1479"/>
      <c r="T126" s="1479"/>
      <c r="U126" s="1479"/>
      <c r="V126" s="1479"/>
      <c r="W126" s="1479"/>
      <c r="X126" s="1479"/>
      <c r="Y126" s="1479"/>
      <c r="Z126" s="1479"/>
      <c r="AA126" s="1479"/>
      <c r="AB126" s="1479"/>
      <c r="AC126" s="1479"/>
      <c r="AD126" s="1479"/>
      <c r="AE126" s="1479"/>
      <c r="AF126" s="1479"/>
      <c r="AG126" s="1479"/>
      <c r="AH126" s="1479"/>
      <c r="AI126" s="1479"/>
      <c r="AJ126" s="1479"/>
      <c r="AK126" s="1479"/>
      <c r="AL126" s="1479"/>
      <c r="AM126" s="1479"/>
      <c r="AN126" s="1479"/>
      <c r="AO126" s="1479"/>
      <c r="AP126" s="1479"/>
      <c r="AQ126" s="1479"/>
      <c r="AR126" s="1479"/>
      <c r="AS126" s="1479"/>
      <c r="AT126" s="1479"/>
      <c r="AU126" s="1479"/>
      <c r="AV126" s="1479"/>
      <c r="AW126" s="1479"/>
      <c r="AX126" s="1479"/>
      <c r="AY126" s="1479"/>
      <c r="AZ126" s="1479"/>
      <c r="BA126" s="1479"/>
      <c r="BB126" s="1479"/>
      <c r="BC126" s="1479"/>
      <c r="BD126" s="1479"/>
      <c r="BE126" s="1479"/>
      <c r="BF126" s="1479"/>
      <c r="BG126" s="1479"/>
      <c r="BH126" s="1479"/>
      <c r="BI126" s="1479"/>
      <c r="BJ126" s="388" t="s">
        <v>865</v>
      </c>
    </row>
    <row r="127" spans="1:62" s="384" customFormat="1">
      <c r="A127" s="1479"/>
      <c r="B127" s="1479"/>
      <c r="C127" s="1479"/>
      <c r="D127" s="1479"/>
      <c r="E127" s="1479"/>
      <c r="F127" s="1479"/>
      <c r="G127" s="1479"/>
      <c r="H127" s="1479"/>
      <c r="I127" s="1479"/>
      <c r="J127" s="1479"/>
      <c r="K127" s="1479"/>
      <c r="L127" s="1479"/>
      <c r="M127" s="1479"/>
      <c r="N127" s="1479"/>
      <c r="O127" s="1479"/>
      <c r="P127" s="1479"/>
      <c r="Q127" s="1479"/>
      <c r="R127" s="1479"/>
      <c r="S127" s="1479"/>
      <c r="T127" s="1479"/>
      <c r="U127" s="1479"/>
      <c r="V127" s="1479"/>
      <c r="W127" s="1479"/>
      <c r="X127" s="1479"/>
      <c r="Y127" s="1479"/>
      <c r="Z127" s="1479"/>
      <c r="AA127" s="1479"/>
      <c r="AB127" s="1479"/>
      <c r="AC127" s="1479"/>
      <c r="AD127" s="1479"/>
      <c r="AE127" s="1479"/>
      <c r="AF127" s="1479"/>
      <c r="AG127" s="1479"/>
      <c r="AH127" s="1479"/>
      <c r="AI127" s="1479"/>
      <c r="AJ127" s="1479"/>
      <c r="AK127" s="1479"/>
      <c r="AL127" s="1479"/>
      <c r="AM127" s="1479"/>
      <c r="AN127" s="1479"/>
      <c r="AO127" s="1479"/>
      <c r="AP127" s="1479"/>
      <c r="AQ127" s="1479"/>
      <c r="AR127" s="1479"/>
      <c r="AS127" s="1479"/>
      <c r="AT127" s="1479"/>
      <c r="AU127" s="1479"/>
      <c r="AV127" s="1479"/>
      <c r="AW127" s="1479"/>
      <c r="AX127" s="1479"/>
      <c r="AY127" s="1479"/>
      <c r="AZ127" s="1479"/>
      <c r="BA127" s="1479"/>
      <c r="BB127" s="1479"/>
      <c r="BC127" s="1479"/>
      <c r="BD127" s="1479"/>
      <c r="BE127" s="1479"/>
      <c r="BF127" s="1479"/>
      <c r="BG127" s="1479"/>
      <c r="BH127" s="1479"/>
      <c r="BI127" s="1479"/>
      <c r="BJ127" s="388" t="s">
        <v>865</v>
      </c>
    </row>
    <row r="128" spans="1:62" s="384" customFormat="1">
      <c r="A128" s="1479"/>
      <c r="B128" s="1479"/>
      <c r="C128" s="1479"/>
      <c r="D128" s="1479"/>
      <c r="E128" s="1479"/>
      <c r="F128" s="1479"/>
      <c r="G128" s="1479"/>
      <c r="H128" s="1479"/>
      <c r="I128" s="1479"/>
      <c r="J128" s="1479"/>
      <c r="K128" s="1479"/>
      <c r="L128" s="1479"/>
      <c r="M128" s="1479"/>
      <c r="N128" s="1479"/>
      <c r="O128" s="1479"/>
      <c r="P128" s="1479"/>
      <c r="Q128" s="1479"/>
      <c r="R128" s="1479"/>
      <c r="S128" s="1479"/>
      <c r="T128" s="1479"/>
      <c r="U128" s="1479"/>
      <c r="V128" s="1479"/>
      <c r="W128" s="1479"/>
      <c r="X128" s="1479"/>
      <c r="Y128" s="1479"/>
      <c r="Z128" s="1479"/>
      <c r="AA128" s="1479"/>
      <c r="AB128" s="1479"/>
      <c r="AC128" s="1479"/>
      <c r="AD128" s="1479"/>
      <c r="AE128" s="1479"/>
      <c r="AF128" s="1479"/>
      <c r="AG128" s="1479"/>
      <c r="AH128" s="1479"/>
      <c r="AI128" s="1479"/>
      <c r="AJ128" s="1479"/>
      <c r="AK128" s="1479"/>
      <c r="AL128" s="1479"/>
      <c r="AM128" s="1479"/>
      <c r="AN128" s="1479"/>
      <c r="AO128" s="1479"/>
      <c r="AP128" s="1479"/>
      <c r="AQ128" s="1479"/>
      <c r="AR128" s="1479"/>
      <c r="AS128" s="1479"/>
      <c r="AT128" s="1479"/>
      <c r="AU128" s="1479"/>
      <c r="AV128" s="1479"/>
      <c r="AW128" s="1479"/>
      <c r="AX128" s="1479"/>
      <c r="AY128" s="1479"/>
      <c r="AZ128" s="1479"/>
      <c r="BA128" s="1479"/>
      <c r="BB128" s="1479"/>
      <c r="BC128" s="1479"/>
      <c r="BD128" s="1479"/>
      <c r="BE128" s="1479"/>
      <c r="BF128" s="1479"/>
      <c r="BG128" s="1479"/>
      <c r="BH128" s="1479"/>
      <c r="BI128" s="1479"/>
      <c r="BJ128" s="388" t="s">
        <v>865</v>
      </c>
    </row>
    <row r="129" spans="1:62" s="384" customFormat="1">
      <c r="A129" s="1479"/>
      <c r="B129" s="1479"/>
      <c r="C129" s="1479"/>
      <c r="D129" s="1479"/>
      <c r="E129" s="1479"/>
      <c r="F129" s="1479"/>
      <c r="G129" s="1479"/>
      <c r="H129" s="1479"/>
      <c r="I129" s="1479"/>
      <c r="J129" s="1479"/>
      <c r="K129" s="1479"/>
      <c r="L129" s="1479"/>
      <c r="M129" s="1479"/>
      <c r="N129" s="1479"/>
      <c r="O129" s="1479"/>
      <c r="P129" s="1479"/>
      <c r="Q129" s="1479"/>
      <c r="R129" s="1479"/>
      <c r="S129" s="1479"/>
      <c r="T129" s="1479"/>
      <c r="U129" s="1479"/>
      <c r="V129" s="1479"/>
      <c r="W129" s="1479"/>
      <c r="X129" s="1479"/>
      <c r="Y129" s="1479"/>
      <c r="Z129" s="1479"/>
      <c r="AA129" s="1479"/>
      <c r="AB129" s="1479"/>
      <c r="AC129" s="1479"/>
      <c r="AD129" s="1479"/>
      <c r="AE129" s="1479"/>
      <c r="AF129" s="1479"/>
      <c r="AG129" s="1479"/>
      <c r="AH129" s="1479"/>
      <c r="AI129" s="1479"/>
      <c r="AJ129" s="1479"/>
      <c r="AK129" s="1479"/>
      <c r="AL129" s="1479"/>
      <c r="AM129" s="1479"/>
      <c r="AN129" s="1479"/>
      <c r="AO129" s="1479"/>
      <c r="AP129" s="1479"/>
      <c r="AQ129" s="1479"/>
      <c r="AR129" s="1479"/>
      <c r="AS129" s="1479"/>
      <c r="AT129" s="1479"/>
      <c r="AU129" s="1479"/>
      <c r="AV129" s="1479"/>
      <c r="AW129" s="1479"/>
      <c r="AX129" s="1479"/>
      <c r="AY129" s="1479"/>
      <c r="AZ129" s="1479"/>
      <c r="BA129" s="1479"/>
      <c r="BB129" s="1479"/>
      <c r="BC129" s="1479"/>
      <c r="BD129" s="1479"/>
      <c r="BE129" s="1479"/>
      <c r="BF129" s="1479"/>
      <c r="BG129" s="1479"/>
      <c r="BH129" s="1479"/>
      <c r="BI129" s="1479"/>
      <c r="BJ129" s="388" t="s">
        <v>865</v>
      </c>
    </row>
    <row r="130" spans="1:62" s="384" customFormat="1">
      <c r="A130" s="1479"/>
      <c r="B130" s="1479"/>
      <c r="C130" s="1479"/>
      <c r="D130" s="1479"/>
      <c r="E130" s="1479"/>
      <c r="F130" s="1479"/>
      <c r="G130" s="1479"/>
      <c r="H130" s="1479"/>
      <c r="I130" s="1479"/>
      <c r="J130" s="1479"/>
      <c r="K130" s="1479"/>
      <c r="L130" s="1479"/>
      <c r="M130" s="1479"/>
      <c r="N130" s="1479"/>
      <c r="O130" s="1479"/>
      <c r="P130" s="1479"/>
      <c r="Q130" s="1479"/>
      <c r="R130" s="1479"/>
      <c r="S130" s="1479"/>
      <c r="T130" s="1479"/>
      <c r="U130" s="1479"/>
      <c r="V130" s="1479"/>
      <c r="W130" s="1479"/>
      <c r="X130" s="1479"/>
      <c r="Y130" s="1479"/>
      <c r="Z130" s="1479"/>
      <c r="AA130" s="1479"/>
      <c r="AB130" s="1479"/>
      <c r="AC130" s="1479"/>
      <c r="AD130" s="1479"/>
      <c r="AE130" s="1479"/>
      <c r="AF130" s="1479"/>
      <c r="AG130" s="1479"/>
      <c r="AH130" s="1479"/>
      <c r="AI130" s="1479"/>
      <c r="AJ130" s="1479"/>
      <c r="AK130" s="1479"/>
      <c r="AL130" s="1479"/>
      <c r="AM130" s="1479"/>
      <c r="AN130" s="1479"/>
      <c r="AO130" s="1479"/>
      <c r="AP130" s="1479"/>
      <c r="AQ130" s="1479"/>
      <c r="AR130" s="1479"/>
      <c r="AS130" s="1479"/>
      <c r="AT130" s="1479"/>
      <c r="AU130" s="1479"/>
      <c r="AV130" s="1479"/>
      <c r="AW130" s="1479"/>
      <c r="AX130" s="1479"/>
      <c r="AY130" s="1479"/>
      <c r="AZ130" s="1479"/>
      <c r="BA130" s="1479"/>
      <c r="BB130" s="1479"/>
      <c r="BC130" s="1479"/>
      <c r="BD130" s="1479"/>
      <c r="BE130" s="1479"/>
      <c r="BF130" s="1479"/>
      <c r="BG130" s="1479"/>
      <c r="BH130" s="1479"/>
      <c r="BI130" s="1479"/>
      <c r="BJ130" s="388" t="s">
        <v>865</v>
      </c>
    </row>
    <row r="131" spans="1:62" s="384" customFormat="1">
      <c r="A131" s="1479"/>
      <c r="B131" s="1479"/>
      <c r="C131" s="1479"/>
      <c r="D131" s="1479"/>
      <c r="E131" s="1479"/>
      <c r="F131" s="1479"/>
      <c r="G131" s="1479"/>
      <c r="H131" s="1479"/>
      <c r="I131" s="1479"/>
      <c r="J131" s="1479"/>
      <c r="K131" s="1479"/>
      <c r="L131" s="1479"/>
      <c r="M131" s="1479"/>
      <c r="N131" s="1479"/>
      <c r="O131" s="1479"/>
      <c r="P131" s="1479"/>
      <c r="Q131" s="1479"/>
      <c r="R131" s="1479"/>
      <c r="S131" s="1479"/>
      <c r="T131" s="1479"/>
      <c r="U131" s="1479"/>
      <c r="V131" s="1479"/>
      <c r="W131" s="1479"/>
      <c r="X131" s="1479"/>
      <c r="Y131" s="1479"/>
      <c r="Z131" s="1479"/>
      <c r="AA131" s="1479"/>
      <c r="AB131" s="1479"/>
      <c r="AC131" s="1479"/>
      <c r="AD131" s="1479"/>
      <c r="AE131" s="1479"/>
      <c r="AF131" s="1479"/>
      <c r="AG131" s="1479"/>
      <c r="AH131" s="1479"/>
      <c r="AI131" s="1479"/>
      <c r="AJ131" s="1479"/>
      <c r="AK131" s="1479"/>
      <c r="AL131" s="1479"/>
      <c r="AM131" s="1479"/>
      <c r="AN131" s="1479"/>
      <c r="AO131" s="1479"/>
      <c r="AP131" s="1479"/>
      <c r="AQ131" s="1479"/>
      <c r="AR131" s="1479"/>
      <c r="AS131" s="1479"/>
      <c r="AT131" s="1479"/>
      <c r="AU131" s="1479"/>
      <c r="AV131" s="1479"/>
      <c r="AW131" s="1479"/>
      <c r="AX131" s="1479"/>
      <c r="AY131" s="1479"/>
      <c r="AZ131" s="1479"/>
      <c r="BA131" s="1479"/>
      <c r="BB131" s="1479"/>
      <c r="BC131" s="1479"/>
      <c r="BD131" s="1479"/>
      <c r="BE131" s="1479"/>
      <c r="BF131" s="1479"/>
      <c r="BG131" s="1479"/>
      <c r="BH131" s="1479"/>
      <c r="BI131" s="1479"/>
      <c r="BJ131" s="388" t="s">
        <v>865</v>
      </c>
    </row>
    <row r="132" spans="1:62" s="384" customFormat="1">
      <c r="A132" s="1479"/>
      <c r="B132" s="1479"/>
      <c r="C132" s="1479"/>
      <c r="D132" s="1479"/>
      <c r="E132" s="1479"/>
      <c r="F132" s="1479"/>
      <c r="G132" s="1479"/>
      <c r="H132" s="1479"/>
      <c r="I132" s="1479"/>
      <c r="J132" s="1479"/>
      <c r="K132" s="1479"/>
      <c r="L132" s="1479"/>
      <c r="M132" s="1479"/>
      <c r="N132" s="1479"/>
      <c r="O132" s="1479"/>
      <c r="P132" s="1479"/>
      <c r="Q132" s="1479"/>
      <c r="R132" s="1479"/>
      <c r="S132" s="1479"/>
      <c r="T132" s="1479"/>
      <c r="U132" s="1479"/>
      <c r="V132" s="1479"/>
      <c r="W132" s="1479"/>
      <c r="X132" s="1479"/>
      <c r="Y132" s="1479"/>
      <c r="Z132" s="1479"/>
      <c r="AA132" s="1479"/>
      <c r="AB132" s="1479"/>
      <c r="AC132" s="1479"/>
      <c r="AD132" s="1479"/>
      <c r="AE132" s="1479"/>
      <c r="AF132" s="1479"/>
      <c r="AG132" s="1479"/>
      <c r="AH132" s="1479"/>
      <c r="AI132" s="1479"/>
      <c r="AJ132" s="1479"/>
      <c r="AK132" s="1479"/>
      <c r="AL132" s="1479"/>
      <c r="AM132" s="1479"/>
      <c r="AN132" s="1479"/>
      <c r="AO132" s="1479"/>
      <c r="AP132" s="1479"/>
      <c r="AQ132" s="1479"/>
      <c r="AR132" s="1479"/>
      <c r="AS132" s="1479"/>
      <c r="AT132" s="1479"/>
      <c r="AU132" s="1479"/>
      <c r="AV132" s="1479"/>
      <c r="AW132" s="1479"/>
      <c r="AX132" s="1479"/>
      <c r="AY132" s="1479"/>
      <c r="AZ132" s="1479"/>
      <c r="BA132" s="1479"/>
      <c r="BB132" s="1479"/>
      <c r="BC132" s="1479"/>
      <c r="BD132" s="1479"/>
      <c r="BE132" s="1479"/>
      <c r="BF132" s="1479"/>
      <c r="BG132" s="1479"/>
      <c r="BH132" s="1479"/>
      <c r="BI132" s="1479"/>
      <c r="BJ132" s="388" t="s">
        <v>865</v>
      </c>
    </row>
    <row r="133" spans="1:62" s="384" customFormat="1">
      <c r="A133" s="1479"/>
      <c r="B133" s="1479"/>
      <c r="C133" s="1479"/>
      <c r="D133" s="1479"/>
      <c r="E133" s="1479"/>
      <c r="F133" s="1479"/>
      <c r="G133" s="1479"/>
      <c r="H133" s="1479"/>
      <c r="I133" s="1479"/>
      <c r="J133" s="1479"/>
      <c r="K133" s="1479"/>
      <c r="L133" s="1479"/>
      <c r="M133" s="1479"/>
      <c r="N133" s="1479"/>
      <c r="O133" s="1479"/>
      <c r="P133" s="1479"/>
      <c r="Q133" s="1479"/>
      <c r="R133" s="1479"/>
      <c r="S133" s="1479"/>
      <c r="T133" s="1479"/>
      <c r="U133" s="1479"/>
      <c r="V133" s="1479"/>
      <c r="W133" s="1479"/>
      <c r="X133" s="1479"/>
      <c r="Y133" s="1479"/>
      <c r="Z133" s="1479"/>
      <c r="AA133" s="1479"/>
      <c r="AB133" s="1479"/>
      <c r="AC133" s="1479"/>
      <c r="AD133" s="1479"/>
      <c r="AE133" s="1479"/>
      <c r="AF133" s="1479"/>
      <c r="AG133" s="1479"/>
      <c r="AH133" s="1479"/>
      <c r="AI133" s="1479"/>
      <c r="AJ133" s="1479"/>
      <c r="AK133" s="1479"/>
      <c r="AL133" s="1479"/>
      <c r="AM133" s="1479"/>
      <c r="AN133" s="1479"/>
      <c r="AO133" s="1479"/>
      <c r="AP133" s="1479"/>
      <c r="AQ133" s="1479"/>
      <c r="AR133" s="1479"/>
      <c r="AS133" s="1479"/>
      <c r="AT133" s="1479"/>
      <c r="AU133" s="1479"/>
      <c r="AV133" s="1479"/>
      <c r="AW133" s="1479"/>
      <c r="AX133" s="1479"/>
      <c r="AY133" s="1479"/>
      <c r="AZ133" s="1479"/>
      <c r="BA133" s="1479"/>
      <c r="BB133" s="1479"/>
      <c r="BC133" s="1479"/>
      <c r="BD133" s="1479"/>
      <c r="BE133" s="1479"/>
      <c r="BF133" s="1479"/>
      <c r="BG133" s="1479"/>
      <c r="BH133" s="1479"/>
      <c r="BI133" s="1479"/>
      <c r="BJ133" s="388" t="s">
        <v>865</v>
      </c>
    </row>
    <row r="134" spans="1:62" s="384" customFormat="1">
      <c r="A134" s="1479"/>
      <c r="B134" s="1479"/>
      <c r="C134" s="1479"/>
      <c r="D134" s="1479"/>
      <c r="E134" s="1479"/>
      <c r="F134" s="1479"/>
      <c r="G134" s="1479"/>
      <c r="H134" s="1479"/>
      <c r="I134" s="1479"/>
      <c r="J134" s="1479"/>
      <c r="K134" s="1479"/>
      <c r="L134" s="1479"/>
      <c r="M134" s="1479"/>
      <c r="N134" s="1479"/>
      <c r="O134" s="1479"/>
      <c r="P134" s="1479"/>
      <c r="Q134" s="1479"/>
      <c r="R134" s="1479"/>
      <c r="S134" s="1479"/>
      <c r="T134" s="1479"/>
      <c r="U134" s="1479"/>
      <c r="V134" s="1479"/>
      <c r="W134" s="1479"/>
      <c r="X134" s="1479"/>
      <c r="Y134" s="1479"/>
      <c r="Z134" s="1479"/>
      <c r="AA134" s="1479"/>
      <c r="AB134" s="1479"/>
      <c r="AC134" s="1479"/>
      <c r="AD134" s="1479"/>
      <c r="AE134" s="1479"/>
      <c r="AF134" s="1479"/>
      <c r="AG134" s="1479"/>
      <c r="AH134" s="1479"/>
      <c r="AI134" s="1479"/>
      <c r="AJ134" s="1479"/>
      <c r="AK134" s="1479"/>
      <c r="AL134" s="1479"/>
      <c r="AM134" s="1479"/>
      <c r="AN134" s="1479"/>
      <c r="AO134" s="1479"/>
      <c r="AP134" s="1479"/>
      <c r="AQ134" s="1479"/>
      <c r="AR134" s="1479"/>
      <c r="AS134" s="1479"/>
      <c r="AT134" s="1479"/>
      <c r="AU134" s="1479"/>
      <c r="AV134" s="1479"/>
      <c r="AW134" s="1479"/>
      <c r="AX134" s="1479"/>
      <c r="AY134" s="1479"/>
      <c r="AZ134" s="1479"/>
      <c r="BA134" s="1479"/>
      <c r="BB134" s="1479"/>
      <c r="BC134" s="1479"/>
      <c r="BD134" s="1479"/>
      <c r="BE134" s="1479"/>
      <c r="BF134" s="1479"/>
      <c r="BG134" s="1479"/>
      <c r="BH134" s="1479"/>
      <c r="BI134" s="1479"/>
      <c r="BJ134" s="388" t="s">
        <v>865</v>
      </c>
    </row>
    <row r="135" spans="1:62" s="384" customFormat="1">
      <c r="A135" s="1479"/>
      <c r="B135" s="1479"/>
      <c r="C135" s="1479"/>
      <c r="D135" s="1479"/>
      <c r="E135" s="1479"/>
      <c r="F135" s="1479"/>
      <c r="G135" s="1479"/>
      <c r="H135" s="1479"/>
      <c r="I135" s="1479"/>
      <c r="J135" s="1479"/>
      <c r="K135" s="1479"/>
      <c r="L135" s="1479"/>
      <c r="M135" s="1479"/>
      <c r="N135" s="1479"/>
      <c r="O135" s="1479"/>
      <c r="P135" s="1479"/>
      <c r="Q135" s="1479"/>
      <c r="R135" s="1479"/>
      <c r="S135" s="1479"/>
      <c r="T135" s="1479"/>
      <c r="U135" s="1479"/>
      <c r="V135" s="1479"/>
      <c r="W135" s="1479"/>
      <c r="X135" s="1479"/>
      <c r="Y135" s="1479"/>
      <c r="Z135" s="1479"/>
      <c r="AA135" s="1479"/>
      <c r="AB135" s="1479"/>
      <c r="AC135" s="1479"/>
      <c r="AD135" s="1479"/>
      <c r="AE135" s="1479"/>
      <c r="AF135" s="1479"/>
      <c r="AG135" s="1479"/>
      <c r="AH135" s="1479"/>
      <c r="AI135" s="1479"/>
      <c r="AJ135" s="1479"/>
      <c r="AK135" s="1479"/>
      <c r="AL135" s="1479"/>
      <c r="AM135" s="1479"/>
      <c r="AN135" s="1479"/>
      <c r="AO135" s="1479"/>
      <c r="AP135" s="1479"/>
      <c r="AQ135" s="1479"/>
      <c r="AR135" s="1479"/>
      <c r="AS135" s="1479"/>
      <c r="AT135" s="1479"/>
      <c r="AU135" s="1479"/>
      <c r="AV135" s="1479"/>
      <c r="AW135" s="1479"/>
      <c r="AX135" s="1479"/>
      <c r="AY135" s="1479"/>
      <c r="AZ135" s="1479"/>
      <c r="BA135" s="1479"/>
      <c r="BB135" s="1479"/>
      <c r="BC135" s="1479"/>
      <c r="BD135" s="1479"/>
      <c r="BE135" s="1479"/>
      <c r="BF135" s="1479"/>
      <c r="BG135" s="1479"/>
      <c r="BH135" s="1479"/>
      <c r="BI135" s="1479"/>
      <c r="BJ135" s="388" t="s">
        <v>865</v>
      </c>
    </row>
    <row r="136" spans="1:62" s="384" customFormat="1">
      <c r="A136" s="1479"/>
      <c r="B136" s="1479"/>
      <c r="C136" s="1479"/>
      <c r="D136" s="1479"/>
      <c r="E136" s="1479"/>
      <c r="F136" s="1479"/>
      <c r="G136" s="1479"/>
      <c r="H136" s="1479"/>
      <c r="I136" s="1479"/>
      <c r="J136" s="1479"/>
      <c r="K136" s="1479"/>
      <c r="L136" s="1479"/>
      <c r="M136" s="1479"/>
      <c r="N136" s="1479"/>
      <c r="O136" s="1479"/>
      <c r="P136" s="1479"/>
      <c r="Q136" s="1479"/>
      <c r="R136" s="1479"/>
      <c r="S136" s="1479"/>
      <c r="T136" s="1479"/>
      <c r="U136" s="1479"/>
      <c r="V136" s="1479"/>
      <c r="W136" s="1479"/>
      <c r="X136" s="1479"/>
      <c r="Y136" s="1479"/>
      <c r="Z136" s="1479"/>
      <c r="AA136" s="1479"/>
      <c r="AB136" s="1479"/>
      <c r="AC136" s="1479"/>
      <c r="AD136" s="1479"/>
      <c r="AE136" s="1479"/>
      <c r="AF136" s="1479"/>
      <c r="AG136" s="1479"/>
      <c r="AH136" s="1479"/>
      <c r="AI136" s="1479"/>
      <c r="AJ136" s="1479"/>
      <c r="AK136" s="1479"/>
      <c r="AL136" s="1479"/>
      <c r="AM136" s="1479"/>
      <c r="AN136" s="1479"/>
      <c r="AO136" s="1479"/>
      <c r="AP136" s="1479"/>
      <c r="AQ136" s="1479"/>
      <c r="AR136" s="1479"/>
      <c r="AS136" s="1479"/>
      <c r="AT136" s="1479"/>
      <c r="AU136" s="1479"/>
      <c r="AV136" s="1479"/>
      <c r="AW136" s="1479"/>
      <c r="AX136" s="1479"/>
      <c r="AY136" s="1479"/>
      <c r="AZ136" s="1479"/>
      <c r="BA136" s="1479"/>
      <c r="BB136" s="1479"/>
      <c r="BC136" s="1479"/>
      <c r="BD136" s="1479"/>
      <c r="BE136" s="1479"/>
      <c r="BF136" s="1479"/>
      <c r="BG136" s="1479"/>
      <c r="BH136" s="1479"/>
      <c r="BI136" s="1479"/>
      <c r="BJ136" s="388" t="s">
        <v>865</v>
      </c>
    </row>
    <row r="137" spans="1:62" s="384" customFormat="1">
      <c r="A137" s="1479"/>
      <c r="B137" s="1479"/>
      <c r="C137" s="1479"/>
      <c r="D137" s="1479"/>
      <c r="E137" s="1479"/>
      <c r="F137" s="1479"/>
      <c r="G137" s="1479"/>
      <c r="H137" s="1479"/>
      <c r="I137" s="1479"/>
      <c r="J137" s="1479"/>
      <c r="K137" s="1479"/>
      <c r="L137" s="1479"/>
      <c r="M137" s="1479"/>
      <c r="N137" s="1479"/>
      <c r="O137" s="1479"/>
      <c r="P137" s="1479"/>
      <c r="Q137" s="1479"/>
      <c r="R137" s="1479"/>
      <c r="S137" s="1479"/>
      <c r="T137" s="1479"/>
      <c r="U137" s="1479"/>
      <c r="V137" s="1479"/>
      <c r="W137" s="1479"/>
      <c r="X137" s="1479"/>
      <c r="Y137" s="1479"/>
      <c r="Z137" s="1479"/>
      <c r="AA137" s="1479"/>
      <c r="AB137" s="1479"/>
      <c r="AC137" s="1479"/>
      <c r="AD137" s="1479"/>
      <c r="AE137" s="1479"/>
      <c r="AF137" s="1479"/>
      <c r="AG137" s="1479"/>
      <c r="AH137" s="1479"/>
      <c r="AI137" s="1479"/>
      <c r="AJ137" s="1479"/>
      <c r="AK137" s="1479"/>
      <c r="AL137" s="1479"/>
      <c r="AM137" s="1479"/>
      <c r="AN137" s="1479"/>
      <c r="AO137" s="1479"/>
      <c r="AP137" s="1479"/>
      <c r="AQ137" s="1479"/>
      <c r="AR137" s="1479"/>
      <c r="AS137" s="1479"/>
      <c r="AT137" s="1479"/>
      <c r="AU137" s="1479"/>
      <c r="AV137" s="1479"/>
      <c r="AW137" s="1479"/>
      <c r="AX137" s="1479"/>
      <c r="AY137" s="1479"/>
      <c r="AZ137" s="1479"/>
      <c r="BA137" s="1479"/>
      <c r="BB137" s="1479"/>
      <c r="BC137" s="1479"/>
      <c r="BD137" s="1479"/>
      <c r="BE137" s="1479"/>
      <c r="BF137" s="1479"/>
      <c r="BG137" s="1479"/>
      <c r="BH137" s="1479"/>
      <c r="BI137" s="1479"/>
      <c r="BJ137" s="388" t="s">
        <v>865</v>
      </c>
    </row>
    <row r="138" spans="1:62" s="384" customFormat="1">
      <c r="A138" s="1479"/>
      <c r="B138" s="1479"/>
      <c r="C138" s="1479"/>
      <c r="D138" s="1479"/>
      <c r="E138" s="1479"/>
      <c r="F138" s="1479"/>
      <c r="G138" s="1479"/>
      <c r="H138" s="1479"/>
      <c r="I138" s="1479"/>
      <c r="J138" s="1479"/>
      <c r="K138" s="1479"/>
      <c r="L138" s="1479"/>
      <c r="M138" s="1479"/>
      <c r="N138" s="1479"/>
      <c r="O138" s="1479"/>
      <c r="P138" s="1479"/>
      <c r="Q138" s="1479"/>
      <c r="R138" s="1479"/>
      <c r="S138" s="1479"/>
      <c r="T138" s="1479"/>
      <c r="U138" s="1479"/>
      <c r="V138" s="1479"/>
      <c r="W138" s="1479"/>
      <c r="X138" s="1479"/>
      <c r="Y138" s="1479"/>
      <c r="Z138" s="1479"/>
      <c r="AA138" s="1479"/>
      <c r="AB138" s="1479"/>
      <c r="AC138" s="1479"/>
      <c r="AD138" s="1479"/>
      <c r="AE138" s="1479"/>
      <c r="AF138" s="1479"/>
      <c r="AG138" s="1479"/>
      <c r="AH138" s="1479"/>
      <c r="AI138" s="1479"/>
      <c r="AJ138" s="1479"/>
      <c r="AK138" s="1479"/>
      <c r="AL138" s="1479"/>
      <c r="AM138" s="1479"/>
      <c r="AN138" s="1479"/>
      <c r="AO138" s="1479"/>
      <c r="AP138" s="1479"/>
      <c r="AQ138" s="1479"/>
      <c r="AR138" s="1479"/>
      <c r="AS138" s="1479"/>
      <c r="AT138" s="1479"/>
      <c r="AU138" s="1479"/>
      <c r="AV138" s="1479"/>
      <c r="AW138" s="1479"/>
      <c r="AX138" s="1479"/>
      <c r="AY138" s="1479"/>
      <c r="AZ138" s="1479"/>
      <c r="BA138" s="1479"/>
      <c r="BB138" s="1479"/>
      <c r="BC138" s="1479"/>
      <c r="BD138" s="1479"/>
      <c r="BE138" s="1479"/>
      <c r="BF138" s="1479"/>
      <c r="BG138" s="1479"/>
      <c r="BH138" s="1479"/>
      <c r="BI138" s="1479"/>
      <c r="BJ138" s="388" t="s">
        <v>865</v>
      </c>
    </row>
    <row r="139" spans="1:62" s="384" customFormat="1">
      <c r="A139" s="1479"/>
      <c r="B139" s="1479"/>
      <c r="C139" s="1479"/>
      <c r="D139" s="1479"/>
      <c r="E139" s="1479"/>
      <c r="F139" s="1479"/>
      <c r="G139" s="1479"/>
      <c r="H139" s="1479"/>
      <c r="I139" s="1479"/>
      <c r="J139" s="1479"/>
      <c r="K139" s="1479"/>
      <c r="L139" s="1479"/>
      <c r="M139" s="1479"/>
      <c r="N139" s="1479"/>
      <c r="O139" s="1479"/>
      <c r="P139" s="1479"/>
      <c r="Q139" s="1479"/>
      <c r="R139" s="1479"/>
      <c r="S139" s="1479"/>
      <c r="T139" s="1479"/>
      <c r="U139" s="1479"/>
      <c r="V139" s="1479"/>
      <c r="W139" s="1479"/>
      <c r="X139" s="1479"/>
      <c r="Y139" s="1479"/>
      <c r="Z139" s="1479"/>
      <c r="AA139" s="1479"/>
      <c r="AB139" s="1479"/>
      <c r="AC139" s="1479"/>
      <c r="AD139" s="1479"/>
      <c r="AE139" s="1479"/>
      <c r="AF139" s="1479"/>
      <c r="AG139" s="1479"/>
      <c r="AH139" s="1479"/>
      <c r="AI139" s="1479"/>
      <c r="AJ139" s="1479"/>
      <c r="AK139" s="1479"/>
      <c r="AL139" s="1479"/>
      <c r="AM139" s="1479"/>
      <c r="AN139" s="1479"/>
      <c r="AO139" s="1479"/>
      <c r="AP139" s="1479"/>
      <c r="AQ139" s="1479"/>
      <c r="AR139" s="1479"/>
      <c r="AS139" s="1479"/>
      <c r="AT139" s="1479"/>
      <c r="AU139" s="1479"/>
      <c r="AV139" s="1479"/>
      <c r="AW139" s="1479"/>
      <c r="AX139" s="1479"/>
      <c r="AY139" s="1479"/>
      <c r="AZ139" s="1479"/>
      <c r="BA139" s="1479"/>
      <c r="BB139" s="1479"/>
      <c r="BC139" s="1479"/>
      <c r="BD139" s="1479"/>
      <c r="BE139" s="1479"/>
      <c r="BF139" s="1479"/>
      <c r="BG139" s="1479"/>
      <c r="BH139" s="1479"/>
      <c r="BI139" s="1479"/>
      <c r="BJ139" s="388" t="s">
        <v>865</v>
      </c>
    </row>
    <row r="140" spans="1:62" s="384" customFormat="1">
      <c r="A140" s="1479"/>
      <c r="B140" s="1479"/>
      <c r="C140" s="1479"/>
      <c r="D140" s="1479"/>
      <c r="E140" s="1479"/>
      <c r="F140" s="1479"/>
      <c r="G140" s="1479"/>
      <c r="H140" s="1479"/>
      <c r="I140" s="1479"/>
      <c r="J140" s="1479"/>
      <c r="K140" s="1479"/>
      <c r="L140" s="1479"/>
      <c r="M140" s="1479"/>
      <c r="N140" s="1479"/>
      <c r="O140" s="1479"/>
      <c r="P140" s="1479"/>
      <c r="Q140" s="1479"/>
      <c r="R140" s="1479"/>
      <c r="S140" s="1479"/>
      <c r="T140" s="1479"/>
      <c r="U140" s="1479"/>
      <c r="V140" s="1479"/>
      <c r="W140" s="1479"/>
      <c r="X140" s="1479"/>
      <c r="Y140" s="1479"/>
      <c r="Z140" s="1479"/>
      <c r="AA140" s="1479"/>
      <c r="AB140" s="1479"/>
      <c r="AC140" s="1479"/>
      <c r="AD140" s="1479"/>
      <c r="AE140" s="1479"/>
      <c r="AF140" s="1479"/>
      <c r="AG140" s="1479"/>
      <c r="AH140" s="1479"/>
      <c r="AI140" s="1479"/>
      <c r="AJ140" s="1479"/>
      <c r="AK140" s="1479"/>
      <c r="AL140" s="1479"/>
      <c r="AM140" s="1479"/>
      <c r="AN140" s="1479"/>
      <c r="AO140" s="1479"/>
      <c r="AP140" s="1479"/>
      <c r="AQ140" s="1479"/>
      <c r="AR140" s="1479"/>
      <c r="AS140" s="1479"/>
      <c r="AT140" s="1479"/>
      <c r="AU140" s="1479"/>
      <c r="AV140" s="1479"/>
      <c r="AW140" s="1479"/>
      <c r="AX140" s="1479"/>
      <c r="AY140" s="1479"/>
      <c r="AZ140" s="1479"/>
      <c r="BA140" s="1479"/>
      <c r="BB140" s="1479"/>
      <c r="BC140" s="1479"/>
      <c r="BD140" s="1479"/>
      <c r="BE140" s="1479"/>
      <c r="BF140" s="1479"/>
      <c r="BG140" s="1479"/>
      <c r="BH140" s="1479"/>
      <c r="BI140" s="1479"/>
      <c r="BJ140" s="388" t="s">
        <v>865</v>
      </c>
    </row>
    <row r="141" spans="1:62" s="384" customFormat="1">
      <c r="A141" s="1479"/>
      <c r="B141" s="1479"/>
      <c r="C141" s="1479"/>
      <c r="D141" s="1479"/>
      <c r="E141" s="1479"/>
      <c r="F141" s="1479"/>
      <c r="G141" s="1479"/>
      <c r="H141" s="1479"/>
      <c r="I141" s="1479"/>
      <c r="J141" s="1479"/>
      <c r="K141" s="1479"/>
      <c r="L141" s="1479"/>
      <c r="M141" s="1479"/>
      <c r="N141" s="1479"/>
      <c r="O141" s="1479"/>
      <c r="P141" s="1479"/>
      <c r="Q141" s="1479"/>
      <c r="R141" s="1479"/>
      <c r="S141" s="1479"/>
      <c r="T141" s="1479"/>
      <c r="U141" s="1479"/>
      <c r="V141" s="1479"/>
      <c r="W141" s="1479"/>
      <c r="X141" s="1479"/>
      <c r="Y141" s="1479"/>
      <c r="Z141" s="1479"/>
      <c r="AA141" s="1479"/>
      <c r="AB141" s="1479"/>
      <c r="AC141" s="1479"/>
      <c r="AD141" s="1479"/>
      <c r="AE141" s="1479"/>
      <c r="AF141" s="1479"/>
      <c r="AG141" s="1479"/>
      <c r="AH141" s="1479"/>
      <c r="AI141" s="1479"/>
      <c r="AJ141" s="1479"/>
      <c r="AK141" s="1479"/>
      <c r="AL141" s="1479"/>
      <c r="AM141" s="1479"/>
      <c r="AN141" s="1479"/>
      <c r="AO141" s="1479"/>
      <c r="AP141" s="1479"/>
      <c r="AQ141" s="1479"/>
      <c r="AR141" s="1479"/>
      <c r="AS141" s="1479"/>
      <c r="AT141" s="1479"/>
      <c r="AU141" s="1479"/>
      <c r="AV141" s="1479"/>
      <c r="AW141" s="1479"/>
      <c r="AX141" s="1479"/>
      <c r="AY141" s="1479"/>
      <c r="AZ141" s="1479"/>
      <c r="BA141" s="1479"/>
      <c r="BB141" s="1479"/>
      <c r="BC141" s="1479"/>
      <c r="BD141" s="1479"/>
      <c r="BE141" s="1479"/>
      <c r="BF141" s="1479"/>
      <c r="BG141" s="1479"/>
      <c r="BH141" s="1479"/>
      <c r="BI141" s="1479"/>
      <c r="BJ141" s="388" t="s">
        <v>865</v>
      </c>
    </row>
    <row r="142" spans="1:62" s="384" customFormat="1">
      <c r="A142" s="1479"/>
      <c r="B142" s="1479"/>
      <c r="C142" s="1479"/>
      <c r="D142" s="1479"/>
      <c r="E142" s="1479"/>
      <c r="F142" s="1479"/>
      <c r="G142" s="1479"/>
      <c r="H142" s="1479"/>
      <c r="I142" s="1479"/>
      <c r="J142" s="1479"/>
      <c r="K142" s="1479"/>
      <c r="L142" s="1479"/>
      <c r="M142" s="1479"/>
      <c r="N142" s="1479"/>
      <c r="O142" s="1479"/>
      <c r="P142" s="1479"/>
      <c r="Q142" s="1479"/>
      <c r="R142" s="1479"/>
      <c r="S142" s="1479"/>
      <c r="T142" s="1479"/>
      <c r="U142" s="1479"/>
      <c r="V142" s="1479"/>
      <c r="W142" s="1479"/>
      <c r="X142" s="1479"/>
      <c r="Y142" s="1479"/>
      <c r="Z142" s="1479"/>
      <c r="AA142" s="1479"/>
      <c r="AB142" s="1479"/>
      <c r="AC142" s="1479"/>
      <c r="AD142" s="1479"/>
      <c r="AE142" s="1479"/>
      <c r="AF142" s="1479"/>
      <c r="AG142" s="1479"/>
      <c r="AH142" s="1479"/>
      <c r="AI142" s="1479"/>
      <c r="AJ142" s="1479"/>
      <c r="AK142" s="1479"/>
      <c r="AL142" s="1479"/>
      <c r="AM142" s="1479"/>
      <c r="AN142" s="1479"/>
      <c r="AO142" s="1479"/>
      <c r="AP142" s="1479"/>
      <c r="AQ142" s="1479"/>
      <c r="AR142" s="1479"/>
      <c r="AS142" s="1479"/>
      <c r="AT142" s="1479"/>
      <c r="AU142" s="1479"/>
      <c r="AV142" s="1479"/>
      <c r="AW142" s="1479"/>
      <c r="AX142" s="1479"/>
      <c r="AY142" s="1479"/>
      <c r="AZ142" s="1479"/>
      <c r="BA142" s="1479"/>
      <c r="BB142" s="1479"/>
      <c r="BC142" s="1479"/>
      <c r="BD142" s="1479"/>
      <c r="BE142" s="1479"/>
      <c r="BF142" s="1479"/>
      <c r="BG142" s="1479"/>
      <c r="BH142" s="1479"/>
      <c r="BI142" s="1479"/>
      <c r="BJ142" s="388" t="s">
        <v>865</v>
      </c>
    </row>
    <row r="143" spans="1:62" s="384" customFormat="1">
      <c r="A143" s="1479"/>
      <c r="B143" s="1479"/>
      <c r="C143" s="1479"/>
      <c r="D143" s="1479"/>
      <c r="E143" s="1479"/>
      <c r="F143" s="1479"/>
      <c r="G143" s="1479"/>
      <c r="H143" s="1479"/>
      <c r="I143" s="1479"/>
      <c r="J143" s="1479"/>
      <c r="K143" s="1479"/>
      <c r="L143" s="1479"/>
      <c r="M143" s="1479"/>
      <c r="N143" s="1479"/>
      <c r="O143" s="1479"/>
      <c r="P143" s="1479"/>
      <c r="Q143" s="1479"/>
      <c r="R143" s="1479"/>
      <c r="S143" s="1479"/>
      <c r="T143" s="1479"/>
      <c r="U143" s="1479"/>
      <c r="V143" s="1479"/>
      <c r="W143" s="1479"/>
      <c r="X143" s="1479"/>
      <c r="Y143" s="1479"/>
      <c r="Z143" s="1479"/>
      <c r="AA143" s="1479"/>
      <c r="AB143" s="1479"/>
      <c r="AC143" s="1479"/>
      <c r="AD143" s="1479"/>
      <c r="AE143" s="1479"/>
      <c r="AF143" s="1479"/>
      <c r="AG143" s="1479"/>
      <c r="AH143" s="1479"/>
      <c r="AI143" s="1479"/>
      <c r="AJ143" s="1479"/>
      <c r="AK143" s="1479"/>
      <c r="AL143" s="1479"/>
      <c r="AM143" s="1479"/>
      <c r="AN143" s="1479"/>
      <c r="AO143" s="1479"/>
      <c r="AP143" s="1479"/>
      <c r="AQ143" s="1479"/>
      <c r="AR143" s="1479"/>
      <c r="AS143" s="1479"/>
      <c r="AT143" s="1479"/>
      <c r="AU143" s="1479"/>
      <c r="AV143" s="1479"/>
      <c r="AW143" s="1479"/>
      <c r="AX143" s="1479"/>
      <c r="AY143" s="1479"/>
      <c r="AZ143" s="1479"/>
      <c r="BA143" s="1479"/>
      <c r="BB143" s="1479"/>
      <c r="BC143" s="1479"/>
      <c r="BD143" s="1479"/>
      <c r="BE143" s="1479"/>
      <c r="BF143" s="1479"/>
      <c r="BG143" s="1479"/>
      <c r="BH143" s="1479"/>
      <c r="BI143" s="1479"/>
      <c r="BJ143" s="388" t="s">
        <v>865</v>
      </c>
    </row>
    <row r="144" spans="1:62" s="384" customFormat="1">
      <c r="A144" s="1479"/>
      <c r="B144" s="1479"/>
      <c r="C144" s="1479"/>
      <c r="D144" s="1479"/>
      <c r="E144" s="1479"/>
      <c r="F144" s="1479"/>
      <c r="G144" s="1479"/>
      <c r="H144" s="1479"/>
      <c r="I144" s="1479"/>
      <c r="J144" s="1479"/>
      <c r="K144" s="1479"/>
      <c r="L144" s="1479"/>
      <c r="M144" s="1479"/>
      <c r="N144" s="1479"/>
      <c r="O144" s="1479"/>
      <c r="P144" s="1479"/>
      <c r="Q144" s="1479"/>
      <c r="R144" s="1479"/>
      <c r="S144" s="1479"/>
      <c r="T144" s="1479"/>
      <c r="U144" s="1479"/>
      <c r="V144" s="1479"/>
      <c r="W144" s="1479"/>
      <c r="X144" s="1479"/>
      <c r="Y144" s="1479"/>
      <c r="Z144" s="1479"/>
      <c r="AA144" s="1479"/>
      <c r="AB144" s="1479"/>
      <c r="AC144" s="1479"/>
      <c r="AD144" s="1479"/>
      <c r="AE144" s="1479"/>
      <c r="AF144" s="1479"/>
      <c r="AG144" s="1479"/>
      <c r="AH144" s="1479"/>
      <c r="AI144" s="1479"/>
      <c r="AJ144" s="1479"/>
      <c r="AK144" s="1479"/>
      <c r="AL144" s="1479"/>
      <c r="AM144" s="1479"/>
      <c r="AN144" s="1479"/>
      <c r="AO144" s="1479"/>
      <c r="AP144" s="1479"/>
      <c r="AQ144" s="1479"/>
      <c r="AR144" s="1479"/>
      <c r="AS144" s="1479"/>
      <c r="AT144" s="1479"/>
      <c r="AU144" s="1479"/>
      <c r="AV144" s="1479"/>
      <c r="AW144" s="1479"/>
      <c r="AX144" s="1479"/>
      <c r="AY144" s="1479"/>
      <c r="AZ144" s="1479"/>
      <c r="BA144" s="1479"/>
      <c r="BB144" s="1479"/>
      <c r="BC144" s="1479"/>
      <c r="BD144" s="1479"/>
      <c r="BE144" s="1479"/>
      <c r="BF144" s="1479"/>
      <c r="BG144" s="1479"/>
      <c r="BH144" s="1479"/>
      <c r="BI144" s="1479"/>
      <c r="BJ144" s="388" t="s">
        <v>865</v>
      </c>
    </row>
    <row r="145" spans="1:62" s="384" customFormat="1">
      <c r="A145" s="1479"/>
      <c r="B145" s="1479"/>
      <c r="C145" s="1479"/>
      <c r="D145" s="1479"/>
      <c r="E145" s="1479"/>
      <c r="F145" s="1479"/>
      <c r="G145" s="1479"/>
      <c r="H145" s="1479"/>
      <c r="I145" s="1479"/>
      <c r="J145" s="1479"/>
      <c r="K145" s="1479"/>
      <c r="L145" s="1479"/>
      <c r="M145" s="1479"/>
      <c r="N145" s="1479"/>
      <c r="O145" s="1479"/>
      <c r="P145" s="1479"/>
      <c r="Q145" s="1479"/>
      <c r="R145" s="1479"/>
      <c r="S145" s="1479"/>
      <c r="T145" s="1479"/>
      <c r="U145" s="1479"/>
      <c r="V145" s="1479"/>
      <c r="W145" s="1479"/>
      <c r="X145" s="1479"/>
      <c r="Y145" s="1479"/>
      <c r="Z145" s="1479"/>
      <c r="AA145" s="1479"/>
      <c r="AB145" s="1479"/>
      <c r="AC145" s="1479"/>
      <c r="AD145" s="1479"/>
      <c r="AE145" s="1479"/>
      <c r="AF145" s="1479"/>
      <c r="AG145" s="1479"/>
      <c r="AH145" s="1479"/>
      <c r="AI145" s="1479"/>
      <c r="AJ145" s="1479"/>
      <c r="AK145" s="1479"/>
      <c r="AL145" s="1479"/>
      <c r="AM145" s="1479"/>
      <c r="AN145" s="1479"/>
      <c r="AO145" s="1479"/>
      <c r="AP145" s="1479"/>
      <c r="AQ145" s="1479"/>
      <c r="AR145" s="1479"/>
      <c r="AS145" s="1479"/>
      <c r="AT145" s="1479"/>
      <c r="AU145" s="1479"/>
      <c r="AV145" s="1479"/>
      <c r="AW145" s="1479"/>
      <c r="AX145" s="1479"/>
      <c r="AY145" s="1479"/>
      <c r="AZ145" s="1479"/>
      <c r="BA145" s="1479"/>
      <c r="BB145" s="1479"/>
      <c r="BC145" s="1479"/>
      <c r="BD145" s="1479"/>
      <c r="BE145" s="1479"/>
      <c r="BF145" s="1479"/>
      <c r="BG145" s="1479"/>
      <c r="BH145" s="1479"/>
      <c r="BI145" s="1479"/>
      <c r="BJ145" s="388" t="s">
        <v>865</v>
      </c>
    </row>
    <row r="146" spans="1:62" s="384" customFormat="1">
      <c r="A146" s="1479"/>
      <c r="B146" s="1479"/>
      <c r="C146" s="1479"/>
      <c r="D146" s="1479"/>
      <c r="E146" s="1479"/>
      <c r="F146" s="1479"/>
      <c r="G146" s="1479"/>
      <c r="H146" s="1479"/>
      <c r="I146" s="1479"/>
      <c r="J146" s="1479"/>
      <c r="K146" s="1479"/>
      <c r="L146" s="1479"/>
      <c r="M146" s="1479"/>
      <c r="N146" s="1479"/>
      <c r="O146" s="1479"/>
      <c r="P146" s="1479"/>
      <c r="Q146" s="1479"/>
      <c r="R146" s="1479"/>
      <c r="S146" s="1479"/>
      <c r="T146" s="1479"/>
      <c r="U146" s="1479"/>
      <c r="V146" s="1479"/>
      <c r="W146" s="1479"/>
      <c r="X146" s="1479"/>
      <c r="Y146" s="1479"/>
      <c r="Z146" s="1479"/>
      <c r="AA146" s="1479"/>
      <c r="AB146" s="1479"/>
      <c r="AC146" s="1479"/>
      <c r="AD146" s="1479"/>
      <c r="AE146" s="1479"/>
      <c r="AF146" s="1479"/>
      <c r="AG146" s="1479"/>
      <c r="AH146" s="1479"/>
      <c r="AI146" s="1479"/>
      <c r="AJ146" s="1479"/>
      <c r="AK146" s="1479"/>
      <c r="AL146" s="1479"/>
      <c r="AM146" s="1479"/>
      <c r="AN146" s="1479"/>
      <c r="AO146" s="1479"/>
      <c r="AP146" s="1479"/>
      <c r="AQ146" s="1479"/>
      <c r="AR146" s="1479"/>
      <c r="AS146" s="1479"/>
      <c r="AT146" s="1479"/>
      <c r="AU146" s="1479"/>
      <c r="AV146" s="1479"/>
      <c r="AW146" s="1479"/>
      <c r="AX146" s="1479"/>
      <c r="AY146" s="1479"/>
      <c r="AZ146" s="1479"/>
      <c r="BA146" s="1479"/>
      <c r="BB146" s="1479"/>
      <c r="BC146" s="1479"/>
      <c r="BD146" s="1479"/>
      <c r="BE146" s="1479"/>
      <c r="BF146" s="1479"/>
      <c r="BG146" s="1479"/>
      <c r="BH146" s="1479"/>
      <c r="BI146" s="1479"/>
      <c r="BJ146" s="388" t="s">
        <v>865</v>
      </c>
    </row>
    <row r="147" spans="1:62" s="384" customFormat="1">
      <c r="A147" s="1479"/>
      <c r="B147" s="1479"/>
      <c r="C147" s="1479"/>
      <c r="D147" s="1479"/>
      <c r="E147" s="1479"/>
      <c r="F147" s="1479"/>
      <c r="G147" s="1479"/>
      <c r="H147" s="1479"/>
      <c r="I147" s="1479"/>
      <c r="J147" s="1479"/>
      <c r="K147" s="1479"/>
      <c r="L147" s="1479"/>
      <c r="M147" s="1479"/>
      <c r="N147" s="1479"/>
      <c r="O147" s="1479"/>
      <c r="P147" s="1479"/>
      <c r="Q147" s="1479"/>
      <c r="R147" s="1479"/>
      <c r="S147" s="1479"/>
      <c r="T147" s="1479"/>
      <c r="U147" s="1479"/>
      <c r="V147" s="1479"/>
      <c r="W147" s="1479"/>
      <c r="X147" s="1479"/>
      <c r="Y147" s="1479"/>
      <c r="Z147" s="1479"/>
      <c r="AA147" s="1479"/>
      <c r="AB147" s="1479"/>
      <c r="AC147" s="1479"/>
      <c r="AD147" s="1479"/>
      <c r="AE147" s="1479"/>
      <c r="AF147" s="1479"/>
      <c r="AG147" s="1479"/>
      <c r="AH147" s="1479"/>
      <c r="AI147" s="1479"/>
      <c r="AJ147" s="1479"/>
      <c r="AK147" s="1479"/>
      <c r="AL147" s="1479"/>
      <c r="AM147" s="1479"/>
      <c r="AN147" s="1479"/>
      <c r="AO147" s="1479"/>
      <c r="AP147" s="1479"/>
      <c r="AQ147" s="1479"/>
      <c r="AR147" s="1479"/>
      <c r="AS147" s="1479"/>
      <c r="AT147" s="1479"/>
      <c r="AU147" s="1479"/>
      <c r="AV147" s="1479"/>
      <c r="AW147" s="1479"/>
      <c r="AX147" s="1479"/>
      <c r="AY147" s="1479"/>
      <c r="AZ147" s="1479"/>
      <c r="BA147" s="1479"/>
      <c r="BB147" s="1479"/>
      <c r="BC147" s="1479"/>
      <c r="BD147" s="1479"/>
      <c r="BE147" s="1479"/>
      <c r="BF147" s="1479"/>
      <c r="BG147" s="1479"/>
      <c r="BH147" s="1479"/>
      <c r="BI147" s="1479"/>
      <c r="BJ147" s="388" t="s">
        <v>865</v>
      </c>
    </row>
    <row r="148" spans="1:62" s="384" customFormat="1">
      <c r="A148" s="1479"/>
      <c r="B148" s="1479"/>
      <c r="C148" s="1479"/>
      <c r="D148" s="1479"/>
      <c r="E148" s="1479"/>
      <c r="F148" s="1479"/>
      <c r="G148" s="1479"/>
      <c r="H148" s="1479"/>
      <c r="I148" s="1479"/>
      <c r="J148" s="1479"/>
      <c r="K148" s="1479"/>
      <c r="L148" s="1479"/>
      <c r="M148" s="1479"/>
      <c r="N148" s="1479"/>
      <c r="O148" s="1479"/>
      <c r="P148" s="1479"/>
      <c r="Q148" s="1479"/>
      <c r="R148" s="1479"/>
      <c r="S148" s="1479"/>
      <c r="T148" s="1479"/>
      <c r="U148" s="1479"/>
      <c r="V148" s="1479"/>
      <c r="W148" s="1479"/>
      <c r="X148" s="1479"/>
      <c r="Y148" s="1479"/>
      <c r="Z148" s="1479"/>
      <c r="AA148" s="1479"/>
      <c r="AB148" s="1479"/>
      <c r="AC148" s="1479"/>
      <c r="AD148" s="1479"/>
      <c r="AE148" s="1479"/>
      <c r="AF148" s="1479"/>
      <c r="AG148" s="1479"/>
      <c r="AH148" s="1479"/>
      <c r="AI148" s="1479"/>
      <c r="AJ148" s="1479"/>
      <c r="AK148" s="1479"/>
      <c r="AL148" s="1479"/>
      <c r="AM148" s="1479"/>
      <c r="AN148" s="1479"/>
      <c r="AO148" s="1479"/>
      <c r="AP148" s="1479"/>
      <c r="AQ148" s="1479"/>
      <c r="AR148" s="1479"/>
      <c r="AS148" s="1479"/>
      <c r="AT148" s="1479"/>
      <c r="AU148" s="1479"/>
      <c r="AV148" s="1479"/>
      <c r="AW148" s="1479"/>
      <c r="AX148" s="1479"/>
      <c r="AY148" s="1479"/>
      <c r="AZ148" s="1479"/>
      <c r="BA148" s="1479"/>
      <c r="BB148" s="1479"/>
      <c r="BC148" s="1479"/>
      <c r="BD148" s="1479"/>
      <c r="BE148" s="1479"/>
      <c r="BF148" s="1479"/>
      <c r="BG148" s="1479"/>
      <c r="BH148" s="1479"/>
      <c r="BI148" s="1479"/>
      <c r="BJ148" s="388" t="s">
        <v>865</v>
      </c>
    </row>
    <row r="149" spans="1:62" s="384" customFormat="1">
      <c r="A149" s="1479"/>
      <c r="B149" s="1479"/>
      <c r="C149" s="1479"/>
      <c r="D149" s="1479"/>
      <c r="E149" s="1479"/>
      <c r="F149" s="1479"/>
      <c r="G149" s="1479"/>
      <c r="H149" s="1479"/>
      <c r="I149" s="1479"/>
      <c r="J149" s="1479"/>
      <c r="K149" s="1479"/>
      <c r="L149" s="1479"/>
      <c r="M149" s="1479"/>
      <c r="N149" s="1479"/>
      <c r="O149" s="1479"/>
      <c r="P149" s="1479"/>
      <c r="Q149" s="1479"/>
      <c r="R149" s="1479"/>
      <c r="S149" s="1479"/>
      <c r="T149" s="1479"/>
      <c r="U149" s="1479"/>
      <c r="V149" s="1479"/>
      <c r="W149" s="1479"/>
      <c r="X149" s="1479"/>
      <c r="Y149" s="1479"/>
      <c r="Z149" s="1479"/>
      <c r="AA149" s="1479"/>
      <c r="AB149" s="1479"/>
      <c r="AC149" s="1479"/>
      <c r="AD149" s="1479"/>
      <c r="AE149" s="1479"/>
      <c r="AF149" s="1479"/>
      <c r="AG149" s="1479"/>
      <c r="AH149" s="1479"/>
      <c r="AI149" s="1479"/>
      <c r="AJ149" s="1479"/>
      <c r="AK149" s="1479"/>
      <c r="AL149" s="1479"/>
      <c r="AM149" s="1479"/>
      <c r="AN149" s="1479"/>
      <c r="AO149" s="1479"/>
      <c r="AP149" s="1479"/>
      <c r="AQ149" s="1479"/>
      <c r="AR149" s="1479"/>
      <c r="AS149" s="1479"/>
      <c r="AT149" s="1479"/>
      <c r="AU149" s="1479"/>
      <c r="AV149" s="1479"/>
      <c r="AW149" s="1479"/>
      <c r="AX149" s="1479"/>
      <c r="AY149" s="1479"/>
      <c r="AZ149" s="1479"/>
      <c r="BA149" s="1479"/>
      <c r="BB149" s="1479"/>
      <c r="BC149" s="1479"/>
      <c r="BD149" s="1479"/>
      <c r="BE149" s="1479"/>
      <c r="BF149" s="1479"/>
      <c r="BG149" s="1479"/>
      <c r="BH149" s="1479"/>
      <c r="BI149" s="1479"/>
      <c r="BJ149" s="388" t="s">
        <v>865</v>
      </c>
    </row>
    <row r="150" spans="1:62" s="384" customFormat="1">
      <c r="A150" s="1479"/>
      <c r="B150" s="1479"/>
      <c r="C150" s="1479"/>
      <c r="D150" s="1479"/>
      <c r="E150" s="1479"/>
      <c r="F150" s="1479"/>
      <c r="G150" s="1479"/>
      <c r="H150" s="1479"/>
      <c r="I150" s="1479"/>
      <c r="J150" s="1479"/>
      <c r="K150" s="1479"/>
      <c r="L150" s="1479"/>
      <c r="M150" s="1479"/>
      <c r="N150" s="1479"/>
      <c r="O150" s="1479"/>
      <c r="P150" s="1479"/>
      <c r="Q150" s="1479"/>
      <c r="R150" s="1479"/>
      <c r="S150" s="1479"/>
      <c r="T150" s="1479"/>
      <c r="U150" s="1479"/>
      <c r="V150" s="1479"/>
      <c r="W150" s="1479"/>
      <c r="X150" s="1479"/>
      <c r="Y150" s="1479"/>
      <c r="Z150" s="1479"/>
      <c r="AA150" s="1479"/>
      <c r="AB150" s="1479"/>
      <c r="AC150" s="1479"/>
      <c r="AD150" s="1479"/>
      <c r="AE150" s="1479"/>
      <c r="AF150" s="1479"/>
      <c r="AG150" s="1479"/>
      <c r="AH150" s="1479"/>
      <c r="AI150" s="1479"/>
      <c r="AJ150" s="1479"/>
      <c r="AK150" s="1479"/>
      <c r="AL150" s="1479"/>
      <c r="AM150" s="1479"/>
      <c r="AN150" s="1479"/>
      <c r="AO150" s="1479"/>
      <c r="AP150" s="1479"/>
      <c r="AQ150" s="1479"/>
      <c r="AR150" s="1479"/>
      <c r="AS150" s="1479"/>
      <c r="AT150" s="1479"/>
      <c r="AU150" s="1479"/>
      <c r="AV150" s="1479"/>
      <c r="AW150" s="1479"/>
      <c r="AX150" s="1479"/>
      <c r="AY150" s="1479"/>
      <c r="AZ150" s="1479"/>
      <c r="BA150" s="1479"/>
      <c r="BB150" s="1479"/>
      <c r="BC150" s="1479"/>
      <c r="BD150" s="1479"/>
      <c r="BE150" s="1479"/>
      <c r="BF150" s="1479"/>
      <c r="BG150" s="1479"/>
      <c r="BH150" s="1479"/>
      <c r="BI150" s="1479"/>
      <c r="BJ150" s="388" t="s">
        <v>865</v>
      </c>
    </row>
    <row r="151" spans="1:62" s="384" customFormat="1">
      <c r="A151" s="1479"/>
      <c r="B151" s="1479"/>
      <c r="C151" s="1479"/>
      <c r="D151" s="1479"/>
      <c r="E151" s="1479"/>
      <c r="F151" s="1479"/>
      <c r="G151" s="1479"/>
      <c r="H151" s="1479"/>
      <c r="I151" s="1479"/>
      <c r="J151" s="1479"/>
      <c r="K151" s="1479"/>
      <c r="L151" s="1479"/>
      <c r="M151" s="1479"/>
      <c r="N151" s="1479"/>
      <c r="O151" s="1479"/>
      <c r="P151" s="1479"/>
      <c r="Q151" s="1479"/>
      <c r="R151" s="1479"/>
      <c r="S151" s="1479"/>
      <c r="T151" s="1479"/>
      <c r="U151" s="1479"/>
      <c r="V151" s="1479"/>
      <c r="W151" s="1479"/>
      <c r="X151" s="1479"/>
      <c r="Y151" s="1479"/>
      <c r="Z151" s="1479"/>
      <c r="AA151" s="1479"/>
      <c r="AB151" s="1479"/>
      <c r="AC151" s="1479"/>
      <c r="AD151" s="1479"/>
      <c r="AE151" s="1479"/>
      <c r="AF151" s="1479"/>
      <c r="AG151" s="1479"/>
      <c r="AH151" s="1479"/>
      <c r="AI151" s="1479"/>
      <c r="AJ151" s="1479"/>
      <c r="AK151" s="1479"/>
      <c r="AL151" s="1479"/>
      <c r="AM151" s="1479"/>
      <c r="AN151" s="1479"/>
      <c r="AO151" s="1479"/>
      <c r="AP151" s="1479"/>
      <c r="AQ151" s="1479"/>
      <c r="AR151" s="1479"/>
      <c r="AS151" s="1479"/>
      <c r="AT151" s="1479"/>
      <c r="AU151" s="1479"/>
      <c r="AV151" s="1479"/>
      <c r="AW151" s="1479"/>
      <c r="AX151" s="1479"/>
      <c r="AY151" s="1479"/>
      <c r="AZ151" s="1479"/>
      <c r="BA151" s="1479"/>
      <c r="BB151" s="1479"/>
      <c r="BC151" s="1479"/>
      <c r="BD151" s="1479"/>
      <c r="BE151" s="1479"/>
      <c r="BF151" s="1479"/>
      <c r="BG151" s="1479"/>
      <c r="BH151" s="1479"/>
      <c r="BI151" s="1479"/>
      <c r="BJ151" s="388" t="s">
        <v>865</v>
      </c>
    </row>
    <row r="152" spans="1:62" s="384" customFormat="1">
      <c r="A152" s="1479"/>
      <c r="B152" s="1479"/>
      <c r="C152" s="1479"/>
      <c r="D152" s="1479"/>
      <c r="E152" s="1479"/>
      <c r="F152" s="1479"/>
      <c r="G152" s="1479"/>
      <c r="H152" s="1479"/>
      <c r="I152" s="1479"/>
      <c r="J152" s="1479"/>
      <c r="K152" s="1479"/>
      <c r="L152" s="1479"/>
      <c r="M152" s="1479"/>
      <c r="N152" s="1479"/>
      <c r="O152" s="1479"/>
      <c r="P152" s="1479"/>
      <c r="Q152" s="1479"/>
      <c r="R152" s="1479"/>
      <c r="S152" s="1479"/>
      <c r="T152" s="1479"/>
      <c r="U152" s="1479"/>
      <c r="V152" s="1479"/>
      <c r="W152" s="1479"/>
      <c r="X152" s="1479"/>
      <c r="Y152" s="1479"/>
      <c r="Z152" s="1479"/>
      <c r="AA152" s="1479"/>
      <c r="AB152" s="1479"/>
      <c r="AC152" s="1479"/>
      <c r="AD152" s="1479"/>
      <c r="AE152" s="1479"/>
      <c r="AF152" s="1479"/>
      <c r="AG152" s="1479"/>
      <c r="AH152" s="1479"/>
      <c r="AI152" s="1479"/>
      <c r="AJ152" s="1479"/>
      <c r="AK152" s="1479"/>
      <c r="AL152" s="1479"/>
      <c r="AM152" s="1479"/>
      <c r="AN152" s="1479"/>
      <c r="AO152" s="1479"/>
      <c r="AP152" s="1479"/>
      <c r="AQ152" s="1479"/>
      <c r="AR152" s="1479"/>
      <c r="AS152" s="1479"/>
      <c r="AT152" s="1479"/>
      <c r="AU152" s="1479"/>
      <c r="AV152" s="1479"/>
      <c r="AW152" s="1479"/>
      <c r="AX152" s="1479"/>
      <c r="AY152" s="1479"/>
      <c r="AZ152" s="1479"/>
      <c r="BA152" s="1479"/>
      <c r="BB152" s="1479"/>
      <c r="BC152" s="1479"/>
      <c r="BD152" s="1479"/>
      <c r="BE152" s="1479"/>
      <c r="BF152" s="1479"/>
      <c r="BG152" s="1479"/>
      <c r="BH152" s="1479"/>
      <c r="BI152" s="1479"/>
      <c r="BJ152" s="388" t="s">
        <v>865</v>
      </c>
    </row>
    <row r="153" spans="1:62" s="384" customFormat="1">
      <c r="A153" s="1479"/>
      <c r="B153" s="1479"/>
      <c r="C153" s="1479"/>
      <c r="D153" s="1479"/>
      <c r="E153" s="1479"/>
      <c r="F153" s="1479"/>
      <c r="G153" s="1479"/>
      <c r="H153" s="1479"/>
      <c r="I153" s="1479"/>
      <c r="J153" s="1479"/>
      <c r="K153" s="1479"/>
      <c r="L153" s="1479"/>
      <c r="M153" s="1479"/>
      <c r="N153" s="1479"/>
      <c r="O153" s="1479"/>
      <c r="P153" s="1479"/>
      <c r="Q153" s="1479"/>
      <c r="R153" s="1479"/>
      <c r="S153" s="1479"/>
      <c r="T153" s="1479"/>
      <c r="U153" s="1479"/>
      <c r="V153" s="1479"/>
      <c r="W153" s="1479"/>
      <c r="X153" s="1479"/>
      <c r="Y153" s="1479"/>
      <c r="Z153" s="1479"/>
      <c r="AA153" s="1479"/>
      <c r="AB153" s="1479"/>
      <c r="AC153" s="1479"/>
      <c r="AD153" s="1479"/>
      <c r="AE153" s="1479"/>
      <c r="AF153" s="1479"/>
      <c r="AG153" s="1479"/>
      <c r="AH153" s="1479"/>
      <c r="AI153" s="1479"/>
      <c r="AJ153" s="1479"/>
      <c r="AK153" s="1479"/>
      <c r="AL153" s="1479"/>
      <c r="AM153" s="1479"/>
      <c r="AN153" s="1479"/>
      <c r="AO153" s="1479"/>
      <c r="AP153" s="1479"/>
      <c r="AQ153" s="1479"/>
      <c r="AR153" s="1479"/>
      <c r="AS153" s="1479"/>
      <c r="AT153" s="1479"/>
      <c r="AU153" s="1479"/>
      <c r="AV153" s="1479"/>
      <c r="AW153" s="1479"/>
      <c r="AX153" s="1479"/>
      <c r="AY153" s="1479"/>
      <c r="AZ153" s="1479"/>
      <c r="BA153" s="1479"/>
      <c r="BB153" s="1479"/>
      <c r="BC153" s="1479"/>
      <c r="BD153" s="1479"/>
      <c r="BE153" s="1479"/>
      <c r="BF153" s="1479"/>
      <c r="BG153" s="1479"/>
      <c r="BH153" s="1479"/>
      <c r="BI153" s="1479"/>
      <c r="BJ153" s="388" t="s">
        <v>865</v>
      </c>
    </row>
    <row r="154" spans="1:62" s="384" customFormat="1">
      <c r="A154" s="1479"/>
      <c r="B154" s="1479"/>
      <c r="C154" s="1479"/>
      <c r="D154" s="1479"/>
      <c r="E154" s="1479"/>
      <c r="F154" s="1479"/>
      <c r="G154" s="1479"/>
      <c r="H154" s="1479"/>
      <c r="I154" s="1479"/>
      <c r="J154" s="1479"/>
      <c r="K154" s="1479"/>
      <c r="L154" s="1479"/>
      <c r="M154" s="1479"/>
      <c r="N154" s="1479"/>
      <c r="O154" s="1479"/>
      <c r="P154" s="1479"/>
      <c r="Q154" s="1479"/>
      <c r="R154" s="1479"/>
      <c r="S154" s="1479"/>
      <c r="T154" s="1479"/>
      <c r="U154" s="1479"/>
      <c r="V154" s="1479"/>
      <c r="W154" s="1479"/>
      <c r="X154" s="1479"/>
      <c r="Y154" s="1479"/>
      <c r="Z154" s="1479"/>
      <c r="AA154" s="1479"/>
      <c r="AB154" s="1479"/>
      <c r="AC154" s="1479"/>
      <c r="AD154" s="1479"/>
      <c r="AE154" s="1479"/>
      <c r="AF154" s="1479"/>
      <c r="AG154" s="1479"/>
      <c r="AH154" s="1479"/>
      <c r="AI154" s="1479"/>
      <c r="AJ154" s="1479"/>
      <c r="AK154" s="1479"/>
      <c r="AL154" s="1479"/>
      <c r="AM154" s="1479"/>
      <c r="AN154" s="1479"/>
      <c r="AO154" s="1479"/>
      <c r="AP154" s="1479"/>
      <c r="AQ154" s="1479"/>
      <c r="AR154" s="1479"/>
      <c r="AS154" s="1479"/>
      <c r="AT154" s="1479"/>
      <c r="AU154" s="1479"/>
      <c r="AV154" s="1479"/>
      <c r="AW154" s="1479"/>
      <c r="AX154" s="1479"/>
      <c r="AY154" s="1479"/>
      <c r="AZ154" s="1479"/>
      <c r="BA154" s="1479"/>
      <c r="BB154" s="1479"/>
      <c r="BC154" s="1479"/>
      <c r="BD154" s="1479"/>
      <c r="BE154" s="1479"/>
      <c r="BF154" s="1479"/>
      <c r="BG154" s="1479"/>
      <c r="BH154" s="1479"/>
      <c r="BI154" s="1479"/>
      <c r="BJ154" s="388" t="s">
        <v>865</v>
      </c>
    </row>
    <row r="155" spans="1:62" s="384" customFormat="1">
      <c r="A155" s="1479"/>
      <c r="B155" s="1479"/>
      <c r="C155" s="1479"/>
      <c r="D155" s="1479"/>
      <c r="E155" s="1479"/>
      <c r="F155" s="1479"/>
      <c r="G155" s="1479"/>
      <c r="H155" s="1479"/>
      <c r="I155" s="1479"/>
      <c r="J155" s="1479"/>
      <c r="K155" s="1479"/>
      <c r="L155" s="1479"/>
      <c r="M155" s="1479"/>
      <c r="N155" s="1479"/>
      <c r="O155" s="1479"/>
      <c r="P155" s="1479"/>
      <c r="Q155" s="1479"/>
      <c r="R155" s="1479"/>
      <c r="S155" s="1479"/>
      <c r="T155" s="1479"/>
      <c r="U155" s="1479"/>
      <c r="V155" s="1479"/>
      <c r="W155" s="1479"/>
      <c r="X155" s="1479"/>
      <c r="Y155" s="1479"/>
      <c r="Z155" s="1479"/>
      <c r="AA155" s="1479"/>
      <c r="AB155" s="1479"/>
      <c r="AC155" s="1479"/>
      <c r="AD155" s="1479"/>
      <c r="AE155" s="1479"/>
      <c r="AF155" s="1479"/>
      <c r="AG155" s="1479"/>
      <c r="AH155" s="1479"/>
      <c r="AI155" s="1479"/>
      <c r="AJ155" s="1479"/>
      <c r="AK155" s="1479"/>
      <c r="AL155" s="1479"/>
      <c r="AM155" s="1479"/>
      <c r="AN155" s="1479"/>
      <c r="AO155" s="1479"/>
      <c r="AP155" s="1479"/>
      <c r="AQ155" s="1479"/>
      <c r="AR155" s="1479"/>
      <c r="AS155" s="1479"/>
      <c r="AT155" s="1479"/>
      <c r="AU155" s="1479"/>
      <c r="AV155" s="1479"/>
      <c r="AW155" s="1479"/>
      <c r="AX155" s="1479"/>
      <c r="AY155" s="1479"/>
      <c r="AZ155" s="1479"/>
      <c r="BA155" s="1479"/>
      <c r="BB155" s="1479"/>
      <c r="BC155" s="1479"/>
      <c r="BD155" s="1479"/>
      <c r="BE155" s="1479"/>
      <c r="BF155" s="1479"/>
      <c r="BG155" s="1479"/>
      <c r="BH155" s="1479"/>
      <c r="BI155" s="1479"/>
      <c r="BJ155" s="388" t="s">
        <v>865</v>
      </c>
    </row>
    <row r="156" spans="1:62" s="384" customFormat="1">
      <c r="A156" s="1479"/>
      <c r="B156" s="1479"/>
      <c r="C156" s="1479"/>
      <c r="D156" s="1479"/>
      <c r="E156" s="1479"/>
      <c r="F156" s="1479"/>
      <c r="G156" s="1479"/>
      <c r="H156" s="1479"/>
      <c r="I156" s="1479"/>
      <c r="J156" s="1479"/>
      <c r="K156" s="1479"/>
      <c r="L156" s="1479"/>
      <c r="M156" s="1479"/>
      <c r="N156" s="1479"/>
      <c r="O156" s="1479"/>
      <c r="P156" s="1479"/>
      <c r="Q156" s="1479"/>
      <c r="R156" s="1479"/>
      <c r="S156" s="1479"/>
      <c r="T156" s="1479"/>
      <c r="U156" s="1479"/>
      <c r="V156" s="1479"/>
      <c r="W156" s="1479"/>
      <c r="X156" s="1479"/>
      <c r="Y156" s="1479"/>
      <c r="Z156" s="1479"/>
      <c r="AA156" s="1479"/>
      <c r="AB156" s="1479"/>
      <c r="AC156" s="1479"/>
      <c r="AD156" s="1479"/>
      <c r="AE156" s="1479"/>
      <c r="AF156" s="1479"/>
      <c r="AG156" s="1479"/>
      <c r="AH156" s="1479"/>
      <c r="AI156" s="1479"/>
      <c r="AJ156" s="1479"/>
      <c r="AK156" s="1479"/>
      <c r="AL156" s="1479"/>
      <c r="AM156" s="1479"/>
      <c r="AN156" s="1479"/>
      <c r="AO156" s="1479"/>
      <c r="AP156" s="1479"/>
      <c r="AQ156" s="1479"/>
      <c r="AR156" s="1479"/>
      <c r="AS156" s="1479"/>
      <c r="AT156" s="1479"/>
      <c r="AU156" s="1479"/>
      <c r="AV156" s="1479"/>
      <c r="AW156" s="1479"/>
      <c r="AX156" s="1479"/>
      <c r="AY156" s="1479"/>
      <c r="AZ156" s="1479"/>
      <c r="BA156" s="1479"/>
      <c r="BB156" s="1479"/>
      <c r="BC156" s="1479"/>
      <c r="BD156" s="1479"/>
      <c r="BE156" s="1479"/>
      <c r="BF156" s="1479"/>
      <c r="BG156" s="1479"/>
      <c r="BH156" s="1479"/>
      <c r="BI156" s="1479"/>
      <c r="BJ156" s="388" t="s">
        <v>865</v>
      </c>
    </row>
    <row r="157" spans="1:62" s="384" customFormat="1">
      <c r="A157" s="1479"/>
      <c r="B157" s="1479"/>
      <c r="C157" s="1479"/>
      <c r="D157" s="1479"/>
      <c r="E157" s="1479"/>
      <c r="F157" s="1479"/>
      <c r="G157" s="1479"/>
      <c r="H157" s="1479"/>
      <c r="I157" s="1479"/>
      <c r="J157" s="1479"/>
      <c r="K157" s="1479"/>
      <c r="L157" s="1479"/>
      <c r="M157" s="1479"/>
      <c r="N157" s="1479"/>
      <c r="O157" s="1479"/>
      <c r="P157" s="1479"/>
      <c r="Q157" s="1479"/>
      <c r="R157" s="1479"/>
      <c r="S157" s="1479"/>
      <c r="T157" s="1479"/>
      <c r="U157" s="1479"/>
      <c r="V157" s="1479"/>
      <c r="W157" s="1479"/>
      <c r="X157" s="1479"/>
      <c r="Y157" s="1479"/>
      <c r="Z157" s="1479"/>
      <c r="AA157" s="1479"/>
      <c r="AB157" s="1479"/>
      <c r="AC157" s="1479"/>
      <c r="AD157" s="1479"/>
      <c r="AE157" s="1479"/>
      <c r="AF157" s="1479"/>
      <c r="AG157" s="1479"/>
      <c r="AH157" s="1479"/>
      <c r="AI157" s="1479"/>
      <c r="AJ157" s="1479"/>
      <c r="AK157" s="1479"/>
      <c r="AL157" s="1479"/>
      <c r="AM157" s="1479"/>
      <c r="AN157" s="1479"/>
      <c r="AO157" s="1479"/>
      <c r="AP157" s="1479"/>
      <c r="AQ157" s="1479"/>
      <c r="AR157" s="1479"/>
      <c r="AS157" s="1479"/>
      <c r="AT157" s="1479"/>
      <c r="AU157" s="1479"/>
      <c r="AV157" s="1479"/>
      <c r="AW157" s="1479"/>
      <c r="AX157" s="1479"/>
      <c r="AY157" s="1479"/>
      <c r="AZ157" s="1479"/>
      <c r="BA157" s="1479"/>
      <c r="BB157" s="1479"/>
      <c r="BC157" s="1479"/>
      <c r="BD157" s="1479"/>
      <c r="BE157" s="1479"/>
      <c r="BF157" s="1479"/>
      <c r="BG157" s="1479"/>
      <c r="BH157" s="1479"/>
      <c r="BI157" s="1479"/>
      <c r="BJ157" s="388" t="s">
        <v>865</v>
      </c>
    </row>
    <row r="158" spans="1:62" s="384" customFormat="1">
      <c r="A158" s="1479"/>
      <c r="B158" s="1479"/>
      <c r="C158" s="1479"/>
      <c r="D158" s="1479"/>
      <c r="E158" s="1479"/>
      <c r="F158" s="1479"/>
      <c r="G158" s="1479"/>
      <c r="H158" s="1479"/>
      <c r="I158" s="1479"/>
      <c r="J158" s="1479"/>
      <c r="K158" s="1479"/>
      <c r="L158" s="1479"/>
      <c r="M158" s="1479"/>
      <c r="N158" s="1479"/>
      <c r="O158" s="1479"/>
      <c r="P158" s="1479"/>
      <c r="Q158" s="1479"/>
      <c r="R158" s="1479"/>
      <c r="S158" s="1479"/>
      <c r="T158" s="1479"/>
      <c r="U158" s="1479"/>
      <c r="V158" s="1479"/>
      <c r="W158" s="1479"/>
      <c r="X158" s="1479"/>
      <c r="Y158" s="1479"/>
      <c r="Z158" s="1479"/>
      <c r="AA158" s="1479"/>
      <c r="AB158" s="1479"/>
      <c r="AC158" s="1479"/>
      <c r="AD158" s="1479"/>
      <c r="AE158" s="1479"/>
      <c r="AF158" s="1479"/>
      <c r="AG158" s="1479"/>
      <c r="AH158" s="1479"/>
      <c r="AI158" s="1479"/>
      <c r="AJ158" s="1479"/>
      <c r="AK158" s="1479"/>
      <c r="AL158" s="1479"/>
      <c r="AM158" s="1479"/>
      <c r="AN158" s="1479"/>
      <c r="AO158" s="1479"/>
      <c r="AP158" s="1479"/>
      <c r="AQ158" s="1479"/>
      <c r="AR158" s="1479"/>
      <c r="AS158" s="1479"/>
      <c r="AT158" s="1479"/>
      <c r="AU158" s="1479"/>
      <c r="AV158" s="1479"/>
      <c r="AW158" s="1479"/>
      <c r="AX158" s="1479"/>
      <c r="AY158" s="1479"/>
      <c r="AZ158" s="1479"/>
      <c r="BA158" s="1479"/>
      <c r="BB158" s="1479"/>
      <c r="BC158" s="1479"/>
      <c r="BD158" s="1479"/>
      <c r="BE158" s="1479"/>
      <c r="BF158" s="1479"/>
      <c r="BG158" s="1479"/>
      <c r="BH158" s="1479"/>
      <c r="BI158" s="1479"/>
      <c r="BJ158" s="388" t="s">
        <v>865</v>
      </c>
    </row>
    <row r="159" spans="1:62" s="384" customFormat="1">
      <c r="A159" s="1479"/>
      <c r="B159" s="1479"/>
      <c r="C159" s="1479"/>
      <c r="D159" s="1479"/>
      <c r="E159" s="1479"/>
      <c r="F159" s="1479"/>
      <c r="G159" s="1479"/>
      <c r="H159" s="1479"/>
      <c r="I159" s="1479"/>
      <c r="J159" s="1479"/>
      <c r="K159" s="1479"/>
      <c r="L159" s="1479"/>
      <c r="M159" s="1479"/>
      <c r="N159" s="1479"/>
      <c r="O159" s="1479"/>
      <c r="P159" s="1479"/>
      <c r="Q159" s="1479"/>
      <c r="R159" s="1479"/>
      <c r="S159" s="1479"/>
      <c r="T159" s="1479"/>
      <c r="U159" s="1479"/>
      <c r="V159" s="1479"/>
      <c r="W159" s="1479"/>
      <c r="X159" s="1479"/>
      <c r="Y159" s="1479"/>
      <c r="Z159" s="1479"/>
      <c r="AA159" s="1479"/>
      <c r="AB159" s="1479"/>
      <c r="AC159" s="1479"/>
      <c r="AD159" s="1479"/>
      <c r="AE159" s="1479"/>
      <c r="AF159" s="1479"/>
      <c r="AG159" s="1479"/>
      <c r="AH159" s="1479"/>
      <c r="AI159" s="1479"/>
      <c r="AJ159" s="1479"/>
      <c r="AK159" s="1479"/>
      <c r="AL159" s="1479"/>
      <c r="AM159" s="1479"/>
      <c r="AN159" s="1479"/>
      <c r="AO159" s="1479"/>
      <c r="AP159" s="1479"/>
      <c r="AQ159" s="1479"/>
      <c r="AR159" s="1479"/>
      <c r="AS159" s="1479"/>
      <c r="AT159" s="1479"/>
      <c r="AU159" s="1479"/>
      <c r="AV159" s="1479"/>
      <c r="AW159" s="1479"/>
      <c r="AX159" s="1479"/>
      <c r="AY159" s="1479"/>
      <c r="AZ159" s="1479"/>
      <c r="BA159" s="1479"/>
      <c r="BB159" s="1479"/>
      <c r="BC159" s="1479"/>
      <c r="BD159" s="1479"/>
      <c r="BE159" s="1479"/>
      <c r="BF159" s="1479"/>
      <c r="BG159" s="1479"/>
      <c r="BH159" s="1479"/>
      <c r="BI159" s="1479"/>
      <c r="BJ159" s="388" t="s">
        <v>865</v>
      </c>
    </row>
    <row r="160" spans="1:62" s="384" customFormat="1">
      <c r="A160" s="1479"/>
      <c r="B160" s="1479"/>
      <c r="C160" s="1479"/>
      <c r="D160" s="1479"/>
      <c r="E160" s="1479"/>
      <c r="F160" s="1479"/>
      <c r="G160" s="1479"/>
      <c r="H160" s="1479"/>
      <c r="I160" s="1479"/>
      <c r="J160" s="1479"/>
      <c r="K160" s="1479"/>
      <c r="L160" s="1479"/>
      <c r="M160" s="1479"/>
      <c r="N160" s="1479"/>
      <c r="O160" s="1479"/>
      <c r="P160" s="1479"/>
      <c r="Q160" s="1479"/>
      <c r="R160" s="1479"/>
      <c r="S160" s="1479"/>
      <c r="T160" s="1479"/>
      <c r="U160" s="1479"/>
      <c r="V160" s="1479"/>
      <c r="W160" s="1479"/>
      <c r="X160" s="1479"/>
      <c r="Y160" s="1479"/>
      <c r="Z160" s="1479"/>
      <c r="AA160" s="1479"/>
      <c r="AB160" s="1479"/>
      <c r="AC160" s="1479"/>
      <c r="AD160" s="1479"/>
      <c r="AE160" s="1479"/>
      <c r="AF160" s="1479"/>
      <c r="AG160" s="1479"/>
      <c r="AH160" s="1479"/>
      <c r="AI160" s="1479"/>
      <c r="AJ160" s="1479"/>
      <c r="AK160" s="1479"/>
      <c r="AL160" s="1479"/>
      <c r="AM160" s="1479"/>
      <c r="AN160" s="1479"/>
      <c r="AO160" s="1479"/>
      <c r="AP160" s="1479"/>
      <c r="AQ160" s="1479"/>
      <c r="AR160" s="1479"/>
      <c r="AS160" s="1479"/>
      <c r="AT160" s="1479"/>
      <c r="AU160" s="1479"/>
      <c r="AV160" s="1479"/>
      <c r="AW160" s="1479"/>
      <c r="AX160" s="1479"/>
      <c r="AY160" s="1479"/>
      <c r="AZ160" s="1479"/>
      <c r="BA160" s="1479"/>
      <c r="BB160" s="1479"/>
      <c r="BC160" s="1479"/>
      <c r="BD160" s="1479"/>
      <c r="BE160" s="1479"/>
      <c r="BF160" s="1479"/>
      <c r="BG160" s="1479"/>
      <c r="BH160" s="1479"/>
      <c r="BI160" s="1479"/>
      <c r="BJ160" s="388" t="s">
        <v>865</v>
      </c>
    </row>
    <row r="161" spans="1:62" s="384" customFormat="1">
      <c r="A161" s="1479"/>
      <c r="B161" s="1479"/>
      <c r="C161" s="1479"/>
      <c r="D161" s="1479"/>
      <c r="E161" s="1479"/>
      <c r="F161" s="1479"/>
      <c r="G161" s="1479"/>
      <c r="H161" s="1479"/>
      <c r="I161" s="1479"/>
      <c r="J161" s="1479"/>
      <c r="K161" s="1479"/>
      <c r="L161" s="1479"/>
      <c r="M161" s="1479"/>
      <c r="N161" s="1479"/>
      <c r="O161" s="1479"/>
      <c r="P161" s="1479"/>
      <c r="Q161" s="1479"/>
      <c r="R161" s="1479"/>
      <c r="S161" s="1479"/>
      <c r="T161" s="1479"/>
      <c r="U161" s="1479"/>
      <c r="V161" s="1479"/>
      <c r="W161" s="1479"/>
      <c r="X161" s="1479"/>
      <c r="Y161" s="1479"/>
      <c r="Z161" s="1479"/>
      <c r="AA161" s="1479"/>
      <c r="AB161" s="1479"/>
      <c r="AC161" s="1479"/>
      <c r="AD161" s="1479"/>
      <c r="AE161" s="1479"/>
      <c r="AF161" s="1479"/>
      <c r="AG161" s="1479"/>
      <c r="AH161" s="1479"/>
      <c r="AI161" s="1479"/>
      <c r="AJ161" s="1479"/>
      <c r="AK161" s="1479"/>
      <c r="AL161" s="1479"/>
      <c r="AM161" s="1479"/>
      <c r="AN161" s="1479"/>
      <c r="AO161" s="1479"/>
      <c r="AP161" s="1479"/>
      <c r="AQ161" s="1479"/>
      <c r="AR161" s="1479"/>
      <c r="AS161" s="1479"/>
      <c r="AT161" s="1479"/>
      <c r="AU161" s="1479"/>
      <c r="AV161" s="1479"/>
      <c r="AW161" s="1479"/>
      <c r="AX161" s="1479"/>
      <c r="AY161" s="1479"/>
      <c r="AZ161" s="1479"/>
      <c r="BA161" s="1479"/>
      <c r="BB161" s="1479"/>
      <c r="BC161" s="1479"/>
      <c r="BD161" s="1479"/>
      <c r="BE161" s="1479"/>
      <c r="BF161" s="1479"/>
      <c r="BG161" s="1479"/>
      <c r="BH161" s="1479"/>
      <c r="BI161" s="1479"/>
      <c r="BJ161" s="388" t="s">
        <v>865</v>
      </c>
    </row>
    <row r="162" spans="1:62" s="384" customFormat="1">
      <c r="A162" s="1479"/>
      <c r="B162" s="1479"/>
      <c r="C162" s="1479"/>
      <c r="D162" s="1479"/>
      <c r="E162" s="1479"/>
      <c r="F162" s="1479"/>
      <c r="G162" s="1479"/>
      <c r="H162" s="1479"/>
      <c r="I162" s="1479"/>
      <c r="J162" s="1479"/>
      <c r="K162" s="1479"/>
      <c r="L162" s="1479"/>
      <c r="M162" s="1479"/>
      <c r="N162" s="1479"/>
      <c r="O162" s="1479"/>
      <c r="P162" s="1479"/>
      <c r="Q162" s="1479"/>
      <c r="R162" s="1479"/>
      <c r="S162" s="1479"/>
      <c r="T162" s="1479"/>
      <c r="U162" s="1479"/>
      <c r="V162" s="1479"/>
      <c r="W162" s="1479"/>
      <c r="X162" s="1479"/>
      <c r="Y162" s="1479"/>
      <c r="Z162" s="1479"/>
      <c r="AA162" s="1479"/>
      <c r="AB162" s="1479"/>
      <c r="AC162" s="1479"/>
      <c r="AD162" s="1479"/>
      <c r="AE162" s="1479"/>
      <c r="AF162" s="1479"/>
      <c r="AG162" s="1479"/>
      <c r="AH162" s="1479"/>
      <c r="AI162" s="1479"/>
      <c r="AJ162" s="1479"/>
      <c r="AK162" s="1479"/>
      <c r="AL162" s="1479"/>
      <c r="AM162" s="1479"/>
      <c r="AN162" s="1479"/>
      <c r="AO162" s="1479"/>
      <c r="AP162" s="1479"/>
      <c r="AQ162" s="1479"/>
      <c r="AR162" s="1479"/>
      <c r="AS162" s="1479"/>
      <c r="AT162" s="1479"/>
      <c r="AU162" s="1479"/>
      <c r="AV162" s="1479"/>
      <c r="AW162" s="1479"/>
      <c r="AX162" s="1479"/>
      <c r="AY162" s="1479"/>
      <c r="AZ162" s="1479"/>
      <c r="BA162" s="1479"/>
      <c r="BB162" s="1479"/>
      <c r="BC162" s="1479"/>
      <c r="BD162" s="1479"/>
      <c r="BE162" s="1479"/>
      <c r="BF162" s="1479"/>
      <c r="BG162" s="1479"/>
      <c r="BH162" s="1479"/>
      <c r="BI162" s="1479"/>
      <c r="BJ162" s="388" t="s">
        <v>865</v>
      </c>
    </row>
    <row r="163" spans="1:62" s="384" customFormat="1">
      <c r="A163" s="1479"/>
      <c r="B163" s="1479"/>
      <c r="C163" s="1479"/>
      <c r="D163" s="1479"/>
      <c r="E163" s="1479"/>
      <c r="F163" s="1479"/>
      <c r="G163" s="1479"/>
      <c r="H163" s="1479"/>
      <c r="I163" s="1479"/>
      <c r="J163" s="1479"/>
      <c r="K163" s="1479"/>
      <c r="L163" s="1479"/>
      <c r="M163" s="1479"/>
      <c r="N163" s="1479"/>
      <c r="O163" s="1479"/>
      <c r="P163" s="1479"/>
      <c r="Q163" s="1479"/>
      <c r="R163" s="1479"/>
      <c r="S163" s="1479"/>
      <c r="T163" s="1479"/>
      <c r="U163" s="1479"/>
      <c r="V163" s="1479"/>
      <c r="W163" s="1479"/>
      <c r="X163" s="1479"/>
      <c r="Y163" s="1479"/>
      <c r="Z163" s="1479"/>
      <c r="AA163" s="1479"/>
      <c r="AB163" s="1479"/>
      <c r="AC163" s="1479"/>
      <c r="AD163" s="1479"/>
      <c r="AE163" s="1479"/>
      <c r="AF163" s="1479"/>
      <c r="AG163" s="1479"/>
      <c r="AH163" s="1479"/>
      <c r="AI163" s="1479"/>
      <c r="AJ163" s="1479"/>
      <c r="AK163" s="1479"/>
      <c r="AL163" s="1479"/>
      <c r="AM163" s="1479"/>
      <c r="AN163" s="1479"/>
      <c r="AO163" s="1479"/>
      <c r="AP163" s="1479"/>
      <c r="AQ163" s="1479"/>
      <c r="AR163" s="1479"/>
      <c r="AS163" s="1479"/>
      <c r="AT163" s="1479"/>
      <c r="AU163" s="1479"/>
      <c r="AV163" s="1479"/>
      <c r="AW163" s="1479"/>
      <c r="AX163" s="1479"/>
      <c r="AY163" s="1479"/>
      <c r="AZ163" s="1479"/>
      <c r="BA163" s="1479"/>
      <c r="BB163" s="1479"/>
      <c r="BC163" s="1479"/>
      <c r="BD163" s="1479"/>
      <c r="BE163" s="1479"/>
      <c r="BF163" s="1479"/>
      <c r="BG163" s="1479"/>
      <c r="BH163" s="1479"/>
      <c r="BI163" s="1479"/>
      <c r="BJ163" s="388" t="s">
        <v>865</v>
      </c>
    </row>
    <row r="164" spans="1:62" s="384" customFormat="1">
      <c r="A164" s="1479"/>
      <c r="B164" s="1479"/>
      <c r="C164" s="1479"/>
      <c r="D164" s="1479"/>
      <c r="E164" s="1479"/>
      <c r="F164" s="1479"/>
      <c r="G164" s="1479"/>
      <c r="H164" s="1479"/>
      <c r="I164" s="1479"/>
      <c r="J164" s="1479"/>
      <c r="K164" s="1479"/>
      <c r="L164" s="1479"/>
      <c r="M164" s="1479"/>
      <c r="N164" s="1479"/>
      <c r="O164" s="1479"/>
      <c r="P164" s="1479"/>
      <c r="Q164" s="1479"/>
      <c r="R164" s="1479"/>
      <c r="S164" s="1479"/>
      <c r="T164" s="1479"/>
      <c r="U164" s="1479"/>
      <c r="V164" s="1479"/>
      <c r="W164" s="1479"/>
      <c r="X164" s="1479"/>
      <c r="Y164" s="1479"/>
      <c r="Z164" s="1479"/>
      <c r="AA164" s="1479"/>
      <c r="AB164" s="1479"/>
      <c r="AC164" s="1479"/>
      <c r="AD164" s="1479"/>
      <c r="AE164" s="1479"/>
      <c r="AF164" s="1479"/>
      <c r="AG164" s="1479"/>
      <c r="AH164" s="1479"/>
      <c r="AI164" s="1479"/>
      <c r="AJ164" s="1479"/>
      <c r="AK164" s="1479"/>
      <c r="AL164" s="1479"/>
      <c r="AM164" s="1479"/>
      <c r="AN164" s="1479"/>
      <c r="AO164" s="1479"/>
      <c r="AP164" s="1479"/>
      <c r="AQ164" s="1479"/>
      <c r="AR164" s="1479"/>
      <c r="AS164" s="1479"/>
      <c r="AT164" s="1479"/>
      <c r="AU164" s="1479"/>
      <c r="AV164" s="1479"/>
      <c r="AW164" s="1479"/>
      <c r="AX164" s="1479"/>
      <c r="AY164" s="1479"/>
      <c r="AZ164" s="1479"/>
      <c r="BA164" s="1479"/>
      <c r="BB164" s="1479"/>
      <c r="BC164" s="1479"/>
      <c r="BD164" s="1479"/>
      <c r="BE164" s="1479"/>
      <c r="BF164" s="1479"/>
      <c r="BG164" s="1479"/>
      <c r="BH164" s="1479"/>
      <c r="BI164" s="1479"/>
      <c r="BJ164" s="388" t="s">
        <v>865</v>
      </c>
    </row>
    <row r="165" spans="1:62" s="384" customFormat="1">
      <c r="A165" s="1479"/>
      <c r="B165" s="1479"/>
      <c r="C165" s="1479"/>
      <c r="D165" s="1479"/>
      <c r="E165" s="1479"/>
      <c r="F165" s="1479"/>
      <c r="G165" s="1479"/>
      <c r="H165" s="1479"/>
      <c r="I165" s="1479"/>
      <c r="J165" s="1479"/>
      <c r="K165" s="1479"/>
      <c r="L165" s="1479"/>
      <c r="M165" s="1479"/>
      <c r="N165" s="1479"/>
      <c r="O165" s="1479"/>
      <c r="P165" s="1479"/>
      <c r="Q165" s="1479"/>
      <c r="R165" s="1479"/>
      <c r="S165" s="1479"/>
      <c r="T165" s="1479"/>
      <c r="U165" s="1479"/>
      <c r="V165" s="1479"/>
      <c r="W165" s="1479"/>
      <c r="X165" s="1479"/>
      <c r="Y165" s="1479"/>
      <c r="Z165" s="1479"/>
      <c r="AA165" s="1479"/>
      <c r="AB165" s="1479"/>
      <c r="AC165" s="1479"/>
      <c r="AD165" s="1479"/>
      <c r="AE165" s="1479"/>
      <c r="AF165" s="1479"/>
      <c r="AG165" s="1479"/>
      <c r="AH165" s="1479"/>
      <c r="AI165" s="1479"/>
      <c r="AJ165" s="1479"/>
      <c r="AK165" s="1479"/>
      <c r="AL165" s="1479"/>
      <c r="AM165" s="1479"/>
      <c r="AN165" s="1479"/>
      <c r="AO165" s="1479"/>
      <c r="AP165" s="1479"/>
      <c r="AQ165" s="1479"/>
      <c r="AR165" s="1479"/>
      <c r="AS165" s="1479"/>
      <c r="AT165" s="1479"/>
      <c r="AU165" s="1479"/>
      <c r="AV165" s="1479"/>
      <c r="AW165" s="1479"/>
      <c r="AX165" s="1479"/>
      <c r="AY165" s="1479"/>
      <c r="AZ165" s="1479"/>
      <c r="BA165" s="1479"/>
      <c r="BB165" s="1479"/>
      <c r="BC165" s="1479"/>
      <c r="BD165" s="1479"/>
      <c r="BE165" s="1479"/>
      <c r="BF165" s="1479"/>
      <c r="BG165" s="1479"/>
      <c r="BH165" s="1479"/>
      <c r="BI165" s="1479"/>
      <c r="BJ165" s="388" t="s">
        <v>865</v>
      </c>
    </row>
    <row r="166" spans="1:62" s="384" customFormat="1">
      <c r="A166" s="1479"/>
      <c r="B166" s="1479"/>
      <c r="C166" s="1479"/>
      <c r="D166" s="1479"/>
      <c r="E166" s="1479"/>
      <c r="F166" s="1479"/>
      <c r="G166" s="1479"/>
      <c r="H166" s="1479"/>
      <c r="I166" s="1479"/>
      <c r="J166" s="1479"/>
      <c r="K166" s="1479"/>
      <c r="L166" s="1479"/>
      <c r="M166" s="1479"/>
      <c r="N166" s="1479"/>
      <c r="O166" s="1479"/>
      <c r="P166" s="1479"/>
      <c r="Q166" s="1479"/>
      <c r="R166" s="1479"/>
      <c r="S166" s="1479"/>
      <c r="T166" s="1479"/>
      <c r="U166" s="1479"/>
      <c r="V166" s="1479"/>
      <c r="W166" s="1479"/>
      <c r="X166" s="1479"/>
      <c r="Y166" s="1479"/>
      <c r="Z166" s="1479"/>
      <c r="AA166" s="1479"/>
      <c r="AB166" s="1479"/>
      <c r="AC166" s="1479"/>
      <c r="AD166" s="1479"/>
      <c r="AE166" s="1479"/>
      <c r="AF166" s="1479"/>
      <c r="AG166" s="1479"/>
      <c r="AH166" s="1479"/>
      <c r="AI166" s="1479"/>
      <c r="AJ166" s="1479"/>
      <c r="AK166" s="1479"/>
      <c r="AL166" s="1479"/>
      <c r="AM166" s="1479"/>
      <c r="AN166" s="1479"/>
      <c r="AO166" s="1479"/>
      <c r="AP166" s="1479"/>
      <c r="AQ166" s="1479"/>
      <c r="AR166" s="1479"/>
      <c r="AS166" s="1479"/>
      <c r="AT166" s="1479"/>
      <c r="AU166" s="1479"/>
      <c r="AV166" s="1479"/>
      <c r="AW166" s="1479"/>
      <c r="AX166" s="1479"/>
      <c r="AY166" s="1479"/>
      <c r="AZ166" s="1479"/>
      <c r="BA166" s="1479"/>
      <c r="BB166" s="1479"/>
      <c r="BC166" s="1479"/>
      <c r="BD166" s="1479"/>
      <c r="BE166" s="1479"/>
      <c r="BF166" s="1479"/>
      <c r="BG166" s="1479"/>
      <c r="BH166" s="1479"/>
      <c r="BI166" s="1479"/>
      <c r="BJ166" s="388" t="s">
        <v>865</v>
      </c>
    </row>
    <row r="167" spans="1:62" s="384" customFormat="1">
      <c r="A167" s="1479"/>
      <c r="B167" s="1479"/>
      <c r="C167" s="1479"/>
      <c r="D167" s="1479"/>
      <c r="E167" s="1479"/>
      <c r="F167" s="1479"/>
      <c r="G167" s="1479"/>
      <c r="H167" s="1479"/>
      <c r="I167" s="1479"/>
      <c r="J167" s="1479"/>
      <c r="K167" s="1479"/>
      <c r="L167" s="1479"/>
      <c r="M167" s="1479"/>
      <c r="N167" s="1479"/>
      <c r="O167" s="1479"/>
      <c r="P167" s="1479"/>
      <c r="Q167" s="1479"/>
      <c r="R167" s="1479"/>
      <c r="S167" s="1479"/>
      <c r="T167" s="1479"/>
      <c r="U167" s="1479"/>
      <c r="V167" s="1479"/>
      <c r="W167" s="1479"/>
      <c r="X167" s="1479"/>
      <c r="Y167" s="1479"/>
      <c r="Z167" s="1479"/>
      <c r="AA167" s="1479"/>
      <c r="AB167" s="1479"/>
      <c r="AC167" s="1479"/>
      <c r="AD167" s="1479"/>
      <c r="AE167" s="1479"/>
      <c r="AF167" s="1479"/>
      <c r="AG167" s="1479"/>
      <c r="AH167" s="1479"/>
      <c r="AI167" s="1479"/>
      <c r="AJ167" s="1479"/>
      <c r="AK167" s="1479"/>
      <c r="AL167" s="1479"/>
      <c r="AM167" s="1479"/>
      <c r="AN167" s="1479"/>
      <c r="AO167" s="1479"/>
      <c r="AP167" s="1479"/>
      <c r="AQ167" s="1479"/>
      <c r="AR167" s="1479"/>
      <c r="AS167" s="1479"/>
      <c r="AT167" s="1479"/>
      <c r="AU167" s="1479"/>
      <c r="AV167" s="1479"/>
      <c r="AW167" s="1479"/>
      <c r="AX167" s="1479"/>
      <c r="AY167" s="1479"/>
      <c r="AZ167" s="1479"/>
      <c r="BA167" s="1479"/>
      <c r="BB167" s="1479"/>
      <c r="BC167" s="1479"/>
      <c r="BD167" s="1479"/>
      <c r="BE167" s="1479"/>
      <c r="BF167" s="1479"/>
      <c r="BG167" s="1479"/>
      <c r="BH167" s="1479"/>
      <c r="BI167" s="1479"/>
      <c r="BJ167" s="388" t="s">
        <v>865</v>
      </c>
    </row>
    <row r="168" spans="1:62" s="384" customFormat="1">
      <c r="A168" s="1479"/>
      <c r="B168" s="1479"/>
      <c r="C168" s="1479"/>
      <c r="D168" s="1479"/>
      <c r="E168" s="1479"/>
      <c r="F168" s="1479"/>
      <c r="G168" s="1479"/>
      <c r="H168" s="1479"/>
      <c r="I168" s="1479"/>
      <c r="J168" s="1479"/>
      <c r="K168" s="1479"/>
      <c r="L168" s="1479"/>
      <c r="M168" s="1479"/>
      <c r="N168" s="1479"/>
      <c r="O168" s="1479"/>
      <c r="P168" s="1479"/>
      <c r="Q168" s="1479"/>
      <c r="R168" s="1479"/>
      <c r="S168" s="1479"/>
      <c r="T168" s="1479"/>
      <c r="U168" s="1479"/>
      <c r="V168" s="1479"/>
      <c r="W168" s="1479"/>
      <c r="X168" s="1479"/>
      <c r="Y168" s="1479"/>
      <c r="Z168" s="1479"/>
      <c r="AA168" s="1479"/>
      <c r="AB168" s="1479"/>
      <c r="AC168" s="1479"/>
      <c r="AD168" s="1479"/>
      <c r="AE168" s="1479"/>
      <c r="AF168" s="1479"/>
      <c r="AG168" s="1479"/>
      <c r="AH168" s="1479"/>
      <c r="AI168" s="1479"/>
      <c r="AJ168" s="1479"/>
      <c r="AK168" s="1479"/>
      <c r="AL168" s="1479"/>
      <c r="AM168" s="1479"/>
      <c r="AN168" s="1479"/>
      <c r="AO168" s="1479"/>
      <c r="AP168" s="1479"/>
      <c r="AQ168" s="1479"/>
      <c r="AR168" s="1479"/>
      <c r="AS168" s="1479"/>
      <c r="AT168" s="1479"/>
      <c r="AU168" s="1479"/>
      <c r="AV168" s="1479"/>
      <c r="AW168" s="1479"/>
      <c r="AX168" s="1479"/>
      <c r="AY168" s="1479"/>
      <c r="AZ168" s="1479"/>
      <c r="BA168" s="1479"/>
      <c r="BB168" s="1479"/>
      <c r="BC168" s="1479"/>
      <c r="BD168" s="1479"/>
      <c r="BE168" s="1479"/>
      <c r="BF168" s="1479"/>
      <c r="BG168" s="1479"/>
      <c r="BH168" s="1479"/>
      <c r="BI168" s="1479"/>
      <c r="BJ168" s="388" t="s">
        <v>865</v>
      </c>
    </row>
    <row r="169" spans="1:62" s="384" customFormat="1">
      <c r="A169" s="1479"/>
      <c r="B169" s="1479"/>
      <c r="C169" s="1479"/>
      <c r="D169" s="1479"/>
      <c r="E169" s="1479"/>
      <c r="F169" s="1479"/>
      <c r="G169" s="1479"/>
      <c r="H169" s="1479"/>
      <c r="I169" s="1479"/>
      <c r="J169" s="1479"/>
      <c r="K169" s="1479"/>
      <c r="L169" s="1479"/>
      <c r="M169" s="1479"/>
      <c r="N169" s="1479"/>
      <c r="O169" s="1479"/>
      <c r="P169" s="1479"/>
      <c r="Q169" s="1479"/>
      <c r="R169" s="1479"/>
      <c r="S169" s="1479"/>
      <c r="T169" s="1479"/>
      <c r="U169" s="1479"/>
      <c r="V169" s="1479"/>
      <c r="W169" s="1479"/>
      <c r="X169" s="1479"/>
      <c r="Y169" s="1479"/>
      <c r="Z169" s="1479"/>
      <c r="AA169" s="1479"/>
      <c r="AB169" s="1479"/>
      <c r="AC169" s="1479"/>
      <c r="AD169" s="1479"/>
      <c r="AE169" s="1479"/>
      <c r="AF169" s="1479"/>
      <c r="AG169" s="1479"/>
      <c r="AH169" s="1479"/>
      <c r="AI169" s="1479"/>
      <c r="AJ169" s="1479"/>
      <c r="AK169" s="1479"/>
      <c r="AL169" s="1479"/>
      <c r="AM169" s="1479"/>
      <c r="AN169" s="1479"/>
      <c r="AO169" s="1479"/>
      <c r="AP169" s="1479"/>
      <c r="AQ169" s="1479"/>
      <c r="AR169" s="1479"/>
      <c r="AS169" s="1479"/>
      <c r="AT169" s="1479"/>
      <c r="AU169" s="1479"/>
      <c r="AV169" s="1479"/>
      <c r="AW169" s="1479"/>
      <c r="AX169" s="1479"/>
      <c r="AY169" s="1479"/>
      <c r="AZ169" s="1479"/>
      <c r="BA169" s="1479"/>
      <c r="BB169" s="1479"/>
      <c r="BC169" s="1479"/>
      <c r="BD169" s="1479"/>
      <c r="BE169" s="1479"/>
      <c r="BF169" s="1479"/>
      <c r="BG169" s="1479"/>
      <c r="BH169" s="1479"/>
      <c r="BI169" s="1479"/>
      <c r="BJ169" s="388" t="s">
        <v>865</v>
      </c>
    </row>
    <row r="170" spans="1:62" s="384" customFormat="1">
      <c r="A170" s="1479"/>
      <c r="B170" s="1479"/>
      <c r="C170" s="1479"/>
      <c r="D170" s="1479"/>
      <c r="E170" s="1479"/>
      <c r="F170" s="1479"/>
      <c r="G170" s="1479"/>
      <c r="H170" s="1479"/>
      <c r="I170" s="1479"/>
      <c r="J170" s="1479"/>
      <c r="K170" s="1479"/>
      <c r="L170" s="1479"/>
      <c r="M170" s="1479"/>
      <c r="N170" s="1479"/>
      <c r="O170" s="1479"/>
      <c r="P170" s="1479"/>
      <c r="Q170" s="1479"/>
      <c r="R170" s="1479"/>
      <c r="S170" s="1479"/>
      <c r="T170" s="1479"/>
      <c r="U170" s="1479"/>
      <c r="V170" s="1479"/>
      <c r="W170" s="1479"/>
      <c r="X170" s="1479"/>
      <c r="Y170" s="1479"/>
      <c r="Z170" s="1479"/>
      <c r="AA170" s="1479"/>
      <c r="AB170" s="1479"/>
      <c r="AC170" s="1479"/>
      <c r="AD170" s="1479"/>
      <c r="AE170" s="1479"/>
      <c r="AF170" s="1479"/>
      <c r="AG170" s="1479"/>
      <c r="AH170" s="1479"/>
      <c r="AI170" s="1479"/>
      <c r="AJ170" s="1479"/>
      <c r="AK170" s="1479"/>
      <c r="AL170" s="1479"/>
      <c r="AM170" s="1479"/>
      <c r="AN170" s="1479"/>
      <c r="AO170" s="1479"/>
      <c r="AP170" s="1479"/>
      <c r="AQ170" s="1479"/>
      <c r="AR170" s="1479"/>
      <c r="AS170" s="1479"/>
      <c r="AT170" s="1479"/>
      <c r="AU170" s="1479"/>
      <c r="AV170" s="1479"/>
      <c r="AW170" s="1479"/>
      <c r="AX170" s="1479"/>
      <c r="AY170" s="1479"/>
      <c r="AZ170" s="1479"/>
      <c r="BA170" s="1479"/>
      <c r="BB170" s="1479"/>
      <c r="BC170" s="1479"/>
      <c r="BD170" s="1479"/>
      <c r="BE170" s="1479"/>
      <c r="BF170" s="1479"/>
      <c r="BG170" s="1479"/>
      <c r="BH170" s="1479"/>
      <c r="BI170" s="1479"/>
      <c r="BJ170" s="388" t="s">
        <v>865</v>
      </c>
    </row>
    <row r="171" spans="1:62" s="384" customFormat="1">
      <c r="A171" s="1479"/>
      <c r="B171" s="1479"/>
      <c r="C171" s="1479"/>
      <c r="D171" s="1479"/>
      <c r="E171" s="1479"/>
      <c r="F171" s="1479"/>
      <c r="G171" s="1479"/>
      <c r="H171" s="1479"/>
      <c r="I171" s="1479"/>
      <c r="J171" s="1479"/>
      <c r="K171" s="1479"/>
      <c r="L171" s="1479"/>
      <c r="M171" s="1479"/>
      <c r="N171" s="1479"/>
      <c r="O171" s="1479"/>
      <c r="P171" s="1479"/>
      <c r="Q171" s="1479"/>
      <c r="R171" s="1479"/>
      <c r="S171" s="1479"/>
      <c r="T171" s="1479"/>
      <c r="U171" s="1479"/>
      <c r="V171" s="1479"/>
      <c r="W171" s="1479"/>
      <c r="X171" s="1479"/>
      <c r="Y171" s="1479"/>
      <c r="Z171" s="1479"/>
      <c r="AA171" s="1479"/>
      <c r="AB171" s="1479"/>
      <c r="AC171" s="1479"/>
      <c r="AD171" s="1479"/>
      <c r="AE171" s="1479"/>
      <c r="AF171" s="1479"/>
      <c r="AG171" s="1479"/>
      <c r="AH171" s="1479"/>
      <c r="AI171" s="1479"/>
      <c r="AJ171" s="1479"/>
      <c r="AK171" s="1479"/>
      <c r="AL171" s="1479"/>
      <c r="AM171" s="1479"/>
      <c r="AN171" s="1479"/>
      <c r="AO171" s="1479"/>
      <c r="AP171" s="1479"/>
      <c r="AQ171" s="1479"/>
      <c r="AR171" s="1479"/>
      <c r="AS171" s="1479"/>
      <c r="AT171" s="1479"/>
      <c r="AU171" s="1479"/>
      <c r="AV171" s="1479"/>
      <c r="AW171" s="1479"/>
      <c r="AX171" s="1479"/>
      <c r="AY171" s="1479"/>
      <c r="AZ171" s="1479"/>
      <c r="BA171" s="1479"/>
      <c r="BB171" s="1479"/>
      <c r="BC171" s="1479"/>
      <c r="BD171" s="1479"/>
      <c r="BE171" s="1479"/>
      <c r="BF171" s="1479"/>
      <c r="BG171" s="1479"/>
      <c r="BH171" s="1479"/>
      <c r="BI171" s="1479"/>
      <c r="BJ171" s="388" t="s">
        <v>865</v>
      </c>
    </row>
    <row r="172" spans="1:62" s="384" customFormat="1">
      <c r="A172" s="1479"/>
      <c r="B172" s="1479"/>
      <c r="C172" s="1479"/>
      <c r="D172" s="1479"/>
      <c r="E172" s="1479"/>
      <c r="F172" s="1479"/>
      <c r="G172" s="1479"/>
      <c r="H172" s="1479"/>
      <c r="I172" s="1479"/>
      <c r="J172" s="1479"/>
      <c r="K172" s="1479"/>
      <c r="L172" s="1479"/>
      <c r="M172" s="1479"/>
      <c r="N172" s="1479"/>
      <c r="O172" s="1479"/>
      <c r="P172" s="1479"/>
      <c r="Q172" s="1479"/>
      <c r="R172" s="1479"/>
      <c r="S172" s="1479"/>
      <c r="T172" s="1479"/>
      <c r="U172" s="1479"/>
      <c r="V172" s="1479"/>
      <c r="W172" s="1479"/>
      <c r="X172" s="1479"/>
      <c r="Y172" s="1479"/>
      <c r="Z172" s="1479"/>
      <c r="AA172" s="1479"/>
      <c r="AB172" s="1479"/>
      <c r="AC172" s="1479"/>
      <c r="AD172" s="1479"/>
      <c r="AE172" s="1479"/>
      <c r="AF172" s="1479"/>
      <c r="AG172" s="1479"/>
      <c r="AH172" s="1479"/>
      <c r="AI172" s="1479"/>
      <c r="AJ172" s="1479"/>
      <c r="AK172" s="1479"/>
      <c r="AL172" s="1479"/>
      <c r="AM172" s="1479"/>
      <c r="AN172" s="1479"/>
      <c r="AO172" s="1479"/>
      <c r="AP172" s="1479"/>
      <c r="AQ172" s="1479"/>
      <c r="AR172" s="1479"/>
      <c r="AS172" s="1479"/>
      <c r="AT172" s="1479"/>
      <c r="AU172" s="1479"/>
      <c r="AV172" s="1479"/>
      <c r="AW172" s="1479"/>
      <c r="AX172" s="1479"/>
      <c r="AY172" s="1479"/>
      <c r="AZ172" s="1479"/>
      <c r="BA172" s="1479"/>
      <c r="BB172" s="1479"/>
      <c r="BC172" s="1479"/>
      <c r="BD172" s="1479"/>
      <c r="BE172" s="1479"/>
      <c r="BF172" s="1479"/>
      <c r="BG172" s="1479"/>
      <c r="BH172" s="1479"/>
      <c r="BI172" s="1479"/>
      <c r="BJ172" s="388" t="s">
        <v>865</v>
      </c>
    </row>
    <row r="173" spans="1:62" s="384" customFormat="1">
      <c r="A173" s="1479"/>
      <c r="B173" s="1479"/>
      <c r="C173" s="1479"/>
      <c r="D173" s="1479"/>
      <c r="E173" s="1479"/>
      <c r="F173" s="1479"/>
      <c r="G173" s="1479"/>
      <c r="H173" s="1479"/>
      <c r="I173" s="1479"/>
      <c r="J173" s="1479"/>
      <c r="K173" s="1479"/>
      <c r="L173" s="1479"/>
      <c r="M173" s="1479"/>
      <c r="N173" s="1479"/>
      <c r="O173" s="1479"/>
      <c r="P173" s="1479"/>
      <c r="Q173" s="1479"/>
      <c r="R173" s="1479"/>
      <c r="S173" s="1479"/>
      <c r="T173" s="1479"/>
      <c r="U173" s="1479"/>
      <c r="V173" s="1479"/>
      <c r="W173" s="1479"/>
      <c r="X173" s="1479"/>
      <c r="Y173" s="1479"/>
      <c r="Z173" s="1479"/>
      <c r="AA173" s="1479"/>
      <c r="AB173" s="1479"/>
      <c r="AC173" s="1479"/>
      <c r="AD173" s="1479"/>
      <c r="AE173" s="1479"/>
      <c r="AF173" s="1479"/>
      <c r="AG173" s="1479"/>
      <c r="AH173" s="1479"/>
      <c r="AI173" s="1479"/>
      <c r="AJ173" s="1479"/>
      <c r="AK173" s="1479"/>
      <c r="AL173" s="1479"/>
      <c r="AM173" s="1479"/>
      <c r="AN173" s="1479"/>
      <c r="AO173" s="1479"/>
      <c r="AP173" s="1479"/>
      <c r="AQ173" s="1479"/>
      <c r="AR173" s="1479"/>
      <c r="AS173" s="1479"/>
      <c r="AT173" s="1479"/>
      <c r="AU173" s="1479"/>
      <c r="AV173" s="1479"/>
      <c r="AW173" s="1479"/>
      <c r="AX173" s="1479"/>
      <c r="AY173" s="1479"/>
      <c r="AZ173" s="1479"/>
      <c r="BA173" s="1479"/>
      <c r="BB173" s="1479"/>
      <c r="BC173" s="1479"/>
      <c r="BD173" s="1479"/>
      <c r="BE173" s="1479"/>
      <c r="BF173" s="1479"/>
      <c r="BG173" s="1479"/>
      <c r="BH173" s="1479"/>
      <c r="BI173" s="1479"/>
      <c r="BJ173" s="388" t="s">
        <v>865</v>
      </c>
    </row>
    <row r="174" spans="1:62" s="384" customFormat="1">
      <c r="A174" s="1479"/>
      <c r="B174" s="1479"/>
      <c r="C174" s="1479"/>
      <c r="D174" s="1479"/>
      <c r="E174" s="1479"/>
      <c r="F174" s="1479"/>
      <c r="G174" s="1479"/>
      <c r="H174" s="1479"/>
      <c r="I174" s="1479"/>
      <c r="J174" s="1479"/>
      <c r="K174" s="1479"/>
      <c r="L174" s="1479"/>
      <c r="M174" s="1479"/>
      <c r="N174" s="1479"/>
      <c r="O174" s="1479"/>
      <c r="P174" s="1479"/>
      <c r="Q174" s="1479"/>
      <c r="R174" s="1479"/>
      <c r="S174" s="1479"/>
      <c r="T174" s="1479"/>
      <c r="U174" s="1479"/>
      <c r="V174" s="1479"/>
      <c r="W174" s="1479"/>
      <c r="X174" s="1479"/>
      <c r="Y174" s="1479"/>
      <c r="Z174" s="1479"/>
      <c r="AA174" s="1479"/>
      <c r="AB174" s="1479"/>
      <c r="AC174" s="1479"/>
      <c r="AD174" s="1479"/>
      <c r="AE174" s="1479"/>
      <c r="AF174" s="1479"/>
      <c r="AG174" s="1479"/>
      <c r="AH174" s="1479"/>
      <c r="AI174" s="1479"/>
      <c r="AJ174" s="1479"/>
      <c r="AK174" s="1479"/>
      <c r="AL174" s="1479"/>
      <c r="AM174" s="1479"/>
      <c r="AN174" s="1479"/>
      <c r="AO174" s="1479"/>
      <c r="AP174" s="1479"/>
      <c r="AQ174" s="1479"/>
      <c r="AR174" s="1479"/>
      <c r="AS174" s="1479"/>
      <c r="AT174" s="1479"/>
      <c r="AU174" s="1479"/>
      <c r="AV174" s="1479"/>
      <c r="AW174" s="1479"/>
      <c r="AX174" s="1479"/>
      <c r="AY174" s="1479"/>
      <c r="AZ174" s="1479"/>
      <c r="BA174" s="1479"/>
      <c r="BB174" s="1479"/>
      <c r="BC174" s="1479"/>
      <c r="BD174" s="1479"/>
      <c r="BE174" s="1479"/>
      <c r="BF174" s="1479"/>
      <c r="BG174" s="1479"/>
      <c r="BH174" s="1479"/>
      <c r="BI174" s="1479"/>
      <c r="BJ174" s="388" t="s">
        <v>865</v>
      </c>
    </row>
    <row r="175" spans="1:62" s="384" customFormat="1">
      <c r="A175" s="1479"/>
      <c r="B175" s="1479"/>
      <c r="C175" s="1479"/>
      <c r="D175" s="1479"/>
      <c r="E175" s="1479"/>
      <c r="F175" s="1479"/>
      <c r="G175" s="1479"/>
      <c r="H175" s="1479"/>
      <c r="I175" s="1479"/>
      <c r="J175" s="1479"/>
      <c r="K175" s="1479"/>
      <c r="L175" s="1479"/>
      <c r="M175" s="1479"/>
      <c r="N175" s="1479"/>
      <c r="O175" s="1479"/>
      <c r="P175" s="1479"/>
      <c r="Q175" s="1479"/>
      <c r="R175" s="1479"/>
      <c r="S175" s="1479"/>
      <c r="T175" s="1479"/>
      <c r="U175" s="1479"/>
      <c r="V175" s="1479"/>
      <c r="W175" s="1479"/>
      <c r="X175" s="1479"/>
      <c r="Y175" s="1479"/>
      <c r="Z175" s="1479"/>
      <c r="AA175" s="1479"/>
      <c r="AB175" s="1479"/>
      <c r="AC175" s="1479"/>
      <c r="AD175" s="1479"/>
      <c r="AE175" s="1479"/>
      <c r="AF175" s="1479"/>
      <c r="AG175" s="1479"/>
      <c r="AH175" s="1479"/>
      <c r="AI175" s="1479"/>
      <c r="AJ175" s="1479"/>
      <c r="AK175" s="1479"/>
      <c r="AL175" s="1479"/>
      <c r="AM175" s="1479"/>
      <c r="AN175" s="1479"/>
      <c r="AO175" s="1479"/>
      <c r="AP175" s="1479"/>
      <c r="AQ175" s="1479"/>
      <c r="AR175" s="1479"/>
      <c r="AS175" s="1479"/>
      <c r="AT175" s="1479"/>
      <c r="AU175" s="1479"/>
      <c r="AV175" s="1479"/>
      <c r="AW175" s="1479"/>
      <c r="AX175" s="1479"/>
      <c r="AY175" s="1479"/>
      <c r="AZ175" s="1479"/>
      <c r="BA175" s="1479"/>
      <c r="BB175" s="1479"/>
      <c r="BC175" s="1479"/>
      <c r="BD175" s="1479"/>
      <c r="BE175" s="1479"/>
      <c r="BF175" s="1479"/>
      <c r="BG175" s="1479"/>
      <c r="BH175" s="1479"/>
      <c r="BI175" s="1479"/>
      <c r="BJ175" s="388" t="s">
        <v>865</v>
      </c>
    </row>
    <row r="176" spans="1:62" s="384" customFormat="1">
      <c r="A176" s="1479"/>
      <c r="B176" s="1479"/>
      <c r="C176" s="1479"/>
      <c r="D176" s="1479"/>
      <c r="E176" s="1479"/>
      <c r="F176" s="1479"/>
      <c r="G176" s="1479"/>
      <c r="H176" s="1479"/>
      <c r="I176" s="1479"/>
      <c r="J176" s="1479"/>
      <c r="K176" s="1479"/>
      <c r="L176" s="1479"/>
      <c r="M176" s="1479"/>
      <c r="N176" s="1479"/>
      <c r="O176" s="1479"/>
      <c r="P176" s="1479"/>
      <c r="Q176" s="1479"/>
      <c r="R176" s="1479"/>
      <c r="S176" s="1479"/>
      <c r="T176" s="1479"/>
      <c r="U176" s="1479"/>
      <c r="V176" s="1479"/>
      <c r="W176" s="1479"/>
      <c r="X176" s="1479"/>
      <c r="Y176" s="1479"/>
      <c r="Z176" s="1479"/>
      <c r="AA176" s="1479"/>
      <c r="AB176" s="1479"/>
      <c r="AC176" s="1479"/>
      <c r="AD176" s="1479"/>
      <c r="AE176" s="1479"/>
      <c r="AF176" s="1479"/>
      <c r="AG176" s="1479"/>
      <c r="AH176" s="1479"/>
      <c r="AI176" s="1479"/>
      <c r="AJ176" s="1479"/>
      <c r="AK176" s="1479"/>
      <c r="AL176" s="1479"/>
      <c r="AM176" s="1479"/>
      <c r="AN176" s="1479"/>
      <c r="AO176" s="1479"/>
      <c r="AP176" s="1479"/>
      <c r="AQ176" s="1479"/>
      <c r="AR176" s="1479"/>
      <c r="AS176" s="1479"/>
      <c r="AT176" s="1479"/>
      <c r="AU176" s="1479"/>
      <c r="AV176" s="1479"/>
      <c r="AW176" s="1479"/>
      <c r="AX176" s="1479"/>
      <c r="AY176" s="1479"/>
      <c r="AZ176" s="1479"/>
      <c r="BA176" s="1479"/>
      <c r="BB176" s="1479"/>
      <c r="BC176" s="1479"/>
      <c r="BD176" s="1479"/>
      <c r="BE176" s="1479"/>
      <c r="BF176" s="1479"/>
      <c r="BG176" s="1479"/>
      <c r="BH176" s="1479"/>
      <c r="BI176" s="1479"/>
      <c r="BJ176" s="388" t="s">
        <v>865</v>
      </c>
    </row>
    <row r="177" spans="1:62" s="384" customFormat="1">
      <c r="A177" s="1479"/>
      <c r="B177" s="1479"/>
      <c r="C177" s="1479"/>
      <c r="D177" s="1479"/>
      <c r="E177" s="1479"/>
      <c r="F177" s="1479"/>
      <c r="G177" s="1479"/>
      <c r="H177" s="1479"/>
      <c r="I177" s="1479"/>
      <c r="J177" s="1479"/>
      <c r="K177" s="1479"/>
      <c r="L177" s="1479"/>
      <c r="M177" s="1479"/>
      <c r="N177" s="1479"/>
      <c r="O177" s="1479"/>
      <c r="P177" s="1479"/>
      <c r="Q177" s="1479"/>
      <c r="R177" s="1479"/>
      <c r="S177" s="1479"/>
      <c r="T177" s="1479"/>
      <c r="U177" s="1479"/>
      <c r="V177" s="1479"/>
      <c r="W177" s="1479"/>
      <c r="X177" s="1479"/>
      <c r="Y177" s="1479"/>
      <c r="Z177" s="1479"/>
      <c r="AA177" s="1479"/>
      <c r="AB177" s="1479"/>
      <c r="AC177" s="1479"/>
      <c r="AD177" s="1479"/>
      <c r="AE177" s="1479"/>
      <c r="AF177" s="1479"/>
      <c r="AG177" s="1479"/>
      <c r="AH177" s="1479"/>
      <c r="AI177" s="1479"/>
      <c r="AJ177" s="1479"/>
      <c r="AK177" s="1479"/>
      <c r="AL177" s="1479"/>
      <c r="AM177" s="1479"/>
      <c r="AN177" s="1479"/>
      <c r="AO177" s="1479"/>
      <c r="AP177" s="1479"/>
      <c r="AQ177" s="1479"/>
      <c r="AR177" s="1479"/>
      <c r="AS177" s="1479"/>
      <c r="AT177" s="1479"/>
      <c r="AU177" s="1479"/>
      <c r="AV177" s="1479"/>
      <c r="AW177" s="1479"/>
      <c r="AX177" s="1479"/>
      <c r="AY177" s="1479"/>
      <c r="AZ177" s="1479"/>
      <c r="BA177" s="1479"/>
      <c r="BB177" s="1479"/>
      <c r="BC177" s="1479"/>
      <c r="BD177" s="1479"/>
      <c r="BE177" s="1479"/>
      <c r="BF177" s="1479"/>
      <c r="BG177" s="1479"/>
      <c r="BH177" s="1479"/>
      <c r="BI177" s="1479"/>
      <c r="BJ177" s="388" t="s">
        <v>865</v>
      </c>
    </row>
    <row r="178" spans="1:62" s="384" customFormat="1">
      <c r="A178" s="1479"/>
      <c r="B178" s="1479"/>
      <c r="C178" s="1479"/>
      <c r="D178" s="1479"/>
      <c r="E178" s="1479"/>
      <c r="F178" s="1479"/>
      <c r="G178" s="1479"/>
      <c r="H178" s="1479"/>
      <c r="I178" s="1479"/>
      <c r="J178" s="1479"/>
      <c r="K178" s="1479"/>
      <c r="L178" s="1479"/>
      <c r="M178" s="1479"/>
      <c r="N178" s="1479"/>
      <c r="O178" s="1479"/>
      <c r="P178" s="1479"/>
      <c r="Q178" s="1479"/>
      <c r="R178" s="1479"/>
      <c r="S178" s="1479"/>
      <c r="T178" s="1479"/>
      <c r="U178" s="1479"/>
      <c r="V178" s="1479"/>
      <c r="W178" s="1479"/>
      <c r="X178" s="1479"/>
      <c r="Y178" s="1479"/>
      <c r="Z178" s="1479"/>
      <c r="AA178" s="1479"/>
      <c r="AB178" s="1479"/>
      <c r="AC178" s="1479"/>
      <c r="AD178" s="1479"/>
      <c r="AE178" s="1479"/>
      <c r="AF178" s="1479"/>
      <c r="AG178" s="1479"/>
      <c r="AH178" s="1479"/>
      <c r="AI178" s="1479"/>
      <c r="AJ178" s="1479"/>
      <c r="AK178" s="1479"/>
      <c r="AL178" s="1479"/>
      <c r="AM178" s="1479"/>
      <c r="AN178" s="1479"/>
      <c r="AO178" s="1479"/>
      <c r="AP178" s="1479"/>
      <c r="AQ178" s="1479"/>
      <c r="AR178" s="1479"/>
      <c r="AS178" s="1479"/>
      <c r="AT178" s="1479"/>
      <c r="AU178" s="1479"/>
      <c r="AV178" s="1479"/>
      <c r="AW178" s="1479"/>
      <c r="AX178" s="1479"/>
      <c r="AY178" s="1479"/>
      <c r="AZ178" s="1479"/>
      <c r="BA178" s="1479"/>
      <c r="BB178" s="1479"/>
      <c r="BC178" s="1479"/>
      <c r="BD178" s="1479"/>
      <c r="BE178" s="1479"/>
      <c r="BF178" s="1479"/>
      <c r="BG178" s="1479"/>
      <c r="BH178" s="1479"/>
      <c r="BI178" s="1479"/>
      <c r="BJ178" s="388" t="s">
        <v>865</v>
      </c>
    </row>
    <row r="179" spans="1:62" s="384" customFormat="1">
      <c r="A179" s="1479"/>
      <c r="B179" s="1479"/>
      <c r="C179" s="1479"/>
      <c r="D179" s="1479"/>
      <c r="E179" s="1479"/>
      <c r="F179" s="1479"/>
      <c r="G179" s="1479"/>
      <c r="H179" s="1479"/>
      <c r="I179" s="1479"/>
      <c r="J179" s="1479"/>
      <c r="K179" s="1479"/>
      <c r="L179" s="1479"/>
      <c r="M179" s="1479"/>
      <c r="N179" s="1479"/>
      <c r="O179" s="1479"/>
      <c r="P179" s="1479"/>
      <c r="Q179" s="1479"/>
      <c r="R179" s="1479"/>
      <c r="S179" s="1479"/>
      <c r="T179" s="1479"/>
      <c r="U179" s="1479"/>
      <c r="V179" s="1479"/>
      <c r="W179" s="1479"/>
      <c r="X179" s="1479"/>
      <c r="Y179" s="1479"/>
      <c r="Z179" s="1479"/>
      <c r="AA179" s="1479"/>
      <c r="AB179" s="1479"/>
      <c r="AC179" s="1479"/>
      <c r="AD179" s="1479"/>
      <c r="AE179" s="1479"/>
      <c r="AF179" s="1479"/>
      <c r="AG179" s="1479"/>
      <c r="AH179" s="1479"/>
      <c r="AI179" s="1479"/>
      <c r="AJ179" s="1479"/>
      <c r="AK179" s="1479"/>
      <c r="AL179" s="1479"/>
      <c r="AM179" s="1479"/>
      <c r="AN179" s="1479"/>
      <c r="AO179" s="1479"/>
      <c r="AP179" s="1479"/>
      <c r="AQ179" s="1479"/>
      <c r="AR179" s="1479"/>
      <c r="AS179" s="1479"/>
      <c r="AT179" s="1479"/>
      <c r="AU179" s="1479"/>
      <c r="AV179" s="1479"/>
      <c r="AW179" s="1479"/>
      <c r="AX179" s="1479"/>
      <c r="AY179" s="1479"/>
      <c r="AZ179" s="1479"/>
      <c r="BA179" s="1479"/>
      <c r="BB179" s="1479"/>
      <c r="BC179" s="1479"/>
      <c r="BD179" s="1479"/>
      <c r="BE179" s="1479"/>
      <c r="BF179" s="1479"/>
      <c r="BG179" s="1479"/>
      <c r="BH179" s="1479"/>
      <c r="BI179" s="1479"/>
      <c r="BJ179" s="388" t="s">
        <v>865</v>
      </c>
    </row>
    <row r="180" spans="1:62" s="384" customFormat="1">
      <c r="A180" s="1479"/>
      <c r="B180" s="1479"/>
      <c r="C180" s="1479"/>
      <c r="D180" s="1479"/>
      <c r="E180" s="1479"/>
      <c r="F180" s="1479"/>
      <c r="G180" s="1479"/>
      <c r="H180" s="1479"/>
      <c r="I180" s="1479"/>
      <c r="J180" s="1479"/>
      <c r="K180" s="1479"/>
      <c r="L180" s="1479"/>
      <c r="M180" s="1479"/>
      <c r="N180" s="1479"/>
      <c r="O180" s="1479"/>
      <c r="P180" s="1479"/>
      <c r="Q180" s="1479"/>
      <c r="R180" s="1479"/>
      <c r="S180" s="1479"/>
      <c r="T180" s="1479"/>
      <c r="U180" s="1479"/>
      <c r="V180" s="1479"/>
      <c r="W180" s="1479"/>
      <c r="X180" s="1479"/>
      <c r="Y180" s="1479"/>
      <c r="Z180" s="1479"/>
      <c r="AA180" s="1479"/>
      <c r="AB180" s="1479"/>
      <c r="AC180" s="1479"/>
      <c r="AD180" s="1479"/>
      <c r="AE180" s="1479"/>
      <c r="AF180" s="1479"/>
      <c r="AG180" s="1479"/>
      <c r="AH180" s="1479"/>
      <c r="AI180" s="1479"/>
      <c r="AJ180" s="1479"/>
      <c r="AK180" s="1479"/>
      <c r="AL180" s="1479"/>
      <c r="AM180" s="1479"/>
      <c r="AN180" s="1479"/>
      <c r="AO180" s="1479"/>
      <c r="AP180" s="1479"/>
      <c r="AQ180" s="1479"/>
      <c r="AR180" s="1479"/>
      <c r="AS180" s="1479"/>
      <c r="AT180" s="1479"/>
      <c r="AU180" s="1479"/>
      <c r="AV180" s="1479"/>
      <c r="AW180" s="1479"/>
      <c r="AX180" s="1479"/>
      <c r="AY180" s="1479"/>
      <c r="AZ180" s="1479"/>
      <c r="BA180" s="1479"/>
      <c r="BB180" s="1479"/>
      <c r="BC180" s="1479"/>
      <c r="BD180" s="1479"/>
      <c r="BE180" s="1479"/>
      <c r="BF180" s="1479"/>
      <c r="BG180" s="1479"/>
      <c r="BH180" s="1479"/>
      <c r="BI180" s="1479"/>
      <c r="BJ180" s="388" t="s">
        <v>865</v>
      </c>
    </row>
    <row r="181" spans="1:62" s="384" customFormat="1">
      <c r="A181" s="1479"/>
      <c r="B181" s="1479"/>
      <c r="C181" s="1479"/>
      <c r="D181" s="1479"/>
      <c r="E181" s="1479"/>
      <c r="F181" s="1479"/>
      <c r="G181" s="1479"/>
      <c r="H181" s="1479"/>
      <c r="I181" s="1479"/>
      <c r="J181" s="1479"/>
      <c r="K181" s="1479"/>
      <c r="L181" s="1479"/>
      <c r="M181" s="1479"/>
      <c r="N181" s="1479"/>
      <c r="O181" s="1479"/>
      <c r="P181" s="1479"/>
      <c r="Q181" s="1479"/>
      <c r="R181" s="1479"/>
      <c r="S181" s="1479"/>
      <c r="T181" s="1479"/>
      <c r="U181" s="1479"/>
      <c r="V181" s="1479"/>
      <c r="W181" s="1479"/>
      <c r="X181" s="1479"/>
      <c r="Y181" s="1479"/>
      <c r="Z181" s="1479"/>
      <c r="AA181" s="1479"/>
      <c r="AB181" s="1479"/>
      <c r="AC181" s="1479"/>
      <c r="AD181" s="1479"/>
      <c r="AE181" s="1479"/>
      <c r="AF181" s="1479"/>
      <c r="AG181" s="1479"/>
      <c r="AH181" s="1479"/>
      <c r="AI181" s="1479"/>
      <c r="AJ181" s="1479"/>
      <c r="AK181" s="1479"/>
      <c r="AL181" s="1479"/>
      <c r="AM181" s="1479"/>
      <c r="AN181" s="1479"/>
      <c r="AO181" s="1479"/>
      <c r="AP181" s="1479"/>
      <c r="AQ181" s="1479"/>
      <c r="AR181" s="1479"/>
      <c r="AS181" s="1479"/>
      <c r="AT181" s="1479"/>
      <c r="AU181" s="1479"/>
      <c r="AV181" s="1479"/>
      <c r="AW181" s="1479"/>
      <c r="AX181" s="1479"/>
      <c r="AY181" s="1479"/>
      <c r="AZ181" s="1479"/>
      <c r="BA181" s="1479"/>
      <c r="BB181" s="1479"/>
      <c r="BC181" s="1479"/>
      <c r="BD181" s="1479"/>
      <c r="BE181" s="1479"/>
      <c r="BF181" s="1479"/>
      <c r="BG181" s="1479"/>
      <c r="BH181" s="1479"/>
      <c r="BI181" s="1479"/>
      <c r="BJ181" s="388" t="s">
        <v>865</v>
      </c>
    </row>
    <row r="182" spans="1:62" s="384" customFormat="1">
      <c r="A182" s="1479"/>
      <c r="B182" s="1479"/>
      <c r="C182" s="1479"/>
      <c r="D182" s="1479"/>
      <c r="E182" s="1479"/>
      <c r="F182" s="1479"/>
      <c r="G182" s="1479"/>
      <c r="H182" s="1479"/>
      <c r="I182" s="1479"/>
      <c r="J182" s="1479"/>
      <c r="K182" s="1479"/>
      <c r="L182" s="1479"/>
      <c r="M182" s="1479"/>
      <c r="N182" s="1479"/>
      <c r="O182" s="1479"/>
      <c r="P182" s="1479"/>
      <c r="Q182" s="1479"/>
      <c r="R182" s="1479"/>
      <c r="S182" s="1479"/>
      <c r="T182" s="1479"/>
      <c r="U182" s="1479"/>
      <c r="V182" s="1479"/>
      <c r="W182" s="1479"/>
      <c r="X182" s="1479"/>
      <c r="Y182" s="1479"/>
      <c r="Z182" s="1479"/>
      <c r="AA182" s="1479"/>
      <c r="AB182" s="1479"/>
      <c r="AC182" s="1479"/>
      <c r="AD182" s="1479"/>
      <c r="AE182" s="1479"/>
      <c r="AF182" s="1479"/>
      <c r="AG182" s="1479"/>
      <c r="AH182" s="1479"/>
      <c r="AI182" s="1479"/>
      <c r="AJ182" s="1479"/>
      <c r="AK182" s="1479"/>
      <c r="AL182" s="1479"/>
      <c r="AM182" s="1479"/>
      <c r="AN182" s="1479"/>
      <c r="AO182" s="1479"/>
      <c r="AP182" s="1479"/>
      <c r="AQ182" s="1479"/>
      <c r="AR182" s="1479"/>
      <c r="AS182" s="1479"/>
      <c r="AT182" s="1479"/>
      <c r="AU182" s="1479"/>
      <c r="AV182" s="1479"/>
      <c r="AW182" s="1479"/>
      <c r="AX182" s="1479"/>
      <c r="AY182" s="1479"/>
      <c r="AZ182" s="1479"/>
      <c r="BA182" s="1479"/>
      <c r="BB182" s="1479"/>
      <c r="BC182" s="1479"/>
      <c r="BD182" s="1479"/>
      <c r="BE182" s="1479"/>
      <c r="BF182" s="1479"/>
      <c r="BG182" s="1479"/>
      <c r="BH182" s="1479"/>
      <c r="BI182" s="1479"/>
      <c r="BJ182" s="388" t="s">
        <v>865</v>
      </c>
    </row>
    <row r="183" spans="1:62" s="384" customFormat="1">
      <c r="A183" s="1479"/>
      <c r="B183" s="1479"/>
      <c r="C183" s="1479"/>
      <c r="D183" s="1479"/>
      <c r="E183" s="1479"/>
      <c r="F183" s="1479"/>
      <c r="G183" s="1479"/>
      <c r="H183" s="1479"/>
      <c r="I183" s="1479"/>
      <c r="J183" s="1479"/>
      <c r="K183" s="1479"/>
      <c r="L183" s="1479"/>
      <c r="M183" s="1479"/>
      <c r="N183" s="1479"/>
      <c r="O183" s="1479"/>
      <c r="P183" s="1479"/>
      <c r="Q183" s="1479"/>
      <c r="R183" s="1479"/>
      <c r="S183" s="1479"/>
      <c r="T183" s="1479"/>
      <c r="U183" s="1479"/>
      <c r="V183" s="1479"/>
      <c r="W183" s="1479"/>
      <c r="X183" s="1479"/>
      <c r="Y183" s="1479"/>
      <c r="Z183" s="1479"/>
      <c r="AA183" s="1479"/>
      <c r="AB183" s="1479"/>
      <c r="AC183" s="1479"/>
      <c r="AD183" s="1479"/>
      <c r="AE183" s="1479"/>
      <c r="AF183" s="1479"/>
      <c r="AG183" s="1479"/>
      <c r="AH183" s="1479"/>
      <c r="AI183" s="1479"/>
      <c r="AJ183" s="1479"/>
      <c r="AK183" s="1479"/>
      <c r="AL183" s="1479"/>
      <c r="AM183" s="1479"/>
      <c r="AN183" s="1479"/>
      <c r="AO183" s="1479"/>
      <c r="AP183" s="1479"/>
      <c r="AQ183" s="1479"/>
      <c r="AR183" s="1479"/>
      <c r="AS183" s="1479"/>
      <c r="AT183" s="1479"/>
      <c r="AU183" s="1479"/>
      <c r="AV183" s="1479"/>
      <c r="AW183" s="1479"/>
      <c r="AX183" s="1479"/>
      <c r="AY183" s="1479"/>
      <c r="AZ183" s="1479"/>
      <c r="BA183" s="1479"/>
      <c r="BB183" s="1479"/>
      <c r="BC183" s="1479"/>
      <c r="BD183" s="1479"/>
      <c r="BE183" s="1479"/>
      <c r="BF183" s="1479"/>
      <c r="BG183" s="1479"/>
      <c r="BH183" s="1479"/>
      <c r="BI183" s="1479"/>
      <c r="BJ183" s="388" t="s">
        <v>865</v>
      </c>
    </row>
    <row r="184" spans="1:62" s="384" customFormat="1">
      <c r="A184" s="1479"/>
      <c r="B184" s="1479"/>
      <c r="C184" s="1479"/>
      <c r="D184" s="1479"/>
      <c r="E184" s="1479"/>
      <c r="F184" s="1479"/>
      <c r="G184" s="1479"/>
      <c r="H184" s="1479"/>
      <c r="I184" s="1479"/>
      <c r="J184" s="1479"/>
      <c r="K184" s="1479"/>
      <c r="L184" s="1479"/>
      <c r="M184" s="1479"/>
      <c r="N184" s="1479"/>
      <c r="O184" s="1479"/>
      <c r="P184" s="1479"/>
      <c r="Q184" s="1479"/>
      <c r="R184" s="1479"/>
      <c r="S184" s="1479"/>
      <c r="T184" s="1479"/>
      <c r="U184" s="1479"/>
      <c r="V184" s="1479"/>
      <c r="W184" s="1479"/>
      <c r="X184" s="1479"/>
      <c r="Y184" s="1479"/>
      <c r="Z184" s="1479"/>
      <c r="AA184" s="1479"/>
      <c r="AB184" s="1479"/>
      <c r="AC184" s="1479"/>
      <c r="AD184" s="1479"/>
      <c r="AE184" s="1479"/>
      <c r="AF184" s="1479"/>
      <c r="AG184" s="1479"/>
      <c r="AH184" s="1479"/>
      <c r="AI184" s="1479"/>
      <c r="AJ184" s="1479"/>
      <c r="AK184" s="1479"/>
      <c r="AL184" s="1479"/>
      <c r="AM184" s="1479"/>
      <c r="AN184" s="1479"/>
      <c r="AO184" s="1479"/>
      <c r="AP184" s="1479"/>
      <c r="AQ184" s="1479"/>
      <c r="AR184" s="1479"/>
      <c r="AS184" s="1479"/>
      <c r="AT184" s="1479"/>
      <c r="AU184" s="1479"/>
      <c r="AV184" s="1479"/>
      <c r="AW184" s="1479"/>
      <c r="AX184" s="1479"/>
      <c r="AY184" s="1479"/>
      <c r="AZ184" s="1479"/>
      <c r="BA184" s="1479"/>
      <c r="BB184" s="1479"/>
      <c r="BC184" s="1479"/>
      <c r="BD184" s="1479"/>
      <c r="BE184" s="1479"/>
      <c r="BF184" s="1479"/>
      <c r="BG184" s="1479"/>
      <c r="BH184" s="1479"/>
      <c r="BI184" s="1479"/>
      <c r="BJ184" s="388" t="s">
        <v>865</v>
      </c>
    </row>
    <row r="185" spans="1:62" s="384" customFormat="1">
      <c r="A185" s="1479"/>
      <c r="B185" s="1479"/>
      <c r="C185" s="1479"/>
      <c r="D185" s="1479"/>
      <c r="E185" s="1479"/>
      <c r="F185" s="1479"/>
      <c r="G185" s="1479"/>
      <c r="H185" s="1479"/>
      <c r="I185" s="1479"/>
      <c r="J185" s="1479"/>
      <c r="K185" s="1479"/>
      <c r="L185" s="1479"/>
      <c r="M185" s="1479"/>
      <c r="N185" s="1479"/>
      <c r="O185" s="1479"/>
      <c r="P185" s="1479"/>
      <c r="Q185" s="1479"/>
      <c r="R185" s="1479"/>
      <c r="S185" s="1479"/>
      <c r="T185" s="1479"/>
      <c r="U185" s="1479"/>
      <c r="V185" s="1479"/>
      <c r="W185" s="1479"/>
      <c r="X185" s="1479"/>
      <c r="Y185" s="1479"/>
      <c r="Z185" s="1479"/>
      <c r="AA185" s="1479"/>
      <c r="AB185" s="1479"/>
      <c r="AC185" s="1479"/>
      <c r="AD185" s="1479"/>
      <c r="AE185" s="1479"/>
      <c r="AF185" s="1479"/>
      <c r="AG185" s="1479"/>
      <c r="AH185" s="1479"/>
      <c r="AI185" s="1479"/>
      <c r="AJ185" s="1479"/>
      <c r="AK185" s="1479"/>
      <c r="AL185" s="1479"/>
      <c r="AM185" s="1479"/>
      <c r="AN185" s="1479"/>
      <c r="AO185" s="1479"/>
      <c r="AP185" s="1479"/>
      <c r="AQ185" s="1479"/>
      <c r="AR185" s="1479"/>
      <c r="AS185" s="1479"/>
      <c r="AT185" s="1479"/>
      <c r="AU185" s="1479"/>
      <c r="AV185" s="1479"/>
      <c r="AW185" s="1479"/>
      <c r="AX185" s="1479"/>
      <c r="AY185" s="1479"/>
      <c r="AZ185" s="1479"/>
      <c r="BA185" s="1479"/>
      <c r="BB185" s="1479"/>
      <c r="BC185" s="1479"/>
      <c r="BD185" s="1479"/>
      <c r="BE185" s="1479"/>
      <c r="BF185" s="1479"/>
      <c r="BG185" s="1479"/>
      <c r="BH185" s="1479"/>
      <c r="BI185" s="1479"/>
      <c r="BJ185" s="388" t="s">
        <v>865</v>
      </c>
    </row>
    <row r="186" spans="1:62" s="384" customFormat="1">
      <c r="A186" s="1479"/>
      <c r="B186" s="1479"/>
      <c r="C186" s="1479"/>
      <c r="D186" s="1479"/>
      <c r="E186" s="1479"/>
      <c r="F186" s="1479"/>
      <c r="G186" s="1479"/>
      <c r="H186" s="1479"/>
      <c r="I186" s="1479"/>
      <c r="J186" s="1479"/>
      <c r="K186" s="1479"/>
      <c r="L186" s="1479"/>
      <c r="M186" s="1479"/>
      <c r="N186" s="1479"/>
      <c r="O186" s="1479"/>
      <c r="P186" s="1479"/>
      <c r="Q186" s="1479"/>
      <c r="R186" s="1479"/>
      <c r="S186" s="1479"/>
      <c r="T186" s="1479"/>
      <c r="U186" s="1479"/>
      <c r="V186" s="1479"/>
      <c r="W186" s="1479"/>
      <c r="X186" s="1479"/>
      <c r="Y186" s="1479"/>
      <c r="Z186" s="1479"/>
      <c r="AA186" s="1479"/>
      <c r="AB186" s="1479"/>
      <c r="AC186" s="1479"/>
      <c r="AD186" s="1479"/>
      <c r="AE186" s="1479"/>
      <c r="AF186" s="1479"/>
      <c r="AG186" s="1479"/>
      <c r="AH186" s="1479"/>
      <c r="AI186" s="1479"/>
      <c r="AJ186" s="1479"/>
      <c r="AK186" s="1479"/>
      <c r="AL186" s="1479"/>
      <c r="AM186" s="1479"/>
      <c r="AN186" s="1479"/>
      <c r="AO186" s="1479"/>
      <c r="AP186" s="1479"/>
      <c r="AQ186" s="1479"/>
      <c r="AR186" s="1479"/>
      <c r="AS186" s="1479"/>
      <c r="AT186" s="1479"/>
      <c r="AU186" s="1479"/>
      <c r="AV186" s="1479"/>
      <c r="AW186" s="1479"/>
      <c r="AX186" s="1479"/>
      <c r="AY186" s="1479"/>
      <c r="AZ186" s="1479"/>
      <c r="BA186" s="1479"/>
      <c r="BB186" s="1479"/>
      <c r="BC186" s="1479"/>
      <c r="BD186" s="1479"/>
      <c r="BE186" s="1479"/>
      <c r="BF186" s="1479"/>
      <c r="BG186" s="1479"/>
      <c r="BH186" s="1479"/>
      <c r="BI186" s="1479"/>
      <c r="BJ186" s="388" t="s">
        <v>865</v>
      </c>
    </row>
    <row r="187" spans="1:62" s="384" customFormat="1">
      <c r="A187" s="1479"/>
      <c r="B187" s="1479"/>
      <c r="C187" s="1479"/>
      <c r="D187" s="1479"/>
      <c r="E187" s="1479"/>
      <c r="F187" s="1479"/>
      <c r="G187" s="1479"/>
      <c r="H187" s="1479"/>
      <c r="I187" s="1479"/>
      <c r="J187" s="1479"/>
      <c r="K187" s="1479"/>
      <c r="L187" s="1479"/>
      <c r="M187" s="1479"/>
      <c r="N187" s="1479"/>
      <c r="O187" s="1479"/>
      <c r="P187" s="1479"/>
      <c r="Q187" s="1479"/>
      <c r="R187" s="1479"/>
      <c r="S187" s="1479"/>
      <c r="T187" s="1479"/>
      <c r="U187" s="1479"/>
      <c r="V187" s="1479"/>
      <c r="W187" s="1479"/>
      <c r="X187" s="1479"/>
      <c r="Y187" s="1479"/>
      <c r="Z187" s="1479"/>
      <c r="AA187" s="1479"/>
      <c r="AB187" s="1479"/>
      <c r="AC187" s="1479"/>
      <c r="AD187" s="1479"/>
      <c r="AE187" s="1479"/>
      <c r="AF187" s="1479"/>
      <c r="AG187" s="1479"/>
      <c r="AH187" s="1479"/>
      <c r="AI187" s="1479"/>
      <c r="AJ187" s="1479"/>
      <c r="AK187" s="1479"/>
      <c r="AL187" s="1479"/>
      <c r="AM187" s="1479"/>
      <c r="AN187" s="1479"/>
      <c r="AO187" s="1479"/>
      <c r="AP187" s="1479"/>
      <c r="AQ187" s="1479"/>
      <c r="AR187" s="1479"/>
      <c r="AS187" s="1479"/>
      <c r="AT187" s="1479"/>
      <c r="AU187" s="1479"/>
      <c r="AV187" s="1479"/>
      <c r="AW187" s="1479"/>
      <c r="AX187" s="1479"/>
      <c r="AY187" s="1479"/>
      <c r="AZ187" s="1479"/>
      <c r="BA187" s="1479"/>
      <c r="BB187" s="1479"/>
      <c r="BC187" s="1479"/>
      <c r="BD187" s="1479"/>
      <c r="BE187" s="1479"/>
      <c r="BF187" s="1479"/>
      <c r="BG187" s="1479"/>
      <c r="BH187" s="1479"/>
      <c r="BI187" s="1479"/>
      <c r="BJ187" s="388" t="s">
        <v>865</v>
      </c>
    </row>
    <row r="188" spans="1:62" s="384" customFormat="1">
      <c r="A188" s="1479"/>
      <c r="B188" s="1479"/>
      <c r="C188" s="1479"/>
      <c r="D188" s="1479"/>
      <c r="E188" s="1479"/>
      <c r="F188" s="1479"/>
      <c r="G188" s="1479"/>
      <c r="H188" s="1479"/>
      <c r="I188" s="1479"/>
      <c r="J188" s="1479"/>
      <c r="K188" s="1479"/>
      <c r="L188" s="1479"/>
      <c r="M188" s="1479"/>
      <c r="N188" s="1479"/>
      <c r="O188" s="1479"/>
      <c r="P188" s="1479"/>
      <c r="Q188" s="1479"/>
      <c r="R188" s="1479"/>
      <c r="S188" s="1479"/>
      <c r="T188" s="1479"/>
      <c r="U188" s="1479"/>
      <c r="V188" s="1479"/>
      <c r="W188" s="1479"/>
      <c r="X188" s="1479"/>
      <c r="Y188" s="1479"/>
      <c r="Z188" s="1479"/>
      <c r="AA188" s="1479"/>
      <c r="AB188" s="1479"/>
      <c r="AC188" s="1479"/>
      <c r="AD188" s="1479"/>
      <c r="AE188" s="1479"/>
      <c r="AF188" s="1479"/>
      <c r="AG188" s="1479"/>
      <c r="AH188" s="1479"/>
      <c r="AI188" s="1479"/>
      <c r="AJ188" s="1479"/>
      <c r="AK188" s="1479"/>
      <c r="AL188" s="1479"/>
      <c r="AM188" s="1479"/>
      <c r="AN188" s="1479"/>
      <c r="AO188" s="1479"/>
      <c r="AP188" s="1479"/>
      <c r="AQ188" s="1479"/>
      <c r="AR188" s="1479"/>
      <c r="AS188" s="1479"/>
      <c r="AT188" s="1479"/>
      <c r="AU188" s="1479"/>
      <c r="AV188" s="1479"/>
      <c r="AW188" s="1479"/>
      <c r="AX188" s="1479"/>
      <c r="AY188" s="1479"/>
      <c r="AZ188" s="1479"/>
      <c r="BA188" s="1479"/>
      <c r="BB188" s="1479"/>
      <c r="BC188" s="1479"/>
      <c r="BD188" s="1479"/>
      <c r="BE188" s="1479"/>
      <c r="BF188" s="1479"/>
      <c r="BG188" s="1479"/>
      <c r="BH188" s="1479"/>
      <c r="BI188" s="1479"/>
      <c r="BJ188" s="388" t="s">
        <v>865</v>
      </c>
    </row>
    <row r="189" spans="1:62" s="384" customFormat="1">
      <c r="A189" s="1479"/>
      <c r="B189" s="1479"/>
      <c r="C189" s="1479"/>
      <c r="D189" s="1479"/>
      <c r="E189" s="1479"/>
      <c r="F189" s="1479"/>
      <c r="G189" s="1479"/>
      <c r="H189" s="1479"/>
      <c r="I189" s="1479"/>
      <c r="J189" s="1479"/>
      <c r="K189" s="1479"/>
      <c r="L189" s="1479"/>
      <c r="M189" s="1479"/>
      <c r="N189" s="1479"/>
      <c r="O189" s="1479"/>
      <c r="P189" s="1479"/>
      <c r="Q189" s="1479"/>
      <c r="R189" s="1479"/>
      <c r="S189" s="1479"/>
      <c r="T189" s="1479"/>
      <c r="U189" s="1479"/>
      <c r="V189" s="1479"/>
      <c r="W189" s="1479"/>
      <c r="X189" s="1479"/>
      <c r="Y189" s="1479"/>
      <c r="Z189" s="1479"/>
      <c r="AA189" s="1479"/>
      <c r="AB189" s="1479"/>
      <c r="AC189" s="1479"/>
      <c r="AD189" s="1479"/>
      <c r="AE189" s="1479"/>
      <c r="AF189" s="1479"/>
      <c r="AG189" s="1479"/>
      <c r="AH189" s="1479"/>
      <c r="AI189" s="1479"/>
      <c r="AJ189" s="1479"/>
      <c r="AK189" s="1479"/>
      <c r="AL189" s="1479"/>
      <c r="AM189" s="1479"/>
      <c r="AN189" s="1479"/>
      <c r="AO189" s="1479"/>
      <c r="AP189" s="1479"/>
      <c r="AQ189" s="1479"/>
      <c r="AR189" s="1479"/>
      <c r="AS189" s="1479"/>
      <c r="AT189" s="1479"/>
      <c r="AU189" s="1479"/>
      <c r="AV189" s="1479"/>
      <c r="AW189" s="1479"/>
      <c r="AX189" s="1479"/>
      <c r="AY189" s="1479"/>
      <c r="AZ189" s="1479"/>
      <c r="BA189" s="1479"/>
      <c r="BB189" s="1479"/>
      <c r="BC189" s="1479"/>
      <c r="BD189" s="1479"/>
      <c r="BE189" s="1479"/>
      <c r="BF189" s="1479"/>
      <c r="BG189" s="1479"/>
      <c r="BH189" s="1479"/>
      <c r="BI189" s="1479"/>
      <c r="BJ189" s="388" t="s">
        <v>865</v>
      </c>
    </row>
    <row r="190" spans="1:62" s="384" customFormat="1">
      <c r="A190" s="1479"/>
      <c r="B190" s="1479"/>
      <c r="C190" s="1479"/>
      <c r="D190" s="1479"/>
      <c r="E190" s="1479"/>
      <c r="F190" s="1479"/>
      <c r="G190" s="1479"/>
      <c r="H190" s="1479"/>
      <c r="I190" s="1479"/>
      <c r="J190" s="1479"/>
      <c r="K190" s="1479"/>
      <c r="L190" s="1479"/>
      <c r="M190" s="1479"/>
      <c r="N190" s="1479"/>
      <c r="O190" s="1479"/>
      <c r="P190" s="1479"/>
      <c r="Q190" s="1479"/>
      <c r="R190" s="1479"/>
      <c r="S190" s="1479"/>
      <c r="T190" s="1479"/>
      <c r="U190" s="1479"/>
      <c r="V190" s="1479"/>
      <c r="W190" s="1479"/>
      <c r="X190" s="1479"/>
      <c r="Y190" s="1479"/>
      <c r="Z190" s="1479"/>
      <c r="AA190" s="1479"/>
      <c r="AB190" s="1479"/>
      <c r="AC190" s="1479"/>
      <c r="AD190" s="1479"/>
      <c r="AE190" s="1479"/>
      <c r="AF190" s="1479"/>
      <c r="AG190" s="1479"/>
      <c r="AH190" s="1479"/>
      <c r="AI190" s="1479"/>
      <c r="AJ190" s="1479"/>
      <c r="AK190" s="1479"/>
      <c r="AL190" s="1479"/>
      <c r="AM190" s="1479"/>
      <c r="AN190" s="1479"/>
      <c r="AO190" s="1479"/>
      <c r="AP190" s="1479"/>
      <c r="AQ190" s="1479"/>
      <c r="AR190" s="1479"/>
      <c r="AS190" s="1479"/>
      <c r="AT190" s="1479"/>
      <c r="AU190" s="1479"/>
      <c r="AV190" s="1479"/>
      <c r="AW190" s="1479"/>
      <c r="AX190" s="1479"/>
      <c r="AY190" s="1479"/>
      <c r="AZ190" s="1479"/>
      <c r="BA190" s="1479"/>
      <c r="BB190" s="1479"/>
      <c r="BC190" s="1479"/>
      <c r="BD190" s="1479"/>
      <c r="BE190" s="1479"/>
      <c r="BF190" s="1479"/>
      <c r="BG190" s="1479"/>
      <c r="BH190" s="1479"/>
      <c r="BI190" s="1479"/>
      <c r="BJ190" s="388" t="s">
        <v>865</v>
      </c>
    </row>
    <row r="191" spans="1:62" s="384" customFormat="1">
      <c r="A191" s="1479"/>
      <c r="B191" s="1479"/>
      <c r="C191" s="1479"/>
      <c r="D191" s="1479"/>
      <c r="E191" s="1479"/>
      <c r="F191" s="1479"/>
      <c r="G191" s="1479"/>
      <c r="H191" s="1479"/>
      <c r="I191" s="1479"/>
      <c r="J191" s="1479"/>
      <c r="K191" s="1479"/>
      <c r="L191" s="1479"/>
      <c r="M191" s="1479"/>
      <c r="N191" s="1479"/>
      <c r="O191" s="1479"/>
      <c r="P191" s="1479"/>
      <c r="Q191" s="1479"/>
      <c r="R191" s="1479"/>
      <c r="S191" s="1479"/>
      <c r="T191" s="1479"/>
      <c r="U191" s="1479"/>
      <c r="V191" s="1479"/>
      <c r="W191" s="1479"/>
      <c r="X191" s="1479"/>
      <c r="Y191" s="1479"/>
      <c r="Z191" s="1479"/>
      <c r="AA191" s="1479"/>
      <c r="AB191" s="1479"/>
      <c r="AC191" s="1479"/>
      <c r="AD191" s="1479"/>
      <c r="AE191" s="1479"/>
      <c r="AF191" s="1479"/>
      <c r="AG191" s="1479"/>
      <c r="AH191" s="1479"/>
      <c r="AI191" s="1479"/>
      <c r="AJ191" s="1479"/>
      <c r="AK191" s="1479"/>
      <c r="AL191" s="1479"/>
      <c r="AM191" s="1479"/>
      <c r="AN191" s="1479"/>
      <c r="AO191" s="1479"/>
      <c r="AP191" s="1479"/>
      <c r="AQ191" s="1479"/>
      <c r="AR191" s="1479"/>
      <c r="AS191" s="1479"/>
      <c r="AT191" s="1479"/>
      <c r="AU191" s="1479"/>
      <c r="AV191" s="1479"/>
      <c r="AW191" s="1479"/>
      <c r="AX191" s="1479"/>
      <c r="AY191" s="1479"/>
      <c r="AZ191" s="1479"/>
      <c r="BA191" s="1479"/>
      <c r="BB191" s="1479"/>
      <c r="BC191" s="1479"/>
      <c r="BD191" s="1479"/>
      <c r="BE191" s="1479"/>
      <c r="BF191" s="1479"/>
      <c r="BG191" s="1479"/>
      <c r="BH191" s="1479"/>
      <c r="BI191" s="1479"/>
      <c r="BJ191" s="388" t="s">
        <v>865</v>
      </c>
    </row>
    <row r="192" spans="1:62" s="384" customFormat="1">
      <c r="A192" s="1479"/>
      <c r="B192" s="1479"/>
      <c r="C192" s="1479"/>
      <c r="D192" s="1479"/>
      <c r="E192" s="1479"/>
      <c r="F192" s="1479"/>
      <c r="G192" s="1479"/>
      <c r="H192" s="1479"/>
      <c r="I192" s="1479"/>
      <c r="J192" s="1479"/>
      <c r="K192" s="1479"/>
      <c r="L192" s="1479"/>
      <c r="M192" s="1479"/>
      <c r="N192" s="1479"/>
      <c r="O192" s="1479"/>
      <c r="P192" s="1479"/>
      <c r="Q192" s="1479"/>
      <c r="R192" s="1479"/>
      <c r="S192" s="1479"/>
      <c r="T192" s="1479"/>
      <c r="U192" s="1479"/>
      <c r="V192" s="1479"/>
      <c r="W192" s="1479"/>
      <c r="X192" s="1479"/>
      <c r="Y192" s="1479"/>
      <c r="Z192" s="1479"/>
      <c r="AA192" s="1479"/>
      <c r="AB192" s="1479"/>
      <c r="AC192" s="1479"/>
      <c r="AD192" s="1479"/>
      <c r="AE192" s="1479"/>
      <c r="AF192" s="1479"/>
      <c r="AG192" s="1479"/>
      <c r="AH192" s="1479"/>
      <c r="AI192" s="1479"/>
      <c r="AJ192" s="1479"/>
      <c r="AK192" s="1479"/>
      <c r="AL192" s="1479"/>
      <c r="AM192" s="1479"/>
      <c r="AN192" s="1479"/>
      <c r="AO192" s="1479"/>
      <c r="AP192" s="1479"/>
      <c r="AQ192" s="1479"/>
      <c r="AR192" s="1479"/>
      <c r="AS192" s="1479"/>
      <c r="AT192" s="1479"/>
      <c r="AU192" s="1479"/>
      <c r="AV192" s="1479"/>
      <c r="AW192" s="1479"/>
      <c r="AX192" s="1479"/>
      <c r="AY192" s="1479"/>
      <c r="AZ192" s="1479"/>
      <c r="BA192" s="1479"/>
      <c r="BB192" s="1479"/>
      <c r="BC192" s="1479"/>
      <c r="BD192" s="1479"/>
      <c r="BE192" s="1479"/>
      <c r="BF192" s="1479"/>
      <c r="BG192" s="1479"/>
      <c r="BH192" s="1479"/>
      <c r="BI192" s="1479"/>
      <c r="BJ192" s="388" t="s">
        <v>865</v>
      </c>
    </row>
    <row r="193" spans="1:62" s="384" customFormat="1">
      <c r="A193" s="1479"/>
      <c r="B193" s="1479"/>
      <c r="C193" s="1479"/>
      <c r="D193" s="1479"/>
      <c r="E193" s="1479"/>
      <c r="F193" s="1479"/>
      <c r="G193" s="1479"/>
      <c r="H193" s="1479"/>
      <c r="I193" s="1479"/>
      <c r="J193" s="1479"/>
      <c r="K193" s="1479"/>
      <c r="L193" s="1479"/>
      <c r="M193" s="1479"/>
      <c r="N193" s="1479"/>
      <c r="O193" s="1479"/>
      <c r="P193" s="1479"/>
      <c r="Q193" s="1479"/>
      <c r="R193" s="1479"/>
      <c r="S193" s="1479"/>
      <c r="T193" s="1479"/>
      <c r="U193" s="1479"/>
      <c r="V193" s="1479"/>
      <c r="W193" s="1479"/>
      <c r="X193" s="1479"/>
      <c r="Y193" s="1479"/>
      <c r="Z193" s="1479"/>
      <c r="AA193" s="1479"/>
      <c r="AB193" s="1479"/>
      <c r="AC193" s="1479"/>
      <c r="AD193" s="1479"/>
      <c r="AE193" s="1479"/>
      <c r="AF193" s="1479"/>
      <c r="AG193" s="1479"/>
      <c r="AH193" s="1479"/>
      <c r="AI193" s="1479"/>
      <c r="AJ193" s="1479"/>
      <c r="AK193" s="1479"/>
      <c r="AL193" s="1479"/>
      <c r="AM193" s="1479"/>
      <c r="AN193" s="1479"/>
      <c r="AO193" s="1479"/>
      <c r="AP193" s="1479"/>
      <c r="AQ193" s="1479"/>
      <c r="AR193" s="1479"/>
      <c r="AS193" s="1479"/>
      <c r="AT193" s="1479"/>
      <c r="AU193" s="1479"/>
      <c r="AV193" s="1479"/>
      <c r="AW193" s="1479"/>
      <c r="AX193" s="1479"/>
      <c r="AY193" s="1479"/>
      <c r="AZ193" s="1479"/>
      <c r="BA193" s="1479"/>
      <c r="BB193" s="1479"/>
      <c r="BC193" s="1479"/>
      <c r="BD193" s="1479"/>
      <c r="BE193" s="1479"/>
      <c r="BF193" s="1479"/>
      <c r="BG193" s="1479"/>
      <c r="BH193" s="1479"/>
      <c r="BI193" s="1479"/>
      <c r="BJ193" s="388" t="s">
        <v>865</v>
      </c>
    </row>
    <row r="194" spans="1:62" s="384" customFormat="1">
      <c r="A194" s="1479"/>
      <c r="B194" s="1479"/>
      <c r="C194" s="1479"/>
      <c r="D194" s="1479"/>
      <c r="E194" s="1479"/>
      <c r="F194" s="1479"/>
      <c r="G194" s="1479"/>
      <c r="H194" s="1479"/>
      <c r="I194" s="1479"/>
      <c r="J194" s="1479"/>
      <c r="K194" s="1479"/>
      <c r="L194" s="1479"/>
      <c r="M194" s="1479"/>
      <c r="N194" s="1479"/>
      <c r="O194" s="1479"/>
      <c r="P194" s="1479"/>
      <c r="Q194" s="1479"/>
      <c r="R194" s="1479"/>
      <c r="S194" s="1479"/>
      <c r="T194" s="1479"/>
      <c r="U194" s="1479"/>
      <c r="V194" s="1479"/>
      <c r="W194" s="1479"/>
      <c r="X194" s="1479"/>
      <c r="Y194" s="1479"/>
      <c r="Z194" s="1479"/>
      <c r="AA194" s="1479"/>
      <c r="AB194" s="1479"/>
      <c r="AC194" s="1479"/>
      <c r="AD194" s="1479"/>
      <c r="AE194" s="1479"/>
      <c r="AF194" s="1479"/>
      <c r="AG194" s="1479"/>
      <c r="AH194" s="1479"/>
      <c r="AI194" s="1479"/>
      <c r="AJ194" s="1479"/>
      <c r="AK194" s="1479"/>
      <c r="AL194" s="1479"/>
      <c r="AM194" s="1479"/>
      <c r="AN194" s="1479"/>
      <c r="AO194" s="1479"/>
      <c r="AP194" s="1479"/>
      <c r="AQ194" s="1479"/>
      <c r="AR194" s="1479"/>
      <c r="AS194" s="1479"/>
      <c r="AT194" s="1479"/>
      <c r="AU194" s="1479"/>
      <c r="AV194" s="1479"/>
      <c r="AW194" s="1479"/>
      <c r="AX194" s="1479"/>
      <c r="AY194" s="1479"/>
      <c r="AZ194" s="1479"/>
      <c r="BA194" s="1479"/>
      <c r="BB194" s="1479"/>
      <c r="BC194" s="1479"/>
      <c r="BD194" s="1479"/>
      <c r="BE194" s="1479"/>
      <c r="BF194" s="1479"/>
      <c r="BG194" s="1479"/>
      <c r="BH194" s="1479"/>
      <c r="BI194" s="1479"/>
      <c r="BJ194" s="388" t="s">
        <v>865</v>
      </c>
    </row>
    <row r="195" spans="1:62" s="384" customFormat="1">
      <c r="A195" s="1479"/>
      <c r="B195" s="1479"/>
      <c r="C195" s="1479"/>
      <c r="D195" s="1479"/>
      <c r="E195" s="1479"/>
      <c r="F195" s="1479"/>
      <c r="G195" s="1479"/>
      <c r="H195" s="1479"/>
      <c r="I195" s="1479"/>
      <c r="J195" s="1479"/>
      <c r="K195" s="1479"/>
      <c r="L195" s="1479"/>
      <c r="M195" s="1479"/>
      <c r="N195" s="1479"/>
      <c r="O195" s="1479"/>
      <c r="P195" s="1479"/>
      <c r="Q195" s="1479"/>
      <c r="R195" s="1479"/>
      <c r="S195" s="1479"/>
      <c r="T195" s="1479"/>
      <c r="U195" s="1479"/>
      <c r="V195" s="1479"/>
      <c r="W195" s="1479"/>
      <c r="X195" s="1479"/>
      <c r="Y195" s="1479"/>
      <c r="Z195" s="1479"/>
      <c r="AA195" s="1479"/>
      <c r="AB195" s="1479"/>
      <c r="AC195" s="1479"/>
      <c r="AD195" s="1479"/>
      <c r="AE195" s="1479"/>
      <c r="AF195" s="1479"/>
      <c r="AG195" s="1479"/>
      <c r="AH195" s="1479"/>
      <c r="AI195" s="1479"/>
      <c r="AJ195" s="1479"/>
      <c r="AK195" s="1479"/>
      <c r="AL195" s="1479"/>
      <c r="AM195" s="1479"/>
      <c r="AN195" s="1479"/>
      <c r="AO195" s="1479"/>
      <c r="AP195" s="1479"/>
      <c r="AQ195" s="1479"/>
      <c r="AR195" s="1479"/>
      <c r="AS195" s="1479"/>
      <c r="AT195" s="1479"/>
      <c r="AU195" s="1479"/>
      <c r="AV195" s="1479"/>
      <c r="AW195" s="1479"/>
      <c r="AX195" s="1479"/>
      <c r="AY195" s="1479"/>
      <c r="AZ195" s="1479"/>
      <c r="BA195" s="1479"/>
      <c r="BB195" s="1479"/>
      <c r="BC195" s="1479"/>
      <c r="BD195" s="1479"/>
      <c r="BE195" s="1479"/>
      <c r="BF195" s="1479"/>
      <c r="BG195" s="1479"/>
      <c r="BH195" s="1479"/>
      <c r="BI195" s="1479"/>
      <c r="BJ195" s="388" t="s">
        <v>865</v>
      </c>
    </row>
    <row r="196" spans="1:62" s="384" customFormat="1">
      <c r="A196" s="1479"/>
      <c r="B196" s="1479"/>
      <c r="C196" s="1479"/>
      <c r="D196" s="1479"/>
      <c r="E196" s="1479"/>
      <c r="F196" s="1479"/>
      <c r="G196" s="1479"/>
      <c r="H196" s="1479"/>
      <c r="I196" s="1479"/>
      <c r="J196" s="1479"/>
      <c r="K196" s="1479"/>
      <c r="L196" s="1479"/>
      <c r="M196" s="1479"/>
      <c r="N196" s="1479"/>
      <c r="O196" s="1479"/>
      <c r="P196" s="1479"/>
      <c r="Q196" s="1479"/>
      <c r="R196" s="1479"/>
      <c r="S196" s="1479"/>
      <c r="T196" s="1479"/>
      <c r="U196" s="1479"/>
      <c r="V196" s="1479"/>
      <c r="W196" s="1479"/>
      <c r="X196" s="1479"/>
      <c r="Y196" s="1479"/>
      <c r="Z196" s="1479"/>
      <c r="AA196" s="1479"/>
      <c r="AB196" s="1479"/>
      <c r="AC196" s="1479"/>
      <c r="AD196" s="1479"/>
      <c r="AE196" s="1479"/>
      <c r="AF196" s="1479"/>
      <c r="AG196" s="1479"/>
      <c r="AH196" s="1479"/>
      <c r="AI196" s="1479"/>
      <c r="AJ196" s="1479"/>
      <c r="AK196" s="1479"/>
      <c r="AL196" s="1479"/>
      <c r="AM196" s="1479"/>
      <c r="AN196" s="1479"/>
      <c r="AO196" s="1479"/>
      <c r="AP196" s="1479"/>
      <c r="AQ196" s="1479"/>
      <c r="AR196" s="1479"/>
      <c r="AS196" s="1479"/>
      <c r="AT196" s="1479"/>
      <c r="AU196" s="1479"/>
      <c r="AV196" s="1479"/>
      <c r="AW196" s="1479"/>
      <c r="AX196" s="1479"/>
      <c r="AY196" s="1479"/>
      <c r="AZ196" s="1479"/>
      <c r="BA196" s="1479"/>
      <c r="BB196" s="1479"/>
      <c r="BC196" s="1479"/>
      <c r="BD196" s="1479"/>
      <c r="BE196" s="1479"/>
      <c r="BF196" s="1479"/>
      <c r="BG196" s="1479"/>
      <c r="BH196" s="1479"/>
      <c r="BI196" s="1479"/>
      <c r="BJ196" s="388" t="s">
        <v>865</v>
      </c>
    </row>
    <row r="197" spans="1:62" s="384" customFormat="1">
      <c r="A197" s="1479"/>
      <c r="B197" s="1479"/>
      <c r="C197" s="1479"/>
      <c r="D197" s="1479"/>
      <c r="E197" s="1479"/>
      <c r="F197" s="1479"/>
      <c r="G197" s="1479"/>
      <c r="H197" s="1479"/>
      <c r="I197" s="1479"/>
      <c r="J197" s="1479"/>
      <c r="K197" s="1479"/>
      <c r="L197" s="1479"/>
      <c r="M197" s="1479"/>
      <c r="N197" s="1479"/>
      <c r="O197" s="1479"/>
      <c r="P197" s="1479"/>
      <c r="Q197" s="1479"/>
      <c r="R197" s="1479"/>
      <c r="S197" s="1479"/>
      <c r="T197" s="1479"/>
      <c r="U197" s="1479"/>
      <c r="V197" s="1479"/>
      <c r="W197" s="1479"/>
      <c r="X197" s="1479"/>
      <c r="Y197" s="1479"/>
      <c r="Z197" s="1479"/>
      <c r="AA197" s="1479"/>
      <c r="AB197" s="1479"/>
      <c r="AC197" s="1479"/>
      <c r="AD197" s="1479"/>
      <c r="AE197" s="1479"/>
      <c r="AF197" s="1479"/>
      <c r="AG197" s="1479"/>
      <c r="AH197" s="1479"/>
      <c r="AI197" s="1479"/>
      <c r="AJ197" s="1479"/>
      <c r="AK197" s="1479"/>
      <c r="AL197" s="1479"/>
      <c r="AM197" s="1479"/>
      <c r="AN197" s="1479"/>
      <c r="AO197" s="1479"/>
      <c r="AP197" s="1479"/>
      <c r="AQ197" s="1479"/>
      <c r="AR197" s="1479"/>
      <c r="AS197" s="1479"/>
      <c r="AT197" s="1479"/>
      <c r="AU197" s="1479"/>
      <c r="AV197" s="1479"/>
      <c r="AW197" s="1479"/>
      <c r="AX197" s="1479"/>
      <c r="AY197" s="1479"/>
      <c r="AZ197" s="1479"/>
      <c r="BA197" s="1479"/>
      <c r="BB197" s="1479"/>
      <c r="BC197" s="1479"/>
      <c r="BD197" s="1479"/>
      <c r="BE197" s="1479"/>
      <c r="BF197" s="1479"/>
      <c r="BG197" s="1479"/>
      <c r="BH197" s="1479"/>
      <c r="BI197" s="1479"/>
      <c r="BJ197" s="388" t="s">
        <v>865</v>
      </c>
    </row>
    <row r="198" spans="1:62" s="384" customFormat="1">
      <c r="A198" s="1479"/>
      <c r="B198" s="1479"/>
      <c r="C198" s="1479"/>
      <c r="D198" s="1479"/>
      <c r="E198" s="1479"/>
      <c r="F198" s="1479"/>
      <c r="G198" s="1479"/>
      <c r="H198" s="1479"/>
      <c r="I198" s="1479"/>
      <c r="J198" s="1479"/>
      <c r="K198" s="1479"/>
      <c r="L198" s="1479"/>
      <c r="M198" s="1479"/>
      <c r="N198" s="1479"/>
      <c r="O198" s="1479"/>
      <c r="P198" s="1479"/>
      <c r="Q198" s="1479"/>
      <c r="R198" s="1479"/>
      <c r="S198" s="1479"/>
      <c r="T198" s="1479"/>
      <c r="U198" s="1479"/>
      <c r="V198" s="1479"/>
      <c r="W198" s="1479"/>
      <c r="X198" s="1479"/>
      <c r="Y198" s="1479"/>
      <c r="Z198" s="1479"/>
      <c r="AA198" s="1479"/>
      <c r="AB198" s="1479"/>
      <c r="AC198" s="1479"/>
      <c r="AD198" s="1479"/>
      <c r="AE198" s="1479"/>
      <c r="AF198" s="1479"/>
      <c r="AG198" s="1479"/>
      <c r="AH198" s="1479"/>
      <c r="AI198" s="1479"/>
      <c r="AJ198" s="1479"/>
      <c r="AK198" s="1479"/>
      <c r="AL198" s="1479"/>
      <c r="AM198" s="1479"/>
      <c r="AN198" s="1479"/>
      <c r="AO198" s="1479"/>
      <c r="AP198" s="1479"/>
      <c r="AQ198" s="1479"/>
      <c r="AR198" s="1479"/>
      <c r="AS198" s="1479"/>
      <c r="AT198" s="1479"/>
      <c r="AU198" s="1479"/>
      <c r="AV198" s="1479"/>
      <c r="AW198" s="1479"/>
      <c r="AX198" s="1479"/>
      <c r="AY198" s="1479"/>
      <c r="AZ198" s="1479"/>
      <c r="BA198" s="1479"/>
      <c r="BB198" s="1479"/>
      <c r="BC198" s="1479"/>
      <c r="BD198" s="1479"/>
      <c r="BE198" s="1479"/>
      <c r="BF198" s="1479"/>
      <c r="BG198" s="1479"/>
      <c r="BH198" s="1479"/>
      <c r="BI198" s="1479"/>
      <c r="BJ198" s="388" t="s">
        <v>865</v>
      </c>
    </row>
    <row r="199" spans="1:62" s="384" customFormat="1">
      <c r="A199" s="1479"/>
      <c r="B199" s="1479"/>
      <c r="C199" s="1479"/>
      <c r="D199" s="1479"/>
      <c r="E199" s="1479"/>
      <c r="F199" s="1479"/>
      <c r="G199" s="1479"/>
      <c r="H199" s="1479"/>
      <c r="I199" s="1479"/>
      <c r="J199" s="1479"/>
      <c r="K199" s="1479"/>
      <c r="L199" s="1479"/>
      <c r="M199" s="1479"/>
      <c r="N199" s="1479"/>
      <c r="O199" s="1479"/>
      <c r="P199" s="1479"/>
      <c r="Q199" s="1479"/>
      <c r="R199" s="1479"/>
      <c r="S199" s="1479"/>
      <c r="T199" s="1479"/>
      <c r="U199" s="1479"/>
      <c r="V199" s="1479"/>
      <c r="W199" s="1479"/>
      <c r="X199" s="1479"/>
      <c r="Y199" s="1479"/>
      <c r="Z199" s="1479"/>
      <c r="AA199" s="1479"/>
      <c r="AB199" s="1479"/>
      <c r="AC199" s="1479"/>
      <c r="AD199" s="1479"/>
      <c r="AE199" s="1479"/>
      <c r="AF199" s="1479"/>
      <c r="AG199" s="1479"/>
      <c r="AH199" s="1479"/>
      <c r="AI199" s="1479"/>
      <c r="AJ199" s="1479"/>
      <c r="AK199" s="1479"/>
      <c r="AL199" s="1479"/>
      <c r="AM199" s="1479"/>
      <c r="AN199" s="1479"/>
      <c r="AO199" s="1479"/>
      <c r="AP199" s="1479"/>
      <c r="AQ199" s="1479"/>
      <c r="AR199" s="1479"/>
      <c r="AS199" s="1479"/>
      <c r="AT199" s="1479"/>
      <c r="AU199" s="1479"/>
      <c r="AV199" s="1479"/>
      <c r="AW199" s="1479"/>
      <c r="AX199" s="1479"/>
      <c r="AY199" s="1479"/>
      <c r="AZ199" s="1479"/>
      <c r="BA199" s="1479"/>
      <c r="BB199" s="1479"/>
      <c r="BC199" s="1479"/>
      <c r="BD199" s="1479"/>
      <c r="BE199" s="1479"/>
      <c r="BF199" s="1479"/>
      <c r="BG199" s="1479"/>
      <c r="BH199" s="1479"/>
      <c r="BI199" s="1479"/>
      <c r="BJ199" s="388" t="s">
        <v>865</v>
      </c>
    </row>
    <row r="200" spans="1:62" s="384" customFormat="1">
      <c r="A200" s="1479"/>
      <c r="B200" s="1479"/>
      <c r="C200" s="1479"/>
      <c r="D200" s="1479"/>
      <c r="E200" s="1479"/>
      <c r="F200" s="1479"/>
      <c r="G200" s="1479"/>
      <c r="H200" s="1479"/>
      <c r="I200" s="1479"/>
      <c r="J200" s="1479"/>
      <c r="K200" s="1479"/>
      <c r="L200" s="1479"/>
      <c r="M200" s="1479"/>
      <c r="N200" s="1479"/>
      <c r="O200" s="1479"/>
      <c r="P200" s="1479"/>
      <c r="Q200" s="1479"/>
      <c r="R200" s="1479"/>
      <c r="S200" s="1479"/>
      <c r="T200" s="1479"/>
      <c r="U200" s="1479"/>
      <c r="V200" s="1479"/>
      <c r="W200" s="1479"/>
      <c r="X200" s="1479"/>
      <c r="Y200" s="1479"/>
      <c r="Z200" s="1479"/>
      <c r="AA200" s="1479"/>
      <c r="AB200" s="1479"/>
      <c r="AC200" s="1479"/>
      <c r="AD200" s="1479"/>
      <c r="AE200" s="1479"/>
      <c r="AF200" s="1479"/>
      <c r="AG200" s="1479"/>
      <c r="AH200" s="1479"/>
      <c r="AI200" s="1479"/>
      <c r="AJ200" s="1479"/>
      <c r="AK200" s="1479"/>
      <c r="AL200" s="1479"/>
      <c r="AM200" s="1479"/>
      <c r="AN200" s="1479"/>
      <c r="AO200" s="1479"/>
      <c r="AP200" s="1479"/>
      <c r="AQ200" s="1479"/>
      <c r="AR200" s="1479"/>
      <c r="AS200" s="1479"/>
      <c r="AT200" s="1479"/>
      <c r="AU200" s="1479"/>
      <c r="AV200" s="1479"/>
      <c r="AW200" s="1479"/>
      <c r="AX200" s="1479"/>
      <c r="AY200" s="1479"/>
      <c r="AZ200" s="1479"/>
      <c r="BA200" s="1479"/>
      <c r="BB200" s="1479"/>
      <c r="BC200" s="1479"/>
      <c r="BD200" s="1479"/>
      <c r="BE200" s="1479"/>
      <c r="BF200" s="1479"/>
      <c r="BG200" s="1479"/>
      <c r="BH200" s="1479"/>
      <c r="BI200" s="1479"/>
      <c r="BJ200" s="388" t="s">
        <v>865</v>
      </c>
    </row>
    <row r="201" spans="1:62" s="384" customFormat="1">
      <c r="A201" s="1479"/>
      <c r="B201" s="1479"/>
      <c r="C201" s="1479"/>
      <c r="D201" s="1479"/>
      <c r="E201" s="1479"/>
      <c r="F201" s="1479"/>
      <c r="G201" s="1479"/>
      <c r="H201" s="1479"/>
      <c r="I201" s="1479"/>
      <c r="J201" s="1479"/>
      <c r="K201" s="1479"/>
      <c r="L201" s="1479"/>
      <c r="M201" s="1479"/>
      <c r="N201" s="1479"/>
      <c r="O201" s="1479"/>
      <c r="P201" s="1479"/>
      <c r="Q201" s="1479"/>
      <c r="R201" s="1479"/>
      <c r="S201" s="1479"/>
      <c r="T201" s="1479"/>
      <c r="U201" s="1479"/>
      <c r="V201" s="1479"/>
      <c r="W201" s="1479"/>
      <c r="X201" s="1479"/>
      <c r="Y201" s="1479"/>
      <c r="Z201" s="1479"/>
      <c r="AA201" s="1479"/>
      <c r="AB201" s="1479"/>
      <c r="AC201" s="1479"/>
      <c r="AD201" s="1479"/>
      <c r="AE201" s="1479"/>
      <c r="AF201" s="1479"/>
      <c r="AG201" s="1479"/>
      <c r="AH201" s="1479"/>
      <c r="AI201" s="1479"/>
      <c r="AJ201" s="1479"/>
      <c r="AK201" s="1479"/>
      <c r="AL201" s="1479"/>
      <c r="AM201" s="1479"/>
      <c r="AN201" s="1479"/>
      <c r="AO201" s="1479"/>
      <c r="AP201" s="1479"/>
      <c r="AQ201" s="1479"/>
      <c r="AR201" s="1479"/>
      <c r="AS201" s="1479"/>
      <c r="AT201" s="1479"/>
      <c r="AU201" s="1479"/>
      <c r="AV201" s="1479"/>
      <c r="AW201" s="1479"/>
      <c r="AX201" s="1479"/>
      <c r="AY201" s="1479"/>
      <c r="AZ201" s="1479"/>
      <c r="BA201" s="1479"/>
      <c r="BB201" s="1479"/>
      <c r="BC201" s="1479"/>
      <c r="BD201" s="1479"/>
      <c r="BE201" s="1479"/>
      <c r="BF201" s="1479"/>
      <c r="BG201" s="1479"/>
      <c r="BH201" s="1479"/>
      <c r="BI201" s="1479"/>
      <c r="BJ201" s="388" t="s">
        <v>865</v>
      </c>
    </row>
    <row r="202" spans="1:62" s="384" customFormat="1">
      <c r="A202" s="1479"/>
      <c r="B202" s="1479"/>
      <c r="C202" s="1479"/>
      <c r="D202" s="1479"/>
      <c r="E202" s="1479"/>
      <c r="F202" s="1479"/>
      <c r="G202" s="1479"/>
      <c r="H202" s="1479"/>
      <c r="I202" s="1479"/>
      <c r="J202" s="1479"/>
      <c r="K202" s="1479"/>
      <c r="L202" s="1479"/>
      <c r="M202" s="1479"/>
      <c r="N202" s="1479"/>
      <c r="O202" s="1479"/>
      <c r="P202" s="1479"/>
      <c r="Q202" s="1479"/>
      <c r="R202" s="1479"/>
      <c r="S202" s="1479"/>
      <c r="T202" s="1479"/>
      <c r="U202" s="1479"/>
      <c r="V202" s="1479"/>
      <c r="W202" s="1479"/>
      <c r="X202" s="1479"/>
      <c r="Y202" s="1479"/>
      <c r="Z202" s="1479"/>
      <c r="AA202" s="1479"/>
      <c r="AB202" s="1479"/>
      <c r="AC202" s="1479"/>
      <c r="AD202" s="1479"/>
      <c r="AE202" s="1479"/>
      <c r="AF202" s="1479"/>
      <c r="AG202" s="1479"/>
      <c r="AH202" s="1479"/>
      <c r="AI202" s="1479"/>
      <c r="AJ202" s="1479"/>
      <c r="AK202" s="1479"/>
      <c r="AL202" s="1479"/>
      <c r="AM202" s="1479"/>
      <c r="AN202" s="1479"/>
      <c r="AO202" s="1479"/>
      <c r="AP202" s="1479"/>
      <c r="AQ202" s="1479"/>
      <c r="AR202" s="1479"/>
      <c r="AS202" s="1479"/>
      <c r="AT202" s="1479"/>
      <c r="AU202" s="1479"/>
      <c r="AV202" s="1479"/>
      <c r="AW202" s="1479"/>
      <c r="AX202" s="1479"/>
      <c r="AY202" s="1479"/>
      <c r="AZ202" s="1479"/>
      <c r="BA202" s="1479"/>
      <c r="BB202" s="1479"/>
      <c r="BC202" s="1479"/>
      <c r="BD202" s="1479"/>
      <c r="BE202" s="1479"/>
      <c r="BF202" s="1479"/>
      <c r="BG202" s="1479"/>
      <c r="BH202" s="1479"/>
      <c r="BI202" s="1479"/>
      <c r="BJ202" s="388" t="s">
        <v>865</v>
      </c>
    </row>
    <row r="203" spans="1:62" s="384" customFormat="1">
      <c r="A203" s="1479"/>
      <c r="B203" s="1479"/>
      <c r="C203" s="1479"/>
      <c r="D203" s="1479"/>
      <c r="E203" s="1479"/>
      <c r="F203" s="1479"/>
      <c r="G203" s="1479"/>
      <c r="H203" s="1479"/>
      <c r="I203" s="1479"/>
      <c r="J203" s="1479"/>
      <c r="K203" s="1479"/>
      <c r="L203" s="1479"/>
      <c r="M203" s="1479"/>
      <c r="N203" s="1479"/>
      <c r="O203" s="1479"/>
      <c r="P203" s="1479"/>
      <c r="Q203" s="1479"/>
      <c r="R203" s="1479"/>
      <c r="S203" s="1479"/>
      <c r="T203" s="1479"/>
      <c r="U203" s="1479"/>
      <c r="V203" s="1479"/>
      <c r="W203" s="1479"/>
      <c r="X203" s="1479"/>
      <c r="Y203" s="1479"/>
      <c r="Z203" s="1479"/>
      <c r="AA203" s="1479"/>
      <c r="AB203" s="1479"/>
      <c r="AC203" s="1479"/>
      <c r="AD203" s="1479"/>
      <c r="AE203" s="1479"/>
      <c r="AF203" s="1479"/>
      <c r="AG203" s="1479"/>
      <c r="AH203" s="1479"/>
      <c r="AI203" s="1479"/>
      <c r="AJ203" s="1479"/>
      <c r="AK203" s="1479"/>
      <c r="AL203" s="1479"/>
      <c r="AM203" s="1479"/>
      <c r="AN203" s="1479"/>
      <c r="AO203" s="1479"/>
      <c r="AP203" s="1479"/>
      <c r="AQ203" s="1479"/>
      <c r="AR203" s="1479"/>
      <c r="AS203" s="1479"/>
      <c r="AT203" s="1479"/>
      <c r="AU203" s="1479"/>
      <c r="AV203" s="1479"/>
      <c r="AW203" s="1479"/>
      <c r="AX203" s="1479"/>
      <c r="AY203" s="1479"/>
      <c r="AZ203" s="1479"/>
      <c r="BA203" s="1479"/>
      <c r="BB203" s="1479"/>
      <c r="BC203" s="1479"/>
      <c r="BD203" s="1479"/>
      <c r="BE203" s="1479"/>
      <c r="BF203" s="1479"/>
      <c r="BG203" s="1479"/>
      <c r="BH203" s="1479"/>
      <c r="BI203" s="1479"/>
      <c r="BJ203" s="388" t="s">
        <v>865</v>
      </c>
    </row>
    <row r="204" spans="1:62" s="384" customFormat="1">
      <c r="A204" s="1479"/>
      <c r="B204" s="1479"/>
      <c r="C204" s="1479"/>
      <c r="D204" s="1479"/>
      <c r="E204" s="1479"/>
      <c r="F204" s="1479"/>
      <c r="G204" s="1479"/>
      <c r="H204" s="1479"/>
      <c r="I204" s="1479"/>
      <c r="J204" s="1479"/>
      <c r="K204" s="1479"/>
      <c r="L204" s="1479"/>
      <c r="M204" s="1479"/>
      <c r="N204" s="1479"/>
      <c r="O204" s="1479"/>
      <c r="P204" s="1479"/>
      <c r="Q204" s="1479"/>
      <c r="R204" s="1479"/>
      <c r="S204" s="1479"/>
      <c r="T204" s="1479"/>
      <c r="U204" s="1479"/>
      <c r="V204" s="1479"/>
      <c r="W204" s="1479"/>
      <c r="X204" s="1479"/>
      <c r="Y204" s="1479"/>
      <c r="Z204" s="1479"/>
      <c r="AA204" s="1479"/>
      <c r="AB204" s="1479"/>
      <c r="AC204" s="1479"/>
      <c r="AD204" s="1479"/>
      <c r="AE204" s="1479"/>
      <c r="AF204" s="1479"/>
      <c r="AG204" s="1479"/>
      <c r="AH204" s="1479"/>
      <c r="AI204" s="1479"/>
      <c r="AJ204" s="1479"/>
      <c r="AK204" s="1479"/>
      <c r="AL204" s="1479"/>
      <c r="AM204" s="1479"/>
      <c r="AN204" s="1479"/>
      <c r="AO204" s="1479"/>
      <c r="AP204" s="1479"/>
      <c r="AQ204" s="1479"/>
      <c r="AR204" s="1479"/>
      <c r="AS204" s="1479"/>
      <c r="AT204" s="1479"/>
      <c r="AU204" s="1479"/>
      <c r="AV204" s="1479"/>
      <c r="AW204" s="1479"/>
      <c r="AX204" s="1479"/>
      <c r="AY204" s="1479"/>
      <c r="AZ204" s="1479"/>
      <c r="BA204" s="1479"/>
      <c r="BB204" s="1479"/>
      <c r="BC204" s="1479"/>
      <c r="BD204" s="1479"/>
      <c r="BE204" s="1479"/>
      <c r="BF204" s="1479"/>
      <c r="BG204" s="1479"/>
      <c r="BH204" s="1479"/>
      <c r="BI204" s="1479"/>
      <c r="BJ204" s="388" t="s">
        <v>865</v>
      </c>
    </row>
    <row r="205" spans="1:62" s="384" customFormat="1">
      <c r="A205" s="1479"/>
      <c r="B205" s="1479"/>
      <c r="C205" s="1479"/>
      <c r="D205" s="1479"/>
      <c r="E205" s="1479"/>
      <c r="F205" s="1479"/>
      <c r="G205" s="1479"/>
      <c r="H205" s="1479"/>
      <c r="I205" s="1479"/>
      <c r="J205" s="1479"/>
      <c r="K205" s="1479"/>
      <c r="L205" s="1479"/>
      <c r="M205" s="1479"/>
      <c r="N205" s="1479"/>
      <c r="O205" s="1479"/>
      <c r="P205" s="1479"/>
      <c r="Q205" s="1479"/>
      <c r="R205" s="1479"/>
      <c r="S205" s="1479"/>
      <c r="T205" s="1479"/>
      <c r="U205" s="1479"/>
      <c r="V205" s="1479"/>
      <c r="W205" s="1479"/>
      <c r="X205" s="1479"/>
      <c r="Y205" s="1479"/>
      <c r="Z205" s="1479"/>
      <c r="AA205" s="1479"/>
      <c r="AB205" s="1479"/>
      <c r="AC205" s="1479"/>
      <c r="AD205" s="1479"/>
      <c r="AE205" s="1479"/>
      <c r="AF205" s="1479"/>
      <c r="AG205" s="1479"/>
      <c r="AH205" s="1479"/>
      <c r="AI205" s="1479"/>
      <c r="AJ205" s="1479"/>
      <c r="AK205" s="1479"/>
      <c r="AL205" s="1479"/>
      <c r="AM205" s="1479"/>
      <c r="AN205" s="1479"/>
      <c r="AO205" s="1479"/>
      <c r="AP205" s="1479"/>
      <c r="AQ205" s="1479"/>
      <c r="AR205" s="1479"/>
      <c r="AS205" s="1479"/>
      <c r="AT205" s="1479"/>
      <c r="AU205" s="1479"/>
      <c r="AV205" s="1479"/>
      <c r="AW205" s="1479"/>
      <c r="AX205" s="1479"/>
      <c r="AY205" s="1479"/>
      <c r="AZ205" s="1479"/>
      <c r="BA205" s="1479"/>
      <c r="BB205" s="1479"/>
      <c r="BC205" s="1479"/>
      <c r="BD205" s="1479"/>
      <c r="BE205" s="1479"/>
      <c r="BF205" s="1479"/>
      <c r="BG205" s="1479"/>
      <c r="BH205" s="1479"/>
      <c r="BI205" s="1479"/>
      <c r="BJ205" s="388" t="s">
        <v>865</v>
      </c>
    </row>
    <row r="206" spans="1:62" s="384" customFormat="1">
      <c r="A206" s="1479"/>
      <c r="B206" s="1479"/>
      <c r="C206" s="1479"/>
      <c r="D206" s="1479"/>
      <c r="E206" s="1479"/>
      <c r="F206" s="1479"/>
      <c r="G206" s="1479"/>
      <c r="H206" s="1479"/>
      <c r="I206" s="1479"/>
      <c r="J206" s="1479"/>
      <c r="K206" s="1479"/>
      <c r="L206" s="1479"/>
      <c r="M206" s="1479"/>
      <c r="N206" s="1479"/>
      <c r="O206" s="1479"/>
      <c r="P206" s="1479"/>
      <c r="Q206" s="1479"/>
      <c r="R206" s="1479"/>
      <c r="S206" s="1479"/>
      <c r="T206" s="1479"/>
      <c r="U206" s="1479"/>
      <c r="V206" s="1479"/>
      <c r="W206" s="1479"/>
      <c r="X206" s="1479"/>
      <c r="Y206" s="1479"/>
      <c r="Z206" s="1479"/>
      <c r="AA206" s="1479"/>
      <c r="AB206" s="1479"/>
      <c r="AC206" s="1479"/>
      <c r="AD206" s="1479"/>
      <c r="AE206" s="1479"/>
      <c r="AF206" s="1479"/>
      <c r="AG206" s="1479"/>
      <c r="AH206" s="1479"/>
      <c r="AI206" s="1479"/>
      <c r="AJ206" s="1479"/>
      <c r="AK206" s="1479"/>
      <c r="AL206" s="1479"/>
      <c r="AM206" s="1479"/>
      <c r="AN206" s="1479"/>
      <c r="AO206" s="1479"/>
      <c r="AP206" s="1479"/>
      <c r="AQ206" s="1479"/>
      <c r="AR206" s="1479"/>
      <c r="AS206" s="1479"/>
      <c r="AT206" s="1479"/>
      <c r="AU206" s="1479"/>
      <c r="AV206" s="1479"/>
      <c r="AW206" s="1479"/>
      <c r="AX206" s="1479"/>
      <c r="AY206" s="1479"/>
      <c r="AZ206" s="1479"/>
      <c r="BA206" s="1479"/>
      <c r="BB206" s="1479"/>
      <c r="BC206" s="1479"/>
      <c r="BD206" s="1479"/>
      <c r="BE206" s="1479"/>
      <c r="BF206" s="1479"/>
      <c r="BG206" s="1479"/>
      <c r="BH206" s="1479"/>
      <c r="BI206" s="1479"/>
      <c r="BJ206" s="388" t="s">
        <v>865</v>
      </c>
    </row>
    <row r="207" spans="1:62" s="384" customFormat="1">
      <c r="A207" s="1479"/>
      <c r="B207" s="1479"/>
      <c r="C207" s="1479"/>
      <c r="D207" s="1479"/>
      <c r="E207" s="1479"/>
      <c r="F207" s="1479"/>
      <c r="G207" s="1479"/>
      <c r="H207" s="1479"/>
      <c r="I207" s="1479"/>
      <c r="J207" s="1479"/>
      <c r="K207" s="1479"/>
      <c r="L207" s="1479"/>
      <c r="M207" s="1479"/>
      <c r="N207" s="1479"/>
      <c r="O207" s="1479"/>
      <c r="P207" s="1479"/>
      <c r="Q207" s="1479"/>
      <c r="R207" s="1479"/>
      <c r="S207" s="1479"/>
      <c r="T207" s="1479"/>
      <c r="U207" s="1479"/>
      <c r="V207" s="1479"/>
      <c r="W207" s="1479"/>
      <c r="X207" s="1479"/>
      <c r="Y207" s="1479"/>
      <c r="Z207" s="1479"/>
      <c r="AA207" s="1479"/>
      <c r="AB207" s="1479"/>
      <c r="AC207" s="1479"/>
      <c r="AD207" s="1479"/>
      <c r="AE207" s="1479"/>
      <c r="AF207" s="1479"/>
      <c r="AG207" s="1479"/>
      <c r="AH207" s="1479"/>
      <c r="AI207" s="1479"/>
      <c r="AJ207" s="1479"/>
      <c r="AK207" s="1479"/>
      <c r="AL207" s="1479"/>
      <c r="AM207" s="1479"/>
      <c r="AN207" s="1479"/>
      <c r="AO207" s="1479"/>
      <c r="AP207" s="1479"/>
      <c r="AQ207" s="1479"/>
      <c r="AR207" s="1479"/>
      <c r="AS207" s="1479"/>
      <c r="AT207" s="1479"/>
      <c r="AU207" s="1479"/>
      <c r="AV207" s="1479"/>
      <c r="AW207" s="1479"/>
      <c r="AX207" s="1479"/>
      <c r="AY207" s="1479"/>
      <c r="AZ207" s="1479"/>
      <c r="BA207" s="1479"/>
      <c r="BB207" s="1479"/>
      <c r="BC207" s="1479"/>
      <c r="BD207" s="1479"/>
      <c r="BE207" s="1479"/>
      <c r="BF207" s="1479"/>
      <c r="BG207" s="1479"/>
      <c r="BH207" s="1479"/>
      <c r="BI207" s="1479"/>
      <c r="BJ207" s="388" t="s">
        <v>865</v>
      </c>
    </row>
    <row r="208" spans="1:62" s="384" customFormat="1">
      <c r="A208" s="1479"/>
      <c r="B208" s="1479"/>
      <c r="C208" s="1479"/>
      <c r="D208" s="1479"/>
      <c r="E208" s="1479"/>
      <c r="F208" s="1479"/>
      <c r="G208" s="1479"/>
      <c r="H208" s="1479"/>
      <c r="I208" s="1479"/>
      <c r="J208" s="1479"/>
      <c r="K208" s="1479"/>
      <c r="L208" s="1479"/>
      <c r="M208" s="1479"/>
      <c r="N208" s="1479"/>
      <c r="O208" s="1479"/>
      <c r="P208" s="1479"/>
      <c r="Q208" s="1479"/>
      <c r="R208" s="1479"/>
      <c r="S208" s="1479"/>
      <c r="T208" s="1479"/>
      <c r="U208" s="1479"/>
      <c r="V208" s="1479"/>
      <c r="W208" s="1479"/>
      <c r="X208" s="1479"/>
      <c r="Y208" s="1479"/>
      <c r="Z208" s="1479"/>
      <c r="AA208" s="1479"/>
      <c r="AB208" s="1479"/>
      <c r="AC208" s="1479"/>
      <c r="AD208" s="1479"/>
      <c r="AE208" s="1479"/>
      <c r="AF208" s="1479"/>
      <c r="AG208" s="1479"/>
      <c r="AH208" s="1479"/>
      <c r="AI208" s="1479"/>
      <c r="AJ208" s="1479"/>
      <c r="AK208" s="1479"/>
      <c r="AL208" s="1479"/>
      <c r="AM208" s="1479"/>
      <c r="AN208" s="1479"/>
      <c r="AO208" s="1479"/>
      <c r="AP208" s="1479"/>
      <c r="AQ208" s="1479"/>
      <c r="AR208" s="1479"/>
      <c r="AS208" s="1479"/>
      <c r="AT208" s="1479"/>
      <c r="AU208" s="1479"/>
      <c r="AV208" s="1479"/>
      <c r="AW208" s="1479"/>
      <c r="AX208" s="1479"/>
      <c r="AY208" s="1479"/>
      <c r="AZ208" s="1479"/>
      <c r="BA208" s="1479"/>
      <c r="BB208" s="1479"/>
      <c r="BC208" s="1479"/>
      <c r="BD208" s="1479"/>
      <c r="BE208" s="1479"/>
      <c r="BF208" s="1479"/>
      <c r="BG208" s="1479"/>
      <c r="BH208" s="1479"/>
      <c r="BI208" s="1479"/>
      <c r="BJ208" s="388" t="s">
        <v>865</v>
      </c>
    </row>
    <row r="209" spans="1:62" s="384" customFormat="1">
      <c r="A209" s="1479"/>
      <c r="B209" s="1479"/>
      <c r="C209" s="1479"/>
      <c r="D209" s="1479"/>
      <c r="E209" s="1479"/>
      <c r="F209" s="1479"/>
      <c r="G209" s="1479"/>
      <c r="H209" s="1479"/>
      <c r="I209" s="1479"/>
      <c r="J209" s="1479"/>
      <c r="K209" s="1479"/>
      <c r="L209" s="1479"/>
      <c r="M209" s="1479"/>
      <c r="N209" s="1479"/>
      <c r="O209" s="1479"/>
      <c r="P209" s="1479"/>
      <c r="Q209" s="1479"/>
      <c r="R209" s="1479"/>
      <c r="S209" s="1479"/>
      <c r="T209" s="1479"/>
      <c r="U209" s="1479"/>
      <c r="V209" s="1479"/>
      <c r="W209" s="1479"/>
      <c r="X209" s="1479"/>
      <c r="Y209" s="1479"/>
      <c r="Z209" s="1479"/>
      <c r="AA209" s="1479"/>
      <c r="AB209" s="1479"/>
      <c r="AC209" s="1479"/>
      <c r="AD209" s="1479"/>
      <c r="AE209" s="1479"/>
      <c r="AF209" s="1479"/>
      <c r="AG209" s="1479"/>
      <c r="AH209" s="1479"/>
      <c r="AI209" s="1479"/>
      <c r="AJ209" s="1479"/>
      <c r="AK209" s="1479"/>
      <c r="AL209" s="1479"/>
      <c r="AM209" s="1479"/>
      <c r="AN209" s="1479"/>
      <c r="AO209" s="1479"/>
      <c r="AP209" s="1479"/>
      <c r="AQ209" s="1479"/>
      <c r="AR209" s="1479"/>
      <c r="AS209" s="1479"/>
      <c r="AT209" s="1479"/>
      <c r="AU209" s="1479"/>
      <c r="AV209" s="1479"/>
      <c r="AW209" s="1479"/>
      <c r="AX209" s="1479"/>
      <c r="AY209" s="1479"/>
      <c r="AZ209" s="1479"/>
      <c r="BA209" s="1479"/>
      <c r="BB209" s="1479"/>
      <c r="BC209" s="1479"/>
      <c r="BD209" s="1479"/>
      <c r="BE209" s="1479"/>
      <c r="BF209" s="1479"/>
      <c r="BG209" s="1479"/>
      <c r="BH209" s="1479"/>
      <c r="BI209" s="1479"/>
      <c r="BJ209" s="388" t="s">
        <v>865</v>
      </c>
    </row>
    <row r="210" spans="1:62" s="384" customFormat="1">
      <c r="A210" s="1479"/>
      <c r="B210" s="1479"/>
      <c r="C210" s="1479"/>
      <c r="D210" s="1479"/>
      <c r="E210" s="1479"/>
      <c r="F210" s="1479"/>
      <c r="G210" s="1479"/>
      <c r="H210" s="1479"/>
      <c r="I210" s="1479"/>
      <c r="J210" s="1479"/>
      <c r="K210" s="1479"/>
      <c r="L210" s="1479"/>
      <c r="M210" s="1479"/>
      <c r="N210" s="1479"/>
      <c r="O210" s="1479"/>
      <c r="P210" s="1479"/>
      <c r="Q210" s="1479"/>
      <c r="R210" s="1479"/>
      <c r="S210" s="1479"/>
      <c r="T210" s="1479"/>
      <c r="U210" s="1479"/>
      <c r="V210" s="1479"/>
      <c r="W210" s="1479"/>
      <c r="X210" s="1479"/>
      <c r="Y210" s="1479"/>
      <c r="Z210" s="1479"/>
      <c r="AA210" s="1479"/>
      <c r="AB210" s="1479"/>
      <c r="AC210" s="1479"/>
      <c r="AD210" s="1479"/>
      <c r="AE210" s="1479"/>
      <c r="AF210" s="1479"/>
      <c r="AG210" s="1479"/>
      <c r="AH210" s="1479"/>
      <c r="AI210" s="1479"/>
      <c r="AJ210" s="1479"/>
      <c r="AK210" s="1479"/>
      <c r="AL210" s="1479"/>
      <c r="AM210" s="1479"/>
      <c r="AN210" s="1479"/>
      <c r="AO210" s="1479"/>
      <c r="AP210" s="1479"/>
      <c r="AQ210" s="1479"/>
      <c r="AR210" s="1479"/>
      <c r="AS210" s="1479"/>
      <c r="AT210" s="1479"/>
      <c r="AU210" s="1479"/>
      <c r="AV210" s="1479"/>
      <c r="AW210" s="1479"/>
      <c r="AX210" s="1479"/>
      <c r="AY210" s="1479"/>
      <c r="AZ210" s="1479"/>
      <c r="BA210" s="1479"/>
      <c r="BB210" s="1479"/>
      <c r="BC210" s="1479"/>
      <c r="BD210" s="1479"/>
      <c r="BE210" s="1479"/>
      <c r="BF210" s="1479"/>
      <c r="BG210" s="1479"/>
      <c r="BH210" s="1479"/>
      <c r="BI210" s="1479"/>
      <c r="BJ210" s="388" t="s">
        <v>865</v>
      </c>
    </row>
    <row r="211" spans="1:62" s="384" customFormat="1">
      <c r="A211" s="1479"/>
      <c r="B211" s="1479"/>
      <c r="C211" s="1479"/>
      <c r="D211" s="1479"/>
      <c r="E211" s="1479"/>
      <c r="F211" s="1479"/>
      <c r="G211" s="1479"/>
      <c r="H211" s="1479"/>
      <c r="I211" s="1479"/>
      <c r="J211" s="1479"/>
      <c r="K211" s="1479"/>
      <c r="L211" s="1479"/>
      <c r="M211" s="1479"/>
      <c r="N211" s="1479"/>
      <c r="O211" s="1479"/>
      <c r="P211" s="1479"/>
      <c r="Q211" s="1479"/>
      <c r="R211" s="1479"/>
      <c r="S211" s="1479"/>
      <c r="T211" s="1479"/>
      <c r="U211" s="1479"/>
      <c r="V211" s="1479"/>
      <c r="W211" s="1479"/>
      <c r="X211" s="1479"/>
      <c r="Y211" s="1479"/>
      <c r="Z211" s="1479"/>
      <c r="AA211" s="1479"/>
      <c r="AB211" s="1479"/>
      <c r="AC211" s="1479"/>
      <c r="AD211" s="1479"/>
      <c r="AE211" s="1479"/>
      <c r="AF211" s="1479"/>
      <c r="AG211" s="1479"/>
      <c r="AH211" s="1479"/>
      <c r="AI211" s="1479"/>
      <c r="AJ211" s="1479"/>
      <c r="AK211" s="1479"/>
      <c r="AL211" s="1479"/>
      <c r="AM211" s="1479"/>
      <c r="AN211" s="1479"/>
      <c r="AO211" s="1479"/>
      <c r="AP211" s="1479"/>
      <c r="AQ211" s="1479"/>
      <c r="AR211" s="1479"/>
      <c r="AS211" s="1479"/>
      <c r="AT211" s="1479"/>
      <c r="AU211" s="1479"/>
      <c r="AV211" s="1479"/>
      <c r="AW211" s="1479"/>
      <c r="AX211" s="1479"/>
      <c r="AY211" s="1479"/>
      <c r="AZ211" s="1479"/>
      <c r="BA211" s="1479"/>
      <c r="BB211" s="1479"/>
      <c r="BC211" s="1479"/>
      <c r="BD211" s="1479"/>
      <c r="BE211" s="1479"/>
      <c r="BF211" s="1479"/>
      <c r="BG211" s="1479"/>
      <c r="BH211" s="1479"/>
      <c r="BI211" s="1479"/>
      <c r="BJ211" s="388" t="s">
        <v>865</v>
      </c>
    </row>
    <row r="212" spans="1:62" s="384" customFormat="1">
      <c r="A212" s="1479"/>
      <c r="B212" s="1479"/>
      <c r="C212" s="1479"/>
      <c r="D212" s="1479"/>
      <c r="E212" s="1479"/>
      <c r="F212" s="1479"/>
      <c r="G212" s="1479"/>
      <c r="H212" s="1479"/>
      <c r="I212" s="1479"/>
      <c r="J212" s="1479"/>
      <c r="K212" s="1479"/>
      <c r="L212" s="1479"/>
      <c r="M212" s="1479"/>
      <c r="N212" s="1479"/>
      <c r="O212" s="1479"/>
      <c r="P212" s="1479"/>
      <c r="Q212" s="1479"/>
      <c r="R212" s="1479"/>
      <c r="S212" s="1479"/>
      <c r="T212" s="1479"/>
      <c r="U212" s="1479"/>
      <c r="V212" s="1479"/>
      <c r="W212" s="1479"/>
      <c r="X212" s="1479"/>
      <c r="Y212" s="1479"/>
      <c r="Z212" s="1479"/>
      <c r="AA212" s="1479"/>
      <c r="AB212" s="1479"/>
      <c r="AC212" s="1479"/>
      <c r="AD212" s="1479"/>
      <c r="AE212" s="1479"/>
      <c r="AF212" s="1479"/>
      <c r="AG212" s="1479"/>
      <c r="AH212" s="1479"/>
      <c r="AI212" s="1479"/>
      <c r="AJ212" s="1479"/>
      <c r="AK212" s="1479"/>
      <c r="AL212" s="1479"/>
      <c r="AM212" s="1479"/>
      <c r="AN212" s="1479"/>
      <c r="AO212" s="1479"/>
      <c r="AP212" s="1479"/>
      <c r="AQ212" s="1479"/>
      <c r="AR212" s="1479"/>
      <c r="AS212" s="1479"/>
      <c r="AT212" s="1479"/>
      <c r="AU212" s="1479"/>
      <c r="AV212" s="1479"/>
      <c r="AW212" s="1479"/>
      <c r="AX212" s="1479"/>
      <c r="AY212" s="1479"/>
      <c r="AZ212" s="1479"/>
      <c r="BA212" s="1479"/>
      <c r="BB212" s="1479"/>
      <c r="BC212" s="1479"/>
      <c r="BD212" s="1479"/>
      <c r="BE212" s="1479"/>
      <c r="BF212" s="1479"/>
      <c r="BG212" s="1479"/>
      <c r="BH212" s="1479"/>
      <c r="BI212" s="1479"/>
      <c r="BJ212" s="388" t="s">
        <v>865</v>
      </c>
    </row>
    <row r="213" spans="1:62" s="384" customFormat="1">
      <c r="A213" s="1479"/>
      <c r="B213" s="1479"/>
      <c r="C213" s="1479"/>
      <c r="D213" s="1479"/>
      <c r="E213" s="1479"/>
      <c r="F213" s="1479"/>
      <c r="G213" s="1479"/>
      <c r="H213" s="1479"/>
      <c r="I213" s="1479"/>
      <c r="J213" s="1479"/>
      <c r="K213" s="1479"/>
      <c r="L213" s="1479"/>
      <c r="M213" s="1479"/>
      <c r="N213" s="1479"/>
      <c r="O213" s="1479"/>
      <c r="P213" s="1479"/>
      <c r="Q213" s="1479"/>
      <c r="R213" s="1479"/>
      <c r="S213" s="1479"/>
      <c r="T213" s="1479"/>
      <c r="U213" s="1479"/>
      <c r="V213" s="1479"/>
      <c r="W213" s="1479"/>
      <c r="X213" s="1479"/>
      <c r="Y213" s="1479"/>
      <c r="Z213" s="1479"/>
      <c r="AA213" s="1479"/>
      <c r="AB213" s="1479"/>
      <c r="AC213" s="1479"/>
      <c r="AD213" s="1479"/>
      <c r="AE213" s="1479"/>
      <c r="AF213" s="1479"/>
      <c r="AG213" s="1479"/>
      <c r="AH213" s="1479"/>
      <c r="AI213" s="1479"/>
      <c r="AJ213" s="1479"/>
      <c r="AK213" s="1479"/>
      <c r="AL213" s="1479"/>
      <c r="AM213" s="1479"/>
      <c r="AN213" s="1479"/>
      <c r="AO213" s="1479"/>
      <c r="AP213" s="1479"/>
      <c r="AQ213" s="1479"/>
      <c r="AR213" s="1479"/>
      <c r="AS213" s="1479"/>
      <c r="AT213" s="1479"/>
      <c r="AU213" s="1479"/>
      <c r="AV213" s="1479"/>
      <c r="AW213" s="1479"/>
      <c r="AX213" s="1479"/>
      <c r="AY213" s="1479"/>
      <c r="AZ213" s="1479"/>
      <c r="BA213" s="1479"/>
      <c r="BB213" s="1479"/>
      <c r="BC213" s="1479"/>
      <c r="BD213" s="1479"/>
      <c r="BE213" s="1479"/>
      <c r="BF213" s="1479"/>
      <c r="BG213" s="1479"/>
      <c r="BH213" s="1479"/>
      <c r="BI213" s="1479"/>
      <c r="BJ213" s="388" t="s">
        <v>865</v>
      </c>
    </row>
    <row r="214" spans="1:62" s="384" customFormat="1">
      <c r="A214" s="1479"/>
      <c r="B214" s="1479"/>
      <c r="C214" s="1479"/>
      <c r="D214" s="1479"/>
      <c r="E214" s="1479"/>
      <c r="F214" s="1479"/>
      <c r="G214" s="1479"/>
      <c r="H214" s="1479"/>
      <c r="I214" s="1479"/>
      <c r="J214" s="1479"/>
      <c r="K214" s="1479"/>
      <c r="L214" s="1479"/>
      <c r="M214" s="1479"/>
      <c r="N214" s="1479"/>
      <c r="O214" s="1479"/>
      <c r="P214" s="1479"/>
      <c r="Q214" s="1479"/>
      <c r="R214" s="1479"/>
      <c r="S214" s="1479"/>
      <c r="T214" s="1479"/>
      <c r="U214" s="1479"/>
      <c r="V214" s="1479"/>
      <c r="W214" s="1479"/>
      <c r="X214" s="1479"/>
      <c r="Y214" s="1479"/>
      <c r="Z214" s="1479"/>
      <c r="AA214" s="1479"/>
      <c r="AB214" s="1479"/>
      <c r="AC214" s="1479"/>
      <c r="AD214" s="1479"/>
      <c r="AE214" s="1479"/>
      <c r="AF214" s="1479"/>
      <c r="AG214" s="1479"/>
      <c r="AH214" s="1479"/>
      <c r="AI214" s="1479"/>
      <c r="AJ214" s="1479"/>
      <c r="AK214" s="1479"/>
      <c r="AL214" s="1479"/>
      <c r="AM214" s="1479"/>
      <c r="AN214" s="1479"/>
      <c r="AO214" s="1479"/>
      <c r="AP214" s="1479"/>
      <c r="AQ214" s="1479"/>
      <c r="AR214" s="1479"/>
      <c r="AS214" s="1479"/>
      <c r="AT214" s="1479"/>
      <c r="AU214" s="1479"/>
      <c r="AV214" s="1479"/>
      <c r="AW214" s="1479"/>
      <c r="AX214" s="1479"/>
      <c r="AY214" s="1479"/>
      <c r="AZ214" s="1479"/>
      <c r="BA214" s="1479"/>
      <c r="BB214" s="1479"/>
      <c r="BC214" s="1479"/>
      <c r="BD214" s="1479"/>
      <c r="BE214" s="1479"/>
      <c r="BF214" s="1479"/>
      <c r="BG214" s="1479"/>
      <c r="BH214" s="1479"/>
      <c r="BI214" s="1479"/>
      <c r="BJ214" s="388" t="s">
        <v>865</v>
      </c>
    </row>
    <row r="215" spans="1:62" s="384" customFormat="1">
      <c r="A215" s="1479"/>
      <c r="B215" s="1479"/>
      <c r="C215" s="1479"/>
      <c r="D215" s="1479"/>
      <c r="E215" s="1479"/>
      <c r="F215" s="1479"/>
      <c r="G215" s="1479"/>
      <c r="H215" s="1479"/>
      <c r="I215" s="1479"/>
      <c r="J215" s="1479"/>
      <c r="K215" s="1479"/>
      <c r="L215" s="1479"/>
      <c r="M215" s="1479"/>
      <c r="N215" s="1479"/>
      <c r="O215" s="1479"/>
      <c r="P215" s="1479"/>
      <c r="Q215" s="1479"/>
      <c r="R215" s="1479"/>
      <c r="S215" s="1479"/>
      <c r="T215" s="1479"/>
      <c r="U215" s="1479"/>
      <c r="V215" s="1479"/>
      <c r="W215" s="1479"/>
      <c r="X215" s="1479"/>
      <c r="Y215" s="1479"/>
      <c r="Z215" s="1479"/>
      <c r="AA215" s="1479"/>
      <c r="AB215" s="1479"/>
      <c r="AC215" s="1479"/>
      <c r="AD215" s="1479"/>
      <c r="AE215" s="1479"/>
      <c r="AF215" s="1479"/>
      <c r="AG215" s="1479"/>
      <c r="AH215" s="1479"/>
      <c r="AI215" s="1479"/>
      <c r="AJ215" s="1479"/>
      <c r="AK215" s="1479"/>
      <c r="AL215" s="1479"/>
      <c r="AM215" s="1479"/>
      <c r="AN215" s="1479"/>
      <c r="AO215" s="1479"/>
      <c r="AP215" s="1479"/>
      <c r="AQ215" s="1479"/>
      <c r="AR215" s="1479"/>
      <c r="AS215" s="1479"/>
      <c r="AT215" s="1479"/>
      <c r="AU215" s="1479"/>
      <c r="AV215" s="1479"/>
      <c r="AW215" s="1479"/>
      <c r="AX215" s="1479"/>
      <c r="AY215" s="1479"/>
      <c r="AZ215" s="1479"/>
      <c r="BA215" s="1479"/>
      <c r="BB215" s="1479"/>
      <c r="BC215" s="1479"/>
      <c r="BD215" s="1479"/>
      <c r="BE215" s="1479"/>
      <c r="BF215" s="1479"/>
      <c r="BG215" s="1479"/>
      <c r="BH215" s="1479"/>
      <c r="BI215" s="1479"/>
      <c r="BJ215" s="388" t="s">
        <v>865</v>
      </c>
    </row>
    <row r="216" spans="1:62" s="384" customFormat="1">
      <c r="A216" s="1479"/>
      <c r="B216" s="1479"/>
      <c r="C216" s="1479"/>
      <c r="D216" s="1479"/>
      <c r="E216" s="1479"/>
      <c r="F216" s="1479"/>
      <c r="G216" s="1479"/>
      <c r="H216" s="1479"/>
      <c r="I216" s="1479"/>
      <c r="J216" s="1479"/>
      <c r="K216" s="1479"/>
      <c r="L216" s="1479"/>
      <c r="M216" s="1479"/>
      <c r="N216" s="1479"/>
      <c r="O216" s="1479"/>
      <c r="P216" s="1479"/>
      <c r="Q216" s="1479"/>
      <c r="R216" s="1479"/>
      <c r="S216" s="1479"/>
      <c r="T216" s="1479"/>
      <c r="U216" s="1479"/>
      <c r="V216" s="1479"/>
      <c r="W216" s="1479"/>
      <c r="X216" s="1479"/>
      <c r="Y216" s="1479"/>
      <c r="Z216" s="1479"/>
      <c r="AA216" s="1479"/>
      <c r="AB216" s="1479"/>
      <c r="AC216" s="1479"/>
      <c r="AD216" s="1479"/>
      <c r="AE216" s="1479"/>
      <c r="AF216" s="1479"/>
      <c r="AG216" s="1479"/>
      <c r="AH216" s="1479"/>
      <c r="AI216" s="1479"/>
      <c r="AJ216" s="1479"/>
      <c r="AK216" s="1479"/>
      <c r="AL216" s="1479"/>
      <c r="AM216" s="1479"/>
      <c r="AN216" s="1479"/>
      <c r="AO216" s="1479"/>
      <c r="AP216" s="1479"/>
      <c r="AQ216" s="1479"/>
      <c r="AR216" s="1479"/>
      <c r="AS216" s="1479"/>
      <c r="AT216" s="1479"/>
      <c r="AU216" s="1479"/>
      <c r="AV216" s="1479"/>
      <c r="AW216" s="1479"/>
      <c r="AX216" s="1479"/>
      <c r="AY216" s="1479"/>
      <c r="AZ216" s="1479"/>
      <c r="BA216" s="1479"/>
      <c r="BB216" s="1479"/>
      <c r="BC216" s="1479"/>
      <c r="BD216" s="1479"/>
      <c r="BE216" s="1479"/>
      <c r="BF216" s="1479"/>
      <c r="BG216" s="1479"/>
      <c r="BH216" s="1479"/>
      <c r="BI216" s="1479"/>
      <c r="BJ216" s="388" t="s">
        <v>865</v>
      </c>
    </row>
    <row r="217" spans="1:62" s="384" customFormat="1">
      <c r="A217" s="1479"/>
      <c r="B217" s="1479"/>
      <c r="C217" s="1479"/>
      <c r="D217" s="1479"/>
      <c r="E217" s="1479"/>
      <c r="F217" s="1479"/>
      <c r="G217" s="1479"/>
      <c r="H217" s="1479"/>
      <c r="I217" s="1479"/>
      <c r="J217" s="1479"/>
      <c r="K217" s="1479"/>
      <c r="L217" s="1479"/>
      <c r="M217" s="1479"/>
      <c r="N217" s="1479"/>
      <c r="O217" s="1479"/>
      <c r="P217" s="1479"/>
      <c r="Q217" s="1479"/>
      <c r="R217" s="1479"/>
      <c r="S217" s="1479"/>
      <c r="T217" s="1479"/>
      <c r="U217" s="1479"/>
      <c r="V217" s="1479"/>
      <c r="W217" s="1479"/>
      <c r="X217" s="1479"/>
      <c r="Y217" s="1479"/>
      <c r="Z217" s="1479"/>
      <c r="AA217" s="1479"/>
      <c r="AB217" s="1479"/>
      <c r="AC217" s="1479"/>
      <c r="AD217" s="1479"/>
      <c r="AE217" s="1479"/>
      <c r="AF217" s="1479"/>
      <c r="AG217" s="1479"/>
      <c r="AH217" s="1479"/>
      <c r="AI217" s="1479"/>
      <c r="AJ217" s="1479"/>
      <c r="AK217" s="1479"/>
      <c r="AL217" s="1479"/>
      <c r="AM217" s="1479"/>
      <c r="AN217" s="1479"/>
      <c r="AO217" s="1479"/>
      <c r="AP217" s="1479"/>
      <c r="AQ217" s="1479"/>
      <c r="AR217" s="1479"/>
      <c r="AS217" s="1479"/>
      <c r="AT217" s="1479"/>
      <c r="AU217" s="1479"/>
      <c r="AV217" s="1479"/>
      <c r="AW217" s="1479"/>
      <c r="AX217" s="1479"/>
      <c r="AY217" s="1479"/>
      <c r="AZ217" s="1479"/>
      <c r="BA217" s="1479"/>
      <c r="BB217" s="1479"/>
      <c r="BC217" s="1479"/>
      <c r="BD217" s="1479"/>
      <c r="BE217" s="1479"/>
      <c r="BF217" s="1479"/>
      <c r="BG217" s="1479"/>
      <c r="BH217" s="1479"/>
      <c r="BI217" s="1479"/>
      <c r="BJ217" s="388" t="s">
        <v>865</v>
      </c>
    </row>
    <row r="218" spans="1:62" s="384" customFormat="1">
      <c r="A218" s="1479"/>
      <c r="B218" s="1479"/>
      <c r="C218" s="1479"/>
      <c r="D218" s="1479"/>
      <c r="E218" s="1479"/>
      <c r="F218" s="1479"/>
      <c r="G218" s="1479"/>
      <c r="H218" s="1479"/>
      <c r="I218" s="1479"/>
      <c r="J218" s="1479"/>
      <c r="K218" s="1479"/>
      <c r="L218" s="1479"/>
      <c r="M218" s="1479"/>
      <c r="N218" s="1479"/>
      <c r="O218" s="1479"/>
      <c r="P218" s="1479"/>
      <c r="Q218" s="1479"/>
      <c r="R218" s="1479"/>
      <c r="S218" s="1479"/>
      <c r="T218" s="1479"/>
      <c r="U218" s="1479"/>
      <c r="V218" s="1479"/>
      <c r="W218" s="1479"/>
      <c r="X218" s="1479"/>
      <c r="Y218" s="1479"/>
      <c r="Z218" s="1479"/>
      <c r="AA218" s="1479"/>
      <c r="AB218" s="1479"/>
      <c r="AC218" s="1479"/>
      <c r="AD218" s="1479"/>
      <c r="AE218" s="1479"/>
      <c r="AF218" s="1479"/>
      <c r="AG218" s="1479"/>
      <c r="AH218" s="1479"/>
      <c r="AI218" s="1479"/>
      <c r="AJ218" s="1479"/>
      <c r="AK218" s="1479"/>
      <c r="AL218" s="1479"/>
      <c r="AM218" s="1479"/>
      <c r="AN218" s="1479"/>
      <c r="AO218" s="1479"/>
      <c r="AP218" s="1479"/>
      <c r="AQ218" s="1479"/>
      <c r="AR218" s="1479"/>
      <c r="AS218" s="1479"/>
      <c r="AT218" s="1479"/>
      <c r="AU218" s="1479"/>
      <c r="AV218" s="1479"/>
      <c r="AW218" s="1479"/>
      <c r="AX218" s="1479"/>
      <c r="AY218" s="1479"/>
      <c r="AZ218" s="1479"/>
      <c r="BA218" s="1479"/>
      <c r="BB218" s="1479"/>
      <c r="BC218" s="1479"/>
      <c r="BD218" s="1479"/>
      <c r="BE218" s="1479"/>
      <c r="BF218" s="1479"/>
      <c r="BG218" s="1479"/>
      <c r="BH218" s="1479"/>
      <c r="BI218" s="1479"/>
      <c r="BJ218" s="388" t="s">
        <v>865</v>
      </c>
    </row>
    <row r="219" spans="1:62" s="384" customFormat="1">
      <c r="A219" s="1479"/>
      <c r="B219" s="1479"/>
      <c r="C219" s="1479"/>
      <c r="D219" s="1479"/>
      <c r="E219" s="1479"/>
      <c r="F219" s="1479"/>
      <c r="G219" s="1479"/>
      <c r="H219" s="1479"/>
      <c r="I219" s="1479"/>
      <c r="J219" s="1479"/>
      <c r="K219" s="1479"/>
      <c r="L219" s="1479"/>
      <c r="M219" s="1479"/>
      <c r="N219" s="1479"/>
      <c r="O219" s="1479"/>
      <c r="P219" s="1479"/>
      <c r="Q219" s="1479"/>
      <c r="R219" s="1479"/>
      <c r="S219" s="1479"/>
      <c r="T219" s="1479"/>
      <c r="U219" s="1479"/>
      <c r="V219" s="1479"/>
      <c r="W219" s="1479"/>
      <c r="X219" s="1479"/>
      <c r="Y219" s="1479"/>
      <c r="Z219" s="1479"/>
      <c r="AA219" s="1479"/>
      <c r="AB219" s="1479"/>
      <c r="AC219" s="1479"/>
      <c r="AD219" s="1479"/>
      <c r="AE219" s="1479"/>
      <c r="AF219" s="1479"/>
      <c r="AG219" s="1479"/>
      <c r="AH219" s="1479"/>
      <c r="AI219" s="1479"/>
      <c r="AJ219" s="1479"/>
      <c r="AK219" s="1479"/>
      <c r="AL219" s="1479"/>
      <c r="AM219" s="1479"/>
      <c r="AN219" s="1479"/>
      <c r="AO219" s="1479"/>
      <c r="AP219" s="1479"/>
      <c r="AQ219" s="1479"/>
      <c r="AR219" s="1479"/>
      <c r="AS219" s="1479"/>
      <c r="AT219" s="1479"/>
      <c r="AU219" s="1479"/>
      <c r="AV219" s="1479"/>
      <c r="AW219" s="1479"/>
      <c r="AX219" s="1479"/>
      <c r="AY219" s="1479"/>
      <c r="AZ219" s="1479"/>
      <c r="BA219" s="1479"/>
      <c r="BB219" s="1479"/>
      <c r="BC219" s="1479"/>
      <c r="BD219" s="1479"/>
      <c r="BE219" s="1479"/>
      <c r="BF219" s="1479"/>
      <c r="BG219" s="1479"/>
      <c r="BH219" s="1479"/>
      <c r="BI219" s="1479"/>
      <c r="BJ219" s="388" t="s">
        <v>865</v>
      </c>
    </row>
    <row r="220" spans="1:62" s="384" customFormat="1">
      <c r="A220" s="1479"/>
      <c r="B220" s="1479"/>
      <c r="C220" s="1479"/>
      <c r="D220" s="1479"/>
      <c r="E220" s="1479"/>
      <c r="F220" s="1479"/>
      <c r="G220" s="1479"/>
      <c r="H220" s="1479"/>
      <c r="I220" s="1479"/>
      <c r="J220" s="1479"/>
      <c r="K220" s="1479"/>
      <c r="L220" s="1479"/>
      <c r="M220" s="1479"/>
      <c r="N220" s="1479"/>
      <c r="O220" s="1479"/>
      <c r="P220" s="1479"/>
      <c r="Q220" s="1479"/>
      <c r="R220" s="1479"/>
      <c r="S220" s="1479"/>
      <c r="T220" s="1479"/>
      <c r="U220" s="1479"/>
      <c r="V220" s="1479"/>
      <c r="W220" s="1479"/>
      <c r="X220" s="1479"/>
      <c r="Y220" s="1479"/>
      <c r="Z220" s="1479"/>
      <c r="AA220" s="1479"/>
      <c r="AB220" s="1479"/>
      <c r="AC220" s="1479"/>
      <c r="AD220" s="1479"/>
      <c r="AE220" s="1479"/>
      <c r="AF220" s="1479"/>
      <c r="AG220" s="1479"/>
      <c r="AH220" s="1479"/>
      <c r="AI220" s="1479"/>
      <c r="AJ220" s="1479"/>
      <c r="AK220" s="1479"/>
      <c r="AL220" s="1479"/>
      <c r="AM220" s="1479"/>
      <c r="AN220" s="1479"/>
      <c r="AO220" s="1479"/>
      <c r="AP220" s="1479"/>
      <c r="AQ220" s="1479"/>
      <c r="AR220" s="1479"/>
      <c r="AS220" s="1479"/>
      <c r="AT220" s="1479"/>
      <c r="AU220" s="1479"/>
      <c r="AV220" s="1479"/>
      <c r="AW220" s="1479"/>
      <c r="AX220" s="1479"/>
      <c r="AY220" s="1479"/>
      <c r="AZ220" s="1479"/>
      <c r="BA220" s="1479"/>
      <c r="BB220" s="1479"/>
      <c r="BC220" s="1479"/>
      <c r="BD220" s="1479"/>
      <c r="BE220" s="1479"/>
      <c r="BF220" s="1479"/>
      <c r="BG220" s="1479"/>
      <c r="BH220" s="1479"/>
      <c r="BI220" s="1479"/>
      <c r="BJ220" s="388" t="s">
        <v>865</v>
      </c>
    </row>
    <row r="221" spans="1:62" s="384" customFormat="1">
      <c r="A221" s="1479"/>
      <c r="B221" s="1479"/>
      <c r="C221" s="1479"/>
      <c r="D221" s="1479"/>
      <c r="E221" s="1479"/>
      <c r="F221" s="1479"/>
      <c r="G221" s="1479"/>
      <c r="H221" s="1479"/>
      <c r="I221" s="1479"/>
      <c r="J221" s="1479"/>
      <c r="K221" s="1479"/>
      <c r="L221" s="1479"/>
      <c r="M221" s="1479"/>
      <c r="N221" s="1479"/>
      <c r="O221" s="1479"/>
      <c r="P221" s="1479"/>
      <c r="Q221" s="1479"/>
      <c r="R221" s="1479"/>
      <c r="S221" s="1479"/>
      <c r="T221" s="1479"/>
      <c r="U221" s="1479"/>
      <c r="V221" s="1479"/>
      <c r="W221" s="1479"/>
      <c r="X221" s="1479"/>
      <c r="Y221" s="1479"/>
      <c r="Z221" s="1479"/>
      <c r="AA221" s="1479"/>
      <c r="AB221" s="1479"/>
      <c r="AC221" s="1479"/>
      <c r="AD221" s="1479"/>
      <c r="AE221" s="1479"/>
      <c r="AF221" s="1479"/>
      <c r="AG221" s="1479"/>
      <c r="AH221" s="1479"/>
      <c r="AI221" s="1479"/>
      <c r="AJ221" s="1479"/>
      <c r="AK221" s="1479"/>
      <c r="AL221" s="1479"/>
      <c r="AM221" s="1479"/>
      <c r="AN221" s="1479"/>
      <c r="AO221" s="1479"/>
      <c r="AP221" s="1479"/>
      <c r="AQ221" s="1479"/>
      <c r="AR221" s="1479"/>
      <c r="AS221" s="1479"/>
      <c r="AT221" s="1479"/>
      <c r="AU221" s="1479"/>
      <c r="AV221" s="1479"/>
      <c r="AW221" s="1479"/>
      <c r="AX221" s="1479"/>
      <c r="AY221" s="1479"/>
      <c r="AZ221" s="1479"/>
      <c r="BA221" s="1479"/>
      <c r="BB221" s="1479"/>
      <c r="BC221" s="1479"/>
      <c r="BD221" s="1479"/>
      <c r="BE221" s="1479"/>
      <c r="BF221" s="1479"/>
      <c r="BG221" s="1479"/>
      <c r="BH221" s="1479"/>
      <c r="BI221" s="1479"/>
      <c r="BJ221" s="388" t="s">
        <v>865</v>
      </c>
    </row>
    <row r="222" spans="1:62" s="384" customFormat="1">
      <c r="A222" s="1479"/>
      <c r="B222" s="1479"/>
      <c r="C222" s="1479"/>
      <c r="D222" s="1479"/>
      <c r="E222" s="1479"/>
      <c r="F222" s="1479"/>
      <c r="G222" s="1479"/>
      <c r="H222" s="1479"/>
      <c r="I222" s="1479"/>
      <c r="J222" s="1479"/>
      <c r="K222" s="1479"/>
      <c r="L222" s="1479"/>
      <c r="M222" s="1479"/>
      <c r="N222" s="1479"/>
      <c r="O222" s="1479"/>
      <c r="P222" s="1479"/>
      <c r="Q222" s="1479"/>
      <c r="R222" s="1479"/>
      <c r="S222" s="1479"/>
      <c r="T222" s="1479"/>
      <c r="U222" s="1479"/>
      <c r="V222" s="1479"/>
      <c r="W222" s="1479"/>
      <c r="X222" s="1479"/>
      <c r="Y222" s="1479"/>
      <c r="Z222" s="1479"/>
      <c r="AA222" s="1479"/>
      <c r="AB222" s="1479"/>
      <c r="AC222" s="1479"/>
      <c r="AD222" s="1479"/>
      <c r="AE222" s="1479"/>
      <c r="AF222" s="1479"/>
      <c r="AG222" s="1479"/>
      <c r="AH222" s="1479"/>
      <c r="AI222" s="1479"/>
      <c r="AJ222" s="1479"/>
      <c r="AK222" s="1479"/>
      <c r="AL222" s="1479"/>
      <c r="AM222" s="1479"/>
      <c r="AN222" s="1479"/>
      <c r="AO222" s="1479"/>
      <c r="AP222" s="1479"/>
      <c r="AQ222" s="1479"/>
      <c r="AR222" s="1479"/>
      <c r="AS222" s="1479"/>
      <c r="AT222" s="1479"/>
      <c r="AU222" s="1479"/>
      <c r="AV222" s="1479"/>
      <c r="AW222" s="1479"/>
      <c r="AX222" s="1479"/>
      <c r="AY222" s="1479"/>
      <c r="AZ222" s="1479"/>
      <c r="BA222" s="1479"/>
      <c r="BB222" s="1479"/>
      <c r="BC222" s="1479"/>
      <c r="BD222" s="1479"/>
      <c r="BE222" s="1479"/>
      <c r="BF222" s="1479"/>
      <c r="BG222" s="1479"/>
      <c r="BH222" s="1479"/>
      <c r="BI222" s="1479"/>
      <c r="BJ222" s="388" t="s">
        <v>865</v>
      </c>
    </row>
    <row r="223" spans="1:62" s="384" customFormat="1">
      <c r="A223" s="1479"/>
      <c r="B223" s="1479"/>
      <c r="C223" s="1479"/>
      <c r="D223" s="1479"/>
      <c r="E223" s="1479"/>
      <c r="F223" s="1479"/>
      <c r="G223" s="1479"/>
      <c r="H223" s="1479"/>
      <c r="I223" s="1479"/>
      <c r="J223" s="1479"/>
      <c r="K223" s="1479"/>
      <c r="L223" s="1479"/>
      <c r="M223" s="1479"/>
      <c r="N223" s="1479"/>
      <c r="O223" s="1479"/>
      <c r="P223" s="1479"/>
      <c r="Q223" s="1479"/>
      <c r="R223" s="1479"/>
      <c r="S223" s="1479"/>
      <c r="T223" s="1479"/>
      <c r="U223" s="1479"/>
      <c r="V223" s="1479"/>
      <c r="W223" s="1479"/>
      <c r="X223" s="1479"/>
      <c r="Y223" s="1479"/>
      <c r="Z223" s="1479"/>
      <c r="AA223" s="1479"/>
      <c r="AB223" s="1479"/>
      <c r="AC223" s="1479"/>
      <c r="AD223" s="1479"/>
      <c r="AE223" s="1479"/>
      <c r="AF223" s="1479"/>
      <c r="AG223" s="1479"/>
      <c r="AH223" s="1479"/>
      <c r="AI223" s="1479"/>
      <c r="AJ223" s="1479"/>
      <c r="AK223" s="1479"/>
      <c r="AL223" s="1479"/>
      <c r="AM223" s="1479"/>
      <c r="AN223" s="1479"/>
      <c r="AO223" s="1479"/>
      <c r="AP223" s="1479"/>
      <c r="AQ223" s="1479"/>
      <c r="AR223" s="1479"/>
      <c r="AS223" s="1479"/>
      <c r="AT223" s="1479"/>
      <c r="AU223" s="1479"/>
      <c r="AV223" s="1479"/>
      <c r="AW223" s="1479"/>
      <c r="AX223" s="1479"/>
      <c r="AY223" s="1479"/>
      <c r="AZ223" s="1479"/>
      <c r="BA223" s="1479"/>
      <c r="BB223" s="1479"/>
      <c r="BC223" s="1479"/>
      <c r="BD223" s="1479"/>
      <c r="BE223" s="1479"/>
      <c r="BF223" s="1479"/>
      <c r="BG223" s="1479"/>
      <c r="BH223" s="1479"/>
      <c r="BI223" s="1479"/>
      <c r="BJ223" s="388" t="s">
        <v>865</v>
      </c>
    </row>
    <row r="224" spans="1:62" s="384" customFormat="1">
      <c r="A224" s="1479"/>
      <c r="B224" s="1479"/>
      <c r="C224" s="1479"/>
      <c r="D224" s="1479"/>
      <c r="E224" s="1479"/>
      <c r="F224" s="1479"/>
      <c r="G224" s="1479"/>
      <c r="H224" s="1479"/>
      <c r="I224" s="1479"/>
      <c r="J224" s="1479"/>
      <c r="K224" s="1479"/>
      <c r="L224" s="1479"/>
      <c r="M224" s="1479"/>
      <c r="N224" s="1479"/>
      <c r="O224" s="1479"/>
      <c r="P224" s="1479"/>
      <c r="Q224" s="1479"/>
      <c r="R224" s="1479"/>
      <c r="S224" s="1479"/>
      <c r="T224" s="1479"/>
      <c r="U224" s="1479"/>
      <c r="V224" s="1479"/>
      <c r="W224" s="1479"/>
      <c r="X224" s="1479"/>
      <c r="Y224" s="1479"/>
      <c r="Z224" s="1479"/>
      <c r="AA224" s="1479"/>
      <c r="AB224" s="1479"/>
      <c r="AC224" s="1479"/>
      <c r="AD224" s="1479"/>
      <c r="AE224" s="1479"/>
      <c r="AF224" s="1479"/>
      <c r="AG224" s="1479"/>
      <c r="AH224" s="1479"/>
      <c r="AI224" s="1479"/>
      <c r="AJ224" s="1479"/>
      <c r="AK224" s="1479"/>
      <c r="AL224" s="1479"/>
      <c r="AM224" s="1479"/>
      <c r="AN224" s="1479"/>
      <c r="AO224" s="1479"/>
      <c r="AP224" s="1479"/>
      <c r="AQ224" s="1479"/>
      <c r="AR224" s="1479"/>
      <c r="AS224" s="1479"/>
      <c r="AT224" s="1479"/>
      <c r="AU224" s="1479"/>
      <c r="AV224" s="1479"/>
      <c r="AW224" s="1479"/>
      <c r="AX224" s="1479"/>
      <c r="AY224" s="1479"/>
      <c r="AZ224" s="1479"/>
      <c r="BA224" s="1479"/>
      <c r="BB224" s="1479"/>
      <c r="BC224" s="1479"/>
      <c r="BD224" s="1479"/>
      <c r="BE224" s="1479"/>
      <c r="BF224" s="1479"/>
      <c r="BG224" s="1479"/>
      <c r="BH224" s="1479"/>
      <c r="BI224" s="1479"/>
      <c r="BJ224" s="388" t="s">
        <v>865</v>
      </c>
    </row>
    <row r="225" spans="1:62" s="384" customFormat="1">
      <c r="A225" s="1479"/>
      <c r="B225" s="1479"/>
      <c r="C225" s="1479"/>
      <c r="D225" s="1479"/>
      <c r="E225" s="1479"/>
      <c r="F225" s="1479"/>
      <c r="G225" s="1479"/>
      <c r="H225" s="1479"/>
      <c r="I225" s="1479"/>
      <c r="J225" s="1479"/>
      <c r="K225" s="1479"/>
      <c r="L225" s="1479"/>
      <c r="M225" s="1479"/>
      <c r="N225" s="1479"/>
      <c r="O225" s="1479"/>
      <c r="P225" s="1479"/>
      <c r="Q225" s="1479"/>
      <c r="R225" s="1479"/>
      <c r="S225" s="1479"/>
      <c r="T225" s="1479"/>
      <c r="U225" s="1479"/>
      <c r="V225" s="1479"/>
      <c r="W225" s="1479"/>
      <c r="X225" s="1479"/>
      <c r="Y225" s="1479"/>
      <c r="Z225" s="1479"/>
      <c r="AA225" s="1479"/>
      <c r="AB225" s="1479"/>
      <c r="AC225" s="1479"/>
      <c r="AD225" s="1479"/>
      <c r="AE225" s="1479"/>
      <c r="AF225" s="1479"/>
      <c r="AG225" s="1479"/>
      <c r="AH225" s="1479"/>
      <c r="AI225" s="1479"/>
      <c r="AJ225" s="1479"/>
      <c r="AK225" s="1479"/>
      <c r="AL225" s="1479"/>
      <c r="AM225" s="1479"/>
      <c r="AN225" s="1479"/>
      <c r="AO225" s="1479"/>
      <c r="AP225" s="1479"/>
      <c r="AQ225" s="1479"/>
      <c r="AR225" s="1479"/>
      <c r="AS225" s="1479"/>
      <c r="AT225" s="1479"/>
      <c r="AU225" s="1479"/>
      <c r="AV225" s="1479"/>
      <c r="AW225" s="1479"/>
      <c r="AX225" s="1479"/>
      <c r="AY225" s="1479"/>
      <c r="AZ225" s="1479"/>
      <c r="BA225" s="1479"/>
      <c r="BB225" s="1479"/>
      <c r="BC225" s="1479"/>
      <c r="BD225" s="1479"/>
      <c r="BE225" s="1479"/>
      <c r="BF225" s="1479"/>
      <c r="BG225" s="1479"/>
      <c r="BH225" s="1479"/>
      <c r="BI225" s="1479"/>
      <c r="BJ225" s="388" t="s">
        <v>865</v>
      </c>
    </row>
    <row r="226" spans="1:62" s="384" customFormat="1">
      <c r="A226" s="1479"/>
      <c r="B226" s="1479"/>
      <c r="C226" s="1479"/>
      <c r="D226" s="1479"/>
      <c r="E226" s="1479"/>
      <c r="F226" s="1479"/>
      <c r="G226" s="1479"/>
      <c r="H226" s="1479"/>
      <c r="I226" s="1479"/>
      <c r="J226" s="1479"/>
      <c r="K226" s="1479"/>
      <c r="L226" s="1479"/>
      <c r="M226" s="1479"/>
      <c r="N226" s="1479"/>
      <c r="O226" s="1479"/>
      <c r="P226" s="1479"/>
      <c r="Q226" s="1479"/>
      <c r="R226" s="1479"/>
      <c r="S226" s="1479"/>
      <c r="T226" s="1479"/>
      <c r="U226" s="1479"/>
      <c r="V226" s="1479"/>
      <c r="W226" s="1479"/>
      <c r="X226" s="1479"/>
      <c r="Y226" s="1479"/>
      <c r="Z226" s="1479"/>
      <c r="AA226" s="1479"/>
      <c r="AB226" s="1479"/>
      <c r="AC226" s="1479"/>
      <c r="AD226" s="1479"/>
      <c r="AE226" s="1479"/>
      <c r="AF226" s="1479"/>
      <c r="AG226" s="1479"/>
      <c r="AH226" s="1479"/>
      <c r="AI226" s="1479"/>
      <c r="AJ226" s="1479"/>
      <c r="AK226" s="1479"/>
      <c r="AL226" s="1479"/>
      <c r="AM226" s="1479"/>
      <c r="AN226" s="1479"/>
      <c r="AO226" s="1479"/>
      <c r="AP226" s="1479"/>
      <c r="AQ226" s="1479"/>
      <c r="AR226" s="1479"/>
      <c r="AS226" s="1479"/>
      <c r="AT226" s="1479"/>
      <c r="AU226" s="1479"/>
      <c r="AV226" s="1479"/>
      <c r="AW226" s="1479"/>
      <c r="AX226" s="1479"/>
      <c r="AY226" s="1479"/>
      <c r="AZ226" s="1479"/>
      <c r="BA226" s="1479"/>
      <c r="BB226" s="1479"/>
      <c r="BC226" s="1479"/>
      <c r="BD226" s="1479"/>
      <c r="BE226" s="1479"/>
      <c r="BF226" s="1479"/>
      <c r="BG226" s="1479"/>
      <c r="BH226" s="1479"/>
      <c r="BI226" s="1479"/>
      <c r="BJ226" s="388" t="s">
        <v>865</v>
      </c>
    </row>
    <row r="227" spans="1:62" s="384" customFormat="1">
      <c r="A227" s="1479"/>
      <c r="B227" s="1479"/>
      <c r="C227" s="1479"/>
      <c r="D227" s="1479"/>
      <c r="E227" s="1479"/>
      <c r="F227" s="1479"/>
      <c r="G227" s="1479"/>
      <c r="H227" s="1479"/>
      <c r="I227" s="1479"/>
      <c r="J227" s="1479"/>
      <c r="K227" s="1479"/>
      <c r="L227" s="1479"/>
      <c r="M227" s="1479"/>
      <c r="N227" s="1479"/>
      <c r="O227" s="1479"/>
      <c r="P227" s="1479"/>
      <c r="Q227" s="1479"/>
      <c r="R227" s="1479"/>
      <c r="S227" s="1479"/>
      <c r="T227" s="1479"/>
      <c r="U227" s="1479"/>
      <c r="V227" s="1479"/>
      <c r="W227" s="1479"/>
      <c r="X227" s="1479"/>
      <c r="Y227" s="1479"/>
      <c r="Z227" s="1479"/>
      <c r="AA227" s="1479"/>
      <c r="AB227" s="1479"/>
      <c r="AC227" s="1479"/>
      <c r="AD227" s="1479"/>
      <c r="AE227" s="1479"/>
      <c r="AF227" s="1479"/>
      <c r="AG227" s="1479"/>
      <c r="AH227" s="1479"/>
      <c r="AI227" s="1479"/>
      <c r="AJ227" s="1479"/>
      <c r="AK227" s="1479"/>
      <c r="AL227" s="1479"/>
      <c r="AM227" s="1479"/>
      <c r="AN227" s="1479"/>
      <c r="AO227" s="1479"/>
      <c r="AP227" s="1479"/>
      <c r="AQ227" s="1479"/>
      <c r="AR227" s="1479"/>
      <c r="AS227" s="1479"/>
      <c r="AT227" s="1479"/>
      <c r="AU227" s="1479"/>
      <c r="AV227" s="1479"/>
      <c r="AW227" s="1479"/>
      <c r="AX227" s="1479"/>
      <c r="AY227" s="1479"/>
      <c r="AZ227" s="1479"/>
      <c r="BA227" s="1479"/>
      <c r="BB227" s="1479"/>
      <c r="BC227" s="1479"/>
      <c r="BD227" s="1479"/>
      <c r="BE227" s="1479"/>
      <c r="BF227" s="1479"/>
      <c r="BG227" s="1479"/>
      <c r="BH227" s="1479"/>
      <c r="BI227" s="1479"/>
      <c r="BJ227" s="388" t="s">
        <v>865</v>
      </c>
    </row>
    <row r="228" spans="1:62" s="384" customFormat="1">
      <c r="A228" s="1479"/>
      <c r="B228" s="1479"/>
      <c r="C228" s="1479"/>
      <c r="D228" s="1479"/>
      <c r="E228" s="1479"/>
      <c r="F228" s="1479"/>
      <c r="G228" s="1479"/>
      <c r="H228" s="1479"/>
      <c r="I228" s="1479"/>
      <c r="J228" s="1479"/>
      <c r="K228" s="1479"/>
      <c r="L228" s="1479"/>
      <c r="M228" s="1479"/>
      <c r="N228" s="1479"/>
      <c r="O228" s="1479"/>
      <c r="P228" s="1479"/>
      <c r="Q228" s="1479"/>
      <c r="R228" s="1479"/>
      <c r="S228" s="1479"/>
      <c r="T228" s="1479"/>
      <c r="U228" s="1479"/>
      <c r="V228" s="1479"/>
      <c r="W228" s="1479"/>
      <c r="X228" s="1479"/>
      <c r="Y228" s="1479"/>
      <c r="Z228" s="1479"/>
      <c r="AA228" s="1479"/>
      <c r="AB228" s="1479"/>
      <c r="AC228" s="1479"/>
      <c r="AD228" s="1479"/>
      <c r="AE228" s="1479"/>
      <c r="AF228" s="1479"/>
      <c r="AG228" s="1479"/>
      <c r="AH228" s="1479"/>
      <c r="AI228" s="1479"/>
      <c r="AJ228" s="1479"/>
      <c r="AK228" s="1479"/>
      <c r="AL228" s="1479"/>
      <c r="AM228" s="1479"/>
      <c r="AN228" s="1479"/>
      <c r="AO228" s="1479"/>
      <c r="AP228" s="1479"/>
      <c r="AQ228" s="1479"/>
      <c r="AR228" s="1479"/>
      <c r="AS228" s="1479"/>
      <c r="AT228" s="1479"/>
      <c r="AU228" s="1479"/>
      <c r="AV228" s="1479"/>
      <c r="AW228" s="1479"/>
      <c r="AX228" s="1479"/>
      <c r="AY228" s="1479"/>
      <c r="AZ228" s="1479"/>
      <c r="BA228" s="1479"/>
      <c r="BB228" s="1479"/>
      <c r="BC228" s="1479"/>
      <c r="BD228" s="1479"/>
      <c r="BE228" s="1479"/>
      <c r="BF228" s="1479"/>
      <c r="BG228" s="1479"/>
      <c r="BH228" s="1479"/>
      <c r="BI228" s="1479"/>
      <c r="BJ228" s="388" t="s">
        <v>865</v>
      </c>
    </row>
    <row r="229" spans="1:62" s="384" customFormat="1">
      <c r="A229" s="1479"/>
      <c r="B229" s="1479"/>
      <c r="C229" s="1479"/>
      <c r="D229" s="1479"/>
      <c r="E229" s="1479"/>
      <c r="F229" s="1479"/>
      <c r="G229" s="1479"/>
      <c r="H229" s="1479"/>
      <c r="I229" s="1479"/>
      <c r="J229" s="1479"/>
      <c r="K229" s="1479"/>
      <c r="L229" s="1479"/>
      <c r="M229" s="1479"/>
      <c r="N229" s="1479"/>
      <c r="O229" s="1479"/>
      <c r="P229" s="1479"/>
      <c r="Q229" s="1479"/>
      <c r="R229" s="1479"/>
      <c r="S229" s="1479"/>
      <c r="T229" s="1479"/>
      <c r="U229" s="1479"/>
      <c r="V229" s="1479"/>
      <c r="W229" s="1479"/>
      <c r="X229" s="1479"/>
      <c r="Y229" s="1479"/>
      <c r="Z229" s="1479"/>
      <c r="AA229" s="1479"/>
      <c r="AB229" s="1479"/>
      <c r="AC229" s="1479"/>
      <c r="AD229" s="1479"/>
      <c r="AE229" s="1479"/>
      <c r="AF229" s="1479"/>
      <c r="AG229" s="1479"/>
      <c r="AH229" s="1479"/>
      <c r="AI229" s="1479"/>
      <c r="AJ229" s="1479"/>
      <c r="AK229" s="1479"/>
      <c r="AL229" s="1479"/>
      <c r="AM229" s="1479"/>
      <c r="AN229" s="1479"/>
      <c r="AO229" s="1479"/>
      <c r="AP229" s="1479"/>
      <c r="AQ229" s="1479"/>
      <c r="AR229" s="1479"/>
      <c r="AS229" s="1479"/>
      <c r="AT229" s="1479"/>
      <c r="AU229" s="1479"/>
      <c r="AV229" s="1479"/>
      <c r="AW229" s="1479"/>
      <c r="AX229" s="1479"/>
      <c r="AY229" s="1479"/>
      <c r="AZ229" s="1479"/>
      <c r="BA229" s="1479"/>
      <c r="BB229" s="1479"/>
      <c r="BC229" s="1479"/>
      <c r="BD229" s="1479"/>
      <c r="BE229" s="1479"/>
      <c r="BF229" s="1479"/>
      <c r="BG229" s="1479"/>
      <c r="BH229" s="1479"/>
      <c r="BI229" s="1479"/>
      <c r="BJ229" s="388" t="s">
        <v>865</v>
      </c>
    </row>
    <row r="230" spans="1:62" s="384" customFormat="1">
      <c r="A230" s="1479"/>
      <c r="B230" s="1479"/>
      <c r="C230" s="1479"/>
      <c r="D230" s="1479"/>
      <c r="E230" s="1479"/>
      <c r="F230" s="1479"/>
      <c r="G230" s="1479"/>
      <c r="H230" s="1479"/>
      <c r="I230" s="1479"/>
      <c r="J230" s="1479"/>
      <c r="K230" s="1479"/>
      <c r="L230" s="1479"/>
      <c r="M230" s="1479"/>
      <c r="N230" s="1479"/>
      <c r="O230" s="1479"/>
      <c r="P230" s="1479"/>
      <c r="Q230" s="1479"/>
      <c r="R230" s="1479"/>
      <c r="S230" s="1479"/>
      <c r="T230" s="1479"/>
      <c r="U230" s="1479"/>
      <c r="V230" s="1479"/>
      <c r="W230" s="1479"/>
      <c r="X230" s="1479"/>
      <c r="Y230" s="1479"/>
      <c r="Z230" s="1479"/>
      <c r="AA230" s="1479"/>
      <c r="AB230" s="1479"/>
      <c r="AC230" s="1479"/>
      <c r="AD230" s="1479"/>
      <c r="AE230" s="1479"/>
      <c r="AF230" s="1479"/>
      <c r="AG230" s="1479"/>
      <c r="AH230" s="1479"/>
      <c r="AI230" s="1479"/>
      <c r="AJ230" s="1479"/>
      <c r="AK230" s="1479"/>
      <c r="AL230" s="1479"/>
      <c r="AM230" s="1479"/>
      <c r="AN230" s="1479"/>
      <c r="AO230" s="1479"/>
      <c r="AP230" s="1479"/>
      <c r="AQ230" s="1479"/>
      <c r="AR230" s="1479"/>
      <c r="AS230" s="1479"/>
      <c r="AT230" s="1479"/>
      <c r="AU230" s="1479"/>
      <c r="AV230" s="1479"/>
      <c r="AW230" s="1479"/>
      <c r="AX230" s="1479"/>
      <c r="AY230" s="1479"/>
      <c r="AZ230" s="1479"/>
      <c r="BA230" s="1479"/>
      <c r="BB230" s="1479"/>
      <c r="BC230" s="1479"/>
      <c r="BD230" s="1479"/>
      <c r="BE230" s="1479"/>
      <c r="BF230" s="1479"/>
      <c r="BG230" s="1479"/>
      <c r="BH230" s="1479"/>
      <c r="BI230" s="1479"/>
      <c r="BJ230" s="388" t="s">
        <v>865</v>
      </c>
    </row>
    <row r="231" spans="1:62" s="384" customFormat="1">
      <c r="A231" s="1479"/>
      <c r="B231" s="1479"/>
      <c r="C231" s="1479"/>
      <c r="D231" s="1479"/>
      <c r="E231" s="1479"/>
      <c r="F231" s="1479"/>
      <c r="G231" s="1479"/>
      <c r="H231" s="1479"/>
      <c r="I231" s="1479"/>
      <c r="J231" s="1479"/>
      <c r="K231" s="1479"/>
      <c r="L231" s="1479"/>
      <c r="M231" s="1479"/>
      <c r="N231" s="1479"/>
      <c r="O231" s="1479"/>
      <c r="P231" s="1479"/>
      <c r="Q231" s="1479"/>
      <c r="R231" s="1479"/>
      <c r="S231" s="1479"/>
      <c r="T231" s="1479"/>
      <c r="U231" s="1479"/>
      <c r="V231" s="1479"/>
      <c r="W231" s="1479"/>
      <c r="X231" s="1479"/>
      <c r="Y231" s="1479"/>
      <c r="Z231" s="1479"/>
      <c r="AA231" s="1479"/>
      <c r="AB231" s="1479"/>
      <c r="AC231" s="1479"/>
      <c r="AD231" s="1479"/>
      <c r="AE231" s="1479"/>
      <c r="AF231" s="1479"/>
      <c r="AG231" s="1479"/>
      <c r="AH231" s="1479"/>
      <c r="AI231" s="1479"/>
      <c r="AJ231" s="1479"/>
      <c r="AK231" s="1479"/>
      <c r="AL231" s="1479"/>
      <c r="AM231" s="1479"/>
      <c r="AN231" s="1479"/>
      <c r="AO231" s="1479"/>
      <c r="AP231" s="1479"/>
      <c r="AQ231" s="1479"/>
      <c r="AR231" s="1479"/>
      <c r="AS231" s="1479"/>
      <c r="AT231" s="1479"/>
      <c r="AU231" s="1479"/>
      <c r="AV231" s="1479"/>
      <c r="AW231" s="1479"/>
      <c r="AX231" s="1479"/>
      <c r="AY231" s="1479"/>
      <c r="AZ231" s="1479"/>
      <c r="BA231" s="1479"/>
      <c r="BB231" s="1479"/>
      <c r="BC231" s="1479"/>
      <c r="BD231" s="1479"/>
      <c r="BE231" s="1479"/>
      <c r="BF231" s="1479"/>
      <c r="BG231" s="1479"/>
      <c r="BH231" s="1479"/>
      <c r="BI231" s="1479"/>
      <c r="BJ231" s="388" t="s">
        <v>865</v>
      </c>
    </row>
    <row r="232" spans="1:62" s="384" customFormat="1">
      <c r="A232" s="1479"/>
      <c r="B232" s="1479"/>
      <c r="C232" s="1479"/>
      <c r="D232" s="1479"/>
      <c r="E232" s="1479"/>
      <c r="F232" s="1479"/>
      <c r="G232" s="1479"/>
      <c r="H232" s="1479"/>
      <c r="I232" s="1479"/>
      <c r="J232" s="1479"/>
      <c r="K232" s="1479"/>
      <c r="L232" s="1479"/>
      <c r="M232" s="1479"/>
      <c r="N232" s="1479"/>
      <c r="O232" s="1479"/>
      <c r="P232" s="1479"/>
      <c r="Q232" s="1479"/>
      <c r="R232" s="1479"/>
      <c r="S232" s="1479"/>
      <c r="T232" s="1479"/>
      <c r="U232" s="1479"/>
      <c r="V232" s="1479"/>
      <c r="W232" s="1479"/>
      <c r="X232" s="1479"/>
      <c r="Y232" s="1479"/>
      <c r="Z232" s="1479"/>
      <c r="AA232" s="1479"/>
      <c r="AB232" s="1479"/>
      <c r="AC232" s="1479"/>
      <c r="AD232" s="1479"/>
      <c r="AE232" s="1479"/>
      <c r="AF232" s="1479"/>
      <c r="AG232" s="1479"/>
      <c r="AH232" s="1479"/>
      <c r="AI232" s="1479"/>
      <c r="AJ232" s="1479"/>
      <c r="AK232" s="1479"/>
      <c r="AL232" s="1479"/>
      <c r="AM232" s="1479"/>
      <c r="AN232" s="1479"/>
      <c r="AO232" s="1479"/>
      <c r="AP232" s="1479"/>
      <c r="AQ232" s="1479"/>
      <c r="AR232" s="1479"/>
      <c r="AS232" s="1479"/>
      <c r="AT232" s="1479"/>
      <c r="AU232" s="1479"/>
      <c r="AV232" s="1479"/>
      <c r="AW232" s="1479"/>
      <c r="AX232" s="1479"/>
      <c r="AY232" s="1479"/>
      <c r="AZ232" s="1479"/>
      <c r="BA232" s="1479"/>
      <c r="BB232" s="1479"/>
      <c r="BC232" s="1479"/>
      <c r="BD232" s="1479"/>
      <c r="BE232" s="1479"/>
      <c r="BF232" s="1479"/>
      <c r="BG232" s="1479"/>
      <c r="BH232" s="1479"/>
      <c r="BI232" s="1479"/>
      <c r="BJ232" s="388" t="s">
        <v>865</v>
      </c>
    </row>
    <row r="233" spans="1:62" s="384" customFormat="1">
      <c r="A233" s="1479"/>
      <c r="B233" s="1479"/>
      <c r="C233" s="1479"/>
      <c r="D233" s="1479"/>
      <c r="E233" s="1479"/>
      <c r="F233" s="1479"/>
      <c r="G233" s="1479"/>
      <c r="H233" s="1479"/>
      <c r="I233" s="1479"/>
      <c r="J233" s="1479"/>
      <c r="K233" s="1479"/>
      <c r="L233" s="1479"/>
      <c r="M233" s="1479"/>
      <c r="N233" s="1479"/>
      <c r="O233" s="1479"/>
      <c r="P233" s="1479"/>
      <c r="Q233" s="1479"/>
      <c r="R233" s="1479"/>
      <c r="S233" s="1479"/>
      <c r="T233" s="1479"/>
      <c r="U233" s="1479"/>
      <c r="V233" s="1479"/>
      <c r="W233" s="1479"/>
      <c r="X233" s="1479"/>
      <c r="Y233" s="1479"/>
      <c r="Z233" s="1479"/>
      <c r="AA233" s="1479"/>
      <c r="AB233" s="1479"/>
      <c r="AC233" s="1479"/>
      <c r="AD233" s="1479"/>
      <c r="AE233" s="1479"/>
      <c r="AF233" s="1479"/>
      <c r="AG233" s="1479"/>
      <c r="AH233" s="1479"/>
      <c r="AI233" s="1479"/>
      <c r="AJ233" s="1479"/>
      <c r="AK233" s="1479"/>
      <c r="AL233" s="1479"/>
      <c r="AM233" s="1479"/>
      <c r="AN233" s="1479"/>
      <c r="AO233" s="1479"/>
      <c r="AP233" s="1479"/>
      <c r="AQ233" s="1479"/>
      <c r="AR233" s="1479"/>
      <c r="AS233" s="1479"/>
      <c r="AT233" s="1479"/>
      <c r="AU233" s="1479"/>
      <c r="AV233" s="1479"/>
      <c r="AW233" s="1479"/>
      <c r="AX233" s="1479"/>
      <c r="AY233" s="1479"/>
      <c r="AZ233" s="1479"/>
      <c r="BA233" s="1479"/>
      <c r="BB233" s="1479"/>
      <c r="BC233" s="1479"/>
      <c r="BD233" s="1479"/>
      <c r="BE233" s="1479"/>
      <c r="BF233" s="1479"/>
      <c r="BG233" s="1479"/>
      <c r="BH233" s="1479"/>
      <c r="BI233" s="1479"/>
      <c r="BJ233" s="388" t="s">
        <v>865</v>
      </c>
    </row>
    <row r="234" spans="1:62" s="384" customFormat="1">
      <c r="A234" s="1479"/>
      <c r="B234" s="1479"/>
      <c r="C234" s="1479"/>
      <c r="D234" s="1479"/>
      <c r="E234" s="1479"/>
      <c r="F234" s="1479"/>
      <c r="G234" s="1479"/>
      <c r="H234" s="1479"/>
      <c r="I234" s="1479"/>
      <c r="J234" s="1479"/>
      <c r="K234" s="1479"/>
      <c r="L234" s="1479"/>
      <c r="M234" s="1479"/>
      <c r="N234" s="1479"/>
      <c r="O234" s="1479"/>
      <c r="P234" s="1479"/>
      <c r="Q234" s="1479"/>
      <c r="R234" s="1479"/>
      <c r="S234" s="1479"/>
      <c r="T234" s="1479"/>
      <c r="U234" s="1479"/>
      <c r="V234" s="1479"/>
      <c r="W234" s="1479"/>
      <c r="X234" s="1479"/>
      <c r="Y234" s="1479"/>
      <c r="Z234" s="1479"/>
      <c r="AA234" s="1479"/>
      <c r="AB234" s="1479"/>
      <c r="AC234" s="1479"/>
      <c r="AD234" s="1479"/>
      <c r="AE234" s="1479"/>
      <c r="AF234" s="1479"/>
      <c r="AG234" s="1479"/>
      <c r="AH234" s="1479"/>
      <c r="AI234" s="1479"/>
      <c r="AJ234" s="1479"/>
      <c r="AK234" s="1479"/>
      <c r="AL234" s="1479"/>
      <c r="AM234" s="1479"/>
      <c r="AN234" s="1479"/>
      <c r="AO234" s="1479"/>
      <c r="AP234" s="1479"/>
      <c r="AQ234" s="1479"/>
      <c r="AR234" s="1479"/>
      <c r="AS234" s="1479"/>
      <c r="AT234" s="1479"/>
      <c r="AU234" s="1479"/>
      <c r="AV234" s="1479"/>
      <c r="AW234" s="1479"/>
      <c r="AX234" s="1479"/>
      <c r="AY234" s="1479"/>
      <c r="AZ234" s="1479"/>
      <c r="BA234" s="1479"/>
      <c r="BB234" s="1479"/>
      <c r="BC234" s="1479"/>
      <c r="BD234" s="1479"/>
      <c r="BE234" s="1479"/>
      <c r="BF234" s="1479"/>
      <c r="BG234" s="1479"/>
      <c r="BH234" s="1479"/>
      <c r="BI234" s="1479"/>
      <c r="BJ234" s="388" t="s">
        <v>865</v>
      </c>
    </row>
    <row r="235" spans="1:62" s="384" customFormat="1">
      <c r="A235" s="1479"/>
      <c r="B235" s="1479"/>
      <c r="C235" s="1479"/>
      <c r="D235" s="1479"/>
      <c r="E235" s="1479"/>
      <c r="F235" s="1479"/>
      <c r="G235" s="1479"/>
      <c r="H235" s="1479"/>
      <c r="I235" s="1479"/>
      <c r="J235" s="1479"/>
      <c r="K235" s="1479"/>
      <c r="L235" s="1479"/>
      <c r="M235" s="1479"/>
      <c r="N235" s="1479"/>
      <c r="O235" s="1479"/>
      <c r="P235" s="1479"/>
      <c r="Q235" s="1479"/>
      <c r="R235" s="1479"/>
      <c r="S235" s="1479"/>
      <c r="T235" s="1479"/>
      <c r="U235" s="1479"/>
      <c r="V235" s="1479"/>
      <c r="W235" s="1479"/>
      <c r="X235" s="1479"/>
      <c r="Y235" s="1479"/>
      <c r="Z235" s="1479"/>
      <c r="AA235" s="1479"/>
      <c r="AB235" s="1479"/>
      <c r="AC235" s="1479"/>
      <c r="AD235" s="1479"/>
      <c r="AE235" s="1479"/>
      <c r="AF235" s="1479"/>
      <c r="AG235" s="1479"/>
      <c r="AH235" s="1479"/>
      <c r="AI235" s="1479"/>
      <c r="AJ235" s="1479"/>
      <c r="AK235" s="1479"/>
      <c r="AL235" s="1479"/>
      <c r="AM235" s="1479"/>
      <c r="AN235" s="1479"/>
      <c r="AO235" s="1479"/>
      <c r="AP235" s="1479"/>
      <c r="AQ235" s="1479"/>
      <c r="AR235" s="1479"/>
      <c r="AS235" s="1479"/>
      <c r="AT235" s="1479"/>
      <c r="AU235" s="1479"/>
      <c r="AV235" s="1479"/>
      <c r="AW235" s="1479"/>
      <c r="AX235" s="1479"/>
      <c r="AY235" s="1479"/>
      <c r="AZ235" s="1479"/>
      <c r="BA235" s="1479"/>
      <c r="BB235" s="1479"/>
      <c r="BC235" s="1479"/>
      <c r="BD235" s="1479"/>
      <c r="BE235" s="1479"/>
      <c r="BF235" s="1479"/>
      <c r="BG235" s="1479"/>
      <c r="BH235" s="1479"/>
      <c r="BI235" s="1479"/>
      <c r="BJ235" s="388" t="s">
        <v>865</v>
      </c>
    </row>
    <row r="236" spans="1:62" s="384" customFormat="1">
      <c r="A236" s="1479"/>
      <c r="B236" s="1479"/>
      <c r="C236" s="1479"/>
      <c r="D236" s="1479"/>
      <c r="E236" s="1479"/>
      <c r="F236" s="1479"/>
      <c r="G236" s="1479"/>
      <c r="H236" s="1479"/>
      <c r="I236" s="1479"/>
      <c r="J236" s="1479"/>
      <c r="K236" s="1479"/>
      <c r="L236" s="1479"/>
      <c r="M236" s="1479"/>
      <c r="N236" s="1479"/>
      <c r="O236" s="1479"/>
      <c r="P236" s="1479"/>
      <c r="Q236" s="1479"/>
      <c r="R236" s="1479"/>
      <c r="S236" s="1479"/>
      <c r="T236" s="1479"/>
      <c r="U236" s="1479"/>
      <c r="V236" s="1479"/>
      <c r="W236" s="1479"/>
      <c r="X236" s="1479"/>
      <c r="Y236" s="1479"/>
      <c r="Z236" s="1479"/>
      <c r="AA236" s="1479"/>
      <c r="AB236" s="1479"/>
      <c r="AC236" s="1479"/>
      <c r="AD236" s="1479"/>
      <c r="AE236" s="1479"/>
      <c r="AF236" s="1479"/>
      <c r="AG236" s="1479"/>
      <c r="AH236" s="1479"/>
      <c r="AI236" s="1479"/>
      <c r="AJ236" s="1479"/>
      <c r="AK236" s="1479"/>
      <c r="AL236" s="1479"/>
      <c r="AM236" s="1479"/>
      <c r="AN236" s="1479"/>
      <c r="AO236" s="1479"/>
      <c r="AP236" s="1479"/>
      <c r="AQ236" s="1479"/>
      <c r="AR236" s="1479"/>
      <c r="AS236" s="1479"/>
      <c r="AT236" s="1479"/>
      <c r="AU236" s="1479"/>
      <c r="AV236" s="1479"/>
      <c r="AW236" s="1479"/>
      <c r="AX236" s="1479"/>
      <c r="AY236" s="1479"/>
      <c r="AZ236" s="1479"/>
      <c r="BA236" s="1479"/>
      <c r="BB236" s="1479"/>
      <c r="BC236" s="1479"/>
      <c r="BD236" s="1479"/>
      <c r="BE236" s="1479"/>
      <c r="BF236" s="1479"/>
      <c r="BG236" s="1479"/>
      <c r="BH236" s="1479"/>
      <c r="BI236" s="1479"/>
      <c r="BJ236" s="388" t="s">
        <v>865</v>
      </c>
    </row>
    <row r="237" spans="1:62" s="384" customFormat="1">
      <c r="A237" s="1479"/>
      <c r="B237" s="1479"/>
      <c r="C237" s="1479"/>
      <c r="D237" s="1479"/>
      <c r="E237" s="1479"/>
      <c r="F237" s="1479"/>
      <c r="G237" s="1479"/>
      <c r="H237" s="1479"/>
      <c r="I237" s="1479"/>
      <c r="J237" s="1479"/>
      <c r="K237" s="1479"/>
      <c r="L237" s="1479"/>
      <c r="M237" s="1479"/>
      <c r="N237" s="1479"/>
      <c r="O237" s="1479"/>
      <c r="P237" s="1479"/>
      <c r="Q237" s="1479"/>
      <c r="R237" s="1479"/>
      <c r="S237" s="1479"/>
      <c r="T237" s="1479"/>
      <c r="U237" s="1479"/>
      <c r="V237" s="1479"/>
      <c r="W237" s="1479"/>
      <c r="X237" s="1479"/>
      <c r="Y237" s="1479"/>
      <c r="Z237" s="1479"/>
      <c r="AA237" s="1479"/>
      <c r="AB237" s="1479"/>
      <c r="AC237" s="1479"/>
      <c r="AD237" s="1479"/>
      <c r="AE237" s="1479"/>
      <c r="AF237" s="1479"/>
      <c r="AG237" s="1479"/>
      <c r="AH237" s="1479"/>
      <c r="AI237" s="1479"/>
      <c r="AJ237" s="1479"/>
      <c r="AK237" s="1479"/>
      <c r="AL237" s="1479"/>
      <c r="AM237" s="1479"/>
      <c r="AN237" s="1479"/>
      <c r="AO237" s="1479"/>
      <c r="AP237" s="1479"/>
      <c r="AQ237" s="1479"/>
      <c r="AR237" s="1479"/>
      <c r="AS237" s="1479"/>
      <c r="AT237" s="1479"/>
      <c r="AU237" s="1479"/>
      <c r="AV237" s="1479"/>
      <c r="AW237" s="1479"/>
      <c r="AX237" s="1479"/>
      <c r="AY237" s="1479"/>
      <c r="AZ237" s="1479"/>
      <c r="BA237" s="1479"/>
      <c r="BB237" s="1479"/>
      <c r="BC237" s="1479"/>
      <c r="BD237" s="1479"/>
      <c r="BE237" s="1479"/>
      <c r="BF237" s="1479"/>
      <c r="BG237" s="1479"/>
      <c r="BH237" s="1479"/>
      <c r="BI237" s="1479"/>
      <c r="BJ237" s="388" t="s">
        <v>865</v>
      </c>
    </row>
    <row r="238" spans="1:62" s="384" customFormat="1">
      <c r="A238" s="1479"/>
      <c r="B238" s="1479"/>
      <c r="C238" s="1479"/>
      <c r="D238" s="1479"/>
      <c r="E238" s="1479"/>
      <c r="F238" s="1479"/>
      <c r="G238" s="1479"/>
      <c r="H238" s="1479"/>
      <c r="I238" s="1479"/>
      <c r="J238" s="1479"/>
      <c r="K238" s="1479"/>
      <c r="L238" s="1479"/>
      <c r="M238" s="1479"/>
      <c r="N238" s="1479"/>
      <c r="O238" s="1479"/>
      <c r="P238" s="1479"/>
      <c r="Q238" s="1479"/>
      <c r="R238" s="1479"/>
      <c r="S238" s="1479"/>
      <c r="T238" s="1479"/>
      <c r="U238" s="1479"/>
      <c r="V238" s="1479"/>
      <c r="W238" s="1479"/>
      <c r="X238" s="1479"/>
      <c r="Y238" s="1479"/>
      <c r="Z238" s="1479"/>
      <c r="AA238" s="1479"/>
      <c r="AB238" s="1479"/>
      <c r="AC238" s="1479"/>
      <c r="AD238" s="1479"/>
      <c r="AE238" s="1479"/>
      <c r="AF238" s="1479"/>
      <c r="AG238" s="1479"/>
      <c r="AH238" s="1479"/>
      <c r="AI238" s="1479"/>
      <c r="AJ238" s="1479"/>
      <c r="AK238" s="1479"/>
      <c r="AL238" s="1479"/>
      <c r="AM238" s="1479"/>
      <c r="AN238" s="1479"/>
      <c r="AO238" s="1479"/>
      <c r="AP238" s="1479"/>
      <c r="AQ238" s="1479"/>
      <c r="AR238" s="1479"/>
      <c r="AS238" s="1479"/>
      <c r="AT238" s="1479"/>
      <c r="AU238" s="1479"/>
      <c r="AV238" s="1479"/>
      <c r="AW238" s="1479"/>
      <c r="AX238" s="1479"/>
      <c r="AY238" s="1479"/>
      <c r="AZ238" s="1479"/>
      <c r="BA238" s="1479"/>
      <c r="BB238" s="1479"/>
      <c r="BC238" s="1479"/>
      <c r="BD238" s="1479"/>
      <c r="BE238" s="1479"/>
      <c r="BF238" s="1479"/>
      <c r="BG238" s="1479"/>
      <c r="BH238" s="1479"/>
      <c r="BI238" s="1479"/>
      <c r="BJ238" s="388" t="s">
        <v>865</v>
      </c>
    </row>
    <row r="239" spans="1:62" s="384" customFormat="1">
      <c r="A239" s="1479"/>
      <c r="B239" s="1479"/>
      <c r="C239" s="1479"/>
      <c r="D239" s="1479"/>
      <c r="E239" s="1479"/>
      <c r="F239" s="1479"/>
      <c r="G239" s="1479"/>
      <c r="H239" s="1479"/>
      <c r="I239" s="1479"/>
      <c r="J239" s="1479"/>
      <c r="K239" s="1479"/>
      <c r="L239" s="1479"/>
      <c r="M239" s="1479"/>
      <c r="N239" s="1479"/>
      <c r="O239" s="1479"/>
      <c r="P239" s="1479"/>
      <c r="Q239" s="1479"/>
      <c r="R239" s="1479"/>
      <c r="S239" s="1479"/>
      <c r="T239" s="1479"/>
      <c r="U239" s="1479"/>
      <c r="V239" s="1479"/>
      <c r="W239" s="1479"/>
      <c r="X239" s="1479"/>
      <c r="Y239" s="1479"/>
      <c r="Z239" s="1479"/>
      <c r="AA239" s="1479"/>
      <c r="AB239" s="1479"/>
      <c r="AC239" s="1479"/>
      <c r="AD239" s="1479"/>
      <c r="AE239" s="1479"/>
      <c r="AF239" s="1479"/>
      <c r="AG239" s="1479"/>
      <c r="AH239" s="1479"/>
      <c r="AI239" s="1479"/>
      <c r="AJ239" s="1479"/>
      <c r="AK239" s="1479"/>
      <c r="AL239" s="1479"/>
      <c r="AM239" s="1479"/>
      <c r="AN239" s="1479"/>
      <c r="AO239" s="1479"/>
      <c r="AP239" s="1479"/>
      <c r="AQ239" s="1479"/>
      <c r="AR239" s="1479"/>
      <c r="AS239" s="1479"/>
      <c r="AT239" s="1479"/>
      <c r="AU239" s="1479"/>
      <c r="AV239" s="1479"/>
      <c r="AW239" s="1479"/>
      <c r="AX239" s="1479"/>
      <c r="AY239" s="1479"/>
      <c r="AZ239" s="1479"/>
      <c r="BA239" s="1479"/>
      <c r="BB239" s="1479"/>
      <c r="BC239" s="1479"/>
      <c r="BD239" s="1479"/>
      <c r="BE239" s="1479"/>
      <c r="BF239" s="1479"/>
      <c r="BG239" s="1479"/>
      <c r="BH239" s="1479"/>
      <c r="BI239" s="1479"/>
      <c r="BJ239" s="388" t="s">
        <v>865</v>
      </c>
    </row>
    <row r="240" spans="1:62" s="384" customFormat="1">
      <c r="A240" s="1479"/>
      <c r="B240" s="1479"/>
      <c r="C240" s="1479"/>
      <c r="D240" s="1479"/>
      <c r="E240" s="1479"/>
      <c r="F240" s="1479"/>
      <c r="G240" s="1479"/>
      <c r="H240" s="1479"/>
      <c r="I240" s="1479"/>
      <c r="J240" s="1479"/>
      <c r="K240" s="1479"/>
      <c r="L240" s="1479"/>
      <c r="M240" s="1479"/>
      <c r="N240" s="1479"/>
      <c r="O240" s="1479"/>
      <c r="P240" s="1479"/>
      <c r="Q240" s="1479"/>
      <c r="R240" s="1479"/>
      <c r="S240" s="1479"/>
      <c r="T240" s="1479"/>
      <c r="U240" s="1479"/>
      <c r="V240" s="1479"/>
      <c r="W240" s="1479"/>
      <c r="X240" s="1479"/>
      <c r="Y240" s="1479"/>
      <c r="Z240" s="1479"/>
      <c r="AA240" s="1479"/>
      <c r="AB240" s="1479"/>
      <c r="AC240" s="1479"/>
      <c r="AD240" s="1479"/>
      <c r="AE240" s="1479"/>
      <c r="AF240" s="1479"/>
      <c r="AG240" s="1479"/>
      <c r="AH240" s="1479"/>
      <c r="AI240" s="1479"/>
      <c r="AJ240" s="1479"/>
      <c r="AK240" s="1479"/>
      <c r="AL240" s="1479"/>
      <c r="AM240" s="1479"/>
      <c r="AN240" s="1479"/>
      <c r="AO240" s="1479"/>
      <c r="AP240" s="1479"/>
      <c r="AQ240" s="1479"/>
      <c r="AR240" s="1479"/>
      <c r="AS240" s="1479"/>
      <c r="AT240" s="1479"/>
      <c r="AU240" s="1479"/>
      <c r="AV240" s="1479"/>
      <c r="AW240" s="1479"/>
      <c r="AX240" s="1479"/>
      <c r="AY240" s="1479"/>
      <c r="AZ240" s="1479"/>
      <c r="BA240" s="1479"/>
      <c r="BB240" s="1479"/>
      <c r="BC240" s="1479"/>
      <c r="BD240" s="1479"/>
      <c r="BE240" s="1479"/>
      <c r="BF240" s="1479"/>
      <c r="BG240" s="1479"/>
      <c r="BH240" s="1479"/>
      <c r="BI240" s="1479"/>
      <c r="BJ240" s="388" t="s">
        <v>865</v>
      </c>
    </row>
    <row r="241" spans="1:62" s="384" customFormat="1">
      <c r="A241" s="1479"/>
      <c r="B241" s="1479"/>
      <c r="C241" s="1479"/>
      <c r="D241" s="1479"/>
      <c r="E241" s="1479"/>
      <c r="F241" s="1479"/>
      <c r="G241" s="1479"/>
      <c r="H241" s="1479"/>
      <c r="I241" s="1479"/>
      <c r="J241" s="1479"/>
      <c r="K241" s="1479"/>
      <c r="L241" s="1479"/>
      <c r="M241" s="1479"/>
      <c r="N241" s="1479"/>
      <c r="O241" s="1479"/>
      <c r="P241" s="1479"/>
      <c r="Q241" s="1479"/>
      <c r="R241" s="1479"/>
      <c r="S241" s="1479"/>
      <c r="T241" s="1479"/>
      <c r="U241" s="1479"/>
      <c r="V241" s="1479"/>
      <c r="W241" s="1479"/>
      <c r="X241" s="1479"/>
      <c r="Y241" s="1479"/>
      <c r="Z241" s="1479"/>
      <c r="AA241" s="1479"/>
      <c r="AB241" s="1479"/>
      <c r="AC241" s="1479"/>
      <c r="AD241" s="1479"/>
      <c r="AE241" s="1479"/>
      <c r="AF241" s="1479"/>
      <c r="AG241" s="1479"/>
      <c r="AH241" s="1479"/>
      <c r="AI241" s="1479"/>
      <c r="AJ241" s="1479"/>
      <c r="AK241" s="1479"/>
      <c r="AL241" s="1479"/>
      <c r="AM241" s="1479"/>
      <c r="AN241" s="1479"/>
      <c r="AO241" s="1479"/>
      <c r="AP241" s="1479"/>
      <c r="AQ241" s="1479"/>
      <c r="AR241" s="1479"/>
      <c r="AS241" s="1479"/>
      <c r="AT241" s="1479"/>
      <c r="AU241" s="1479"/>
      <c r="AV241" s="1479"/>
      <c r="AW241" s="1479"/>
      <c r="AX241" s="1479"/>
      <c r="AY241" s="1479"/>
      <c r="AZ241" s="1479"/>
      <c r="BA241" s="1479"/>
      <c r="BB241" s="1479"/>
      <c r="BC241" s="1479"/>
      <c r="BD241" s="1479"/>
      <c r="BE241" s="1479"/>
      <c r="BF241" s="1479"/>
      <c r="BG241" s="1479"/>
      <c r="BH241" s="1479"/>
      <c r="BI241" s="1479"/>
      <c r="BJ241" s="388" t="s">
        <v>865</v>
      </c>
    </row>
    <row r="242" spans="1:62" s="384" customFormat="1">
      <c r="A242" s="1479"/>
      <c r="B242" s="1479"/>
      <c r="C242" s="1479"/>
      <c r="D242" s="1479"/>
      <c r="E242" s="1479"/>
      <c r="F242" s="1479"/>
      <c r="G242" s="1479"/>
      <c r="H242" s="1479"/>
      <c r="I242" s="1479"/>
      <c r="J242" s="1479"/>
      <c r="K242" s="1479"/>
      <c r="L242" s="1479"/>
      <c r="M242" s="1479"/>
      <c r="N242" s="1479"/>
      <c r="O242" s="1479"/>
      <c r="P242" s="1479"/>
      <c r="Q242" s="1479"/>
      <c r="R242" s="1479"/>
      <c r="S242" s="1479"/>
      <c r="T242" s="1479"/>
      <c r="U242" s="1479"/>
      <c r="V242" s="1479"/>
      <c r="W242" s="1479"/>
      <c r="X242" s="1479"/>
      <c r="Y242" s="1479"/>
      <c r="Z242" s="1479"/>
      <c r="AA242" s="1479"/>
      <c r="AB242" s="1479"/>
      <c r="AC242" s="1479"/>
      <c r="AD242" s="1479"/>
      <c r="AE242" s="1479"/>
      <c r="AF242" s="1479"/>
      <c r="AG242" s="1479"/>
      <c r="AH242" s="1479"/>
      <c r="AI242" s="1479"/>
      <c r="AJ242" s="1479"/>
      <c r="AK242" s="1479"/>
      <c r="AL242" s="1479"/>
      <c r="AM242" s="1479"/>
      <c r="AN242" s="1479"/>
      <c r="AO242" s="1479"/>
      <c r="AP242" s="1479"/>
      <c r="AQ242" s="1479"/>
      <c r="AR242" s="1479"/>
      <c r="AS242" s="1479"/>
      <c r="AT242" s="1479"/>
      <c r="AU242" s="1479"/>
      <c r="AV242" s="1479"/>
      <c r="AW242" s="1479"/>
      <c r="AX242" s="1479"/>
      <c r="AY242" s="1479"/>
      <c r="AZ242" s="1479"/>
      <c r="BA242" s="1479"/>
      <c r="BB242" s="1479"/>
      <c r="BC242" s="1479"/>
      <c r="BD242" s="1479"/>
      <c r="BE242" s="1479"/>
      <c r="BF242" s="1479"/>
      <c r="BG242" s="1479"/>
      <c r="BH242" s="1479"/>
      <c r="BI242" s="1479"/>
      <c r="BJ242" s="388" t="s">
        <v>865</v>
      </c>
    </row>
    <row r="243" spans="1:62" s="384" customFormat="1">
      <c r="A243" s="1479"/>
      <c r="B243" s="1479"/>
      <c r="C243" s="1479"/>
      <c r="D243" s="1479"/>
      <c r="E243" s="1479"/>
      <c r="F243" s="1479"/>
      <c r="G243" s="1479"/>
      <c r="H243" s="1479"/>
      <c r="I243" s="1479"/>
      <c r="J243" s="1479"/>
      <c r="K243" s="1479"/>
      <c r="L243" s="1479"/>
      <c r="M243" s="1479"/>
      <c r="N243" s="1479"/>
      <c r="O243" s="1479"/>
      <c r="P243" s="1479"/>
      <c r="Q243" s="1479"/>
      <c r="R243" s="1479"/>
      <c r="S243" s="1479"/>
      <c r="T243" s="1479"/>
      <c r="U243" s="1479"/>
      <c r="V243" s="1479"/>
      <c r="W243" s="1479"/>
      <c r="X243" s="1479"/>
      <c r="Y243" s="1479"/>
      <c r="Z243" s="1479"/>
      <c r="AA243" s="1479"/>
      <c r="AB243" s="1479"/>
      <c r="AC243" s="1479"/>
      <c r="AD243" s="1479"/>
      <c r="AE243" s="1479"/>
      <c r="AF243" s="1479"/>
      <c r="AG243" s="1479"/>
      <c r="AH243" s="1479"/>
      <c r="AI243" s="1479"/>
      <c r="AJ243" s="1479"/>
      <c r="AK243" s="1479"/>
      <c r="AL243" s="1479"/>
      <c r="AM243" s="1479"/>
      <c r="AN243" s="1479"/>
      <c r="AO243" s="1479"/>
      <c r="AP243" s="1479"/>
      <c r="AQ243" s="1479"/>
      <c r="AR243" s="1479"/>
      <c r="AS243" s="1479"/>
      <c r="AT243" s="1479"/>
      <c r="AU243" s="1479"/>
      <c r="AV243" s="1479"/>
      <c r="AW243" s="1479"/>
      <c r="AX243" s="1479"/>
      <c r="AY243" s="1479"/>
      <c r="AZ243" s="1479"/>
      <c r="BA243" s="1479"/>
      <c r="BB243" s="1479"/>
      <c r="BC243" s="1479"/>
      <c r="BD243" s="1479"/>
      <c r="BE243" s="1479"/>
      <c r="BF243" s="1479"/>
      <c r="BG243" s="1479"/>
      <c r="BH243" s="1479"/>
      <c r="BI243" s="1479"/>
      <c r="BJ243" s="388" t="s">
        <v>865</v>
      </c>
    </row>
    <row r="244" spans="1:62" s="384" customFormat="1">
      <c r="A244" s="1479"/>
      <c r="B244" s="1479"/>
      <c r="C244" s="1479"/>
      <c r="D244" s="1479"/>
      <c r="E244" s="1479"/>
      <c r="F244" s="1479"/>
      <c r="G244" s="1479"/>
      <c r="H244" s="1479"/>
      <c r="I244" s="1479"/>
      <c r="J244" s="1479"/>
      <c r="K244" s="1479"/>
      <c r="L244" s="1479"/>
      <c r="M244" s="1479"/>
      <c r="N244" s="1479"/>
      <c r="O244" s="1479"/>
      <c r="P244" s="1479"/>
      <c r="Q244" s="1479"/>
      <c r="R244" s="1479"/>
      <c r="S244" s="1479"/>
      <c r="T244" s="1479"/>
      <c r="U244" s="1479"/>
      <c r="V244" s="1479"/>
      <c r="W244" s="1479"/>
      <c r="X244" s="1479"/>
      <c r="Y244" s="1479"/>
      <c r="Z244" s="1479"/>
      <c r="AA244" s="1479"/>
      <c r="AB244" s="1479"/>
      <c r="AC244" s="1479"/>
      <c r="AD244" s="1479"/>
      <c r="AE244" s="1479"/>
      <c r="AF244" s="1479"/>
      <c r="AG244" s="1479"/>
      <c r="AH244" s="1479"/>
      <c r="AI244" s="1479"/>
      <c r="AJ244" s="1479"/>
      <c r="AK244" s="1479"/>
      <c r="AL244" s="1479"/>
      <c r="AM244" s="1479"/>
      <c r="AN244" s="1479"/>
      <c r="AO244" s="1479"/>
      <c r="AP244" s="1479"/>
      <c r="AQ244" s="1479"/>
      <c r="AR244" s="1479"/>
      <c r="AS244" s="1479"/>
      <c r="AT244" s="1479"/>
      <c r="AU244" s="1479"/>
      <c r="AV244" s="1479"/>
      <c r="AW244" s="1479"/>
      <c r="AX244" s="1479"/>
      <c r="AY244" s="1479"/>
      <c r="AZ244" s="1479"/>
      <c r="BA244" s="1479"/>
      <c r="BB244" s="1479"/>
      <c r="BC244" s="1479"/>
      <c r="BD244" s="1479"/>
      <c r="BE244" s="1479"/>
      <c r="BF244" s="1479"/>
      <c r="BG244" s="1479"/>
      <c r="BH244" s="1479"/>
      <c r="BI244" s="1479"/>
      <c r="BJ244" s="388" t="s">
        <v>865</v>
      </c>
    </row>
    <row r="245" spans="1:62" s="384" customFormat="1">
      <c r="A245" s="1479"/>
      <c r="B245" s="1479"/>
      <c r="C245" s="1479"/>
      <c r="D245" s="1479"/>
      <c r="E245" s="1479"/>
      <c r="F245" s="1479"/>
      <c r="G245" s="1479"/>
      <c r="H245" s="1479"/>
      <c r="I245" s="1479"/>
      <c r="J245" s="1479"/>
      <c r="K245" s="1479"/>
      <c r="L245" s="1479"/>
      <c r="M245" s="1479"/>
      <c r="N245" s="1479"/>
      <c r="O245" s="1479"/>
      <c r="P245" s="1479"/>
      <c r="Q245" s="1479"/>
      <c r="R245" s="1479"/>
      <c r="S245" s="1479"/>
      <c r="T245" s="1479"/>
      <c r="U245" s="1479"/>
      <c r="V245" s="1479"/>
      <c r="W245" s="1479"/>
      <c r="X245" s="1479"/>
      <c r="Y245" s="1479"/>
      <c r="Z245" s="1479"/>
      <c r="AA245" s="1479"/>
      <c r="AB245" s="1479"/>
      <c r="AC245" s="1479"/>
      <c r="AD245" s="1479"/>
      <c r="AE245" s="1479"/>
      <c r="AF245" s="1479"/>
      <c r="AG245" s="1479"/>
      <c r="AH245" s="1479"/>
      <c r="AI245" s="1479"/>
      <c r="AJ245" s="1479"/>
      <c r="AK245" s="1479"/>
      <c r="AL245" s="1479"/>
      <c r="AM245" s="1479"/>
      <c r="AN245" s="1479"/>
      <c r="AO245" s="1479"/>
      <c r="AP245" s="1479"/>
      <c r="AQ245" s="1479"/>
      <c r="AR245" s="1479"/>
      <c r="AS245" s="1479"/>
      <c r="AT245" s="1479"/>
      <c r="AU245" s="1479"/>
      <c r="AV245" s="1479"/>
      <c r="AW245" s="1479"/>
      <c r="AX245" s="1479"/>
      <c r="AY245" s="1479"/>
      <c r="AZ245" s="1479"/>
      <c r="BA245" s="1479"/>
      <c r="BB245" s="1479"/>
      <c r="BC245" s="1479"/>
      <c r="BD245" s="1479"/>
      <c r="BE245" s="1479"/>
      <c r="BF245" s="1479"/>
      <c r="BG245" s="1479"/>
      <c r="BH245" s="1479"/>
      <c r="BI245" s="1479"/>
      <c r="BJ245" s="388" t="s">
        <v>865</v>
      </c>
    </row>
    <row r="246" spans="1:62" s="384" customFormat="1">
      <c r="A246" s="1479"/>
      <c r="B246" s="1479"/>
      <c r="C246" s="1479"/>
      <c r="D246" s="1479"/>
      <c r="E246" s="1479"/>
      <c r="F246" s="1479"/>
      <c r="G246" s="1479"/>
      <c r="H246" s="1479"/>
      <c r="I246" s="1479"/>
      <c r="J246" s="1479"/>
      <c r="K246" s="1479"/>
      <c r="L246" s="1479"/>
      <c r="M246" s="1479"/>
      <c r="N246" s="1479"/>
      <c r="O246" s="1479"/>
      <c r="P246" s="1479"/>
      <c r="Q246" s="1479"/>
      <c r="R246" s="1479"/>
      <c r="S246" s="1479"/>
      <c r="T246" s="1479"/>
      <c r="U246" s="1479"/>
      <c r="V246" s="1479"/>
      <c r="W246" s="1479"/>
      <c r="X246" s="1479"/>
      <c r="Y246" s="1479"/>
      <c r="Z246" s="1479"/>
      <c r="AA246" s="1479"/>
      <c r="AB246" s="1479"/>
      <c r="AC246" s="1479"/>
      <c r="AD246" s="1479"/>
      <c r="AE246" s="1479"/>
      <c r="AF246" s="1479"/>
      <c r="AG246" s="1479"/>
      <c r="AH246" s="1479"/>
      <c r="AI246" s="1479"/>
      <c r="AJ246" s="1479"/>
      <c r="AK246" s="1479"/>
      <c r="AL246" s="1479"/>
      <c r="AM246" s="1479"/>
      <c r="AN246" s="1479"/>
      <c r="AO246" s="1479"/>
      <c r="AP246" s="1479"/>
      <c r="AQ246" s="1479"/>
      <c r="AR246" s="1479"/>
      <c r="AS246" s="1479"/>
      <c r="AT246" s="1479"/>
      <c r="AU246" s="1479"/>
      <c r="AV246" s="1479"/>
      <c r="AW246" s="1479"/>
      <c r="AX246" s="1479"/>
      <c r="AY246" s="1479"/>
      <c r="AZ246" s="1479"/>
      <c r="BA246" s="1479"/>
      <c r="BB246" s="1479"/>
      <c r="BC246" s="1479"/>
      <c r="BD246" s="1479"/>
      <c r="BE246" s="1479"/>
      <c r="BF246" s="1479"/>
      <c r="BG246" s="1479"/>
      <c r="BH246" s="1479"/>
      <c r="BI246" s="1479"/>
      <c r="BJ246" s="388" t="s">
        <v>865</v>
      </c>
    </row>
    <row r="247" spans="1:62" s="384" customFormat="1">
      <c r="A247" s="1479"/>
      <c r="B247" s="1479"/>
      <c r="C247" s="1479"/>
      <c r="D247" s="1479"/>
      <c r="E247" s="1479"/>
      <c r="F247" s="1479"/>
      <c r="G247" s="1479"/>
      <c r="H247" s="1479"/>
      <c r="I247" s="1479"/>
      <c r="J247" s="1479"/>
      <c r="K247" s="1479"/>
      <c r="L247" s="1479"/>
      <c r="M247" s="1479"/>
      <c r="N247" s="1479"/>
      <c r="O247" s="1479"/>
      <c r="P247" s="1479"/>
      <c r="Q247" s="1479"/>
      <c r="R247" s="1479"/>
      <c r="S247" s="1479"/>
      <c r="T247" s="1479"/>
      <c r="U247" s="1479"/>
      <c r="V247" s="1479"/>
      <c r="W247" s="1479"/>
      <c r="X247" s="1479"/>
      <c r="Y247" s="1479"/>
      <c r="Z247" s="1479"/>
      <c r="AA247" s="1479"/>
      <c r="AB247" s="1479"/>
      <c r="AC247" s="1479"/>
      <c r="AD247" s="1479"/>
      <c r="AE247" s="1479"/>
      <c r="AF247" s="1479"/>
      <c r="AG247" s="1479"/>
      <c r="AH247" s="1479"/>
      <c r="AI247" s="1479"/>
      <c r="AJ247" s="1479"/>
      <c r="AK247" s="1479"/>
      <c r="AL247" s="1479"/>
      <c r="AM247" s="1479"/>
      <c r="AN247" s="1479"/>
      <c r="AO247" s="1479"/>
      <c r="AP247" s="1479"/>
      <c r="AQ247" s="1479"/>
      <c r="AR247" s="1479"/>
      <c r="AS247" s="1479"/>
      <c r="AT247" s="1479"/>
      <c r="AU247" s="1479"/>
      <c r="AV247" s="1479"/>
      <c r="AW247" s="1479"/>
      <c r="AX247" s="1479"/>
      <c r="AY247" s="1479"/>
      <c r="AZ247" s="1479"/>
      <c r="BA247" s="1479"/>
      <c r="BB247" s="1479"/>
      <c r="BC247" s="1479"/>
      <c r="BD247" s="1479"/>
      <c r="BE247" s="1479"/>
      <c r="BF247" s="1479"/>
      <c r="BG247" s="1479"/>
      <c r="BH247" s="1479"/>
      <c r="BI247" s="1479"/>
      <c r="BJ247" s="388" t="s">
        <v>865</v>
      </c>
    </row>
    <row r="248" spans="1:62" s="384" customFormat="1">
      <c r="A248" s="1479"/>
      <c r="B248" s="1479"/>
      <c r="C248" s="1479"/>
      <c r="D248" s="1479"/>
      <c r="E248" s="1479"/>
      <c r="F248" s="1479"/>
      <c r="G248" s="1479"/>
      <c r="H248" s="1479"/>
      <c r="I248" s="1479"/>
      <c r="J248" s="1479"/>
      <c r="K248" s="1479"/>
      <c r="L248" s="1479"/>
      <c r="M248" s="1479"/>
      <c r="N248" s="1479"/>
      <c r="O248" s="1479"/>
      <c r="P248" s="1479"/>
      <c r="Q248" s="1479"/>
      <c r="R248" s="1479"/>
      <c r="S248" s="1479"/>
      <c r="T248" s="1479"/>
      <c r="U248" s="1479"/>
      <c r="V248" s="1479"/>
      <c r="W248" s="1479"/>
      <c r="X248" s="1479"/>
      <c r="Y248" s="1479"/>
      <c r="Z248" s="1479"/>
      <c r="AA248" s="1479"/>
      <c r="AB248" s="1479"/>
      <c r="AC248" s="1479"/>
      <c r="AD248" s="1479"/>
      <c r="AE248" s="1479"/>
      <c r="AF248" s="1479"/>
      <c r="AG248" s="1479"/>
      <c r="AH248" s="1479"/>
      <c r="AI248" s="1479"/>
      <c r="AJ248" s="1479"/>
      <c r="AK248" s="1479"/>
      <c r="AL248" s="1479"/>
      <c r="AM248" s="1479"/>
      <c r="AN248" s="1479"/>
      <c r="AO248" s="1479"/>
      <c r="AP248" s="1479"/>
      <c r="AQ248" s="1479"/>
      <c r="AR248" s="1479"/>
      <c r="AS248" s="1479"/>
      <c r="AT248" s="1479"/>
      <c r="AU248" s="1479"/>
      <c r="AV248" s="1479"/>
      <c r="AW248" s="1479"/>
      <c r="AX248" s="1479"/>
      <c r="AY248" s="1479"/>
      <c r="AZ248" s="1479"/>
      <c r="BA248" s="1479"/>
      <c r="BB248" s="1479"/>
      <c r="BC248" s="1479"/>
      <c r="BD248" s="1479"/>
      <c r="BE248" s="1479"/>
      <c r="BF248" s="1479"/>
      <c r="BG248" s="1479"/>
      <c r="BH248" s="1479"/>
      <c r="BI248" s="1479"/>
      <c r="BJ248" s="388" t="s">
        <v>865</v>
      </c>
    </row>
    <row r="249" spans="1:62" s="384" customFormat="1">
      <c r="A249" s="1479"/>
      <c r="B249" s="1479"/>
      <c r="C249" s="1479"/>
      <c r="D249" s="1479"/>
      <c r="E249" s="1479"/>
      <c r="F249" s="1479"/>
      <c r="G249" s="1479"/>
      <c r="H249" s="1479"/>
      <c r="I249" s="1479"/>
      <c r="J249" s="1479"/>
      <c r="K249" s="1479"/>
      <c r="L249" s="1479"/>
      <c r="M249" s="1479"/>
      <c r="N249" s="1479"/>
      <c r="O249" s="1479"/>
      <c r="P249" s="1479"/>
      <c r="Q249" s="1479"/>
      <c r="R249" s="1479"/>
      <c r="S249" s="1479"/>
      <c r="T249" s="1479"/>
      <c r="U249" s="1479"/>
      <c r="V249" s="1479"/>
      <c r="W249" s="1479"/>
      <c r="X249" s="1479"/>
      <c r="Y249" s="1479"/>
      <c r="Z249" s="1479"/>
      <c r="AA249" s="1479"/>
      <c r="AB249" s="1479"/>
      <c r="AC249" s="1479"/>
      <c r="AD249" s="1479"/>
      <c r="AE249" s="1479"/>
      <c r="AF249" s="1479"/>
      <c r="AG249" s="1479"/>
      <c r="AH249" s="1479"/>
      <c r="AI249" s="1479"/>
      <c r="AJ249" s="1479"/>
      <c r="AK249" s="1479"/>
      <c r="AL249" s="1479"/>
      <c r="AM249" s="1479"/>
      <c r="AN249" s="1479"/>
      <c r="AO249" s="1479"/>
      <c r="AP249" s="1479"/>
      <c r="AQ249" s="1479"/>
      <c r="AR249" s="1479"/>
      <c r="AS249" s="1479"/>
      <c r="AT249" s="1479"/>
      <c r="AU249" s="1479"/>
      <c r="AV249" s="1479"/>
      <c r="AW249" s="1479"/>
      <c r="AX249" s="1479"/>
      <c r="AY249" s="1479"/>
      <c r="AZ249" s="1479"/>
      <c r="BA249" s="1479"/>
      <c r="BB249" s="1479"/>
      <c r="BC249" s="1479"/>
      <c r="BD249" s="1479"/>
      <c r="BE249" s="1479"/>
      <c r="BF249" s="1479"/>
      <c r="BG249" s="1479"/>
      <c r="BH249" s="1479"/>
      <c r="BI249" s="1479"/>
      <c r="BJ249" s="388" t="s">
        <v>865</v>
      </c>
    </row>
    <row r="250" spans="1:62" s="384" customFormat="1">
      <c r="A250" s="1479"/>
      <c r="B250" s="1479"/>
      <c r="C250" s="1479"/>
      <c r="D250" s="1479"/>
      <c r="E250" s="1479"/>
      <c r="F250" s="1479"/>
      <c r="G250" s="1479"/>
      <c r="H250" s="1479"/>
      <c r="I250" s="1479"/>
      <c r="J250" s="1479"/>
      <c r="K250" s="1479"/>
      <c r="L250" s="1479"/>
      <c r="M250" s="1479"/>
      <c r="N250" s="1479"/>
      <c r="O250" s="1479"/>
      <c r="P250" s="1479"/>
      <c r="Q250" s="1479"/>
      <c r="R250" s="1479"/>
      <c r="S250" s="1479"/>
      <c r="T250" s="1479"/>
      <c r="U250" s="1479"/>
      <c r="V250" s="1479"/>
      <c r="W250" s="1479"/>
      <c r="X250" s="1479"/>
      <c r="Y250" s="1479"/>
      <c r="Z250" s="1479"/>
      <c r="AA250" s="1479"/>
      <c r="AB250" s="1479"/>
      <c r="AC250" s="1479"/>
      <c r="AD250" s="1479"/>
      <c r="AE250" s="1479"/>
      <c r="AF250" s="1479"/>
      <c r="AG250" s="1479"/>
      <c r="AH250" s="1479"/>
      <c r="AI250" s="1479"/>
      <c r="AJ250" s="1479"/>
      <c r="AK250" s="1479"/>
      <c r="AL250" s="1479"/>
      <c r="AM250" s="1479"/>
      <c r="AN250" s="1479"/>
      <c r="AO250" s="1479"/>
      <c r="AP250" s="1479"/>
      <c r="AQ250" s="1479"/>
      <c r="AR250" s="1479"/>
      <c r="AS250" s="1479"/>
      <c r="AT250" s="1479"/>
      <c r="AU250" s="1479"/>
      <c r="AV250" s="1479"/>
      <c r="AW250" s="1479"/>
      <c r="AX250" s="1479"/>
      <c r="AY250" s="1479"/>
      <c r="AZ250" s="1479"/>
      <c r="BA250" s="1479"/>
      <c r="BB250" s="1479"/>
      <c r="BC250" s="1479"/>
      <c r="BD250" s="1479"/>
      <c r="BE250" s="1479"/>
      <c r="BF250" s="1479"/>
      <c r="BG250" s="1479"/>
      <c r="BH250" s="1479"/>
      <c r="BI250" s="1479"/>
      <c r="BJ250" s="388" t="s">
        <v>865</v>
      </c>
    </row>
    <row r="251" spans="1:62" s="384" customFormat="1">
      <c r="A251" s="1479"/>
      <c r="B251" s="1479"/>
      <c r="C251" s="1479"/>
      <c r="D251" s="1479"/>
      <c r="E251" s="1479"/>
      <c r="F251" s="1479"/>
      <c r="G251" s="1479"/>
      <c r="H251" s="1479"/>
      <c r="I251" s="1479"/>
      <c r="J251" s="1479"/>
      <c r="K251" s="1479"/>
      <c r="L251" s="1479"/>
      <c r="M251" s="1479"/>
      <c r="N251" s="1479"/>
      <c r="O251" s="1479"/>
      <c r="P251" s="1479"/>
      <c r="Q251" s="1479"/>
      <c r="R251" s="1479"/>
      <c r="S251" s="1479"/>
      <c r="T251" s="1479"/>
      <c r="U251" s="1479"/>
      <c r="V251" s="1479"/>
      <c r="W251" s="1479"/>
      <c r="X251" s="1479"/>
      <c r="Y251" s="1479"/>
      <c r="Z251" s="1479"/>
      <c r="AA251" s="1479"/>
      <c r="AB251" s="1479"/>
      <c r="AC251" s="1479"/>
      <c r="AD251" s="1479"/>
      <c r="AE251" s="1479"/>
      <c r="AF251" s="1479"/>
      <c r="AG251" s="1479"/>
      <c r="AH251" s="1479"/>
      <c r="AI251" s="1479"/>
      <c r="AJ251" s="1479"/>
      <c r="AK251" s="1479"/>
      <c r="AL251" s="1479"/>
      <c r="AM251" s="1479"/>
      <c r="AN251" s="1479"/>
      <c r="AO251" s="1479"/>
      <c r="AP251" s="1479"/>
      <c r="AQ251" s="1479"/>
      <c r="AR251" s="1479"/>
      <c r="AS251" s="1479"/>
      <c r="AT251" s="1479"/>
      <c r="AU251" s="1479"/>
      <c r="AV251" s="1479"/>
      <c r="AW251" s="1479"/>
      <c r="AX251" s="1479"/>
      <c r="AY251" s="1479"/>
      <c r="AZ251" s="1479"/>
      <c r="BA251" s="1479"/>
      <c r="BB251" s="1479"/>
      <c r="BC251" s="1479"/>
      <c r="BD251" s="1479"/>
      <c r="BE251" s="1479"/>
      <c r="BF251" s="1479"/>
      <c r="BG251" s="1479"/>
      <c r="BH251" s="1479"/>
      <c r="BI251" s="1479"/>
      <c r="BJ251" s="388" t="s">
        <v>865</v>
      </c>
    </row>
    <row r="252" spans="1:62" s="384" customFormat="1">
      <c r="A252" s="1479"/>
      <c r="B252" s="1479"/>
      <c r="C252" s="1479"/>
      <c r="D252" s="1479"/>
      <c r="E252" s="1479"/>
      <c r="F252" s="1479"/>
      <c r="G252" s="1479"/>
      <c r="H252" s="1479"/>
      <c r="I252" s="1479"/>
      <c r="J252" s="1479"/>
      <c r="K252" s="1479"/>
      <c r="L252" s="1479"/>
      <c r="M252" s="1479"/>
      <c r="N252" s="1479"/>
      <c r="O252" s="1479"/>
      <c r="P252" s="1479"/>
      <c r="Q252" s="1479"/>
      <c r="R252" s="1479"/>
      <c r="S252" s="1479"/>
      <c r="T252" s="1479"/>
      <c r="U252" s="1479"/>
      <c r="V252" s="1479"/>
      <c r="W252" s="1479"/>
      <c r="X252" s="1479"/>
      <c r="Y252" s="1479"/>
      <c r="Z252" s="1479"/>
      <c r="AA252" s="1479"/>
      <c r="AB252" s="1479"/>
      <c r="AC252" s="1479"/>
      <c r="AD252" s="1479"/>
      <c r="AE252" s="1479"/>
      <c r="AF252" s="1479"/>
      <c r="AG252" s="1479"/>
      <c r="AH252" s="1479"/>
      <c r="AI252" s="1479"/>
      <c r="AJ252" s="1479"/>
      <c r="AK252" s="1479"/>
      <c r="AL252" s="1479"/>
      <c r="AM252" s="1479"/>
      <c r="AN252" s="1479"/>
      <c r="AO252" s="1479"/>
      <c r="AP252" s="1479"/>
      <c r="AQ252" s="1479"/>
      <c r="AR252" s="1479"/>
      <c r="AS252" s="1479"/>
      <c r="AT252" s="1479"/>
      <c r="AU252" s="1479"/>
      <c r="AV252" s="1479"/>
      <c r="AW252" s="1479"/>
      <c r="AX252" s="1479"/>
      <c r="AY252" s="1479"/>
      <c r="AZ252" s="1479"/>
      <c r="BA252" s="1479"/>
      <c r="BB252" s="1479"/>
      <c r="BC252" s="1479"/>
      <c r="BD252" s="1479"/>
      <c r="BE252" s="1479"/>
      <c r="BF252" s="1479"/>
      <c r="BG252" s="1479"/>
      <c r="BH252" s="1479"/>
      <c r="BI252" s="1479"/>
      <c r="BJ252" s="388" t="s">
        <v>865</v>
      </c>
    </row>
    <row r="253" spans="1:62" s="384" customFormat="1">
      <c r="A253" s="1479"/>
      <c r="B253" s="1479"/>
      <c r="C253" s="1479"/>
      <c r="D253" s="1479"/>
      <c r="E253" s="1479"/>
      <c r="F253" s="1479"/>
      <c r="G253" s="1479"/>
      <c r="H253" s="1479"/>
      <c r="I253" s="1479"/>
      <c r="J253" s="1479"/>
      <c r="K253" s="1479"/>
      <c r="L253" s="1479"/>
      <c r="M253" s="1479"/>
      <c r="N253" s="1479"/>
      <c r="O253" s="1479"/>
      <c r="P253" s="1479"/>
      <c r="Q253" s="1479"/>
      <c r="R253" s="1479"/>
      <c r="S253" s="1479"/>
      <c r="T253" s="1479"/>
      <c r="U253" s="1479"/>
      <c r="V253" s="1479"/>
      <c r="W253" s="1479"/>
      <c r="X253" s="1479"/>
      <c r="Y253" s="1479"/>
      <c r="Z253" s="1479"/>
      <c r="AA253" s="1479"/>
      <c r="AB253" s="1479"/>
      <c r="AC253" s="1479"/>
      <c r="AD253" s="1479"/>
      <c r="AE253" s="1479"/>
      <c r="AF253" s="1479"/>
      <c r="AG253" s="1479"/>
      <c r="AH253" s="1479"/>
      <c r="AI253" s="1479"/>
      <c r="AJ253" s="1479"/>
      <c r="AK253" s="1479"/>
      <c r="AL253" s="1479"/>
      <c r="AM253" s="1479"/>
      <c r="AN253" s="1479"/>
      <c r="AO253" s="1479"/>
      <c r="AP253" s="1479"/>
      <c r="AQ253" s="1479"/>
      <c r="AR253" s="1479"/>
      <c r="AS253" s="1479"/>
      <c r="AT253" s="1479"/>
      <c r="AU253" s="1479"/>
      <c r="AV253" s="1479"/>
      <c r="AW253" s="1479"/>
      <c r="AX253" s="1479"/>
      <c r="AY253" s="1479"/>
      <c r="AZ253" s="1479"/>
      <c r="BA253" s="1479"/>
      <c r="BB253" s="1479"/>
      <c r="BC253" s="1479"/>
      <c r="BD253" s="1479"/>
      <c r="BE253" s="1479"/>
      <c r="BF253" s="1479"/>
      <c r="BG253" s="1479"/>
      <c r="BH253" s="1479"/>
      <c r="BI253" s="1479"/>
      <c r="BJ253" s="388" t="s">
        <v>865</v>
      </c>
    </row>
    <row r="254" spans="1:62" s="384" customFormat="1">
      <c r="A254" s="1479"/>
      <c r="B254" s="1479"/>
      <c r="C254" s="1479"/>
      <c r="D254" s="1479"/>
      <c r="E254" s="1479"/>
      <c r="F254" s="1479"/>
      <c r="G254" s="1479"/>
      <c r="H254" s="1479"/>
      <c r="I254" s="1479"/>
      <c r="J254" s="1479"/>
      <c r="K254" s="1479"/>
      <c r="L254" s="1479"/>
      <c r="M254" s="1479"/>
      <c r="N254" s="1479"/>
      <c r="O254" s="1479"/>
      <c r="P254" s="1479"/>
      <c r="Q254" s="1479"/>
      <c r="R254" s="1479"/>
      <c r="S254" s="1479"/>
      <c r="T254" s="1479"/>
      <c r="U254" s="1479"/>
      <c r="V254" s="1479"/>
      <c r="W254" s="1479"/>
      <c r="X254" s="1479"/>
      <c r="Y254" s="1479"/>
      <c r="Z254" s="1479"/>
      <c r="AA254" s="1479"/>
      <c r="AB254" s="1479"/>
      <c r="AC254" s="1479"/>
      <c r="AD254" s="1479"/>
      <c r="AE254" s="1479"/>
      <c r="AF254" s="1479"/>
      <c r="AG254" s="1479"/>
      <c r="AH254" s="1479"/>
      <c r="AI254" s="1479"/>
      <c r="AJ254" s="1479"/>
      <c r="AK254" s="1479"/>
      <c r="AL254" s="1479"/>
      <c r="AM254" s="1479"/>
      <c r="AN254" s="1479"/>
      <c r="AO254" s="1479"/>
      <c r="AP254" s="1479"/>
      <c r="AQ254" s="1479"/>
      <c r="AR254" s="1479"/>
      <c r="AS254" s="1479"/>
      <c r="AT254" s="1479"/>
      <c r="AU254" s="1479"/>
      <c r="AV254" s="1479"/>
      <c r="AW254" s="1479"/>
      <c r="AX254" s="1479"/>
      <c r="AY254" s="1479"/>
      <c r="AZ254" s="1479"/>
      <c r="BA254" s="1479"/>
      <c r="BB254" s="1479"/>
      <c r="BC254" s="1479"/>
      <c r="BD254" s="1479"/>
      <c r="BE254" s="1479"/>
      <c r="BF254" s="1479"/>
      <c r="BG254" s="1479"/>
      <c r="BH254" s="1479"/>
      <c r="BI254" s="1479"/>
      <c r="BJ254" s="388" t="s">
        <v>865</v>
      </c>
    </row>
    <row r="255" spans="1:62" s="384" customFormat="1">
      <c r="A255" s="1479"/>
      <c r="B255" s="1479"/>
      <c r="C255" s="1479"/>
      <c r="D255" s="1479"/>
      <c r="E255" s="1479"/>
      <c r="F255" s="1479"/>
      <c r="G255" s="1479"/>
      <c r="H255" s="1479"/>
      <c r="I255" s="1479"/>
      <c r="J255" s="1479"/>
      <c r="K255" s="1479"/>
      <c r="L255" s="1479"/>
      <c r="M255" s="1479"/>
      <c r="N255" s="1479"/>
      <c r="O255" s="1479"/>
      <c r="P255" s="1479"/>
      <c r="Q255" s="1479"/>
      <c r="R255" s="1479"/>
      <c r="S255" s="1479"/>
      <c r="T255" s="1479"/>
      <c r="U255" s="1479"/>
      <c r="V255" s="1479"/>
      <c r="W255" s="1479"/>
      <c r="X255" s="1479"/>
      <c r="Y255" s="1479"/>
      <c r="Z255" s="1479"/>
      <c r="AA255" s="1479"/>
      <c r="AB255" s="1479"/>
      <c r="AC255" s="1479"/>
      <c r="AD255" s="1479"/>
      <c r="AE255" s="1479"/>
      <c r="AF255" s="1479"/>
      <c r="AG255" s="1479"/>
      <c r="AH255" s="1479"/>
      <c r="AI255" s="1479"/>
      <c r="AJ255" s="1479"/>
      <c r="AK255" s="1479"/>
      <c r="AL255" s="1479"/>
      <c r="AM255" s="1479"/>
      <c r="AN255" s="1479"/>
      <c r="AO255" s="1479"/>
      <c r="AP255" s="1479"/>
      <c r="AQ255" s="1479"/>
      <c r="AR255" s="1479"/>
      <c r="AS255" s="1479"/>
      <c r="AT255" s="1479"/>
      <c r="AU255" s="1479"/>
      <c r="AV255" s="1479"/>
      <c r="AW255" s="1479"/>
      <c r="AX255" s="1479"/>
      <c r="AY255" s="1479"/>
      <c r="AZ255" s="1479"/>
      <c r="BA255" s="1479"/>
      <c r="BB255" s="1479"/>
      <c r="BC255" s="1479"/>
      <c r="BD255" s="1479"/>
      <c r="BE255" s="1479"/>
      <c r="BF255" s="1479"/>
      <c r="BG255" s="1479"/>
      <c r="BH255" s="1479"/>
      <c r="BI255" s="1479"/>
      <c r="BJ255" s="388" t="s">
        <v>865</v>
      </c>
    </row>
    <row r="256" spans="1:62" s="384" customFormat="1">
      <c r="A256" s="1479"/>
      <c r="B256" s="1479"/>
      <c r="C256" s="1479"/>
      <c r="D256" s="1479"/>
      <c r="E256" s="1479"/>
      <c r="F256" s="1479"/>
      <c r="G256" s="1479"/>
      <c r="H256" s="1479"/>
      <c r="I256" s="1479"/>
      <c r="J256" s="1479"/>
      <c r="K256" s="1479"/>
      <c r="L256" s="1479"/>
      <c r="M256" s="1479"/>
      <c r="N256" s="1479"/>
      <c r="O256" s="1479"/>
      <c r="P256" s="1479"/>
      <c r="Q256" s="1479"/>
      <c r="R256" s="1479"/>
      <c r="S256" s="1479"/>
      <c r="T256" s="1479"/>
      <c r="U256" s="1479"/>
      <c r="V256" s="1479"/>
      <c r="W256" s="1479"/>
      <c r="X256" s="1479"/>
      <c r="Y256" s="1479"/>
      <c r="Z256" s="1479"/>
      <c r="AA256" s="1479"/>
      <c r="AB256" s="1479"/>
      <c r="AC256" s="1479"/>
      <c r="AD256" s="1479"/>
      <c r="AE256" s="1479"/>
      <c r="AF256" s="1479"/>
      <c r="AG256" s="1479"/>
      <c r="AH256" s="1479"/>
      <c r="AI256" s="1479"/>
      <c r="AJ256" s="1479"/>
      <c r="AK256" s="1479"/>
      <c r="AL256" s="1479"/>
      <c r="AM256" s="1479"/>
      <c r="AN256" s="1479"/>
      <c r="AO256" s="1479"/>
      <c r="AP256" s="1479"/>
      <c r="AQ256" s="1479"/>
      <c r="AR256" s="1479"/>
      <c r="AS256" s="1479"/>
      <c r="AT256" s="1479"/>
      <c r="AU256" s="1479"/>
      <c r="AV256" s="1479"/>
      <c r="AW256" s="1479"/>
      <c r="AX256" s="1479"/>
      <c r="AY256" s="1479"/>
      <c r="AZ256" s="1479"/>
      <c r="BA256" s="1479"/>
      <c r="BB256" s="1479"/>
      <c r="BC256" s="1479"/>
      <c r="BD256" s="1479"/>
      <c r="BE256" s="1479"/>
      <c r="BF256" s="1479"/>
      <c r="BG256" s="1479"/>
      <c r="BH256" s="1479"/>
      <c r="BI256" s="1479"/>
      <c r="BJ256" s="388" t="s">
        <v>865</v>
      </c>
    </row>
    <row r="257" spans="1:62" s="384" customFormat="1">
      <c r="A257" s="1479"/>
      <c r="B257" s="1479"/>
      <c r="C257" s="1479"/>
      <c r="D257" s="1479"/>
      <c r="E257" s="1479"/>
      <c r="F257" s="1479"/>
      <c r="G257" s="1479"/>
      <c r="H257" s="1479"/>
      <c r="I257" s="1479"/>
      <c r="J257" s="1479"/>
      <c r="K257" s="1479"/>
      <c r="L257" s="1479"/>
      <c r="M257" s="1479"/>
      <c r="N257" s="1479"/>
      <c r="O257" s="1479"/>
      <c r="P257" s="1479"/>
      <c r="Q257" s="1479"/>
      <c r="R257" s="1479"/>
      <c r="S257" s="1479"/>
      <c r="T257" s="1479"/>
      <c r="U257" s="1479"/>
      <c r="V257" s="1479"/>
      <c r="W257" s="1479"/>
      <c r="X257" s="1479"/>
      <c r="Y257" s="1479"/>
      <c r="Z257" s="1479"/>
      <c r="AA257" s="1479"/>
      <c r="AB257" s="1479"/>
      <c r="AC257" s="1479"/>
      <c r="AD257" s="1479"/>
      <c r="AE257" s="1479"/>
      <c r="AF257" s="1479"/>
      <c r="AG257" s="1479"/>
      <c r="AH257" s="1479"/>
      <c r="AI257" s="1479"/>
      <c r="AJ257" s="1479"/>
      <c r="AK257" s="1479"/>
      <c r="AL257" s="1479"/>
      <c r="AM257" s="1479"/>
      <c r="AN257" s="1479"/>
      <c r="AO257" s="1479"/>
      <c r="AP257" s="1479"/>
      <c r="AQ257" s="1479"/>
      <c r="AR257" s="1479"/>
      <c r="AS257" s="1479"/>
      <c r="AT257" s="1479"/>
      <c r="AU257" s="1479"/>
      <c r="AV257" s="1479"/>
      <c r="AW257" s="1479"/>
      <c r="AX257" s="1479"/>
      <c r="AY257" s="1479"/>
      <c r="AZ257" s="1479"/>
      <c r="BA257" s="1479"/>
      <c r="BB257" s="1479"/>
      <c r="BC257" s="1479"/>
      <c r="BD257" s="1479"/>
      <c r="BE257" s="1479"/>
      <c r="BF257" s="1479"/>
      <c r="BG257" s="1479"/>
      <c r="BH257" s="1479"/>
      <c r="BI257" s="1479"/>
      <c r="BJ257" s="388" t="s">
        <v>865</v>
      </c>
    </row>
    <row r="258" spans="1:62" s="384" customFormat="1">
      <c r="A258" s="1479"/>
      <c r="B258" s="1479"/>
      <c r="C258" s="1479"/>
      <c r="D258" s="1479"/>
      <c r="E258" s="1479"/>
      <c r="F258" s="1479"/>
      <c r="G258" s="1479"/>
      <c r="H258" s="1479"/>
      <c r="I258" s="1479"/>
      <c r="J258" s="1479"/>
      <c r="K258" s="1479"/>
      <c r="L258" s="1479"/>
      <c r="M258" s="1479"/>
      <c r="N258" s="1479"/>
      <c r="O258" s="1479"/>
      <c r="P258" s="1479"/>
      <c r="Q258" s="1479"/>
      <c r="R258" s="1479"/>
      <c r="S258" s="1479"/>
      <c r="T258" s="1479"/>
      <c r="U258" s="1479"/>
      <c r="V258" s="1479"/>
      <c r="W258" s="1479"/>
      <c r="X258" s="1479"/>
      <c r="Y258" s="1479"/>
      <c r="Z258" s="1479"/>
      <c r="AA258" s="1479"/>
      <c r="AB258" s="1479"/>
      <c r="AC258" s="1479"/>
      <c r="AD258" s="1479"/>
      <c r="AE258" s="1479"/>
      <c r="AF258" s="1479"/>
      <c r="AG258" s="1479"/>
      <c r="AH258" s="1479"/>
      <c r="AI258" s="1479"/>
      <c r="AJ258" s="1479"/>
      <c r="AK258" s="1479"/>
      <c r="AL258" s="1479"/>
      <c r="AM258" s="1479"/>
      <c r="AN258" s="1479"/>
      <c r="AO258" s="1479"/>
      <c r="AP258" s="1479"/>
      <c r="AQ258" s="1479"/>
      <c r="AR258" s="1479"/>
      <c r="AS258" s="1479"/>
      <c r="AT258" s="1479"/>
      <c r="AU258" s="1479"/>
      <c r="AV258" s="1479"/>
      <c r="AW258" s="1479"/>
      <c r="AX258" s="1479"/>
      <c r="AY258" s="1479"/>
      <c r="AZ258" s="1479"/>
      <c r="BA258" s="1479"/>
      <c r="BB258" s="1479"/>
      <c r="BC258" s="1479"/>
      <c r="BD258" s="1479"/>
      <c r="BE258" s="1479"/>
      <c r="BF258" s="1479"/>
      <c r="BG258" s="1479"/>
      <c r="BH258" s="1479"/>
      <c r="BI258" s="1479"/>
      <c r="BJ258" s="388" t="s">
        <v>865</v>
      </c>
    </row>
    <row r="259" spans="1:62" s="384" customFormat="1">
      <c r="A259" s="1479"/>
      <c r="B259" s="1479"/>
      <c r="C259" s="1479"/>
      <c r="D259" s="1479"/>
      <c r="E259" s="1479"/>
      <c r="F259" s="1479"/>
      <c r="G259" s="1479"/>
      <c r="H259" s="1479"/>
      <c r="I259" s="1479"/>
      <c r="J259" s="1479"/>
      <c r="K259" s="1479"/>
      <c r="L259" s="1479"/>
      <c r="M259" s="1479"/>
      <c r="N259" s="1479"/>
      <c r="O259" s="1479"/>
      <c r="P259" s="1479"/>
      <c r="Q259" s="1479"/>
      <c r="R259" s="1479"/>
      <c r="S259" s="1479"/>
      <c r="T259" s="1479"/>
      <c r="U259" s="1479"/>
      <c r="V259" s="1479"/>
      <c r="W259" s="1479"/>
      <c r="X259" s="1479"/>
      <c r="Y259" s="1479"/>
      <c r="Z259" s="1479"/>
      <c r="AA259" s="1479"/>
      <c r="AB259" s="1479"/>
      <c r="AC259" s="1479"/>
      <c r="AD259" s="1479"/>
      <c r="AE259" s="1479"/>
      <c r="AF259" s="1479"/>
      <c r="AG259" s="1479"/>
      <c r="AH259" s="1479"/>
      <c r="AI259" s="1479"/>
      <c r="AJ259" s="1479"/>
      <c r="AK259" s="1479"/>
      <c r="AL259" s="1479"/>
      <c r="AM259" s="1479"/>
      <c r="AN259" s="1479"/>
      <c r="AO259" s="1479"/>
      <c r="AP259" s="1479"/>
      <c r="AQ259" s="1479"/>
      <c r="AR259" s="1479"/>
      <c r="AS259" s="1479"/>
      <c r="AT259" s="1479"/>
      <c r="AU259" s="1479"/>
      <c r="AV259" s="1479"/>
      <c r="AW259" s="1479"/>
      <c r="AX259" s="1479"/>
      <c r="AY259" s="1479"/>
      <c r="AZ259" s="1479"/>
      <c r="BA259" s="1479"/>
      <c r="BB259" s="1479"/>
      <c r="BC259" s="1479"/>
      <c r="BD259" s="1479"/>
      <c r="BE259" s="1479"/>
      <c r="BF259" s="1479"/>
      <c r="BG259" s="1479"/>
      <c r="BH259" s="1479"/>
      <c r="BI259" s="1479"/>
      <c r="BJ259" s="388" t="s">
        <v>865</v>
      </c>
    </row>
    <row r="260" spans="1:62" s="384" customFormat="1">
      <c r="A260" s="1479"/>
      <c r="B260" s="1479"/>
      <c r="C260" s="1479"/>
      <c r="D260" s="1479"/>
      <c r="E260" s="1479"/>
      <c r="F260" s="1479"/>
      <c r="G260" s="1479"/>
      <c r="H260" s="1479"/>
      <c r="I260" s="1479"/>
      <c r="J260" s="1479"/>
      <c r="K260" s="1479"/>
      <c r="L260" s="1479"/>
      <c r="M260" s="1479"/>
      <c r="N260" s="1479"/>
      <c r="O260" s="1479"/>
      <c r="P260" s="1479"/>
      <c r="Q260" s="1479"/>
      <c r="R260" s="1479"/>
      <c r="S260" s="1479"/>
      <c r="T260" s="1479"/>
      <c r="U260" s="1479"/>
      <c r="V260" s="1479"/>
      <c r="W260" s="1479"/>
      <c r="X260" s="1479"/>
      <c r="Y260" s="1479"/>
      <c r="Z260" s="1479"/>
      <c r="AA260" s="1479"/>
      <c r="AB260" s="1479"/>
      <c r="AC260" s="1479"/>
      <c r="AD260" s="1479"/>
      <c r="AE260" s="1479"/>
      <c r="AF260" s="1479"/>
      <c r="AG260" s="1479"/>
      <c r="AH260" s="1479"/>
      <c r="AI260" s="1479"/>
      <c r="AJ260" s="1479"/>
      <c r="AK260" s="1479"/>
      <c r="AL260" s="1479"/>
      <c r="AM260" s="1479"/>
      <c r="AN260" s="1479"/>
      <c r="AO260" s="1479"/>
      <c r="AP260" s="1479"/>
      <c r="AQ260" s="1479"/>
      <c r="AR260" s="1479"/>
      <c r="AS260" s="1479"/>
      <c r="AT260" s="1479"/>
      <c r="AU260" s="1479"/>
      <c r="AV260" s="1479"/>
      <c r="AW260" s="1479"/>
      <c r="AX260" s="1479"/>
      <c r="AY260" s="1479"/>
      <c r="AZ260" s="1479"/>
      <c r="BA260" s="1479"/>
      <c r="BB260" s="1479"/>
      <c r="BC260" s="1479"/>
      <c r="BD260" s="1479"/>
      <c r="BE260" s="1479"/>
      <c r="BF260" s="1479"/>
      <c r="BG260" s="1479"/>
      <c r="BH260" s="1479"/>
      <c r="BI260" s="1479"/>
      <c r="BJ260" s="388" t="s">
        <v>865</v>
      </c>
    </row>
    <row r="261" spans="1:62" s="384" customFormat="1">
      <c r="A261" s="1479"/>
      <c r="B261" s="1479"/>
      <c r="C261" s="1479"/>
      <c r="D261" s="1479"/>
      <c r="E261" s="1479"/>
      <c r="F261" s="1479"/>
      <c r="G261" s="1479"/>
      <c r="H261" s="1479"/>
      <c r="I261" s="1479"/>
      <c r="J261" s="1479"/>
      <c r="K261" s="1479"/>
      <c r="L261" s="1479"/>
      <c r="M261" s="1479"/>
      <c r="N261" s="1479"/>
      <c r="O261" s="1479"/>
      <c r="P261" s="1479"/>
      <c r="Q261" s="1479"/>
      <c r="R261" s="1479"/>
      <c r="S261" s="1479"/>
      <c r="T261" s="1479"/>
      <c r="U261" s="1479"/>
      <c r="V261" s="1479"/>
      <c r="W261" s="1479"/>
      <c r="X261" s="1479"/>
      <c r="Y261" s="1479"/>
      <c r="Z261" s="1479"/>
      <c r="AA261" s="1479"/>
      <c r="AB261" s="1479"/>
      <c r="AC261" s="1479"/>
      <c r="AD261" s="1479"/>
      <c r="AE261" s="1479"/>
      <c r="AF261" s="1479"/>
      <c r="AG261" s="1479"/>
      <c r="AH261" s="1479"/>
      <c r="AI261" s="1479"/>
      <c r="AJ261" s="1479"/>
      <c r="AK261" s="1479"/>
      <c r="AL261" s="1479"/>
      <c r="AM261" s="1479"/>
      <c r="AN261" s="1479"/>
      <c r="AO261" s="1479"/>
      <c r="AP261" s="1479"/>
      <c r="AQ261" s="1479"/>
      <c r="AR261" s="1479"/>
      <c r="AS261" s="1479"/>
      <c r="AT261" s="1479"/>
      <c r="AU261" s="1479"/>
      <c r="AV261" s="1479"/>
      <c r="AW261" s="1479"/>
      <c r="AX261" s="1479"/>
      <c r="AY261" s="1479"/>
      <c r="AZ261" s="1479"/>
      <c r="BA261" s="1479"/>
      <c r="BB261" s="1479"/>
      <c r="BC261" s="1479"/>
      <c r="BD261" s="1479"/>
      <c r="BE261" s="1479"/>
      <c r="BF261" s="1479"/>
      <c r="BG261" s="1479"/>
      <c r="BH261" s="1479"/>
      <c r="BI261" s="1479"/>
      <c r="BJ261" s="388" t="s">
        <v>865</v>
      </c>
    </row>
    <row r="262" spans="1:62" s="384" customFormat="1">
      <c r="A262" s="1479"/>
      <c r="B262" s="1479"/>
      <c r="C262" s="1479"/>
      <c r="D262" s="1479"/>
      <c r="E262" s="1479"/>
      <c r="F262" s="1479"/>
      <c r="G262" s="1479"/>
      <c r="H262" s="1479"/>
      <c r="I262" s="1479"/>
      <c r="J262" s="1479"/>
      <c r="K262" s="1479"/>
      <c r="L262" s="1479"/>
      <c r="M262" s="1479"/>
      <c r="N262" s="1479"/>
      <c r="O262" s="1479"/>
      <c r="P262" s="1479"/>
      <c r="Q262" s="1479"/>
      <c r="R262" s="1479"/>
      <c r="S262" s="1479"/>
      <c r="T262" s="1479"/>
      <c r="U262" s="1479"/>
      <c r="V262" s="1479"/>
      <c r="W262" s="1479"/>
      <c r="X262" s="1479"/>
      <c r="Y262" s="1479"/>
      <c r="Z262" s="1479"/>
      <c r="AA262" s="1479"/>
      <c r="AB262" s="1479"/>
      <c r="AC262" s="1479"/>
      <c r="AD262" s="1479"/>
      <c r="AE262" s="1479"/>
      <c r="AF262" s="1479"/>
      <c r="AG262" s="1479"/>
      <c r="AH262" s="1479"/>
      <c r="AI262" s="1479"/>
      <c r="AJ262" s="1479"/>
      <c r="AK262" s="1479"/>
      <c r="AL262" s="1479"/>
      <c r="AM262" s="1479"/>
      <c r="AN262" s="1479"/>
      <c r="AO262" s="1479"/>
      <c r="AP262" s="1479"/>
      <c r="AQ262" s="1479"/>
      <c r="AR262" s="1479"/>
      <c r="AS262" s="1479"/>
      <c r="AT262" s="1479"/>
      <c r="AU262" s="1479"/>
      <c r="AV262" s="1479"/>
      <c r="AW262" s="1479"/>
      <c r="AX262" s="1479"/>
      <c r="AY262" s="1479"/>
      <c r="AZ262" s="1479"/>
      <c r="BA262" s="1479"/>
      <c r="BB262" s="1479"/>
      <c r="BC262" s="1479"/>
      <c r="BD262" s="1479"/>
      <c r="BE262" s="1479"/>
      <c r="BF262" s="1479"/>
      <c r="BG262" s="1479"/>
      <c r="BH262" s="1479"/>
      <c r="BI262" s="1479"/>
      <c r="BJ262" s="388" t="s">
        <v>865</v>
      </c>
    </row>
    <row r="263" spans="1:62" s="384" customFormat="1">
      <c r="A263" s="1479"/>
      <c r="B263" s="1479"/>
      <c r="C263" s="1479"/>
      <c r="D263" s="1479"/>
      <c r="E263" s="1479"/>
      <c r="F263" s="1479"/>
      <c r="G263" s="1479"/>
      <c r="H263" s="1479"/>
      <c r="I263" s="1479"/>
      <c r="J263" s="1479"/>
      <c r="K263" s="1479"/>
      <c r="L263" s="1479"/>
      <c r="M263" s="1479"/>
      <c r="N263" s="1479"/>
      <c r="O263" s="1479"/>
      <c r="P263" s="1479"/>
      <c r="Q263" s="1479"/>
      <c r="R263" s="1479"/>
      <c r="S263" s="1479"/>
      <c r="T263" s="1479"/>
      <c r="U263" s="1479"/>
      <c r="V263" s="1479"/>
      <c r="W263" s="1479"/>
      <c r="X263" s="1479"/>
      <c r="Y263" s="1479"/>
      <c r="Z263" s="1479"/>
      <c r="AA263" s="1479"/>
      <c r="AB263" s="1479"/>
      <c r="AC263" s="1479"/>
      <c r="AD263" s="1479"/>
      <c r="AE263" s="1479"/>
      <c r="AF263" s="1479"/>
      <c r="AG263" s="1479"/>
      <c r="AH263" s="1479"/>
      <c r="AI263" s="1479"/>
      <c r="AJ263" s="1479"/>
      <c r="AK263" s="1479"/>
      <c r="AL263" s="1479"/>
      <c r="AM263" s="1479"/>
      <c r="AN263" s="1479"/>
      <c r="AO263" s="1479"/>
      <c r="AP263" s="1479"/>
      <c r="AQ263" s="1479"/>
      <c r="AR263" s="1479"/>
      <c r="AS263" s="1479"/>
      <c r="AT263" s="1479"/>
      <c r="AU263" s="1479"/>
      <c r="AV263" s="1479"/>
      <c r="AW263" s="1479"/>
      <c r="AX263" s="1479"/>
      <c r="AY263" s="1479"/>
      <c r="AZ263" s="1479"/>
      <c r="BA263" s="1479"/>
      <c r="BB263" s="1479"/>
      <c r="BC263" s="1479"/>
      <c r="BD263" s="1479"/>
      <c r="BE263" s="1479"/>
      <c r="BF263" s="1479"/>
      <c r="BG263" s="1479"/>
      <c r="BH263" s="1479"/>
      <c r="BI263" s="1479"/>
      <c r="BJ263" s="388" t="s">
        <v>865</v>
      </c>
    </row>
    <row r="264" spans="1:62" s="384" customFormat="1">
      <c r="A264" s="1479"/>
      <c r="B264" s="1479"/>
      <c r="C264" s="1479"/>
      <c r="D264" s="1479"/>
      <c r="E264" s="1479"/>
      <c r="F264" s="1479"/>
      <c r="G264" s="1479"/>
      <c r="H264" s="1479"/>
      <c r="I264" s="1479"/>
      <c r="J264" s="1479"/>
      <c r="K264" s="1479"/>
      <c r="L264" s="1479"/>
      <c r="M264" s="1479"/>
      <c r="N264" s="1479"/>
      <c r="O264" s="1479"/>
      <c r="P264" s="1479"/>
      <c r="Q264" s="1479"/>
      <c r="R264" s="1479"/>
      <c r="S264" s="1479"/>
      <c r="T264" s="1479"/>
      <c r="U264" s="1479"/>
      <c r="V264" s="1479"/>
      <c r="W264" s="1479"/>
      <c r="X264" s="1479"/>
      <c r="Y264" s="1479"/>
      <c r="Z264" s="1479"/>
      <c r="AA264" s="1479"/>
      <c r="AB264" s="1479"/>
      <c r="AC264" s="1479"/>
      <c r="AD264" s="1479"/>
      <c r="AE264" s="1479"/>
      <c r="AF264" s="1479"/>
      <c r="AG264" s="1479"/>
      <c r="AH264" s="1479"/>
      <c r="AI264" s="1479"/>
      <c r="AJ264" s="1479"/>
      <c r="AK264" s="1479"/>
      <c r="AL264" s="1479"/>
      <c r="AM264" s="1479"/>
      <c r="AN264" s="1479"/>
      <c r="AO264" s="1479"/>
      <c r="AP264" s="1479"/>
      <c r="AQ264" s="1479"/>
      <c r="AR264" s="1479"/>
      <c r="AS264" s="1479"/>
      <c r="AT264" s="1479"/>
      <c r="AU264" s="1479"/>
      <c r="AV264" s="1479"/>
      <c r="AW264" s="1479"/>
      <c r="AX264" s="1479"/>
      <c r="AY264" s="1479"/>
      <c r="AZ264" s="1479"/>
      <c r="BA264" s="1479"/>
      <c r="BB264" s="1479"/>
      <c r="BC264" s="1479"/>
      <c r="BD264" s="1479"/>
      <c r="BE264" s="1479"/>
      <c r="BF264" s="1479"/>
      <c r="BG264" s="1479"/>
      <c r="BH264" s="1479"/>
      <c r="BI264" s="1479"/>
      <c r="BJ264" s="388" t="s">
        <v>865</v>
      </c>
    </row>
    <row r="265" spans="1:62" s="384" customFormat="1">
      <c r="A265" s="1479"/>
      <c r="B265" s="1479"/>
      <c r="C265" s="1479"/>
      <c r="D265" s="1479"/>
      <c r="E265" s="1479"/>
      <c r="F265" s="1479"/>
      <c r="G265" s="1479"/>
      <c r="H265" s="1479"/>
      <c r="I265" s="1479"/>
      <c r="J265" s="1479"/>
      <c r="K265" s="1479"/>
      <c r="L265" s="1479"/>
      <c r="M265" s="1479"/>
      <c r="N265" s="1479"/>
      <c r="O265" s="1479"/>
      <c r="P265" s="1479"/>
      <c r="Q265" s="1479"/>
      <c r="R265" s="1479"/>
      <c r="S265" s="1479"/>
      <c r="T265" s="1479"/>
      <c r="U265" s="1479"/>
      <c r="V265" s="1479"/>
      <c r="W265" s="1479"/>
      <c r="X265" s="1479"/>
      <c r="Y265" s="1479"/>
      <c r="Z265" s="1479"/>
      <c r="AA265" s="1479"/>
      <c r="AB265" s="1479"/>
      <c r="AC265" s="1479"/>
      <c r="AD265" s="1479"/>
      <c r="AE265" s="1479"/>
      <c r="AF265" s="1479"/>
      <c r="AG265" s="1479"/>
      <c r="AH265" s="1479"/>
      <c r="AI265" s="1479"/>
      <c r="AJ265" s="1479"/>
      <c r="AK265" s="1479"/>
      <c r="AL265" s="1479"/>
      <c r="AM265" s="1479"/>
      <c r="AN265" s="1479"/>
      <c r="AO265" s="1479"/>
      <c r="AP265" s="1479"/>
      <c r="AQ265" s="1479"/>
      <c r="AR265" s="1479"/>
      <c r="AS265" s="1479"/>
      <c r="AT265" s="1479"/>
      <c r="AU265" s="1479"/>
      <c r="AV265" s="1479"/>
      <c r="AW265" s="1479"/>
      <c r="AX265" s="1479"/>
      <c r="AY265" s="1479"/>
      <c r="AZ265" s="1479"/>
      <c r="BA265" s="1479"/>
      <c r="BB265" s="1479"/>
      <c r="BC265" s="1479"/>
      <c r="BD265" s="1479"/>
      <c r="BE265" s="1479"/>
      <c r="BF265" s="1479"/>
      <c r="BG265" s="1479"/>
      <c r="BH265" s="1479"/>
      <c r="BI265" s="1479"/>
      <c r="BJ265" s="388" t="s">
        <v>865</v>
      </c>
    </row>
    <row r="266" spans="1:62" s="384" customFormat="1">
      <c r="A266" s="1479"/>
      <c r="B266" s="1479"/>
      <c r="C266" s="1479"/>
      <c r="D266" s="1479"/>
      <c r="E266" s="1479"/>
      <c r="F266" s="1479"/>
      <c r="G266" s="1479"/>
      <c r="H266" s="1479"/>
      <c r="I266" s="1479"/>
      <c r="J266" s="1479"/>
      <c r="K266" s="1479"/>
      <c r="L266" s="1479"/>
      <c r="M266" s="1479"/>
      <c r="N266" s="1479"/>
      <c r="O266" s="1479"/>
      <c r="P266" s="1479"/>
      <c r="Q266" s="1479"/>
      <c r="R266" s="1479"/>
      <c r="S266" s="1479"/>
      <c r="T266" s="1479"/>
      <c r="U266" s="1479"/>
      <c r="V266" s="1479"/>
      <c r="W266" s="1479"/>
      <c r="X266" s="1479"/>
      <c r="Y266" s="1479"/>
      <c r="Z266" s="1479"/>
      <c r="AA266" s="1479"/>
      <c r="AB266" s="1479"/>
      <c r="AC266" s="1479"/>
      <c r="AD266" s="1479"/>
      <c r="AE266" s="1479"/>
      <c r="AF266" s="1479"/>
      <c r="AG266" s="1479"/>
      <c r="AH266" s="1479"/>
      <c r="AI266" s="1479"/>
      <c r="AJ266" s="1479"/>
      <c r="AK266" s="1479"/>
      <c r="AL266" s="1479"/>
      <c r="AM266" s="1479"/>
      <c r="AN266" s="1479"/>
      <c r="AO266" s="1479"/>
      <c r="AP266" s="1479"/>
      <c r="AQ266" s="1479"/>
      <c r="AR266" s="1479"/>
      <c r="AS266" s="1479"/>
      <c r="AT266" s="1479"/>
      <c r="AU266" s="1479"/>
      <c r="AV266" s="1479"/>
      <c r="AW266" s="1479"/>
      <c r="AX266" s="1479"/>
      <c r="AY266" s="1479"/>
      <c r="AZ266" s="1479"/>
      <c r="BA266" s="1479"/>
      <c r="BB266" s="1479"/>
      <c r="BC266" s="1479"/>
      <c r="BD266" s="1479"/>
      <c r="BE266" s="1479"/>
      <c r="BF266" s="1479"/>
      <c r="BG266" s="1479"/>
      <c r="BH266" s="1479"/>
      <c r="BI266" s="1479"/>
      <c r="BJ266" s="388" t="s">
        <v>865</v>
      </c>
    </row>
    <row r="267" spans="1:62" s="384" customFormat="1">
      <c r="A267" s="1479"/>
      <c r="B267" s="1479"/>
      <c r="C267" s="1479"/>
      <c r="D267" s="1479"/>
      <c r="E267" s="1479"/>
      <c r="F267" s="1479"/>
      <c r="G267" s="1479"/>
      <c r="H267" s="1479"/>
      <c r="I267" s="1479"/>
      <c r="J267" s="1479"/>
      <c r="K267" s="1479"/>
      <c r="L267" s="1479"/>
      <c r="M267" s="1479"/>
      <c r="N267" s="1479"/>
      <c r="O267" s="1479"/>
      <c r="P267" s="1479"/>
      <c r="Q267" s="1479"/>
      <c r="R267" s="1479"/>
      <c r="S267" s="1479"/>
      <c r="T267" s="1479"/>
      <c r="U267" s="1479"/>
      <c r="V267" s="1479"/>
      <c r="W267" s="1479"/>
      <c r="X267" s="1479"/>
      <c r="Y267" s="1479"/>
      <c r="Z267" s="1479"/>
      <c r="AA267" s="1479"/>
      <c r="AB267" s="1479"/>
      <c r="AC267" s="1479"/>
      <c r="AD267" s="1479"/>
      <c r="AE267" s="1479"/>
      <c r="AF267" s="1479"/>
      <c r="AG267" s="1479"/>
      <c r="AH267" s="1479"/>
      <c r="AI267" s="1479"/>
      <c r="AJ267" s="1479"/>
      <c r="AK267" s="1479"/>
      <c r="AL267" s="1479"/>
      <c r="AM267" s="1479"/>
      <c r="AN267" s="1479"/>
      <c r="AO267" s="1479"/>
      <c r="AP267" s="1479"/>
      <c r="AQ267" s="1479"/>
      <c r="AR267" s="1479"/>
      <c r="AS267" s="1479"/>
      <c r="AT267" s="1479"/>
      <c r="AU267" s="1479"/>
      <c r="AV267" s="1479"/>
      <c r="AW267" s="1479"/>
      <c r="AX267" s="1479"/>
      <c r="AY267" s="1479"/>
      <c r="AZ267" s="1479"/>
      <c r="BA267" s="1479"/>
      <c r="BB267" s="1479"/>
      <c r="BC267" s="1479"/>
      <c r="BD267" s="1479"/>
      <c r="BE267" s="1479"/>
      <c r="BF267" s="1479"/>
      <c r="BG267" s="1479"/>
      <c r="BH267" s="1479"/>
      <c r="BI267" s="1479"/>
      <c r="BJ267" s="388" t="s">
        <v>865</v>
      </c>
    </row>
    <row r="268" spans="1:62" s="384" customFormat="1">
      <c r="A268" s="1479"/>
      <c r="B268" s="1479"/>
      <c r="C268" s="1479"/>
      <c r="D268" s="1479"/>
      <c r="E268" s="1479"/>
      <c r="F268" s="1479"/>
      <c r="G268" s="1479"/>
      <c r="H268" s="1479"/>
      <c r="I268" s="1479"/>
      <c r="J268" s="1479"/>
      <c r="K268" s="1479"/>
      <c r="L268" s="1479"/>
      <c r="M268" s="1479"/>
      <c r="N268" s="1479"/>
      <c r="O268" s="1479"/>
      <c r="P268" s="1479"/>
      <c r="Q268" s="1479"/>
      <c r="R268" s="1479"/>
      <c r="S268" s="1479"/>
      <c r="T268" s="1479"/>
      <c r="U268" s="1479"/>
      <c r="V268" s="1479"/>
      <c r="W268" s="1479"/>
      <c r="X268" s="1479"/>
      <c r="Y268" s="1479"/>
      <c r="Z268" s="1479"/>
      <c r="AA268" s="1479"/>
      <c r="AB268" s="1479"/>
      <c r="AC268" s="1479"/>
      <c r="AD268" s="1479"/>
      <c r="AE268" s="1479"/>
      <c r="AF268" s="1479"/>
      <c r="AG268" s="1479"/>
      <c r="AH268" s="1479"/>
      <c r="AI268" s="1479"/>
      <c r="AJ268" s="1479"/>
      <c r="AK268" s="1479"/>
      <c r="AL268" s="1479"/>
      <c r="AM268" s="1479"/>
      <c r="AN268" s="1479"/>
      <c r="AO268" s="1479"/>
      <c r="AP268" s="1479"/>
      <c r="AQ268" s="1479"/>
      <c r="AR268" s="1479"/>
      <c r="AS268" s="1479"/>
      <c r="AT268" s="1479"/>
      <c r="AU268" s="1479"/>
      <c r="AV268" s="1479"/>
      <c r="AW268" s="1479"/>
      <c r="AX268" s="1479"/>
      <c r="AY268" s="1479"/>
      <c r="AZ268" s="1479"/>
      <c r="BA268" s="1479"/>
      <c r="BB268" s="1479"/>
      <c r="BC268" s="1479"/>
      <c r="BD268" s="1479"/>
      <c r="BE268" s="1479"/>
      <c r="BF268" s="1479"/>
      <c r="BG268" s="1479"/>
      <c r="BH268" s="1479"/>
      <c r="BI268" s="1479"/>
      <c r="BJ268" s="388" t="s">
        <v>865</v>
      </c>
    </row>
    <row r="269" spans="1:62" s="384" customFormat="1">
      <c r="A269" s="1479"/>
      <c r="B269" s="1479"/>
      <c r="C269" s="1479"/>
      <c r="D269" s="1479"/>
      <c r="E269" s="1479"/>
      <c r="F269" s="1479"/>
      <c r="G269" s="1479"/>
      <c r="H269" s="1479"/>
      <c r="I269" s="1479"/>
      <c r="J269" s="1479"/>
      <c r="K269" s="1479"/>
      <c r="L269" s="1479"/>
      <c r="M269" s="1479"/>
      <c r="N269" s="1479"/>
      <c r="O269" s="1479"/>
      <c r="P269" s="1479"/>
      <c r="Q269" s="1479"/>
      <c r="R269" s="1479"/>
      <c r="S269" s="1479"/>
      <c r="T269" s="1479"/>
      <c r="U269" s="1479"/>
      <c r="V269" s="1479"/>
      <c r="W269" s="1479"/>
      <c r="X269" s="1479"/>
      <c r="Y269" s="1479"/>
      <c r="Z269" s="1479"/>
      <c r="AA269" s="1479"/>
      <c r="AB269" s="1479"/>
      <c r="AC269" s="1479"/>
      <c r="AD269" s="1479"/>
      <c r="AE269" s="1479"/>
      <c r="AF269" s="1479"/>
      <c r="AG269" s="1479"/>
      <c r="AH269" s="1479"/>
      <c r="AI269" s="1479"/>
      <c r="AJ269" s="1479"/>
      <c r="AK269" s="1479"/>
      <c r="AL269" s="1479"/>
      <c r="AM269" s="1479"/>
      <c r="AN269" s="1479"/>
      <c r="AO269" s="1479"/>
      <c r="AP269" s="1479"/>
      <c r="AQ269" s="1479"/>
      <c r="AR269" s="1479"/>
      <c r="AS269" s="1479"/>
      <c r="AT269" s="1479"/>
      <c r="AU269" s="1479"/>
      <c r="AV269" s="1479"/>
      <c r="AW269" s="1479"/>
      <c r="AX269" s="1479"/>
      <c r="AY269" s="1479"/>
      <c r="AZ269" s="1479"/>
      <c r="BA269" s="1479"/>
      <c r="BB269" s="1479"/>
      <c r="BC269" s="1479"/>
      <c r="BD269" s="1479"/>
      <c r="BE269" s="1479"/>
      <c r="BF269" s="1479"/>
      <c r="BG269" s="1479"/>
      <c r="BH269" s="1479"/>
      <c r="BI269" s="1479"/>
      <c r="BJ269" s="388" t="s">
        <v>865</v>
      </c>
    </row>
    <row r="270" spans="1:62" s="384" customFormat="1">
      <c r="A270" s="1479"/>
      <c r="B270" s="1479"/>
      <c r="C270" s="1479"/>
      <c r="D270" s="1479"/>
      <c r="E270" s="1479"/>
      <c r="F270" s="1479"/>
      <c r="G270" s="1479"/>
      <c r="H270" s="1479"/>
      <c r="I270" s="1479"/>
      <c r="J270" s="1479"/>
      <c r="K270" s="1479"/>
      <c r="L270" s="1479"/>
      <c r="M270" s="1479"/>
      <c r="N270" s="1479"/>
      <c r="O270" s="1479"/>
      <c r="P270" s="1479"/>
      <c r="Q270" s="1479"/>
      <c r="R270" s="1479"/>
      <c r="S270" s="1479"/>
      <c r="T270" s="1479"/>
      <c r="U270" s="1479"/>
      <c r="V270" s="1479"/>
      <c r="W270" s="1479"/>
      <c r="X270" s="1479"/>
      <c r="Y270" s="1479"/>
      <c r="Z270" s="1479"/>
      <c r="AA270" s="1479"/>
      <c r="AB270" s="1479"/>
      <c r="AC270" s="1479"/>
      <c r="AD270" s="1479"/>
      <c r="AE270" s="1479"/>
      <c r="AF270" s="1479"/>
      <c r="AG270" s="1479"/>
      <c r="AH270" s="1479"/>
      <c r="AI270" s="1479"/>
      <c r="AJ270" s="1479"/>
      <c r="AK270" s="1479"/>
      <c r="AL270" s="1479"/>
      <c r="AM270" s="1479"/>
      <c r="AN270" s="1479"/>
      <c r="AO270" s="1479"/>
      <c r="AP270" s="1479"/>
      <c r="AQ270" s="1479"/>
      <c r="AR270" s="1479"/>
      <c r="AS270" s="1479"/>
      <c r="AT270" s="1479"/>
      <c r="AU270" s="1479"/>
      <c r="AV270" s="1479"/>
      <c r="AW270" s="1479"/>
      <c r="AX270" s="1479"/>
      <c r="AY270" s="1479"/>
      <c r="AZ270" s="1479"/>
      <c r="BA270" s="1479"/>
      <c r="BB270" s="1479"/>
      <c r="BC270" s="1479"/>
      <c r="BD270" s="1479"/>
      <c r="BE270" s="1479"/>
      <c r="BF270" s="1479"/>
      <c r="BG270" s="1479"/>
      <c r="BH270" s="1479"/>
      <c r="BI270" s="1479"/>
      <c r="BJ270" s="388" t="s">
        <v>865</v>
      </c>
    </row>
    <row r="271" spans="1:62" s="384" customFormat="1">
      <c r="A271" s="1479"/>
      <c r="B271" s="1479"/>
      <c r="C271" s="1479"/>
      <c r="D271" s="1479"/>
      <c r="E271" s="1479"/>
      <c r="F271" s="1479"/>
      <c r="G271" s="1479"/>
      <c r="H271" s="1479"/>
      <c r="I271" s="1479"/>
      <c r="J271" s="1479"/>
      <c r="K271" s="1479"/>
      <c r="L271" s="1479"/>
      <c r="M271" s="1479"/>
      <c r="N271" s="1479"/>
      <c r="O271" s="1479"/>
      <c r="P271" s="1479"/>
      <c r="Q271" s="1479"/>
      <c r="R271" s="1479"/>
      <c r="S271" s="1479"/>
      <c r="T271" s="1479"/>
      <c r="U271" s="1479"/>
      <c r="V271" s="1479"/>
      <c r="W271" s="1479"/>
      <c r="X271" s="1479"/>
      <c r="Y271" s="1479"/>
      <c r="Z271" s="1479"/>
      <c r="AA271" s="1479"/>
      <c r="AB271" s="1479"/>
      <c r="AC271" s="1479"/>
      <c r="AD271" s="1479"/>
      <c r="AE271" s="1479"/>
      <c r="AF271" s="1479"/>
      <c r="AG271" s="1479"/>
      <c r="AH271" s="1479"/>
      <c r="AI271" s="1479"/>
      <c r="AJ271" s="1479"/>
      <c r="AK271" s="1479"/>
      <c r="AL271" s="1479"/>
      <c r="AM271" s="1479"/>
      <c r="AN271" s="1479"/>
      <c r="AO271" s="1479"/>
      <c r="AP271" s="1479"/>
      <c r="AQ271" s="1479"/>
      <c r="AR271" s="1479"/>
      <c r="AS271" s="1479"/>
      <c r="AT271" s="1479"/>
      <c r="AU271" s="1479"/>
      <c r="AV271" s="1479"/>
      <c r="AW271" s="1479"/>
      <c r="AX271" s="1479"/>
      <c r="AY271" s="1479"/>
      <c r="AZ271" s="1479"/>
      <c r="BA271" s="1479"/>
      <c r="BB271" s="1479"/>
      <c r="BC271" s="1479"/>
      <c r="BD271" s="1479"/>
      <c r="BE271" s="1479"/>
      <c r="BF271" s="1479"/>
      <c r="BG271" s="1479"/>
      <c r="BH271" s="1479"/>
      <c r="BI271" s="1479"/>
      <c r="BJ271" s="388" t="s">
        <v>865</v>
      </c>
    </row>
    <row r="272" spans="1:62" s="384" customFormat="1">
      <c r="A272" s="1479"/>
      <c r="B272" s="1479"/>
      <c r="C272" s="1479"/>
      <c r="D272" s="1479"/>
      <c r="E272" s="1479"/>
      <c r="F272" s="1479"/>
      <c r="G272" s="1479"/>
      <c r="H272" s="1479"/>
      <c r="I272" s="1479"/>
      <c r="J272" s="1479"/>
      <c r="K272" s="1479"/>
      <c r="L272" s="1479"/>
      <c r="M272" s="1479"/>
      <c r="N272" s="1479"/>
      <c r="O272" s="1479"/>
      <c r="P272" s="1479"/>
      <c r="Q272" s="1479"/>
      <c r="R272" s="1479"/>
      <c r="S272" s="1479"/>
      <c r="T272" s="1479"/>
      <c r="U272" s="1479"/>
      <c r="V272" s="1479"/>
      <c r="W272" s="1479"/>
      <c r="X272" s="1479"/>
      <c r="Y272" s="1479"/>
      <c r="Z272" s="1479"/>
      <c r="AA272" s="1479"/>
      <c r="AB272" s="1479"/>
      <c r="AC272" s="1479"/>
      <c r="AD272" s="1479"/>
      <c r="AE272" s="1479"/>
      <c r="AF272" s="1479"/>
      <c r="AG272" s="1479"/>
      <c r="AH272" s="1479"/>
      <c r="AI272" s="1479"/>
      <c r="AJ272" s="1479"/>
      <c r="AK272" s="1479"/>
      <c r="AL272" s="1479"/>
      <c r="AM272" s="1479"/>
      <c r="AN272" s="1479"/>
      <c r="AO272" s="1479"/>
      <c r="AP272" s="1479"/>
      <c r="AQ272" s="1479"/>
      <c r="AR272" s="1479"/>
      <c r="AS272" s="1479"/>
      <c r="AT272" s="1479"/>
      <c r="AU272" s="1479"/>
      <c r="AV272" s="1479"/>
      <c r="AW272" s="1479"/>
      <c r="AX272" s="1479"/>
      <c r="AY272" s="1479"/>
      <c r="AZ272" s="1479"/>
      <c r="BA272" s="1479"/>
      <c r="BB272" s="1479"/>
      <c r="BC272" s="1479"/>
      <c r="BD272" s="1479"/>
      <c r="BE272" s="1479"/>
      <c r="BF272" s="1479"/>
      <c r="BG272" s="1479"/>
      <c r="BH272" s="1479"/>
      <c r="BI272" s="1479"/>
      <c r="BJ272" s="388" t="s">
        <v>865</v>
      </c>
    </row>
    <row r="273" spans="1:62" s="384" customFormat="1">
      <c r="A273" s="1479"/>
      <c r="B273" s="1479"/>
      <c r="C273" s="1479"/>
      <c r="D273" s="1479"/>
      <c r="E273" s="1479"/>
      <c r="F273" s="1479"/>
      <c r="G273" s="1479"/>
      <c r="H273" s="1479"/>
      <c r="I273" s="1479"/>
      <c r="J273" s="1479"/>
      <c r="K273" s="1479"/>
      <c r="L273" s="1479"/>
      <c r="M273" s="1479"/>
      <c r="N273" s="1479"/>
      <c r="O273" s="1479"/>
      <c r="P273" s="1479"/>
      <c r="Q273" s="1479"/>
      <c r="R273" s="1479"/>
      <c r="S273" s="1479"/>
      <c r="T273" s="1479"/>
      <c r="U273" s="1479"/>
      <c r="V273" s="1479"/>
      <c r="W273" s="1479"/>
      <c r="X273" s="1479"/>
      <c r="Y273" s="1479"/>
      <c r="Z273" s="1479"/>
      <c r="AA273" s="1479"/>
      <c r="AB273" s="1479"/>
      <c r="AC273" s="1479"/>
      <c r="AD273" s="1479"/>
      <c r="AE273" s="1479"/>
      <c r="AF273" s="1479"/>
      <c r="AG273" s="1479"/>
      <c r="AH273" s="1479"/>
      <c r="AI273" s="1479"/>
      <c r="AJ273" s="1479"/>
      <c r="AK273" s="1479"/>
      <c r="AL273" s="1479"/>
      <c r="AM273" s="1479"/>
      <c r="AN273" s="1479"/>
      <c r="AO273" s="1479"/>
      <c r="AP273" s="1479"/>
      <c r="AQ273" s="1479"/>
      <c r="AR273" s="1479"/>
      <c r="AS273" s="1479"/>
      <c r="AT273" s="1479"/>
      <c r="AU273" s="1479"/>
      <c r="AV273" s="1479"/>
      <c r="AW273" s="1479"/>
      <c r="AX273" s="1479"/>
      <c r="AY273" s="1479"/>
      <c r="AZ273" s="1479"/>
      <c r="BA273" s="1479"/>
      <c r="BB273" s="1479"/>
      <c r="BC273" s="1479"/>
      <c r="BD273" s="1479"/>
      <c r="BE273" s="1479"/>
      <c r="BF273" s="1479"/>
      <c r="BG273" s="1479"/>
      <c r="BH273" s="1479"/>
      <c r="BI273" s="1479"/>
      <c r="BJ273" s="388" t="s">
        <v>865</v>
      </c>
    </row>
    <row r="274" spans="1:62" s="384" customFormat="1">
      <c r="A274" s="1479"/>
      <c r="B274" s="1479"/>
      <c r="C274" s="1479"/>
      <c r="D274" s="1479"/>
      <c r="E274" s="1479"/>
      <c r="F274" s="1479"/>
      <c r="G274" s="1479"/>
      <c r="H274" s="1479"/>
      <c r="I274" s="1479"/>
      <c r="J274" s="1479"/>
      <c r="K274" s="1479"/>
      <c r="L274" s="1479"/>
      <c r="M274" s="1479"/>
      <c r="N274" s="1479"/>
      <c r="O274" s="1479"/>
      <c r="P274" s="1479"/>
      <c r="Q274" s="1479"/>
      <c r="R274" s="1479"/>
      <c r="S274" s="1479"/>
      <c r="T274" s="1479"/>
      <c r="U274" s="1479"/>
      <c r="V274" s="1479"/>
      <c r="W274" s="1479"/>
      <c r="X274" s="1479"/>
      <c r="Y274" s="1479"/>
      <c r="Z274" s="1479"/>
      <c r="AA274" s="1479"/>
      <c r="AB274" s="1479"/>
      <c r="AC274" s="1479"/>
      <c r="AD274" s="1479"/>
      <c r="AE274" s="1479"/>
      <c r="AF274" s="1479"/>
      <c r="AG274" s="1479"/>
      <c r="AH274" s="1479"/>
      <c r="AI274" s="1479"/>
      <c r="AJ274" s="1479"/>
      <c r="AK274" s="1479"/>
      <c r="AL274" s="1479"/>
      <c r="AM274" s="1479"/>
      <c r="AN274" s="1479"/>
      <c r="AO274" s="1479"/>
      <c r="AP274" s="1479"/>
      <c r="AQ274" s="1479"/>
      <c r="AR274" s="1479"/>
      <c r="AS274" s="1479"/>
      <c r="AT274" s="1479"/>
      <c r="AU274" s="1479"/>
      <c r="AV274" s="1479"/>
      <c r="AW274" s="1479"/>
      <c r="AX274" s="1479"/>
      <c r="AY274" s="1479"/>
      <c r="AZ274" s="1479"/>
      <c r="BA274" s="1479"/>
      <c r="BB274" s="1479"/>
      <c r="BC274" s="1479"/>
      <c r="BD274" s="1479"/>
      <c r="BE274" s="1479"/>
      <c r="BF274" s="1479"/>
      <c r="BG274" s="1479"/>
      <c r="BH274" s="1479"/>
      <c r="BI274" s="1479"/>
      <c r="BJ274" s="388" t="s">
        <v>865</v>
      </c>
    </row>
    <row r="275" spans="1:62" s="384" customFormat="1">
      <c r="A275" s="1479"/>
      <c r="B275" s="1479"/>
      <c r="C275" s="1479"/>
      <c r="D275" s="1479"/>
      <c r="E275" s="1479"/>
      <c r="F275" s="1479"/>
      <c r="G275" s="1479"/>
      <c r="H275" s="1479"/>
      <c r="I275" s="1479"/>
      <c r="J275" s="1479"/>
      <c r="K275" s="1479"/>
      <c r="L275" s="1479"/>
      <c r="M275" s="1479"/>
      <c r="N275" s="1479"/>
      <c r="O275" s="1479"/>
      <c r="P275" s="1479"/>
      <c r="Q275" s="1479"/>
      <c r="R275" s="1479"/>
      <c r="S275" s="1479"/>
      <c r="T275" s="1479"/>
      <c r="U275" s="1479"/>
      <c r="V275" s="1479"/>
      <c r="W275" s="1479"/>
      <c r="X275" s="1479"/>
      <c r="Y275" s="1479"/>
      <c r="Z275" s="1479"/>
      <c r="AA275" s="1479"/>
      <c r="AB275" s="1479"/>
      <c r="AC275" s="1479"/>
      <c r="AD275" s="1479"/>
      <c r="AE275" s="1479"/>
      <c r="AF275" s="1479"/>
      <c r="AG275" s="1479"/>
      <c r="AH275" s="1479"/>
      <c r="AI275" s="1479"/>
      <c r="AJ275" s="1479"/>
      <c r="AK275" s="1479"/>
      <c r="AL275" s="1479"/>
      <c r="AM275" s="1479"/>
      <c r="AN275" s="1479"/>
      <c r="AO275" s="1479"/>
      <c r="AP275" s="1479"/>
      <c r="AQ275" s="1479"/>
      <c r="AR275" s="1479"/>
      <c r="AS275" s="1479"/>
      <c r="AT275" s="1479"/>
      <c r="AU275" s="1479"/>
      <c r="AV275" s="1479"/>
      <c r="AW275" s="1479"/>
      <c r="AX275" s="1479"/>
      <c r="AY275" s="1479"/>
      <c r="AZ275" s="1479"/>
      <c r="BA275" s="1479"/>
      <c r="BB275" s="1479"/>
      <c r="BC275" s="1479"/>
      <c r="BD275" s="1479"/>
      <c r="BE275" s="1479"/>
      <c r="BF275" s="1479"/>
      <c r="BG275" s="1479"/>
      <c r="BH275" s="1479"/>
      <c r="BI275" s="1479"/>
      <c r="BJ275" s="388" t="s">
        <v>865</v>
      </c>
    </row>
    <row r="276" spans="1:62" s="384" customFormat="1">
      <c r="A276" s="1479"/>
      <c r="B276" s="1479"/>
      <c r="C276" s="1479"/>
      <c r="D276" s="1479"/>
      <c r="E276" s="1479"/>
      <c r="F276" s="1479"/>
      <c r="G276" s="1479"/>
      <c r="H276" s="1479"/>
      <c r="I276" s="1479"/>
      <c r="J276" s="1479"/>
      <c r="K276" s="1479"/>
      <c r="L276" s="1479"/>
      <c r="M276" s="1479"/>
      <c r="N276" s="1479"/>
      <c r="O276" s="1479"/>
      <c r="P276" s="1479"/>
      <c r="Q276" s="1479"/>
      <c r="R276" s="1479"/>
      <c r="S276" s="1479"/>
      <c r="T276" s="1479"/>
      <c r="U276" s="1479"/>
      <c r="V276" s="1479"/>
      <c r="W276" s="1479"/>
      <c r="X276" s="1479"/>
      <c r="Y276" s="1479"/>
      <c r="Z276" s="1479"/>
      <c r="AA276" s="1479"/>
      <c r="AB276" s="1479"/>
      <c r="AC276" s="1479"/>
      <c r="AD276" s="1479"/>
      <c r="AE276" s="1479"/>
      <c r="AF276" s="1479"/>
      <c r="AG276" s="1479"/>
      <c r="AH276" s="1479"/>
      <c r="AI276" s="1479"/>
      <c r="AJ276" s="1479"/>
      <c r="AK276" s="1479"/>
      <c r="AL276" s="1479"/>
      <c r="AM276" s="1479"/>
      <c r="AN276" s="1479"/>
      <c r="AO276" s="1479"/>
      <c r="AP276" s="1479"/>
      <c r="AQ276" s="1479"/>
      <c r="AR276" s="1479"/>
      <c r="AS276" s="1479"/>
      <c r="AT276" s="1479"/>
      <c r="AU276" s="1479"/>
      <c r="AV276" s="1479"/>
      <c r="AW276" s="1479"/>
      <c r="AX276" s="1479"/>
      <c r="AY276" s="1479"/>
      <c r="AZ276" s="1479"/>
      <c r="BA276" s="1479"/>
      <c r="BB276" s="1479"/>
      <c r="BC276" s="1479"/>
      <c r="BD276" s="1479"/>
      <c r="BE276" s="1479"/>
      <c r="BF276" s="1479"/>
      <c r="BG276" s="1479"/>
      <c r="BH276" s="1479"/>
      <c r="BI276" s="1479"/>
      <c r="BJ276" s="388" t="s">
        <v>865</v>
      </c>
    </row>
    <row r="277" spans="1:62" s="384" customFormat="1">
      <c r="A277" s="1479"/>
      <c r="B277" s="1479"/>
      <c r="C277" s="1479"/>
      <c r="D277" s="1479"/>
      <c r="E277" s="1479"/>
      <c r="F277" s="1479"/>
      <c r="G277" s="1479"/>
      <c r="H277" s="1479"/>
      <c r="I277" s="1479"/>
      <c r="J277" s="1479"/>
      <c r="K277" s="1479"/>
      <c r="L277" s="1479"/>
      <c r="M277" s="1479"/>
      <c r="N277" s="1479"/>
      <c r="O277" s="1479"/>
      <c r="P277" s="1479"/>
      <c r="Q277" s="1479"/>
      <c r="R277" s="1479"/>
      <c r="S277" s="1479"/>
      <c r="T277" s="1479"/>
      <c r="U277" s="1479"/>
      <c r="V277" s="1479"/>
      <c r="W277" s="1479"/>
      <c r="X277" s="1479"/>
      <c r="Y277" s="1479"/>
      <c r="Z277" s="1479"/>
      <c r="AA277" s="1479"/>
      <c r="AB277" s="1479"/>
      <c r="AC277" s="1479"/>
      <c r="AD277" s="1479"/>
      <c r="AE277" s="1479"/>
      <c r="AF277" s="1479"/>
      <c r="AG277" s="1479"/>
      <c r="AH277" s="1479"/>
      <c r="AI277" s="1479"/>
      <c r="AJ277" s="1479"/>
      <c r="AK277" s="1479"/>
      <c r="AL277" s="1479"/>
      <c r="AM277" s="1479"/>
      <c r="AN277" s="1479"/>
      <c r="AO277" s="1479"/>
      <c r="AP277" s="1479"/>
      <c r="AQ277" s="1479"/>
      <c r="AR277" s="1479"/>
      <c r="AS277" s="1479"/>
      <c r="AT277" s="1479"/>
      <c r="AU277" s="1479"/>
      <c r="AV277" s="1479"/>
      <c r="AW277" s="1479"/>
      <c r="AX277" s="1479"/>
      <c r="AY277" s="1479"/>
      <c r="AZ277" s="1479"/>
      <c r="BA277" s="1479"/>
      <c r="BB277" s="1479"/>
      <c r="BC277" s="1479"/>
      <c r="BD277" s="1479"/>
      <c r="BE277" s="1479"/>
      <c r="BF277" s="1479"/>
      <c r="BG277" s="1479"/>
      <c r="BH277" s="1479"/>
      <c r="BI277" s="1479"/>
      <c r="BJ277" s="388" t="s">
        <v>865</v>
      </c>
    </row>
    <row r="278" spans="1:62" s="384" customFormat="1">
      <c r="A278" s="1479"/>
      <c r="B278" s="1479"/>
      <c r="C278" s="1479"/>
      <c r="D278" s="1479"/>
      <c r="E278" s="1479"/>
      <c r="F278" s="1479"/>
      <c r="G278" s="1479"/>
      <c r="H278" s="1479"/>
      <c r="I278" s="1479"/>
      <c r="J278" s="1479"/>
      <c r="K278" s="1479"/>
      <c r="L278" s="1479"/>
      <c r="M278" s="1479"/>
      <c r="N278" s="1479"/>
      <c r="O278" s="1479"/>
      <c r="P278" s="1479"/>
      <c r="Q278" s="1479"/>
      <c r="R278" s="1479"/>
      <c r="S278" s="1479"/>
      <c r="T278" s="1479"/>
      <c r="U278" s="1479"/>
      <c r="V278" s="1479"/>
      <c r="W278" s="1479"/>
      <c r="X278" s="1479"/>
      <c r="Y278" s="1479"/>
      <c r="Z278" s="1479"/>
      <c r="AA278" s="1479"/>
      <c r="AB278" s="1479"/>
      <c r="AC278" s="1479"/>
      <c r="AD278" s="1479"/>
      <c r="AE278" s="1479"/>
      <c r="AF278" s="1479"/>
      <c r="AG278" s="1479"/>
      <c r="AH278" s="1479"/>
      <c r="AI278" s="1479"/>
      <c r="AJ278" s="1479"/>
      <c r="AK278" s="1479"/>
      <c r="AL278" s="1479"/>
      <c r="AM278" s="1479"/>
      <c r="AN278" s="1479"/>
      <c r="AO278" s="1479"/>
      <c r="AP278" s="1479"/>
      <c r="AQ278" s="1479"/>
      <c r="AR278" s="1479"/>
      <c r="AS278" s="1479"/>
      <c r="AT278" s="1479"/>
      <c r="AU278" s="1479"/>
      <c r="AV278" s="1479"/>
      <c r="AW278" s="1479"/>
      <c r="AX278" s="1479"/>
      <c r="AY278" s="1479"/>
      <c r="AZ278" s="1479"/>
      <c r="BA278" s="1479"/>
      <c r="BB278" s="1479"/>
      <c r="BC278" s="1479"/>
      <c r="BD278" s="1479"/>
      <c r="BE278" s="1479"/>
      <c r="BF278" s="1479"/>
      <c r="BG278" s="1479"/>
      <c r="BH278" s="1479"/>
      <c r="BI278" s="1479"/>
      <c r="BJ278" s="388" t="s">
        <v>865</v>
      </c>
    </row>
    <row r="279" spans="1:62" s="384" customFormat="1">
      <c r="A279" s="1479"/>
      <c r="B279" s="1479"/>
      <c r="C279" s="1479"/>
      <c r="D279" s="1479"/>
      <c r="E279" s="1479"/>
      <c r="F279" s="1479"/>
      <c r="G279" s="1479"/>
      <c r="H279" s="1479"/>
      <c r="I279" s="1479"/>
      <c r="J279" s="1479"/>
      <c r="K279" s="1479"/>
      <c r="L279" s="1479"/>
      <c r="M279" s="1479"/>
      <c r="N279" s="1479"/>
      <c r="O279" s="1479"/>
      <c r="P279" s="1479"/>
      <c r="Q279" s="1479"/>
      <c r="R279" s="1479"/>
      <c r="S279" s="1479"/>
      <c r="T279" s="1479"/>
      <c r="U279" s="1479"/>
      <c r="V279" s="1479"/>
      <c r="W279" s="1479"/>
      <c r="X279" s="1479"/>
      <c r="Y279" s="1479"/>
      <c r="Z279" s="1479"/>
      <c r="AA279" s="1479"/>
      <c r="AB279" s="1479"/>
      <c r="AC279" s="1479"/>
      <c r="AD279" s="1479"/>
      <c r="AE279" s="1479"/>
      <c r="AF279" s="1479"/>
      <c r="AG279" s="1479"/>
      <c r="AH279" s="1479"/>
      <c r="AI279" s="1479"/>
      <c r="AJ279" s="1479"/>
      <c r="AK279" s="1479"/>
      <c r="AL279" s="1479"/>
      <c r="AM279" s="1479"/>
      <c r="AN279" s="1479"/>
      <c r="AO279" s="1479"/>
      <c r="AP279" s="1479"/>
      <c r="AQ279" s="1479"/>
      <c r="AR279" s="1479"/>
      <c r="AS279" s="1479"/>
      <c r="AT279" s="1479"/>
      <c r="AU279" s="1479"/>
      <c r="AV279" s="1479"/>
      <c r="AW279" s="1479"/>
      <c r="AX279" s="1479"/>
      <c r="AY279" s="1479"/>
      <c r="AZ279" s="1479"/>
      <c r="BA279" s="1479"/>
      <c r="BB279" s="1479"/>
      <c r="BC279" s="1479"/>
      <c r="BD279" s="1479"/>
      <c r="BE279" s="1479"/>
      <c r="BF279" s="1479"/>
      <c r="BG279" s="1479"/>
      <c r="BH279" s="1479"/>
      <c r="BI279" s="1479"/>
      <c r="BJ279" s="388" t="s">
        <v>865</v>
      </c>
    </row>
    <row r="280" spans="1:62" s="384" customFormat="1">
      <c r="A280" s="1479"/>
      <c r="B280" s="1479"/>
      <c r="C280" s="1479"/>
      <c r="D280" s="1479"/>
      <c r="E280" s="1479"/>
      <c r="F280" s="1479"/>
      <c r="G280" s="1479"/>
      <c r="H280" s="1479"/>
      <c r="I280" s="1479"/>
      <c r="J280" s="1479"/>
      <c r="K280" s="1479"/>
      <c r="L280" s="1479"/>
      <c r="M280" s="1479"/>
      <c r="N280" s="1479"/>
      <c r="O280" s="1479"/>
      <c r="P280" s="1479"/>
      <c r="Q280" s="1479"/>
      <c r="R280" s="1479"/>
      <c r="S280" s="1479"/>
      <c r="T280" s="1479"/>
      <c r="U280" s="1479"/>
      <c r="V280" s="1479"/>
      <c r="W280" s="1479"/>
      <c r="X280" s="1479"/>
      <c r="Y280" s="1479"/>
      <c r="Z280" s="1479"/>
      <c r="AA280" s="1479"/>
      <c r="AB280" s="1479"/>
      <c r="AC280" s="1479"/>
      <c r="AD280" s="1479"/>
      <c r="AE280" s="1479"/>
      <c r="AF280" s="1479"/>
      <c r="AG280" s="1479"/>
      <c r="AH280" s="1479"/>
      <c r="AI280" s="1479"/>
      <c r="AJ280" s="1479"/>
      <c r="AK280" s="1479"/>
      <c r="AL280" s="1479"/>
      <c r="AM280" s="1479"/>
      <c r="AN280" s="1479"/>
      <c r="AO280" s="1479"/>
      <c r="AP280" s="1479"/>
      <c r="AQ280" s="1479"/>
      <c r="AR280" s="1479"/>
      <c r="AS280" s="1479"/>
      <c r="AT280" s="1479"/>
      <c r="AU280" s="1479"/>
      <c r="AV280" s="1479"/>
      <c r="AW280" s="1479"/>
      <c r="AX280" s="1479"/>
      <c r="AY280" s="1479"/>
      <c r="AZ280" s="1479"/>
      <c r="BA280" s="1479"/>
      <c r="BB280" s="1479"/>
      <c r="BC280" s="1479"/>
      <c r="BD280" s="1479"/>
      <c r="BE280" s="1479"/>
      <c r="BF280" s="1479"/>
      <c r="BG280" s="1479"/>
      <c r="BH280" s="1479"/>
      <c r="BI280" s="1479"/>
      <c r="BJ280" s="388" t="s">
        <v>865</v>
      </c>
    </row>
    <row r="281" spans="1:62" s="384" customFormat="1">
      <c r="A281" s="1479"/>
      <c r="B281" s="1479"/>
      <c r="C281" s="1479"/>
      <c r="D281" s="1479"/>
      <c r="E281" s="1479"/>
      <c r="F281" s="1479"/>
      <c r="G281" s="1479"/>
      <c r="H281" s="1479"/>
      <c r="I281" s="1479"/>
      <c r="J281" s="1479"/>
      <c r="K281" s="1479"/>
      <c r="L281" s="1479"/>
      <c r="M281" s="1479"/>
      <c r="N281" s="1479"/>
      <c r="O281" s="1479"/>
      <c r="P281" s="1479"/>
      <c r="Q281" s="1479"/>
      <c r="R281" s="1479"/>
      <c r="S281" s="1479"/>
      <c r="T281" s="1479"/>
      <c r="U281" s="1479"/>
      <c r="V281" s="1479"/>
      <c r="W281" s="1479"/>
      <c r="X281" s="1479"/>
      <c r="Y281" s="1479"/>
      <c r="Z281" s="1479"/>
      <c r="AA281" s="1479"/>
      <c r="AB281" s="1479"/>
      <c r="AC281" s="1479"/>
      <c r="AD281" s="1479"/>
      <c r="AE281" s="1479"/>
      <c r="AF281" s="1479"/>
      <c r="AG281" s="1479"/>
      <c r="AH281" s="1479"/>
      <c r="AI281" s="1479"/>
      <c r="AJ281" s="1479"/>
      <c r="AK281" s="1479"/>
      <c r="AL281" s="1479"/>
      <c r="AM281" s="1479"/>
      <c r="AN281" s="1479"/>
      <c r="AO281" s="1479"/>
      <c r="AP281" s="1479"/>
      <c r="AQ281" s="1479"/>
      <c r="AR281" s="1479"/>
      <c r="AS281" s="1479"/>
      <c r="AT281" s="1479"/>
      <c r="AU281" s="1479"/>
      <c r="AV281" s="1479"/>
      <c r="AW281" s="1479"/>
      <c r="AX281" s="1479"/>
      <c r="AY281" s="1479"/>
      <c r="AZ281" s="1479"/>
      <c r="BA281" s="1479"/>
      <c r="BB281" s="1479"/>
      <c r="BC281" s="1479"/>
      <c r="BD281" s="1479"/>
      <c r="BE281" s="1479"/>
      <c r="BF281" s="1479"/>
      <c r="BG281" s="1479"/>
      <c r="BH281" s="1479"/>
      <c r="BI281" s="1479"/>
      <c r="BJ281" s="388" t="s">
        <v>865</v>
      </c>
    </row>
    <row r="282" spans="1:62" s="384" customFormat="1">
      <c r="A282" s="1479"/>
      <c r="B282" s="1479"/>
      <c r="C282" s="1479"/>
      <c r="D282" s="1479"/>
      <c r="E282" s="1479"/>
      <c r="F282" s="1479"/>
      <c r="G282" s="1479"/>
      <c r="H282" s="1479"/>
      <c r="I282" s="1479"/>
      <c r="J282" s="1479"/>
      <c r="K282" s="1479"/>
      <c r="L282" s="1479"/>
      <c r="M282" s="1479"/>
      <c r="N282" s="1479"/>
      <c r="O282" s="1479"/>
      <c r="P282" s="1479"/>
      <c r="Q282" s="1479"/>
      <c r="R282" s="1479"/>
      <c r="S282" s="1479"/>
      <c r="T282" s="1479"/>
      <c r="U282" s="1479"/>
      <c r="V282" s="1479"/>
      <c r="W282" s="1479"/>
      <c r="X282" s="1479"/>
      <c r="Y282" s="1479"/>
      <c r="Z282" s="1479"/>
      <c r="AA282" s="1479"/>
      <c r="AB282" s="1479"/>
      <c r="AC282" s="1479"/>
      <c r="AD282" s="1479"/>
      <c r="AE282" s="1479"/>
      <c r="AF282" s="1479"/>
      <c r="AG282" s="1479"/>
      <c r="AH282" s="1479"/>
      <c r="AI282" s="1479"/>
      <c r="AJ282" s="1479"/>
      <c r="AK282" s="1479"/>
      <c r="AL282" s="1479"/>
      <c r="AM282" s="1479"/>
      <c r="AN282" s="1479"/>
      <c r="AO282" s="1479"/>
      <c r="AP282" s="1479"/>
      <c r="AQ282" s="1479"/>
      <c r="AR282" s="1479"/>
      <c r="AS282" s="1479"/>
      <c r="AT282" s="1479"/>
      <c r="AU282" s="1479"/>
      <c r="AV282" s="1479"/>
      <c r="AW282" s="1479"/>
      <c r="AX282" s="1479"/>
      <c r="AY282" s="1479"/>
      <c r="AZ282" s="1479"/>
      <c r="BA282" s="1479"/>
      <c r="BB282" s="1479"/>
      <c r="BC282" s="1479"/>
      <c r="BD282" s="1479"/>
      <c r="BE282" s="1479"/>
      <c r="BF282" s="1479"/>
      <c r="BG282" s="1479"/>
      <c r="BH282" s="1479"/>
      <c r="BI282" s="1479"/>
      <c r="BJ282" s="388" t="s">
        <v>865</v>
      </c>
    </row>
    <row r="283" spans="1:62" s="384" customFormat="1">
      <c r="A283" s="1479"/>
      <c r="B283" s="1479"/>
      <c r="C283" s="1479"/>
      <c r="D283" s="1479"/>
      <c r="E283" s="1479"/>
      <c r="F283" s="1479"/>
      <c r="G283" s="1479"/>
      <c r="H283" s="1479"/>
      <c r="I283" s="1479"/>
      <c r="J283" s="1479"/>
      <c r="K283" s="1479"/>
      <c r="L283" s="1479"/>
      <c r="M283" s="1479"/>
      <c r="N283" s="1479"/>
      <c r="O283" s="1479"/>
      <c r="P283" s="1479"/>
      <c r="Q283" s="1479"/>
      <c r="R283" s="1479"/>
      <c r="S283" s="1479"/>
      <c r="T283" s="1479"/>
      <c r="U283" s="1479"/>
      <c r="V283" s="1479"/>
      <c r="W283" s="1479"/>
      <c r="X283" s="1479"/>
      <c r="Y283" s="1479"/>
      <c r="Z283" s="1479"/>
      <c r="AA283" s="1479"/>
      <c r="AB283" s="1479"/>
      <c r="AC283" s="1479"/>
      <c r="AD283" s="1479"/>
      <c r="AE283" s="1479"/>
      <c r="AF283" s="1479"/>
      <c r="AG283" s="1479"/>
      <c r="AH283" s="1479"/>
      <c r="AI283" s="1479"/>
      <c r="AJ283" s="1479"/>
      <c r="AK283" s="1479"/>
      <c r="AL283" s="1479"/>
      <c r="AM283" s="1479"/>
      <c r="AN283" s="1479"/>
      <c r="AO283" s="1479"/>
      <c r="AP283" s="1479"/>
      <c r="AQ283" s="1479"/>
      <c r="AR283" s="1479"/>
      <c r="AS283" s="1479"/>
      <c r="AT283" s="1479"/>
      <c r="AU283" s="1479"/>
      <c r="AV283" s="1479"/>
      <c r="AW283" s="1479"/>
      <c r="AX283" s="1479"/>
      <c r="AY283" s="1479"/>
      <c r="AZ283" s="1479"/>
      <c r="BA283" s="1479"/>
      <c r="BB283" s="1479"/>
      <c r="BC283" s="1479"/>
      <c r="BD283" s="1479"/>
      <c r="BE283" s="1479"/>
      <c r="BF283" s="1479"/>
      <c r="BG283" s="1479"/>
      <c r="BH283" s="1479"/>
      <c r="BI283" s="1479"/>
      <c r="BJ283" s="388" t="s">
        <v>865</v>
      </c>
    </row>
    <row r="284" spans="1:62" s="384" customFormat="1">
      <c r="A284" s="1479"/>
      <c r="B284" s="1479"/>
      <c r="C284" s="1479"/>
      <c r="D284" s="1479"/>
      <c r="E284" s="1479"/>
      <c r="F284" s="1479"/>
      <c r="G284" s="1479"/>
      <c r="H284" s="1479"/>
      <c r="I284" s="1479"/>
      <c r="J284" s="1479"/>
      <c r="K284" s="1479"/>
      <c r="L284" s="1479"/>
      <c r="M284" s="1479"/>
      <c r="N284" s="1479"/>
      <c r="O284" s="1479"/>
      <c r="P284" s="1479"/>
      <c r="Q284" s="1479"/>
      <c r="R284" s="1479"/>
      <c r="S284" s="1479"/>
      <c r="T284" s="1479"/>
      <c r="U284" s="1479"/>
      <c r="V284" s="1479"/>
      <c r="W284" s="1479"/>
      <c r="X284" s="1479"/>
      <c r="Y284" s="1479"/>
      <c r="Z284" s="1479"/>
      <c r="AA284" s="1479"/>
      <c r="AB284" s="1479"/>
      <c r="AC284" s="1479"/>
      <c r="AD284" s="1479"/>
      <c r="AE284" s="1479"/>
      <c r="AF284" s="1479"/>
      <c r="AG284" s="1479"/>
      <c r="AH284" s="1479"/>
      <c r="AI284" s="1479"/>
      <c r="AJ284" s="1479"/>
      <c r="AK284" s="1479"/>
      <c r="AL284" s="1479"/>
      <c r="AM284" s="1479"/>
      <c r="AN284" s="1479"/>
      <c r="AO284" s="1479"/>
      <c r="AP284" s="1479"/>
      <c r="AQ284" s="1479"/>
      <c r="AR284" s="1479"/>
      <c r="AS284" s="1479"/>
      <c r="AT284" s="1479"/>
      <c r="AU284" s="1479"/>
      <c r="AV284" s="1479"/>
      <c r="AW284" s="1479"/>
      <c r="AX284" s="1479"/>
      <c r="AY284" s="1479"/>
      <c r="AZ284" s="1479"/>
      <c r="BA284" s="1479"/>
      <c r="BB284" s="1479"/>
      <c r="BC284" s="1479"/>
      <c r="BD284" s="1479"/>
      <c r="BE284" s="1479"/>
      <c r="BF284" s="1479"/>
      <c r="BG284" s="1479"/>
      <c r="BH284" s="1479"/>
      <c r="BI284" s="1479"/>
      <c r="BJ284" s="388" t="s">
        <v>865</v>
      </c>
    </row>
    <row r="285" spans="1:62" s="384" customFormat="1">
      <c r="A285" s="1479"/>
      <c r="B285" s="1479"/>
      <c r="C285" s="1479"/>
      <c r="D285" s="1479"/>
      <c r="E285" s="1479"/>
      <c r="F285" s="1479"/>
      <c r="G285" s="1479"/>
      <c r="H285" s="1479"/>
      <c r="I285" s="1479"/>
      <c r="J285" s="1479"/>
      <c r="K285" s="1479"/>
      <c r="L285" s="1479"/>
      <c r="M285" s="1479"/>
      <c r="N285" s="1479"/>
      <c r="O285" s="1479"/>
      <c r="P285" s="1479"/>
      <c r="Q285" s="1479"/>
      <c r="R285" s="1479"/>
      <c r="S285" s="1479"/>
      <c r="T285" s="1479"/>
      <c r="U285" s="1479"/>
      <c r="V285" s="1479"/>
      <c r="W285" s="1479"/>
      <c r="X285" s="1479"/>
      <c r="Y285" s="1479"/>
      <c r="Z285" s="1479"/>
      <c r="AA285" s="1479"/>
      <c r="AB285" s="1479"/>
      <c r="AC285" s="1479"/>
      <c r="AD285" s="1479"/>
      <c r="AE285" s="1479"/>
      <c r="AF285" s="1479"/>
      <c r="AG285" s="1479"/>
      <c r="AH285" s="1479"/>
      <c r="AI285" s="1479"/>
      <c r="AJ285" s="1479"/>
      <c r="AK285" s="1479"/>
      <c r="AL285" s="1479"/>
      <c r="AM285" s="1479"/>
      <c r="AN285" s="1479"/>
      <c r="AO285" s="1479"/>
      <c r="AP285" s="1479"/>
      <c r="AQ285" s="1479"/>
      <c r="AR285" s="1479"/>
      <c r="AS285" s="1479"/>
      <c r="AT285" s="1479"/>
      <c r="AU285" s="1479"/>
      <c r="AV285" s="1479"/>
      <c r="AW285" s="1479"/>
      <c r="AX285" s="1479"/>
      <c r="AY285" s="1479"/>
      <c r="AZ285" s="1479"/>
      <c r="BA285" s="1479"/>
      <c r="BB285" s="1479"/>
      <c r="BC285" s="1479"/>
      <c r="BD285" s="1479"/>
      <c r="BE285" s="1479"/>
      <c r="BF285" s="1479"/>
      <c r="BG285" s="1479"/>
      <c r="BH285" s="1479"/>
      <c r="BI285" s="1479"/>
      <c r="BJ285" s="388" t="s">
        <v>865</v>
      </c>
    </row>
    <row r="286" spans="1:62" s="384" customFormat="1">
      <c r="A286" s="1479"/>
      <c r="B286" s="1479"/>
      <c r="C286" s="1479"/>
      <c r="D286" s="1479"/>
      <c r="E286" s="1479"/>
      <c r="F286" s="1479"/>
      <c r="G286" s="1479"/>
      <c r="H286" s="1479"/>
      <c r="I286" s="1479"/>
      <c r="J286" s="1479"/>
      <c r="K286" s="1479"/>
      <c r="L286" s="1479"/>
      <c r="M286" s="1479"/>
      <c r="N286" s="1479"/>
      <c r="O286" s="1479"/>
      <c r="P286" s="1479"/>
      <c r="Q286" s="1479"/>
      <c r="R286" s="1479"/>
      <c r="S286" s="1479"/>
      <c r="T286" s="1479"/>
      <c r="U286" s="1479"/>
      <c r="V286" s="1479"/>
      <c r="W286" s="1479"/>
      <c r="X286" s="1479"/>
      <c r="Y286" s="1479"/>
      <c r="Z286" s="1479"/>
      <c r="AA286" s="1479"/>
      <c r="AB286" s="1479"/>
      <c r="AC286" s="1479"/>
      <c r="AD286" s="1479"/>
      <c r="AE286" s="1479"/>
      <c r="AF286" s="1479"/>
      <c r="AG286" s="1479"/>
      <c r="AH286" s="1479"/>
      <c r="AI286" s="1479"/>
      <c r="AJ286" s="1479"/>
      <c r="AK286" s="1479"/>
      <c r="AL286" s="1479"/>
      <c r="AM286" s="1479"/>
      <c r="AN286" s="1479"/>
      <c r="AO286" s="1479"/>
      <c r="AP286" s="1479"/>
      <c r="AQ286" s="1479"/>
      <c r="AR286" s="1479"/>
      <c r="AS286" s="1479"/>
      <c r="AT286" s="1479"/>
      <c r="AU286" s="1479"/>
      <c r="AV286" s="1479"/>
      <c r="AW286" s="1479"/>
      <c r="AX286" s="1479"/>
      <c r="AY286" s="1479"/>
      <c r="AZ286" s="1479"/>
      <c r="BA286" s="1479"/>
      <c r="BB286" s="1479"/>
      <c r="BC286" s="1479"/>
      <c r="BD286" s="1479"/>
      <c r="BE286" s="1479"/>
      <c r="BF286" s="1479"/>
      <c r="BG286" s="1479"/>
      <c r="BH286" s="1479"/>
      <c r="BI286" s="1479"/>
      <c r="BJ286" s="388" t="s">
        <v>865</v>
      </c>
    </row>
    <row r="287" spans="1:62" s="384" customFormat="1">
      <c r="A287" s="1479"/>
      <c r="B287" s="1479"/>
      <c r="C287" s="1479"/>
      <c r="D287" s="1479"/>
      <c r="E287" s="1479"/>
      <c r="F287" s="1479"/>
      <c r="G287" s="1479"/>
      <c r="H287" s="1479"/>
      <c r="I287" s="1479"/>
      <c r="J287" s="1479"/>
      <c r="K287" s="1479"/>
      <c r="L287" s="1479"/>
      <c r="M287" s="1479"/>
      <c r="N287" s="1479"/>
      <c r="O287" s="1479"/>
      <c r="P287" s="1479"/>
      <c r="Q287" s="1479"/>
      <c r="R287" s="1479"/>
      <c r="S287" s="1479"/>
      <c r="T287" s="1479"/>
      <c r="U287" s="1479"/>
      <c r="V287" s="1479"/>
      <c r="W287" s="1479"/>
      <c r="X287" s="1479"/>
      <c r="Y287" s="1479"/>
      <c r="Z287" s="1479"/>
      <c r="AA287" s="1479"/>
      <c r="AB287" s="1479"/>
      <c r="AC287" s="1479"/>
      <c r="AD287" s="1479"/>
      <c r="AE287" s="1479"/>
      <c r="AF287" s="1479"/>
      <c r="AG287" s="1479"/>
      <c r="AH287" s="1479"/>
      <c r="AI287" s="1479"/>
      <c r="AJ287" s="1479"/>
      <c r="AK287" s="1479"/>
      <c r="AL287" s="1479"/>
      <c r="AM287" s="1479"/>
      <c r="AN287" s="1479"/>
      <c r="AO287" s="1479"/>
      <c r="AP287" s="1479"/>
      <c r="AQ287" s="1479"/>
      <c r="AR287" s="1479"/>
      <c r="AS287" s="1479"/>
      <c r="AT287" s="1479"/>
      <c r="AU287" s="1479"/>
      <c r="AV287" s="1479"/>
      <c r="AW287" s="1479"/>
      <c r="AX287" s="1479"/>
      <c r="AY287" s="1479"/>
      <c r="AZ287" s="1479"/>
      <c r="BA287" s="1479"/>
      <c r="BB287" s="1479"/>
      <c r="BC287" s="1479"/>
      <c r="BD287" s="1479"/>
      <c r="BE287" s="1479"/>
      <c r="BF287" s="1479"/>
      <c r="BG287" s="1479"/>
      <c r="BH287" s="1479"/>
      <c r="BI287" s="1479"/>
      <c r="BJ287" s="388" t="s">
        <v>865</v>
      </c>
    </row>
    <row r="288" spans="1:62" s="384" customFormat="1">
      <c r="A288" s="1479"/>
      <c r="B288" s="1479"/>
      <c r="C288" s="1479"/>
      <c r="D288" s="1479"/>
      <c r="E288" s="1479"/>
      <c r="F288" s="1479"/>
      <c r="G288" s="1479"/>
      <c r="H288" s="1479"/>
      <c r="I288" s="1479"/>
      <c r="J288" s="1479"/>
      <c r="K288" s="1479"/>
      <c r="L288" s="1479"/>
      <c r="M288" s="1479"/>
      <c r="N288" s="1479"/>
      <c r="O288" s="1479"/>
      <c r="P288" s="1479"/>
      <c r="Q288" s="1479"/>
      <c r="R288" s="1479"/>
      <c r="S288" s="1479"/>
      <c r="T288" s="1479"/>
      <c r="U288" s="1479"/>
      <c r="V288" s="1479"/>
      <c r="W288" s="1479"/>
      <c r="X288" s="1479"/>
      <c r="Y288" s="1479"/>
      <c r="Z288" s="1479"/>
      <c r="AA288" s="1479"/>
      <c r="AB288" s="1479"/>
      <c r="AC288" s="1479"/>
      <c r="AD288" s="1479"/>
      <c r="AE288" s="1479"/>
      <c r="AF288" s="1479"/>
      <c r="AG288" s="1479"/>
      <c r="AH288" s="1479"/>
      <c r="AI288" s="1479"/>
      <c r="AJ288" s="1479"/>
      <c r="AK288" s="1479"/>
      <c r="AL288" s="1479"/>
      <c r="AM288" s="1479"/>
      <c r="AN288" s="1479"/>
      <c r="AO288" s="1479"/>
      <c r="AP288" s="1479"/>
      <c r="AQ288" s="1479"/>
      <c r="AR288" s="1479"/>
      <c r="AS288" s="1479"/>
      <c r="AT288" s="1479"/>
      <c r="AU288" s="1479"/>
      <c r="AV288" s="1479"/>
      <c r="AW288" s="1479"/>
      <c r="AX288" s="1479"/>
      <c r="AY288" s="1479"/>
      <c r="AZ288" s="1479"/>
      <c r="BA288" s="1479"/>
      <c r="BB288" s="1479"/>
      <c r="BC288" s="1479"/>
      <c r="BD288" s="1479"/>
      <c r="BE288" s="1479"/>
      <c r="BF288" s="1479"/>
      <c r="BG288" s="1479"/>
      <c r="BH288" s="1479"/>
      <c r="BI288" s="1479"/>
      <c r="BJ288" s="388" t="s">
        <v>865</v>
      </c>
    </row>
    <row r="289" spans="1:62" s="384" customFormat="1">
      <c r="A289" s="1479"/>
      <c r="B289" s="1479"/>
      <c r="C289" s="1479"/>
      <c r="D289" s="1479"/>
      <c r="E289" s="1479"/>
      <c r="F289" s="1479"/>
      <c r="G289" s="1479"/>
      <c r="H289" s="1479"/>
      <c r="I289" s="1479"/>
      <c r="J289" s="1479"/>
      <c r="K289" s="1479"/>
      <c r="L289" s="1479"/>
      <c r="M289" s="1479"/>
      <c r="N289" s="1479"/>
      <c r="O289" s="1479"/>
      <c r="P289" s="1479"/>
      <c r="Q289" s="1479"/>
      <c r="R289" s="1479"/>
      <c r="S289" s="1479"/>
      <c r="T289" s="1479"/>
      <c r="U289" s="1479"/>
      <c r="V289" s="1479"/>
      <c r="W289" s="1479"/>
      <c r="X289" s="1479"/>
      <c r="Y289" s="1479"/>
      <c r="Z289" s="1479"/>
      <c r="AA289" s="1479"/>
      <c r="AB289" s="1479"/>
      <c r="AC289" s="1479"/>
      <c r="AD289" s="1479"/>
      <c r="AE289" s="1479"/>
      <c r="AF289" s="1479"/>
      <c r="AG289" s="1479"/>
      <c r="AH289" s="1479"/>
      <c r="AI289" s="1479"/>
      <c r="AJ289" s="1479"/>
      <c r="AK289" s="1479"/>
      <c r="AL289" s="1479"/>
      <c r="AM289" s="1479"/>
      <c r="AN289" s="1479"/>
      <c r="AO289" s="1479"/>
      <c r="AP289" s="1479"/>
      <c r="AQ289" s="1479"/>
      <c r="AR289" s="1479"/>
      <c r="AS289" s="1479"/>
      <c r="AT289" s="1479"/>
      <c r="AU289" s="1479"/>
      <c r="AV289" s="1479"/>
      <c r="AW289" s="1479"/>
      <c r="AX289" s="1479"/>
      <c r="AY289" s="1479"/>
      <c r="AZ289" s="1479"/>
      <c r="BA289" s="1479"/>
      <c r="BB289" s="1479"/>
      <c r="BC289" s="1479"/>
      <c r="BD289" s="1479"/>
      <c r="BE289" s="1479"/>
      <c r="BF289" s="1479"/>
      <c r="BG289" s="1479"/>
      <c r="BH289" s="1479"/>
      <c r="BI289" s="1479"/>
      <c r="BJ289" s="388" t="s">
        <v>865</v>
      </c>
    </row>
    <row r="290" spans="1:62" s="384" customFormat="1">
      <c r="A290" s="1479"/>
      <c r="B290" s="1479"/>
      <c r="C290" s="1479"/>
      <c r="D290" s="1479"/>
      <c r="E290" s="1479"/>
      <c r="F290" s="1479"/>
      <c r="G290" s="1479"/>
      <c r="H290" s="1479"/>
      <c r="I290" s="1479"/>
      <c r="J290" s="1479"/>
      <c r="K290" s="1479"/>
      <c r="L290" s="1479"/>
      <c r="M290" s="1479"/>
      <c r="N290" s="1479"/>
      <c r="O290" s="1479"/>
      <c r="P290" s="1479"/>
      <c r="Q290" s="1479"/>
      <c r="R290" s="1479"/>
      <c r="S290" s="1479"/>
      <c r="T290" s="1479"/>
      <c r="U290" s="1479"/>
      <c r="V290" s="1479"/>
      <c r="W290" s="1479"/>
      <c r="X290" s="1479"/>
      <c r="Y290" s="1479"/>
      <c r="Z290" s="1479"/>
      <c r="AA290" s="1479"/>
      <c r="AB290" s="1479"/>
      <c r="AC290" s="1479"/>
      <c r="AD290" s="1479"/>
      <c r="AE290" s="1479"/>
      <c r="AF290" s="1479"/>
      <c r="AG290" s="1479"/>
      <c r="AH290" s="1479"/>
      <c r="AI290" s="1479"/>
      <c r="AJ290" s="1479"/>
      <c r="AK290" s="1479"/>
      <c r="AL290" s="1479"/>
      <c r="AM290" s="1479"/>
      <c r="AN290" s="1479"/>
      <c r="AO290" s="1479"/>
      <c r="AP290" s="1479"/>
      <c r="AQ290" s="1479"/>
      <c r="AR290" s="1479"/>
      <c r="AS290" s="1479"/>
      <c r="AT290" s="1479"/>
      <c r="AU290" s="1479"/>
      <c r="AV290" s="1479"/>
      <c r="AW290" s="1479"/>
      <c r="AX290" s="1479"/>
      <c r="AY290" s="1479"/>
      <c r="AZ290" s="1479"/>
      <c r="BA290" s="1479"/>
      <c r="BB290" s="1479"/>
      <c r="BC290" s="1479"/>
      <c r="BD290" s="1479"/>
      <c r="BE290" s="1479"/>
      <c r="BF290" s="1479"/>
      <c r="BG290" s="1479"/>
      <c r="BH290" s="1479"/>
      <c r="BI290" s="1479"/>
      <c r="BJ290" s="388" t="s">
        <v>865</v>
      </c>
    </row>
    <row r="291" spans="1:62" s="384" customFormat="1">
      <c r="A291" s="1479"/>
      <c r="B291" s="1479"/>
      <c r="C291" s="1479"/>
      <c r="D291" s="1479"/>
      <c r="E291" s="1479"/>
      <c r="F291" s="1479"/>
      <c r="G291" s="1479"/>
      <c r="H291" s="1479"/>
      <c r="I291" s="1479"/>
      <c r="J291" s="1479"/>
      <c r="K291" s="1479"/>
      <c r="L291" s="1479"/>
      <c r="M291" s="1479"/>
      <c r="N291" s="1479"/>
      <c r="O291" s="1479"/>
      <c r="P291" s="1479"/>
      <c r="Q291" s="1479"/>
      <c r="R291" s="1479"/>
      <c r="S291" s="1479"/>
      <c r="T291" s="1479"/>
      <c r="U291" s="1479"/>
      <c r="V291" s="1479"/>
      <c r="W291" s="1479"/>
      <c r="X291" s="1479"/>
      <c r="Y291" s="1479"/>
      <c r="Z291" s="1479"/>
      <c r="AA291" s="1479"/>
      <c r="AB291" s="1479"/>
      <c r="AC291" s="1479"/>
      <c r="AD291" s="1479"/>
      <c r="AE291" s="1479"/>
      <c r="AF291" s="1479"/>
      <c r="AG291" s="1479"/>
      <c r="AH291" s="1479"/>
      <c r="AI291" s="1479"/>
      <c r="AJ291" s="1479"/>
      <c r="AK291" s="1479"/>
      <c r="AL291" s="1479"/>
      <c r="AM291" s="1479"/>
      <c r="AN291" s="1479"/>
      <c r="AO291" s="1479"/>
      <c r="AP291" s="1479"/>
      <c r="AQ291" s="1479"/>
      <c r="AR291" s="1479"/>
      <c r="AS291" s="1479"/>
      <c r="AT291" s="1479"/>
      <c r="AU291" s="1479"/>
      <c r="AV291" s="1479"/>
      <c r="AW291" s="1479"/>
      <c r="AX291" s="1479"/>
      <c r="AY291" s="1479"/>
      <c r="AZ291" s="1479"/>
      <c r="BA291" s="1479"/>
      <c r="BB291" s="1479"/>
      <c r="BC291" s="1479"/>
      <c r="BD291" s="1479"/>
      <c r="BE291" s="1479"/>
      <c r="BF291" s="1479"/>
      <c r="BG291" s="1479"/>
      <c r="BH291" s="1479"/>
      <c r="BI291" s="1479"/>
      <c r="BJ291" s="388" t="s">
        <v>865</v>
      </c>
    </row>
    <row r="292" spans="1:62" s="384" customFormat="1">
      <c r="A292" s="1479"/>
      <c r="B292" s="1479"/>
      <c r="C292" s="1479"/>
      <c r="D292" s="1479"/>
      <c r="E292" s="1479"/>
      <c r="F292" s="1479"/>
      <c r="G292" s="1479"/>
      <c r="H292" s="1479"/>
      <c r="I292" s="1479"/>
      <c r="J292" s="1479"/>
      <c r="K292" s="1479"/>
      <c r="L292" s="1479"/>
      <c r="M292" s="1479"/>
      <c r="N292" s="1479"/>
      <c r="O292" s="1479"/>
      <c r="P292" s="1479"/>
      <c r="Q292" s="1479"/>
      <c r="R292" s="1479"/>
      <c r="S292" s="1479"/>
      <c r="T292" s="1479"/>
      <c r="U292" s="1479"/>
      <c r="V292" s="1479"/>
      <c r="W292" s="1479"/>
      <c r="X292" s="1479"/>
      <c r="Y292" s="1479"/>
      <c r="Z292" s="1479"/>
      <c r="AA292" s="1479"/>
      <c r="AB292" s="1479"/>
      <c r="AC292" s="1479"/>
      <c r="AD292" s="1479"/>
      <c r="AE292" s="1479"/>
      <c r="AF292" s="1479"/>
      <c r="AG292" s="1479"/>
      <c r="AH292" s="1479"/>
      <c r="AI292" s="1479"/>
      <c r="AJ292" s="1479"/>
      <c r="AK292" s="1479"/>
      <c r="AL292" s="1479"/>
      <c r="AM292" s="1479"/>
      <c r="AN292" s="1479"/>
      <c r="AO292" s="1479"/>
      <c r="AP292" s="1479"/>
      <c r="AQ292" s="1479"/>
      <c r="AR292" s="1479"/>
      <c r="AS292" s="1479"/>
      <c r="AT292" s="1479"/>
      <c r="AU292" s="1479"/>
      <c r="AV292" s="1479"/>
      <c r="AW292" s="1479"/>
      <c r="AX292" s="1479"/>
      <c r="AY292" s="1479"/>
      <c r="AZ292" s="1479"/>
      <c r="BA292" s="1479"/>
      <c r="BB292" s="1479"/>
      <c r="BC292" s="1479"/>
      <c r="BD292" s="1479"/>
      <c r="BE292" s="1479"/>
      <c r="BF292" s="1479"/>
      <c r="BG292" s="1479"/>
      <c r="BH292" s="1479"/>
      <c r="BI292" s="1479"/>
      <c r="BJ292" s="388" t="s">
        <v>865</v>
      </c>
    </row>
    <row r="293" spans="1:62" s="384" customFormat="1">
      <c r="A293" s="1479"/>
      <c r="B293" s="1479"/>
      <c r="C293" s="1479"/>
      <c r="D293" s="1479"/>
      <c r="E293" s="1479"/>
      <c r="F293" s="1479"/>
      <c r="G293" s="1479"/>
      <c r="H293" s="1479"/>
      <c r="I293" s="1479"/>
      <c r="J293" s="1479"/>
      <c r="K293" s="1479"/>
      <c r="L293" s="1479"/>
      <c r="M293" s="1479"/>
      <c r="N293" s="1479"/>
      <c r="O293" s="1479"/>
      <c r="P293" s="1479"/>
      <c r="Q293" s="1479"/>
      <c r="R293" s="1479"/>
      <c r="S293" s="1479"/>
      <c r="T293" s="1479"/>
      <c r="U293" s="1479"/>
      <c r="V293" s="1479"/>
      <c r="W293" s="1479"/>
      <c r="X293" s="1479"/>
      <c r="Y293" s="1479"/>
      <c r="Z293" s="1479"/>
      <c r="AA293" s="1479"/>
      <c r="AB293" s="1479"/>
      <c r="AC293" s="1479"/>
      <c r="AD293" s="1479"/>
      <c r="AE293" s="1479"/>
      <c r="AF293" s="1479"/>
      <c r="AG293" s="1479"/>
      <c r="AH293" s="1479"/>
      <c r="AI293" s="1479"/>
      <c r="AJ293" s="1479"/>
      <c r="AK293" s="1479"/>
      <c r="AL293" s="1479"/>
      <c r="AM293" s="1479"/>
      <c r="AN293" s="1479"/>
      <c r="AO293" s="1479"/>
      <c r="AP293" s="1479"/>
      <c r="AQ293" s="1479"/>
      <c r="AR293" s="1479"/>
      <c r="AS293" s="1479"/>
      <c r="AT293" s="1479"/>
      <c r="AU293" s="1479"/>
      <c r="AV293" s="1479"/>
      <c r="AW293" s="1479"/>
      <c r="AX293" s="1479"/>
      <c r="AY293" s="1479"/>
      <c r="AZ293" s="1479"/>
      <c r="BA293" s="1479"/>
      <c r="BB293" s="1479"/>
      <c r="BC293" s="1479"/>
      <c r="BD293" s="1479"/>
      <c r="BE293" s="1479"/>
      <c r="BF293" s="1479"/>
      <c r="BG293" s="1479"/>
      <c r="BH293" s="1479"/>
      <c r="BI293" s="1479"/>
      <c r="BJ293" s="388" t="s">
        <v>865</v>
      </c>
    </row>
    <row r="294" spans="1:62" s="384" customFormat="1">
      <c r="A294" s="1479"/>
      <c r="B294" s="1479"/>
      <c r="C294" s="1479"/>
      <c r="D294" s="1479"/>
      <c r="E294" s="1479"/>
      <c r="F294" s="1479"/>
      <c r="G294" s="1479"/>
      <c r="H294" s="1479"/>
      <c r="I294" s="1479"/>
      <c r="J294" s="1479"/>
      <c r="K294" s="1479"/>
      <c r="L294" s="1479"/>
      <c r="M294" s="1479"/>
      <c r="N294" s="1479"/>
      <c r="O294" s="1479"/>
      <c r="P294" s="1479"/>
      <c r="Q294" s="1479"/>
      <c r="R294" s="1479"/>
      <c r="S294" s="1479"/>
      <c r="T294" s="1479"/>
      <c r="U294" s="1479"/>
      <c r="V294" s="1479"/>
      <c r="W294" s="1479"/>
      <c r="X294" s="1479"/>
      <c r="Y294" s="1479"/>
      <c r="Z294" s="1479"/>
      <c r="AA294" s="1479"/>
      <c r="AB294" s="1479"/>
      <c r="AC294" s="1479"/>
      <c r="AD294" s="1479"/>
      <c r="AE294" s="1479"/>
      <c r="AF294" s="1479"/>
      <c r="AG294" s="1479"/>
      <c r="AH294" s="1479"/>
      <c r="AI294" s="1479"/>
      <c r="AJ294" s="1479"/>
      <c r="AK294" s="1479"/>
      <c r="AL294" s="1479"/>
      <c r="AM294" s="1479"/>
      <c r="AN294" s="1479"/>
      <c r="AO294" s="1479"/>
      <c r="AP294" s="1479"/>
      <c r="AQ294" s="1479"/>
      <c r="AR294" s="1479"/>
      <c r="AS294" s="1479"/>
      <c r="AT294" s="1479"/>
      <c r="AU294" s="1479"/>
      <c r="AV294" s="1479"/>
      <c r="AW294" s="1479"/>
      <c r="AX294" s="1479"/>
      <c r="AY294" s="1479"/>
      <c r="AZ294" s="1479"/>
      <c r="BA294" s="1479"/>
      <c r="BB294" s="1479"/>
      <c r="BC294" s="1479"/>
      <c r="BD294" s="1479"/>
      <c r="BE294" s="1479"/>
      <c r="BF294" s="1479"/>
      <c r="BG294" s="1479"/>
      <c r="BH294" s="1479"/>
      <c r="BI294" s="1479"/>
      <c r="BJ294" s="388" t="s">
        <v>865</v>
      </c>
    </row>
    <row r="295" spans="1:62" s="384" customFormat="1">
      <c r="A295" s="1479"/>
      <c r="B295" s="1479"/>
      <c r="C295" s="1479"/>
      <c r="D295" s="1479"/>
      <c r="E295" s="1479"/>
      <c r="F295" s="1479"/>
      <c r="G295" s="1479"/>
      <c r="H295" s="1479"/>
      <c r="I295" s="1479"/>
      <c r="J295" s="1479"/>
      <c r="K295" s="1479"/>
      <c r="L295" s="1479"/>
      <c r="M295" s="1479"/>
      <c r="N295" s="1479"/>
      <c r="O295" s="1479"/>
      <c r="P295" s="1479"/>
      <c r="Q295" s="1479"/>
      <c r="R295" s="1479"/>
      <c r="S295" s="1479"/>
      <c r="T295" s="1479"/>
      <c r="U295" s="1479"/>
      <c r="V295" s="1479"/>
      <c r="W295" s="1479"/>
      <c r="X295" s="1479"/>
      <c r="Y295" s="1479"/>
      <c r="Z295" s="1479"/>
      <c r="AA295" s="1479"/>
      <c r="AB295" s="1479"/>
      <c r="AC295" s="1479"/>
      <c r="AD295" s="1479"/>
      <c r="AE295" s="1479"/>
      <c r="AF295" s="1479"/>
      <c r="AG295" s="1479"/>
      <c r="AH295" s="1479"/>
      <c r="AI295" s="1479"/>
      <c r="AJ295" s="1479"/>
      <c r="AK295" s="1479"/>
      <c r="AL295" s="1479"/>
      <c r="AM295" s="1479"/>
      <c r="AN295" s="1479"/>
      <c r="AO295" s="1479"/>
      <c r="AP295" s="1479"/>
      <c r="AQ295" s="1479"/>
      <c r="AR295" s="1479"/>
      <c r="AS295" s="1479"/>
      <c r="AT295" s="1479"/>
      <c r="AU295" s="1479"/>
      <c r="AV295" s="1479"/>
      <c r="AW295" s="1479"/>
      <c r="AX295" s="1479"/>
      <c r="AY295" s="1479"/>
      <c r="AZ295" s="1479"/>
      <c r="BA295" s="1479"/>
      <c r="BB295" s="1479"/>
      <c r="BC295" s="1479"/>
      <c r="BD295" s="1479"/>
      <c r="BE295" s="1479"/>
      <c r="BF295" s="1479"/>
      <c r="BG295" s="1479"/>
      <c r="BH295" s="1479"/>
      <c r="BI295" s="1479"/>
      <c r="BJ295" s="388" t="s">
        <v>865</v>
      </c>
    </row>
    <row r="296" spans="1:62" s="384" customFormat="1">
      <c r="A296" s="1479"/>
      <c r="B296" s="1479"/>
      <c r="C296" s="1479"/>
      <c r="D296" s="1479"/>
      <c r="E296" s="1479"/>
      <c r="F296" s="1479"/>
      <c r="G296" s="1479"/>
      <c r="H296" s="1479"/>
      <c r="I296" s="1479"/>
      <c r="J296" s="1479"/>
      <c r="K296" s="1479"/>
      <c r="L296" s="1479"/>
      <c r="M296" s="1479"/>
      <c r="N296" s="1479"/>
      <c r="O296" s="1479"/>
      <c r="P296" s="1479"/>
      <c r="Q296" s="1479"/>
      <c r="R296" s="1479"/>
      <c r="S296" s="1479"/>
      <c r="T296" s="1479"/>
      <c r="U296" s="1479"/>
      <c r="V296" s="1479"/>
      <c r="W296" s="1479"/>
      <c r="X296" s="1479"/>
      <c r="Y296" s="1479"/>
      <c r="Z296" s="1479"/>
      <c r="AA296" s="1479"/>
      <c r="AB296" s="1479"/>
      <c r="AC296" s="1479"/>
      <c r="AD296" s="1479"/>
      <c r="AE296" s="1479"/>
      <c r="AF296" s="1479"/>
      <c r="AG296" s="1479"/>
      <c r="AH296" s="1479"/>
      <c r="AI296" s="1479"/>
      <c r="AJ296" s="1479"/>
      <c r="AK296" s="1479"/>
      <c r="AL296" s="1479"/>
      <c r="AM296" s="1479"/>
      <c r="AN296" s="1479"/>
      <c r="AO296" s="1479"/>
      <c r="AP296" s="1479"/>
      <c r="AQ296" s="1479"/>
      <c r="AR296" s="1479"/>
      <c r="AS296" s="1479"/>
      <c r="AT296" s="1479"/>
      <c r="AU296" s="1479"/>
      <c r="AV296" s="1479"/>
      <c r="AW296" s="1479"/>
      <c r="AX296" s="1479"/>
      <c r="AY296" s="1479"/>
      <c r="AZ296" s="1479"/>
      <c r="BA296" s="1479"/>
      <c r="BB296" s="1479"/>
      <c r="BC296" s="1479"/>
      <c r="BD296" s="1479"/>
      <c r="BE296" s="1479"/>
      <c r="BF296" s="1479"/>
      <c r="BG296" s="1479"/>
      <c r="BH296" s="1479"/>
      <c r="BI296" s="1479"/>
      <c r="BJ296" s="388" t="s">
        <v>865</v>
      </c>
    </row>
    <row r="297" spans="1:62" s="384" customFormat="1">
      <c r="A297" s="1479"/>
      <c r="B297" s="1479"/>
      <c r="C297" s="1479"/>
      <c r="D297" s="1479"/>
      <c r="E297" s="1479"/>
      <c r="F297" s="1479"/>
      <c r="G297" s="1479"/>
      <c r="H297" s="1479"/>
      <c r="I297" s="1479"/>
      <c r="J297" s="1479"/>
      <c r="K297" s="1479"/>
      <c r="L297" s="1479"/>
      <c r="M297" s="1479"/>
      <c r="N297" s="1479"/>
      <c r="O297" s="1479"/>
      <c r="P297" s="1479"/>
      <c r="Q297" s="1479"/>
      <c r="R297" s="1479"/>
      <c r="S297" s="1479"/>
      <c r="T297" s="1479"/>
      <c r="U297" s="1479"/>
      <c r="V297" s="1479"/>
      <c r="W297" s="1479"/>
      <c r="X297" s="1479"/>
      <c r="Y297" s="1479"/>
      <c r="Z297" s="1479"/>
      <c r="AA297" s="1479"/>
      <c r="AB297" s="1479"/>
      <c r="AC297" s="1479"/>
      <c r="AD297" s="1479"/>
      <c r="AE297" s="1479"/>
      <c r="AF297" s="1479"/>
      <c r="AG297" s="1479"/>
      <c r="AH297" s="1479"/>
      <c r="AI297" s="1479"/>
      <c r="AJ297" s="1479"/>
      <c r="AK297" s="1479"/>
      <c r="AL297" s="1479"/>
      <c r="AM297" s="1479"/>
      <c r="AN297" s="1479"/>
      <c r="AO297" s="1479"/>
      <c r="AP297" s="1479"/>
      <c r="AQ297" s="1479"/>
      <c r="AR297" s="1479"/>
      <c r="AS297" s="1479"/>
      <c r="AT297" s="1479"/>
      <c r="AU297" s="1479"/>
      <c r="AV297" s="1479"/>
      <c r="AW297" s="1479"/>
      <c r="AX297" s="1479"/>
      <c r="AY297" s="1479"/>
      <c r="AZ297" s="1479"/>
      <c r="BA297" s="1479"/>
      <c r="BB297" s="1479"/>
      <c r="BC297" s="1479"/>
      <c r="BD297" s="1479"/>
      <c r="BE297" s="1479"/>
      <c r="BF297" s="1479"/>
      <c r="BG297" s="1479"/>
      <c r="BH297" s="1479"/>
      <c r="BI297" s="1479"/>
      <c r="BJ297" s="388" t="s">
        <v>865</v>
      </c>
    </row>
    <row r="298" spans="1:62" s="384" customFormat="1">
      <c r="A298" s="1479"/>
      <c r="B298" s="1479"/>
      <c r="C298" s="1479"/>
      <c r="D298" s="1479"/>
      <c r="E298" s="1479"/>
      <c r="F298" s="1479"/>
      <c r="G298" s="1479"/>
      <c r="H298" s="1479"/>
      <c r="I298" s="1479"/>
      <c r="J298" s="1479"/>
      <c r="K298" s="1479"/>
      <c r="L298" s="1479"/>
      <c r="M298" s="1479"/>
      <c r="N298" s="1479"/>
      <c r="O298" s="1479"/>
      <c r="P298" s="1479"/>
      <c r="Q298" s="1479"/>
      <c r="R298" s="1479"/>
      <c r="S298" s="1479"/>
      <c r="T298" s="1479"/>
      <c r="U298" s="1479"/>
      <c r="V298" s="1479"/>
      <c r="W298" s="1479"/>
      <c r="X298" s="1479"/>
      <c r="Y298" s="1479"/>
      <c r="Z298" s="1479"/>
      <c r="AA298" s="1479"/>
      <c r="AB298" s="1479"/>
      <c r="AC298" s="1479"/>
      <c r="AD298" s="1479"/>
      <c r="AE298" s="1479"/>
      <c r="AF298" s="1479"/>
      <c r="AG298" s="1479"/>
      <c r="AH298" s="1479"/>
      <c r="AI298" s="1479"/>
      <c r="AJ298" s="1479"/>
      <c r="AK298" s="1479"/>
      <c r="AL298" s="1479"/>
      <c r="AM298" s="1479"/>
      <c r="AN298" s="1479"/>
      <c r="AO298" s="1479"/>
      <c r="AP298" s="1479"/>
      <c r="AQ298" s="1479"/>
      <c r="AR298" s="1479"/>
      <c r="AS298" s="1479"/>
      <c r="AT298" s="1479"/>
      <c r="AU298" s="1479"/>
      <c r="AV298" s="1479"/>
      <c r="AW298" s="1479"/>
      <c r="AX298" s="1479"/>
      <c r="AY298" s="1479"/>
      <c r="AZ298" s="1479"/>
      <c r="BA298" s="1479"/>
      <c r="BB298" s="1479"/>
      <c r="BC298" s="1479"/>
      <c r="BD298" s="1479"/>
      <c r="BE298" s="1479"/>
      <c r="BF298" s="1479"/>
      <c r="BG298" s="1479"/>
      <c r="BH298" s="1479"/>
      <c r="BI298" s="1479"/>
      <c r="BJ298" s="388" t="s">
        <v>865</v>
      </c>
    </row>
    <row r="299" spans="1:62" s="384" customFormat="1">
      <c r="A299" s="1479"/>
      <c r="B299" s="1479"/>
      <c r="C299" s="1479"/>
      <c r="D299" s="1479"/>
      <c r="E299" s="1479"/>
      <c r="F299" s="1479"/>
      <c r="G299" s="1479"/>
      <c r="H299" s="1479"/>
      <c r="I299" s="1479"/>
      <c r="J299" s="1479"/>
      <c r="K299" s="1479"/>
      <c r="L299" s="1479"/>
      <c r="M299" s="1479"/>
      <c r="N299" s="1479"/>
      <c r="O299" s="1479"/>
      <c r="P299" s="1479"/>
      <c r="Q299" s="1479"/>
      <c r="R299" s="1479"/>
      <c r="S299" s="1479"/>
      <c r="T299" s="1479"/>
      <c r="U299" s="1479"/>
      <c r="V299" s="1479"/>
      <c r="W299" s="1479"/>
      <c r="X299" s="1479"/>
      <c r="Y299" s="1479"/>
      <c r="Z299" s="1479"/>
      <c r="AA299" s="1479"/>
      <c r="AB299" s="1479"/>
      <c r="AC299" s="1479"/>
      <c r="AD299" s="1479"/>
      <c r="AE299" s="1479"/>
      <c r="AF299" s="1479"/>
      <c r="AG299" s="1479"/>
      <c r="AH299" s="1479"/>
      <c r="AI299" s="1479"/>
      <c r="AJ299" s="1479"/>
      <c r="AK299" s="1479"/>
      <c r="AL299" s="1479"/>
      <c r="AM299" s="1479"/>
      <c r="AN299" s="1479"/>
      <c r="AO299" s="1479"/>
      <c r="AP299" s="1479"/>
      <c r="AQ299" s="1479"/>
      <c r="AR299" s="1479"/>
      <c r="AS299" s="1479"/>
      <c r="AT299" s="1479"/>
      <c r="AU299" s="1479"/>
      <c r="AV299" s="1479"/>
      <c r="AW299" s="1479"/>
      <c r="AX299" s="1479"/>
      <c r="AY299" s="1479"/>
      <c r="AZ299" s="1479"/>
      <c r="BA299" s="1479"/>
      <c r="BB299" s="1479"/>
      <c r="BC299" s="1479"/>
      <c r="BD299" s="1479"/>
      <c r="BE299" s="1479"/>
      <c r="BF299" s="1479"/>
      <c r="BG299" s="1479"/>
      <c r="BH299" s="1479"/>
      <c r="BI299" s="1479"/>
      <c r="BJ299" s="388" t="s">
        <v>865</v>
      </c>
    </row>
    <row r="300" spans="1:62" s="384" customFormat="1">
      <c r="A300" s="1479"/>
      <c r="B300" s="1479"/>
      <c r="C300" s="1479"/>
      <c r="D300" s="1479"/>
      <c r="E300" s="1479"/>
      <c r="F300" s="1479"/>
      <c r="G300" s="1479"/>
      <c r="H300" s="1479"/>
      <c r="I300" s="1479"/>
      <c r="J300" s="1479"/>
      <c r="K300" s="1479"/>
      <c r="L300" s="1479"/>
      <c r="M300" s="1479"/>
      <c r="N300" s="1479"/>
      <c r="O300" s="1479"/>
      <c r="P300" s="1479"/>
      <c r="Q300" s="1479"/>
      <c r="R300" s="1479"/>
      <c r="S300" s="1479"/>
      <c r="T300" s="1479"/>
      <c r="U300" s="1479"/>
      <c r="V300" s="1479"/>
      <c r="W300" s="1479"/>
      <c r="X300" s="1479"/>
      <c r="Y300" s="1479"/>
      <c r="Z300" s="1479"/>
      <c r="AA300" s="1479"/>
      <c r="AB300" s="1479"/>
      <c r="AC300" s="1479"/>
      <c r="AD300" s="1479"/>
      <c r="AE300" s="1479"/>
      <c r="AF300" s="1479"/>
      <c r="AG300" s="1479"/>
      <c r="AH300" s="1479"/>
      <c r="AI300" s="1479"/>
      <c r="AJ300" s="1479"/>
      <c r="AK300" s="1479"/>
      <c r="AL300" s="1479"/>
      <c r="AM300" s="1479"/>
      <c r="AN300" s="1479"/>
      <c r="AO300" s="1479"/>
      <c r="AP300" s="1479"/>
      <c r="AQ300" s="1479"/>
      <c r="AR300" s="1479"/>
      <c r="AS300" s="1479"/>
      <c r="AT300" s="1479"/>
      <c r="AU300" s="1479"/>
      <c r="AV300" s="1479"/>
      <c r="AW300" s="1479"/>
      <c r="AX300" s="1479"/>
      <c r="AY300" s="1479"/>
      <c r="AZ300" s="1479"/>
      <c r="BA300" s="1479"/>
      <c r="BB300" s="1479"/>
      <c r="BC300" s="1479"/>
      <c r="BD300" s="1479"/>
      <c r="BE300" s="1479"/>
      <c r="BF300" s="1479"/>
      <c r="BG300" s="1479"/>
      <c r="BH300" s="1479"/>
      <c r="BI300" s="1479"/>
      <c r="BJ300" s="388" t="s">
        <v>865</v>
      </c>
    </row>
    <row r="301" spans="1:62" s="384" customFormat="1">
      <c r="A301" s="1479"/>
      <c r="B301" s="1479"/>
      <c r="C301" s="1479"/>
      <c r="D301" s="1479"/>
      <c r="E301" s="1479"/>
      <c r="F301" s="1479"/>
      <c r="G301" s="1479"/>
      <c r="H301" s="1479"/>
      <c r="I301" s="1479"/>
      <c r="J301" s="1479"/>
      <c r="K301" s="1479"/>
      <c r="L301" s="1479"/>
      <c r="M301" s="1479"/>
      <c r="N301" s="1479"/>
      <c r="O301" s="1479"/>
      <c r="P301" s="1479"/>
      <c r="Q301" s="1479"/>
      <c r="R301" s="1479"/>
      <c r="S301" s="1479"/>
      <c r="T301" s="1479"/>
      <c r="U301" s="1479"/>
      <c r="V301" s="1479"/>
      <c r="W301" s="1479"/>
      <c r="X301" s="1479"/>
      <c r="Y301" s="1479"/>
      <c r="Z301" s="1479"/>
      <c r="AA301" s="1479"/>
      <c r="AB301" s="1479"/>
      <c r="AC301" s="1479"/>
      <c r="AD301" s="1479"/>
      <c r="AE301" s="1479"/>
      <c r="AF301" s="1479"/>
      <c r="AG301" s="1479"/>
      <c r="AH301" s="1479"/>
      <c r="AI301" s="1479"/>
      <c r="AJ301" s="1479"/>
      <c r="AK301" s="1479"/>
      <c r="AL301" s="1479"/>
      <c r="AM301" s="1479"/>
      <c r="AN301" s="1479"/>
      <c r="AO301" s="1479"/>
      <c r="AP301" s="1479"/>
      <c r="AQ301" s="1479"/>
      <c r="AR301" s="1479"/>
      <c r="AS301" s="1479"/>
      <c r="AT301" s="1479"/>
      <c r="AU301" s="1479"/>
      <c r="AV301" s="1479"/>
      <c r="AW301" s="1479"/>
      <c r="AX301" s="1479"/>
      <c r="AY301" s="1479"/>
      <c r="AZ301" s="1479"/>
      <c r="BA301" s="1479"/>
      <c r="BB301" s="1479"/>
      <c r="BC301" s="1479"/>
      <c r="BD301" s="1479"/>
      <c r="BE301" s="1479"/>
      <c r="BF301" s="1479"/>
      <c r="BG301" s="1479"/>
      <c r="BH301" s="1479"/>
      <c r="BI301" s="1479"/>
      <c r="BJ301" s="388" t="s">
        <v>865</v>
      </c>
    </row>
    <row r="302" spans="1:62" s="384" customFormat="1">
      <c r="A302" s="1479"/>
      <c r="B302" s="1479"/>
      <c r="C302" s="1479"/>
      <c r="D302" s="1479"/>
      <c r="E302" s="1479"/>
      <c r="F302" s="1479"/>
      <c r="G302" s="1479"/>
      <c r="H302" s="1479"/>
      <c r="I302" s="1479"/>
      <c r="J302" s="1479"/>
      <c r="K302" s="1479"/>
      <c r="L302" s="1479"/>
      <c r="M302" s="1479"/>
      <c r="N302" s="1479"/>
      <c r="O302" s="1479"/>
      <c r="P302" s="1479"/>
      <c r="Q302" s="1479"/>
      <c r="R302" s="1479"/>
      <c r="S302" s="1479"/>
      <c r="T302" s="1479"/>
      <c r="U302" s="1479"/>
      <c r="V302" s="1479"/>
      <c r="W302" s="1479"/>
      <c r="X302" s="1479"/>
      <c r="Y302" s="1479"/>
      <c r="Z302" s="1479"/>
      <c r="AA302" s="1479"/>
      <c r="AB302" s="1479"/>
      <c r="AC302" s="1479"/>
      <c r="AD302" s="1479"/>
      <c r="AE302" s="1479"/>
      <c r="AF302" s="1479"/>
      <c r="AG302" s="1479"/>
      <c r="AH302" s="1479"/>
      <c r="AI302" s="1479"/>
      <c r="AJ302" s="1479"/>
      <c r="AK302" s="1479"/>
      <c r="AL302" s="1479"/>
      <c r="AM302" s="1479"/>
      <c r="AN302" s="1479"/>
      <c r="AO302" s="1479"/>
      <c r="AP302" s="1479"/>
      <c r="AQ302" s="1479"/>
      <c r="AR302" s="1479"/>
      <c r="AS302" s="1479"/>
      <c r="AT302" s="1479"/>
      <c r="AU302" s="1479"/>
      <c r="AV302" s="1479"/>
      <c r="AW302" s="1479"/>
      <c r="AX302" s="1479"/>
      <c r="AY302" s="1479"/>
      <c r="AZ302" s="1479"/>
      <c r="BA302" s="1479"/>
      <c r="BB302" s="1479"/>
      <c r="BC302" s="1479"/>
      <c r="BD302" s="1479"/>
      <c r="BE302" s="1479"/>
      <c r="BF302" s="1479"/>
      <c r="BG302" s="1479"/>
      <c r="BH302" s="1479"/>
      <c r="BI302" s="1479"/>
      <c r="BJ302" s="388" t="s">
        <v>865</v>
      </c>
    </row>
    <row r="303" spans="1:62" s="384" customFormat="1">
      <c r="A303" s="1479"/>
      <c r="B303" s="1479"/>
      <c r="C303" s="1479"/>
      <c r="D303" s="1479"/>
      <c r="E303" s="1479"/>
      <c r="F303" s="1479"/>
      <c r="G303" s="1479"/>
      <c r="H303" s="1479"/>
      <c r="I303" s="1479"/>
      <c r="J303" s="1479"/>
      <c r="K303" s="1479"/>
      <c r="L303" s="1479"/>
      <c r="M303" s="1479"/>
      <c r="N303" s="1479"/>
      <c r="O303" s="1479"/>
      <c r="P303" s="1479"/>
      <c r="Q303" s="1479"/>
      <c r="R303" s="1479"/>
      <c r="S303" s="1479"/>
      <c r="T303" s="1479"/>
      <c r="U303" s="1479"/>
      <c r="V303" s="1479"/>
      <c r="W303" s="1479"/>
      <c r="X303" s="1479"/>
      <c r="Y303" s="1479"/>
      <c r="Z303" s="1479"/>
      <c r="AA303" s="1479"/>
      <c r="AB303" s="1479"/>
      <c r="AC303" s="1479"/>
      <c r="AD303" s="1479"/>
      <c r="AE303" s="1479"/>
      <c r="AF303" s="1479"/>
      <c r="AG303" s="1479"/>
      <c r="AH303" s="1479"/>
      <c r="AI303" s="1479"/>
      <c r="AJ303" s="1479"/>
      <c r="AK303" s="1479"/>
      <c r="AL303" s="1479"/>
      <c r="AM303" s="1479"/>
      <c r="AN303" s="1479"/>
      <c r="AO303" s="1479"/>
      <c r="AP303" s="1479"/>
      <c r="AQ303" s="1479"/>
      <c r="AR303" s="1479"/>
      <c r="AS303" s="1479"/>
      <c r="AT303" s="1479"/>
      <c r="AU303" s="1479"/>
      <c r="AV303" s="1479"/>
      <c r="AW303" s="1479"/>
      <c r="AX303" s="1479"/>
      <c r="AY303" s="1479"/>
      <c r="AZ303" s="1479"/>
      <c r="BA303" s="1479"/>
      <c r="BB303" s="1479"/>
      <c r="BC303" s="1479"/>
      <c r="BD303" s="1479"/>
      <c r="BE303" s="1479"/>
      <c r="BF303" s="1479"/>
      <c r="BG303" s="1479"/>
      <c r="BH303" s="1479"/>
      <c r="BI303" s="1479"/>
      <c r="BJ303" s="388" t="s">
        <v>865</v>
      </c>
    </row>
    <row r="304" spans="1:62" s="384" customFormat="1">
      <c r="A304" s="1479"/>
      <c r="B304" s="1479"/>
      <c r="C304" s="1479"/>
      <c r="D304" s="1479"/>
      <c r="E304" s="1479"/>
      <c r="F304" s="1479"/>
      <c r="G304" s="1479"/>
      <c r="H304" s="1479"/>
      <c r="I304" s="1479"/>
      <c r="J304" s="1479"/>
      <c r="K304" s="1479"/>
      <c r="L304" s="1479"/>
      <c r="M304" s="1479"/>
      <c r="N304" s="1479"/>
      <c r="O304" s="1479"/>
      <c r="P304" s="1479"/>
      <c r="Q304" s="1479"/>
      <c r="R304" s="1479"/>
      <c r="S304" s="1479"/>
      <c r="T304" s="1479"/>
      <c r="U304" s="1479"/>
      <c r="V304" s="1479"/>
      <c r="W304" s="1479"/>
      <c r="X304" s="1479"/>
      <c r="Y304" s="1479"/>
      <c r="Z304" s="1479"/>
      <c r="AA304" s="1479"/>
      <c r="AB304" s="1479"/>
      <c r="AC304" s="1479"/>
      <c r="AD304" s="1479"/>
      <c r="AE304" s="1479"/>
      <c r="AF304" s="1479"/>
      <c r="AG304" s="1479"/>
      <c r="AH304" s="1479"/>
      <c r="AI304" s="1479"/>
      <c r="AJ304" s="1479"/>
      <c r="AK304" s="1479"/>
      <c r="AL304" s="1479"/>
      <c r="AM304" s="1479"/>
      <c r="AN304" s="1479"/>
      <c r="AO304" s="1479"/>
      <c r="AP304" s="1479"/>
      <c r="AQ304" s="1479"/>
      <c r="AR304" s="1479"/>
      <c r="AS304" s="1479"/>
      <c r="AT304" s="1479"/>
      <c r="AU304" s="1479"/>
      <c r="AV304" s="1479"/>
      <c r="AW304" s="1479"/>
      <c r="AX304" s="1479"/>
      <c r="AY304" s="1479"/>
      <c r="AZ304" s="1479"/>
      <c r="BA304" s="1479"/>
      <c r="BB304" s="1479"/>
      <c r="BC304" s="1479"/>
      <c r="BD304" s="1479"/>
      <c r="BE304" s="1479"/>
      <c r="BF304" s="1479"/>
      <c r="BG304" s="1479"/>
      <c r="BH304" s="1479"/>
      <c r="BI304" s="1479"/>
      <c r="BJ304" s="388" t="s">
        <v>865</v>
      </c>
    </row>
    <row r="305" spans="1:62" s="384" customFormat="1">
      <c r="A305" s="1479"/>
      <c r="B305" s="1479"/>
      <c r="C305" s="1479"/>
      <c r="D305" s="1479"/>
      <c r="E305" s="1479"/>
      <c r="F305" s="1479"/>
      <c r="G305" s="1479"/>
      <c r="H305" s="1479"/>
      <c r="I305" s="1479"/>
      <c r="J305" s="1479"/>
      <c r="K305" s="1479"/>
      <c r="L305" s="1479"/>
      <c r="M305" s="1479"/>
      <c r="N305" s="1479"/>
      <c r="O305" s="1479"/>
      <c r="P305" s="1479"/>
      <c r="Q305" s="1479"/>
      <c r="R305" s="1479"/>
      <c r="S305" s="1479"/>
      <c r="T305" s="1479"/>
      <c r="U305" s="1479"/>
      <c r="V305" s="1479"/>
      <c r="W305" s="1479"/>
      <c r="X305" s="1479"/>
      <c r="Y305" s="1479"/>
      <c r="Z305" s="1479"/>
      <c r="AA305" s="1479"/>
      <c r="AB305" s="1479"/>
      <c r="AC305" s="1479"/>
      <c r="AD305" s="1479"/>
      <c r="AE305" s="1479"/>
      <c r="AF305" s="1479"/>
      <c r="AG305" s="1479"/>
      <c r="AH305" s="1479"/>
      <c r="AI305" s="1479"/>
      <c r="AJ305" s="1479"/>
      <c r="AK305" s="1479"/>
      <c r="AL305" s="1479"/>
      <c r="AM305" s="1479"/>
      <c r="AN305" s="1479"/>
      <c r="AO305" s="1479"/>
      <c r="AP305" s="1479"/>
      <c r="AQ305" s="1479"/>
      <c r="AR305" s="1479"/>
      <c r="AS305" s="1479"/>
      <c r="AT305" s="1479"/>
      <c r="AU305" s="1479"/>
      <c r="AV305" s="1479"/>
      <c r="AW305" s="1479"/>
      <c r="AX305" s="1479"/>
      <c r="AY305" s="1479"/>
      <c r="AZ305" s="1479"/>
      <c r="BA305" s="1479"/>
      <c r="BB305" s="1479"/>
      <c r="BC305" s="1479"/>
      <c r="BD305" s="1479"/>
      <c r="BE305" s="1479"/>
      <c r="BF305" s="1479"/>
      <c r="BG305" s="1479"/>
      <c r="BH305" s="1479"/>
      <c r="BI305" s="1479"/>
      <c r="BJ305" s="388" t="s">
        <v>865</v>
      </c>
    </row>
    <row r="306" spans="1:62" s="384" customFormat="1">
      <c r="A306" s="1479"/>
      <c r="B306" s="1479"/>
      <c r="C306" s="1479"/>
      <c r="D306" s="1479"/>
      <c r="E306" s="1479"/>
      <c r="F306" s="1479"/>
      <c r="G306" s="1479"/>
      <c r="H306" s="1479"/>
      <c r="I306" s="1479"/>
      <c r="J306" s="1479"/>
      <c r="K306" s="1479"/>
      <c r="L306" s="1479"/>
      <c r="M306" s="1479"/>
      <c r="N306" s="1479"/>
      <c r="O306" s="1479"/>
      <c r="P306" s="1479"/>
      <c r="Q306" s="1479"/>
      <c r="R306" s="1479"/>
      <c r="S306" s="1479"/>
      <c r="T306" s="1479"/>
      <c r="U306" s="1479"/>
      <c r="V306" s="1479"/>
      <c r="W306" s="1479"/>
      <c r="X306" s="1479"/>
      <c r="Y306" s="1479"/>
      <c r="Z306" s="1479"/>
      <c r="AA306" s="1479"/>
      <c r="AB306" s="1479"/>
      <c r="AC306" s="1479"/>
      <c r="AD306" s="1479"/>
      <c r="AE306" s="1479"/>
      <c r="AF306" s="1479"/>
      <c r="AG306" s="1479"/>
      <c r="AH306" s="1479"/>
      <c r="AI306" s="1479"/>
      <c r="AJ306" s="1479"/>
      <c r="AK306" s="1479"/>
      <c r="AL306" s="1479"/>
      <c r="AM306" s="1479"/>
      <c r="AN306" s="1479"/>
      <c r="AO306" s="1479"/>
      <c r="AP306" s="1479"/>
      <c r="AQ306" s="1479"/>
      <c r="AR306" s="1479"/>
      <c r="AS306" s="1479"/>
      <c r="AT306" s="1479"/>
      <c r="AU306" s="1479"/>
      <c r="AV306" s="1479"/>
      <c r="AW306" s="1479"/>
      <c r="AX306" s="1479"/>
      <c r="AY306" s="1479"/>
      <c r="AZ306" s="1479"/>
      <c r="BA306" s="1479"/>
      <c r="BB306" s="1479"/>
      <c r="BC306" s="1479"/>
      <c r="BD306" s="1479"/>
      <c r="BE306" s="1479"/>
      <c r="BF306" s="1479"/>
      <c r="BG306" s="1479"/>
      <c r="BH306" s="1479"/>
      <c r="BI306" s="1479"/>
      <c r="BJ306" s="388" t="s">
        <v>865</v>
      </c>
    </row>
    <row r="307" spans="1:62" s="384" customFormat="1">
      <c r="A307" s="1479"/>
      <c r="B307" s="1479"/>
      <c r="C307" s="1479"/>
      <c r="D307" s="1479"/>
      <c r="E307" s="1479"/>
      <c r="F307" s="1479"/>
      <c r="G307" s="1479"/>
      <c r="H307" s="1479"/>
      <c r="I307" s="1479"/>
      <c r="J307" s="1479"/>
      <c r="K307" s="1479"/>
      <c r="L307" s="1479"/>
      <c r="M307" s="1479"/>
      <c r="N307" s="1479"/>
      <c r="O307" s="1479"/>
      <c r="P307" s="1479"/>
      <c r="Q307" s="1479"/>
      <c r="R307" s="1479"/>
      <c r="S307" s="1479"/>
      <c r="T307" s="1479"/>
      <c r="U307" s="1479"/>
      <c r="V307" s="1479"/>
      <c r="W307" s="1479"/>
      <c r="X307" s="1479"/>
      <c r="Y307" s="1479"/>
      <c r="Z307" s="1479"/>
      <c r="AA307" s="1479"/>
      <c r="AB307" s="1479"/>
      <c r="AC307" s="1479"/>
      <c r="AD307" s="1479"/>
      <c r="AE307" s="1479"/>
      <c r="AF307" s="1479"/>
      <c r="AG307" s="1479"/>
      <c r="AH307" s="1479"/>
      <c r="AI307" s="1479"/>
      <c r="AJ307" s="1479"/>
      <c r="AK307" s="1479"/>
      <c r="AL307" s="1479"/>
      <c r="AM307" s="1479"/>
      <c r="AN307" s="1479"/>
      <c r="AO307" s="1479"/>
      <c r="AP307" s="1479"/>
      <c r="AQ307" s="1479"/>
      <c r="AR307" s="1479"/>
      <c r="AS307" s="1479"/>
      <c r="AT307" s="1479"/>
      <c r="AU307" s="1479"/>
      <c r="AV307" s="1479"/>
      <c r="AW307" s="1479"/>
      <c r="AX307" s="1479"/>
      <c r="AY307" s="1479"/>
      <c r="AZ307" s="1479"/>
      <c r="BA307" s="1479"/>
      <c r="BB307" s="1479"/>
      <c r="BC307" s="1479"/>
      <c r="BD307" s="1479"/>
      <c r="BE307" s="1479"/>
      <c r="BF307" s="1479"/>
      <c r="BG307" s="1479"/>
      <c r="BH307" s="1479"/>
      <c r="BI307" s="1479"/>
      <c r="BJ307" s="388" t="s">
        <v>865</v>
      </c>
    </row>
    <row r="308" spans="1:62" s="384" customFormat="1">
      <c r="A308" s="1479"/>
      <c r="B308" s="1479"/>
      <c r="C308" s="1479"/>
      <c r="D308" s="1479"/>
      <c r="E308" s="1479"/>
      <c r="F308" s="1479"/>
      <c r="G308" s="1479"/>
      <c r="H308" s="1479"/>
      <c r="I308" s="1479"/>
      <c r="J308" s="1479"/>
      <c r="K308" s="1479"/>
      <c r="L308" s="1479"/>
      <c r="M308" s="1479"/>
      <c r="N308" s="1479"/>
      <c r="O308" s="1479"/>
      <c r="P308" s="1479"/>
      <c r="Q308" s="1479"/>
      <c r="R308" s="1479"/>
      <c r="S308" s="1479"/>
      <c r="T308" s="1479"/>
      <c r="U308" s="1479"/>
      <c r="V308" s="1479"/>
      <c r="W308" s="1479"/>
      <c r="X308" s="1479"/>
      <c r="Y308" s="1479"/>
      <c r="Z308" s="1479"/>
      <c r="AA308" s="1479"/>
      <c r="AB308" s="1479"/>
      <c r="AC308" s="1479"/>
      <c r="AD308" s="1479"/>
      <c r="AE308" s="1479"/>
      <c r="AF308" s="1479"/>
      <c r="AG308" s="1479"/>
      <c r="AH308" s="1479"/>
      <c r="AI308" s="1479"/>
      <c r="AJ308" s="1479"/>
      <c r="AK308" s="1479"/>
      <c r="AL308" s="1479"/>
      <c r="AM308" s="1479"/>
      <c r="AN308" s="1479"/>
      <c r="AO308" s="1479"/>
      <c r="AP308" s="1479"/>
      <c r="AQ308" s="1479"/>
      <c r="AR308" s="1479"/>
      <c r="AS308" s="1479"/>
      <c r="AT308" s="1479"/>
      <c r="AU308" s="1479"/>
      <c r="AV308" s="1479"/>
      <c r="AW308" s="1479"/>
      <c r="AX308" s="1479"/>
      <c r="AY308" s="1479"/>
      <c r="AZ308" s="1479"/>
      <c r="BA308" s="1479"/>
      <c r="BB308" s="1479"/>
      <c r="BC308" s="1479"/>
      <c r="BD308" s="1479"/>
      <c r="BE308" s="1479"/>
      <c r="BF308" s="1479"/>
      <c r="BG308" s="1479"/>
      <c r="BH308" s="1479"/>
      <c r="BI308" s="1479"/>
      <c r="BJ308" s="388" t="s">
        <v>865</v>
      </c>
    </row>
    <row r="309" spans="1:62" s="384" customFormat="1">
      <c r="A309" s="1479"/>
      <c r="B309" s="1479"/>
      <c r="C309" s="1479"/>
      <c r="D309" s="1479"/>
      <c r="E309" s="1479"/>
      <c r="F309" s="1479"/>
      <c r="G309" s="1479"/>
      <c r="H309" s="1479"/>
      <c r="I309" s="1479"/>
      <c r="J309" s="1479"/>
      <c r="K309" s="1479"/>
      <c r="L309" s="1479"/>
      <c r="M309" s="1479"/>
      <c r="N309" s="1479"/>
      <c r="O309" s="1479"/>
      <c r="P309" s="1479"/>
      <c r="Q309" s="1479"/>
      <c r="R309" s="1479"/>
      <c r="S309" s="1479"/>
      <c r="T309" s="1479"/>
      <c r="U309" s="1479"/>
      <c r="V309" s="1479"/>
      <c r="W309" s="1479"/>
      <c r="X309" s="1479"/>
      <c r="Y309" s="1479"/>
      <c r="Z309" s="1479"/>
      <c r="AA309" s="1479"/>
      <c r="AB309" s="1479"/>
      <c r="AC309" s="1479"/>
      <c r="AD309" s="1479"/>
      <c r="AE309" s="1479"/>
      <c r="AF309" s="1479"/>
      <c r="AG309" s="1479"/>
      <c r="AH309" s="1479"/>
      <c r="AI309" s="1479"/>
      <c r="AJ309" s="1479"/>
      <c r="AK309" s="1479"/>
      <c r="AL309" s="1479"/>
      <c r="AM309" s="1479"/>
      <c r="AN309" s="1479"/>
      <c r="AO309" s="1479"/>
      <c r="AP309" s="1479"/>
      <c r="AQ309" s="1479"/>
      <c r="AR309" s="1479"/>
      <c r="AS309" s="1479"/>
      <c r="AT309" s="1479"/>
      <c r="AU309" s="1479"/>
      <c r="AV309" s="1479"/>
      <c r="AW309" s="1479"/>
      <c r="AX309" s="1479"/>
      <c r="AY309" s="1479"/>
      <c r="AZ309" s="1479"/>
      <c r="BA309" s="1479"/>
      <c r="BB309" s="1479"/>
      <c r="BC309" s="1479"/>
      <c r="BD309" s="1479"/>
      <c r="BE309" s="1479"/>
      <c r="BF309" s="1479"/>
      <c r="BG309" s="1479"/>
      <c r="BH309" s="1479"/>
      <c r="BI309" s="1479"/>
      <c r="BJ309" s="388" t="s">
        <v>865</v>
      </c>
    </row>
    <row r="310" spans="1:62" s="384" customFormat="1">
      <c r="A310" s="1479"/>
      <c r="B310" s="1479"/>
      <c r="C310" s="1479"/>
      <c r="D310" s="1479"/>
      <c r="E310" s="1479"/>
      <c r="F310" s="1479"/>
      <c r="G310" s="1479"/>
      <c r="H310" s="1479"/>
      <c r="I310" s="1479"/>
      <c r="J310" s="1479"/>
      <c r="K310" s="1479"/>
      <c r="L310" s="1479"/>
      <c r="M310" s="1479"/>
      <c r="N310" s="1479"/>
      <c r="O310" s="1479"/>
      <c r="P310" s="1479"/>
      <c r="Q310" s="1479"/>
      <c r="R310" s="1479"/>
      <c r="S310" s="1479"/>
      <c r="T310" s="1479"/>
      <c r="U310" s="1479"/>
      <c r="V310" s="1479"/>
      <c r="W310" s="1479"/>
      <c r="X310" s="1479"/>
      <c r="Y310" s="1479"/>
      <c r="Z310" s="1479"/>
      <c r="AA310" s="1479"/>
      <c r="AB310" s="1479"/>
      <c r="AC310" s="1479"/>
      <c r="AD310" s="1479"/>
      <c r="AE310" s="1479"/>
      <c r="AF310" s="1479"/>
      <c r="AG310" s="1479"/>
      <c r="AH310" s="1479"/>
      <c r="AI310" s="1479"/>
      <c r="AJ310" s="1479"/>
      <c r="AK310" s="1479"/>
      <c r="AL310" s="1479"/>
      <c r="AM310" s="1479"/>
      <c r="AN310" s="1479"/>
      <c r="AO310" s="1479"/>
      <c r="AP310" s="1479"/>
      <c r="AQ310" s="1479"/>
      <c r="AR310" s="1479"/>
      <c r="AS310" s="1479"/>
      <c r="AT310" s="1479"/>
      <c r="AU310" s="1479"/>
      <c r="AV310" s="1479"/>
      <c r="AW310" s="1479"/>
      <c r="AX310" s="1479"/>
      <c r="AY310" s="1479"/>
      <c r="AZ310" s="1479"/>
      <c r="BA310" s="1479"/>
      <c r="BB310" s="1479"/>
      <c r="BC310" s="1479"/>
      <c r="BD310" s="1479"/>
      <c r="BE310" s="1479"/>
      <c r="BF310" s="1479"/>
      <c r="BG310" s="1479"/>
      <c r="BH310" s="1479"/>
      <c r="BI310" s="1479"/>
      <c r="BJ310" s="388" t="s">
        <v>865</v>
      </c>
    </row>
    <row r="311" spans="1:62" s="384" customFormat="1">
      <c r="A311" s="1479"/>
      <c r="B311" s="1479"/>
      <c r="C311" s="1479"/>
      <c r="D311" s="1479"/>
      <c r="E311" s="1479"/>
      <c r="F311" s="1479"/>
      <c r="G311" s="1479"/>
      <c r="H311" s="1479"/>
      <c r="I311" s="1479"/>
      <c r="J311" s="1479"/>
      <c r="K311" s="1479"/>
      <c r="L311" s="1479"/>
      <c r="M311" s="1479"/>
      <c r="N311" s="1479"/>
      <c r="O311" s="1479"/>
      <c r="P311" s="1479"/>
      <c r="Q311" s="1479"/>
      <c r="R311" s="1479"/>
      <c r="S311" s="1479"/>
      <c r="T311" s="1479"/>
      <c r="U311" s="1479"/>
      <c r="V311" s="1479"/>
      <c r="W311" s="1479"/>
      <c r="X311" s="1479"/>
      <c r="Y311" s="1479"/>
      <c r="Z311" s="1479"/>
      <c r="AA311" s="1479"/>
      <c r="AB311" s="1479"/>
      <c r="AC311" s="1479"/>
      <c r="AD311" s="1479"/>
      <c r="AE311" s="1479"/>
      <c r="AF311" s="1479"/>
      <c r="AG311" s="1479"/>
      <c r="AH311" s="1479"/>
      <c r="AI311" s="1479"/>
      <c r="AJ311" s="1479"/>
      <c r="AK311" s="1479"/>
      <c r="AL311" s="1479"/>
      <c r="AM311" s="1479"/>
      <c r="AN311" s="1479"/>
      <c r="AO311" s="1479"/>
      <c r="AP311" s="1479"/>
      <c r="AQ311" s="1479"/>
      <c r="AR311" s="1479"/>
      <c r="AS311" s="1479"/>
      <c r="AT311" s="1479"/>
      <c r="AU311" s="1479"/>
      <c r="AV311" s="1479"/>
      <c r="AW311" s="1479"/>
      <c r="AX311" s="1479"/>
      <c r="AY311" s="1479"/>
      <c r="AZ311" s="1479"/>
      <c r="BA311" s="1479"/>
      <c r="BB311" s="1479"/>
      <c r="BC311" s="1479"/>
      <c r="BD311" s="1479"/>
      <c r="BE311" s="1479"/>
      <c r="BF311" s="1479"/>
      <c r="BG311" s="1479"/>
      <c r="BH311" s="1479"/>
      <c r="BI311" s="1479"/>
      <c r="BJ311" s="388" t="s">
        <v>865</v>
      </c>
    </row>
    <row r="312" spans="1:62" s="384" customFormat="1">
      <c r="A312" s="1479"/>
      <c r="B312" s="1479"/>
      <c r="C312" s="1479"/>
      <c r="D312" s="1479"/>
      <c r="E312" s="1479"/>
      <c r="F312" s="1479"/>
      <c r="G312" s="1479"/>
      <c r="H312" s="1479"/>
      <c r="I312" s="1479"/>
      <c r="J312" s="1479"/>
      <c r="K312" s="1479"/>
      <c r="L312" s="1479"/>
      <c r="M312" s="1479"/>
      <c r="N312" s="1479"/>
      <c r="O312" s="1479"/>
      <c r="P312" s="1479"/>
      <c r="Q312" s="1479"/>
      <c r="R312" s="1479"/>
      <c r="S312" s="1479"/>
      <c r="T312" s="1479"/>
      <c r="U312" s="1479"/>
      <c r="V312" s="1479"/>
      <c r="W312" s="1479"/>
      <c r="X312" s="1479"/>
      <c r="Y312" s="1479"/>
      <c r="Z312" s="1479"/>
      <c r="AA312" s="1479"/>
      <c r="AB312" s="1479"/>
      <c r="AC312" s="1479"/>
      <c r="AD312" s="1479"/>
      <c r="AE312" s="1479"/>
      <c r="AF312" s="1479"/>
      <c r="AG312" s="1479"/>
      <c r="AH312" s="1479"/>
      <c r="AI312" s="1479"/>
      <c r="AJ312" s="1479"/>
      <c r="AK312" s="1479"/>
      <c r="AL312" s="1479"/>
      <c r="AM312" s="1479"/>
      <c r="AN312" s="1479"/>
      <c r="AO312" s="1479"/>
      <c r="AP312" s="1479"/>
      <c r="AQ312" s="1479"/>
      <c r="AR312" s="1479"/>
      <c r="AS312" s="1479"/>
      <c r="AT312" s="1479"/>
      <c r="AU312" s="1479"/>
      <c r="AV312" s="1479"/>
      <c r="AW312" s="1479"/>
      <c r="AX312" s="1479"/>
      <c r="AY312" s="1479"/>
      <c r="AZ312" s="1479"/>
      <c r="BA312" s="1479"/>
      <c r="BB312" s="1479"/>
      <c r="BC312" s="1479"/>
      <c r="BD312" s="1479"/>
      <c r="BE312" s="1479"/>
      <c r="BF312" s="1479"/>
      <c r="BG312" s="1479"/>
      <c r="BH312" s="1479"/>
      <c r="BI312" s="1479"/>
      <c r="BJ312" s="388" t="s">
        <v>865</v>
      </c>
    </row>
    <row r="313" spans="1:62" s="384" customFormat="1">
      <c r="A313" s="1479"/>
      <c r="B313" s="1479"/>
      <c r="C313" s="1479"/>
      <c r="D313" s="1479"/>
      <c r="E313" s="1479"/>
      <c r="F313" s="1479"/>
      <c r="G313" s="1479"/>
      <c r="H313" s="1479"/>
      <c r="I313" s="1479"/>
      <c r="J313" s="1479"/>
      <c r="K313" s="1479"/>
      <c r="L313" s="1479"/>
      <c r="M313" s="1479"/>
      <c r="N313" s="1479"/>
      <c r="O313" s="1479"/>
      <c r="P313" s="1479"/>
      <c r="Q313" s="1479"/>
      <c r="R313" s="1479"/>
      <c r="S313" s="1479"/>
      <c r="T313" s="1479"/>
      <c r="U313" s="1479"/>
      <c r="V313" s="1479"/>
      <c r="W313" s="1479"/>
      <c r="X313" s="1479"/>
      <c r="Y313" s="1479"/>
      <c r="Z313" s="1479"/>
      <c r="AA313" s="1479"/>
      <c r="AB313" s="1479"/>
      <c r="AC313" s="1479"/>
      <c r="AD313" s="1479"/>
      <c r="AE313" s="1479"/>
      <c r="AF313" s="1479"/>
      <c r="AG313" s="1479"/>
      <c r="AH313" s="1479"/>
      <c r="AI313" s="1479"/>
      <c r="AJ313" s="1479"/>
      <c r="AK313" s="1479"/>
      <c r="AL313" s="1479"/>
      <c r="AM313" s="1479"/>
      <c r="AN313" s="1479"/>
      <c r="AO313" s="1479"/>
      <c r="AP313" s="1479"/>
      <c r="AQ313" s="1479"/>
      <c r="AR313" s="1479"/>
      <c r="AS313" s="1479"/>
      <c r="AT313" s="1479"/>
      <c r="AU313" s="1479"/>
      <c r="AV313" s="1479"/>
      <c r="AW313" s="1479"/>
      <c r="AX313" s="1479"/>
      <c r="AY313" s="1479"/>
      <c r="AZ313" s="1479"/>
      <c r="BA313" s="1479"/>
      <c r="BB313" s="1479"/>
      <c r="BC313" s="1479"/>
      <c r="BD313" s="1479"/>
      <c r="BE313" s="1479"/>
      <c r="BF313" s="1479"/>
      <c r="BG313" s="1479"/>
      <c r="BH313" s="1479"/>
      <c r="BI313" s="1479"/>
      <c r="BJ313" s="388" t="s">
        <v>865</v>
      </c>
    </row>
    <row r="314" spans="1:62" s="384" customFormat="1">
      <c r="A314" s="1479"/>
      <c r="B314" s="1479"/>
      <c r="C314" s="1479"/>
      <c r="D314" s="1479"/>
      <c r="E314" s="1479"/>
      <c r="F314" s="1479"/>
      <c r="G314" s="1479"/>
      <c r="H314" s="1479"/>
      <c r="I314" s="1479"/>
      <c r="J314" s="1479"/>
      <c r="K314" s="1479"/>
      <c r="L314" s="1479"/>
      <c r="M314" s="1479"/>
      <c r="N314" s="1479"/>
      <c r="O314" s="1479"/>
      <c r="P314" s="1479"/>
      <c r="Q314" s="1479"/>
      <c r="R314" s="1479"/>
      <c r="S314" s="1479"/>
      <c r="T314" s="1479"/>
      <c r="U314" s="1479"/>
      <c r="V314" s="1479"/>
      <c r="W314" s="1479"/>
      <c r="X314" s="1479"/>
      <c r="Y314" s="1479"/>
      <c r="Z314" s="1479"/>
      <c r="AA314" s="1479"/>
      <c r="AB314" s="1479"/>
      <c r="AC314" s="1479"/>
      <c r="AD314" s="1479"/>
      <c r="AE314" s="1479"/>
      <c r="AF314" s="1479"/>
      <c r="AG314" s="1479"/>
      <c r="AH314" s="1479"/>
      <c r="AI314" s="1479"/>
      <c r="AJ314" s="1479"/>
      <c r="AK314" s="1479"/>
      <c r="AL314" s="1479"/>
      <c r="AM314" s="1479"/>
      <c r="AN314" s="1479"/>
      <c r="AO314" s="1479"/>
      <c r="AP314" s="1479"/>
      <c r="AQ314" s="1479"/>
      <c r="AR314" s="1479"/>
      <c r="AS314" s="1479"/>
      <c r="AT314" s="1479"/>
      <c r="AU314" s="1479"/>
      <c r="AV314" s="1479"/>
      <c r="AW314" s="1479"/>
      <c r="AX314" s="1479"/>
      <c r="AY314" s="1479"/>
      <c r="AZ314" s="1479"/>
      <c r="BA314" s="1479"/>
      <c r="BB314" s="1479"/>
      <c r="BC314" s="1479"/>
      <c r="BD314" s="1479"/>
      <c r="BE314" s="1479"/>
      <c r="BF314" s="1479"/>
      <c r="BG314" s="1479"/>
      <c r="BH314" s="1479"/>
      <c r="BI314" s="1479"/>
      <c r="BJ314" s="388" t="s">
        <v>865</v>
      </c>
    </row>
    <row r="315" spans="1:62" s="384" customFormat="1">
      <c r="A315" s="1479"/>
      <c r="B315" s="1479"/>
      <c r="C315" s="1479"/>
      <c r="D315" s="1479"/>
      <c r="E315" s="1479"/>
      <c r="F315" s="1479"/>
      <c r="G315" s="1479"/>
      <c r="H315" s="1479"/>
      <c r="I315" s="1479"/>
      <c r="J315" s="1479"/>
      <c r="K315" s="1479"/>
      <c r="L315" s="1479"/>
      <c r="M315" s="1479"/>
      <c r="N315" s="1479"/>
      <c r="O315" s="1479"/>
      <c r="P315" s="1479"/>
      <c r="Q315" s="1479"/>
      <c r="R315" s="1479"/>
      <c r="S315" s="1479"/>
      <c r="T315" s="1479"/>
      <c r="U315" s="1479"/>
      <c r="V315" s="1479"/>
      <c r="W315" s="1479"/>
      <c r="X315" s="1479"/>
      <c r="Y315" s="1479"/>
      <c r="Z315" s="1479"/>
      <c r="AA315" s="1479"/>
      <c r="AB315" s="1479"/>
      <c r="AC315" s="1479"/>
      <c r="AD315" s="1479"/>
      <c r="AE315" s="1479"/>
      <c r="AF315" s="1479"/>
      <c r="AG315" s="1479"/>
      <c r="AH315" s="1479"/>
      <c r="AI315" s="1479"/>
      <c r="AJ315" s="1479"/>
      <c r="AK315" s="1479"/>
      <c r="AL315" s="1479"/>
      <c r="AM315" s="1479"/>
      <c r="AN315" s="1479"/>
      <c r="AO315" s="1479"/>
      <c r="AP315" s="1479"/>
      <c r="AQ315" s="1479"/>
      <c r="AR315" s="1479"/>
      <c r="AS315" s="1479"/>
      <c r="AT315" s="1479"/>
      <c r="AU315" s="1479"/>
      <c r="AV315" s="1479"/>
      <c r="AW315" s="1479"/>
      <c r="AX315" s="1479"/>
      <c r="AY315" s="1479"/>
      <c r="AZ315" s="1479"/>
      <c r="BA315" s="1479"/>
      <c r="BB315" s="1479"/>
      <c r="BC315" s="1479"/>
      <c r="BD315" s="1479"/>
      <c r="BE315" s="1479"/>
      <c r="BF315" s="1479"/>
      <c r="BG315" s="1479"/>
      <c r="BH315" s="1479"/>
      <c r="BI315" s="1479"/>
      <c r="BJ315" s="388" t="s">
        <v>865</v>
      </c>
    </row>
    <row r="316" spans="1:62" s="384" customFormat="1">
      <c r="A316" s="1479"/>
      <c r="B316" s="1479"/>
      <c r="C316" s="1479"/>
      <c r="D316" s="1479"/>
      <c r="E316" s="1479"/>
      <c r="F316" s="1479"/>
      <c r="G316" s="1479"/>
      <c r="H316" s="1479"/>
      <c r="I316" s="1479"/>
      <c r="J316" s="1479"/>
      <c r="K316" s="1479"/>
      <c r="L316" s="1479"/>
      <c r="M316" s="1479"/>
      <c r="N316" s="1479"/>
      <c r="O316" s="1479"/>
      <c r="P316" s="1479"/>
      <c r="Q316" s="1479"/>
      <c r="R316" s="1479"/>
      <c r="S316" s="1479"/>
      <c r="T316" s="1479"/>
      <c r="U316" s="1479"/>
      <c r="V316" s="1479"/>
      <c r="W316" s="1479"/>
      <c r="X316" s="1479"/>
      <c r="Y316" s="1479"/>
      <c r="Z316" s="1479"/>
      <c r="AA316" s="1479"/>
      <c r="AB316" s="1479"/>
      <c r="AC316" s="1479"/>
      <c r="AD316" s="1479"/>
      <c r="AE316" s="1479"/>
      <c r="AF316" s="1479"/>
      <c r="AG316" s="1479"/>
      <c r="AH316" s="1479"/>
      <c r="AI316" s="1479"/>
      <c r="AJ316" s="1479"/>
      <c r="AK316" s="1479"/>
      <c r="AL316" s="1479"/>
      <c r="AM316" s="1479"/>
      <c r="AN316" s="1479"/>
      <c r="AO316" s="1479"/>
      <c r="AP316" s="1479"/>
      <c r="AQ316" s="1479"/>
      <c r="AR316" s="1479"/>
      <c r="AS316" s="1479"/>
      <c r="AT316" s="1479"/>
      <c r="AU316" s="1479"/>
      <c r="AV316" s="1479"/>
      <c r="AW316" s="1479"/>
      <c r="AX316" s="1479"/>
      <c r="AY316" s="1479"/>
      <c r="AZ316" s="1479"/>
      <c r="BA316" s="1479"/>
      <c r="BB316" s="1479"/>
      <c r="BC316" s="1479"/>
      <c r="BD316" s="1479"/>
      <c r="BE316" s="1479"/>
      <c r="BF316" s="1479"/>
      <c r="BG316" s="1479"/>
      <c r="BH316" s="1479"/>
      <c r="BI316" s="1479"/>
      <c r="BJ316" s="388" t="s">
        <v>865</v>
      </c>
    </row>
    <row r="317" spans="1:62" s="384" customFormat="1">
      <c r="A317" s="1479"/>
      <c r="B317" s="1479"/>
      <c r="C317" s="1479"/>
      <c r="D317" s="1479"/>
      <c r="E317" s="1479"/>
      <c r="F317" s="1479"/>
      <c r="G317" s="1479"/>
      <c r="H317" s="1479"/>
      <c r="I317" s="1479"/>
      <c r="J317" s="1479"/>
      <c r="K317" s="1479"/>
      <c r="L317" s="1479"/>
      <c r="M317" s="1479"/>
      <c r="N317" s="1479"/>
      <c r="O317" s="1479"/>
      <c r="P317" s="1479"/>
      <c r="Q317" s="1479"/>
      <c r="R317" s="1479"/>
      <c r="S317" s="1479"/>
      <c r="T317" s="1479"/>
      <c r="U317" s="1479"/>
      <c r="V317" s="1479"/>
      <c r="W317" s="1479"/>
      <c r="X317" s="1479"/>
      <c r="Y317" s="1479"/>
      <c r="Z317" s="1479"/>
      <c r="AA317" s="1479"/>
      <c r="AB317" s="1479"/>
      <c r="AC317" s="1479"/>
      <c r="AD317" s="1479"/>
      <c r="AE317" s="1479"/>
      <c r="AF317" s="1479"/>
      <c r="AG317" s="1479"/>
      <c r="AH317" s="1479"/>
      <c r="AI317" s="1479"/>
      <c r="AJ317" s="1479"/>
      <c r="AK317" s="1479"/>
      <c r="AL317" s="1479"/>
      <c r="AM317" s="1479"/>
      <c r="AN317" s="1479"/>
      <c r="AO317" s="1479"/>
      <c r="AP317" s="1479"/>
      <c r="AQ317" s="1479"/>
      <c r="AR317" s="1479"/>
      <c r="AS317" s="1479"/>
      <c r="AT317" s="1479"/>
      <c r="AU317" s="1479"/>
      <c r="AV317" s="1479"/>
      <c r="AW317" s="1479"/>
      <c r="AX317" s="1479"/>
      <c r="AY317" s="1479"/>
      <c r="AZ317" s="1479"/>
      <c r="BA317" s="1479"/>
      <c r="BB317" s="1479"/>
      <c r="BC317" s="1479"/>
      <c r="BD317" s="1479"/>
      <c r="BE317" s="1479"/>
      <c r="BF317" s="1479"/>
      <c r="BG317" s="1479"/>
      <c r="BH317" s="1479"/>
      <c r="BI317" s="1479"/>
      <c r="BJ317" s="388" t="s">
        <v>865</v>
      </c>
    </row>
    <row r="318" spans="1:62" s="384" customFormat="1">
      <c r="A318" s="1479"/>
      <c r="B318" s="1479"/>
      <c r="C318" s="1479"/>
      <c r="D318" s="1479"/>
      <c r="E318" s="1479"/>
      <c r="F318" s="1479"/>
      <c r="G318" s="1479"/>
      <c r="H318" s="1479"/>
      <c r="I318" s="1479"/>
      <c r="J318" s="1479"/>
      <c r="K318" s="1479"/>
      <c r="L318" s="1479"/>
      <c r="M318" s="1479"/>
      <c r="N318" s="1479"/>
      <c r="O318" s="1479"/>
      <c r="P318" s="1479"/>
      <c r="Q318" s="1479"/>
      <c r="R318" s="1479"/>
      <c r="S318" s="1479"/>
      <c r="T318" s="1479"/>
      <c r="U318" s="1479"/>
      <c r="V318" s="1479"/>
      <c r="W318" s="1479"/>
      <c r="X318" s="1479"/>
      <c r="Y318" s="1479"/>
      <c r="Z318" s="1479"/>
      <c r="AA318" s="1479"/>
      <c r="AB318" s="1479"/>
      <c r="AC318" s="1479"/>
      <c r="AD318" s="1479"/>
      <c r="AE318" s="1479"/>
      <c r="AF318" s="1479"/>
      <c r="AG318" s="1479"/>
      <c r="AH318" s="1479"/>
      <c r="AI318" s="1479"/>
      <c r="AJ318" s="1479"/>
      <c r="AK318" s="1479"/>
      <c r="AL318" s="1479"/>
      <c r="AM318" s="1479"/>
      <c r="AN318" s="1479"/>
      <c r="AO318" s="1479"/>
      <c r="AP318" s="1479"/>
      <c r="AQ318" s="1479"/>
      <c r="AR318" s="1479"/>
      <c r="AS318" s="1479"/>
      <c r="AT318" s="1479"/>
      <c r="AU318" s="1479"/>
      <c r="AV318" s="1479"/>
      <c r="AW318" s="1479"/>
      <c r="AX318" s="1479"/>
      <c r="AY318" s="1479"/>
      <c r="AZ318" s="1479"/>
      <c r="BA318" s="1479"/>
      <c r="BB318" s="1479"/>
      <c r="BC318" s="1479"/>
      <c r="BD318" s="1479"/>
      <c r="BE318" s="1479"/>
      <c r="BF318" s="1479"/>
      <c r="BG318" s="1479"/>
      <c r="BH318" s="1479"/>
      <c r="BI318" s="1479"/>
      <c r="BJ318" s="388" t="s">
        <v>865</v>
      </c>
    </row>
    <row r="319" spans="1:62" s="384" customFormat="1">
      <c r="A319" s="1479"/>
      <c r="B319" s="1479"/>
      <c r="C319" s="1479"/>
      <c r="D319" s="1479"/>
      <c r="E319" s="1479"/>
      <c r="F319" s="1479"/>
      <c r="G319" s="1479"/>
      <c r="H319" s="1479"/>
      <c r="I319" s="1479"/>
      <c r="J319" s="1479"/>
      <c r="K319" s="1479"/>
      <c r="L319" s="1479"/>
      <c r="M319" s="1479"/>
      <c r="N319" s="1479"/>
      <c r="O319" s="1479"/>
      <c r="P319" s="1479"/>
      <c r="Q319" s="1479"/>
      <c r="R319" s="1479"/>
      <c r="S319" s="1479"/>
      <c r="T319" s="1479"/>
      <c r="U319" s="1479"/>
      <c r="V319" s="1479"/>
      <c r="W319" s="1479"/>
      <c r="X319" s="1479"/>
      <c r="Y319" s="1479"/>
      <c r="Z319" s="1479"/>
      <c r="AA319" s="1479"/>
      <c r="AB319" s="1479"/>
      <c r="AC319" s="1479"/>
      <c r="AD319" s="1479"/>
      <c r="AE319" s="1479"/>
      <c r="AF319" s="1479"/>
      <c r="AG319" s="1479"/>
      <c r="AH319" s="1479"/>
      <c r="AI319" s="1479"/>
      <c r="AJ319" s="1479"/>
      <c r="AK319" s="1479"/>
      <c r="AL319" s="1479"/>
      <c r="AM319" s="1479"/>
      <c r="AN319" s="1479"/>
      <c r="AO319" s="1479"/>
      <c r="AP319" s="1479"/>
      <c r="AQ319" s="1479"/>
      <c r="AR319" s="1479"/>
      <c r="AS319" s="1479"/>
      <c r="AT319" s="1479"/>
      <c r="AU319" s="1479"/>
      <c r="AV319" s="1479"/>
      <c r="AW319" s="1479"/>
      <c r="AX319" s="1479"/>
      <c r="AY319" s="1479"/>
      <c r="AZ319" s="1479"/>
      <c r="BA319" s="1479"/>
      <c r="BB319" s="1479"/>
      <c r="BC319" s="1479"/>
      <c r="BD319" s="1479"/>
      <c r="BE319" s="1479"/>
      <c r="BF319" s="1479"/>
      <c r="BG319" s="1479"/>
      <c r="BH319" s="1479"/>
      <c r="BI319" s="1479"/>
      <c r="BJ319" s="388" t="s">
        <v>865</v>
      </c>
    </row>
    <row r="320" spans="1:62" s="384" customFormat="1">
      <c r="A320" s="1479"/>
      <c r="B320" s="1479"/>
      <c r="C320" s="1479"/>
      <c r="D320" s="1479"/>
      <c r="E320" s="1479"/>
      <c r="F320" s="1479"/>
      <c r="G320" s="1479"/>
      <c r="H320" s="1479"/>
      <c r="I320" s="1479"/>
      <c r="J320" s="1479"/>
      <c r="K320" s="1479"/>
      <c r="L320" s="1479"/>
      <c r="M320" s="1479"/>
      <c r="N320" s="1479"/>
      <c r="O320" s="1479"/>
      <c r="P320" s="1479"/>
      <c r="Q320" s="1479"/>
      <c r="R320" s="1479"/>
      <c r="S320" s="1479"/>
      <c r="T320" s="1479"/>
      <c r="U320" s="1479"/>
      <c r="V320" s="1479"/>
      <c r="W320" s="1479"/>
      <c r="X320" s="1479"/>
      <c r="Y320" s="1479"/>
      <c r="Z320" s="1479"/>
      <c r="AA320" s="1479"/>
      <c r="AB320" s="1479"/>
      <c r="AC320" s="1479"/>
      <c r="AD320" s="1479"/>
      <c r="AE320" s="1479"/>
      <c r="AF320" s="1479"/>
      <c r="AG320" s="1479"/>
      <c r="AH320" s="1479"/>
      <c r="AI320" s="1479"/>
      <c r="AJ320" s="1479"/>
      <c r="AK320" s="1479"/>
      <c r="AL320" s="1479"/>
      <c r="AM320" s="1479"/>
      <c r="AN320" s="1479"/>
      <c r="AO320" s="1479"/>
      <c r="AP320" s="1479"/>
      <c r="AQ320" s="1479"/>
      <c r="AR320" s="1479"/>
      <c r="AS320" s="1479"/>
      <c r="AT320" s="1479"/>
      <c r="AU320" s="1479"/>
      <c r="AV320" s="1479"/>
      <c r="AW320" s="1479"/>
      <c r="AX320" s="1479"/>
      <c r="AY320" s="1479"/>
      <c r="AZ320" s="1479"/>
      <c r="BA320" s="1479"/>
      <c r="BB320" s="1479"/>
      <c r="BC320" s="1479"/>
      <c r="BD320" s="1479"/>
      <c r="BE320" s="1479"/>
      <c r="BF320" s="1479"/>
      <c r="BG320" s="1479"/>
      <c r="BH320" s="1479"/>
      <c r="BI320" s="1479"/>
      <c r="BJ320" s="388" t="s">
        <v>865</v>
      </c>
    </row>
    <row r="321" spans="1:62" s="384" customFormat="1">
      <c r="A321" s="1479"/>
      <c r="B321" s="1479"/>
      <c r="C321" s="1479"/>
      <c r="D321" s="1479"/>
      <c r="E321" s="1479"/>
      <c r="F321" s="1479"/>
      <c r="G321" s="1479"/>
      <c r="H321" s="1479"/>
      <c r="I321" s="1479"/>
      <c r="J321" s="1479"/>
      <c r="K321" s="1479"/>
      <c r="L321" s="1479"/>
      <c r="M321" s="1479"/>
      <c r="N321" s="1479"/>
      <c r="O321" s="1479"/>
      <c r="P321" s="1479"/>
      <c r="Q321" s="1479"/>
      <c r="R321" s="1479"/>
      <c r="S321" s="1479"/>
      <c r="T321" s="1479"/>
      <c r="U321" s="1479"/>
      <c r="V321" s="1479"/>
      <c r="W321" s="1479"/>
      <c r="X321" s="1479"/>
      <c r="Y321" s="1479"/>
      <c r="Z321" s="1479"/>
      <c r="AA321" s="1479"/>
      <c r="AB321" s="1479"/>
      <c r="AC321" s="1479"/>
      <c r="AD321" s="1479"/>
      <c r="AE321" s="1479"/>
      <c r="AF321" s="1479"/>
      <c r="AG321" s="1479"/>
      <c r="AH321" s="1479"/>
      <c r="AI321" s="1479"/>
      <c r="AJ321" s="1479"/>
      <c r="AK321" s="1479"/>
      <c r="AL321" s="1479"/>
      <c r="AM321" s="1479"/>
      <c r="AN321" s="1479"/>
      <c r="AO321" s="1479"/>
      <c r="AP321" s="1479"/>
      <c r="AQ321" s="1479"/>
      <c r="AR321" s="1479"/>
      <c r="AS321" s="1479"/>
      <c r="AT321" s="1479"/>
      <c r="AU321" s="1479"/>
      <c r="AV321" s="1479"/>
      <c r="AW321" s="1479"/>
      <c r="AX321" s="1479"/>
      <c r="AY321" s="1479"/>
      <c r="AZ321" s="1479"/>
      <c r="BA321" s="1479"/>
      <c r="BB321" s="1479"/>
      <c r="BC321" s="1479"/>
      <c r="BD321" s="1479"/>
      <c r="BE321" s="1479"/>
      <c r="BF321" s="1479"/>
      <c r="BG321" s="1479"/>
      <c r="BH321" s="1479"/>
      <c r="BI321" s="1479"/>
      <c r="BJ321" s="388" t="s">
        <v>865</v>
      </c>
    </row>
    <row r="322" spans="1:62" s="384" customFormat="1">
      <c r="A322" s="1479"/>
      <c r="B322" s="1479"/>
      <c r="C322" s="1479"/>
      <c r="D322" s="1479"/>
      <c r="E322" s="1479"/>
      <c r="F322" s="1479"/>
      <c r="G322" s="1479"/>
      <c r="H322" s="1479"/>
      <c r="I322" s="1479"/>
      <c r="J322" s="1479"/>
      <c r="K322" s="1479"/>
      <c r="L322" s="1479"/>
      <c r="M322" s="1479"/>
      <c r="N322" s="1479"/>
      <c r="O322" s="1479"/>
      <c r="P322" s="1479"/>
      <c r="Q322" s="1479"/>
      <c r="R322" s="1479"/>
      <c r="S322" s="1479"/>
      <c r="T322" s="1479"/>
      <c r="U322" s="1479"/>
      <c r="V322" s="1479"/>
      <c r="W322" s="1479"/>
      <c r="X322" s="1479"/>
      <c r="Y322" s="1479"/>
      <c r="Z322" s="1479"/>
      <c r="AA322" s="1479"/>
      <c r="AB322" s="1479"/>
      <c r="AC322" s="1479"/>
      <c r="AD322" s="1479"/>
      <c r="AE322" s="1479"/>
      <c r="AF322" s="1479"/>
      <c r="AG322" s="1479"/>
      <c r="AH322" s="1479"/>
      <c r="AI322" s="1479"/>
      <c r="AJ322" s="1479"/>
      <c r="AK322" s="1479"/>
      <c r="AL322" s="1479"/>
      <c r="AM322" s="1479"/>
      <c r="AN322" s="1479"/>
      <c r="AO322" s="1479"/>
      <c r="AP322" s="1479"/>
      <c r="AQ322" s="1479"/>
      <c r="AR322" s="1479"/>
      <c r="AS322" s="1479"/>
      <c r="AT322" s="1479"/>
      <c r="AU322" s="1479"/>
      <c r="AV322" s="1479"/>
      <c r="AW322" s="1479"/>
      <c r="AX322" s="1479"/>
      <c r="AY322" s="1479"/>
      <c r="AZ322" s="1479"/>
      <c r="BA322" s="1479"/>
      <c r="BB322" s="1479"/>
      <c r="BC322" s="1479"/>
      <c r="BD322" s="1479"/>
      <c r="BE322" s="1479"/>
      <c r="BF322" s="1479"/>
      <c r="BG322" s="1479"/>
      <c r="BH322" s="1479"/>
      <c r="BI322" s="1479"/>
      <c r="BJ322" s="388" t="s">
        <v>865</v>
      </c>
    </row>
    <row r="323" spans="1:62" s="384" customFormat="1">
      <c r="A323" s="1479"/>
      <c r="B323" s="1479"/>
      <c r="C323" s="1479"/>
      <c r="D323" s="1479"/>
      <c r="E323" s="1479"/>
      <c r="F323" s="1479"/>
      <c r="G323" s="1479"/>
      <c r="H323" s="1479"/>
      <c r="I323" s="1479"/>
      <c r="J323" s="1479"/>
      <c r="K323" s="1479"/>
      <c r="L323" s="1479"/>
      <c r="M323" s="1479"/>
      <c r="N323" s="1479"/>
      <c r="O323" s="1479"/>
      <c r="P323" s="1479"/>
      <c r="Q323" s="1479"/>
      <c r="R323" s="1479"/>
      <c r="S323" s="1479"/>
      <c r="T323" s="1479"/>
      <c r="U323" s="1479"/>
      <c r="V323" s="1479"/>
      <c r="W323" s="1479"/>
      <c r="X323" s="1479"/>
      <c r="Y323" s="1479"/>
      <c r="Z323" s="1479"/>
      <c r="AA323" s="1479"/>
      <c r="AB323" s="1479"/>
      <c r="AC323" s="1479"/>
      <c r="AD323" s="1479"/>
      <c r="AE323" s="1479"/>
      <c r="AF323" s="1479"/>
      <c r="AG323" s="1479"/>
      <c r="AH323" s="1479"/>
      <c r="AI323" s="1479"/>
      <c r="AJ323" s="1479"/>
      <c r="AK323" s="1479"/>
      <c r="AL323" s="1479"/>
      <c r="AM323" s="1479"/>
      <c r="AN323" s="1479"/>
      <c r="AO323" s="1479"/>
      <c r="AP323" s="1479"/>
      <c r="AQ323" s="1479"/>
      <c r="AR323" s="1479"/>
      <c r="AS323" s="1479"/>
      <c r="AT323" s="1479"/>
      <c r="AU323" s="1479"/>
      <c r="AV323" s="1479"/>
      <c r="AW323" s="1479"/>
      <c r="AX323" s="1479"/>
      <c r="AY323" s="1479"/>
      <c r="AZ323" s="1479"/>
      <c r="BA323" s="1479"/>
      <c r="BB323" s="1479"/>
      <c r="BC323" s="1479"/>
      <c r="BD323" s="1479"/>
      <c r="BE323" s="1479"/>
      <c r="BF323" s="1479"/>
      <c r="BG323" s="1479"/>
      <c r="BH323" s="1479"/>
      <c r="BI323" s="1479"/>
      <c r="BJ323" s="388" t="s">
        <v>865</v>
      </c>
    </row>
    <row r="324" spans="1:62" s="384" customFormat="1">
      <c r="A324" s="1479"/>
      <c r="B324" s="1479"/>
      <c r="C324" s="1479"/>
      <c r="D324" s="1479"/>
      <c r="E324" s="1479"/>
      <c r="F324" s="1479"/>
      <c r="G324" s="1479"/>
      <c r="H324" s="1479"/>
      <c r="I324" s="1479"/>
      <c r="J324" s="1479"/>
      <c r="K324" s="1479"/>
      <c r="L324" s="1479"/>
      <c r="M324" s="1479"/>
      <c r="N324" s="1479"/>
      <c r="O324" s="1479"/>
      <c r="P324" s="1479"/>
      <c r="Q324" s="1479"/>
      <c r="R324" s="1479"/>
      <c r="S324" s="1479"/>
      <c r="T324" s="1479"/>
      <c r="U324" s="1479"/>
      <c r="V324" s="1479"/>
      <c r="W324" s="1479"/>
      <c r="X324" s="1479"/>
      <c r="Y324" s="1479"/>
      <c r="Z324" s="1479"/>
      <c r="AA324" s="1479"/>
      <c r="AB324" s="1479"/>
      <c r="AC324" s="1479"/>
      <c r="AD324" s="1479"/>
      <c r="AE324" s="1479"/>
      <c r="AF324" s="1479"/>
      <c r="AG324" s="1479"/>
      <c r="AH324" s="1479"/>
      <c r="AI324" s="1479"/>
      <c r="AJ324" s="1479"/>
      <c r="AK324" s="1479"/>
      <c r="AL324" s="1479"/>
      <c r="AM324" s="1479"/>
      <c r="AN324" s="1479"/>
      <c r="AO324" s="1479"/>
      <c r="AP324" s="1479"/>
      <c r="AQ324" s="1479"/>
      <c r="AR324" s="1479"/>
      <c r="AS324" s="1479"/>
      <c r="AT324" s="1479"/>
      <c r="AU324" s="1479"/>
      <c r="AV324" s="1479"/>
      <c r="AW324" s="1479"/>
      <c r="AX324" s="1479"/>
      <c r="AY324" s="1479"/>
      <c r="AZ324" s="1479"/>
      <c r="BA324" s="1479"/>
      <c r="BB324" s="1479"/>
      <c r="BC324" s="1479"/>
      <c r="BD324" s="1479"/>
      <c r="BE324" s="1479"/>
      <c r="BF324" s="1479"/>
      <c r="BG324" s="1479"/>
      <c r="BH324" s="1479"/>
      <c r="BI324" s="1479"/>
      <c r="BJ324" s="388" t="s">
        <v>865</v>
      </c>
    </row>
    <row r="325" spans="1:62" s="384" customFormat="1">
      <c r="A325" s="1479"/>
      <c r="B325" s="1479"/>
      <c r="C325" s="1479"/>
      <c r="D325" s="1479"/>
      <c r="E325" s="1479"/>
      <c r="F325" s="1479"/>
      <c r="G325" s="1479"/>
      <c r="H325" s="1479"/>
      <c r="I325" s="1479"/>
      <c r="J325" s="1479"/>
      <c r="K325" s="1479"/>
      <c r="L325" s="1479"/>
      <c r="M325" s="1479"/>
      <c r="N325" s="1479"/>
      <c r="O325" s="1479"/>
      <c r="P325" s="1479"/>
      <c r="Q325" s="1479"/>
      <c r="R325" s="1479"/>
      <c r="S325" s="1479"/>
      <c r="T325" s="1479"/>
      <c r="U325" s="1479"/>
      <c r="V325" s="1479"/>
      <c r="W325" s="1479"/>
      <c r="X325" s="1479"/>
      <c r="Y325" s="1479"/>
      <c r="Z325" s="1479"/>
      <c r="AA325" s="1479"/>
      <c r="AB325" s="1479"/>
      <c r="AC325" s="1479"/>
      <c r="AD325" s="1479"/>
      <c r="AE325" s="1479"/>
      <c r="AF325" s="1479"/>
      <c r="AG325" s="1479"/>
      <c r="AH325" s="1479"/>
      <c r="AI325" s="1479"/>
      <c r="AJ325" s="1479"/>
      <c r="AK325" s="1479"/>
      <c r="AL325" s="1479"/>
      <c r="AM325" s="1479"/>
      <c r="AN325" s="1479"/>
      <c r="AO325" s="1479"/>
      <c r="AP325" s="1479"/>
      <c r="AQ325" s="1479"/>
      <c r="AR325" s="1479"/>
      <c r="AS325" s="1479"/>
      <c r="AT325" s="1479"/>
      <c r="AU325" s="1479"/>
      <c r="AV325" s="1479"/>
      <c r="AW325" s="1479"/>
      <c r="AX325" s="1479"/>
      <c r="AY325" s="1479"/>
      <c r="AZ325" s="1479"/>
      <c r="BA325" s="1479"/>
      <c r="BB325" s="1479"/>
      <c r="BC325" s="1479"/>
      <c r="BD325" s="1479"/>
      <c r="BE325" s="1479"/>
      <c r="BF325" s="1479"/>
      <c r="BG325" s="1479"/>
      <c r="BH325" s="1479"/>
      <c r="BI325" s="1479"/>
      <c r="BJ325" s="388" t="s">
        <v>865</v>
      </c>
    </row>
    <row r="326" spans="1:62" s="384" customFormat="1">
      <c r="A326" s="1479"/>
      <c r="B326" s="1479"/>
      <c r="C326" s="1479"/>
      <c r="D326" s="1479"/>
      <c r="E326" s="1479"/>
      <c r="F326" s="1479"/>
      <c r="G326" s="1479"/>
      <c r="H326" s="1479"/>
      <c r="I326" s="1479"/>
      <c r="J326" s="1479"/>
      <c r="K326" s="1479"/>
      <c r="L326" s="1479"/>
      <c r="M326" s="1479"/>
      <c r="N326" s="1479"/>
      <c r="O326" s="1479"/>
      <c r="P326" s="1479"/>
      <c r="Q326" s="1479"/>
      <c r="R326" s="1479"/>
      <c r="S326" s="1479"/>
      <c r="T326" s="1479"/>
      <c r="U326" s="1479"/>
      <c r="V326" s="1479"/>
      <c r="W326" s="1479"/>
      <c r="X326" s="1479"/>
      <c r="Y326" s="1479"/>
      <c r="Z326" s="1479"/>
      <c r="AA326" s="1479"/>
      <c r="AB326" s="1479"/>
      <c r="AC326" s="1479"/>
      <c r="AD326" s="1479"/>
      <c r="AE326" s="1479"/>
      <c r="AF326" s="1479"/>
      <c r="AG326" s="1479"/>
      <c r="AH326" s="1479"/>
      <c r="AI326" s="1479"/>
      <c r="AJ326" s="1479"/>
      <c r="AK326" s="1479"/>
      <c r="AL326" s="1479"/>
      <c r="AM326" s="1479"/>
      <c r="AN326" s="1479"/>
      <c r="AO326" s="1479"/>
      <c r="AP326" s="1479"/>
      <c r="AQ326" s="1479"/>
      <c r="AR326" s="1479"/>
      <c r="AS326" s="1479"/>
      <c r="AT326" s="1479"/>
      <c r="AU326" s="1479"/>
      <c r="AV326" s="1479"/>
      <c r="AW326" s="1479"/>
      <c r="AX326" s="1479"/>
      <c r="AY326" s="1479"/>
      <c r="AZ326" s="1479"/>
      <c r="BA326" s="1479"/>
      <c r="BB326" s="1479"/>
      <c r="BC326" s="1479"/>
      <c r="BD326" s="1479"/>
      <c r="BE326" s="1479"/>
      <c r="BF326" s="1479"/>
      <c r="BG326" s="1479"/>
      <c r="BH326" s="1479"/>
      <c r="BI326" s="1479"/>
      <c r="BJ326" s="388" t="s">
        <v>865</v>
      </c>
    </row>
    <row r="327" spans="1:62" s="384" customFormat="1">
      <c r="A327" s="1479"/>
      <c r="B327" s="1479"/>
      <c r="C327" s="1479"/>
      <c r="D327" s="1479"/>
      <c r="E327" s="1479"/>
      <c r="F327" s="1479"/>
      <c r="G327" s="1479"/>
      <c r="H327" s="1479"/>
      <c r="I327" s="1479"/>
      <c r="J327" s="1479"/>
      <c r="K327" s="1479"/>
      <c r="L327" s="1479"/>
      <c r="M327" s="1479"/>
      <c r="N327" s="1479"/>
      <c r="O327" s="1479"/>
      <c r="P327" s="1479"/>
      <c r="Q327" s="1479"/>
      <c r="R327" s="1479"/>
      <c r="S327" s="1479"/>
      <c r="T327" s="1479"/>
      <c r="U327" s="1479"/>
      <c r="V327" s="1479"/>
      <c r="W327" s="1479"/>
      <c r="X327" s="1479"/>
      <c r="Y327" s="1479"/>
      <c r="Z327" s="1479"/>
      <c r="AA327" s="1479"/>
      <c r="AB327" s="1479"/>
      <c r="AC327" s="1479"/>
      <c r="AD327" s="1479"/>
      <c r="AE327" s="1479"/>
      <c r="AF327" s="1479"/>
      <c r="AG327" s="1479"/>
      <c r="AH327" s="1479"/>
      <c r="AI327" s="1479"/>
      <c r="AJ327" s="1479"/>
      <c r="AK327" s="1479"/>
      <c r="AL327" s="1479"/>
      <c r="AM327" s="1479"/>
      <c r="AN327" s="1479"/>
      <c r="AO327" s="1479"/>
      <c r="AP327" s="1479"/>
      <c r="AQ327" s="1479"/>
      <c r="AR327" s="1479"/>
      <c r="AS327" s="1479"/>
      <c r="AT327" s="1479"/>
      <c r="AU327" s="1479"/>
      <c r="AV327" s="1479"/>
      <c r="AW327" s="1479"/>
      <c r="AX327" s="1479"/>
      <c r="AY327" s="1479"/>
      <c r="AZ327" s="1479"/>
      <c r="BA327" s="1479"/>
      <c r="BB327" s="1479"/>
      <c r="BC327" s="1479"/>
      <c r="BD327" s="1479"/>
      <c r="BE327" s="1479"/>
      <c r="BF327" s="1479"/>
      <c r="BG327" s="1479"/>
      <c r="BH327" s="1479"/>
      <c r="BI327" s="1479"/>
      <c r="BJ327" s="388" t="s">
        <v>865</v>
      </c>
    </row>
    <row r="328" spans="1:62" s="384" customFormat="1">
      <c r="A328" s="1479"/>
      <c r="B328" s="1479"/>
      <c r="C328" s="1479"/>
      <c r="D328" s="1479"/>
      <c r="E328" s="1479"/>
      <c r="F328" s="1479"/>
      <c r="G328" s="1479"/>
      <c r="H328" s="1479"/>
      <c r="I328" s="1479"/>
      <c r="J328" s="1479"/>
      <c r="K328" s="1479"/>
      <c r="L328" s="1479"/>
      <c r="M328" s="1479"/>
      <c r="N328" s="1479"/>
      <c r="O328" s="1479"/>
      <c r="P328" s="1479"/>
      <c r="Q328" s="1479"/>
      <c r="R328" s="1479"/>
      <c r="S328" s="1479"/>
      <c r="T328" s="1479"/>
      <c r="U328" s="1479"/>
      <c r="V328" s="1479"/>
      <c r="W328" s="1479"/>
      <c r="X328" s="1479"/>
      <c r="Y328" s="1479"/>
      <c r="Z328" s="1479"/>
      <c r="AA328" s="1479"/>
      <c r="AB328" s="1479"/>
      <c r="AC328" s="1479"/>
      <c r="AD328" s="1479"/>
      <c r="AE328" s="1479"/>
      <c r="AF328" s="1479"/>
      <c r="AG328" s="1479"/>
      <c r="AH328" s="1479"/>
      <c r="AI328" s="1479"/>
      <c r="AJ328" s="1479"/>
      <c r="AK328" s="1479"/>
      <c r="AL328" s="1479"/>
      <c r="AM328" s="1479"/>
      <c r="AN328" s="1479"/>
      <c r="AO328" s="1479"/>
      <c r="AP328" s="1479"/>
      <c r="AQ328" s="1479"/>
      <c r="AR328" s="1479"/>
      <c r="AS328" s="1479"/>
      <c r="AT328" s="1479"/>
      <c r="AU328" s="1479"/>
      <c r="AV328" s="1479"/>
      <c r="AW328" s="1479"/>
      <c r="AX328" s="1479"/>
      <c r="AY328" s="1479"/>
      <c r="AZ328" s="1479"/>
      <c r="BA328" s="1479"/>
      <c r="BB328" s="1479"/>
      <c r="BC328" s="1479"/>
      <c r="BD328" s="1479"/>
      <c r="BE328" s="1479"/>
      <c r="BF328" s="1479"/>
      <c r="BG328" s="1479"/>
      <c r="BH328" s="1479"/>
      <c r="BI328" s="1479"/>
      <c r="BJ328" s="388" t="s">
        <v>865</v>
      </c>
    </row>
    <row r="329" spans="1:62" s="384" customFormat="1">
      <c r="A329" s="1479"/>
      <c r="B329" s="1479"/>
      <c r="C329" s="1479"/>
      <c r="D329" s="1479"/>
      <c r="E329" s="1479"/>
      <c r="F329" s="1479"/>
      <c r="G329" s="1479"/>
      <c r="H329" s="1479"/>
      <c r="I329" s="1479"/>
      <c r="J329" s="1479"/>
      <c r="K329" s="1479"/>
      <c r="L329" s="1479"/>
      <c r="M329" s="1479"/>
      <c r="N329" s="1479"/>
      <c r="O329" s="1479"/>
      <c r="P329" s="1479"/>
      <c r="Q329" s="1479"/>
      <c r="R329" s="1479"/>
      <c r="S329" s="1479"/>
      <c r="T329" s="1479"/>
      <c r="U329" s="1479"/>
      <c r="V329" s="1479"/>
      <c r="W329" s="1479"/>
      <c r="X329" s="1479"/>
      <c r="Y329" s="1479"/>
      <c r="Z329" s="1479"/>
      <c r="AA329" s="1479"/>
      <c r="AB329" s="1479"/>
      <c r="AC329" s="1479"/>
      <c r="AD329" s="1479"/>
      <c r="AE329" s="1479"/>
      <c r="AF329" s="1479"/>
      <c r="AG329" s="1479"/>
      <c r="AH329" s="1479"/>
      <c r="AI329" s="1479"/>
      <c r="AJ329" s="1479"/>
      <c r="AK329" s="1479"/>
      <c r="AL329" s="1479"/>
      <c r="AM329" s="1479"/>
      <c r="AN329" s="1479"/>
      <c r="AO329" s="1479"/>
      <c r="AP329" s="1479"/>
      <c r="AQ329" s="1479"/>
      <c r="AR329" s="1479"/>
      <c r="AS329" s="1479"/>
      <c r="AT329" s="1479"/>
      <c r="AU329" s="1479"/>
      <c r="AV329" s="1479"/>
      <c r="AW329" s="1479"/>
      <c r="AX329" s="1479"/>
      <c r="AY329" s="1479"/>
      <c r="AZ329" s="1479"/>
      <c r="BA329" s="1479"/>
      <c r="BB329" s="1479"/>
      <c r="BC329" s="1479"/>
      <c r="BD329" s="1479"/>
      <c r="BE329" s="1479"/>
      <c r="BF329" s="1479"/>
      <c r="BG329" s="1479"/>
      <c r="BH329" s="1479"/>
      <c r="BI329" s="1479"/>
      <c r="BJ329" s="388" t="s">
        <v>865</v>
      </c>
    </row>
    <row r="330" spans="1:62" s="384" customFormat="1">
      <c r="A330" s="1479"/>
      <c r="B330" s="1479"/>
      <c r="C330" s="1479"/>
      <c r="D330" s="1479"/>
      <c r="E330" s="1479"/>
      <c r="F330" s="1479"/>
      <c r="G330" s="1479"/>
      <c r="H330" s="1479"/>
      <c r="I330" s="1479"/>
      <c r="J330" s="1479"/>
      <c r="K330" s="1479"/>
      <c r="L330" s="1479"/>
      <c r="M330" s="1479"/>
      <c r="N330" s="1479"/>
      <c r="O330" s="1479"/>
      <c r="P330" s="1479"/>
      <c r="Q330" s="1479"/>
      <c r="R330" s="1479"/>
      <c r="S330" s="1479"/>
      <c r="T330" s="1479"/>
      <c r="U330" s="1479"/>
      <c r="V330" s="1479"/>
      <c r="W330" s="1479"/>
      <c r="X330" s="1479"/>
      <c r="Y330" s="1479"/>
      <c r="Z330" s="1479"/>
      <c r="AA330" s="1479"/>
      <c r="AB330" s="1479"/>
      <c r="AC330" s="1479"/>
      <c r="AD330" s="1479"/>
      <c r="AE330" s="1479"/>
      <c r="AF330" s="1479"/>
      <c r="AG330" s="1479"/>
      <c r="AH330" s="1479"/>
      <c r="AI330" s="1479"/>
      <c r="AJ330" s="1479"/>
      <c r="AK330" s="1479"/>
      <c r="AL330" s="1479"/>
      <c r="AM330" s="1479"/>
      <c r="AN330" s="1479"/>
      <c r="AO330" s="1479"/>
      <c r="AP330" s="1479"/>
      <c r="AQ330" s="1479"/>
      <c r="AR330" s="1479"/>
      <c r="AS330" s="1479"/>
      <c r="AT330" s="1479"/>
      <c r="AU330" s="1479"/>
      <c r="AV330" s="1479"/>
      <c r="AW330" s="1479"/>
      <c r="AX330" s="1479"/>
      <c r="AY330" s="1479"/>
      <c r="AZ330" s="1479"/>
      <c r="BA330" s="1479"/>
      <c r="BB330" s="1479"/>
      <c r="BC330" s="1479"/>
      <c r="BD330" s="1479"/>
      <c r="BE330" s="1479"/>
      <c r="BF330" s="1479"/>
      <c r="BG330" s="1479"/>
      <c r="BH330" s="1479"/>
      <c r="BI330" s="1479"/>
      <c r="BJ330" s="388" t="s">
        <v>865</v>
      </c>
    </row>
    <row r="331" spans="1:62" s="384" customFormat="1">
      <c r="A331" s="1479"/>
      <c r="B331" s="1479"/>
      <c r="C331" s="1479"/>
      <c r="D331" s="1479"/>
      <c r="E331" s="1479"/>
      <c r="F331" s="1479"/>
      <c r="G331" s="1479"/>
      <c r="H331" s="1479"/>
      <c r="I331" s="1479"/>
      <c r="J331" s="1479"/>
      <c r="K331" s="1479"/>
      <c r="L331" s="1479"/>
      <c r="M331" s="1479"/>
      <c r="N331" s="1479"/>
      <c r="O331" s="1479"/>
      <c r="P331" s="1479"/>
      <c r="Q331" s="1479"/>
      <c r="R331" s="1479"/>
      <c r="S331" s="1479"/>
      <c r="T331" s="1479"/>
      <c r="U331" s="1479"/>
      <c r="V331" s="1479"/>
      <c r="W331" s="1479"/>
      <c r="X331" s="1479"/>
      <c r="Y331" s="1479"/>
      <c r="Z331" s="1479"/>
      <c r="AA331" s="1479"/>
      <c r="AB331" s="1479"/>
      <c r="AC331" s="1479"/>
      <c r="AD331" s="1479"/>
      <c r="AE331" s="1479"/>
      <c r="AF331" s="1479"/>
      <c r="AG331" s="1479"/>
      <c r="AH331" s="1479"/>
      <c r="AI331" s="1479"/>
      <c r="AJ331" s="1479"/>
      <c r="AK331" s="1479"/>
      <c r="AL331" s="1479"/>
      <c r="AM331" s="1479"/>
      <c r="AN331" s="1479"/>
      <c r="AO331" s="1479"/>
      <c r="AP331" s="1479"/>
      <c r="AQ331" s="1479"/>
      <c r="AR331" s="1479"/>
      <c r="AS331" s="1479"/>
      <c r="AT331" s="1479"/>
      <c r="AU331" s="1479"/>
      <c r="AV331" s="1479"/>
      <c r="AW331" s="1479"/>
      <c r="AX331" s="1479"/>
      <c r="AY331" s="1479"/>
      <c r="AZ331" s="1479"/>
      <c r="BA331" s="1479"/>
      <c r="BB331" s="1479"/>
      <c r="BC331" s="1479"/>
      <c r="BD331" s="1479"/>
      <c r="BE331" s="1479"/>
      <c r="BF331" s="1479"/>
      <c r="BG331" s="1479"/>
      <c r="BH331" s="1479"/>
      <c r="BI331" s="1479"/>
      <c r="BJ331" s="388" t="s">
        <v>865</v>
      </c>
    </row>
    <row r="332" spans="1:62" s="384" customFormat="1">
      <c r="A332" s="1479"/>
      <c r="B332" s="1479"/>
      <c r="C332" s="1479"/>
      <c r="D332" s="1479"/>
      <c r="E332" s="1479"/>
      <c r="F332" s="1479"/>
      <c r="G332" s="1479"/>
      <c r="H332" s="1479"/>
      <c r="I332" s="1479"/>
      <c r="J332" s="1479"/>
      <c r="K332" s="1479"/>
      <c r="L332" s="1479"/>
      <c r="M332" s="1479"/>
      <c r="N332" s="1479"/>
      <c r="O332" s="1479"/>
      <c r="P332" s="1479"/>
      <c r="Q332" s="1479"/>
      <c r="R332" s="1479"/>
      <c r="S332" s="1479"/>
      <c r="T332" s="1479"/>
      <c r="U332" s="1479"/>
      <c r="V332" s="1479"/>
      <c r="W332" s="1479"/>
      <c r="X332" s="1479"/>
      <c r="Y332" s="1479"/>
      <c r="Z332" s="1479"/>
      <c r="AA332" s="1479"/>
      <c r="AB332" s="1479"/>
      <c r="AC332" s="1479"/>
      <c r="AD332" s="1479"/>
      <c r="AE332" s="1479"/>
      <c r="AF332" s="1479"/>
      <c r="AG332" s="1479"/>
      <c r="AH332" s="1479"/>
      <c r="AI332" s="1479"/>
      <c r="AJ332" s="1479"/>
      <c r="AK332" s="1479"/>
      <c r="AL332" s="1479"/>
      <c r="AM332" s="1479"/>
      <c r="AN332" s="1479"/>
      <c r="AO332" s="1479"/>
      <c r="AP332" s="1479"/>
      <c r="AQ332" s="1479"/>
      <c r="AR332" s="1479"/>
      <c r="AS332" s="1479"/>
      <c r="AT332" s="1479"/>
      <c r="AU332" s="1479"/>
      <c r="AV332" s="1479"/>
      <c r="AW332" s="1479"/>
      <c r="AX332" s="1479"/>
      <c r="AY332" s="1479"/>
      <c r="AZ332" s="1479"/>
      <c r="BA332" s="1479"/>
      <c r="BB332" s="1479"/>
      <c r="BC332" s="1479"/>
      <c r="BD332" s="1479"/>
      <c r="BE332" s="1479"/>
      <c r="BF332" s="1479"/>
      <c r="BG332" s="1479"/>
      <c r="BH332" s="1479"/>
      <c r="BI332" s="1479"/>
      <c r="BJ332" s="388" t="s">
        <v>865</v>
      </c>
    </row>
    <row r="333" spans="1:62" s="384" customFormat="1">
      <c r="A333" s="1479"/>
      <c r="B333" s="1479"/>
      <c r="C333" s="1479"/>
      <c r="D333" s="1479"/>
      <c r="E333" s="1479"/>
      <c r="F333" s="1479"/>
      <c r="G333" s="1479"/>
      <c r="H333" s="1479"/>
      <c r="I333" s="1479"/>
      <c r="J333" s="1479"/>
      <c r="K333" s="1479"/>
      <c r="L333" s="1479"/>
      <c r="M333" s="1479"/>
      <c r="N333" s="1479"/>
      <c r="O333" s="1479"/>
      <c r="P333" s="1479"/>
      <c r="Q333" s="1479"/>
      <c r="R333" s="1479"/>
      <c r="S333" s="1479"/>
      <c r="T333" s="1479"/>
      <c r="U333" s="1479"/>
      <c r="V333" s="1479"/>
      <c r="W333" s="1479"/>
      <c r="X333" s="1479"/>
      <c r="Y333" s="1479"/>
      <c r="Z333" s="1479"/>
      <c r="AA333" s="1479"/>
      <c r="AB333" s="1479"/>
      <c r="AC333" s="1479"/>
      <c r="AD333" s="1479"/>
      <c r="AE333" s="1479"/>
      <c r="AF333" s="1479"/>
      <c r="AG333" s="1479"/>
      <c r="AH333" s="1479"/>
      <c r="AI333" s="1479"/>
      <c r="AJ333" s="1479"/>
      <c r="AK333" s="1479"/>
      <c r="AL333" s="1479"/>
      <c r="AM333" s="1479"/>
      <c r="AN333" s="1479"/>
      <c r="AO333" s="1479"/>
      <c r="AP333" s="1479"/>
      <c r="AQ333" s="1479"/>
      <c r="AR333" s="1479"/>
      <c r="AS333" s="1479"/>
      <c r="AT333" s="1479"/>
      <c r="AU333" s="1479"/>
      <c r="AV333" s="1479"/>
      <c r="AW333" s="1479"/>
      <c r="AX333" s="1479"/>
      <c r="AY333" s="1479"/>
      <c r="AZ333" s="1479"/>
      <c r="BA333" s="1479"/>
      <c r="BB333" s="1479"/>
      <c r="BC333" s="1479"/>
      <c r="BD333" s="1479"/>
      <c r="BE333" s="1479"/>
      <c r="BF333" s="1479"/>
      <c r="BG333" s="1479"/>
      <c r="BH333" s="1479"/>
      <c r="BI333" s="1479"/>
      <c r="BJ333" s="388" t="s">
        <v>865</v>
      </c>
    </row>
    <row r="334" spans="1:62" s="384" customFormat="1">
      <c r="A334" s="1479"/>
      <c r="B334" s="1479"/>
      <c r="C334" s="1479"/>
      <c r="D334" s="1479"/>
      <c r="E334" s="1479"/>
      <c r="F334" s="1479"/>
      <c r="G334" s="1479"/>
      <c r="H334" s="1479"/>
      <c r="I334" s="1479"/>
      <c r="J334" s="1479"/>
      <c r="K334" s="1479"/>
      <c r="L334" s="1479"/>
      <c r="M334" s="1479"/>
      <c r="N334" s="1479"/>
      <c r="O334" s="1479"/>
      <c r="P334" s="1479"/>
      <c r="Q334" s="1479"/>
      <c r="R334" s="1479"/>
      <c r="S334" s="1479"/>
      <c r="T334" s="1479"/>
      <c r="U334" s="1479"/>
      <c r="V334" s="1479"/>
      <c r="W334" s="1479"/>
      <c r="X334" s="1479"/>
      <c r="Y334" s="1479"/>
      <c r="Z334" s="1479"/>
      <c r="AA334" s="1479"/>
      <c r="AB334" s="1479"/>
      <c r="AC334" s="1479"/>
      <c r="AD334" s="1479"/>
      <c r="AE334" s="1479"/>
      <c r="AF334" s="1479"/>
      <c r="AG334" s="1479"/>
      <c r="AH334" s="1479"/>
      <c r="AI334" s="1479"/>
      <c r="AJ334" s="1479"/>
      <c r="AK334" s="1479"/>
      <c r="AL334" s="1479"/>
      <c r="AM334" s="1479"/>
      <c r="AN334" s="1479"/>
      <c r="AO334" s="1479"/>
      <c r="AP334" s="1479"/>
      <c r="AQ334" s="1479"/>
      <c r="AR334" s="1479"/>
      <c r="AS334" s="1479"/>
      <c r="AT334" s="1479"/>
      <c r="AU334" s="1479"/>
      <c r="AV334" s="1479"/>
      <c r="AW334" s="1479"/>
      <c r="AX334" s="1479"/>
      <c r="AY334" s="1479"/>
      <c r="AZ334" s="1479"/>
      <c r="BA334" s="1479"/>
      <c r="BB334" s="1479"/>
      <c r="BC334" s="1479"/>
      <c r="BD334" s="1479"/>
      <c r="BE334" s="1479"/>
      <c r="BF334" s="1479"/>
      <c r="BG334" s="1479"/>
      <c r="BH334" s="1479"/>
      <c r="BI334" s="1479"/>
      <c r="BJ334" s="388" t="s">
        <v>865</v>
      </c>
    </row>
    <row r="335" spans="1:62" s="384" customFormat="1">
      <c r="A335" s="1479"/>
      <c r="B335" s="1479"/>
      <c r="C335" s="1479"/>
      <c r="D335" s="1479"/>
      <c r="E335" s="1479"/>
      <c r="F335" s="1479"/>
      <c r="G335" s="1479"/>
      <c r="H335" s="1479"/>
      <c r="I335" s="1479"/>
      <c r="J335" s="1479"/>
      <c r="K335" s="1479"/>
      <c r="L335" s="1479"/>
      <c r="M335" s="1479"/>
      <c r="N335" s="1479"/>
      <c r="O335" s="1479"/>
      <c r="P335" s="1479"/>
      <c r="Q335" s="1479"/>
      <c r="R335" s="1479"/>
      <c r="S335" s="1479"/>
      <c r="T335" s="1479"/>
      <c r="U335" s="1479"/>
      <c r="V335" s="1479"/>
      <c r="W335" s="1479"/>
      <c r="X335" s="1479"/>
      <c r="Y335" s="1479"/>
      <c r="Z335" s="1479"/>
      <c r="AA335" s="1479"/>
      <c r="AB335" s="1479"/>
      <c r="AC335" s="1479"/>
      <c r="AD335" s="1479"/>
      <c r="AE335" s="1479"/>
      <c r="AF335" s="1479"/>
      <c r="AG335" s="1479"/>
      <c r="AH335" s="1479"/>
      <c r="AI335" s="1479"/>
      <c r="AJ335" s="1479"/>
      <c r="AK335" s="1479"/>
      <c r="AL335" s="1479"/>
      <c r="AM335" s="1479"/>
      <c r="AN335" s="1479"/>
      <c r="AO335" s="1479"/>
      <c r="AP335" s="1479"/>
      <c r="AQ335" s="1479"/>
      <c r="AR335" s="1479"/>
      <c r="AS335" s="1479"/>
      <c r="AT335" s="1479"/>
      <c r="AU335" s="1479"/>
      <c r="AV335" s="1479"/>
      <c r="AW335" s="1479"/>
      <c r="AX335" s="1479"/>
      <c r="AY335" s="1479"/>
      <c r="AZ335" s="1479"/>
      <c r="BA335" s="1479"/>
      <c r="BB335" s="1479"/>
      <c r="BC335" s="1479"/>
      <c r="BD335" s="1479"/>
      <c r="BE335" s="1479"/>
      <c r="BF335" s="1479"/>
      <c r="BG335" s="1479"/>
      <c r="BH335" s="1479"/>
      <c r="BI335" s="1479"/>
      <c r="BJ335" s="388" t="s">
        <v>865</v>
      </c>
    </row>
    <row r="336" spans="1:62" s="384" customFormat="1">
      <c r="A336" s="1479"/>
      <c r="B336" s="1479"/>
      <c r="C336" s="1479"/>
      <c r="D336" s="1479"/>
      <c r="E336" s="1479"/>
      <c r="F336" s="1479"/>
      <c r="G336" s="1479"/>
      <c r="H336" s="1479"/>
      <c r="I336" s="1479"/>
      <c r="J336" s="1479"/>
      <c r="K336" s="1479"/>
      <c r="L336" s="1479"/>
      <c r="M336" s="1479"/>
      <c r="N336" s="1479"/>
      <c r="O336" s="1479"/>
      <c r="P336" s="1479"/>
      <c r="Q336" s="1479"/>
      <c r="R336" s="1479"/>
      <c r="S336" s="1479"/>
      <c r="T336" s="1479"/>
      <c r="U336" s="1479"/>
      <c r="V336" s="1479"/>
      <c r="W336" s="1479"/>
      <c r="X336" s="1479"/>
      <c r="Y336" s="1479"/>
      <c r="Z336" s="1479"/>
      <c r="AA336" s="1479"/>
      <c r="AB336" s="1479"/>
      <c r="AC336" s="1479"/>
      <c r="AD336" s="1479"/>
      <c r="AE336" s="1479"/>
      <c r="AF336" s="1479"/>
      <c r="AG336" s="1479"/>
      <c r="AH336" s="1479"/>
      <c r="AI336" s="1479"/>
      <c r="AJ336" s="1479"/>
      <c r="AK336" s="1479"/>
      <c r="AL336" s="1479"/>
      <c r="AM336" s="1479"/>
      <c r="AN336" s="1479"/>
      <c r="AO336" s="1479"/>
      <c r="AP336" s="1479"/>
      <c r="AQ336" s="1479"/>
      <c r="AR336" s="1479"/>
      <c r="AS336" s="1479"/>
      <c r="AT336" s="1479"/>
      <c r="AU336" s="1479"/>
      <c r="AV336" s="1479"/>
      <c r="AW336" s="1479"/>
      <c r="AX336" s="1479"/>
      <c r="AY336" s="1479"/>
      <c r="AZ336" s="1479"/>
      <c r="BA336" s="1479"/>
      <c r="BB336" s="1479"/>
      <c r="BC336" s="1479"/>
      <c r="BD336" s="1479"/>
      <c r="BE336" s="1479"/>
      <c r="BF336" s="1479"/>
      <c r="BG336" s="1479"/>
      <c r="BH336" s="1479"/>
      <c r="BI336" s="1479"/>
      <c r="BJ336" s="388" t="s">
        <v>865</v>
      </c>
    </row>
    <row r="337" spans="1:62" s="384" customFormat="1">
      <c r="A337" s="1479"/>
      <c r="B337" s="1479"/>
      <c r="C337" s="1479"/>
      <c r="D337" s="1479"/>
      <c r="E337" s="1479"/>
      <c r="F337" s="1479"/>
      <c r="G337" s="1479"/>
      <c r="H337" s="1479"/>
      <c r="I337" s="1479"/>
      <c r="J337" s="1479"/>
      <c r="K337" s="1479"/>
      <c r="L337" s="1479"/>
      <c r="M337" s="1479"/>
      <c r="N337" s="1479"/>
      <c r="O337" s="1479"/>
      <c r="P337" s="1479"/>
      <c r="Q337" s="1479"/>
      <c r="R337" s="1479"/>
      <c r="S337" s="1479"/>
      <c r="T337" s="1479"/>
      <c r="U337" s="1479"/>
      <c r="V337" s="1479"/>
      <c r="W337" s="1479"/>
      <c r="X337" s="1479"/>
      <c r="Y337" s="1479"/>
      <c r="Z337" s="1479"/>
      <c r="AA337" s="1479"/>
      <c r="AB337" s="1479"/>
      <c r="AC337" s="1479"/>
      <c r="AD337" s="1479"/>
      <c r="AE337" s="1479"/>
      <c r="AF337" s="1479"/>
      <c r="AG337" s="1479"/>
      <c r="AH337" s="1479"/>
      <c r="AI337" s="1479"/>
      <c r="AJ337" s="1479"/>
      <c r="AK337" s="1479"/>
      <c r="AL337" s="1479"/>
      <c r="AM337" s="1479"/>
      <c r="AN337" s="1479"/>
      <c r="AO337" s="1479"/>
      <c r="AP337" s="1479"/>
      <c r="AQ337" s="1479"/>
      <c r="AR337" s="1479"/>
      <c r="AS337" s="1479"/>
      <c r="AT337" s="1479"/>
      <c r="AU337" s="1479"/>
      <c r="AV337" s="1479"/>
      <c r="AW337" s="1479"/>
      <c r="AX337" s="1479"/>
      <c r="AY337" s="1479"/>
      <c r="AZ337" s="1479"/>
      <c r="BA337" s="1479"/>
      <c r="BB337" s="1479"/>
      <c r="BC337" s="1479"/>
      <c r="BD337" s="1479"/>
      <c r="BE337" s="1479"/>
      <c r="BF337" s="1479"/>
      <c r="BG337" s="1479"/>
      <c r="BH337" s="1479"/>
      <c r="BI337" s="1479"/>
      <c r="BJ337" s="388" t="s">
        <v>865</v>
      </c>
    </row>
    <row r="338" spans="1:62" s="384" customFormat="1">
      <c r="A338" s="1479"/>
      <c r="B338" s="1479"/>
      <c r="C338" s="1479"/>
      <c r="D338" s="1479"/>
      <c r="E338" s="1479"/>
      <c r="F338" s="1479"/>
      <c r="G338" s="1479"/>
      <c r="H338" s="1479"/>
      <c r="I338" s="1479"/>
      <c r="J338" s="1479"/>
      <c r="K338" s="1479"/>
      <c r="L338" s="1479"/>
      <c r="M338" s="1479"/>
      <c r="N338" s="1479"/>
      <c r="O338" s="1479"/>
      <c r="P338" s="1479"/>
      <c r="Q338" s="1479"/>
      <c r="R338" s="1479"/>
      <c r="S338" s="1479"/>
      <c r="T338" s="1479"/>
      <c r="U338" s="1479"/>
      <c r="V338" s="1479"/>
      <c r="W338" s="1479"/>
      <c r="X338" s="1479"/>
      <c r="Y338" s="1479"/>
      <c r="Z338" s="1479"/>
      <c r="AA338" s="1479"/>
      <c r="AB338" s="1479"/>
      <c r="AC338" s="1479"/>
      <c r="AD338" s="1479"/>
      <c r="AE338" s="1479"/>
      <c r="AF338" s="1479"/>
      <c r="AG338" s="1479"/>
      <c r="AH338" s="1479"/>
      <c r="AI338" s="1479"/>
      <c r="AJ338" s="1479"/>
      <c r="AK338" s="1479"/>
      <c r="AL338" s="1479"/>
      <c r="AM338" s="1479"/>
      <c r="AN338" s="1479"/>
      <c r="AO338" s="1479"/>
      <c r="AP338" s="1479"/>
      <c r="AQ338" s="1479"/>
      <c r="AR338" s="1479"/>
      <c r="AS338" s="1479"/>
      <c r="AT338" s="1479"/>
      <c r="AU338" s="1479"/>
      <c r="AV338" s="1479"/>
      <c r="AW338" s="1479"/>
      <c r="AX338" s="1479"/>
      <c r="AY338" s="1479"/>
      <c r="AZ338" s="1479"/>
      <c r="BA338" s="1479"/>
      <c r="BB338" s="1479"/>
      <c r="BC338" s="1479"/>
      <c r="BD338" s="1479"/>
      <c r="BE338" s="1479"/>
      <c r="BF338" s="1479"/>
      <c r="BG338" s="1479"/>
      <c r="BH338" s="1479"/>
      <c r="BI338" s="1479"/>
      <c r="BJ338" s="388" t="s">
        <v>865</v>
      </c>
    </row>
    <row r="339" spans="1:62" s="384" customFormat="1">
      <c r="A339" s="1479"/>
      <c r="B339" s="1479"/>
      <c r="C339" s="1479"/>
      <c r="D339" s="1479"/>
      <c r="E339" s="1479"/>
      <c r="F339" s="1479"/>
      <c r="G339" s="1479"/>
      <c r="H339" s="1479"/>
      <c r="I339" s="1479"/>
      <c r="J339" s="1479"/>
      <c r="K339" s="1479"/>
      <c r="L339" s="1479"/>
      <c r="M339" s="1479"/>
      <c r="N339" s="1479"/>
      <c r="O339" s="1479"/>
      <c r="P339" s="1479"/>
      <c r="Q339" s="1479"/>
      <c r="R339" s="1479"/>
      <c r="S339" s="1479"/>
      <c r="T339" s="1479"/>
      <c r="U339" s="1479"/>
      <c r="V339" s="1479"/>
      <c r="W339" s="1479"/>
      <c r="X339" s="1479"/>
      <c r="Y339" s="1479"/>
      <c r="Z339" s="1479"/>
      <c r="AA339" s="1479"/>
      <c r="AB339" s="1479"/>
      <c r="AC339" s="1479"/>
      <c r="AD339" s="1479"/>
      <c r="AE339" s="1479"/>
      <c r="AF339" s="1479"/>
      <c r="AG339" s="1479"/>
      <c r="AH339" s="1479"/>
      <c r="AI339" s="1479"/>
      <c r="AJ339" s="1479"/>
      <c r="AK339" s="1479"/>
      <c r="AL339" s="1479"/>
      <c r="AM339" s="1479"/>
      <c r="AN339" s="1479"/>
      <c r="AO339" s="1479"/>
      <c r="AP339" s="1479"/>
      <c r="AQ339" s="1479"/>
      <c r="AR339" s="1479"/>
      <c r="AS339" s="1479"/>
      <c r="AT339" s="1479"/>
      <c r="AU339" s="1479"/>
      <c r="AV339" s="1479"/>
      <c r="AW339" s="1479"/>
      <c r="AX339" s="1479"/>
      <c r="AY339" s="1479"/>
      <c r="AZ339" s="1479"/>
      <c r="BA339" s="1479"/>
      <c r="BB339" s="1479"/>
      <c r="BC339" s="1479"/>
      <c r="BD339" s="1479"/>
      <c r="BE339" s="1479"/>
      <c r="BF339" s="1479"/>
      <c r="BG339" s="1479"/>
      <c r="BH339" s="1479"/>
      <c r="BI339" s="1479"/>
      <c r="BJ339" s="388" t="s">
        <v>865</v>
      </c>
    </row>
    <row r="340" spans="1:62" s="384" customFormat="1">
      <c r="A340" s="1479"/>
      <c r="B340" s="1479"/>
      <c r="C340" s="1479"/>
      <c r="D340" s="1479"/>
      <c r="E340" s="1479"/>
      <c r="F340" s="1479"/>
      <c r="G340" s="1479"/>
      <c r="H340" s="1479"/>
      <c r="I340" s="1479"/>
      <c r="J340" s="1479"/>
      <c r="K340" s="1479"/>
      <c r="L340" s="1479"/>
      <c r="M340" s="1479"/>
      <c r="N340" s="1479"/>
      <c r="O340" s="1479"/>
      <c r="P340" s="1479"/>
      <c r="Q340" s="1479"/>
      <c r="R340" s="1479"/>
      <c r="S340" s="1479"/>
      <c r="T340" s="1479"/>
      <c r="U340" s="1479"/>
      <c r="V340" s="1479"/>
      <c r="W340" s="1479"/>
      <c r="X340" s="1479"/>
      <c r="Y340" s="1479"/>
      <c r="Z340" s="1479"/>
      <c r="AA340" s="1479"/>
      <c r="AB340" s="1479"/>
      <c r="AC340" s="1479"/>
      <c r="AD340" s="1479"/>
      <c r="AE340" s="1479"/>
      <c r="AF340" s="1479"/>
      <c r="AG340" s="1479"/>
      <c r="AH340" s="1479"/>
      <c r="AI340" s="1479"/>
      <c r="AJ340" s="1479"/>
      <c r="AK340" s="1479"/>
      <c r="AL340" s="1479"/>
      <c r="AM340" s="1479"/>
      <c r="AN340" s="1479"/>
      <c r="AO340" s="1479"/>
      <c r="AP340" s="1479"/>
      <c r="AQ340" s="1479"/>
      <c r="AR340" s="1479"/>
      <c r="AS340" s="1479"/>
      <c r="AT340" s="1479"/>
      <c r="AU340" s="1479"/>
      <c r="AV340" s="1479"/>
      <c r="AW340" s="1479"/>
      <c r="AX340" s="1479"/>
      <c r="AY340" s="1479"/>
      <c r="AZ340" s="1479"/>
      <c r="BA340" s="1479"/>
      <c r="BB340" s="1479"/>
      <c r="BC340" s="1479"/>
      <c r="BD340" s="1479"/>
      <c r="BE340" s="1479"/>
      <c r="BF340" s="1479"/>
      <c r="BG340" s="1479"/>
      <c r="BH340" s="1479"/>
      <c r="BI340" s="1479"/>
      <c r="BJ340" s="388" t="s">
        <v>865</v>
      </c>
    </row>
    <row r="341" spans="1:62" s="384" customFormat="1">
      <c r="A341" s="1479"/>
      <c r="B341" s="1479"/>
      <c r="C341" s="1479"/>
      <c r="D341" s="1479"/>
      <c r="E341" s="1479"/>
      <c r="F341" s="1479"/>
      <c r="G341" s="1479"/>
      <c r="H341" s="1479"/>
      <c r="I341" s="1479"/>
      <c r="J341" s="1479"/>
      <c r="K341" s="1479"/>
      <c r="L341" s="1479"/>
      <c r="M341" s="1479"/>
      <c r="N341" s="1479"/>
      <c r="O341" s="1479"/>
      <c r="P341" s="1479"/>
      <c r="Q341" s="1479"/>
      <c r="R341" s="1479"/>
      <c r="S341" s="1479"/>
      <c r="T341" s="1479"/>
      <c r="U341" s="1479"/>
      <c r="V341" s="1479"/>
      <c r="W341" s="1479"/>
      <c r="X341" s="1479"/>
      <c r="Y341" s="1479"/>
      <c r="Z341" s="1479"/>
      <c r="AA341" s="1479"/>
      <c r="AB341" s="1479"/>
      <c r="AC341" s="1479"/>
      <c r="AD341" s="1479"/>
      <c r="AE341" s="1479"/>
      <c r="AF341" s="1479"/>
      <c r="AG341" s="1479"/>
      <c r="AH341" s="1479"/>
      <c r="AI341" s="1479"/>
      <c r="AJ341" s="1479"/>
      <c r="AK341" s="1479"/>
      <c r="AL341" s="1479"/>
      <c r="AM341" s="1479"/>
      <c r="AN341" s="1479"/>
      <c r="AO341" s="1479"/>
      <c r="AP341" s="1479"/>
      <c r="AQ341" s="1479"/>
      <c r="AR341" s="1479"/>
      <c r="AS341" s="1479"/>
      <c r="AT341" s="1479"/>
      <c r="AU341" s="1479"/>
      <c r="AV341" s="1479"/>
      <c r="AW341" s="1479"/>
      <c r="AX341" s="1479"/>
      <c r="AY341" s="1479"/>
      <c r="AZ341" s="1479"/>
      <c r="BA341" s="1479"/>
      <c r="BB341" s="1479"/>
      <c r="BC341" s="1479"/>
      <c r="BD341" s="1479"/>
      <c r="BE341" s="1479"/>
      <c r="BF341" s="1479"/>
      <c r="BG341" s="1479"/>
      <c r="BH341" s="1479"/>
      <c r="BI341" s="1479"/>
      <c r="BJ341" s="388" t="s">
        <v>865</v>
      </c>
    </row>
    <row r="342" spans="1:62" s="384" customFormat="1">
      <c r="A342" s="1479"/>
      <c r="B342" s="1479"/>
      <c r="C342" s="1479"/>
      <c r="D342" s="1479"/>
      <c r="E342" s="1479"/>
      <c r="F342" s="1479"/>
      <c r="G342" s="1479"/>
      <c r="H342" s="1479"/>
      <c r="I342" s="1479"/>
      <c r="J342" s="1479"/>
      <c r="K342" s="1479"/>
      <c r="L342" s="1479"/>
      <c r="M342" s="1479"/>
      <c r="N342" s="1479"/>
      <c r="O342" s="1479"/>
      <c r="P342" s="1479"/>
      <c r="Q342" s="1479"/>
      <c r="R342" s="1479"/>
      <c r="S342" s="1479"/>
      <c r="T342" s="1479"/>
      <c r="U342" s="1479"/>
      <c r="V342" s="1479"/>
      <c r="W342" s="1479"/>
      <c r="X342" s="1479"/>
      <c r="Y342" s="1479"/>
      <c r="Z342" s="1479"/>
      <c r="AA342" s="1479"/>
      <c r="AB342" s="1479"/>
      <c r="AC342" s="1479"/>
      <c r="AD342" s="1479"/>
      <c r="AE342" s="1479"/>
      <c r="AF342" s="1479"/>
      <c r="AG342" s="1479"/>
      <c r="AH342" s="1479"/>
      <c r="AI342" s="1479"/>
      <c r="AJ342" s="1479"/>
      <c r="AK342" s="1479"/>
      <c r="AL342" s="1479"/>
      <c r="AM342" s="1479"/>
      <c r="AN342" s="1479"/>
      <c r="AO342" s="1479"/>
      <c r="AP342" s="1479"/>
      <c r="AQ342" s="1479"/>
      <c r="AR342" s="1479"/>
      <c r="AS342" s="1479"/>
      <c r="AT342" s="1479"/>
      <c r="AU342" s="1479"/>
      <c r="AV342" s="1479"/>
      <c r="AW342" s="1479"/>
      <c r="AX342" s="1479"/>
      <c r="AY342" s="1479"/>
      <c r="AZ342" s="1479"/>
      <c r="BA342" s="1479"/>
      <c r="BB342" s="1479"/>
      <c r="BC342" s="1479"/>
      <c r="BD342" s="1479"/>
      <c r="BE342" s="1479"/>
      <c r="BF342" s="1479"/>
      <c r="BG342" s="1479"/>
      <c r="BH342" s="1479"/>
      <c r="BI342" s="1479"/>
      <c r="BJ342" s="388" t="s">
        <v>865</v>
      </c>
    </row>
    <row r="343" spans="1:62" s="384" customFormat="1">
      <c r="A343" s="1479"/>
      <c r="B343" s="1479"/>
      <c r="C343" s="1479"/>
      <c r="D343" s="1479"/>
      <c r="E343" s="1479"/>
      <c r="F343" s="1479"/>
      <c r="G343" s="1479"/>
      <c r="H343" s="1479"/>
      <c r="I343" s="1479"/>
      <c r="J343" s="1479"/>
      <c r="K343" s="1479"/>
      <c r="L343" s="1479"/>
      <c r="M343" s="1479"/>
      <c r="N343" s="1479"/>
      <c r="O343" s="1479"/>
      <c r="P343" s="1479"/>
      <c r="Q343" s="1479"/>
      <c r="R343" s="1479"/>
      <c r="S343" s="1479"/>
      <c r="T343" s="1479"/>
      <c r="U343" s="1479"/>
      <c r="V343" s="1479"/>
      <c r="W343" s="1479"/>
      <c r="X343" s="1479"/>
      <c r="Y343" s="1479"/>
      <c r="Z343" s="1479"/>
      <c r="AA343" s="1479"/>
      <c r="AB343" s="1479"/>
      <c r="AC343" s="1479"/>
      <c r="AD343" s="1479"/>
      <c r="AE343" s="1479"/>
      <c r="AF343" s="1479"/>
      <c r="AG343" s="1479"/>
      <c r="AH343" s="1479"/>
      <c r="AI343" s="1479"/>
      <c r="AJ343" s="1479"/>
      <c r="AK343" s="1479"/>
      <c r="AL343" s="1479"/>
      <c r="AM343" s="1479"/>
      <c r="AN343" s="1479"/>
      <c r="AO343" s="1479"/>
      <c r="AP343" s="1479"/>
      <c r="AQ343" s="1479"/>
      <c r="AR343" s="1479"/>
      <c r="AS343" s="1479"/>
      <c r="AT343" s="1479"/>
      <c r="AU343" s="1479"/>
      <c r="AV343" s="1479"/>
      <c r="AW343" s="1479"/>
      <c r="AX343" s="1479"/>
      <c r="AY343" s="1479"/>
      <c r="AZ343" s="1479"/>
      <c r="BA343" s="1479"/>
      <c r="BB343" s="1479"/>
      <c r="BC343" s="1479"/>
      <c r="BD343" s="1479"/>
      <c r="BE343" s="1479"/>
      <c r="BF343" s="1479"/>
      <c r="BG343" s="1479"/>
      <c r="BH343" s="1479"/>
      <c r="BI343" s="1479"/>
      <c r="BJ343" s="388" t="s">
        <v>865</v>
      </c>
    </row>
    <row r="344" spans="1:62" s="384" customFormat="1">
      <c r="A344" s="1479"/>
      <c r="B344" s="1479"/>
      <c r="C344" s="1479"/>
      <c r="D344" s="1479"/>
      <c r="E344" s="1479"/>
      <c r="F344" s="1479"/>
      <c r="G344" s="1479"/>
      <c r="H344" s="1479"/>
      <c r="I344" s="1479"/>
      <c r="J344" s="1479"/>
      <c r="K344" s="1479"/>
      <c r="L344" s="1479"/>
      <c r="M344" s="1479"/>
      <c r="N344" s="1479"/>
      <c r="O344" s="1479"/>
      <c r="P344" s="1479"/>
      <c r="Q344" s="1479"/>
      <c r="R344" s="1479"/>
      <c r="S344" s="1479"/>
      <c r="T344" s="1479"/>
      <c r="U344" s="1479"/>
      <c r="V344" s="1479"/>
      <c r="W344" s="1479"/>
      <c r="X344" s="1479"/>
      <c r="Y344" s="1479"/>
      <c r="Z344" s="1479"/>
      <c r="AA344" s="1479"/>
      <c r="AB344" s="1479"/>
      <c r="AC344" s="1479"/>
      <c r="AD344" s="1479"/>
      <c r="AE344" s="1479"/>
      <c r="AF344" s="1479"/>
      <c r="AG344" s="1479"/>
      <c r="AH344" s="1479"/>
      <c r="AI344" s="1479"/>
      <c r="AJ344" s="1479"/>
      <c r="AK344" s="1479"/>
      <c r="AL344" s="1479"/>
      <c r="AM344" s="1479"/>
      <c r="AN344" s="1479"/>
      <c r="AO344" s="1479"/>
      <c r="AP344" s="1479"/>
      <c r="AQ344" s="1479"/>
      <c r="AR344" s="1479"/>
      <c r="AS344" s="1479"/>
      <c r="AT344" s="1479"/>
      <c r="AU344" s="1479"/>
      <c r="AV344" s="1479"/>
      <c r="AW344" s="1479"/>
      <c r="AX344" s="1479"/>
      <c r="AY344" s="1479"/>
      <c r="AZ344" s="1479"/>
      <c r="BA344" s="1479"/>
      <c r="BB344" s="1479"/>
      <c r="BC344" s="1479"/>
      <c r="BD344" s="1479"/>
      <c r="BE344" s="1479"/>
      <c r="BF344" s="1479"/>
      <c r="BG344" s="1479"/>
      <c r="BH344" s="1479"/>
      <c r="BI344" s="1479"/>
      <c r="BJ344" s="388" t="s">
        <v>865</v>
      </c>
    </row>
    <row r="345" spans="1:62" s="384" customFormat="1">
      <c r="A345" s="1479"/>
      <c r="B345" s="1479"/>
      <c r="C345" s="1479"/>
      <c r="D345" s="1479"/>
      <c r="E345" s="1479"/>
      <c r="F345" s="1479"/>
      <c r="G345" s="1479"/>
      <c r="H345" s="1479"/>
      <c r="I345" s="1479"/>
      <c r="J345" s="1479"/>
      <c r="K345" s="1479"/>
      <c r="L345" s="1479"/>
      <c r="M345" s="1479"/>
      <c r="N345" s="1479"/>
      <c r="O345" s="1479"/>
      <c r="P345" s="1479"/>
      <c r="Q345" s="1479"/>
      <c r="R345" s="1479"/>
      <c r="S345" s="1479"/>
      <c r="T345" s="1479"/>
      <c r="U345" s="1479"/>
      <c r="V345" s="1479"/>
      <c r="W345" s="1479"/>
      <c r="X345" s="1479"/>
      <c r="Y345" s="1479"/>
      <c r="Z345" s="1479"/>
      <c r="AA345" s="1479"/>
      <c r="AB345" s="1479"/>
      <c r="AC345" s="1479"/>
      <c r="AD345" s="1479"/>
      <c r="AE345" s="1479"/>
      <c r="AF345" s="1479"/>
      <c r="AG345" s="1479"/>
      <c r="AH345" s="1479"/>
      <c r="AI345" s="1479"/>
      <c r="AJ345" s="1479"/>
      <c r="AK345" s="1479"/>
      <c r="AL345" s="1479"/>
      <c r="AM345" s="1479"/>
      <c r="AN345" s="1479"/>
      <c r="AO345" s="1479"/>
      <c r="AP345" s="1479"/>
      <c r="AQ345" s="1479"/>
      <c r="AR345" s="1479"/>
      <c r="AS345" s="1479"/>
      <c r="AT345" s="1479"/>
      <c r="AU345" s="1479"/>
      <c r="AV345" s="1479"/>
      <c r="AW345" s="1479"/>
      <c r="AX345" s="1479"/>
      <c r="AY345" s="1479"/>
      <c r="AZ345" s="1479"/>
      <c r="BA345" s="1479"/>
      <c r="BB345" s="1479"/>
      <c r="BC345" s="1479"/>
      <c r="BD345" s="1479"/>
      <c r="BE345" s="1479"/>
      <c r="BF345" s="1479"/>
      <c r="BG345" s="1479"/>
      <c r="BH345" s="1479"/>
      <c r="BI345" s="1479"/>
      <c r="BJ345" s="388" t="s">
        <v>865</v>
      </c>
    </row>
    <row r="346" spans="1:62" s="384" customFormat="1">
      <c r="A346" s="1479"/>
      <c r="B346" s="1479"/>
      <c r="C346" s="1479"/>
      <c r="D346" s="1479"/>
      <c r="E346" s="1479"/>
      <c r="F346" s="1479"/>
      <c r="G346" s="1479"/>
      <c r="H346" s="1479"/>
      <c r="I346" s="1479"/>
      <c r="J346" s="1479"/>
      <c r="K346" s="1479"/>
      <c r="L346" s="1479"/>
      <c r="M346" s="1479"/>
      <c r="N346" s="1479"/>
      <c r="O346" s="1479"/>
      <c r="P346" s="1479"/>
      <c r="Q346" s="1479"/>
      <c r="R346" s="1479"/>
      <c r="S346" s="1479"/>
      <c r="T346" s="1479"/>
      <c r="U346" s="1479"/>
      <c r="V346" s="1479"/>
      <c r="W346" s="1479"/>
      <c r="X346" s="1479"/>
      <c r="Y346" s="1479"/>
      <c r="Z346" s="1479"/>
      <c r="AA346" s="1479"/>
      <c r="AB346" s="1479"/>
      <c r="AC346" s="1479"/>
      <c r="AD346" s="1479"/>
      <c r="AE346" s="1479"/>
      <c r="AF346" s="1479"/>
      <c r="AG346" s="1479"/>
      <c r="AH346" s="1479"/>
      <c r="AI346" s="1479"/>
      <c r="AJ346" s="1479"/>
      <c r="AK346" s="1479"/>
      <c r="AL346" s="1479"/>
      <c r="AM346" s="1479"/>
      <c r="AN346" s="1479"/>
      <c r="AO346" s="1479"/>
      <c r="AP346" s="1479"/>
      <c r="AQ346" s="1479"/>
      <c r="AR346" s="1479"/>
      <c r="AS346" s="1479"/>
      <c r="AT346" s="1479"/>
      <c r="AU346" s="1479"/>
      <c r="AV346" s="1479"/>
      <c r="AW346" s="1479"/>
      <c r="AX346" s="1479"/>
      <c r="AY346" s="1479"/>
      <c r="AZ346" s="1479"/>
      <c r="BA346" s="1479"/>
      <c r="BB346" s="1479"/>
      <c r="BC346" s="1479"/>
      <c r="BD346" s="1479"/>
      <c r="BE346" s="1479"/>
      <c r="BF346" s="1479"/>
      <c r="BG346" s="1479"/>
      <c r="BH346" s="1479"/>
      <c r="BI346" s="1479"/>
      <c r="BJ346" s="388" t="s">
        <v>865</v>
      </c>
    </row>
    <row r="347" spans="1:62" s="384" customFormat="1">
      <c r="A347" s="1479"/>
      <c r="B347" s="1479"/>
      <c r="C347" s="1479"/>
      <c r="D347" s="1479"/>
      <c r="E347" s="1479"/>
      <c r="F347" s="1479"/>
      <c r="G347" s="1479"/>
      <c r="H347" s="1479"/>
      <c r="I347" s="1479"/>
      <c r="J347" s="1479"/>
      <c r="K347" s="1479"/>
      <c r="L347" s="1479"/>
      <c r="M347" s="1479"/>
      <c r="N347" s="1479"/>
      <c r="O347" s="1479"/>
      <c r="P347" s="1479"/>
      <c r="Q347" s="1479"/>
      <c r="R347" s="1479"/>
      <c r="S347" s="1479"/>
      <c r="T347" s="1479"/>
      <c r="U347" s="1479"/>
      <c r="V347" s="1479"/>
      <c r="W347" s="1479"/>
      <c r="X347" s="1479"/>
      <c r="Y347" s="1479"/>
      <c r="Z347" s="1479"/>
      <c r="AA347" s="1479"/>
      <c r="AB347" s="1479"/>
      <c r="AC347" s="1479"/>
      <c r="AD347" s="1479"/>
      <c r="AE347" s="1479"/>
      <c r="AF347" s="1479"/>
      <c r="AG347" s="1479"/>
      <c r="AH347" s="1479"/>
      <c r="AI347" s="1479"/>
      <c r="AJ347" s="1479"/>
      <c r="AK347" s="1479"/>
      <c r="AL347" s="1479"/>
      <c r="AM347" s="1479"/>
      <c r="AN347" s="1479"/>
      <c r="AO347" s="1479"/>
      <c r="AP347" s="1479"/>
      <c r="AQ347" s="1479"/>
      <c r="AR347" s="1479"/>
      <c r="AS347" s="1479"/>
      <c r="AT347" s="1479"/>
      <c r="AU347" s="1479"/>
      <c r="AV347" s="1479"/>
      <c r="AW347" s="1479"/>
      <c r="AX347" s="1479"/>
      <c r="AY347" s="1479"/>
      <c r="AZ347" s="1479"/>
      <c r="BA347" s="1479"/>
      <c r="BB347" s="1479"/>
      <c r="BC347" s="1479"/>
      <c r="BD347" s="1479"/>
      <c r="BE347" s="1479"/>
      <c r="BF347" s="1479"/>
      <c r="BG347" s="1479"/>
      <c r="BH347" s="1479"/>
      <c r="BI347" s="1479"/>
      <c r="BJ347" s="388" t="s">
        <v>865</v>
      </c>
    </row>
    <row r="348" spans="1:62" s="384" customFormat="1">
      <c r="A348" s="1479"/>
      <c r="B348" s="1479"/>
      <c r="C348" s="1479"/>
      <c r="D348" s="1479"/>
      <c r="E348" s="1479"/>
      <c r="F348" s="1479"/>
      <c r="G348" s="1479"/>
      <c r="H348" s="1479"/>
      <c r="I348" s="1479"/>
      <c r="J348" s="1479"/>
      <c r="K348" s="1479"/>
      <c r="L348" s="1479"/>
      <c r="M348" s="1479"/>
      <c r="N348" s="1479"/>
      <c r="O348" s="1479"/>
      <c r="P348" s="1479"/>
      <c r="Q348" s="1479"/>
      <c r="R348" s="1479"/>
      <c r="S348" s="1479"/>
      <c r="T348" s="1479"/>
      <c r="U348" s="1479"/>
      <c r="V348" s="1479"/>
      <c r="W348" s="1479"/>
      <c r="X348" s="1479"/>
      <c r="Y348" s="1479"/>
      <c r="Z348" s="1479"/>
      <c r="AA348" s="1479"/>
      <c r="AB348" s="1479"/>
      <c r="AC348" s="1479"/>
      <c r="AD348" s="1479"/>
      <c r="AE348" s="1479"/>
      <c r="AF348" s="1479"/>
      <c r="AG348" s="1479"/>
      <c r="AH348" s="1479"/>
      <c r="AI348" s="1479"/>
      <c r="AJ348" s="1479"/>
      <c r="AK348" s="1479"/>
      <c r="AL348" s="1479"/>
      <c r="AM348" s="1479"/>
      <c r="AN348" s="1479"/>
      <c r="AO348" s="1479"/>
      <c r="AP348" s="1479"/>
      <c r="AQ348" s="1479"/>
      <c r="AR348" s="1479"/>
      <c r="AS348" s="1479"/>
      <c r="AT348" s="1479"/>
      <c r="AU348" s="1479"/>
      <c r="AV348" s="1479"/>
      <c r="AW348" s="1479"/>
      <c r="AX348" s="1479"/>
      <c r="AY348" s="1479"/>
      <c r="AZ348" s="1479"/>
      <c r="BA348" s="1479"/>
      <c r="BB348" s="1479"/>
      <c r="BC348" s="1479"/>
      <c r="BD348" s="1479"/>
      <c r="BE348" s="1479"/>
      <c r="BF348" s="1479"/>
      <c r="BG348" s="1479"/>
      <c r="BH348" s="1479"/>
      <c r="BI348" s="1479"/>
      <c r="BJ348" s="388" t="s">
        <v>865</v>
      </c>
    </row>
    <row r="349" spans="1:62" s="384" customFormat="1">
      <c r="A349" s="1479"/>
      <c r="B349" s="1479"/>
      <c r="C349" s="1479"/>
      <c r="D349" s="1479"/>
      <c r="E349" s="1479"/>
      <c r="F349" s="1479"/>
      <c r="G349" s="1479"/>
      <c r="H349" s="1479"/>
      <c r="I349" s="1479"/>
      <c r="J349" s="1479"/>
      <c r="K349" s="1479"/>
      <c r="L349" s="1479"/>
      <c r="M349" s="1479"/>
      <c r="N349" s="1479"/>
      <c r="O349" s="1479"/>
      <c r="P349" s="1479"/>
      <c r="Q349" s="1479"/>
      <c r="R349" s="1479"/>
      <c r="S349" s="1479"/>
      <c r="T349" s="1479"/>
      <c r="U349" s="1479"/>
      <c r="V349" s="1479"/>
      <c r="W349" s="1479"/>
      <c r="X349" s="1479"/>
      <c r="Y349" s="1479"/>
      <c r="Z349" s="1479"/>
      <c r="AA349" s="1479"/>
      <c r="AB349" s="1479"/>
      <c r="AC349" s="1479"/>
      <c r="AD349" s="1479"/>
      <c r="AE349" s="1479"/>
      <c r="AF349" s="1479"/>
      <c r="AG349" s="1479"/>
      <c r="AH349" s="1479"/>
      <c r="AI349" s="1479"/>
      <c r="AJ349" s="1479"/>
      <c r="AK349" s="1479"/>
      <c r="AL349" s="1479"/>
      <c r="AM349" s="1479"/>
      <c r="AN349" s="1479"/>
      <c r="AO349" s="1479"/>
      <c r="AP349" s="1479"/>
      <c r="AQ349" s="1479"/>
      <c r="AR349" s="1479"/>
      <c r="AS349" s="1479"/>
      <c r="AT349" s="1479"/>
      <c r="AU349" s="1479"/>
      <c r="AV349" s="1479"/>
      <c r="AW349" s="1479"/>
      <c r="AX349" s="1479"/>
      <c r="AY349" s="1479"/>
      <c r="AZ349" s="1479"/>
      <c r="BA349" s="1479"/>
      <c r="BB349" s="1479"/>
      <c r="BC349" s="1479"/>
      <c r="BD349" s="1479"/>
      <c r="BE349" s="1479"/>
      <c r="BF349" s="1479"/>
      <c r="BG349" s="1479"/>
      <c r="BH349" s="1479"/>
      <c r="BI349" s="1479"/>
      <c r="BJ349" s="388" t="s">
        <v>865</v>
      </c>
    </row>
    <row r="350" spans="1:62" s="384" customFormat="1">
      <c r="A350" s="1479"/>
      <c r="B350" s="1479"/>
      <c r="C350" s="1479"/>
      <c r="D350" s="1479"/>
      <c r="E350" s="1479"/>
      <c r="F350" s="1479"/>
      <c r="G350" s="1479"/>
      <c r="H350" s="1479"/>
      <c r="I350" s="1479"/>
      <c r="J350" s="1479"/>
      <c r="K350" s="1479"/>
      <c r="L350" s="1479"/>
      <c r="M350" s="1479"/>
      <c r="N350" s="1479"/>
      <c r="O350" s="1479"/>
      <c r="P350" s="1479"/>
      <c r="Q350" s="1479"/>
      <c r="R350" s="1479"/>
      <c r="S350" s="1479"/>
      <c r="T350" s="1479"/>
      <c r="U350" s="1479"/>
      <c r="V350" s="1479"/>
      <c r="W350" s="1479"/>
      <c r="X350" s="1479"/>
      <c r="Y350" s="1479"/>
      <c r="Z350" s="1479"/>
      <c r="AA350" s="1479"/>
      <c r="AB350" s="1479"/>
      <c r="AC350" s="1479"/>
      <c r="AD350" s="1479"/>
      <c r="AE350" s="1479"/>
      <c r="AF350" s="1479"/>
      <c r="AG350" s="1479"/>
      <c r="AH350" s="1479"/>
      <c r="AI350" s="1479"/>
      <c r="AJ350" s="1479"/>
      <c r="AK350" s="1479"/>
      <c r="AL350" s="1479"/>
      <c r="AM350" s="1479"/>
      <c r="AN350" s="1479"/>
      <c r="AO350" s="1479"/>
      <c r="AP350" s="1479"/>
      <c r="AQ350" s="1479"/>
      <c r="AR350" s="1479"/>
      <c r="AS350" s="1479"/>
      <c r="AT350" s="1479"/>
      <c r="AU350" s="1479"/>
      <c r="AV350" s="1479"/>
      <c r="AW350" s="1479"/>
      <c r="AX350" s="1479"/>
      <c r="AY350" s="1479"/>
      <c r="AZ350" s="1479"/>
      <c r="BA350" s="1479"/>
      <c r="BB350" s="1479"/>
      <c r="BC350" s="1479"/>
      <c r="BD350" s="1479"/>
      <c r="BE350" s="1479"/>
      <c r="BF350" s="1479"/>
      <c r="BG350" s="1479"/>
      <c r="BH350" s="1479"/>
      <c r="BI350" s="1479"/>
      <c r="BJ350" s="388" t="s">
        <v>865</v>
      </c>
    </row>
    <row r="351" spans="1:62" s="384" customFormat="1">
      <c r="A351" s="1479"/>
      <c r="B351" s="1479"/>
      <c r="C351" s="1479"/>
      <c r="D351" s="1479"/>
      <c r="E351" s="1479"/>
      <c r="F351" s="1479"/>
      <c r="G351" s="1479"/>
      <c r="H351" s="1479"/>
      <c r="I351" s="1479"/>
      <c r="J351" s="1479"/>
      <c r="K351" s="1479"/>
      <c r="L351" s="1479"/>
      <c r="M351" s="1479"/>
      <c r="N351" s="1479"/>
      <c r="O351" s="1479"/>
      <c r="P351" s="1479"/>
      <c r="Q351" s="1479"/>
      <c r="R351" s="1479"/>
      <c r="S351" s="1479"/>
      <c r="T351" s="1479"/>
      <c r="U351" s="1479"/>
      <c r="V351" s="1479"/>
      <c r="W351" s="1479"/>
      <c r="X351" s="1479"/>
      <c r="Y351" s="1479"/>
      <c r="Z351" s="1479"/>
      <c r="AA351" s="1479"/>
      <c r="AB351" s="1479"/>
      <c r="AC351" s="1479"/>
      <c r="AD351" s="1479"/>
      <c r="AE351" s="1479"/>
      <c r="AF351" s="1479"/>
      <c r="AG351" s="1479"/>
      <c r="AH351" s="1479"/>
      <c r="AI351" s="1479"/>
      <c r="AJ351" s="1479"/>
      <c r="AK351" s="1479"/>
      <c r="AL351" s="1479"/>
      <c r="AM351" s="1479"/>
      <c r="AN351" s="1479"/>
      <c r="AO351" s="1479"/>
      <c r="AP351" s="1479"/>
      <c r="AQ351" s="1479"/>
      <c r="AR351" s="1479"/>
      <c r="AS351" s="1479"/>
      <c r="AT351" s="1479"/>
      <c r="AU351" s="1479"/>
      <c r="AV351" s="1479"/>
      <c r="AW351" s="1479"/>
      <c r="AX351" s="1479"/>
      <c r="AY351" s="1479"/>
      <c r="AZ351" s="1479"/>
      <c r="BA351" s="1479"/>
      <c r="BB351" s="1479"/>
      <c r="BC351" s="1479"/>
      <c r="BD351" s="1479"/>
      <c r="BE351" s="1479"/>
      <c r="BF351" s="1479"/>
      <c r="BG351" s="1479"/>
      <c r="BH351" s="1479"/>
      <c r="BI351" s="1479"/>
      <c r="BJ351" s="388" t="s">
        <v>865</v>
      </c>
    </row>
    <row r="352" spans="1:62" s="384" customFormat="1">
      <c r="A352" s="1479"/>
      <c r="B352" s="1479"/>
      <c r="C352" s="1479"/>
      <c r="D352" s="1479"/>
      <c r="E352" s="1479"/>
      <c r="F352" s="1479"/>
      <c r="G352" s="1479"/>
      <c r="H352" s="1479"/>
      <c r="I352" s="1479"/>
      <c r="J352" s="1479"/>
      <c r="K352" s="1479"/>
      <c r="L352" s="1479"/>
      <c r="M352" s="1479"/>
      <c r="N352" s="1479"/>
      <c r="O352" s="1479"/>
      <c r="P352" s="1479"/>
      <c r="Q352" s="1479"/>
      <c r="R352" s="1479"/>
      <c r="S352" s="1479"/>
      <c r="T352" s="1479"/>
      <c r="U352" s="1479"/>
      <c r="V352" s="1479"/>
      <c r="W352" s="1479"/>
      <c r="X352" s="1479"/>
      <c r="Y352" s="1479"/>
      <c r="Z352" s="1479"/>
      <c r="AA352" s="1479"/>
      <c r="AB352" s="1479"/>
      <c r="AC352" s="1479"/>
      <c r="AD352" s="1479"/>
      <c r="AE352" s="1479"/>
      <c r="AF352" s="1479"/>
      <c r="AG352" s="1479"/>
      <c r="AH352" s="1479"/>
      <c r="AI352" s="1479"/>
      <c r="AJ352" s="1479"/>
      <c r="AK352" s="1479"/>
      <c r="AL352" s="1479"/>
      <c r="AM352" s="1479"/>
      <c r="AN352" s="1479"/>
      <c r="AO352" s="1479"/>
      <c r="AP352" s="1479"/>
      <c r="AQ352" s="1479"/>
      <c r="AR352" s="1479"/>
      <c r="AS352" s="1479"/>
      <c r="AT352" s="1479"/>
      <c r="AU352" s="1479"/>
      <c r="AV352" s="1479"/>
      <c r="AW352" s="1479"/>
      <c r="AX352" s="1479"/>
      <c r="AY352" s="1479"/>
      <c r="AZ352" s="1479"/>
      <c r="BA352" s="1479"/>
      <c r="BB352" s="1479"/>
      <c r="BC352" s="1479"/>
      <c r="BD352" s="1479"/>
      <c r="BE352" s="1479"/>
      <c r="BF352" s="1479"/>
      <c r="BG352" s="1479"/>
      <c r="BH352" s="1479"/>
      <c r="BI352" s="1479"/>
      <c r="BJ352" s="388" t="s">
        <v>865</v>
      </c>
    </row>
    <row r="353" spans="1:62" s="384" customFormat="1">
      <c r="A353" s="1479"/>
      <c r="B353" s="1479"/>
      <c r="C353" s="1479"/>
      <c r="D353" s="1479"/>
      <c r="E353" s="1479"/>
      <c r="F353" s="1479"/>
      <c r="G353" s="1479"/>
      <c r="H353" s="1479"/>
      <c r="I353" s="1479"/>
      <c r="J353" s="1479"/>
      <c r="K353" s="1479"/>
      <c r="L353" s="1479"/>
      <c r="M353" s="1479"/>
      <c r="N353" s="1479"/>
      <c r="O353" s="1479"/>
      <c r="P353" s="1479"/>
      <c r="Q353" s="1479"/>
      <c r="R353" s="1479"/>
      <c r="S353" s="1479"/>
      <c r="T353" s="1479"/>
      <c r="U353" s="1479"/>
      <c r="V353" s="1479"/>
      <c r="W353" s="1479"/>
      <c r="X353" s="1479"/>
      <c r="Y353" s="1479"/>
      <c r="Z353" s="1479"/>
      <c r="AA353" s="1479"/>
      <c r="AB353" s="1479"/>
      <c r="AC353" s="1479"/>
      <c r="AD353" s="1479"/>
      <c r="AE353" s="1479"/>
      <c r="AF353" s="1479"/>
      <c r="AG353" s="1479"/>
      <c r="AH353" s="1479"/>
      <c r="AI353" s="1479"/>
      <c r="AJ353" s="1479"/>
      <c r="AK353" s="1479"/>
      <c r="AL353" s="1479"/>
      <c r="AM353" s="1479"/>
      <c r="AN353" s="1479"/>
      <c r="AO353" s="1479"/>
      <c r="AP353" s="1479"/>
      <c r="AQ353" s="1479"/>
      <c r="AR353" s="1479"/>
      <c r="AS353" s="1479"/>
      <c r="AT353" s="1479"/>
      <c r="AU353" s="1479"/>
      <c r="AV353" s="1479"/>
      <c r="AW353" s="1479"/>
      <c r="AX353" s="1479"/>
      <c r="AY353" s="1479"/>
      <c r="AZ353" s="1479"/>
      <c r="BA353" s="1479"/>
      <c r="BB353" s="1479"/>
      <c r="BC353" s="1479"/>
      <c r="BD353" s="1479"/>
      <c r="BE353" s="1479"/>
      <c r="BF353" s="1479"/>
      <c r="BG353" s="1479"/>
      <c r="BH353" s="1479"/>
      <c r="BI353" s="1479"/>
      <c r="BJ353" s="388" t="s">
        <v>865</v>
      </c>
    </row>
    <row r="354" spans="1:62" s="384" customFormat="1">
      <c r="A354" s="1479"/>
      <c r="B354" s="1479"/>
      <c r="C354" s="1479"/>
      <c r="D354" s="1479"/>
      <c r="E354" s="1479"/>
      <c r="F354" s="1479"/>
      <c r="G354" s="1479"/>
      <c r="H354" s="1479"/>
      <c r="I354" s="1479"/>
      <c r="J354" s="1479"/>
      <c r="K354" s="1479"/>
      <c r="L354" s="1479"/>
      <c r="M354" s="1479"/>
      <c r="N354" s="1479"/>
      <c r="O354" s="1479"/>
      <c r="P354" s="1479"/>
      <c r="Q354" s="1479"/>
      <c r="R354" s="1479"/>
      <c r="S354" s="1479"/>
      <c r="T354" s="1479"/>
      <c r="U354" s="1479"/>
      <c r="V354" s="1479"/>
      <c r="W354" s="1479"/>
      <c r="X354" s="1479"/>
      <c r="Y354" s="1479"/>
      <c r="Z354" s="1479"/>
      <c r="AA354" s="1479"/>
      <c r="AB354" s="1479"/>
      <c r="AC354" s="1479"/>
      <c r="AD354" s="1479"/>
      <c r="AE354" s="1479"/>
      <c r="AF354" s="1479"/>
      <c r="AG354" s="1479"/>
      <c r="AH354" s="1479"/>
      <c r="AI354" s="1479"/>
      <c r="AJ354" s="1479"/>
      <c r="AK354" s="1479"/>
      <c r="AL354" s="1479"/>
      <c r="AM354" s="1479"/>
      <c r="AN354" s="1479"/>
      <c r="AO354" s="1479"/>
      <c r="AP354" s="1479"/>
      <c r="AQ354" s="1479"/>
      <c r="AR354" s="1479"/>
      <c r="AS354" s="1479"/>
      <c r="AT354" s="1479"/>
      <c r="AU354" s="1479"/>
      <c r="AV354" s="1479"/>
      <c r="AW354" s="1479"/>
      <c r="AX354" s="1479"/>
      <c r="AY354" s="1479"/>
      <c r="AZ354" s="1479"/>
      <c r="BA354" s="1479"/>
      <c r="BB354" s="1479"/>
      <c r="BC354" s="1479"/>
      <c r="BD354" s="1479"/>
      <c r="BE354" s="1479"/>
      <c r="BF354" s="1479"/>
      <c r="BG354" s="1479"/>
      <c r="BH354" s="1479"/>
      <c r="BI354" s="1479"/>
      <c r="BJ354" s="388" t="s">
        <v>865</v>
      </c>
    </row>
    <row r="355" spans="1:62" s="384" customFormat="1">
      <c r="A355" s="1479"/>
      <c r="B355" s="1479"/>
      <c r="C355" s="1479"/>
      <c r="D355" s="1479"/>
      <c r="E355" s="1479"/>
      <c r="F355" s="1479"/>
      <c r="G355" s="1479"/>
      <c r="H355" s="1479"/>
      <c r="I355" s="1479"/>
      <c r="J355" s="1479"/>
      <c r="K355" s="1479"/>
      <c r="L355" s="1479"/>
      <c r="M355" s="1479"/>
      <c r="N355" s="1479"/>
      <c r="O355" s="1479"/>
      <c r="P355" s="1479"/>
      <c r="Q355" s="1479"/>
      <c r="R355" s="1479"/>
      <c r="S355" s="1479"/>
      <c r="T355" s="1479"/>
      <c r="U355" s="1479"/>
      <c r="V355" s="1479"/>
      <c r="W355" s="1479"/>
      <c r="X355" s="1479"/>
      <c r="Y355" s="1479"/>
      <c r="Z355" s="1479"/>
      <c r="AA355" s="1479"/>
      <c r="AB355" s="1479"/>
      <c r="AC355" s="1479"/>
      <c r="AD355" s="1479"/>
      <c r="AE355" s="1479"/>
      <c r="AF355" s="1479"/>
      <c r="AG355" s="1479"/>
      <c r="AH355" s="1479"/>
      <c r="AI355" s="1479"/>
      <c r="AJ355" s="1479"/>
      <c r="AK355" s="1479"/>
      <c r="AL355" s="1479"/>
      <c r="AM355" s="1479"/>
      <c r="AN355" s="1479"/>
      <c r="AO355" s="1479"/>
      <c r="AP355" s="1479"/>
      <c r="AQ355" s="1479"/>
      <c r="AR355" s="1479"/>
      <c r="AS355" s="1479"/>
      <c r="AT355" s="1479"/>
      <c r="AU355" s="1479"/>
      <c r="AV355" s="1479"/>
      <c r="AW355" s="1479"/>
      <c r="AX355" s="1479"/>
      <c r="AY355" s="1479"/>
      <c r="AZ355" s="1479"/>
      <c r="BA355" s="1479"/>
      <c r="BB355" s="1479"/>
      <c r="BC355" s="1479"/>
      <c r="BD355" s="1479"/>
      <c r="BE355" s="1479"/>
      <c r="BF355" s="1479"/>
      <c r="BG355" s="1479"/>
      <c r="BH355" s="1479"/>
      <c r="BI355" s="1479"/>
      <c r="BJ355" s="388" t="s">
        <v>865</v>
      </c>
    </row>
    <row r="356" spans="1:62" s="384" customFormat="1">
      <c r="A356" s="1479"/>
      <c r="B356" s="1479"/>
      <c r="C356" s="1479"/>
      <c r="D356" s="1479"/>
      <c r="E356" s="1479"/>
      <c r="F356" s="1479"/>
      <c r="G356" s="1479"/>
      <c r="H356" s="1479"/>
      <c r="I356" s="1479"/>
      <c r="J356" s="1479"/>
      <c r="K356" s="1479"/>
      <c r="L356" s="1479"/>
      <c r="M356" s="1479"/>
      <c r="N356" s="1479"/>
      <c r="O356" s="1479"/>
      <c r="P356" s="1479"/>
      <c r="Q356" s="1479"/>
      <c r="R356" s="1479"/>
      <c r="S356" s="1479"/>
      <c r="T356" s="1479"/>
      <c r="U356" s="1479"/>
      <c r="V356" s="1479"/>
      <c r="W356" s="1479"/>
      <c r="X356" s="1479"/>
      <c r="Y356" s="1479"/>
      <c r="Z356" s="1479"/>
      <c r="AA356" s="1479"/>
      <c r="AB356" s="1479"/>
      <c r="AC356" s="1479"/>
      <c r="AD356" s="1479"/>
      <c r="AE356" s="1479"/>
      <c r="AF356" s="1479"/>
      <c r="AG356" s="1479"/>
      <c r="AH356" s="1479"/>
      <c r="AI356" s="1479"/>
      <c r="AJ356" s="1479"/>
      <c r="AK356" s="1479"/>
      <c r="AL356" s="1479"/>
      <c r="AM356" s="1479"/>
      <c r="AN356" s="1479"/>
      <c r="AO356" s="1479"/>
      <c r="AP356" s="1479"/>
      <c r="AQ356" s="1479"/>
      <c r="AR356" s="1479"/>
      <c r="AS356" s="1479"/>
      <c r="AT356" s="1479"/>
      <c r="AU356" s="1479"/>
      <c r="AV356" s="1479"/>
      <c r="AW356" s="1479"/>
      <c r="AX356" s="1479"/>
      <c r="AY356" s="1479"/>
      <c r="AZ356" s="1479"/>
      <c r="BA356" s="1479"/>
      <c r="BB356" s="1479"/>
      <c r="BC356" s="1479"/>
      <c r="BD356" s="1479"/>
      <c r="BE356" s="1479"/>
      <c r="BF356" s="1479"/>
      <c r="BG356" s="1479"/>
      <c r="BH356" s="1479"/>
      <c r="BI356" s="1479"/>
      <c r="BJ356" s="388" t="s">
        <v>865</v>
      </c>
    </row>
    <row r="357" spans="1:62" s="384" customFormat="1">
      <c r="A357" s="1479"/>
      <c r="B357" s="1479"/>
      <c r="C357" s="1479"/>
      <c r="D357" s="1479"/>
      <c r="E357" s="1479"/>
      <c r="F357" s="1479"/>
      <c r="G357" s="1479"/>
      <c r="H357" s="1479"/>
      <c r="I357" s="1479"/>
      <c r="J357" s="1479"/>
      <c r="K357" s="1479"/>
      <c r="L357" s="1479"/>
      <c r="M357" s="1479"/>
      <c r="N357" s="1479"/>
      <c r="O357" s="1479"/>
      <c r="P357" s="1479"/>
      <c r="Q357" s="1479"/>
      <c r="R357" s="1479"/>
      <c r="S357" s="1479"/>
      <c r="T357" s="1479"/>
      <c r="U357" s="1479"/>
      <c r="V357" s="1479"/>
      <c r="W357" s="1479"/>
      <c r="X357" s="1479"/>
      <c r="Y357" s="1479"/>
      <c r="Z357" s="1479"/>
      <c r="AA357" s="1479"/>
      <c r="AB357" s="1479"/>
      <c r="AC357" s="1479"/>
      <c r="AD357" s="1479"/>
      <c r="AE357" s="1479"/>
      <c r="AF357" s="1479"/>
      <c r="AG357" s="1479"/>
      <c r="AH357" s="1479"/>
      <c r="AI357" s="1479"/>
      <c r="AJ357" s="1479"/>
      <c r="AK357" s="1479"/>
      <c r="AL357" s="1479"/>
      <c r="AM357" s="1479"/>
      <c r="AN357" s="1479"/>
      <c r="AO357" s="1479"/>
      <c r="AP357" s="1479"/>
      <c r="AQ357" s="1479"/>
      <c r="AR357" s="1479"/>
      <c r="AS357" s="1479"/>
      <c r="AT357" s="1479"/>
      <c r="AU357" s="1479"/>
      <c r="AV357" s="1479"/>
      <c r="AW357" s="1479"/>
      <c r="AX357" s="1479"/>
      <c r="AY357" s="1479"/>
      <c r="AZ357" s="1479"/>
      <c r="BA357" s="1479"/>
      <c r="BB357" s="1479"/>
      <c r="BC357" s="1479"/>
      <c r="BD357" s="1479"/>
      <c r="BE357" s="1479"/>
      <c r="BF357" s="1479"/>
      <c r="BG357" s="1479"/>
      <c r="BH357" s="1479"/>
      <c r="BI357" s="1479"/>
      <c r="BJ357" s="388" t="s">
        <v>865</v>
      </c>
    </row>
    <row r="358" spans="1:62" s="384" customFormat="1">
      <c r="A358" s="1479"/>
      <c r="B358" s="1479"/>
      <c r="C358" s="1479"/>
      <c r="D358" s="1479"/>
      <c r="E358" s="1479"/>
      <c r="F358" s="1479"/>
      <c r="G358" s="1479"/>
      <c r="H358" s="1479"/>
      <c r="I358" s="1479"/>
      <c r="J358" s="1479"/>
      <c r="K358" s="1479"/>
      <c r="L358" s="1479"/>
      <c r="M358" s="1479"/>
      <c r="N358" s="1479"/>
      <c r="O358" s="1479"/>
      <c r="P358" s="1479"/>
      <c r="Q358" s="1479"/>
      <c r="R358" s="1479"/>
      <c r="S358" s="1479"/>
      <c r="T358" s="1479"/>
      <c r="U358" s="1479"/>
      <c r="V358" s="1479"/>
      <c r="W358" s="1479"/>
      <c r="X358" s="1479"/>
      <c r="Y358" s="1479"/>
      <c r="Z358" s="1479"/>
      <c r="AA358" s="1479"/>
      <c r="AB358" s="1479"/>
      <c r="AC358" s="1479"/>
      <c r="AD358" s="1479"/>
      <c r="AE358" s="1479"/>
      <c r="AF358" s="1479"/>
      <c r="AG358" s="1479"/>
      <c r="AH358" s="1479"/>
      <c r="AI358" s="1479"/>
      <c r="AJ358" s="1479"/>
      <c r="AK358" s="1479"/>
      <c r="AL358" s="1479"/>
      <c r="AM358" s="1479"/>
      <c r="AN358" s="1479"/>
      <c r="AO358" s="1479"/>
      <c r="AP358" s="1479"/>
      <c r="AQ358" s="1479"/>
      <c r="AR358" s="1479"/>
      <c r="AS358" s="1479"/>
      <c r="AT358" s="1479"/>
      <c r="AU358" s="1479"/>
      <c r="AV358" s="1479"/>
      <c r="AW358" s="1479"/>
      <c r="AX358" s="1479"/>
      <c r="AY358" s="1479"/>
      <c r="AZ358" s="1479"/>
      <c r="BA358" s="1479"/>
      <c r="BB358" s="1479"/>
      <c r="BC358" s="1479"/>
      <c r="BD358" s="1479"/>
      <c r="BE358" s="1479"/>
      <c r="BF358" s="1479"/>
      <c r="BG358" s="1479"/>
      <c r="BH358" s="1479"/>
      <c r="BI358" s="1479"/>
      <c r="BJ358" s="388" t="s">
        <v>865</v>
      </c>
    </row>
    <row r="359" spans="1:62" s="384" customFormat="1">
      <c r="A359" s="1479"/>
      <c r="B359" s="1479"/>
      <c r="C359" s="1479"/>
      <c r="D359" s="1479"/>
      <c r="E359" s="1479"/>
      <c r="F359" s="1479"/>
      <c r="G359" s="1479"/>
      <c r="H359" s="1479"/>
      <c r="I359" s="1479"/>
      <c r="J359" s="1479"/>
      <c r="K359" s="1479"/>
      <c r="L359" s="1479"/>
      <c r="M359" s="1479"/>
      <c r="N359" s="1479"/>
      <c r="O359" s="1479"/>
      <c r="P359" s="1479"/>
      <c r="Q359" s="1479"/>
      <c r="R359" s="1479"/>
      <c r="S359" s="1479"/>
      <c r="T359" s="1479"/>
      <c r="U359" s="1479"/>
      <c r="V359" s="1479"/>
      <c r="W359" s="1479"/>
      <c r="X359" s="1479"/>
      <c r="Y359" s="1479"/>
      <c r="Z359" s="1479"/>
      <c r="AA359" s="1479"/>
      <c r="AB359" s="1479"/>
      <c r="AC359" s="1479"/>
      <c r="AD359" s="1479"/>
      <c r="AE359" s="1479"/>
      <c r="AF359" s="1479"/>
      <c r="AG359" s="1479"/>
      <c r="AH359" s="1479"/>
      <c r="AI359" s="1479"/>
      <c r="AJ359" s="1479"/>
      <c r="AK359" s="1479"/>
      <c r="AL359" s="1479"/>
      <c r="AM359" s="1479"/>
      <c r="AN359" s="1479"/>
      <c r="AO359" s="1479"/>
      <c r="AP359" s="1479"/>
      <c r="AQ359" s="1479"/>
      <c r="AR359" s="1479"/>
      <c r="AS359" s="1479"/>
      <c r="AT359" s="1479"/>
      <c r="AU359" s="1479"/>
      <c r="AV359" s="1479"/>
      <c r="AW359" s="1479"/>
      <c r="AX359" s="1479"/>
      <c r="AY359" s="1479"/>
      <c r="AZ359" s="1479"/>
      <c r="BA359" s="1479"/>
      <c r="BB359" s="1479"/>
      <c r="BC359" s="1479"/>
      <c r="BD359" s="1479"/>
      <c r="BE359" s="1479"/>
      <c r="BF359" s="1479"/>
      <c r="BG359" s="1479"/>
      <c r="BH359" s="1479"/>
      <c r="BI359" s="1479"/>
      <c r="BJ359" s="388" t="s">
        <v>865</v>
      </c>
    </row>
    <row r="360" spans="1:62" s="384" customFormat="1">
      <c r="A360" s="1479"/>
      <c r="B360" s="1479"/>
      <c r="C360" s="1479"/>
      <c r="D360" s="1479"/>
      <c r="E360" s="1479"/>
      <c r="F360" s="1479"/>
      <c r="G360" s="1479"/>
      <c r="H360" s="1479"/>
      <c r="I360" s="1479"/>
      <c r="J360" s="1479"/>
      <c r="K360" s="1479"/>
      <c r="L360" s="1479"/>
      <c r="M360" s="1479"/>
      <c r="N360" s="1479"/>
      <c r="O360" s="1479"/>
      <c r="P360" s="1479"/>
      <c r="Q360" s="1479"/>
      <c r="R360" s="1479"/>
      <c r="S360" s="1479"/>
      <c r="T360" s="1479"/>
      <c r="U360" s="1479"/>
      <c r="V360" s="1479"/>
      <c r="W360" s="1479"/>
      <c r="X360" s="1479"/>
      <c r="Y360" s="1479"/>
      <c r="Z360" s="1479"/>
      <c r="AA360" s="1479"/>
      <c r="AB360" s="1479"/>
      <c r="AC360" s="1479"/>
      <c r="AD360" s="1479"/>
      <c r="AE360" s="1479"/>
      <c r="AF360" s="1479"/>
      <c r="AG360" s="1479"/>
      <c r="AH360" s="1479"/>
      <c r="AI360" s="1479"/>
      <c r="AJ360" s="1479"/>
      <c r="AK360" s="1479"/>
      <c r="AL360" s="1479"/>
      <c r="AM360" s="1479"/>
      <c r="AN360" s="1479"/>
      <c r="AO360" s="1479"/>
      <c r="AP360" s="1479"/>
      <c r="AQ360" s="1479"/>
      <c r="AR360" s="1479"/>
      <c r="AS360" s="1479"/>
      <c r="AT360" s="1479"/>
      <c r="AU360" s="1479"/>
      <c r="AV360" s="1479"/>
      <c r="AW360" s="1479"/>
      <c r="AX360" s="1479"/>
      <c r="AY360" s="1479"/>
      <c r="AZ360" s="1479"/>
      <c r="BA360" s="1479"/>
      <c r="BB360" s="1479"/>
      <c r="BC360" s="1479"/>
      <c r="BD360" s="1479"/>
      <c r="BE360" s="1479"/>
      <c r="BF360" s="1479"/>
      <c r="BG360" s="1479"/>
      <c r="BH360" s="1479"/>
      <c r="BI360" s="1479"/>
      <c r="BJ360" s="388" t="s">
        <v>865</v>
      </c>
    </row>
    <row r="361" spans="1:62" s="384" customFormat="1">
      <c r="A361" s="1479"/>
      <c r="B361" s="1479"/>
      <c r="C361" s="1479"/>
      <c r="D361" s="1479"/>
      <c r="E361" s="1479"/>
      <c r="F361" s="1479"/>
      <c r="G361" s="1479"/>
      <c r="H361" s="1479"/>
      <c r="I361" s="1479"/>
      <c r="J361" s="1479"/>
      <c r="K361" s="1479"/>
      <c r="L361" s="1479"/>
      <c r="M361" s="1479"/>
      <c r="N361" s="1479"/>
      <c r="O361" s="1479"/>
      <c r="P361" s="1479"/>
      <c r="Q361" s="1479"/>
      <c r="R361" s="1479"/>
      <c r="S361" s="1479"/>
      <c r="T361" s="1479"/>
      <c r="U361" s="1479"/>
      <c r="V361" s="1479"/>
      <c r="W361" s="1479"/>
      <c r="X361" s="1479"/>
      <c r="Y361" s="1479"/>
      <c r="Z361" s="1479"/>
      <c r="AA361" s="1479"/>
      <c r="AB361" s="1479"/>
      <c r="AC361" s="1479"/>
      <c r="AD361" s="1479"/>
      <c r="AE361" s="1479"/>
      <c r="AF361" s="1479"/>
      <c r="AG361" s="1479"/>
      <c r="AH361" s="1479"/>
      <c r="AI361" s="1479"/>
      <c r="AJ361" s="1479"/>
      <c r="AK361" s="1479"/>
      <c r="AL361" s="1479"/>
      <c r="AM361" s="1479"/>
      <c r="AN361" s="1479"/>
      <c r="AO361" s="1479"/>
      <c r="AP361" s="1479"/>
      <c r="AQ361" s="1479"/>
      <c r="AR361" s="1479"/>
      <c r="AS361" s="1479"/>
      <c r="AT361" s="1479"/>
      <c r="AU361" s="1479"/>
      <c r="AV361" s="1479"/>
      <c r="AW361" s="1479"/>
      <c r="AX361" s="1479"/>
      <c r="AY361" s="1479"/>
      <c r="AZ361" s="1479"/>
      <c r="BA361" s="1479"/>
      <c r="BB361" s="1479"/>
      <c r="BC361" s="1479"/>
      <c r="BD361" s="1479"/>
      <c r="BE361" s="1479"/>
      <c r="BF361" s="1479"/>
      <c r="BG361" s="1479"/>
      <c r="BH361" s="1479"/>
      <c r="BI361" s="1479"/>
      <c r="BJ361" s="388" t="s">
        <v>865</v>
      </c>
    </row>
    <row r="362" spans="1:62" s="384" customFormat="1">
      <c r="A362" s="1479"/>
      <c r="B362" s="1479"/>
      <c r="C362" s="1479"/>
      <c r="D362" s="1479"/>
      <c r="E362" s="1479"/>
      <c r="F362" s="1479"/>
      <c r="G362" s="1479"/>
      <c r="H362" s="1479"/>
      <c r="I362" s="1479"/>
      <c r="J362" s="1479"/>
      <c r="K362" s="1479"/>
      <c r="L362" s="1479"/>
      <c r="M362" s="1479"/>
      <c r="N362" s="1479"/>
      <c r="O362" s="1479"/>
      <c r="P362" s="1479"/>
      <c r="Q362" s="1479"/>
      <c r="R362" s="1479"/>
      <c r="S362" s="1479"/>
      <c r="T362" s="1479"/>
      <c r="U362" s="1479"/>
      <c r="V362" s="1479"/>
      <c r="W362" s="1479"/>
      <c r="X362" s="1479"/>
      <c r="Y362" s="1479"/>
      <c r="Z362" s="1479"/>
      <c r="AA362" s="1479"/>
      <c r="AB362" s="1479"/>
      <c r="AC362" s="1479"/>
      <c r="AD362" s="1479"/>
      <c r="AE362" s="1479"/>
      <c r="AF362" s="1479"/>
      <c r="AG362" s="1479"/>
      <c r="AH362" s="1479"/>
      <c r="AI362" s="1479"/>
      <c r="AJ362" s="1479"/>
      <c r="AK362" s="1479"/>
      <c r="AL362" s="1479"/>
      <c r="AM362" s="1479"/>
      <c r="AN362" s="1479"/>
      <c r="AO362" s="1479"/>
      <c r="AP362" s="1479"/>
      <c r="AQ362" s="1479"/>
      <c r="AR362" s="1479"/>
      <c r="AS362" s="1479"/>
      <c r="AT362" s="1479"/>
      <c r="AU362" s="1479"/>
      <c r="AV362" s="1479"/>
      <c r="AW362" s="1479"/>
      <c r="AX362" s="1479"/>
      <c r="AY362" s="1479"/>
      <c r="AZ362" s="1479"/>
      <c r="BA362" s="1479"/>
      <c r="BB362" s="1479"/>
      <c r="BC362" s="1479"/>
      <c r="BD362" s="1479"/>
      <c r="BE362" s="1479"/>
      <c r="BF362" s="1479"/>
      <c r="BG362" s="1479"/>
      <c r="BH362" s="1479"/>
      <c r="BI362" s="1479"/>
      <c r="BJ362" s="388" t="s">
        <v>865</v>
      </c>
    </row>
    <row r="363" spans="1:62" s="384" customFormat="1">
      <c r="A363" s="1479"/>
      <c r="B363" s="1479"/>
      <c r="C363" s="1479"/>
      <c r="D363" s="1479"/>
      <c r="E363" s="1479"/>
      <c r="F363" s="1479"/>
      <c r="G363" s="1479"/>
      <c r="H363" s="1479"/>
      <c r="I363" s="1479"/>
      <c r="J363" s="1479"/>
      <c r="K363" s="1479"/>
      <c r="L363" s="1479"/>
      <c r="M363" s="1479"/>
      <c r="N363" s="1479"/>
      <c r="O363" s="1479"/>
      <c r="P363" s="1479"/>
      <c r="Q363" s="1479"/>
      <c r="R363" s="1479"/>
      <c r="S363" s="1479"/>
      <c r="T363" s="1479"/>
      <c r="U363" s="1479"/>
      <c r="V363" s="1479"/>
      <c r="W363" s="1479"/>
      <c r="X363" s="1479"/>
      <c r="Y363" s="1479"/>
      <c r="Z363" s="1479"/>
      <c r="AA363" s="1479"/>
      <c r="AB363" s="1479"/>
      <c r="AC363" s="1479"/>
      <c r="AD363" s="1479"/>
      <c r="AE363" s="1479"/>
      <c r="AF363" s="1479"/>
      <c r="AG363" s="1479"/>
      <c r="AH363" s="1479"/>
      <c r="AI363" s="1479"/>
      <c r="AJ363" s="1479"/>
      <c r="AK363" s="1479"/>
      <c r="AL363" s="1479"/>
      <c r="AM363" s="1479"/>
      <c r="AN363" s="1479"/>
      <c r="AO363" s="1479"/>
      <c r="AP363" s="1479"/>
      <c r="AQ363" s="1479"/>
      <c r="AR363" s="1479"/>
      <c r="AS363" s="1479"/>
      <c r="AT363" s="1479"/>
      <c r="AU363" s="1479"/>
      <c r="AV363" s="1479"/>
      <c r="AW363" s="1479"/>
      <c r="AX363" s="1479"/>
      <c r="AY363" s="1479"/>
      <c r="AZ363" s="1479"/>
      <c r="BA363" s="1479"/>
      <c r="BB363" s="1479"/>
      <c r="BC363" s="1479"/>
      <c r="BD363" s="1479"/>
      <c r="BE363" s="1479"/>
      <c r="BF363" s="1479"/>
      <c r="BG363" s="1479"/>
      <c r="BH363" s="1479"/>
      <c r="BI363" s="1479"/>
      <c r="BJ363" s="388" t="s">
        <v>865</v>
      </c>
    </row>
    <row r="364" spans="1:62" s="384" customFormat="1">
      <c r="A364" s="1479"/>
      <c r="B364" s="1479"/>
      <c r="C364" s="1479"/>
      <c r="D364" s="1479"/>
      <c r="E364" s="1479"/>
      <c r="F364" s="1479"/>
      <c r="G364" s="1479"/>
      <c r="H364" s="1479"/>
      <c r="I364" s="1479"/>
      <c r="J364" s="1479"/>
      <c r="K364" s="1479"/>
      <c r="L364" s="1479"/>
      <c r="M364" s="1479"/>
      <c r="N364" s="1479"/>
      <c r="O364" s="1479"/>
      <c r="P364" s="1479"/>
      <c r="Q364" s="1479"/>
      <c r="R364" s="1479"/>
      <c r="S364" s="1479"/>
      <c r="T364" s="1479"/>
      <c r="U364" s="1479"/>
      <c r="V364" s="1479"/>
      <c r="W364" s="1479"/>
      <c r="X364" s="1479"/>
      <c r="Y364" s="1479"/>
      <c r="Z364" s="1479"/>
      <c r="AA364" s="1479"/>
      <c r="AB364" s="1479"/>
      <c r="AC364" s="1479"/>
      <c r="AD364" s="1479"/>
      <c r="AE364" s="1479"/>
      <c r="AF364" s="1479"/>
      <c r="AG364" s="1479"/>
      <c r="AH364" s="1479"/>
      <c r="AI364" s="1479"/>
      <c r="AJ364" s="1479"/>
      <c r="AK364" s="1479"/>
      <c r="AL364" s="1479"/>
      <c r="AM364" s="1479"/>
      <c r="AN364" s="1479"/>
      <c r="AO364" s="1479"/>
      <c r="AP364" s="1479"/>
      <c r="AQ364" s="1479"/>
      <c r="AR364" s="1479"/>
      <c r="AS364" s="1479"/>
      <c r="AT364" s="1479"/>
      <c r="AU364" s="1479"/>
      <c r="AV364" s="1479"/>
      <c r="AW364" s="1479"/>
      <c r="AX364" s="1479"/>
      <c r="AY364" s="1479"/>
      <c r="AZ364" s="1479"/>
      <c r="BA364" s="1479"/>
      <c r="BB364" s="1479"/>
      <c r="BC364" s="1479"/>
      <c r="BD364" s="1479"/>
      <c r="BE364" s="1479"/>
      <c r="BF364" s="1479"/>
      <c r="BG364" s="1479"/>
      <c r="BH364" s="1479"/>
      <c r="BI364" s="1479"/>
      <c r="BJ364" s="388" t="s">
        <v>865</v>
      </c>
    </row>
    <row r="365" spans="1:62" s="384" customFormat="1">
      <c r="A365" s="1479"/>
      <c r="B365" s="1479"/>
      <c r="C365" s="1479"/>
      <c r="D365" s="1479"/>
      <c r="E365" s="1479"/>
      <c r="F365" s="1479"/>
      <c r="G365" s="1479"/>
      <c r="H365" s="1479"/>
      <c r="I365" s="1479"/>
      <c r="J365" s="1479"/>
      <c r="K365" s="1479"/>
      <c r="L365" s="1479"/>
      <c r="M365" s="1479"/>
      <c r="N365" s="1479"/>
      <c r="O365" s="1479"/>
      <c r="P365" s="1479"/>
      <c r="Q365" s="1479"/>
      <c r="R365" s="1479"/>
      <c r="S365" s="1479"/>
      <c r="T365" s="1479"/>
      <c r="U365" s="1479"/>
      <c r="V365" s="1479"/>
      <c r="W365" s="1479"/>
      <c r="X365" s="1479"/>
      <c r="Y365" s="1479"/>
      <c r="Z365" s="1479"/>
      <c r="AA365" s="1479"/>
      <c r="AB365" s="1479"/>
      <c r="AC365" s="1479"/>
      <c r="AD365" s="1479"/>
      <c r="AE365" s="1479"/>
      <c r="AF365" s="1479"/>
      <c r="AG365" s="1479"/>
      <c r="AH365" s="1479"/>
      <c r="AI365" s="1479"/>
      <c r="AJ365" s="1479"/>
      <c r="AK365" s="1479"/>
      <c r="AL365" s="1479"/>
      <c r="AM365" s="1479"/>
      <c r="AN365" s="1479"/>
      <c r="AO365" s="1479"/>
      <c r="AP365" s="1479"/>
      <c r="AQ365" s="1479"/>
      <c r="AR365" s="1479"/>
      <c r="AS365" s="1479"/>
      <c r="AT365" s="1479"/>
      <c r="AU365" s="1479"/>
      <c r="AV365" s="1479"/>
      <c r="AW365" s="1479"/>
      <c r="AX365" s="1479"/>
      <c r="AY365" s="1479"/>
      <c r="AZ365" s="1479"/>
      <c r="BA365" s="1479"/>
      <c r="BB365" s="1479"/>
      <c r="BC365" s="1479"/>
      <c r="BD365" s="1479"/>
      <c r="BE365" s="1479"/>
      <c r="BF365" s="1479"/>
      <c r="BG365" s="1479"/>
      <c r="BH365" s="1479"/>
      <c r="BI365" s="1479"/>
      <c r="BJ365" s="388" t="s">
        <v>865</v>
      </c>
    </row>
    <row r="366" spans="1:62" s="384" customFormat="1">
      <c r="A366" s="1479"/>
      <c r="B366" s="1479"/>
      <c r="C366" s="1479"/>
      <c r="D366" s="1479"/>
      <c r="E366" s="1479"/>
      <c r="F366" s="1479"/>
      <c r="G366" s="1479"/>
      <c r="H366" s="1479"/>
      <c r="I366" s="1479"/>
      <c r="J366" s="1479"/>
      <c r="K366" s="1479"/>
      <c r="L366" s="1479"/>
      <c r="M366" s="1479"/>
      <c r="N366" s="1479"/>
      <c r="O366" s="1479"/>
      <c r="P366" s="1479"/>
      <c r="Q366" s="1479"/>
      <c r="R366" s="1479"/>
      <c r="S366" s="1479"/>
      <c r="T366" s="1479"/>
      <c r="U366" s="1479"/>
      <c r="V366" s="1479"/>
      <c r="W366" s="1479"/>
      <c r="X366" s="1479"/>
      <c r="Y366" s="1479"/>
      <c r="Z366" s="1479"/>
      <c r="AA366" s="1479"/>
      <c r="AB366" s="1479"/>
      <c r="AC366" s="1479"/>
      <c r="AD366" s="1479"/>
      <c r="AE366" s="1479"/>
      <c r="AF366" s="1479"/>
      <c r="AG366" s="1479"/>
      <c r="AH366" s="1479"/>
      <c r="AI366" s="1479"/>
      <c r="AJ366" s="1479"/>
      <c r="AK366" s="1479"/>
      <c r="AL366" s="1479"/>
      <c r="AM366" s="1479"/>
      <c r="AN366" s="1479"/>
      <c r="AO366" s="1479"/>
      <c r="AP366" s="1479"/>
      <c r="AQ366" s="1479"/>
      <c r="AR366" s="1479"/>
      <c r="AS366" s="1479"/>
      <c r="AT366" s="1479"/>
      <c r="AU366" s="1479"/>
      <c r="AV366" s="1479"/>
      <c r="AW366" s="1479"/>
      <c r="AX366" s="1479"/>
      <c r="AY366" s="1479"/>
      <c r="AZ366" s="1479"/>
      <c r="BA366" s="1479"/>
      <c r="BB366" s="1479"/>
      <c r="BC366" s="1479"/>
      <c r="BD366" s="1479"/>
      <c r="BE366" s="1479"/>
      <c r="BF366" s="1479"/>
      <c r="BG366" s="1479"/>
      <c r="BH366" s="1479"/>
      <c r="BI366" s="1479"/>
      <c r="BJ366" s="388" t="s">
        <v>865</v>
      </c>
    </row>
    <row r="367" spans="1:62" s="384" customFormat="1">
      <c r="A367" s="1479"/>
      <c r="B367" s="1479"/>
      <c r="C367" s="1479"/>
      <c r="D367" s="1479"/>
      <c r="E367" s="1479"/>
      <c r="F367" s="1479"/>
      <c r="G367" s="1479"/>
      <c r="H367" s="1479"/>
      <c r="I367" s="1479"/>
      <c r="J367" s="1479"/>
      <c r="K367" s="1479"/>
      <c r="L367" s="1479"/>
      <c r="M367" s="1479"/>
      <c r="N367" s="1479"/>
      <c r="O367" s="1479"/>
      <c r="P367" s="1479"/>
      <c r="Q367" s="1479"/>
      <c r="R367" s="1479"/>
      <c r="S367" s="1479"/>
      <c r="T367" s="1479"/>
      <c r="U367" s="1479"/>
      <c r="V367" s="1479"/>
      <c r="W367" s="1479"/>
      <c r="X367" s="1479"/>
      <c r="Y367" s="1479"/>
      <c r="Z367" s="1479"/>
      <c r="AA367" s="1479"/>
      <c r="AB367" s="1479"/>
      <c r="AC367" s="1479"/>
      <c r="AD367" s="1479"/>
      <c r="AE367" s="1479"/>
      <c r="AF367" s="1479"/>
      <c r="AG367" s="1479"/>
      <c r="AH367" s="1479"/>
      <c r="AI367" s="1479"/>
      <c r="AJ367" s="1479"/>
      <c r="AK367" s="1479"/>
      <c r="AL367" s="1479"/>
      <c r="AM367" s="1479"/>
      <c r="AN367" s="1479"/>
      <c r="AO367" s="1479"/>
      <c r="AP367" s="1479"/>
      <c r="AQ367" s="1479"/>
      <c r="AR367" s="1479"/>
      <c r="AS367" s="1479"/>
      <c r="AT367" s="1479"/>
      <c r="AU367" s="1479"/>
      <c r="AV367" s="1479"/>
      <c r="AW367" s="1479"/>
      <c r="AX367" s="1479"/>
      <c r="AY367" s="1479"/>
      <c r="AZ367" s="1479"/>
      <c r="BA367" s="1479"/>
      <c r="BB367" s="1479"/>
      <c r="BC367" s="1479"/>
      <c r="BD367" s="1479"/>
      <c r="BE367" s="1479"/>
      <c r="BF367" s="1479"/>
      <c r="BG367" s="1479"/>
      <c r="BH367" s="1479"/>
      <c r="BI367" s="1479"/>
      <c r="BJ367" s="388" t="s">
        <v>865</v>
      </c>
    </row>
    <row r="368" spans="1:62" s="384" customFormat="1">
      <c r="A368" s="1479"/>
      <c r="B368" s="1479"/>
      <c r="C368" s="1479"/>
      <c r="D368" s="1479"/>
      <c r="E368" s="1479"/>
      <c r="F368" s="1479"/>
      <c r="G368" s="1479"/>
      <c r="H368" s="1479"/>
      <c r="I368" s="1479"/>
      <c r="J368" s="1479"/>
      <c r="K368" s="1479"/>
      <c r="L368" s="1479"/>
      <c r="M368" s="1479"/>
      <c r="N368" s="1479"/>
      <c r="O368" s="1479"/>
      <c r="P368" s="1479"/>
      <c r="Q368" s="1479"/>
      <c r="R368" s="1479"/>
      <c r="S368" s="1479"/>
      <c r="T368" s="1479"/>
      <c r="U368" s="1479"/>
      <c r="V368" s="1479"/>
      <c r="W368" s="1479"/>
      <c r="X368" s="1479"/>
      <c r="Y368" s="1479"/>
      <c r="Z368" s="1479"/>
      <c r="AA368" s="1479"/>
      <c r="AB368" s="1479"/>
      <c r="AC368" s="1479"/>
      <c r="AD368" s="1479"/>
      <c r="AE368" s="1479"/>
      <c r="AF368" s="1479"/>
      <c r="AG368" s="1479"/>
      <c r="AH368" s="1479"/>
      <c r="AI368" s="1479"/>
      <c r="AJ368" s="1479"/>
      <c r="AK368" s="1479"/>
      <c r="AL368" s="1479"/>
      <c r="AM368" s="1479"/>
      <c r="AN368" s="1479"/>
      <c r="AO368" s="1479"/>
      <c r="AP368" s="1479"/>
      <c r="AQ368" s="1479"/>
      <c r="AR368" s="1479"/>
      <c r="AS368" s="1479"/>
      <c r="AT368" s="1479"/>
      <c r="AU368" s="1479"/>
      <c r="AV368" s="1479"/>
      <c r="AW368" s="1479"/>
      <c r="AX368" s="1479"/>
      <c r="AY368" s="1479"/>
      <c r="AZ368" s="1479"/>
      <c r="BA368" s="1479"/>
      <c r="BB368" s="1479"/>
      <c r="BC368" s="1479"/>
      <c r="BD368" s="1479"/>
      <c r="BE368" s="1479"/>
      <c r="BF368" s="1479"/>
      <c r="BG368" s="1479"/>
      <c r="BH368" s="1479"/>
      <c r="BI368" s="1479"/>
      <c r="BJ368" s="388" t="s">
        <v>865</v>
      </c>
    </row>
    <row r="369" spans="1:62" s="384" customFormat="1">
      <c r="A369" s="1479"/>
      <c r="B369" s="1479"/>
      <c r="C369" s="1479"/>
      <c r="D369" s="1479"/>
      <c r="E369" s="1479"/>
      <c r="F369" s="1479"/>
      <c r="G369" s="1479"/>
      <c r="H369" s="1479"/>
      <c r="I369" s="1479"/>
      <c r="J369" s="1479"/>
      <c r="K369" s="1479"/>
      <c r="L369" s="1479"/>
      <c r="M369" s="1479"/>
      <c r="N369" s="1479"/>
      <c r="O369" s="1479"/>
      <c r="P369" s="1479"/>
      <c r="Q369" s="1479"/>
      <c r="R369" s="1479"/>
      <c r="S369" s="1479"/>
      <c r="T369" s="1479"/>
      <c r="U369" s="1479"/>
      <c r="V369" s="1479"/>
      <c r="W369" s="1479"/>
      <c r="X369" s="1479"/>
      <c r="Y369" s="1479"/>
      <c r="Z369" s="1479"/>
      <c r="AA369" s="1479"/>
      <c r="AB369" s="1479"/>
      <c r="AC369" s="1479"/>
      <c r="AD369" s="1479"/>
      <c r="AE369" s="1479"/>
      <c r="AF369" s="1479"/>
      <c r="AG369" s="1479"/>
      <c r="AH369" s="1479"/>
      <c r="AI369" s="1479"/>
      <c r="AJ369" s="1479"/>
      <c r="AK369" s="1479"/>
      <c r="AL369" s="1479"/>
      <c r="AM369" s="1479"/>
      <c r="AN369" s="1479"/>
      <c r="AO369" s="1479"/>
      <c r="AP369" s="1479"/>
      <c r="AQ369" s="1479"/>
      <c r="AR369" s="1479"/>
      <c r="AS369" s="1479"/>
      <c r="AT369" s="1479"/>
      <c r="AU369" s="1479"/>
      <c r="AV369" s="1479"/>
      <c r="AW369" s="1479"/>
      <c r="AX369" s="1479"/>
      <c r="AY369" s="1479"/>
      <c r="AZ369" s="1479"/>
      <c r="BA369" s="1479"/>
      <c r="BB369" s="1479"/>
      <c r="BC369" s="1479"/>
      <c r="BD369" s="1479"/>
      <c r="BE369" s="1479"/>
      <c r="BF369" s="1479"/>
      <c r="BG369" s="1479"/>
      <c r="BH369" s="1479"/>
      <c r="BI369" s="1479"/>
      <c r="BJ369" s="388" t="s">
        <v>865</v>
      </c>
    </row>
    <row r="370" spans="1:62" s="384" customFormat="1">
      <c r="A370" s="1479"/>
      <c r="B370" s="1479"/>
      <c r="C370" s="1479"/>
      <c r="D370" s="1479"/>
      <c r="E370" s="1479"/>
      <c r="F370" s="1479"/>
      <c r="G370" s="1479"/>
      <c r="H370" s="1479"/>
      <c r="I370" s="1479"/>
      <c r="J370" s="1479"/>
      <c r="K370" s="1479"/>
      <c r="L370" s="1479"/>
      <c r="M370" s="1479"/>
      <c r="N370" s="1479"/>
      <c r="O370" s="1479"/>
      <c r="P370" s="1479"/>
      <c r="Q370" s="1479"/>
      <c r="R370" s="1479"/>
      <c r="S370" s="1479"/>
      <c r="T370" s="1479"/>
      <c r="U370" s="1479"/>
      <c r="V370" s="1479"/>
      <c r="W370" s="1479"/>
      <c r="X370" s="1479"/>
      <c r="Y370" s="1479"/>
      <c r="Z370" s="1479"/>
      <c r="AA370" s="1479"/>
      <c r="AB370" s="1479"/>
      <c r="AC370" s="1479"/>
      <c r="AD370" s="1479"/>
      <c r="AE370" s="1479"/>
      <c r="AF370" s="1479"/>
      <c r="AG370" s="1479"/>
      <c r="AH370" s="1479"/>
      <c r="AI370" s="1479"/>
      <c r="AJ370" s="1479"/>
      <c r="AK370" s="1479"/>
      <c r="AL370" s="1479"/>
      <c r="AM370" s="1479"/>
      <c r="AN370" s="1479"/>
      <c r="AO370" s="1479"/>
      <c r="AP370" s="1479"/>
      <c r="AQ370" s="1479"/>
      <c r="AR370" s="1479"/>
      <c r="AS370" s="1479"/>
      <c r="AT370" s="1479"/>
      <c r="AU370" s="1479"/>
      <c r="AV370" s="1479"/>
      <c r="AW370" s="1479"/>
      <c r="AX370" s="1479"/>
      <c r="AY370" s="1479"/>
      <c r="AZ370" s="1479"/>
      <c r="BA370" s="1479"/>
      <c r="BB370" s="1479"/>
      <c r="BC370" s="1479"/>
      <c r="BD370" s="1479"/>
      <c r="BE370" s="1479"/>
      <c r="BF370" s="1479"/>
      <c r="BG370" s="1479"/>
      <c r="BH370" s="1479"/>
      <c r="BI370" s="1479"/>
      <c r="BJ370" s="388" t="s">
        <v>865</v>
      </c>
    </row>
    <row r="371" spans="1:62" s="384" customFormat="1">
      <c r="A371" s="1479"/>
      <c r="B371" s="1479"/>
      <c r="C371" s="1479"/>
      <c r="D371" s="1479"/>
      <c r="E371" s="1479"/>
      <c r="F371" s="1479"/>
      <c r="G371" s="1479"/>
      <c r="H371" s="1479"/>
      <c r="I371" s="1479"/>
      <c r="J371" s="1479"/>
      <c r="K371" s="1479"/>
      <c r="L371" s="1479"/>
      <c r="M371" s="1479"/>
      <c r="N371" s="1479"/>
      <c r="O371" s="1479"/>
      <c r="P371" s="1479"/>
      <c r="Q371" s="1479"/>
      <c r="R371" s="1479"/>
      <c r="S371" s="1479"/>
      <c r="T371" s="1479"/>
      <c r="U371" s="1479"/>
      <c r="V371" s="1479"/>
      <c r="W371" s="1479"/>
      <c r="X371" s="1479"/>
      <c r="Y371" s="1479"/>
      <c r="Z371" s="1479"/>
      <c r="AA371" s="1479"/>
      <c r="AB371" s="1479"/>
      <c r="AC371" s="1479"/>
      <c r="AD371" s="1479"/>
      <c r="AE371" s="1479"/>
      <c r="AF371" s="1479"/>
      <c r="AG371" s="1479"/>
      <c r="AH371" s="1479"/>
      <c r="AI371" s="1479"/>
      <c r="AJ371" s="1479"/>
      <c r="AK371" s="1479"/>
      <c r="AL371" s="1479"/>
      <c r="AM371" s="1479"/>
      <c r="AN371" s="1479"/>
      <c r="AO371" s="1479"/>
      <c r="AP371" s="1479"/>
      <c r="AQ371" s="1479"/>
      <c r="AR371" s="1479"/>
      <c r="AS371" s="1479"/>
      <c r="AT371" s="1479"/>
      <c r="AU371" s="1479"/>
      <c r="AV371" s="1479"/>
      <c r="AW371" s="1479"/>
      <c r="AX371" s="1479"/>
      <c r="AY371" s="1479"/>
      <c r="AZ371" s="1479"/>
      <c r="BA371" s="1479"/>
      <c r="BB371" s="1479"/>
      <c r="BC371" s="1479"/>
      <c r="BD371" s="1479"/>
      <c r="BE371" s="1479"/>
      <c r="BF371" s="1479"/>
      <c r="BG371" s="1479"/>
      <c r="BH371" s="1479"/>
      <c r="BI371" s="1479"/>
      <c r="BJ371" s="388" t="s">
        <v>865</v>
      </c>
    </row>
    <row r="372" spans="1:62" s="384" customFormat="1">
      <c r="A372" s="1479"/>
      <c r="B372" s="1479"/>
      <c r="C372" s="1479"/>
      <c r="D372" s="1479"/>
      <c r="E372" s="1479"/>
      <c r="F372" s="1479"/>
      <c r="G372" s="1479"/>
      <c r="H372" s="1479"/>
      <c r="I372" s="1479"/>
      <c r="J372" s="1479"/>
      <c r="K372" s="1479"/>
      <c r="L372" s="1479"/>
      <c r="M372" s="1479"/>
      <c r="N372" s="1479"/>
      <c r="O372" s="1479"/>
      <c r="P372" s="1479"/>
      <c r="Q372" s="1479"/>
      <c r="R372" s="1479"/>
      <c r="S372" s="1479"/>
      <c r="T372" s="1479"/>
      <c r="U372" s="1479"/>
      <c r="V372" s="1479"/>
      <c r="W372" s="1479"/>
      <c r="X372" s="1479"/>
      <c r="Y372" s="1479"/>
      <c r="Z372" s="1479"/>
      <c r="AA372" s="1479"/>
      <c r="AB372" s="1479"/>
      <c r="AC372" s="1479"/>
      <c r="AD372" s="1479"/>
      <c r="AE372" s="1479"/>
      <c r="AF372" s="1479"/>
      <c r="AG372" s="1479"/>
      <c r="AH372" s="1479"/>
      <c r="AI372" s="1479"/>
      <c r="AJ372" s="1479"/>
      <c r="AK372" s="1479"/>
      <c r="AL372" s="1479"/>
      <c r="AM372" s="1479"/>
      <c r="AN372" s="1479"/>
      <c r="AO372" s="1479"/>
      <c r="AP372" s="1479"/>
      <c r="AQ372" s="1479"/>
      <c r="AR372" s="1479"/>
      <c r="AS372" s="1479"/>
      <c r="AT372" s="1479"/>
      <c r="AU372" s="1479"/>
      <c r="AV372" s="1479"/>
      <c r="AW372" s="1479"/>
      <c r="AX372" s="1479"/>
      <c r="AY372" s="1479"/>
      <c r="AZ372" s="1479"/>
      <c r="BA372" s="1479"/>
      <c r="BB372" s="1479"/>
      <c r="BC372" s="1479"/>
      <c r="BD372" s="1479"/>
      <c r="BE372" s="1479"/>
      <c r="BF372" s="1479"/>
      <c r="BG372" s="1479"/>
      <c r="BH372" s="1479"/>
      <c r="BI372" s="1479"/>
      <c r="BJ372" s="388" t="s">
        <v>865</v>
      </c>
    </row>
    <row r="373" spans="1:62" s="384" customFormat="1">
      <c r="A373" s="1479"/>
      <c r="B373" s="1479"/>
      <c r="C373" s="1479"/>
      <c r="D373" s="1479"/>
      <c r="E373" s="1479"/>
      <c r="F373" s="1479"/>
      <c r="G373" s="1479"/>
      <c r="H373" s="1479"/>
      <c r="I373" s="1479"/>
      <c r="J373" s="1479"/>
      <c r="K373" s="1479"/>
      <c r="L373" s="1479"/>
      <c r="M373" s="1479"/>
      <c r="N373" s="1479"/>
      <c r="O373" s="1479"/>
      <c r="P373" s="1479"/>
      <c r="Q373" s="1479"/>
      <c r="R373" s="1479"/>
      <c r="S373" s="1479"/>
      <c r="T373" s="1479"/>
      <c r="U373" s="1479"/>
      <c r="V373" s="1479"/>
      <c r="W373" s="1479"/>
      <c r="X373" s="1479"/>
      <c r="Y373" s="1479"/>
      <c r="Z373" s="1479"/>
      <c r="AA373" s="1479"/>
      <c r="AB373" s="1479"/>
      <c r="AC373" s="1479"/>
      <c r="AD373" s="1479"/>
      <c r="AE373" s="1479"/>
      <c r="AF373" s="1479"/>
      <c r="AG373" s="1479"/>
      <c r="AH373" s="1479"/>
      <c r="AI373" s="1479"/>
      <c r="AJ373" s="1479"/>
      <c r="AK373" s="1479"/>
      <c r="AL373" s="1479"/>
      <c r="AM373" s="1479"/>
      <c r="AN373" s="1479"/>
      <c r="AO373" s="1479"/>
      <c r="AP373" s="1479"/>
      <c r="AQ373" s="1479"/>
      <c r="AR373" s="1479"/>
      <c r="AS373" s="1479"/>
      <c r="AT373" s="1479"/>
      <c r="AU373" s="1479"/>
      <c r="AV373" s="1479"/>
      <c r="AW373" s="1479"/>
      <c r="AX373" s="1479"/>
      <c r="AY373" s="1479"/>
      <c r="AZ373" s="1479"/>
      <c r="BA373" s="1479"/>
      <c r="BB373" s="1479"/>
      <c r="BC373" s="1479"/>
      <c r="BD373" s="1479"/>
      <c r="BE373" s="1479"/>
      <c r="BF373" s="1479"/>
      <c r="BG373" s="1479"/>
      <c r="BH373" s="1479"/>
      <c r="BI373" s="1479"/>
      <c r="BJ373" s="388" t="s">
        <v>865</v>
      </c>
    </row>
    <row r="374" spans="1:62" s="384" customFormat="1">
      <c r="A374" s="1479"/>
      <c r="B374" s="1479"/>
      <c r="C374" s="1479"/>
      <c r="D374" s="1479"/>
      <c r="E374" s="1479"/>
      <c r="F374" s="1479"/>
      <c r="G374" s="1479"/>
      <c r="H374" s="1479"/>
      <c r="I374" s="1479"/>
      <c r="J374" s="1479"/>
      <c r="K374" s="1479"/>
      <c r="L374" s="1479"/>
      <c r="M374" s="1479"/>
      <c r="N374" s="1479"/>
      <c r="O374" s="1479"/>
      <c r="P374" s="1479"/>
      <c r="Q374" s="1479"/>
      <c r="R374" s="1479"/>
      <c r="S374" s="1479"/>
      <c r="T374" s="1479"/>
      <c r="U374" s="1479"/>
      <c r="V374" s="1479"/>
      <c r="W374" s="1479"/>
      <c r="X374" s="1479"/>
      <c r="Y374" s="1479"/>
      <c r="Z374" s="1479"/>
      <c r="AA374" s="1479"/>
      <c r="AB374" s="1479"/>
      <c r="AC374" s="1479"/>
      <c r="AD374" s="1479"/>
      <c r="AE374" s="1479"/>
      <c r="AF374" s="1479"/>
      <c r="AG374" s="1479"/>
      <c r="AH374" s="1479"/>
      <c r="AI374" s="1479"/>
      <c r="AJ374" s="1479"/>
      <c r="AK374" s="1479"/>
      <c r="AL374" s="1479"/>
      <c r="AM374" s="1479"/>
      <c r="AN374" s="1479"/>
      <c r="AO374" s="1479"/>
      <c r="AP374" s="1479"/>
      <c r="AQ374" s="1479"/>
      <c r="AR374" s="1479"/>
      <c r="AS374" s="1479"/>
      <c r="AT374" s="1479"/>
      <c r="AU374" s="1479"/>
      <c r="AV374" s="1479"/>
      <c r="AW374" s="1479"/>
      <c r="AX374" s="1479"/>
      <c r="AY374" s="1479"/>
      <c r="AZ374" s="1479"/>
      <c r="BA374" s="1479"/>
      <c r="BB374" s="1479"/>
      <c r="BC374" s="1479"/>
      <c r="BD374" s="1479"/>
      <c r="BE374" s="1479"/>
      <c r="BF374" s="1479"/>
      <c r="BG374" s="1479"/>
      <c r="BH374" s="1479"/>
      <c r="BI374" s="1479"/>
      <c r="BJ374" s="388" t="s">
        <v>865</v>
      </c>
    </row>
    <row r="375" spans="1:62" s="384" customFormat="1">
      <c r="A375" s="1479"/>
      <c r="B375" s="1479"/>
      <c r="C375" s="1479"/>
      <c r="D375" s="1479"/>
      <c r="E375" s="1479"/>
      <c r="F375" s="1479"/>
      <c r="G375" s="1479"/>
      <c r="H375" s="1479"/>
      <c r="I375" s="1479"/>
      <c r="J375" s="1479"/>
      <c r="K375" s="1479"/>
      <c r="L375" s="1479"/>
      <c r="M375" s="1479"/>
      <c r="N375" s="1479"/>
      <c r="O375" s="1479"/>
      <c r="P375" s="1479"/>
      <c r="Q375" s="1479"/>
      <c r="R375" s="1479"/>
      <c r="S375" s="1479"/>
      <c r="T375" s="1479"/>
      <c r="U375" s="1479"/>
      <c r="V375" s="1479"/>
      <c r="W375" s="1479"/>
      <c r="X375" s="1479"/>
      <c r="Y375" s="1479"/>
      <c r="Z375" s="1479"/>
      <c r="AA375" s="1479"/>
      <c r="AB375" s="1479"/>
      <c r="AC375" s="1479"/>
      <c r="AD375" s="1479"/>
      <c r="AE375" s="1479"/>
      <c r="AF375" s="1479"/>
      <c r="AG375" s="1479"/>
      <c r="AH375" s="1479"/>
      <c r="AI375" s="1479"/>
      <c r="AJ375" s="1479"/>
      <c r="AK375" s="1479"/>
      <c r="AL375" s="1479"/>
      <c r="AM375" s="1479"/>
      <c r="AN375" s="1479"/>
      <c r="AO375" s="1479"/>
      <c r="AP375" s="1479"/>
      <c r="AQ375" s="1479"/>
      <c r="AR375" s="1479"/>
      <c r="AS375" s="1479"/>
      <c r="AT375" s="1479"/>
      <c r="AU375" s="1479"/>
      <c r="AV375" s="1479"/>
      <c r="AW375" s="1479"/>
      <c r="AX375" s="1479"/>
      <c r="AY375" s="1479"/>
      <c r="AZ375" s="1479"/>
      <c r="BA375" s="1479"/>
      <c r="BB375" s="1479"/>
      <c r="BC375" s="1479"/>
      <c r="BD375" s="1479"/>
      <c r="BE375" s="1479"/>
      <c r="BF375" s="1479"/>
      <c r="BG375" s="1479"/>
      <c r="BH375" s="1479"/>
      <c r="BI375" s="1479"/>
      <c r="BJ375" s="388" t="s">
        <v>865</v>
      </c>
    </row>
    <row r="376" spans="1:62" s="384" customFormat="1">
      <c r="A376" s="1479"/>
      <c r="B376" s="1479"/>
      <c r="C376" s="1479"/>
      <c r="D376" s="1479"/>
      <c r="E376" s="1479"/>
      <c r="F376" s="1479"/>
      <c r="G376" s="1479"/>
      <c r="H376" s="1479"/>
      <c r="I376" s="1479"/>
      <c r="J376" s="1479"/>
      <c r="K376" s="1479"/>
      <c r="L376" s="1479"/>
      <c r="M376" s="1479"/>
      <c r="N376" s="1479"/>
      <c r="O376" s="1479"/>
      <c r="P376" s="1479"/>
      <c r="Q376" s="1479"/>
      <c r="R376" s="1479"/>
      <c r="S376" s="1479"/>
      <c r="T376" s="1479"/>
      <c r="U376" s="1479"/>
      <c r="V376" s="1479"/>
      <c r="W376" s="1479"/>
      <c r="X376" s="1479"/>
      <c r="Y376" s="1479"/>
      <c r="Z376" s="1479"/>
      <c r="AA376" s="1479"/>
      <c r="AB376" s="1479"/>
      <c r="AC376" s="1479"/>
      <c r="AD376" s="1479"/>
      <c r="AE376" s="1479"/>
      <c r="AF376" s="1479"/>
      <c r="AG376" s="1479"/>
      <c r="AH376" s="1479"/>
      <c r="AI376" s="1479"/>
      <c r="AJ376" s="1479"/>
      <c r="AK376" s="1479"/>
      <c r="AL376" s="1479"/>
      <c r="AM376" s="1479"/>
      <c r="AN376" s="1479"/>
      <c r="AO376" s="1479"/>
      <c r="AP376" s="1479"/>
      <c r="AQ376" s="1479"/>
      <c r="AR376" s="1479"/>
      <c r="AS376" s="1479"/>
      <c r="AT376" s="1479"/>
      <c r="AU376" s="1479"/>
      <c r="AV376" s="1479"/>
      <c r="AW376" s="1479"/>
      <c r="AX376" s="1479"/>
      <c r="AY376" s="1479"/>
      <c r="AZ376" s="1479"/>
      <c r="BA376" s="1479"/>
      <c r="BB376" s="1479"/>
      <c r="BC376" s="1479"/>
      <c r="BD376" s="1479"/>
      <c r="BE376" s="1479"/>
      <c r="BF376" s="1479"/>
      <c r="BG376" s="1479"/>
      <c r="BH376" s="1479"/>
      <c r="BI376" s="1479"/>
      <c r="BJ376" s="388" t="s">
        <v>865</v>
      </c>
    </row>
    <row r="377" spans="1:62" s="384" customFormat="1">
      <c r="A377" s="1479"/>
      <c r="B377" s="1479"/>
      <c r="C377" s="1479"/>
      <c r="D377" s="1479"/>
      <c r="E377" s="1479"/>
      <c r="F377" s="1479"/>
      <c r="G377" s="1479"/>
      <c r="H377" s="1479"/>
      <c r="I377" s="1479"/>
      <c r="J377" s="1479"/>
      <c r="K377" s="1479"/>
      <c r="L377" s="1479"/>
      <c r="M377" s="1479"/>
      <c r="N377" s="1479"/>
      <c r="O377" s="1479"/>
      <c r="P377" s="1479"/>
      <c r="Q377" s="1479"/>
      <c r="R377" s="1479"/>
      <c r="S377" s="1479"/>
      <c r="T377" s="1479"/>
      <c r="U377" s="1479"/>
      <c r="V377" s="1479"/>
      <c r="W377" s="1479"/>
      <c r="X377" s="1479"/>
      <c r="Y377" s="1479"/>
      <c r="Z377" s="1479"/>
      <c r="AA377" s="1479"/>
      <c r="AB377" s="1479"/>
      <c r="AC377" s="1479"/>
      <c r="AD377" s="1479"/>
      <c r="AE377" s="1479"/>
      <c r="AF377" s="1479"/>
      <c r="AG377" s="1479"/>
      <c r="AH377" s="1479"/>
      <c r="AI377" s="1479"/>
      <c r="AJ377" s="1479"/>
      <c r="AK377" s="1479"/>
      <c r="AL377" s="1479"/>
      <c r="AM377" s="1479"/>
      <c r="AN377" s="1479"/>
      <c r="AO377" s="1479"/>
      <c r="AP377" s="1479"/>
      <c r="AQ377" s="1479"/>
      <c r="AR377" s="1479"/>
      <c r="AS377" s="1479"/>
      <c r="AT377" s="1479"/>
      <c r="AU377" s="1479"/>
      <c r="AV377" s="1479"/>
      <c r="AW377" s="1479"/>
      <c r="AX377" s="1479"/>
      <c r="AY377" s="1479"/>
      <c r="AZ377" s="1479"/>
      <c r="BA377" s="1479"/>
      <c r="BB377" s="1479"/>
      <c r="BC377" s="1479"/>
      <c r="BD377" s="1479"/>
      <c r="BE377" s="1479"/>
      <c r="BF377" s="1479"/>
      <c r="BG377" s="1479"/>
      <c r="BH377" s="1479"/>
      <c r="BI377" s="1479"/>
      <c r="BJ377" s="388" t="s">
        <v>865</v>
      </c>
    </row>
    <row r="378" spans="1:62" s="384" customFormat="1">
      <c r="A378" s="1479"/>
      <c r="B378" s="1479"/>
      <c r="C378" s="1479"/>
      <c r="D378" s="1479"/>
      <c r="E378" s="1479"/>
      <c r="F378" s="1479"/>
      <c r="G378" s="1479"/>
      <c r="H378" s="1479"/>
      <c r="I378" s="1479"/>
      <c r="J378" s="1479"/>
      <c r="K378" s="1479"/>
      <c r="L378" s="1479"/>
      <c r="M378" s="1479"/>
      <c r="N378" s="1479"/>
      <c r="O378" s="1479"/>
      <c r="P378" s="1479"/>
      <c r="Q378" s="1479"/>
      <c r="R378" s="1479"/>
      <c r="S378" s="1479"/>
      <c r="T378" s="1479"/>
      <c r="U378" s="1479"/>
      <c r="V378" s="1479"/>
      <c r="W378" s="1479"/>
      <c r="X378" s="1479"/>
      <c r="Y378" s="1479"/>
      <c r="Z378" s="1479"/>
      <c r="AA378" s="1479"/>
      <c r="AB378" s="1479"/>
      <c r="AC378" s="1479"/>
      <c r="AD378" s="1479"/>
      <c r="AE378" s="1479"/>
      <c r="AF378" s="1479"/>
      <c r="AG378" s="1479"/>
      <c r="AH378" s="1479"/>
      <c r="AI378" s="1479"/>
      <c r="AJ378" s="1479"/>
      <c r="AK378" s="1479"/>
      <c r="AL378" s="1479"/>
      <c r="AM378" s="1479"/>
      <c r="AN378" s="1479"/>
      <c r="AO378" s="1479"/>
      <c r="AP378" s="1479"/>
      <c r="AQ378" s="1479"/>
      <c r="AR378" s="1479"/>
      <c r="AS378" s="1479"/>
      <c r="AT378" s="1479"/>
      <c r="AU378" s="1479"/>
      <c r="AV378" s="1479"/>
      <c r="AW378" s="1479"/>
      <c r="AX378" s="1479"/>
      <c r="AY378" s="1479"/>
      <c r="AZ378" s="1479"/>
      <c r="BA378" s="1479"/>
      <c r="BB378" s="1479"/>
      <c r="BC378" s="1479"/>
      <c r="BD378" s="1479"/>
      <c r="BE378" s="1479"/>
      <c r="BF378" s="1479"/>
      <c r="BG378" s="1479"/>
      <c r="BH378" s="1479"/>
      <c r="BI378" s="1479"/>
      <c r="BJ378" s="388" t="s">
        <v>865</v>
      </c>
    </row>
    <row r="379" spans="1:62" s="384" customFormat="1">
      <c r="A379" s="1479"/>
      <c r="B379" s="1479"/>
      <c r="C379" s="1479"/>
      <c r="D379" s="1479"/>
      <c r="E379" s="1479"/>
      <c r="F379" s="1479"/>
      <c r="G379" s="1479"/>
      <c r="H379" s="1479"/>
      <c r="I379" s="1479"/>
      <c r="J379" s="1479"/>
      <c r="K379" s="1479"/>
      <c r="L379" s="1479"/>
      <c r="M379" s="1479"/>
      <c r="N379" s="1479"/>
      <c r="O379" s="1479"/>
      <c r="P379" s="1479"/>
      <c r="Q379" s="1479"/>
      <c r="R379" s="1479"/>
      <c r="S379" s="1479"/>
      <c r="T379" s="1479"/>
      <c r="U379" s="1479"/>
      <c r="V379" s="1479"/>
      <c r="W379" s="1479"/>
      <c r="X379" s="1479"/>
      <c r="Y379" s="1479"/>
      <c r="Z379" s="1479"/>
      <c r="AA379" s="1479"/>
      <c r="AB379" s="1479"/>
      <c r="AC379" s="1479"/>
      <c r="AD379" s="1479"/>
      <c r="AE379" s="1479"/>
      <c r="AF379" s="1479"/>
      <c r="AG379" s="1479"/>
      <c r="AH379" s="1479"/>
      <c r="AI379" s="1479"/>
      <c r="AJ379" s="1479"/>
      <c r="AK379" s="1479"/>
      <c r="AL379" s="1479"/>
      <c r="AM379" s="1479"/>
      <c r="AN379" s="1479"/>
      <c r="AO379" s="1479"/>
      <c r="AP379" s="1479"/>
      <c r="AQ379" s="1479"/>
      <c r="AR379" s="1479"/>
      <c r="AS379" s="1479"/>
      <c r="AT379" s="1479"/>
      <c r="AU379" s="1479"/>
      <c r="AV379" s="1479"/>
      <c r="AW379" s="1479"/>
      <c r="AX379" s="1479"/>
      <c r="AY379" s="1479"/>
      <c r="AZ379" s="1479"/>
      <c r="BA379" s="1479"/>
      <c r="BB379" s="1479"/>
      <c r="BC379" s="1479"/>
      <c r="BD379" s="1479"/>
      <c r="BE379" s="1479"/>
      <c r="BF379" s="1479"/>
      <c r="BG379" s="1479"/>
      <c r="BH379" s="1479"/>
      <c r="BI379" s="1479"/>
      <c r="BJ379" s="388" t="s">
        <v>865</v>
      </c>
    </row>
    <row r="380" spans="1:62" s="384" customFormat="1">
      <c r="A380" s="1479"/>
      <c r="B380" s="1479"/>
      <c r="C380" s="1479"/>
      <c r="D380" s="1479"/>
      <c r="E380" s="1479"/>
      <c r="F380" s="1479"/>
      <c r="G380" s="1479"/>
      <c r="H380" s="1479"/>
      <c r="I380" s="1479"/>
      <c r="J380" s="1479"/>
      <c r="K380" s="1479"/>
      <c r="L380" s="1479"/>
      <c r="M380" s="1479"/>
      <c r="N380" s="1479"/>
      <c r="O380" s="1479"/>
      <c r="P380" s="1479"/>
      <c r="Q380" s="1479"/>
      <c r="R380" s="1479"/>
      <c r="S380" s="1479"/>
      <c r="T380" s="1479"/>
      <c r="U380" s="1479"/>
      <c r="V380" s="1479"/>
      <c r="W380" s="1479"/>
      <c r="X380" s="1479"/>
      <c r="Y380" s="1479"/>
      <c r="Z380" s="1479"/>
      <c r="AA380" s="1479"/>
      <c r="AB380" s="1479"/>
      <c r="AC380" s="1479"/>
      <c r="AD380" s="1479"/>
      <c r="AE380" s="1479"/>
      <c r="AF380" s="1479"/>
      <c r="AG380" s="1479"/>
      <c r="AH380" s="1479"/>
      <c r="AI380" s="1479"/>
      <c r="AJ380" s="1479"/>
      <c r="AK380" s="1479"/>
      <c r="AL380" s="1479"/>
      <c r="AM380" s="1479"/>
      <c r="AN380" s="1479"/>
      <c r="AO380" s="1479"/>
      <c r="AP380" s="1479"/>
      <c r="AQ380" s="1479"/>
      <c r="AR380" s="1479"/>
      <c r="AS380" s="1479"/>
      <c r="AT380" s="1479"/>
      <c r="AU380" s="1479"/>
      <c r="AV380" s="1479"/>
      <c r="AW380" s="1479"/>
      <c r="AX380" s="1479"/>
      <c r="AY380" s="1479"/>
      <c r="AZ380" s="1479"/>
      <c r="BA380" s="1479"/>
      <c r="BB380" s="1479"/>
      <c r="BC380" s="1479"/>
      <c r="BD380" s="1479"/>
      <c r="BE380" s="1479"/>
      <c r="BF380" s="1479"/>
      <c r="BG380" s="1479"/>
      <c r="BH380" s="1479"/>
      <c r="BI380" s="1479"/>
      <c r="BJ380" s="388" t="s">
        <v>865</v>
      </c>
    </row>
    <row r="381" spans="1:62" s="384" customFormat="1">
      <c r="A381" s="1479"/>
      <c r="B381" s="1479"/>
      <c r="C381" s="1479"/>
      <c r="D381" s="1479"/>
      <c r="E381" s="1479"/>
      <c r="F381" s="1479"/>
      <c r="G381" s="1479"/>
      <c r="H381" s="1479"/>
      <c r="I381" s="1479"/>
      <c r="J381" s="1479"/>
      <c r="K381" s="1479"/>
      <c r="L381" s="1479"/>
      <c r="M381" s="1479"/>
      <c r="N381" s="1479"/>
      <c r="O381" s="1479"/>
      <c r="P381" s="1479"/>
      <c r="Q381" s="1479"/>
      <c r="R381" s="1479"/>
      <c r="S381" s="1479"/>
      <c r="T381" s="1479"/>
      <c r="U381" s="1479"/>
      <c r="V381" s="1479"/>
      <c r="W381" s="1479"/>
      <c r="X381" s="1479"/>
      <c r="Y381" s="1479"/>
      <c r="Z381" s="1479"/>
      <c r="AA381" s="1479"/>
      <c r="AB381" s="1479"/>
      <c r="AC381" s="1479"/>
      <c r="AD381" s="1479"/>
      <c r="AE381" s="1479"/>
      <c r="AF381" s="1479"/>
      <c r="AG381" s="1479"/>
      <c r="AH381" s="1479"/>
      <c r="AI381" s="1479"/>
      <c r="AJ381" s="1479"/>
      <c r="AK381" s="1479"/>
      <c r="AL381" s="1479"/>
      <c r="AM381" s="1479"/>
      <c r="AN381" s="1479"/>
      <c r="AO381" s="1479"/>
      <c r="AP381" s="1479"/>
      <c r="AQ381" s="1479"/>
      <c r="AR381" s="1479"/>
      <c r="AS381" s="1479"/>
      <c r="AT381" s="1479"/>
      <c r="AU381" s="1479"/>
      <c r="AV381" s="1479"/>
      <c r="AW381" s="1479"/>
      <c r="AX381" s="1479"/>
      <c r="AY381" s="1479"/>
      <c r="AZ381" s="1479"/>
      <c r="BA381" s="1479"/>
      <c r="BB381" s="1479"/>
      <c r="BC381" s="1479"/>
      <c r="BD381" s="1479"/>
      <c r="BE381" s="1479"/>
      <c r="BF381" s="1479"/>
      <c r="BG381" s="1479"/>
      <c r="BH381" s="1479"/>
      <c r="BI381" s="1479"/>
      <c r="BJ381" s="388" t="s">
        <v>865</v>
      </c>
    </row>
    <row r="382" spans="1:62" s="384" customFormat="1">
      <c r="A382" s="1479"/>
      <c r="B382" s="1479"/>
      <c r="C382" s="1479"/>
      <c r="D382" s="1479"/>
      <c r="E382" s="1479"/>
      <c r="F382" s="1479"/>
      <c r="G382" s="1479"/>
      <c r="H382" s="1479"/>
      <c r="I382" s="1479"/>
      <c r="J382" s="1479"/>
      <c r="K382" s="1479"/>
      <c r="L382" s="1479"/>
      <c r="M382" s="1479"/>
      <c r="N382" s="1479"/>
      <c r="O382" s="1479"/>
      <c r="P382" s="1479"/>
      <c r="Q382" s="1479"/>
      <c r="R382" s="1479"/>
      <c r="S382" s="1479"/>
      <c r="T382" s="1479"/>
      <c r="U382" s="1479"/>
      <c r="V382" s="1479"/>
      <c r="W382" s="1479"/>
      <c r="X382" s="1479"/>
      <c r="Y382" s="1479"/>
      <c r="Z382" s="1479"/>
      <c r="AA382" s="1479"/>
      <c r="AB382" s="1479"/>
      <c r="AC382" s="1479"/>
      <c r="AD382" s="1479"/>
      <c r="AE382" s="1479"/>
      <c r="AF382" s="1479"/>
      <c r="AG382" s="1479"/>
      <c r="AH382" s="1479"/>
      <c r="AI382" s="1479"/>
      <c r="AJ382" s="1479"/>
      <c r="AK382" s="1479"/>
      <c r="AL382" s="1479"/>
      <c r="AM382" s="1479"/>
      <c r="AN382" s="1479"/>
      <c r="AO382" s="1479"/>
      <c r="AP382" s="1479"/>
      <c r="AQ382" s="1479"/>
      <c r="AR382" s="1479"/>
      <c r="AS382" s="1479"/>
      <c r="AT382" s="1479"/>
      <c r="AU382" s="1479"/>
      <c r="AV382" s="1479"/>
      <c r="AW382" s="1479"/>
      <c r="AX382" s="1479"/>
      <c r="AY382" s="1479"/>
      <c r="AZ382" s="1479"/>
      <c r="BA382" s="1479"/>
      <c r="BB382" s="1479"/>
      <c r="BC382" s="1479"/>
      <c r="BD382" s="1479"/>
      <c r="BE382" s="1479"/>
      <c r="BF382" s="1479"/>
      <c r="BG382" s="1479"/>
      <c r="BH382" s="1479"/>
      <c r="BI382" s="1479"/>
      <c r="BJ382" s="388" t="s">
        <v>865</v>
      </c>
    </row>
    <row r="383" spans="1:62" s="384" customFormat="1">
      <c r="A383" s="1479"/>
      <c r="B383" s="1479"/>
      <c r="C383" s="1479"/>
      <c r="D383" s="1479"/>
      <c r="E383" s="1479"/>
      <c r="F383" s="1479"/>
      <c r="G383" s="1479"/>
      <c r="H383" s="1479"/>
      <c r="I383" s="1479"/>
      <c r="J383" s="1479"/>
      <c r="K383" s="1479"/>
      <c r="L383" s="1479"/>
      <c r="M383" s="1479"/>
      <c r="N383" s="1479"/>
      <c r="O383" s="1479"/>
      <c r="P383" s="1479"/>
      <c r="Q383" s="1479"/>
      <c r="R383" s="1479"/>
      <c r="S383" s="1479"/>
      <c r="T383" s="1479"/>
      <c r="U383" s="1479"/>
      <c r="V383" s="1479"/>
      <c r="W383" s="1479"/>
      <c r="X383" s="1479"/>
      <c r="Y383" s="1479"/>
      <c r="Z383" s="1479"/>
      <c r="AA383" s="1479"/>
      <c r="AB383" s="1479"/>
      <c r="AC383" s="1479"/>
      <c r="AD383" s="1479"/>
      <c r="AE383" s="1479"/>
      <c r="AF383" s="1479"/>
      <c r="AG383" s="1479"/>
      <c r="AH383" s="1479"/>
      <c r="AI383" s="1479"/>
      <c r="AJ383" s="1479"/>
      <c r="AK383" s="1479"/>
      <c r="AL383" s="1479"/>
      <c r="AM383" s="1479"/>
      <c r="AN383" s="1479"/>
      <c r="AO383" s="1479"/>
      <c r="AP383" s="1479"/>
      <c r="AQ383" s="1479"/>
      <c r="AR383" s="1479"/>
      <c r="AS383" s="1479"/>
      <c r="AT383" s="1479"/>
      <c r="AU383" s="1479"/>
      <c r="AV383" s="1479"/>
      <c r="AW383" s="1479"/>
      <c r="AX383" s="1479"/>
      <c r="AY383" s="1479"/>
      <c r="AZ383" s="1479"/>
      <c r="BA383" s="1479"/>
      <c r="BB383" s="1479"/>
      <c r="BC383" s="1479"/>
      <c r="BD383" s="1479"/>
      <c r="BE383" s="1479"/>
      <c r="BF383" s="1479"/>
      <c r="BG383" s="1479"/>
      <c r="BH383" s="1479"/>
      <c r="BI383" s="1479"/>
      <c r="BJ383" s="388" t="s">
        <v>865</v>
      </c>
    </row>
    <row r="384" spans="1:62" s="384" customFormat="1">
      <c r="A384" s="1479"/>
      <c r="B384" s="1479"/>
      <c r="C384" s="1479"/>
      <c r="D384" s="1479"/>
      <c r="E384" s="1479"/>
      <c r="F384" s="1479"/>
      <c r="G384" s="1479"/>
      <c r="H384" s="1479"/>
      <c r="I384" s="1479"/>
      <c r="J384" s="1479"/>
      <c r="K384" s="1479"/>
      <c r="L384" s="1479"/>
      <c r="M384" s="1479"/>
      <c r="N384" s="1479"/>
      <c r="O384" s="1479"/>
      <c r="P384" s="1479"/>
      <c r="Q384" s="1479"/>
      <c r="R384" s="1479"/>
      <c r="S384" s="1479"/>
      <c r="T384" s="1479"/>
      <c r="U384" s="1479"/>
      <c r="V384" s="1479"/>
      <c r="W384" s="1479"/>
      <c r="X384" s="1479"/>
      <c r="Y384" s="1479"/>
      <c r="Z384" s="1479"/>
      <c r="AA384" s="1479"/>
      <c r="AB384" s="1479"/>
      <c r="AC384" s="1479"/>
      <c r="AD384" s="1479"/>
      <c r="AE384" s="1479"/>
      <c r="AF384" s="1479"/>
      <c r="AG384" s="1479"/>
      <c r="AH384" s="1479"/>
      <c r="AI384" s="1479"/>
      <c r="AJ384" s="1479"/>
      <c r="AK384" s="1479"/>
      <c r="AL384" s="1479"/>
      <c r="AM384" s="1479"/>
      <c r="AN384" s="1479"/>
      <c r="AO384" s="1479"/>
      <c r="AP384" s="1479"/>
      <c r="AQ384" s="1479"/>
      <c r="AR384" s="1479"/>
      <c r="AS384" s="1479"/>
      <c r="AT384" s="1479"/>
      <c r="AU384" s="1479"/>
      <c r="AV384" s="1479"/>
      <c r="AW384" s="1479"/>
      <c r="AX384" s="1479"/>
      <c r="AY384" s="1479"/>
      <c r="AZ384" s="1479"/>
      <c r="BA384" s="1479"/>
      <c r="BB384" s="1479"/>
      <c r="BC384" s="1479"/>
      <c r="BD384" s="1479"/>
      <c r="BE384" s="1479"/>
      <c r="BF384" s="1479"/>
      <c r="BG384" s="1479"/>
      <c r="BH384" s="1479"/>
      <c r="BI384" s="1479"/>
      <c r="BJ384" s="388" t="s">
        <v>865</v>
      </c>
    </row>
    <row r="385" spans="1:62" s="384" customFormat="1">
      <c r="A385" s="1479"/>
      <c r="B385" s="1479"/>
      <c r="C385" s="1479"/>
      <c r="D385" s="1479"/>
      <c r="E385" s="1479"/>
      <c r="F385" s="1479"/>
      <c r="G385" s="1479"/>
      <c r="H385" s="1479"/>
      <c r="I385" s="1479"/>
      <c r="J385" s="1479"/>
      <c r="K385" s="1479"/>
      <c r="L385" s="1479"/>
      <c r="M385" s="1479"/>
      <c r="N385" s="1479"/>
      <c r="O385" s="1479"/>
      <c r="P385" s="1479"/>
      <c r="Q385" s="1479"/>
      <c r="R385" s="1479"/>
      <c r="S385" s="1479"/>
      <c r="T385" s="1479"/>
      <c r="U385" s="1479"/>
      <c r="V385" s="1479"/>
      <c r="W385" s="1479"/>
      <c r="X385" s="1479"/>
      <c r="Y385" s="1479"/>
      <c r="Z385" s="1479"/>
      <c r="AA385" s="1479"/>
      <c r="AB385" s="1479"/>
      <c r="AC385" s="1479"/>
      <c r="AD385" s="1479"/>
      <c r="AE385" s="1479"/>
      <c r="AF385" s="1479"/>
      <c r="AG385" s="1479"/>
      <c r="AH385" s="1479"/>
      <c r="AI385" s="1479"/>
      <c r="AJ385" s="1479"/>
      <c r="AK385" s="1479"/>
      <c r="AL385" s="1479"/>
      <c r="AM385" s="1479"/>
      <c r="AN385" s="1479"/>
      <c r="AO385" s="1479"/>
      <c r="AP385" s="1479"/>
      <c r="AQ385" s="1479"/>
      <c r="AR385" s="1479"/>
      <c r="AS385" s="1479"/>
      <c r="AT385" s="1479"/>
      <c r="AU385" s="1479"/>
      <c r="AV385" s="1479"/>
      <c r="AW385" s="1479"/>
      <c r="AX385" s="1479"/>
      <c r="AY385" s="1479"/>
      <c r="AZ385" s="1479"/>
      <c r="BA385" s="1479"/>
      <c r="BB385" s="1479"/>
      <c r="BC385" s="1479"/>
      <c r="BD385" s="1479"/>
      <c r="BE385" s="1479"/>
      <c r="BF385" s="1479"/>
      <c r="BG385" s="1479"/>
      <c r="BH385" s="1479"/>
      <c r="BI385" s="1479"/>
      <c r="BJ385" s="388" t="s">
        <v>865</v>
      </c>
    </row>
    <row r="386" spans="1:62" s="384" customFormat="1">
      <c r="A386" s="1479"/>
      <c r="B386" s="1479"/>
      <c r="C386" s="1479"/>
      <c r="D386" s="1479"/>
      <c r="E386" s="1479"/>
      <c r="F386" s="1479"/>
      <c r="G386" s="1479"/>
      <c r="H386" s="1479"/>
      <c r="I386" s="1479"/>
      <c r="J386" s="1479"/>
      <c r="K386" s="1479"/>
      <c r="L386" s="1479"/>
      <c r="M386" s="1479"/>
      <c r="N386" s="1479"/>
      <c r="O386" s="1479"/>
      <c r="P386" s="1479"/>
      <c r="Q386" s="1479"/>
      <c r="R386" s="1479"/>
      <c r="S386" s="1479"/>
      <c r="T386" s="1479"/>
      <c r="U386" s="1479"/>
      <c r="V386" s="1479"/>
      <c r="W386" s="1479"/>
      <c r="X386" s="1479"/>
      <c r="Y386" s="1479"/>
      <c r="Z386" s="1479"/>
      <c r="AA386" s="1479"/>
      <c r="AB386" s="1479"/>
      <c r="AC386" s="1479"/>
      <c r="AD386" s="1479"/>
      <c r="AE386" s="1479"/>
      <c r="AF386" s="1479"/>
      <c r="AG386" s="1479"/>
      <c r="AH386" s="1479"/>
      <c r="AI386" s="1479"/>
      <c r="AJ386" s="1479"/>
      <c r="AK386" s="1479"/>
      <c r="AL386" s="1479"/>
      <c r="AM386" s="1479"/>
      <c r="AN386" s="1479"/>
      <c r="AO386" s="1479"/>
      <c r="AP386" s="1479"/>
      <c r="AQ386" s="1479"/>
      <c r="AR386" s="1479"/>
      <c r="AS386" s="1479"/>
      <c r="AT386" s="1479"/>
      <c r="AU386" s="1479"/>
      <c r="AV386" s="1479"/>
      <c r="AW386" s="1479"/>
      <c r="AX386" s="1479"/>
      <c r="AY386" s="1479"/>
      <c r="AZ386" s="1479"/>
      <c r="BA386" s="1479"/>
      <c r="BB386" s="1479"/>
      <c r="BC386" s="1479"/>
      <c r="BD386" s="1479"/>
      <c r="BE386" s="1479"/>
      <c r="BF386" s="1479"/>
      <c r="BG386" s="1479"/>
      <c r="BH386" s="1479"/>
      <c r="BI386" s="1479"/>
      <c r="BJ386" s="388" t="s">
        <v>865</v>
      </c>
    </row>
    <row r="387" spans="1:62" s="384" customFormat="1">
      <c r="A387" s="1479"/>
      <c r="B387" s="1479"/>
      <c r="C387" s="1479"/>
      <c r="D387" s="1479"/>
      <c r="E387" s="1479"/>
      <c r="F387" s="1479"/>
      <c r="G387" s="1479"/>
      <c r="H387" s="1479"/>
      <c r="I387" s="1479"/>
      <c r="J387" s="1479"/>
      <c r="K387" s="1479"/>
      <c r="L387" s="1479"/>
      <c r="M387" s="1479"/>
      <c r="N387" s="1479"/>
      <c r="O387" s="1479"/>
      <c r="P387" s="1479"/>
      <c r="Q387" s="1479"/>
      <c r="R387" s="1479"/>
      <c r="S387" s="1479"/>
      <c r="T387" s="1479"/>
      <c r="U387" s="1479"/>
      <c r="V387" s="1479"/>
      <c r="W387" s="1479"/>
      <c r="X387" s="1479"/>
      <c r="Y387" s="1479"/>
      <c r="Z387" s="1479"/>
      <c r="AA387" s="1479"/>
      <c r="AB387" s="1479"/>
      <c r="AC387" s="1479"/>
      <c r="AD387" s="1479"/>
      <c r="AE387" s="1479"/>
      <c r="AF387" s="1479"/>
      <c r="AG387" s="1479"/>
      <c r="AH387" s="1479"/>
      <c r="AI387" s="1479"/>
      <c r="AJ387" s="1479"/>
      <c r="AK387" s="1479"/>
      <c r="AL387" s="1479"/>
      <c r="AM387" s="1479"/>
      <c r="AN387" s="1479"/>
      <c r="AO387" s="1479"/>
      <c r="AP387" s="1479"/>
      <c r="AQ387" s="1479"/>
      <c r="AR387" s="1479"/>
      <c r="AS387" s="1479"/>
      <c r="AT387" s="1479"/>
      <c r="AU387" s="1479"/>
      <c r="AV387" s="1479"/>
      <c r="AW387" s="1479"/>
      <c r="AX387" s="1479"/>
      <c r="AY387" s="1479"/>
      <c r="AZ387" s="1479"/>
      <c r="BA387" s="1479"/>
      <c r="BB387" s="1479"/>
      <c r="BC387" s="1479"/>
      <c r="BD387" s="1479"/>
      <c r="BE387" s="1479"/>
      <c r="BF387" s="1479"/>
      <c r="BG387" s="1479"/>
      <c r="BH387" s="1479"/>
      <c r="BI387" s="1479"/>
      <c r="BJ387" s="388" t="s">
        <v>865</v>
      </c>
    </row>
    <row r="388" spans="1:62" s="384" customFormat="1">
      <c r="A388" s="1479"/>
      <c r="B388" s="1479"/>
      <c r="C388" s="1479"/>
      <c r="D388" s="1479"/>
      <c r="E388" s="1479"/>
      <c r="F388" s="1479"/>
      <c r="G388" s="1479"/>
      <c r="H388" s="1479"/>
      <c r="I388" s="1479"/>
      <c r="J388" s="1479"/>
      <c r="K388" s="1479"/>
      <c r="L388" s="1479"/>
      <c r="M388" s="1479"/>
      <c r="N388" s="1479"/>
      <c r="O388" s="1479"/>
      <c r="P388" s="1479"/>
      <c r="Q388" s="1479"/>
      <c r="R388" s="1479"/>
      <c r="S388" s="1479"/>
      <c r="T388" s="1479"/>
      <c r="U388" s="1479"/>
      <c r="V388" s="1479"/>
      <c r="W388" s="1479"/>
      <c r="X388" s="1479"/>
      <c r="Y388" s="1479"/>
      <c r="Z388" s="1479"/>
      <c r="AA388" s="1479"/>
      <c r="AB388" s="1479"/>
      <c r="AC388" s="1479"/>
      <c r="AD388" s="1479"/>
      <c r="AE388" s="1479"/>
      <c r="AF388" s="1479"/>
      <c r="AG388" s="1479"/>
      <c r="AH388" s="1479"/>
      <c r="AI388" s="1479"/>
      <c r="AJ388" s="1479"/>
      <c r="AK388" s="1479"/>
      <c r="AL388" s="1479"/>
      <c r="AM388" s="1479"/>
      <c r="AN388" s="1479"/>
      <c r="AO388" s="1479"/>
      <c r="AP388" s="1479"/>
      <c r="AQ388" s="1479"/>
      <c r="AR388" s="1479"/>
      <c r="AS388" s="1479"/>
      <c r="AT388" s="1479"/>
      <c r="AU388" s="1479"/>
      <c r="AV388" s="1479"/>
      <c r="AW388" s="1479"/>
      <c r="AX388" s="1479"/>
      <c r="AY388" s="1479"/>
      <c r="AZ388" s="1479"/>
      <c r="BA388" s="1479"/>
      <c r="BB388" s="1479"/>
      <c r="BC388" s="1479"/>
      <c r="BD388" s="1479"/>
      <c r="BE388" s="1479"/>
      <c r="BF388" s="1479"/>
      <c r="BG388" s="1479"/>
      <c r="BH388" s="1479"/>
      <c r="BI388" s="1479"/>
      <c r="BJ388" s="388" t="s">
        <v>865</v>
      </c>
    </row>
    <row r="389" spans="1:62" s="384" customFormat="1">
      <c r="A389" s="1479"/>
      <c r="B389" s="1479"/>
      <c r="C389" s="1479"/>
      <c r="D389" s="1479"/>
      <c r="E389" s="1479"/>
      <c r="F389" s="1479"/>
      <c r="G389" s="1479"/>
      <c r="H389" s="1479"/>
      <c r="I389" s="1479"/>
      <c r="J389" s="1479"/>
      <c r="K389" s="1479"/>
      <c r="L389" s="1479"/>
      <c r="M389" s="1479"/>
      <c r="N389" s="1479"/>
      <c r="O389" s="1479"/>
      <c r="P389" s="1479"/>
      <c r="Q389" s="1479"/>
      <c r="R389" s="1479"/>
      <c r="S389" s="1479"/>
      <c r="T389" s="1479"/>
      <c r="U389" s="1479"/>
      <c r="V389" s="1479"/>
      <c r="W389" s="1479"/>
      <c r="X389" s="1479"/>
      <c r="Y389" s="1479"/>
      <c r="Z389" s="1479"/>
      <c r="AA389" s="1479"/>
      <c r="AB389" s="1479"/>
      <c r="AC389" s="1479"/>
      <c r="AD389" s="1479"/>
      <c r="AE389" s="1479"/>
      <c r="AF389" s="1479"/>
      <c r="AG389" s="1479"/>
      <c r="AH389" s="1479"/>
      <c r="AI389" s="1479"/>
      <c r="AJ389" s="1479"/>
      <c r="AK389" s="1479"/>
      <c r="AL389" s="1479"/>
      <c r="AM389" s="1479"/>
      <c r="AN389" s="1479"/>
      <c r="AO389" s="1479"/>
      <c r="AP389" s="1479"/>
      <c r="AQ389" s="1479"/>
      <c r="AR389" s="1479"/>
      <c r="AS389" s="1479"/>
      <c r="AT389" s="1479"/>
      <c r="AU389" s="1479"/>
      <c r="AV389" s="1479"/>
      <c r="AW389" s="1479"/>
      <c r="AX389" s="1479"/>
      <c r="AY389" s="1479"/>
      <c r="AZ389" s="1479"/>
      <c r="BA389" s="1479"/>
      <c r="BB389" s="1479"/>
      <c r="BC389" s="1479"/>
      <c r="BD389" s="1479"/>
      <c r="BE389" s="1479"/>
      <c r="BF389" s="1479"/>
      <c r="BG389" s="1479"/>
      <c r="BH389" s="1479"/>
      <c r="BI389" s="1479"/>
      <c r="BJ389" s="388" t="s">
        <v>865</v>
      </c>
    </row>
    <row r="390" spans="1:62" s="384" customFormat="1">
      <c r="A390" s="1479"/>
      <c r="B390" s="1479"/>
      <c r="C390" s="1479"/>
      <c r="D390" s="1479"/>
      <c r="E390" s="1479"/>
      <c r="F390" s="1479"/>
      <c r="G390" s="1479"/>
      <c r="H390" s="1479"/>
      <c r="I390" s="1479"/>
      <c r="J390" s="1479"/>
      <c r="K390" s="1479"/>
      <c r="L390" s="1479"/>
      <c r="M390" s="1479"/>
      <c r="N390" s="1479"/>
      <c r="O390" s="1479"/>
      <c r="P390" s="1479"/>
      <c r="Q390" s="1479"/>
      <c r="R390" s="1479"/>
      <c r="S390" s="1479"/>
      <c r="T390" s="1479"/>
      <c r="U390" s="1479"/>
      <c r="V390" s="1479"/>
      <c r="W390" s="1479"/>
      <c r="X390" s="1479"/>
      <c r="Y390" s="1479"/>
      <c r="Z390" s="1479"/>
      <c r="AA390" s="1479"/>
      <c r="AB390" s="1479"/>
      <c r="AC390" s="1479"/>
      <c r="AD390" s="1479"/>
      <c r="AE390" s="1479"/>
      <c r="AF390" s="1479"/>
      <c r="AG390" s="1479"/>
      <c r="AH390" s="1479"/>
      <c r="AI390" s="1479"/>
      <c r="AJ390" s="1479"/>
      <c r="AK390" s="1479"/>
      <c r="AL390" s="1479"/>
      <c r="AM390" s="1479"/>
      <c r="AN390" s="1479"/>
      <c r="AO390" s="1479"/>
      <c r="AP390" s="1479"/>
      <c r="AQ390" s="1479"/>
      <c r="AR390" s="1479"/>
      <c r="AS390" s="1479"/>
      <c r="AT390" s="1479"/>
      <c r="AU390" s="1479"/>
      <c r="AV390" s="1479"/>
      <c r="AW390" s="1479"/>
      <c r="AX390" s="1479"/>
      <c r="AY390" s="1479"/>
      <c r="AZ390" s="1479"/>
      <c r="BA390" s="1479"/>
      <c r="BB390" s="1479"/>
      <c r="BC390" s="1479"/>
      <c r="BD390" s="1479"/>
      <c r="BE390" s="1479"/>
      <c r="BF390" s="1479"/>
      <c r="BG390" s="1479"/>
      <c r="BH390" s="1479"/>
      <c r="BI390" s="1479"/>
      <c r="BJ390" s="388" t="s">
        <v>865</v>
      </c>
    </row>
    <row r="391" spans="1:62" s="384" customFormat="1">
      <c r="A391" s="1479"/>
      <c r="B391" s="1479"/>
      <c r="C391" s="1479"/>
      <c r="D391" s="1479"/>
      <c r="E391" s="1479"/>
      <c r="F391" s="1479"/>
      <c r="G391" s="1479"/>
      <c r="H391" s="1479"/>
      <c r="I391" s="1479"/>
      <c r="J391" s="1479"/>
      <c r="K391" s="1479"/>
      <c r="L391" s="1479"/>
      <c r="M391" s="1479"/>
      <c r="N391" s="1479"/>
      <c r="O391" s="1479"/>
      <c r="P391" s="1479"/>
      <c r="Q391" s="1479"/>
      <c r="R391" s="1479"/>
      <c r="S391" s="1479"/>
      <c r="T391" s="1479"/>
      <c r="U391" s="1479"/>
      <c r="V391" s="1479"/>
      <c r="W391" s="1479"/>
      <c r="X391" s="1479"/>
      <c r="Y391" s="1479"/>
      <c r="Z391" s="1479"/>
      <c r="AA391" s="1479"/>
      <c r="AB391" s="1479"/>
      <c r="AC391" s="1479"/>
      <c r="AD391" s="1479"/>
      <c r="AE391" s="1479"/>
      <c r="AF391" s="1479"/>
      <c r="AG391" s="1479"/>
      <c r="AH391" s="1479"/>
      <c r="AI391" s="1479"/>
      <c r="AJ391" s="1479"/>
      <c r="AK391" s="1479"/>
      <c r="AL391" s="1479"/>
      <c r="AM391" s="1479"/>
      <c r="AN391" s="1479"/>
      <c r="AO391" s="1479"/>
      <c r="AP391" s="1479"/>
      <c r="AQ391" s="1479"/>
      <c r="AR391" s="1479"/>
      <c r="AS391" s="1479"/>
      <c r="AT391" s="1479"/>
      <c r="AU391" s="1479"/>
      <c r="AV391" s="1479"/>
      <c r="AW391" s="1479"/>
      <c r="AX391" s="1479"/>
      <c r="AY391" s="1479"/>
      <c r="AZ391" s="1479"/>
      <c r="BA391" s="1479"/>
      <c r="BB391" s="1479"/>
      <c r="BC391" s="1479"/>
      <c r="BD391" s="1479"/>
      <c r="BE391" s="1479"/>
      <c r="BF391" s="1479"/>
      <c r="BG391" s="1479"/>
      <c r="BH391" s="1479"/>
      <c r="BI391" s="1479"/>
      <c r="BJ391" s="388" t="s">
        <v>865</v>
      </c>
    </row>
    <row r="392" spans="1:62" s="384" customFormat="1">
      <c r="A392" s="1479"/>
      <c r="B392" s="1479"/>
      <c r="C392" s="1479"/>
      <c r="D392" s="1479"/>
      <c r="E392" s="1479"/>
      <c r="F392" s="1479"/>
      <c r="G392" s="1479"/>
      <c r="H392" s="1479"/>
      <c r="I392" s="1479"/>
      <c r="J392" s="1479"/>
      <c r="K392" s="1479"/>
      <c r="L392" s="1479"/>
      <c r="M392" s="1479"/>
      <c r="N392" s="1479"/>
      <c r="O392" s="1479"/>
      <c r="P392" s="1479"/>
      <c r="Q392" s="1479"/>
      <c r="R392" s="1479"/>
      <c r="S392" s="1479"/>
      <c r="T392" s="1479"/>
      <c r="U392" s="1479"/>
      <c r="V392" s="1479"/>
      <c r="W392" s="1479"/>
      <c r="X392" s="1479"/>
      <c r="Y392" s="1479"/>
      <c r="Z392" s="1479"/>
      <c r="AA392" s="1479"/>
      <c r="AB392" s="1479"/>
      <c r="AC392" s="1479"/>
      <c r="AD392" s="1479"/>
      <c r="AE392" s="1479"/>
      <c r="AF392" s="1479"/>
      <c r="AG392" s="1479"/>
      <c r="AH392" s="1479"/>
      <c r="AI392" s="1479"/>
      <c r="AJ392" s="1479"/>
      <c r="AK392" s="1479"/>
      <c r="AL392" s="1479"/>
      <c r="AM392" s="1479"/>
      <c r="AN392" s="1479"/>
      <c r="AO392" s="1479"/>
      <c r="AP392" s="1479"/>
      <c r="AQ392" s="1479"/>
      <c r="AR392" s="1479"/>
      <c r="AS392" s="1479"/>
      <c r="AT392" s="1479"/>
      <c r="AU392" s="1479"/>
      <c r="AV392" s="1479"/>
      <c r="AW392" s="1479"/>
      <c r="AX392" s="1479"/>
      <c r="AY392" s="1479"/>
      <c r="AZ392" s="1479"/>
      <c r="BA392" s="1479"/>
      <c r="BB392" s="1479"/>
      <c r="BC392" s="1479"/>
      <c r="BD392" s="1479"/>
      <c r="BE392" s="1479"/>
      <c r="BF392" s="1479"/>
      <c r="BG392" s="1479"/>
      <c r="BH392" s="1479"/>
      <c r="BI392" s="1479"/>
      <c r="BJ392" s="388" t="s">
        <v>865</v>
      </c>
    </row>
    <row r="393" spans="1:62" s="384" customFormat="1">
      <c r="A393" s="1479"/>
      <c r="B393" s="1479"/>
      <c r="C393" s="1479"/>
      <c r="D393" s="1479"/>
      <c r="E393" s="1479"/>
      <c r="F393" s="1479"/>
      <c r="G393" s="1479"/>
      <c r="H393" s="1479"/>
      <c r="I393" s="1479"/>
      <c r="J393" s="1479"/>
      <c r="K393" s="1479"/>
      <c r="L393" s="1479"/>
      <c r="M393" s="1479"/>
      <c r="N393" s="1479"/>
      <c r="O393" s="1479"/>
      <c r="P393" s="1479"/>
      <c r="Q393" s="1479"/>
      <c r="R393" s="1479"/>
      <c r="S393" s="1479"/>
      <c r="T393" s="1479"/>
      <c r="U393" s="1479"/>
      <c r="V393" s="1479"/>
      <c r="W393" s="1479"/>
      <c r="X393" s="1479"/>
      <c r="Y393" s="1479"/>
      <c r="Z393" s="1479"/>
      <c r="AA393" s="1479"/>
      <c r="AB393" s="1479"/>
      <c r="AC393" s="1479"/>
      <c r="AD393" s="1479"/>
      <c r="AE393" s="1479"/>
      <c r="AF393" s="1479"/>
      <c r="AG393" s="1479"/>
      <c r="AH393" s="1479"/>
      <c r="AI393" s="1479"/>
      <c r="AJ393" s="1479"/>
      <c r="AK393" s="1479"/>
      <c r="AL393" s="1479"/>
      <c r="AM393" s="1479"/>
      <c r="AN393" s="1479"/>
      <c r="AO393" s="1479"/>
      <c r="AP393" s="1479"/>
      <c r="AQ393" s="1479"/>
      <c r="AR393" s="1479"/>
      <c r="AS393" s="1479"/>
      <c r="AT393" s="1479"/>
      <c r="AU393" s="1479"/>
      <c r="AV393" s="1479"/>
      <c r="AW393" s="1479"/>
      <c r="AX393" s="1479"/>
      <c r="AY393" s="1479"/>
      <c r="AZ393" s="1479"/>
      <c r="BA393" s="1479"/>
      <c r="BB393" s="1479"/>
      <c r="BC393" s="1479"/>
      <c r="BD393" s="1479"/>
      <c r="BE393" s="1479"/>
      <c r="BF393" s="1479"/>
      <c r="BG393" s="1479"/>
      <c r="BH393" s="1479"/>
      <c r="BI393" s="1479"/>
      <c r="BJ393" s="388" t="s">
        <v>865</v>
      </c>
    </row>
    <row r="394" spans="1:62" s="384" customFormat="1">
      <c r="A394" s="1479"/>
      <c r="B394" s="1479"/>
      <c r="C394" s="1479"/>
      <c r="D394" s="1479"/>
      <c r="E394" s="1479"/>
      <c r="F394" s="1479"/>
      <c r="G394" s="1479"/>
      <c r="H394" s="1479"/>
      <c r="I394" s="1479"/>
      <c r="J394" s="1479"/>
      <c r="K394" s="1479"/>
      <c r="L394" s="1479"/>
      <c r="M394" s="1479"/>
      <c r="N394" s="1479"/>
      <c r="O394" s="1479"/>
      <c r="P394" s="1479"/>
      <c r="Q394" s="1479"/>
      <c r="R394" s="1479"/>
      <c r="S394" s="1479"/>
      <c r="T394" s="1479"/>
      <c r="U394" s="1479"/>
      <c r="V394" s="1479"/>
      <c r="W394" s="1479"/>
      <c r="X394" s="1479"/>
      <c r="Y394" s="1479"/>
      <c r="Z394" s="1479"/>
      <c r="AA394" s="1479"/>
      <c r="AB394" s="1479"/>
      <c r="AC394" s="1479"/>
      <c r="AD394" s="1479"/>
      <c r="AE394" s="1479"/>
      <c r="AF394" s="1479"/>
      <c r="AG394" s="1479"/>
      <c r="AH394" s="1479"/>
      <c r="AI394" s="1479"/>
      <c r="AJ394" s="1479"/>
      <c r="AK394" s="1479"/>
      <c r="AL394" s="1479"/>
      <c r="AM394" s="1479"/>
      <c r="AN394" s="1479"/>
      <c r="AO394" s="1479"/>
      <c r="AP394" s="1479"/>
      <c r="AQ394" s="1479"/>
      <c r="AR394" s="1479"/>
      <c r="AS394" s="1479"/>
      <c r="AT394" s="1479"/>
      <c r="AU394" s="1479"/>
      <c r="AV394" s="1479"/>
      <c r="AW394" s="1479"/>
      <c r="AX394" s="1479"/>
      <c r="AY394" s="1479"/>
      <c r="AZ394" s="1479"/>
      <c r="BA394" s="1479"/>
      <c r="BB394" s="1479"/>
      <c r="BC394" s="1479"/>
      <c r="BD394" s="1479"/>
      <c r="BE394" s="1479"/>
      <c r="BF394" s="1479"/>
      <c r="BG394" s="1479"/>
      <c r="BH394" s="1479"/>
      <c r="BI394" s="1479"/>
      <c r="BJ394" s="388" t="s">
        <v>865</v>
      </c>
    </row>
    <row r="395" spans="1:62" s="384" customFormat="1">
      <c r="A395" s="1479"/>
      <c r="B395" s="1479"/>
      <c r="C395" s="1479"/>
      <c r="D395" s="1479"/>
      <c r="E395" s="1479"/>
      <c r="F395" s="1479"/>
      <c r="G395" s="1479"/>
      <c r="H395" s="1479"/>
      <c r="I395" s="1479"/>
      <c r="J395" s="1479"/>
      <c r="K395" s="1479"/>
      <c r="L395" s="1479"/>
      <c r="M395" s="1479"/>
      <c r="N395" s="1479"/>
      <c r="O395" s="1479"/>
      <c r="P395" s="1479"/>
      <c r="Q395" s="1479"/>
      <c r="R395" s="1479"/>
      <c r="S395" s="1479"/>
      <c r="T395" s="1479"/>
      <c r="U395" s="1479"/>
      <c r="V395" s="1479"/>
      <c r="W395" s="1479"/>
      <c r="X395" s="1479"/>
      <c r="Y395" s="1479"/>
      <c r="Z395" s="1479"/>
      <c r="AA395" s="1479"/>
      <c r="AB395" s="1479"/>
      <c r="AC395" s="1479"/>
      <c r="AD395" s="1479"/>
      <c r="AE395" s="1479"/>
      <c r="AF395" s="1479"/>
      <c r="AG395" s="1479"/>
      <c r="AH395" s="1479"/>
      <c r="AI395" s="1479"/>
      <c r="AJ395" s="1479"/>
      <c r="AK395" s="1479"/>
      <c r="AL395" s="1479"/>
      <c r="AM395" s="1479"/>
      <c r="AN395" s="1479"/>
      <c r="AO395" s="1479"/>
      <c r="AP395" s="1479"/>
      <c r="AQ395" s="1479"/>
      <c r="AR395" s="1479"/>
      <c r="AS395" s="1479"/>
      <c r="AT395" s="1479"/>
      <c r="AU395" s="1479"/>
      <c r="AV395" s="1479"/>
      <c r="AW395" s="1479"/>
      <c r="AX395" s="1479"/>
      <c r="AY395" s="1479"/>
      <c r="AZ395" s="1479"/>
      <c r="BA395" s="1479"/>
      <c r="BB395" s="1479"/>
      <c r="BC395" s="1479"/>
      <c r="BD395" s="1479"/>
      <c r="BE395" s="1479"/>
      <c r="BF395" s="1479"/>
      <c r="BG395" s="1479"/>
      <c r="BH395" s="1479"/>
      <c r="BI395" s="1479"/>
      <c r="BJ395" s="388" t="s">
        <v>865</v>
      </c>
    </row>
    <row r="396" spans="1:62" s="384" customFormat="1">
      <c r="A396" s="1479"/>
      <c r="B396" s="1479"/>
      <c r="C396" s="1479"/>
      <c r="D396" s="1479"/>
      <c r="E396" s="1479"/>
      <c r="F396" s="1479"/>
      <c r="G396" s="1479"/>
      <c r="H396" s="1479"/>
      <c r="I396" s="1479"/>
      <c r="J396" s="1479"/>
      <c r="K396" s="1479"/>
      <c r="L396" s="1479"/>
      <c r="M396" s="1479"/>
      <c r="N396" s="1479"/>
      <c r="O396" s="1479"/>
      <c r="P396" s="1479"/>
      <c r="Q396" s="1479"/>
      <c r="R396" s="1479"/>
      <c r="S396" s="1479"/>
      <c r="T396" s="1479"/>
      <c r="U396" s="1479"/>
      <c r="V396" s="1479"/>
      <c r="W396" s="1479"/>
      <c r="X396" s="1479"/>
      <c r="Y396" s="1479"/>
      <c r="Z396" s="1479"/>
      <c r="AA396" s="1479"/>
      <c r="AB396" s="1479"/>
      <c r="AC396" s="1479"/>
      <c r="AD396" s="1479"/>
      <c r="AE396" s="1479"/>
      <c r="AF396" s="1479"/>
      <c r="AG396" s="1479"/>
      <c r="AH396" s="1479"/>
      <c r="AI396" s="1479"/>
      <c r="AJ396" s="1479"/>
      <c r="AK396" s="1479"/>
      <c r="AL396" s="1479"/>
      <c r="AM396" s="1479"/>
      <c r="AN396" s="1479"/>
      <c r="AO396" s="1479"/>
      <c r="AP396" s="1479"/>
      <c r="AQ396" s="1479"/>
      <c r="AR396" s="1479"/>
      <c r="AS396" s="1479"/>
      <c r="AT396" s="1479"/>
      <c r="AU396" s="1479"/>
      <c r="AV396" s="1479"/>
      <c r="AW396" s="1479"/>
      <c r="AX396" s="1479"/>
      <c r="AY396" s="1479"/>
      <c r="AZ396" s="1479"/>
      <c r="BA396" s="1479"/>
      <c r="BB396" s="1479"/>
      <c r="BC396" s="1479"/>
      <c r="BD396" s="1479"/>
      <c r="BE396" s="1479"/>
      <c r="BF396" s="1479"/>
      <c r="BG396" s="1479"/>
      <c r="BH396" s="1479"/>
      <c r="BI396" s="1479"/>
      <c r="BJ396" s="388" t="s">
        <v>865</v>
      </c>
    </row>
    <row r="397" spans="1:62" s="384" customFormat="1">
      <c r="A397" s="1479"/>
      <c r="B397" s="1479"/>
      <c r="C397" s="1479"/>
      <c r="D397" s="1479"/>
      <c r="E397" s="1479"/>
      <c r="F397" s="1479"/>
      <c r="G397" s="1479"/>
      <c r="H397" s="1479"/>
      <c r="I397" s="1479"/>
      <c r="J397" s="1479"/>
      <c r="K397" s="1479"/>
      <c r="L397" s="1479"/>
      <c r="M397" s="1479"/>
      <c r="N397" s="1479"/>
      <c r="O397" s="1479"/>
      <c r="P397" s="1479"/>
      <c r="Q397" s="1479"/>
      <c r="R397" s="1479"/>
      <c r="S397" s="1479"/>
      <c r="T397" s="1479"/>
      <c r="U397" s="1479"/>
      <c r="V397" s="1479"/>
      <c r="W397" s="1479"/>
      <c r="X397" s="1479"/>
      <c r="Y397" s="1479"/>
      <c r="Z397" s="1479"/>
      <c r="AA397" s="1479"/>
      <c r="AB397" s="1479"/>
      <c r="AC397" s="1479"/>
      <c r="AD397" s="1479"/>
      <c r="AE397" s="1479"/>
      <c r="AF397" s="1479"/>
      <c r="AG397" s="1479"/>
      <c r="AH397" s="1479"/>
      <c r="AI397" s="1479"/>
      <c r="AJ397" s="1479"/>
      <c r="AK397" s="1479"/>
      <c r="AL397" s="1479"/>
      <c r="AM397" s="1479"/>
      <c r="AN397" s="1479"/>
      <c r="AO397" s="1479"/>
      <c r="AP397" s="1479"/>
      <c r="AQ397" s="1479"/>
      <c r="AR397" s="1479"/>
      <c r="AS397" s="1479"/>
      <c r="AT397" s="1479"/>
      <c r="AU397" s="1479"/>
      <c r="AV397" s="1479"/>
      <c r="AW397" s="1479"/>
      <c r="AX397" s="1479"/>
      <c r="AY397" s="1479"/>
      <c r="AZ397" s="1479"/>
      <c r="BA397" s="1479"/>
      <c r="BB397" s="1479"/>
      <c r="BC397" s="1479"/>
      <c r="BD397" s="1479"/>
      <c r="BE397" s="1479"/>
      <c r="BF397" s="1479"/>
      <c r="BG397" s="1479"/>
      <c r="BH397" s="1479"/>
      <c r="BI397" s="1479"/>
      <c r="BJ397" s="388" t="s">
        <v>865</v>
      </c>
    </row>
    <row r="398" spans="1:62" s="384" customFormat="1">
      <c r="A398" s="1479"/>
      <c r="B398" s="1479"/>
      <c r="C398" s="1479"/>
      <c r="D398" s="1479"/>
      <c r="E398" s="1479"/>
      <c r="F398" s="1479"/>
      <c r="G398" s="1479"/>
      <c r="H398" s="1479"/>
      <c r="I398" s="1479"/>
      <c r="J398" s="1479"/>
      <c r="K398" s="1479"/>
      <c r="L398" s="1479"/>
      <c r="M398" s="1479"/>
      <c r="N398" s="1479"/>
      <c r="O398" s="1479"/>
      <c r="P398" s="1479"/>
      <c r="Q398" s="1479"/>
      <c r="R398" s="1479"/>
      <c r="S398" s="1479"/>
      <c r="T398" s="1479"/>
      <c r="U398" s="1479"/>
      <c r="V398" s="1479"/>
      <c r="W398" s="1479"/>
      <c r="X398" s="1479"/>
      <c r="Y398" s="1479"/>
      <c r="Z398" s="1479"/>
      <c r="AA398" s="1479"/>
      <c r="AB398" s="1479"/>
      <c r="AC398" s="1479"/>
      <c r="AD398" s="1479"/>
      <c r="AE398" s="1479"/>
      <c r="AF398" s="1479"/>
      <c r="AG398" s="1479"/>
      <c r="AH398" s="1479"/>
      <c r="AI398" s="1479"/>
      <c r="AJ398" s="1479"/>
      <c r="AK398" s="1479"/>
      <c r="AL398" s="1479"/>
      <c r="AM398" s="1479"/>
      <c r="AN398" s="1479"/>
      <c r="AO398" s="1479"/>
      <c r="AP398" s="1479"/>
      <c r="AQ398" s="1479"/>
      <c r="AR398" s="1479"/>
      <c r="AS398" s="1479"/>
      <c r="AT398" s="1479"/>
      <c r="AU398" s="1479"/>
      <c r="AV398" s="1479"/>
      <c r="AW398" s="1479"/>
      <c r="AX398" s="1479"/>
      <c r="AY398" s="1479"/>
      <c r="AZ398" s="1479"/>
      <c r="BA398" s="1479"/>
      <c r="BB398" s="1479"/>
      <c r="BC398" s="1479"/>
      <c r="BD398" s="1479"/>
      <c r="BE398" s="1479"/>
      <c r="BF398" s="1479"/>
      <c r="BG398" s="1479"/>
      <c r="BH398" s="1479"/>
      <c r="BI398" s="1479"/>
      <c r="BJ398" s="388" t="s">
        <v>865</v>
      </c>
    </row>
    <row r="399" spans="1:62" s="384" customFormat="1">
      <c r="A399" s="1479"/>
      <c r="B399" s="1479"/>
      <c r="C399" s="1479"/>
      <c r="D399" s="1479"/>
      <c r="E399" s="1479"/>
      <c r="F399" s="1479"/>
      <c r="G399" s="1479"/>
      <c r="H399" s="1479"/>
      <c r="I399" s="1479"/>
      <c r="J399" s="1479"/>
      <c r="K399" s="1479"/>
      <c r="L399" s="1479"/>
      <c r="M399" s="1479"/>
      <c r="N399" s="1479"/>
      <c r="O399" s="1479"/>
      <c r="P399" s="1479"/>
      <c r="Q399" s="1479"/>
      <c r="R399" s="1479"/>
      <c r="S399" s="1479"/>
      <c r="T399" s="1479"/>
      <c r="U399" s="1479"/>
      <c r="V399" s="1479"/>
      <c r="W399" s="1479"/>
      <c r="X399" s="1479"/>
      <c r="Y399" s="1479"/>
      <c r="Z399" s="1479"/>
      <c r="AA399" s="1479"/>
      <c r="AB399" s="1479"/>
      <c r="AC399" s="1479"/>
      <c r="AD399" s="1479"/>
      <c r="AE399" s="1479"/>
      <c r="AF399" s="1479"/>
      <c r="AG399" s="1479"/>
      <c r="AH399" s="1479"/>
      <c r="AI399" s="1479"/>
      <c r="AJ399" s="1479"/>
      <c r="AK399" s="1479"/>
      <c r="AL399" s="1479"/>
      <c r="AM399" s="1479"/>
      <c r="AN399" s="1479"/>
      <c r="AO399" s="1479"/>
      <c r="AP399" s="1479"/>
      <c r="AQ399" s="1479"/>
      <c r="AR399" s="1479"/>
      <c r="AS399" s="1479"/>
      <c r="AT399" s="1479"/>
      <c r="AU399" s="1479"/>
      <c r="AV399" s="1479"/>
      <c r="AW399" s="1479"/>
      <c r="AX399" s="1479"/>
      <c r="AY399" s="1479"/>
      <c r="AZ399" s="1479"/>
      <c r="BA399" s="1479"/>
      <c r="BB399" s="1479"/>
      <c r="BC399" s="1479"/>
      <c r="BD399" s="1479"/>
      <c r="BE399" s="1479"/>
      <c r="BF399" s="1479"/>
      <c r="BG399" s="1479"/>
      <c r="BH399" s="1479"/>
      <c r="BI399" s="1479"/>
      <c r="BJ399" s="388" t="s">
        <v>865</v>
      </c>
    </row>
    <row r="400" spans="1:62" s="384" customFormat="1">
      <c r="A400" s="1479"/>
      <c r="B400" s="1479"/>
      <c r="C400" s="1479"/>
      <c r="D400" s="1479"/>
      <c r="E400" s="1479"/>
      <c r="F400" s="1479"/>
      <c r="G400" s="1479"/>
      <c r="H400" s="1479"/>
      <c r="I400" s="1479"/>
      <c r="J400" s="1479"/>
      <c r="K400" s="1479"/>
      <c r="L400" s="1479"/>
      <c r="M400" s="1479"/>
      <c r="N400" s="1479"/>
      <c r="O400" s="1479"/>
      <c r="P400" s="1479"/>
      <c r="Q400" s="1479"/>
      <c r="R400" s="1479"/>
      <c r="S400" s="1479"/>
      <c r="T400" s="1479"/>
      <c r="U400" s="1479"/>
      <c r="V400" s="1479"/>
      <c r="W400" s="1479"/>
      <c r="X400" s="1479"/>
      <c r="Y400" s="1479"/>
      <c r="Z400" s="1479"/>
      <c r="AA400" s="1479"/>
      <c r="AB400" s="1479"/>
      <c r="AC400" s="1479"/>
      <c r="AD400" s="1479"/>
      <c r="AE400" s="1479"/>
      <c r="AF400" s="1479"/>
      <c r="AG400" s="1479"/>
      <c r="AH400" s="1479"/>
      <c r="AI400" s="1479"/>
      <c r="AJ400" s="1479"/>
      <c r="AK400" s="1479"/>
      <c r="AL400" s="1479"/>
      <c r="AM400" s="1479"/>
      <c r="AN400" s="1479"/>
      <c r="AO400" s="1479"/>
      <c r="AP400" s="1479"/>
      <c r="AQ400" s="1479"/>
      <c r="AR400" s="1479"/>
      <c r="AS400" s="1479"/>
      <c r="AT400" s="1479"/>
      <c r="AU400" s="1479"/>
      <c r="AV400" s="1479"/>
      <c r="AW400" s="1479"/>
      <c r="AX400" s="1479"/>
      <c r="AY400" s="1479"/>
      <c r="AZ400" s="1479"/>
      <c r="BA400" s="1479"/>
      <c r="BB400" s="1479"/>
      <c r="BC400" s="1479"/>
      <c r="BD400" s="1479"/>
      <c r="BE400" s="1479"/>
      <c r="BF400" s="1479"/>
      <c r="BG400" s="1479"/>
      <c r="BH400" s="1479"/>
      <c r="BI400" s="1479"/>
      <c r="BJ400" s="388" t="s">
        <v>865</v>
      </c>
    </row>
    <row r="401" spans="1:62" s="384" customFormat="1">
      <c r="A401" s="1479"/>
      <c r="B401" s="1479"/>
      <c r="C401" s="1479"/>
      <c r="D401" s="1479"/>
      <c r="E401" s="1479"/>
      <c r="F401" s="1479"/>
      <c r="G401" s="1479"/>
      <c r="H401" s="1479"/>
      <c r="I401" s="1479"/>
      <c r="J401" s="1479"/>
      <c r="K401" s="1479"/>
      <c r="L401" s="1479"/>
      <c r="M401" s="1479"/>
      <c r="N401" s="1479"/>
      <c r="O401" s="1479"/>
      <c r="P401" s="1479"/>
      <c r="Q401" s="1479"/>
      <c r="R401" s="1479"/>
      <c r="S401" s="1479"/>
      <c r="T401" s="1479"/>
      <c r="U401" s="1479"/>
      <c r="V401" s="1479"/>
      <c r="W401" s="1479"/>
      <c r="X401" s="1479"/>
      <c r="Y401" s="1479"/>
      <c r="Z401" s="1479"/>
      <c r="AA401" s="1479"/>
      <c r="AB401" s="1479"/>
      <c r="AC401" s="1479"/>
      <c r="AD401" s="1479"/>
      <c r="AE401" s="1479"/>
      <c r="AF401" s="1479"/>
      <c r="AG401" s="1479"/>
      <c r="AH401" s="1479"/>
      <c r="AI401" s="1479"/>
      <c r="AJ401" s="1479"/>
      <c r="AK401" s="1479"/>
      <c r="AL401" s="1479"/>
      <c r="AM401" s="1479"/>
      <c r="AN401" s="1479"/>
      <c r="AO401" s="1479"/>
      <c r="AP401" s="1479"/>
      <c r="AQ401" s="1479"/>
      <c r="AR401" s="1479"/>
      <c r="AS401" s="1479"/>
      <c r="AT401" s="1479"/>
      <c r="AU401" s="1479"/>
      <c r="AV401" s="1479"/>
      <c r="AW401" s="1479"/>
      <c r="AX401" s="1479"/>
      <c r="AY401" s="1479"/>
      <c r="AZ401" s="1479"/>
      <c r="BA401" s="1479"/>
      <c r="BB401" s="1479"/>
      <c r="BC401" s="1479"/>
      <c r="BD401" s="1479"/>
      <c r="BE401" s="1479"/>
      <c r="BF401" s="1479"/>
      <c r="BG401" s="1479"/>
      <c r="BH401" s="1479"/>
      <c r="BI401" s="1479"/>
      <c r="BJ401" s="388" t="s">
        <v>865</v>
      </c>
    </row>
    <row r="402" spans="1:62" s="384" customFormat="1">
      <c r="A402" s="1479"/>
      <c r="B402" s="1479"/>
      <c r="C402" s="1479"/>
      <c r="D402" s="1479"/>
      <c r="E402" s="1479"/>
      <c r="F402" s="1479"/>
      <c r="G402" s="1479"/>
      <c r="H402" s="1479"/>
      <c r="I402" s="1479"/>
      <c r="J402" s="1479"/>
      <c r="K402" s="1479"/>
      <c r="L402" s="1479"/>
      <c r="M402" s="1479"/>
      <c r="N402" s="1479"/>
      <c r="O402" s="1479"/>
      <c r="P402" s="1479"/>
      <c r="Q402" s="1479"/>
      <c r="R402" s="1479"/>
      <c r="S402" s="1479"/>
      <c r="T402" s="1479"/>
      <c r="U402" s="1479"/>
      <c r="V402" s="1479"/>
      <c r="W402" s="1479"/>
      <c r="X402" s="1479"/>
      <c r="Y402" s="1479"/>
      <c r="Z402" s="1479"/>
      <c r="AA402" s="1479"/>
      <c r="AB402" s="1479"/>
      <c r="AC402" s="1479"/>
      <c r="AD402" s="1479"/>
      <c r="AE402" s="1479"/>
      <c r="AF402" s="1479"/>
      <c r="AG402" s="1479"/>
      <c r="AH402" s="1479"/>
      <c r="AI402" s="1479"/>
      <c r="AJ402" s="1479"/>
      <c r="AK402" s="1479"/>
      <c r="AL402" s="1479"/>
      <c r="AM402" s="1479"/>
      <c r="AN402" s="1479"/>
      <c r="AO402" s="1479"/>
      <c r="AP402" s="1479"/>
      <c r="AQ402" s="1479"/>
      <c r="AR402" s="1479"/>
      <c r="AS402" s="1479"/>
      <c r="AT402" s="1479"/>
      <c r="AU402" s="1479"/>
      <c r="AV402" s="1479"/>
      <c r="AW402" s="1479"/>
      <c r="AX402" s="1479"/>
      <c r="AY402" s="1479"/>
      <c r="AZ402" s="1479"/>
      <c r="BA402" s="1479"/>
      <c r="BB402" s="1479"/>
      <c r="BC402" s="1479"/>
      <c r="BD402" s="1479"/>
      <c r="BE402" s="1479"/>
      <c r="BF402" s="1479"/>
      <c r="BG402" s="1479"/>
      <c r="BH402" s="1479"/>
      <c r="BI402" s="1479"/>
      <c r="BJ402" s="388" t="s">
        <v>865</v>
      </c>
    </row>
    <row r="403" spans="1:62" s="384" customFormat="1">
      <c r="A403" s="1479"/>
      <c r="B403" s="1479"/>
      <c r="C403" s="1479"/>
      <c r="D403" s="1479"/>
      <c r="E403" s="1479"/>
      <c r="F403" s="1479"/>
      <c r="G403" s="1479"/>
      <c r="H403" s="1479"/>
      <c r="I403" s="1479"/>
      <c r="J403" s="1479"/>
      <c r="K403" s="1479"/>
      <c r="L403" s="1479"/>
      <c r="M403" s="1479"/>
      <c r="N403" s="1479"/>
      <c r="O403" s="1479"/>
      <c r="P403" s="1479"/>
      <c r="Q403" s="1479"/>
      <c r="R403" s="1479"/>
      <c r="S403" s="1479"/>
      <c r="T403" s="1479"/>
      <c r="U403" s="1479"/>
      <c r="V403" s="1479"/>
      <c r="W403" s="1479"/>
      <c r="X403" s="1479"/>
      <c r="Y403" s="1479"/>
      <c r="Z403" s="1479"/>
      <c r="AA403" s="1479"/>
      <c r="AB403" s="1479"/>
      <c r="AC403" s="1479"/>
      <c r="AD403" s="1479"/>
      <c r="AE403" s="1479"/>
      <c r="AF403" s="1479"/>
      <c r="AG403" s="1479"/>
      <c r="AH403" s="1479"/>
      <c r="AI403" s="1479"/>
      <c r="AJ403" s="1479"/>
      <c r="AK403" s="1479"/>
      <c r="AL403" s="1479"/>
      <c r="AM403" s="1479"/>
      <c r="AN403" s="1479"/>
      <c r="AO403" s="1479"/>
      <c r="AP403" s="1479"/>
      <c r="AQ403" s="1479"/>
      <c r="AR403" s="1479"/>
      <c r="AS403" s="1479"/>
      <c r="AT403" s="1479"/>
      <c r="AU403" s="1479"/>
      <c r="AV403" s="1479"/>
      <c r="AW403" s="1479"/>
      <c r="AX403" s="1479"/>
      <c r="AY403" s="1479"/>
      <c r="AZ403" s="1479"/>
      <c r="BA403" s="1479"/>
      <c r="BB403" s="1479"/>
      <c r="BC403" s="1479"/>
      <c r="BD403" s="1479"/>
      <c r="BE403" s="1479"/>
      <c r="BF403" s="1479"/>
      <c r="BG403" s="1479"/>
      <c r="BH403" s="1479"/>
      <c r="BI403" s="1479"/>
      <c r="BJ403" s="388" t="s">
        <v>865</v>
      </c>
    </row>
    <row r="404" spans="1:62" s="384" customFormat="1">
      <c r="A404" s="1479"/>
      <c r="B404" s="1479"/>
      <c r="C404" s="1479"/>
      <c r="D404" s="1479"/>
      <c r="E404" s="1479"/>
      <c r="F404" s="1479"/>
      <c r="G404" s="1479"/>
      <c r="H404" s="1479"/>
      <c r="I404" s="1479"/>
      <c r="J404" s="1479"/>
      <c r="K404" s="1479"/>
      <c r="L404" s="1479"/>
      <c r="M404" s="1479"/>
      <c r="N404" s="1479"/>
      <c r="O404" s="1479"/>
      <c r="P404" s="1479"/>
      <c r="Q404" s="1479"/>
      <c r="R404" s="1479"/>
      <c r="S404" s="1479"/>
      <c r="T404" s="1479"/>
      <c r="U404" s="1479"/>
      <c r="V404" s="1479"/>
      <c r="W404" s="1479"/>
      <c r="X404" s="1479"/>
      <c r="Y404" s="1479"/>
      <c r="Z404" s="1479"/>
      <c r="AA404" s="1479"/>
      <c r="AB404" s="1479"/>
      <c r="AC404" s="1479"/>
      <c r="AD404" s="1479"/>
      <c r="AE404" s="1479"/>
      <c r="AF404" s="1479"/>
      <c r="AG404" s="1479"/>
      <c r="AH404" s="1479"/>
      <c r="AI404" s="1479"/>
      <c r="AJ404" s="1479"/>
      <c r="AK404" s="1479"/>
      <c r="AL404" s="1479"/>
      <c r="AM404" s="1479"/>
      <c r="AN404" s="1479"/>
      <c r="AO404" s="1479"/>
      <c r="AP404" s="1479"/>
      <c r="AQ404" s="1479"/>
      <c r="AR404" s="1479"/>
      <c r="AS404" s="1479"/>
      <c r="AT404" s="1479"/>
      <c r="AU404" s="1479"/>
      <c r="AV404" s="1479"/>
      <c r="AW404" s="1479"/>
      <c r="AX404" s="1479"/>
      <c r="AY404" s="1479"/>
      <c r="AZ404" s="1479"/>
      <c r="BA404" s="1479"/>
      <c r="BB404" s="1479"/>
      <c r="BC404" s="1479"/>
      <c r="BD404" s="1479"/>
      <c r="BE404" s="1479"/>
      <c r="BF404" s="1479"/>
      <c r="BG404" s="1479"/>
      <c r="BH404" s="1479"/>
      <c r="BI404" s="1479"/>
      <c r="BJ404" s="388" t="s">
        <v>865</v>
      </c>
    </row>
    <row r="405" spans="1:62" s="384" customFormat="1">
      <c r="A405" s="1479"/>
      <c r="B405" s="1479"/>
      <c r="C405" s="1479"/>
      <c r="D405" s="1479"/>
      <c r="E405" s="1479"/>
      <c r="F405" s="1479"/>
      <c r="G405" s="1479"/>
      <c r="H405" s="1479"/>
      <c r="I405" s="1479"/>
      <c r="J405" s="1479"/>
      <c r="K405" s="1479"/>
      <c r="L405" s="1479"/>
      <c r="M405" s="1479"/>
      <c r="N405" s="1479"/>
      <c r="O405" s="1479"/>
      <c r="P405" s="1479"/>
      <c r="Q405" s="1479"/>
      <c r="R405" s="1479"/>
      <c r="S405" s="1479"/>
      <c r="T405" s="1479"/>
      <c r="U405" s="1479"/>
      <c r="V405" s="1479"/>
      <c r="W405" s="1479"/>
      <c r="X405" s="1479"/>
      <c r="Y405" s="1479"/>
      <c r="Z405" s="1479"/>
      <c r="AA405" s="1479"/>
      <c r="AB405" s="1479"/>
      <c r="AC405" s="1479"/>
      <c r="AD405" s="1479"/>
      <c r="AE405" s="1479"/>
      <c r="AF405" s="1479"/>
      <c r="AG405" s="1479"/>
      <c r="AH405" s="1479"/>
      <c r="AI405" s="1479"/>
      <c r="AJ405" s="1479"/>
      <c r="AK405" s="1479"/>
      <c r="AL405" s="1479"/>
      <c r="AM405" s="1479"/>
      <c r="AN405" s="1479"/>
      <c r="AO405" s="1479"/>
      <c r="AP405" s="1479"/>
      <c r="AQ405" s="1479"/>
      <c r="AR405" s="1479"/>
      <c r="AS405" s="1479"/>
      <c r="AT405" s="1479"/>
      <c r="AU405" s="1479"/>
      <c r="AV405" s="1479"/>
      <c r="AW405" s="1479"/>
      <c r="AX405" s="1479"/>
      <c r="AY405" s="1479"/>
      <c r="AZ405" s="1479"/>
      <c r="BA405" s="1479"/>
      <c r="BB405" s="1479"/>
      <c r="BC405" s="1479"/>
      <c r="BD405" s="1479"/>
      <c r="BE405" s="1479"/>
      <c r="BF405" s="1479"/>
      <c r="BG405" s="1479"/>
      <c r="BH405" s="1479"/>
      <c r="BI405" s="1479"/>
      <c r="BJ405" s="388" t="s">
        <v>865</v>
      </c>
    </row>
    <row r="406" spans="1:62" s="384" customFormat="1">
      <c r="A406" s="1479"/>
      <c r="B406" s="1479"/>
      <c r="C406" s="1479"/>
      <c r="D406" s="1479"/>
      <c r="E406" s="1479"/>
      <c r="F406" s="1479"/>
      <c r="G406" s="1479"/>
      <c r="H406" s="1479"/>
      <c r="I406" s="1479"/>
      <c r="J406" s="1479"/>
      <c r="K406" s="1479"/>
      <c r="L406" s="1479"/>
      <c r="M406" s="1479"/>
      <c r="N406" s="1479"/>
      <c r="O406" s="1479"/>
      <c r="P406" s="1479"/>
      <c r="Q406" s="1479"/>
      <c r="R406" s="1479"/>
      <c r="S406" s="1479"/>
      <c r="T406" s="1479"/>
      <c r="U406" s="1479"/>
      <c r="V406" s="1479"/>
      <c r="W406" s="1479"/>
      <c r="X406" s="1479"/>
      <c r="Y406" s="1479"/>
      <c r="Z406" s="1479"/>
      <c r="AA406" s="1479"/>
      <c r="AB406" s="1479"/>
      <c r="AC406" s="1479"/>
      <c r="AD406" s="1479"/>
      <c r="AE406" s="1479"/>
      <c r="AF406" s="1479"/>
      <c r="AG406" s="1479"/>
      <c r="AH406" s="1479"/>
      <c r="AI406" s="1479"/>
      <c r="AJ406" s="1479"/>
      <c r="AK406" s="1479"/>
      <c r="AL406" s="1479"/>
      <c r="AM406" s="1479"/>
      <c r="AN406" s="1479"/>
      <c r="AO406" s="1479"/>
      <c r="AP406" s="1479"/>
      <c r="AQ406" s="1479"/>
      <c r="AR406" s="1479"/>
      <c r="AS406" s="1479"/>
      <c r="AT406" s="1479"/>
      <c r="AU406" s="1479"/>
      <c r="AV406" s="1479"/>
      <c r="AW406" s="1479"/>
      <c r="AX406" s="1479"/>
      <c r="AY406" s="1479"/>
      <c r="AZ406" s="1479"/>
      <c r="BA406" s="1479"/>
      <c r="BB406" s="1479"/>
      <c r="BC406" s="1479"/>
      <c r="BD406" s="1479"/>
      <c r="BE406" s="1479"/>
      <c r="BF406" s="1479"/>
      <c r="BG406" s="1479"/>
      <c r="BH406" s="1479"/>
      <c r="BI406" s="1479"/>
      <c r="BJ406" s="388" t="s">
        <v>865</v>
      </c>
    </row>
    <row r="407" spans="1:62" s="384" customFormat="1">
      <c r="A407" s="1479"/>
      <c r="B407" s="1479"/>
      <c r="C407" s="1479"/>
      <c r="D407" s="1479"/>
      <c r="E407" s="1479"/>
      <c r="F407" s="1479"/>
      <c r="G407" s="1479"/>
      <c r="H407" s="1479"/>
      <c r="I407" s="1479"/>
      <c r="J407" s="1479"/>
      <c r="K407" s="1479"/>
      <c r="L407" s="1479"/>
      <c r="M407" s="1479"/>
      <c r="N407" s="1479"/>
      <c r="O407" s="1479"/>
      <c r="P407" s="1479"/>
      <c r="Q407" s="1479"/>
      <c r="R407" s="1479"/>
      <c r="S407" s="1479"/>
      <c r="T407" s="1479"/>
      <c r="U407" s="1479"/>
      <c r="V407" s="1479"/>
      <c r="W407" s="1479"/>
      <c r="X407" s="1479"/>
      <c r="Y407" s="1479"/>
      <c r="Z407" s="1479"/>
      <c r="AA407" s="1479"/>
      <c r="AB407" s="1479"/>
      <c r="AC407" s="1479"/>
      <c r="AD407" s="1479"/>
      <c r="AE407" s="1479"/>
      <c r="AF407" s="1479"/>
      <c r="AG407" s="1479"/>
      <c r="AH407" s="1479"/>
      <c r="AI407" s="1479"/>
      <c r="AJ407" s="1479"/>
      <c r="AK407" s="1479"/>
      <c r="AL407" s="1479"/>
      <c r="AM407" s="1479"/>
      <c r="AN407" s="1479"/>
      <c r="AO407" s="1479"/>
      <c r="AP407" s="1479"/>
      <c r="AQ407" s="1479"/>
      <c r="AR407" s="1479"/>
      <c r="AS407" s="1479"/>
      <c r="AT407" s="1479"/>
      <c r="AU407" s="1479"/>
      <c r="AV407" s="1479"/>
      <c r="AW407" s="1479"/>
      <c r="AX407" s="1479"/>
      <c r="AY407" s="1479"/>
      <c r="AZ407" s="1479"/>
      <c r="BA407" s="1479"/>
      <c r="BB407" s="1479"/>
      <c r="BC407" s="1479"/>
      <c r="BD407" s="1479"/>
      <c r="BE407" s="1479"/>
      <c r="BF407" s="1479"/>
      <c r="BG407" s="1479"/>
      <c r="BH407" s="1479"/>
      <c r="BI407" s="1479"/>
      <c r="BJ407" s="388" t="s">
        <v>865</v>
      </c>
    </row>
    <row r="408" spans="1:62" s="384" customFormat="1">
      <c r="A408" s="1479"/>
      <c r="B408" s="1479"/>
      <c r="C408" s="1479"/>
      <c r="D408" s="1479"/>
      <c r="E408" s="1479"/>
      <c r="F408" s="1479"/>
      <c r="G408" s="1479"/>
      <c r="H408" s="1479"/>
      <c r="I408" s="1479"/>
      <c r="J408" s="1479"/>
      <c r="K408" s="1479"/>
      <c r="L408" s="1479"/>
      <c r="M408" s="1479"/>
      <c r="N408" s="1479"/>
      <c r="O408" s="1479"/>
      <c r="P408" s="1479"/>
      <c r="Q408" s="1479"/>
      <c r="R408" s="1479"/>
      <c r="S408" s="1479"/>
      <c r="T408" s="1479"/>
      <c r="U408" s="1479"/>
      <c r="V408" s="1479"/>
      <c r="W408" s="1479"/>
      <c r="X408" s="1479"/>
      <c r="Y408" s="1479"/>
      <c r="Z408" s="1479"/>
      <c r="AA408" s="1479"/>
      <c r="AB408" s="1479"/>
      <c r="AC408" s="1479"/>
      <c r="AD408" s="1479"/>
      <c r="AE408" s="1479"/>
      <c r="AF408" s="1479"/>
      <c r="AG408" s="1479"/>
      <c r="AH408" s="1479"/>
      <c r="AI408" s="1479"/>
      <c r="AJ408" s="1479"/>
      <c r="AK408" s="1479"/>
      <c r="AL408" s="1479"/>
      <c r="AM408" s="1479"/>
      <c r="AN408" s="1479"/>
      <c r="AO408" s="1479"/>
      <c r="AP408" s="1479"/>
      <c r="AQ408" s="1479"/>
      <c r="AR408" s="1479"/>
      <c r="AS408" s="1479"/>
      <c r="AT408" s="1479"/>
      <c r="AU408" s="1479"/>
      <c r="AV408" s="1479"/>
      <c r="AW408" s="1479"/>
      <c r="AX408" s="1479"/>
      <c r="AY408" s="1479"/>
      <c r="AZ408" s="1479"/>
      <c r="BA408" s="1479"/>
      <c r="BB408" s="1479"/>
      <c r="BC408" s="1479"/>
      <c r="BD408" s="1479"/>
      <c r="BE408" s="1479"/>
      <c r="BF408" s="1479"/>
      <c r="BG408" s="1479"/>
      <c r="BH408" s="1479"/>
      <c r="BI408" s="1479"/>
      <c r="BJ408" s="388" t="s">
        <v>865</v>
      </c>
    </row>
    <row r="409" spans="1:62" s="384" customFormat="1">
      <c r="A409" s="1479"/>
      <c r="B409" s="1479"/>
      <c r="C409" s="1479"/>
      <c r="D409" s="1479"/>
      <c r="E409" s="1479"/>
      <c r="F409" s="1479"/>
      <c r="G409" s="1479"/>
      <c r="H409" s="1479"/>
      <c r="I409" s="1479"/>
      <c r="J409" s="1479"/>
      <c r="K409" s="1479"/>
      <c r="L409" s="1479"/>
      <c r="M409" s="1479"/>
      <c r="N409" s="1479"/>
      <c r="O409" s="1479"/>
      <c r="P409" s="1479"/>
      <c r="Q409" s="1479"/>
      <c r="R409" s="1479"/>
      <c r="S409" s="1479"/>
      <c r="T409" s="1479"/>
      <c r="U409" s="1479"/>
      <c r="V409" s="1479"/>
      <c r="W409" s="1479"/>
      <c r="X409" s="1479"/>
      <c r="Y409" s="1479"/>
      <c r="Z409" s="1479"/>
      <c r="AA409" s="1479"/>
      <c r="AB409" s="1479"/>
      <c r="AC409" s="1479"/>
      <c r="AD409" s="1479"/>
      <c r="AE409" s="1479"/>
      <c r="AF409" s="1479"/>
      <c r="AG409" s="1479"/>
      <c r="AH409" s="1479"/>
      <c r="AI409" s="1479"/>
      <c r="AJ409" s="1479"/>
      <c r="AK409" s="1479"/>
      <c r="AL409" s="1479"/>
      <c r="AM409" s="1479"/>
      <c r="AN409" s="1479"/>
      <c r="AO409" s="1479"/>
      <c r="AP409" s="1479"/>
      <c r="AQ409" s="1479"/>
      <c r="AR409" s="1479"/>
      <c r="AS409" s="1479"/>
      <c r="AT409" s="1479"/>
      <c r="AU409" s="1479"/>
      <c r="AV409" s="1479"/>
      <c r="AW409" s="1479"/>
      <c r="AX409" s="1479"/>
      <c r="AY409" s="1479"/>
      <c r="AZ409" s="1479"/>
      <c r="BA409" s="1479"/>
      <c r="BB409" s="1479"/>
      <c r="BC409" s="1479"/>
      <c r="BD409" s="1479"/>
      <c r="BE409" s="1479"/>
      <c r="BF409" s="1479"/>
      <c r="BG409" s="1479"/>
      <c r="BH409" s="1479"/>
      <c r="BI409" s="1479"/>
      <c r="BJ409" s="388" t="s">
        <v>865</v>
      </c>
    </row>
    <row r="410" spans="1:62" s="384" customFormat="1">
      <c r="A410" s="1479"/>
      <c r="B410" s="1479"/>
      <c r="C410" s="1479"/>
      <c r="D410" s="1479"/>
      <c r="E410" s="1479"/>
      <c r="F410" s="1479"/>
      <c r="G410" s="1479"/>
      <c r="H410" s="1479"/>
      <c r="I410" s="1479"/>
      <c r="J410" s="1479"/>
      <c r="K410" s="1479"/>
      <c r="L410" s="1479"/>
      <c r="M410" s="1479"/>
      <c r="N410" s="1479"/>
      <c r="O410" s="1479"/>
      <c r="P410" s="1479"/>
      <c r="Q410" s="1479"/>
      <c r="R410" s="1479"/>
      <c r="S410" s="1479"/>
      <c r="T410" s="1479"/>
      <c r="U410" s="1479"/>
      <c r="V410" s="1479"/>
      <c r="W410" s="1479"/>
      <c r="X410" s="1479"/>
      <c r="Y410" s="1479"/>
      <c r="Z410" s="1479"/>
      <c r="AA410" s="1479"/>
      <c r="AB410" s="1479"/>
      <c r="AC410" s="1479"/>
      <c r="AD410" s="1479"/>
      <c r="AE410" s="1479"/>
      <c r="AF410" s="1479"/>
      <c r="AG410" s="1479"/>
      <c r="AH410" s="1479"/>
      <c r="AI410" s="1479"/>
      <c r="AJ410" s="1479"/>
      <c r="AK410" s="1479"/>
      <c r="AL410" s="1479"/>
      <c r="AM410" s="1479"/>
      <c r="AN410" s="1479"/>
      <c r="AO410" s="1479"/>
      <c r="AP410" s="1479"/>
      <c r="AQ410" s="1479"/>
      <c r="AR410" s="1479"/>
      <c r="AS410" s="1479"/>
      <c r="AT410" s="1479"/>
      <c r="AU410" s="1479"/>
      <c r="AV410" s="1479"/>
      <c r="AW410" s="1479"/>
      <c r="AX410" s="1479"/>
      <c r="AY410" s="1479"/>
      <c r="AZ410" s="1479"/>
      <c r="BA410" s="1479"/>
      <c r="BB410" s="1479"/>
      <c r="BC410" s="1479"/>
      <c r="BD410" s="1479"/>
      <c r="BE410" s="1479"/>
      <c r="BF410" s="1479"/>
      <c r="BG410" s="1479"/>
      <c r="BH410" s="1479"/>
      <c r="BI410" s="1479"/>
      <c r="BJ410" s="388" t="s">
        <v>865</v>
      </c>
    </row>
    <row r="411" spans="1:62" s="384" customFormat="1">
      <c r="A411" s="1479"/>
      <c r="B411" s="1479"/>
      <c r="C411" s="1479"/>
      <c r="D411" s="1479"/>
      <c r="E411" s="1479"/>
      <c r="F411" s="1479"/>
      <c r="G411" s="1479"/>
      <c r="H411" s="1479"/>
      <c r="I411" s="1479"/>
      <c r="J411" s="1479"/>
      <c r="K411" s="1479"/>
      <c r="L411" s="1479"/>
      <c r="M411" s="1479"/>
      <c r="N411" s="1479"/>
      <c r="O411" s="1479"/>
      <c r="P411" s="1479"/>
      <c r="Q411" s="1479"/>
      <c r="R411" s="1479"/>
      <c r="S411" s="1479"/>
      <c r="T411" s="1479"/>
      <c r="U411" s="1479"/>
      <c r="V411" s="1479"/>
      <c r="W411" s="1479"/>
      <c r="X411" s="1479"/>
      <c r="Y411" s="1479"/>
      <c r="Z411" s="1479"/>
      <c r="AA411" s="1479"/>
      <c r="AB411" s="1479"/>
      <c r="AC411" s="1479"/>
      <c r="AD411" s="1479"/>
      <c r="AE411" s="1479"/>
      <c r="AF411" s="1479"/>
      <c r="AG411" s="1479"/>
      <c r="AH411" s="1479"/>
      <c r="AI411" s="1479"/>
      <c r="AJ411" s="1479"/>
      <c r="AK411" s="1479"/>
      <c r="AL411" s="1479"/>
      <c r="AM411" s="1479"/>
      <c r="AN411" s="1479"/>
      <c r="AO411" s="1479"/>
      <c r="AP411" s="1479"/>
      <c r="AQ411" s="1479"/>
      <c r="AR411" s="1479"/>
      <c r="AS411" s="1479"/>
      <c r="AT411" s="1479"/>
      <c r="AU411" s="1479"/>
      <c r="AV411" s="1479"/>
      <c r="AW411" s="1479"/>
      <c r="AX411" s="1479"/>
      <c r="AY411" s="1479"/>
      <c r="AZ411" s="1479"/>
      <c r="BA411" s="1479"/>
      <c r="BB411" s="1479"/>
      <c r="BC411" s="1479"/>
      <c r="BD411" s="1479"/>
      <c r="BE411" s="1479"/>
      <c r="BF411" s="1479"/>
      <c r="BG411" s="1479"/>
      <c r="BH411" s="1479"/>
      <c r="BI411" s="1479"/>
      <c r="BJ411" s="388" t="s">
        <v>865</v>
      </c>
    </row>
    <row r="412" spans="1:62" s="384" customFormat="1">
      <c r="A412" s="1479"/>
      <c r="B412" s="1479"/>
      <c r="C412" s="1479"/>
      <c r="D412" s="1479"/>
      <c r="E412" s="1479"/>
      <c r="F412" s="1479"/>
      <c r="G412" s="1479"/>
      <c r="H412" s="1479"/>
      <c r="I412" s="1479"/>
      <c r="J412" s="1479"/>
      <c r="K412" s="1479"/>
      <c r="L412" s="1479"/>
      <c r="M412" s="1479"/>
      <c r="N412" s="1479"/>
      <c r="O412" s="1479"/>
      <c r="P412" s="1479"/>
      <c r="Q412" s="1479"/>
      <c r="R412" s="1479"/>
      <c r="S412" s="1479"/>
      <c r="T412" s="1479"/>
      <c r="U412" s="1479"/>
      <c r="V412" s="1479"/>
      <c r="W412" s="1479"/>
      <c r="X412" s="1479"/>
      <c r="Y412" s="1479"/>
      <c r="Z412" s="1479"/>
      <c r="AA412" s="1479"/>
      <c r="AB412" s="1479"/>
      <c r="AC412" s="1479"/>
      <c r="AD412" s="1479"/>
      <c r="AE412" s="1479"/>
      <c r="AF412" s="1479"/>
      <c r="AG412" s="1479"/>
      <c r="AH412" s="1479"/>
      <c r="AI412" s="1479"/>
      <c r="AJ412" s="1479"/>
      <c r="AK412" s="1479"/>
      <c r="AL412" s="1479"/>
      <c r="AM412" s="1479"/>
      <c r="AN412" s="1479"/>
      <c r="AO412" s="1479"/>
      <c r="AP412" s="1479"/>
      <c r="AQ412" s="1479"/>
      <c r="AR412" s="1479"/>
      <c r="AS412" s="1479"/>
      <c r="AT412" s="1479"/>
      <c r="AU412" s="1479"/>
      <c r="AV412" s="1479"/>
      <c r="AW412" s="1479"/>
      <c r="AX412" s="1479"/>
      <c r="AY412" s="1479"/>
      <c r="AZ412" s="1479"/>
      <c r="BA412" s="1479"/>
      <c r="BB412" s="1479"/>
      <c r="BC412" s="1479"/>
      <c r="BD412" s="1479"/>
      <c r="BE412" s="1479"/>
      <c r="BF412" s="1479"/>
      <c r="BG412" s="1479"/>
      <c r="BH412" s="1479"/>
      <c r="BI412" s="1479"/>
      <c r="BJ412" s="388" t="s">
        <v>865</v>
      </c>
    </row>
    <row r="413" spans="1:62" s="384" customFormat="1">
      <c r="A413" s="1479"/>
      <c r="B413" s="1479"/>
      <c r="C413" s="1479"/>
      <c r="D413" s="1479"/>
      <c r="E413" s="1479"/>
      <c r="F413" s="1479"/>
      <c r="G413" s="1479"/>
      <c r="H413" s="1479"/>
      <c r="I413" s="1479"/>
      <c r="J413" s="1479"/>
      <c r="K413" s="1479"/>
      <c r="L413" s="1479"/>
      <c r="M413" s="1479"/>
      <c r="N413" s="1479"/>
      <c r="O413" s="1479"/>
      <c r="P413" s="1479"/>
      <c r="Q413" s="1479"/>
      <c r="R413" s="1479"/>
      <c r="S413" s="1479"/>
      <c r="T413" s="1479"/>
      <c r="U413" s="1479"/>
      <c r="V413" s="1479"/>
      <c r="W413" s="1479"/>
      <c r="X413" s="1479"/>
      <c r="Y413" s="1479"/>
      <c r="Z413" s="1479"/>
      <c r="AA413" s="1479"/>
      <c r="AB413" s="1479"/>
      <c r="AC413" s="1479"/>
      <c r="AD413" s="1479"/>
      <c r="AE413" s="1479"/>
      <c r="AF413" s="1479"/>
      <c r="AG413" s="1479"/>
      <c r="AH413" s="1479"/>
      <c r="AI413" s="1479"/>
      <c r="AJ413" s="1479"/>
      <c r="AK413" s="1479"/>
      <c r="AL413" s="1479"/>
      <c r="AM413" s="1479"/>
      <c r="AN413" s="1479"/>
      <c r="AO413" s="1479"/>
      <c r="AP413" s="1479"/>
      <c r="AQ413" s="1479"/>
      <c r="AR413" s="1479"/>
      <c r="AS413" s="1479"/>
      <c r="AT413" s="1479"/>
      <c r="AU413" s="1479"/>
      <c r="AV413" s="1479"/>
      <c r="AW413" s="1479"/>
      <c r="AX413" s="1479"/>
      <c r="AY413" s="1479"/>
      <c r="AZ413" s="1479"/>
      <c r="BA413" s="1479"/>
      <c r="BB413" s="1479"/>
      <c r="BC413" s="1479"/>
      <c r="BD413" s="1479"/>
      <c r="BE413" s="1479"/>
      <c r="BF413" s="1479"/>
      <c r="BG413" s="1479"/>
      <c r="BH413" s="1479"/>
      <c r="BI413" s="1479"/>
      <c r="BJ413" s="388" t="s">
        <v>865</v>
      </c>
    </row>
    <row r="414" spans="1:62" s="384" customFormat="1">
      <c r="A414" s="1479"/>
      <c r="B414" s="1479"/>
      <c r="C414" s="1479"/>
      <c r="D414" s="1479"/>
      <c r="E414" s="1479"/>
      <c r="F414" s="1479"/>
      <c r="G414" s="1479"/>
      <c r="H414" s="1479"/>
      <c r="I414" s="1479"/>
      <c r="J414" s="1479"/>
      <c r="K414" s="1479"/>
      <c r="L414" s="1479"/>
      <c r="M414" s="1479"/>
      <c r="N414" s="1479"/>
      <c r="O414" s="1479"/>
      <c r="P414" s="1479"/>
      <c r="Q414" s="1479"/>
      <c r="R414" s="1479"/>
      <c r="S414" s="1479"/>
      <c r="T414" s="1479"/>
      <c r="U414" s="1479"/>
      <c r="V414" s="1479"/>
      <c r="W414" s="1479"/>
      <c r="X414" s="1479"/>
      <c r="Y414" s="1479"/>
      <c r="Z414" s="1479"/>
      <c r="AA414" s="1479"/>
      <c r="AB414" s="1479"/>
      <c r="AC414" s="1479"/>
      <c r="AD414" s="1479"/>
      <c r="AE414" s="1479"/>
      <c r="AF414" s="1479"/>
      <c r="AG414" s="1479"/>
      <c r="AH414" s="1479"/>
      <c r="AI414" s="1479"/>
      <c r="AJ414" s="1479"/>
      <c r="AK414" s="1479"/>
      <c r="AL414" s="1479"/>
      <c r="AM414" s="1479"/>
      <c r="AN414" s="1479"/>
      <c r="AO414" s="1479"/>
      <c r="AP414" s="1479"/>
      <c r="AQ414" s="1479"/>
      <c r="AR414" s="1479"/>
      <c r="AS414" s="1479"/>
      <c r="AT414" s="1479"/>
      <c r="AU414" s="1479"/>
      <c r="AV414" s="1479"/>
      <c r="AW414" s="1479"/>
      <c r="AX414" s="1479"/>
      <c r="AY414" s="1479"/>
      <c r="AZ414" s="1479"/>
      <c r="BA414" s="1479"/>
      <c r="BB414" s="1479"/>
      <c r="BC414" s="1479"/>
      <c r="BD414" s="1479"/>
      <c r="BE414" s="1479"/>
      <c r="BF414" s="1479"/>
      <c r="BG414" s="1479"/>
      <c r="BH414" s="1479"/>
      <c r="BI414" s="1479"/>
      <c r="BJ414" s="388" t="s">
        <v>865</v>
      </c>
    </row>
    <row r="415" spans="1:62" s="384" customFormat="1">
      <c r="A415" s="1479"/>
      <c r="B415" s="1479"/>
      <c r="C415" s="1479"/>
      <c r="D415" s="1479"/>
      <c r="E415" s="1479"/>
      <c r="F415" s="1479"/>
      <c r="G415" s="1479"/>
      <c r="H415" s="1479"/>
      <c r="I415" s="1479"/>
      <c r="J415" s="1479"/>
      <c r="K415" s="1479"/>
      <c r="L415" s="1479"/>
      <c r="M415" s="1479"/>
      <c r="N415" s="1479"/>
      <c r="O415" s="1479"/>
      <c r="P415" s="1479"/>
      <c r="Q415" s="1479"/>
      <c r="R415" s="1479"/>
      <c r="S415" s="1479"/>
      <c r="T415" s="1479"/>
      <c r="U415" s="1479"/>
      <c r="V415" s="1479"/>
      <c r="W415" s="1479"/>
      <c r="X415" s="1479"/>
      <c r="Y415" s="1479"/>
      <c r="Z415" s="1479"/>
      <c r="AA415" s="1479"/>
      <c r="AB415" s="1479"/>
      <c r="AC415" s="1479"/>
      <c r="AD415" s="1479"/>
      <c r="AE415" s="1479"/>
      <c r="AF415" s="1479"/>
      <c r="AG415" s="1479"/>
      <c r="AH415" s="1479"/>
      <c r="AI415" s="1479"/>
      <c r="AJ415" s="1479"/>
      <c r="AK415" s="1479"/>
      <c r="AL415" s="1479"/>
      <c r="AM415" s="1479"/>
      <c r="AN415" s="1479"/>
      <c r="AO415" s="1479"/>
      <c r="AP415" s="1479"/>
      <c r="AQ415" s="1479"/>
      <c r="AR415" s="1479"/>
      <c r="AS415" s="1479"/>
      <c r="AT415" s="1479"/>
      <c r="AU415" s="1479"/>
      <c r="AV415" s="1479"/>
      <c r="AW415" s="1479"/>
      <c r="AX415" s="1479"/>
      <c r="AY415" s="1479"/>
      <c r="AZ415" s="1479"/>
      <c r="BA415" s="1479"/>
      <c r="BB415" s="1479"/>
      <c r="BC415" s="1479"/>
      <c r="BD415" s="1479"/>
      <c r="BE415" s="1479"/>
      <c r="BF415" s="1479"/>
      <c r="BG415" s="1479"/>
      <c r="BH415" s="1479"/>
      <c r="BI415" s="1479"/>
      <c r="BJ415" s="388" t="s">
        <v>865</v>
      </c>
    </row>
    <row r="416" spans="1:62" s="384" customFormat="1">
      <c r="A416" s="1479"/>
      <c r="B416" s="1479"/>
      <c r="C416" s="1479"/>
      <c r="D416" s="1479"/>
      <c r="E416" s="1479"/>
      <c r="F416" s="1479"/>
      <c r="G416" s="1479"/>
      <c r="H416" s="1479"/>
      <c r="I416" s="1479"/>
      <c r="J416" s="1479"/>
      <c r="K416" s="1479"/>
      <c r="L416" s="1479"/>
      <c r="M416" s="1479"/>
      <c r="N416" s="1479"/>
      <c r="O416" s="1479"/>
      <c r="P416" s="1479"/>
      <c r="Q416" s="1479"/>
      <c r="R416" s="1479"/>
      <c r="S416" s="1479"/>
      <c r="T416" s="1479"/>
      <c r="U416" s="1479"/>
      <c r="V416" s="1479"/>
      <c r="W416" s="1479"/>
      <c r="X416" s="1479"/>
      <c r="Y416" s="1479"/>
      <c r="Z416" s="1479"/>
      <c r="AA416" s="1479"/>
      <c r="AB416" s="1479"/>
      <c r="AC416" s="1479"/>
      <c r="AD416" s="1479"/>
      <c r="AE416" s="1479"/>
      <c r="AF416" s="1479"/>
      <c r="AG416" s="1479"/>
      <c r="AH416" s="1479"/>
      <c r="AI416" s="1479"/>
      <c r="AJ416" s="1479"/>
      <c r="AK416" s="1479"/>
      <c r="AL416" s="1479"/>
      <c r="AM416" s="1479"/>
      <c r="AN416" s="1479"/>
      <c r="AO416" s="1479"/>
      <c r="AP416" s="1479"/>
      <c r="AQ416" s="1479"/>
      <c r="AR416" s="1479"/>
      <c r="AS416" s="1479"/>
      <c r="AT416" s="1479"/>
      <c r="AU416" s="1479"/>
      <c r="AV416" s="1479"/>
      <c r="AW416" s="1479"/>
      <c r="AX416" s="1479"/>
      <c r="AY416" s="1479"/>
      <c r="AZ416" s="1479"/>
      <c r="BA416" s="1479"/>
      <c r="BB416" s="1479"/>
      <c r="BC416" s="1479"/>
      <c r="BD416" s="1479"/>
      <c r="BE416" s="1479"/>
      <c r="BF416" s="1479"/>
      <c r="BG416" s="1479"/>
      <c r="BH416" s="1479"/>
      <c r="BI416" s="1479"/>
      <c r="BJ416" s="388" t="s">
        <v>865</v>
      </c>
    </row>
    <row r="417" spans="1:62" s="384" customFormat="1">
      <c r="A417" s="1479"/>
      <c r="B417" s="1479"/>
      <c r="C417" s="1479"/>
      <c r="D417" s="1479"/>
      <c r="E417" s="1479"/>
      <c r="F417" s="1479"/>
      <c r="G417" s="1479"/>
      <c r="H417" s="1479"/>
      <c r="I417" s="1479"/>
      <c r="J417" s="1479"/>
      <c r="K417" s="1479"/>
      <c r="L417" s="1479"/>
      <c r="M417" s="1479"/>
      <c r="N417" s="1479"/>
      <c r="O417" s="1479"/>
      <c r="P417" s="1479"/>
      <c r="Q417" s="1479"/>
      <c r="R417" s="1479"/>
      <c r="S417" s="1479"/>
      <c r="T417" s="1479"/>
      <c r="U417" s="1479"/>
      <c r="V417" s="1479"/>
      <c r="W417" s="1479"/>
      <c r="X417" s="1479"/>
      <c r="Y417" s="1479"/>
      <c r="Z417" s="1479"/>
      <c r="AA417" s="1479"/>
      <c r="AB417" s="1479"/>
      <c r="AC417" s="1479"/>
      <c r="AD417" s="1479"/>
      <c r="AE417" s="1479"/>
      <c r="AF417" s="1479"/>
      <c r="AG417" s="1479"/>
      <c r="AH417" s="1479"/>
      <c r="AI417" s="1479"/>
      <c r="AJ417" s="1479"/>
      <c r="AK417" s="1479"/>
      <c r="AL417" s="1479"/>
      <c r="AM417" s="1479"/>
      <c r="AN417" s="1479"/>
      <c r="AO417" s="1479"/>
      <c r="AP417" s="1479"/>
      <c r="AQ417" s="1479"/>
      <c r="AR417" s="1479"/>
      <c r="AS417" s="1479"/>
      <c r="AT417" s="1479"/>
      <c r="AU417" s="1479"/>
      <c r="AV417" s="1479"/>
      <c r="AW417" s="1479"/>
      <c r="AX417" s="1479"/>
      <c r="AY417" s="1479"/>
      <c r="AZ417" s="1479"/>
      <c r="BA417" s="1479"/>
      <c r="BB417" s="1479"/>
      <c r="BC417" s="1479"/>
      <c r="BD417" s="1479"/>
      <c r="BE417" s="1479"/>
      <c r="BF417" s="1479"/>
      <c r="BG417" s="1479"/>
      <c r="BH417" s="1479"/>
      <c r="BI417" s="1479"/>
      <c r="BJ417" s="388" t="s">
        <v>865</v>
      </c>
    </row>
    <row r="418" spans="1:62" s="384" customFormat="1">
      <c r="A418" s="1479"/>
      <c r="B418" s="1479"/>
      <c r="C418" s="1479"/>
      <c r="D418" s="1479"/>
      <c r="E418" s="1479"/>
      <c r="F418" s="1479"/>
      <c r="G418" s="1479"/>
      <c r="H418" s="1479"/>
      <c r="I418" s="1479"/>
      <c r="J418" s="1479"/>
      <c r="K418" s="1479"/>
      <c r="L418" s="1479"/>
      <c r="M418" s="1479"/>
      <c r="N418" s="1479"/>
      <c r="O418" s="1479"/>
      <c r="P418" s="1479"/>
      <c r="Q418" s="1479"/>
      <c r="R418" s="1479"/>
      <c r="S418" s="1479"/>
      <c r="T418" s="1479"/>
      <c r="U418" s="1479"/>
      <c r="V418" s="1479"/>
      <c r="W418" s="1479"/>
      <c r="X418" s="1479"/>
      <c r="Y418" s="1479"/>
      <c r="Z418" s="1479"/>
      <c r="AA418" s="1479"/>
      <c r="AB418" s="1479"/>
      <c r="AC418" s="1479"/>
      <c r="AD418" s="1479"/>
      <c r="AE418" s="1479"/>
      <c r="AF418" s="1479"/>
      <c r="AG418" s="1479"/>
      <c r="AH418" s="1479"/>
      <c r="AI418" s="1479"/>
      <c r="AJ418" s="1479"/>
      <c r="AK418" s="1479"/>
      <c r="AL418" s="1479"/>
      <c r="AM418" s="1479"/>
      <c r="AN418" s="1479"/>
      <c r="AO418" s="1479"/>
      <c r="AP418" s="1479"/>
      <c r="AQ418" s="1479"/>
      <c r="AR418" s="1479"/>
      <c r="AS418" s="1479"/>
      <c r="AT418" s="1479"/>
      <c r="AU418" s="1479"/>
      <c r="AV418" s="1479"/>
      <c r="AW418" s="1479"/>
      <c r="AX418" s="1479"/>
      <c r="AY418" s="1479"/>
      <c r="AZ418" s="1479"/>
      <c r="BA418" s="1479"/>
      <c r="BB418" s="1479"/>
      <c r="BC418" s="1479"/>
      <c r="BD418" s="1479"/>
      <c r="BE418" s="1479"/>
      <c r="BF418" s="1479"/>
      <c r="BG418" s="1479"/>
      <c r="BH418" s="1479"/>
      <c r="BI418" s="1479"/>
      <c r="BJ418" s="388" t="s">
        <v>865</v>
      </c>
    </row>
    <row r="419" spans="1:62" s="384" customFormat="1">
      <c r="A419" s="1479"/>
      <c r="B419" s="1479"/>
      <c r="C419" s="1479"/>
      <c r="D419" s="1479"/>
      <c r="E419" s="1479"/>
      <c r="F419" s="1479"/>
      <c r="G419" s="1479"/>
      <c r="H419" s="1479"/>
      <c r="I419" s="1479"/>
      <c r="J419" s="1479"/>
      <c r="K419" s="1479"/>
      <c r="L419" s="1479"/>
      <c r="M419" s="1479"/>
      <c r="N419" s="1479"/>
      <c r="O419" s="1479"/>
      <c r="P419" s="1479"/>
      <c r="Q419" s="1479"/>
      <c r="R419" s="1479"/>
      <c r="S419" s="1479"/>
      <c r="T419" s="1479"/>
      <c r="U419" s="1479"/>
      <c r="V419" s="1479"/>
      <c r="W419" s="1479"/>
      <c r="X419" s="1479"/>
      <c r="Y419" s="1479"/>
      <c r="Z419" s="1479"/>
      <c r="AA419" s="1479"/>
      <c r="AB419" s="1479"/>
      <c r="AC419" s="1479"/>
      <c r="AD419" s="1479"/>
      <c r="AE419" s="1479"/>
      <c r="AF419" s="1479"/>
      <c r="AG419" s="1479"/>
      <c r="AH419" s="1479"/>
      <c r="AI419" s="1479"/>
      <c r="AJ419" s="1479"/>
      <c r="AK419" s="1479"/>
      <c r="AL419" s="1479"/>
      <c r="AM419" s="1479"/>
      <c r="AN419" s="1479"/>
      <c r="AO419" s="1479"/>
      <c r="AP419" s="1479"/>
      <c r="AQ419" s="1479"/>
      <c r="AR419" s="1479"/>
      <c r="AS419" s="1479"/>
      <c r="AT419" s="1479"/>
      <c r="AU419" s="1479"/>
      <c r="AV419" s="1479"/>
      <c r="AW419" s="1479"/>
      <c r="AX419" s="1479"/>
      <c r="AY419" s="1479"/>
      <c r="AZ419" s="1479"/>
      <c r="BA419" s="1479"/>
      <c r="BB419" s="1479"/>
      <c r="BC419" s="1479"/>
      <c r="BD419" s="1479"/>
      <c r="BE419" s="1479"/>
      <c r="BF419" s="1479"/>
      <c r="BG419" s="1479"/>
      <c r="BH419" s="1479"/>
      <c r="BI419" s="1479"/>
      <c r="BJ419" s="388" t="s">
        <v>865</v>
      </c>
    </row>
    <row r="420" spans="1:62" s="384" customFormat="1">
      <c r="A420" s="1479"/>
      <c r="B420" s="1479"/>
      <c r="C420" s="1479"/>
      <c r="D420" s="1479"/>
      <c r="E420" s="1479"/>
      <c r="F420" s="1479"/>
      <c r="G420" s="1479"/>
      <c r="H420" s="1479"/>
      <c r="I420" s="1479"/>
      <c r="J420" s="1479"/>
      <c r="K420" s="1479"/>
      <c r="L420" s="1479"/>
      <c r="M420" s="1479"/>
      <c r="N420" s="1479"/>
      <c r="O420" s="1479"/>
      <c r="P420" s="1479"/>
      <c r="Q420" s="1479"/>
      <c r="R420" s="1479"/>
      <c r="S420" s="1479"/>
      <c r="T420" s="1479"/>
      <c r="U420" s="1479"/>
      <c r="V420" s="1479"/>
      <c r="W420" s="1479"/>
      <c r="X420" s="1479"/>
      <c r="Y420" s="1479"/>
      <c r="Z420" s="1479"/>
      <c r="AA420" s="1479"/>
      <c r="AB420" s="1479"/>
      <c r="AC420" s="1479"/>
      <c r="AD420" s="1479"/>
      <c r="AE420" s="1479"/>
      <c r="AF420" s="1479"/>
      <c r="AG420" s="1479"/>
      <c r="AH420" s="1479"/>
      <c r="AI420" s="1479"/>
      <c r="AJ420" s="1479"/>
      <c r="AK420" s="1479"/>
      <c r="AL420" s="1479"/>
      <c r="AM420" s="1479"/>
      <c r="AN420" s="1479"/>
      <c r="AO420" s="1479"/>
      <c r="AP420" s="1479"/>
      <c r="AQ420" s="1479"/>
      <c r="AR420" s="1479"/>
      <c r="AS420" s="1479"/>
      <c r="AT420" s="1479"/>
      <c r="AU420" s="1479"/>
      <c r="AV420" s="1479"/>
      <c r="AW420" s="1479"/>
      <c r="AX420" s="1479"/>
      <c r="AY420" s="1479"/>
      <c r="AZ420" s="1479"/>
      <c r="BA420" s="1479"/>
      <c r="BB420" s="1479"/>
      <c r="BC420" s="1479"/>
      <c r="BD420" s="1479"/>
      <c r="BE420" s="1479"/>
      <c r="BF420" s="1479"/>
      <c r="BG420" s="1479"/>
      <c r="BH420" s="1479"/>
      <c r="BI420" s="1479"/>
      <c r="BJ420" s="388" t="s">
        <v>865</v>
      </c>
    </row>
    <row r="421" spans="1:62" s="384" customFormat="1">
      <c r="A421" s="1479"/>
      <c r="B421" s="1479"/>
      <c r="C421" s="1479"/>
      <c r="D421" s="1479"/>
      <c r="E421" s="1479"/>
      <c r="F421" s="1479"/>
      <c r="G421" s="1479"/>
      <c r="H421" s="1479"/>
      <c r="I421" s="1479"/>
      <c r="J421" s="1479"/>
      <c r="K421" s="1479"/>
      <c r="L421" s="1479"/>
      <c r="M421" s="1479"/>
      <c r="N421" s="1479"/>
      <c r="O421" s="1479"/>
      <c r="P421" s="1479"/>
      <c r="Q421" s="1479"/>
      <c r="R421" s="1479"/>
      <c r="S421" s="1479"/>
      <c r="T421" s="1479"/>
      <c r="U421" s="1479"/>
      <c r="V421" s="1479"/>
      <c r="W421" s="1479"/>
      <c r="X421" s="1479"/>
      <c r="Y421" s="1479"/>
      <c r="Z421" s="1479"/>
      <c r="AA421" s="1479"/>
      <c r="AB421" s="1479"/>
      <c r="AC421" s="1479"/>
      <c r="AD421" s="1479"/>
      <c r="AE421" s="1479"/>
      <c r="AF421" s="1479"/>
      <c r="AG421" s="1479"/>
      <c r="AH421" s="1479"/>
      <c r="AI421" s="1479"/>
      <c r="AJ421" s="1479"/>
      <c r="AK421" s="1479"/>
      <c r="AL421" s="1479"/>
      <c r="AM421" s="1479"/>
      <c r="AN421" s="1479"/>
      <c r="AO421" s="1479"/>
      <c r="AP421" s="1479"/>
      <c r="AQ421" s="1479"/>
      <c r="AR421" s="1479"/>
      <c r="AS421" s="1479"/>
      <c r="AT421" s="1479"/>
      <c r="AU421" s="1479"/>
      <c r="AV421" s="1479"/>
      <c r="AW421" s="1479"/>
      <c r="AX421" s="1479"/>
      <c r="AY421" s="1479"/>
      <c r="AZ421" s="1479"/>
      <c r="BA421" s="1479"/>
      <c r="BB421" s="1479"/>
      <c r="BC421" s="1479"/>
      <c r="BD421" s="1479"/>
      <c r="BE421" s="1479"/>
      <c r="BF421" s="1479"/>
      <c r="BG421" s="1479"/>
      <c r="BH421" s="1479"/>
      <c r="BI421" s="1479"/>
      <c r="BJ421" s="388" t="s">
        <v>865</v>
      </c>
    </row>
    <row r="422" spans="1:62" s="384" customFormat="1">
      <c r="A422" s="1479"/>
      <c r="B422" s="1479"/>
      <c r="C422" s="1479"/>
      <c r="D422" s="1479"/>
      <c r="E422" s="1479"/>
      <c r="F422" s="1479"/>
      <c r="G422" s="1479"/>
      <c r="H422" s="1479"/>
      <c r="I422" s="1479"/>
      <c r="J422" s="1479"/>
      <c r="K422" s="1479"/>
      <c r="L422" s="1479"/>
      <c r="M422" s="1479"/>
      <c r="N422" s="1479"/>
      <c r="O422" s="1479"/>
      <c r="P422" s="1479"/>
      <c r="Q422" s="1479"/>
      <c r="R422" s="1479"/>
      <c r="S422" s="1479"/>
      <c r="T422" s="1479"/>
      <c r="U422" s="1479"/>
      <c r="V422" s="1479"/>
      <c r="W422" s="1479"/>
      <c r="X422" s="1479"/>
      <c r="Y422" s="1479"/>
      <c r="Z422" s="1479"/>
      <c r="AA422" s="1479"/>
      <c r="AB422" s="1479"/>
      <c r="AC422" s="1479"/>
      <c r="AD422" s="1479"/>
      <c r="AE422" s="1479"/>
      <c r="AF422" s="1479"/>
      <c r="AG422" s="1479"/>
      <c r="AH422" s="1479"/>
      <c r="AI422" s="1479"/>
      <c r="AJ422" s="1479"/>
      <c r="AK422" s="1479"/>
      <c r="AL422" s="1479"/>
      <c r="AM422" s="1479"/>
      <c r="AN422" s="1479"/>
      <c r="AO422" s="1479"/>
      <c r="AP422" s="1479"/>
      <c r="AQ422" s="1479"/>
      <c r="AR422" s="1479"/>
      <c r="AS422" s="1479"/>
      <c r="AT422" s="1479"/>
      <c r="AU422" s="1479"/>
      <c r="AV422" s="1479"/>
      <c r="AW422" s="1479"/>
      <c r="AX422" s="1479"/>
      <c r="AY422" s="1479"/>
      <c r="AZ422" s="1479"/>
      <c r="BA422" s="1479"/>
      <c r="BB422" s="1479"/>
      <c r="BC422" s="1479"/>
      <c r="BD422" s="1479"/>
      <c r="BE422" s="1479"/>
      <c r="BF422" s="1479"/>
      <c r="BG422" s="1479"/>
      <c r="BH422" s="1479"/>
      <c r="BI422" s="1479"/>
      <c r="BJ422" s="388" t="s">
        <v>865</v>
      </c>
    </row>
    <row r="423" spans="1:62" s="384" customFormat="1">
      <c r="A423" s="1479"/>
      <c r="B423" s="1479"/>
      <c r="C423" s="1479"/>
      <c r="D423" s="1479"/>
      <c r="E423" s="1479"/>
      <c r="F423" s="1479"/>
      <c r="G423" s="1479"/>
      <c r="H423" s="1479"/>
      <c r="I423" s="1479"/>
      <c r="J423" s="1479"/>
      <c r="K423" s="1479"/>
      <c r="L423" s="1479"/>
      <c r="M423" s="1479"/>
      <c r="N423" s="1479"/>
      <c r="O423" s="1479"/>
      <c r="P423" s="1479"/>
      <c r="Q423" s="1479"/>
      <c r="R423" s="1479"/>
      <c r="S423" s="1479"/>
      <c r="T423" s="1479"/>
      <c r="U423" s="1479"/>
      <c r="V423" s="1479"/>
      <c r="W423" s="1479"/>
      <c r="X423" s="1479"/>
      <c r="Y423" s="1479"/>
      <c r="Z423" s="1479"/>
      <c r="AA423" s="1479"/>
      <c r="AB423" s="1479"/>
      <c r="AC423" s="1479"/>
      <c r="AD423" s="1479"/>
      <c r="AE423" s="1479"/>
      <c r="AF423" s="1479"/>
      <c r="AG423" s="1479"/>
      <c r="AH423" s="1479"/>
      <c r="AI423" s="1479"/>
      <c r="AJ423" s="1479"/>
      <c r="AK423" s="1479"/>
      <c r="AL423" s="1479"/>
      <c r="AM423" s="1479"/>
      <c r="AN423" s="1479"/>
      <c r="AO423" s="1479"/>
      <c r="AP423" s="1479"/>
      <c r="AQ423" s="1479"/>
      <c r="AR423" s="1479"/>
      <c r="AS423" s="1479"/>
      <c r="AT423" s="1479"/>
      <c r="AU423" s="1479"/>
      <c r="AV423" s="1479"/>
      <c r="AW423" s="1479"/>
      <c r="AX423" s="1479"/>
      <c r="AY423" s="1479"/>
      <c r="AZ423" s="1479"/>
      <c r="BA423" s="1479"/>
      <c r="BB423" s="1479"/>
      <c r="BC423" s="1479"/>
      <c r="BD423" s="1479"/>
      <c r="BE423" s="1479"/>
      <c r="BF423" s="1479"/>
      <c r="BG423" s="1479"/>
      <c r="BH423" s="1479"/>
      <c r="BI423" s="1479"/>
      <c r="BJ423" s="388" t="s">
        <v>865</v>
      </c>
    </row>
    <row r="424" spans="1:62" s="384" customFormat="1">
      <c r="A424" s="1479"/>
      <c r="B424" s="1479"/>
      <c r="C424" s="1479"/>
      <c r="D424" s="1479"/>
      <c r="E424" s="1479"/>
      <c r="F424" s="1479"/>
      <c r="G424" s="1479"/>
      <c r="H424" s="1479"/>
      <c r="I424" s="1479"/>
      <c r="J424" s="1479"/>
      <c r="K424" s="1479"/>
      <c r="L424" s="1479"/>
      <c r="M424" s="1479"/>
      <c r="N424" s="1479"/>
      <c r="O424" s="1479"/>
      <c r="P424" s="1479"/>
      <c r="Q424" s="1479"/>
      <c r="R424" s="1479"/>
      <c r="S424" s="1479"/>
      <c r="T424" s="1479"/>
      <c r="U424" s="1479"/>
      <c r="V424" s="1479"/>
      <c r="W424" s="1479"/>
      <c r="X424" s="1479"/>
      <c r="Y424" s="1479"/>
      <c r="Z424" s="1479"/>
      <c r="AA424" s="1479"/>
      <c r="AB424" s="1479"/>
      <c r="AC424" s="1479"/>
      <c r="AD424" s="1479"/>
      <c r="AE424" s="1479"/>
      <c r="AF424" s="1479"/>
      <c r="AG424" s="1479"/>
      <c r="AH424" s="1479"/>
      <c r="AI424" s="1479"/>
      <c r="AJ424" s="1479"/>
      <c r="AK424" s="1479"/>
      <c r="AL424" s="1479"/>
      <c r="AM424" s="1479"/>
      <c r="AN424" s="1479"/>
      <c r="AO424" s="1479"/>
      <c r="AP424" s="1479"/>
      <c r="AQ424" s="1479"/>
      <c r="AR424" s="1479"/>
      <c r="AS424" s="1479"/>
      <c r="AT424" s="1479"/>
      <c r="AU424" s="1479"/>
      <c r="AV424" s="1479"/>
      <c r="AW424" s="1479"/>
      <c r="AX424" s="1479"/>
      <c r="AY424" s="1479"/>
      <c r="AZ424" s="1479"/>
      <c r="BA424" s="1479"/>
      <c r="BB424" s="1479"/>
      <c r="BC424" s="1479"/>
      <c r="BD424" s="1479"/>
      <c r="BE424" s="1479"/>
      <c r="BF424" s="1479"/>
      <c r="BG424" s="1479"/>
      <c r="BH424" s="1479"/>
      <c r="BI424" s="1479"/>
      <c r="BJ424" s="388" t="s">
        <v>865</v>
      </c>
    </row>
    <row r="425" spans="1:62" s="384" customFormat="1">
      <c r="A425" s="1479"/>
      <c r="B425" s="1479"/>
      <c r="C425" s="1479"/>
      <c r="D425" s="1479"/>
      <c r="E425" s="1479"/>
      <c r="F425" s="1479"/>
      <c r="G425" s="1479"/>
      <c r="H425" s="1479"/>
      <c r="I425" s="1479"/>
      <c r="J425" s="1479"/>
      <c r="K425" s="1479"/>
      <c r="L425" s="1479"/>
      <c r="M425" s="1479"/>
      <c r="N425" s="1479"/>
      <c r="O425" s="1479"/>
      <c r="P425" s="1479"/>
      <c r="Q425" s="1479"/>
      <c r="R425" s="1479"/>
      <c r="S425" s="1479"/>
      <c r="T425" s="1479"/>
      <c r="U425" s="1479"/>
      <c r="V425" s="1479"/>
      <c r="W425" s="1479"/>
      <c r="X425" s="1479"/>
      <c r="Y425" s="1479"/>
      <c r="Z425" s="1479"/>
      <c r="AA425" s="1479"/>
      <c r="AB425" s="1479"/>
      <c r="AC425" s="1479"/>
      <c r="AD425" s="1479"/>
      <c r="AE425" s="1479"/>
      <c r="AF425" s="1479"/>
      <c r="AG425" s="1479"/>
      <c r="AH425" s="1479"/>
      <c r="AI425" s="1479"/>
      <c r="AJ425" s="1479"/>
      <c r="AK425" s="1479"/>
      <c r="AL425" s="1479"/>
      <c r="AM425" s="1479"/>
      <c r="AN425" s="1479"/>
      <c r="AO425" s="1479"/>
      <c r="AP425" s="1479"/>
      <c r="AQ425" s="1479"/>
      <c r="AR425" s="1479"/>
      <c r="AS425" s="1479"/>
      <c r="AT425" s="1479"/>
      <c r="AU425" s="1479"/>
      <c r="AV425" s="1479"/>
      <c r="AW425" s="1479"/>
      <c r="AX425" s="1479"/>
      <c r="AY425" s="1479"/>
      <c r="AZ425" s="1479"/>
      <c r="BA425" s="1479"/>
      <c r="BB425" s="1479"/>
      <c r="BC425" s="1479"/>
      <c r="BD425" s="1479"/>
      <c r="BE425" s="1479"/>
      <c r="BF425" s="1479"/>
      <c r="BG425" s="1479"/>
      <c r="BH425" s="1479"/>
      <c r="BI425" s="1479"/>
      <c r="BJ425" s="388" t="s">
        <v>865</v>
      </c>
    </row>
    <row r="426" spans="1:62" s="384" customFormat="1">
      <c r="A426" s="1479"/>
      <c r="B426" s="1479"/>
      <c r="C426" s="1479"/>
      <c r="D426" s="1479"/>
      <c r="E426" s="1479"/>
      <c r="F426" s="1479"/>
      <c r="G426" s="1479"/>
      <c r="H426" s="1479"/>
      <c r="I426" s="1479"/>
      <c r="J426" s="1479"/>
      <c r="K426" s="1479"/>
      <c r="L426" s="1479"/>
      <c r="M426" s="1479"/>
      <c r="N426" s="1479"/>
      <c r="O426" s="1479"/>
      <c r="P426" s="1479"/>
      <c r="Q426" s="1479"/>
      <c r="R426" s="1479"/>
      <c r="S426" s="1479"/>
      <c r="T426" s="1479"/>
      <c r="U426" s="1479"/>
      <c r="V426" s="1479"/>
      <c r="W426" s="1479"/>
      <c r="X426" s="1479"/>
      <c r="Y426" s="1479"/>
      <c r="Z426" s="1479"/>
      <c r="AA426" s="1479"/>
      <c r="AB426" s="1479"/>
      <c r="AC426" s="1479"/>
      <c r="AD426" s="1479"/>
      <c r="AE426" s="1479"/>
      <c r="AF426" s="1479"/>
      <c r="AG426" s="1479"/>
      <c r="AH426" s="1479"/>
      <c r="AI426" s="1479"/>
      <c r="AJ426" s="1479"/>
      <c r="AK426" s="1479"/>
      <c r="AL426" s="1479"/>
      <c r="AM426" s="1479"/>
      <c r="AN426" s="1479"/>
      <c r="AO426" s="1479"/>
      <c r="AP426" s="1479"/>
      <c r="AQ426" s="1479"/>
      <c r="AR426" s="1479"/>
      <c r="AS426" s="1479"/>
      <c r="AT426" s="1479"/>
      <c r="AU426" s="1479"/>
      <c r="AV426" s="1479"/>
      <c r="AW426" s="1479"/>
      <c r="AX426" s="1479"/>
      <c r="AY426" s="1479"/>
      <c r="AZ426" s="1479"/>
      <c r="BA426" s="1479"/>
      <c r="BB426" s="1479"/>
      <c r="BC426" s="1479"/>
      <c r="BD426" s="1479"/>
      <c r="BE426" s="1479"/>
      <c r="BF426" s="1479"/>
      <c r="BG426" s="1479"/>
      <c r="BH426" s="1479"/>
      <c r="BI426" s="1479"/>
      <c r="BJ426" s="388" t="s">
        <v>865</v>
      </c>
    </row>
    <row r="427" spans="1:62" s="384" customFormat="1">
      <c r="A427" s="1479"/>
      <c r="B427" s="1479"/>
      <c r="C427" s="1479"/>
      <c r="D427" s="1479"/>
      <c r="E427" s="1479"/>
      <c r="F427" s="1479"/>
      <c r="G427" s="1479"/>
      <c r="H427" s="1479"/>
      <c r="I427" s="1479"/>
      <c r="J427" s="1479"/>
      <c r="K427" s="1479"/>
      <c r="L427" s="1479"/>
      <c r="M427" s="1479"/>
      <c r="N427" s="1479"/>
      <c r="O427" s="1479"/>
      <c r="P427" s="1479"/>
      <c r="Q427" s="1479"/>
      <c r="R427" s="1479"/>
      <c r="S427" s="1479"/>
      <c r="T427" s="1479"/>
      <c r="U427" s="1479"/>
      <c r="V427" s="1479"/>
      <c r="W427" s="1479"/>
      <c r="X427" s="1479"/>
      <c r="Y427" s="1479"/>
      <c r="Z427" s="1479"/>
      <c r="AA427" s="1479"/>
      <c r="AB427" s="1479"/>
      <c r="AC427" s="1479"/>
      <c r="AD427" s="1479"/>
      <c r="AE427" s="1479"/>
      <c r="AF427" s="1479"/>
      <c r="AG427" s="1479"/>
      <c r="AH427" s="1479"/>
      <c r="AI427" s="1479"/>
      <c r="AJ427" s="1479"/>
      <c r="AK427" s="1479"/>
      <c r="AL427" s="1479"/>
      <c r="AM427" s="1479"/>
      <c r="AN427" s="1479"/>
      <c r="AO427" s="1479"/>
      <c r="AP427" s="1479"/>
      <c r="AQ427" s="1479"/>
      <c r="AR427" s="1479"/>
      <c r="AS427" s="1479"/>
      <c r="AT427" s="1479"/>
      <c r="AU427" s="1479"/>
      <c r="AV427" s="1479"/>
      <c r="AW427" s="1479"/>
      <c r="AX427" s="1479"/>
      <c r="AY427" s="1479"/>
      <c r="AZ427" s="1479"/>
      <c r="BA427" s="1479"/>
      <c r="BB427" s="1479"/>
      <c r="BC427" s="1479"/>
      <c r="BD427" s="1479"/>
      <c r="BE427" s="1479"/>
      <c r="BF427" s="1479"/>
      <c r="BG427" s="1479"/>
      <c r="BH427" s="1479"/>
      <c r="BI427" s="1479"/>
      <c r="BJ427" s="388" t="s">
        <v>865</v>
      </c>
    </row>
    <row r="428" spans="1:62" s="384" customFormat="1">
      <c r="A428" s="1479"/>
      <c r="B428" s="1479"/>
      <c r="C428" s="1479"/>
      <c r="D428" s="1479"/>
      <c r="E428" s="1479"/>
      <c r="F428" s="1479"/>
      <c r="G428" s="1479"/>
      <c r="H428" s="1479"/>
      <c r="I428" s="1479"/>
      <c r="J428" s="1479"/>
      <c r="K428" s="1479"/>
      <c r="L428" s="1479"/>
      <c r="M428" s="1479"/>
      <c r="N428" s="1479"/>
      <c r="O428" s="1479"/>
      <c r="P428" s="1479"/>
      <c r="Q428" s="1479"/>
      <c r="R428" s="1479"/>
      <c r="S428" s="1479"/>
      <c r="T428" s="1479"/>
      <c r="U428" s="1479"/>
      <c r="V428" s="1479"/>
      <c r="W428" s="1479"/>
      <c r="X428" s="1479"/>
      <c r="Y428" s="1479"/>
      <c r="Z428" s="1479"/>
      <c r="AA428" s="1479"/>
      <c r="AB428" s="1479"/>
      <c r="AC428" s="1479"/>
      <c r="AD428" s="1479"/>
      <c r="AE428" s="1479"/>
      <c r="AF428" s="1479"/>
      <c r="AG428" s="1479"/>
      <c r="AH428" s="1479"/>
      <c r="AI428" s="1479"/>
      <c r="AJ428" s="1479"/>
      <c r="AK428" s="1479"/>
      <c r="AL428" s="1479"/>
      <c r="AM428" s="1479"/>
      <c r="AN428" s="1479"/>
      <c r="AO428" s="1479"/>
      <c r="AP428" s="1479"/>
      <c r="AQ428" s="1479"/>
      <c r="AR428" s="1479"/>
      <c r="AS428" s="1479"/>
      <c r="AT428" s="1479"/>
      <c r="AU428" s="1479"/>
      <c r="AV428" s="1479"/>
      <c r="AW428" s="1479"/>
      <c r="AX428" s="1479"/>
      <c r="AY428" s="1479"/>
      <c r="AZ428" s="1479"/>
      <c r="BA428" s="1479"/>
      <c r="BB428" s="1479"/>
      <c r="BC428" s="1479"/>
      <c r="BD428" s="1479"/>
      <c r="BE428" s="1479"/>
      <c r="BF428" s="1479"/>
      <c r="BG428" s="1479"/>
      <c r="BH428" s="1479"/>
      <c r="BI428" s="1479"/>
      <c r="BJ428" s="388" t="s">
        <v>865</v>
      </c>
    </row>
    <row r="429" spans="1:62" s="384" customFormat="1">
      <c r="A429" s="1479"/>
      <c r="B429" s="1479"/>
      <c r="C429" s="1479"/>
      <c r="D429" s="1479"/>
      <c r="E429" s="1479"/>
      <c r="F429" s="1479"/>
      <c r="G429" s="1479"/>
      <c r="H429" s="1479"/>
      <c r="I429" s="1479"/>
      <c r="J429" s="1479"/>
      <c r="K429" s="1479"/>
      <c r="L429" s="1479"/>
      <c r="M429" s="1479"/>
      <c r="N429" s="1479"/>
      <c r="O429" s="1479"/>
      <c r="P429" s="1479"/>
      <c r="Q429" s="1479"/>
      <c r="R429" s="1479"/>
      <c r="S429" s="1479"/>
      <c r="T429" s="1479"/>
      <c r="U429" s="1479"/>
      <c r="V429" s="1479"/>
      <c r="W429" s="1479"/>
      <c r="X429" s="1479"/>
      <c r="Y429" s="1479"/>
      <c r="Z429" s="1479"/>
      <c r="AA429" s="1479"/>
      <c r="AB429" s="1479"/>
      <c r="AC429" s="1479"/>
      <c r="AD429" s="1479"/>
      <c r="AE429" s="1479"/>
      <c r="AF429" s="1479"/>
      <c r="AG429" s="1479"/>
      <c r="AH429" s="1479"/>
      <c r="AI429" s="1479"/>
      <c r="AJ429" s="1479"/>
      <c r="AK429" s="1479"/>
      <c r="AL429" s="1479"/>
      <c r="AM429" s="1479"/>
      <c r="AN429" s="1479"/>
      <c r="AO429" s="1479"/>
      <c r="AP429" s="1479"/>
      <c r="AQ429" s="1479"/>
      <c r="AR429" s="1479"/>
      <c r="AS429" s="1479"/>
      <c r="AT429" s="1479"/>
      <c r="AU429" s="1479"/>
      <c r="AV429" s="1479"/>
      <c r="AW429" s="1479"/>
      <c r="AX429" s="1479"/>
      <c r="AY429" s="1479"/>
      <c r="AZ429" s="1479"/>
      <c r="BA429" s="1479"/>
      <c r="BB429" s="1479"/>
      <c r="BC429" s="1479"/>
      <c r="BD429" s="1479"/>
      <c r="BE429" s="1479"/>
      <c r="BF429" s="1479"/>
      <c r="BG429" s="1479"/>
      <c r="BH429" s="1479"/>
      <c r="BI429" s="1479"/>
      <c r="BJ429" s="388" t="s">
        <v>865</v>
      </c>
    </row>
    <row r="430" spans="1:62" s="384" customFormat="1">
      <c r="A430" s="1479"/>
      <c r="B430" s="1479"/>
      <c r="C430" s="1479"/>
      <c r="D430" s="1479"/>
      <c r="E430" s="1479"/>
      <c r="F430" s="1479"/>
      <c r="G430" s="1479"/>
      <c r="H430" s="1479"/>
      <c r="I430" s="1479"/>
      <c r="J430" s="1479"/>
      <c r="K430" s="1479"/>
      <c r="L430" s="1479"/>
      <c r="M430" s="1479"/>
      <c r="N430" s="1479"/>
      <c r="O430" s="1479"/>
      <c r="P430" s="1479"/>
      <c r="Q430" s="1479"/>
      <c r="R430" s="1479"/>
      <c r="S430" s="1479"/>
      <c r="T430" s="1479"/>
      <c r="U430" s="1479"/>
      <c r="V430" s="1479"/>
      <c r="W430" s="1479"/>
      <c r="X430" s="1479"/>
      <c r="Y430" s="1479"/>
      <c r="Z430" s="1479"/>
      <c r="AA430" s="1479"/>
      <c r="AB430" s="1479"/>
      <c r="AC430" s="1479"/>
      <c r="AD430" s="1479"/>
      <c r="AE430" s="1479"/>
      <c r="AF430" s="1479"/>
      <c r="AG430" s="1479"/>
      <c r="AH430" s="1479"/>
      <c r="AI430" s="1479"/>
      <c r="AJ430" s="1479"/>
      <c r="AK430" s="1479"/>
      <c r="AL430" s="1479"/>
      <c r="AM430" s="1479"/>
      <c r="AN430" s="1479"/>
      <c r="AO430" s="1479"/>
      <c r="AP430" s="1479"/>
      <c r="AQ430" s="1479"/>
      <c r="AR430" s="1479"/>
      <c r="AS430" s="1479"/>
      <c r="AT430" s="1479"/>
      <c r="AU430" s="1479"/>
      <c r="AV430" s="1479"/>
      <c r="AW430" s="1479"/>
      <c r="AX430" s="1479"/>
      <c r="AY430" s="1479"/>
      <c r="AZ430" s="1479"/>
      <c r="BA430" s="1479"/>
      <c r="BB430" s="1479"/>
      <c r="BC430" s="1479"/>
      <c r="BD430" s="1479"/>
      <c r="BE430" s="1479"/>
      <c r="BF430" s="1479"/>
      <c r="BG430" s="1479"/>
      <c r="BH430" s="1479"/>
      <c r="BI430" s="1479"/>
      <c r="BJ430" s="388" t="s">
        <v>865</v>
      </c>
    </row>
    <row r="431" spans="1:62" s="384" customFormat="1">
      <c r="A431" s="1479"/>
      <c r="B431" s="1479"/>
      <c r="C431" s="1479"/>
      <c r="D431" s="1479"/>
      <c r="E431" s="1479"/>
      <c r="F431" s="1479"/>
      <c r="G431" s="1479"/>
      <c r="H431" s="1479"/>
      <c r="I431" s="1479"/>
      <c r="J431" s="1479"/>
      <c r="K431" s="1479"/>
      <c r="L431" s="1479"/>
      <c r="M431" s="1479"/>
      <c r="N431" s="1479"/>
      <c r="O431" s="1479"/>
      <c r="P431" s="1479"/>
      <c r="Q431" s="1479"/>
      <c r="R431" s="1479"/>
      <c r="S431" s="1479"/>
      <c r="T431" s="1479"/>
      <c r="U431" s="1479"/>
      <c r="V431" s="1479"/>
      <c r="W431" s="1479"/>
      <c r="X431" s="1479"/>
      <c r="Y431" s="1479"/>
      <c r="Z431" s="1479"/>
      <c r="AA431" s="1479"/>
      <c r="AB431" s="1479"/>
      <c r="AC431" s="1479"/>
      <c r="AD431" s="1479"/>
      <c r="AE431" s="1479"/>
      <c r="AF431" s="1479"/>
      <c r="AG431" s="1479"/>
      <c r="AH431" s="1479"/>
      <c r="AI431" s="1479"/>
      <c r="AJ431" s="1479"/>
      <c r="AK431" s="1479"/>
      <c r="AL431" s="1479"/>
      <c r="AM431" s="1479"/>
      <c r="AN431" s="1479"/>
      <c r="AO431" s="1479"/>
      <c r="AP431" s="1479"/>
      <c r="AQ431" s="1479"/>
      <c r="AR431" s="1479"/>
      <c r="AS431" s="1479"/>
      <c r="AT431" s="1479"/>
      <c r="AU431" s="1479"/>
      <c r="AV431" s="1479"/>
      <c r="AW431" s="1479"/>
      <c r="AX431" s="1479"/>
      <c r="AY431" s="1479"/>
      <c r="AZ431" s="1479"/>
      <c r="BA431" s="1479"/>
      <c r="BB431" s="1479"/>
      <c r="BC431" s="1479"/>
      <c r="BD431" s="1479"/>
      <c r="BE431" s="1479"/>
      <c r="BF431" s="1479"/>
      <c r="BG431" s="1479"/>
      <c r="BH431" s="1479"/>
      <c r="BI431" s="1479"/>
      <c r="BJ431" s="388" t="s">
        <v>865</v>
      </c>
    </row>
    <row r="432" spans="1:62" s="384" customFormat="1">
      <c r="A432" s="1479"/>
      <c r="B432" s="1479"/>
      <c r="C432" s="1479"/>
      <c r="D432" s="1479"/>
      <c r="E432" s="1479"/>
      <c r="F432" s="1479"/>
      <c r="G432" s="1479"/>
      <c r="H432" s="1479"/>
      <c r="I432" s="1479"/>
      <c r="J432" s="1479"/>
      <c r="K432" s="1479"/>
      <c r="L432" s="1479"/>
      <c r="M432" s="1479"/>
      <c r="N432" s="1479"/>
      <c r="O432" s="1479"/>
      <c r="P432" s="1479"/>
      <c r="Q432" s="1479"/>
      <c r="R432" s="1479"/>
      <c r="S432" s="1479"/>
      <c r="T432" s="1479"/>
      <c r="U432" s="1479"/>
      <c r="V432" s="1479"/>
      <c r="W432" s="1479"/>
      <c r="X432" s="1479"/>
      <c r="Y432" s="1479"/>
      <c r="Z432" s="1479"/>
      <c r="AA432" s="1479"/>
      <c r="AB432" s="1479"/>
      <c r="AC432" s="1479"/>
      <c r="AD432" s="1479"/>
      <c r="AE432" s="1479"/>
      <c r="AF432" s="1479"/>
      <c r="AG432" s="1479"/>
      <c r="AH432" s="1479"/>
      <c r="AI432" s="1479"/>
      <c r="AJ432" s="1479"/>
      <c r="AK432" s="1479"/>
      <c r="AL432" s="1479"/>
      <c r="AM432" s="1479"/>
      <c r="AN432" s="1479"/>
      <c r="AO432" s="1479"/>
      <c r="AP432" s="1479"/>
      <c r="AQ432" s="1479"/>
      <c r="AR432" s="1479"/>
      <c r="AS432" s="1479"/>
      <c r="AT432" s="1479"/>
      <c r="AU432" s="1479"/>
      <c r="AV432" s="1479"/>
      <c r="AW432" s="1479"/>
      <c r="AX432" s="1479"/>
      <c r="AY432" s="1479"/>
      <c r="AZ432" s="1479"/>
      <c r="BA432" s="1479"/>
      <c r="BB432" s="1479"/>
      <c r="BC432" s="1479"/>
      <c r="BD432" s="1479"/>
      <c r="BE432" s="1479"/>
      <c r="BF432" s="1479"/>
      <c r="BG432" s="1479"/>
      <c r="BH432" s="1479"/>
      <c r="BI432" s="1479"/>
      <c r="BJ432" s="388" t="s">
        <v>865</v>
      </c>
    </row>
    <row r="433" spans="1:62" s="384" customFormat="1">
      <c r="A433" s="1479"/>
      <c r="B433" s="1479"/>
      <c r="C433" s="1479"/>
      <c r="D433" s="1479"/>
      <c r="E433" s="1479"/>
      <c r="F433" s="1479"/>
      <c r="G433" s="1479"/>
      <c r="H433" s="1479"/>
      <c r="I433" s="1479"/>
      <c r="J433" s="1479"/>
      <c r="K433" s="1479"/>
      <c r="L433" s="1479"/>
      <c r="M433" s="1479"/>
      <c r="N433" s="1479"/>
      <c r="O433" s="1479"/>
      <c r="P433" s="1479"/>
      <c r="Q433" s="1479"/>
      <c r="R433" s="1479"/>
      <c r="S433" s="1479"/>
      <c r="T433" s="1479"/>
      <c r="U433" s="1479"/>
      <c r="V433" s="1479"/>
      <c r="W433" s="1479"/>
      <c r="X433" s="1479"/>
      <c r="Y433" s="1479"/>
      <c r="Z433" s="1479"/>
      <c r="AA433" s="1479"/>
      <c r="AB433" s="1479"/>
      <c r="AC433" s="1479"/>
      <c r="AD433" s="1479"/>
      <c r="AE433" s="1479"/>
      <c r="AF433" s="1479"/>
      <c r="AG433" s="1479"/>
      <c r="AH433" s="1479"/>
      <c r="AI433" s="1479"/>
      <c r="AJ433" s="1479"/>
      <c r="AK433" s="1479"/>
      <c r="AL433" s="1479"/>
      <c r="AM433" s="1479"/>
      <c r="AN433" s="1479"/>
      <c r="AO433" s="1479"/>
      <c r="AP433" s="1479"/>
      <c r="AQ433" s="1479"/>
      <c r="AR433" s="1479"/>
      <c r="AS433" s="1479"/>
      <c r="AT433" s="1479"/>
      <c r="AU433" s="1479"/>
      <c r="AV433" s="1479"/>
      <c r="AW433" s="1479"/>
      <c r="AX433" s="1479"/>
      <c r="AY433" s="1479"/>
      <c r="AZ433" s="1479"/>
      <c r="BA433" s="1479"/>
      <c r="BB433" s="1479"/>
      <c r="BC433" s="1479"/>
      <c r="BD433" s="1479"/>
      <c r="BE433" s="1479"/>
      <c r="BF433" s="1479"/>
      <c r="BG433" s="1479"/>
      <c r="BH433" s="1479"/>
      <c r="BI433" s="1479"/>
      <c r="BJ433" s="388" t="s">
        <v>865</v>
      </c>
    </row>
    <row r="434" spans="1:62" s="384" customFormat="1">
      <c r="A434" s="1479"/>
      <c r="B434" s="1479"/>
      <c r="C434" s="1479"/>
      <c r="D434" s="1479"/>
      <c r="E434" s="1479"/>
      <c r="F434" s="1479"/>
      <c r="G434" s="1479"/>
      <c r="H434" s="1479"/>
      <c r="I434" s="1479"/>
      <c r="J434" s="1479"/>
      <c r="K434" s="1479"/>
      <c r="L434" s="1479"/>
      <c r="M434" s="1479"/>
      <c r="N434" s="1479"/>
      <c r="O434" s="1479"/>
      <c r="P434" s="1479"/>
      <c r="Q434" s="1479"/>
      <c r="R434" s="1479"/>
      <c r="S434" s="1479"/>
      <c r="T434" s="1479"/>
      <c r="U434" s="1479"/>
      <c r="V434" s="1479"/>
      <c r="W434" s="1479"/>
      <c r="X434" s="1479"/>
      <c r="Y434" s="1479"/>
      <c r="Z434" s="1479"/>
      <c r="AA434" s="1479"/>
      <c r="AB434" s="1479"/>
      <c r="AC434" s="1479"/>
      <c r="AD434" s="1479"/>
      <c r="AE434" s="1479"/>
      <c r="AF434" s="1479"/>
      <c r="AG434" s="1479"/>
      <c r="AH434" s="1479"/>
      <c r="AI434" s="1479"/>
      <c r="AJ434" s="1479"/>
      <c r="AK434" s="1479"/>
      <c r="AL434" s="1479"/>
      <c r="AM434" s="1479"/>
      <c r="AN434" s="1479"/>
      <c r="AO434" s="1479"/>
      <c r="AP434" s="1479"/>
      <c r="AQ434" s="1479"/>
      <c r="AR434" s="1479"/>
      <c r="AS434" s="1479"/>
      <c r="AT434" s="1479"/>
      <c r="AU434" s="1479"/>
      <c r="AV434" s="1479"/>
      <c r="AW434" s="1479"/>
      <c r="AX434" s="1479"/>
      <c r="AY434" s="1479"/>
      <c r="AZ434" s="1479"/>
      <c r="BA434" s="1479"/>
      <c r="BB434" s="1479"/>
      <c r="BC434" s="1479"/>
      <c r="BD434" s="1479"/>
      <c r="BE434" s="1479"/>
      <c r="BF434" s="1479"/>
      <c r="BG434" s="1479"/>
      <c r="BH434" s="1479"/>
      <c r="BI434" s="1479"/>
      <c r="BJ434" s="388" t="s">
        <v>865</v>
      </c>
    </row>
    <row r="435" spans="1:62" s="384" customFormat="1">
      <c r="A435" s="1479"/>
      <c r="B435" s="1479"/>
      <c r="C435" s="1479"/>
      <c r="D435" s="1479"/>
      <c r="E435" s="1479"/>
      <c r="F435" s="1479"/>
      <c r="G435" s="1479"/>
      <c r="H435" s="1479"/>
      <c r="I435" s="1479"/>
      <c r="J435" s="1479"/>
      <c r="K435" s="1479"/>
      <c r="L435" s="1479"/>
      <c r="M435" s="1479"/>
      <c r="N435" s="1479"/>
      <c r="O435" s="1479"/>
      <c r="P435" s="1479"/>
      <c r="Q435" s="1479"/>
      <c r="R435" s="1479"/>
      <c r="S435" s="1479"/>
      <c r="T435" s="1479"/>
      <c r="U435" s="1479"/>
      <c r="V435" s="1479"/>
      <c r="W435" s="1479"/>
      <c r="X435" s="1479"/>
      <c r="Y435" s="1479"/>
      <c r="Z435" s="1479"/>
      <c r="AA435" s="1479"/>
      <c r="AB435" s="1479"/>
      <c r="AC435" s="1479"/>
      <c r="AD435" s="1479"/>
      <c r="AE435" s="1479"/>
      <c r="AF435" s="1479"/>
      <c r="AG435" s="1479"/>
      <c r="AH435" s="1479"/>
      <c r="AI435" s="1479"/>
      <c r="AJ435" s="1479"/>
      <c r="AK435" s="1479"/>
      <c r="AL435" s="1479"/>
      <c r="AM435" s="1479"/>
      <c r="AN435" s="1479"/>
      <c r="AO435" s="1479"/>
      <c r="AP435" s="1479"/>
      <c r="AQ435" s="1479"/>
      <c r="AR435" s="1479"/>
      <c r="AS435" s="1479"/>
      <c r="AT435" s="1479"/>
      <c r="AU435" s="1479"/>
      <c r="AV435" s="1479"/>
      <c r="AW435" s="1479"/>
      <c r="AX435" s="1479"/>
      <c r="AY435" s="1479"/>
      <c r="AZ435" s="1479"/>
      <c r="BA435" s="1479"/>
      <c r="BB435" s="1479"/>
      <c r="BC435" s="1479"/>
      <c r="BD435" s="1479"/>
      <c r="BE435" s="1479"/>
      <c r="BF435" s="1479"/>
      <c r="BG435" s="1479"/>
      <c r="BH435" s="1479"/>
      <c r="BI435" s="1479"/>
      <c r="BJ435" s="388" t="s">
        <v>865</v>
      </c>
    </row>
    <row r="436" spans="1:62" s="384" customFormat="1">
      <c r="A436" s="1479"/>
      <c r="B436" s="1479"/>
      <c r="C436" s="1479"/>
      <c r="D436" s="1479"/>
      <c r="E436" s="1479"/>
      <c r="F436" s="1479"/>
      <c r="G436" s="1479"/>
      <c r="H436" s="1479"/>
      <c r="I436" s="1479"/>
      <c r="J436" s="1479"/>
      <c r="K436" s="1479"/>
      <c r="L436" s="1479"/>
      <c r="M436" s="1479"/>
      <c r="N436" s="1479"/>
      <c r="O436" s="1479"/>
      <c r="P436" s="1479"/>
      <c r="Q436" s="1479"/>
      <c r="R436" s="1479"/>
      <c r="S436" s="1479"/>
      <c r="T436" s="1479"/>
      <c r="U436" s="1479"/>
      <c r="V436" s="1479"/>
      <c r="W436" s="1479"/>
      <c r="X436" s="1479"/>
      <c r="Y436" s="1479"/>
      <c r="Z436" s="1479"/>
      <c r="AA436" s="1479"/>
      <c r="AB436" s="1479"/>
      <c r="AC436" s="1479"/>
      <c r="AD436" s="1479"/>
      <c r="AE436" s="1479"/>
      <c r="AF436" s="1479"/>
      <c r="AG436" s="1479"/>
      <c r="AH436" s="1479"/>
      <c r="AI436" s="1479"/>
      <c r="AJ436" s="1479"/>
      <c r="AK436" s="1479"/>
      <c r="AL436" s="1479"/>
      <c r="AM436" s="1479"/>
      <c r="AN436" s="1479"/>
      <c r="AO436" s="1479"/>
      <c r="AP436" s="1479"/>
      <c r="AQ436" s="1479"/>
      <c r="AR436" s="1479"/>
      <c r="AS436" s="1479"/>
      <c r="AT436" s="1479"/>
      <c r="AU436" s="1479"/>
      <c r="AV436" s="1479"/>
      <c r="AW436" s="1479"/>
      <c r="AX436" s="1479"/>
      <c r="AY436" s="1479"/>
      <c r="AZ436" s="1479"/>
      <c r="BA436" s="1479"/>
      <c r="BB436" s="1479"/>
      <c r="BC436" s="1479"/>
      <c r="BD436" s="1479"/>
      <c r="BE436" s="1479"/>
      <c r="BF436" s="1479"/>
      <c r="BG436" s="1479"/>
      <c r="BH436" s="1479"/>
      <c r="BI436" s="1479"/>
      <c r="BJ436" s="388" t="s">
        <v>865</v>
      </c>
    </row>
    <row r="437" spans="1:62" s="384" customFormat="1">
      <c r="A437" s="1479"/>
      <c r="B437" s="1479"/>
      <c r="C437" s="1479"/>
      <c r="D437" s="1479"/>
      <c r="E437" s="1479"/>
      <c r="F437" s="1479"/>
      <c r="G437" s="1479"/>
      <c r="H437" s="1479"/>
      <c r="I437" s="1479"/>
      <c r="J437" s="1479"/>
      <c r="K437" s="1479"/>
      <c r="L437" s="1479"/>
      <c r="M437" s="1479"/>
      <c r="N437" s="1479"/>
      <c r="O437" s="1479"/>
      <c r="P437" s="1479"/>
      <c r="Q437" s="1479"/>
      <c r="R437" s="1479"/>
      <c r="S437" s="1479"/>
      <c r="T437" s="1479"/>
      <c r="U437" s="1479"/>
      <c r="V437" s="1479"/>
      <c r="W437" s="1479"/>
      <c r="X437" s="1479"/>
      <c r="Y437" s="1479"/>
      <c r="Z437" s="1479"/>
      <c r="AA437" s="1479"/>
      <c r="AB437" s="1479"/>
      <c r="AC437" s="1479"/>
      <c r="AD437" s="1479"/>
      <c r="AE437" s="1479"/>
      <c r="AF437" s="1479"/>
      <c r="AG437" s="1479"/>
      <c r="AH437" s="1479"/>
      <c r="AI437" s="1479"/>
      <c r="AJ437" s="1479"/>
      <c r="AK437" s="1479"/>
      <c r="AL437" s="1479"/>
      <c r="AM437" s="1479"/>
      <c r="AN437" s="1479"/>
      <c r="AO437" s="1479"/>
      <c r="AP437" s="1479"/>
      <c r="AQ437" s="1479"/>
      <c r="AR437" s="1479"/>
      <c r="AS437" s="1479"/>
      <c r="AT437" s="1479"/>
      <c r="AU437" s="1479"/>
      <c r="AV437" s="1479"/>
      <c r="AW437" s="1479"/>
      <c r="AX437" s="1479"/>
      <c r="AY437" s="1479"/>
      <c r="AZ437" s="1479"/>
      <c r="BA437" s="1479"/>
      <c r="BB437" s="1479"/>
      <c r="BC437" s="1479"/>
      <c r="BD437" s="1479"/>
      <c r="BE437" s="1479"/>
      <c r="BF437" s="1479"/>
      <c r="BG437" s="1479"/>
      <c r="BH437" s="1479"/>
      <c r="BI437" s="1479"/>
      <c r="BJ437" s="388" t="s">
        <v>865</v>
      </c>
    </row>
    <row r="438" spans="1:62" s="384" customFormat="1">
      <c r="A438" s="1479"/>
      <c r="B438" s="1479"/>
      <c r="C438" s="1479"/>
      <c r="D438" s="1479"/>
      <c r="E438" s="1479"/>
      <c r="F438" s="1479"/>
      <c r="G438" s="1479"/>
      <c r="H438" s="1479"/>
      <c r="I438" s="1479"/>
      <c r="J438" s="1479"/>
      <c r="K438" s="1479"/>
      <c r="L438" s="1479"/>
      <c r="M438" s="1479"/>
      <c r="N438" s="1479"/>
      <c r="O438" s="1479"/>
      <c r="P438" s="1479"/>
      <c r="Q438" s="1479"/>
      <c r="R438" s="1479"/>
      <c r="S438" s="1479"/>
      <c r="T438" s="1479"/>
      <c r="U438" s="1479"/>
      <c r="V438" s="1479"/>
      <c r="W438" s="1479"/>
      <c r="X438" s="1479"/>
      <c r="Y438" s="1479"/>
      <c r="Z438" s="1479"/>
      <c r="AA438" s="1479"/>
      <c r="AB438" s="1479"/>
      <c r="AC438" s="1479"/>
      <c r="AD438" s="1479"/>
      <c r="AE438" s="1479"/>
      <c r="AF438" s="1479"/>
      <c r="AG438" s="1479"/>
      <c r="AH438" s="1479"/>
      <c r="AI438" s="1479"/>
      <c r="AJ438" s="1479"/>
      <c r="AK438" s="1479"/>
      <c r="AL438" s="1479"/>
      <c r="AM438" s="1479"/>
      <c r="AN438" s="1479"/>
      <c r="AO438" s="1479"/>
      <c r="AP438" s="1479"/>
      <c r="AQ438" s="1479"/>
      <c r="AR438" s="1479"/>
      <c r="AS438" s="1479"/>
      <c r="AT438" s="1479"/>
      <c r="AU438" s="1479"/>
      <c r="AV438" s="1479"/>
      <c r="AW438" s="1479"/>
      <c r="AX438" s="1479"/>
      <c r="AY438" s="1479"/>
      <c r="AZ438" s="1479"/>
      <c r="BA438" s="1479"/>
      <c r="BB438" s="1479"/>
      <c r="BC438" s="1479"/>
      <c r="BD438" s="1479"/>
      <c r="BE438" s="1479"/>
      <c r="BF438" s="1479"/>
      <c r="BG438" s="1479"/>
      <c r="BH438" s="1479"/>
      <c r="BI438" s="1479"/>
      <c r="BJ438" s="388" t="s">
        <v>865</v>
      </c>
    </row>
    <row r="439" spans="1:62" s="384" customFormat="1">
      <c r="A439" s="1479"/>
      <c r="B439" s="1479"/>
      <c r="C439" s="1479"/>
      <c r="D439" s="1479"/>
      <c r="E439" s="1479"/>
      <c r="F439" s="1479"/>
      <c r="G439" s="1479"/>
      <c r="H439" s="1479"/>
      <c r="I439" s="1479"/>
      <c r="J439" s="1479"/>
      <c r="K439" s="1479"/>
      <c r="L439" s="1479"/>
      <c r="M439" s="1479"/>
      <c r="N439" s="1479"/>
      <c r="O439" s="1479"/>
      <c r="P439" s="1479"/>
      <c r="Q439" s="1479"/>
      <c r="R439" s="1479"/>
      <c r="S439" s="1479"/>
      <c r="T439" s="1479"/>
      <c r="U439" s="1479"/>
      <c r="V439" s="1479"/>
      <c r="W439" s="1479"/>
      <c r="X439" s="1479"/>
      <c r="Y439" s="1479"/>
      <c r="Z439" s="1479"/>
      <c r="AA439" s="1479"/>
      <c r="AB439" s="1479"/>
      <c r="AC439" s="1479"/>
      <c r="AD439" s="1479"/>
      <c r="AE439" s="1479"/>
      <c r="AF439" s="1479"/>
      <c r="AG439" s="1479"/>
      <c r="AH439" s="1479"/>
      <c r="AI439" s="1479"/>
      <c r="AJ439" s="1479"/>
      <c r="AK439" s="1479"/>
      <c r="AL439" s="1479"/>
      <c r="AM439" s="1479"/>
      <c r="AN439" s="1479"/>
      <c r="AO439" s="1479"/>
      <c r="AP439" s="1479"/>
      <c r="AQ439" s="1479"/>
      <c r="AR439" s="1479"/>
      <c r="AS439" s="1479"/>
      <c r="AT439" s="1479"/>
      <c r="AU439" s="1479"/>
      <c r="AV439" s="1479"/>
      <c r="AW439" s="1479"/>
      <c r="AX439" s="1479"/>
      <c r="AY439" s="1479"/>
      <c r="AZ439" s="1479"/>
      <c r="BA439" s="1479"/>
      <c r="BB439" s="1479"/>
      <c r="BC439" s="1479"/>
      <c r="BD439" s="1479"/>
      <c r="BE439" s="1479"/>
      <c r="BF439" s="1479"/>
      <c r="BG439" s="1479"/>
      <c r="BH439" s="1479"/>
      <c r="BI439" s="1479"/>
      <c r="BJ439" s="388" t="s">
        <v>865</v>
      </c>
    </row>
    <row r="440" spans="1:62" s="384" customFormat="1">
      <c r="A440" s="1479"/>
      <c r="B440" s="1479"/>
      <c r="C440" s="1479"/>
      <c r="D440" s="1479"/>
      <c r="E440" s="1479"/>
      <c r="F440" s="1479"/>
      <c r="G440" s="1479"/>
      <c r="H440" s="1479"/>
      <c r="I440" s="1479"/>
      <c r="J440" s="1479"/>
      <c r="K440" s="1479"/>
      <c r="L440" s="1479"/>
      <c r="M440" s="1479"/>
      <c r="N440" s="1479"/>
      <c r="O440" s="1479"/>
      <c r="P440" s="1479"/>
      <c r="Q440" s="1479"/>
      <c r="R440" s="1479"/>
      <c r="S440" s="1479"/>
      <c r="T440" s="1479"/>
      <c r="U440" s="1479"/>
      <c r="V440" s="1479"/>
      <c r="W440" s="1479"/>
      <c r="X440" s="1479"/>
      <c r="Y440" s="1479"/>
      <c r="Z440" s="1479"/>
      <c r="AA440" s="1479"/>
      <c r="AB440" s="1479"/>
      <c r="AC440" s="1479"/>
      <c r="AD440" s="1479"/>
      <c r="AE440" s="1479"/>
      <c r="AF440" s="1479"/>
      <c r="AG440" s="1479"/>
      <c r="AH440" s="1479"/>
      <c r="AI440" s="1479"/>
      <c r="AJ440" s="1479"/>
      <c r="AK440" s="1479"/>
      <c r="AL440" s="1479"/>
      <c r="AM440" s="1479"/>
      <c r="AN440" s="1479"/>
      <c r="AO440" s="1479"/>
      <c r="AP440" s="1479"/>
      <c r="AQ440" s="1479"/>
      <c r="AR440" s="1479"/>
      <c r="AS440" s="1479"/>
      <c r="AT440" s="1479"/>
      <c r="AU440" s="1479"/>
      <c r="AV440" s="1479"/>
      <c r="AW440" s="1479"/>
      <c r="AX440" s="1479"/>
      <c r="AY440" s="1479"/>
      <c r="AZ440" s="1479"/>
      <c r="BA440" s="1479"/>
      <c r="BB440" s="1479"/>
      <c r="BC440" s="1479"/>
      <c r="BD440" s="1479"/>
      <c r="BE440" s="1479"/>
      <c r="BF440" s="1479"/>
      <c r="BG440" s="1479"/>
      <c r="BH440" s="1479"/>
      <c r="BI440" s="1479"/>
      <c r="BJ440" s="388" t="s">
        <v>865</v>
      </c>
    </row>
    <row r="441" spans="1:62" s="384" customFormat="1">
      <c r="A441" s="1479"/>
      <c r="B441" s="1479"/>
      <c r="C441" s="1479"/>
      <c r="D441" s="1479"/>
      <c r="E441" s="1479"/>
      <c r="F441" s="1479"/>
      <c r="G441" s="1479"/>
      <c r="H441" s="1479"/>
      <c r="I441" s="1479"/>
      <c r="J441" s="1479"/>
      <c r="K441" s="1479"/>
      <c r="L441" s="1479"/>
      <c r="M441" s="1479"/>
      <c r="N441" s="1479"/>
      <c r="O441" s="1479"/>
      <c r="P441" s="1479"/>
      <c r="Q441" s="1479"/>
      <c r="R441" s="1479"/>
      <c r="S441" s="1479"/>
      <c r="T441" s="1479"/>
      <c r="U441" s="1479"/>
      <c r="V441" s="1479"/>
      <c r="W441" s="1479"/>
      <c r="X441" s="1479"/>
      <c r="Y441" s="1479"/>
      <c r="Z441" s="1479"/>
      <c r="AA441" s="1479"/>
      <c r="AB441" s="1479"/>
      <c r="AC441" s="1479"/>
      <c r="AD441" s="1479"/>
      <c r="AE441" s="1479"/>
      <c r="AF441" s="1479"/>
      <c r="AG441" s="1479"/>
      <c r="AH441" s="1479"/>
      <c r="AI441" s="1479"/>
      <c r="AJ441" s="1479"/>
      <c r="AK441" s="1479"/>
      <c r="AL441" s="1479"/>
      <c r="AM441" s="1479"/>
      <c r="AN441" s="1479"/>
      <c r="AO441" s="1479"/>
      <c r="AP441" s="1479"/>
      <c r="AQ441" s="1479"/>
      <c r="AR441" s="1479"/>
      <c r="AS441" s="1479"/>
      <c r="AT441" s="1479"/>
      <c r="AU441" s="1479"/>
      <c r="AV441" s="1479"/>
      <c r="AW441" s="1479"/>
      <c r="AX441" s="1479"/>
      <c r="AY441" s="1479"/>
      <c r="AZ441" s="1479"/>
      <c r="BA441" s="1479"/>
      <c r="BB441" s="1479"/>
      <c r="BC441" s="1479"/>
      <c r="BD441" s="1479"/>
      <c r="BE441" s="1479"/>
      <c r="BF441" s="1479"/>
      <c r="BG441" s="1479"/>
      <c r="BH441" s="1479"/>
      <c r="BI441" s="1479"/>
      <c r="BJ441" s="388" t="s">
        <v>865</v>
      </c>
    </row>
    <row r="442" spans="1:62" s="384" customFormat="1">
      <c r="A442" s="1479"/>
      <c r="B442" s="1479"/>
      <c r="C442" s="1479"/>
      <c r="D442" s="1479"/>
      <c r="E442" s="1479"/>
      <c r="F442" s="1479"/>
      <c r="G442" s="1479"/>
      <c r="H442" s="1479"/>
      <c r="I442" s="1479"/>
      <c r="J442" s="1479"/>
      <c r="K442" s="1479"/>
      <c r="L442" s="1479"/>
      <c r="M442" s="1479"/>
      <c r="N442" s="1479"/>
      <c r="O442" s="1479"/>
      <c r="P442" s="1479"/>
      <c r="Q442" s="1479"/>
      <c r="R442" s="1479"/>
      <c r="S442" s="1479"/>
      <c r="T442" s="1479"/>
      <c r="U442" s="1479"/>
      <c r="V442" s="1479"/>
      <c r="W442" s="1479"/>
      <c r="X442" s="1479"/>
      <c r="Y442" s="1479"/>
      <c r="Z442" s="1479"/>
      <c r="AA442" s="1479"/>
      <c r="AB442" s="1479"/>
      <c r="AC442" s="1479"/>
      <c r="AD442" s="1479"/>
      <c r="AE442" s="1479"/>
      <c r="AF442" s="1479"/>
      <c r="AG442" s="1479"/>
      <c r="AH442" s="1479"/>
      <c r="AI442" s="1479"/>
      <c r="AJ442" s="1479"/>
      <c r="AK442" s="1479"/>
      <c r="AL442" s="1479"/>
      <c r="AM442" s="1479"/>
      <c r="AN442" s="1479"/>
      <c r="AO442" s="1479"/>
      <c r="AP442" s="1479"/>
      <c r="AQ442" s="1479"/>
      <c r="AR442" s="1479"/>
      <c r="AS442" s="1479"/>
      <c r="AT442" s="1479"/>
      <c r="AU442" s="1479"/>
      <c r="AV442" s="1479"/>
      <c r="AW442" s="1479"/>
      <c r="AX442" s="1479"/>
      <c r="AY442" s="1479"/>
      <c r="AZ442" s="1479"/>
      <c r="BA442" s="1479"/>
      <c r="BB442" s="1479"/>
      <c r="BC442" s="1479"/>
      <c r="BD442" s="1479"/>
      <c r="BE442" s="1479"/>
      <c r="BF442" s="1479"/>
      <c r="BG442" s="1479"/>
      <c r="BH442" s="1479"/>
      <c r="BI442" s="1479"/>
      <c r="BJ442" s="388" t="s">
        <v>865</v>
      </c>
    </row>
    <row r="443" spans="1:62" s="384" customFormat="1">
      <c r="A443" s="1479"/>
      <c r="B443" s="1479"/>
      <c r="C443" s="1479"/>
      <c r="D443" s="1479"/>
      <c r="E443" s="1479"/>
      <c r="F443" s="1479"/>
      <c r="G443" s="1479"/>
      <c r="H443" s="1479"/>
      <c r="I443" s="1479"/>
      <c r="J443" s="1479"/>
      <c r="K443" s="1479"/>
      <c r="L443" s="1479"/>
      <c r="M443" s="1479"/>
      <c r="N443" s="1479"/>
      <c r="O443" s="1479"/>
      <c r="P443" s="1479"/>
      <c r="Q443" s="1479"/>
      <c r="R443" s="1479"/>
      <c r="S443" s="1479"/>
      <c r="T443" s="1479"/>
      <c r="U443" s="1479"/>
      <c r="V443" s="1479"/>
      <c r="W443" s="1479"/>
      <c r="X443" s="1479"/>
      <c r="Y443" s="1479"/>
      <c r="Z443" s="1479"/>
      <c r="AA443" s="1479"/>
      <c r="AB443" s="1479"/>
      <c r="AC443" s="1479"/>
      <c r="AD443" s="1479"/>
      <c r="AE443" s="1479"/>
      <c r="AF443" s="1479"/>
      <c r="AG443" s="1479"/>
      <c r="AH443" s="1479"/>
      <c r="AI443" s="1479"/>
      <c r="AJ443" s="1479"/>
      <c r="AK443" s="1479"/>
      <c r="AL443" s="1479"/>
      <c r="AM443" s="1479"/>
      <c r="AN443" s="1479"/>
      <c r="AO443" s="1479"/>
      <c r="AP443" s="1479"/>
      <c r="AQ443" s="1479"/>
      <c r="AR443" s="1479"/>
      <c r="AS443" s="1479"/>
      <c r="AT443" s="1479"/>
      <c r="AU443" s="1479"/>
      <c r="AV443" s="1479"/>
      <c r="AW443" s="1479"/>
      <c r="AX443" s="1479"/>
      <c r="AY443" s="1479"/>
      <c r="AZ443" s="1479"/>
      <c r="BA443" s="1479"/>
      <c r="BB443" s="1479"/>
      <c r="BC443" s="1479"/>
      <c r="BD443" s="1479"/>
      <c r="BE443" s="1479"/>
      <c r="BF443" s="1479"/>
      <c r="BG443" s="1479"/>
      <c r="BH443" s="1479"/>
      <c r="BI443" s="1479"/>
      <c r="BJ443" s="388" t="s">
        <v>865</v>
      </c>
    </row>
    <row r="444" spans="1:62" s="384" customFormat="1">
      <c r="A444" s="1479"/>
      <c r="B444" s="1479"/>
      <c r="C444" s="1479"/>
      <c r="D444" s="1479"/>
      <c r="E444" s="1479"/>
      <c r="F444" s="1479"/>
      <c r="G444" s="1479"/>
      <c r="H444" s="1479"/>
      <c r="I444" s="1479"/>
      <c r="J444" s="1479"/>
      <c r="K444" s="1479"/>
      <c r="L444" s="1479"/>
      <c r="M444" s="1479"/>
      <c r="N444" s="1479"/>
      <c r="O444" s="1479"/>
      <c r="P444" s="1479"/>
      <c r="Q444" s="1479"/>
      <c r="R444" s="1479"/>
      <c r="S444" s="1479"/>
      <c r="T444" s="1479"/>
      <c r="U444" s="1479"/>
      <c r="V444" s="1479"/>
      <c r="W444" s="1479"/>
      <c r="X444" s="1479"/>
      <c r="Y444" s="1479"/>
      <c r="Z444" s="1479"/>
      <c r="AA444" s="1479"/>
      <c r="AB444" s="1479"/>
      <c r="AC444" s="1479"/>
      <c r="AD444" s="1479"/>
      <c r="AE444" s="1479"/>
      <c r="AF444" s="1479"/>
      <c r="AG444" s="1479"/>
      <c r="AH444" s="1479"/>
      <c r="AI444" s="1479"/>
      <c r="AJ444" s="1479"/>
      <c r="AK444" s="1479"/>
      <c r="AL444" s="1479"/>
      <c r="AM444" s="1479"/>
      <c r="AN444" s="1479"/>
      <c r="AO444" s="1479"/>
      <c r="AP444" s="1479"/>
      <c r="AQ444" s="1479"/>
      <c r="AR444" s="1479"/>
      <c r="AS444" s="1479"/>
      <c r="AT444" s="1479"/>
      <c r="AU444" s="1479"/>
      <c r="AV444" s="1479"/>
      <c r="AW444" s="1479"/>
      <c r="AX444" s="1479"/>
      <c r="AY444" s="1479"/>
      <c r="AZ444" s="1479"/>
      <c r="BA444" s="1479"/>
      <c r="BB444" s="1479"/>
      <c r="BC444" s="1479"/>
      <c r="BD444" s="1479"/>
      <c r="BE444" s="1479"/>
      <c r="BF444" s="1479"/>
      <c r="BG444" s="1479"/>
      <c r="BH444" s="1479"/>
      <c r="BI444" s="1479"/>
      <c r="BJ444" s="388" t="s">
        <v>865</v>
      </c>
    </row>
    <row r="445" spans="1:62" s="384" customFormat="1">
      <c r="A445" s="1479"/>
      <c r="B445" s="1479"/>
      <c r="C445" s="1479"/>
      <c r="D445" s="1479"/>
      <c r="E445" s="1479"/>
      <c r="F445" s="1479"/>
      <c r="G445" s="1479"/>
      <c r="H445" s="1479"/>
      <c r="I445" s="1479"/>
      <c r="J445" s="1479"/>
      <c r="K445" s="1479"/>
      <c r="L445" s="1479"/>
      <c r="M445" s="1479"/>
      <c r="N445" s="1479"/>
      <c r="O445" s="1479"/>
      <c r="P445" s="1479"/>
      <c r="Q445" s="1479"/>
      <c r="R445" s="1479"/>
      <c r="S445" s="1479"/>
      <c r="T445" s="1479"/>
      <c r="U445" s="1479"/>
      <c r="V445" s="1479"/>
      <c r="W445" s="1479"/>
      <c r="X445" s="1479"/>
      <c r="Y445" s="1479"/>
      <c r="Z445" s="1479"/>
      <c r="AA445" s="1479"/>
      <c r="AB445" s="1479"/>
      <c r="AC445" s="1479"/>
      <c r="AD445" s="1479"/>
      <c r="AE445" s="1479"/>
      <c r="AF445" s="1479"/>
      <c r="AG445" s="1479"/>
      <c r="AH445" s="1479"/>
      <c r="AI445" s="1479"/>
      <c r="AJ445" s="1479"/>
      <c r="AK445" s="1479"/>
      <c r="AL445" s="1479"/>
      <c r="AM445" s="1479"/>
      <c r="AN445" s="1479"/>
      <c r="AO445" s="1479"/>
      <c r="AP445" s="1479"/>
      <c r="AQ445" s="1479"/>
      <c r="AR445" s="1479"/>
      <c r="AS445" s="1479"/>
      <c r="AT445" s="1479"/>
      <c r="AU445" s="1479"/>
      <c r="AV445" s="1479"/>
      <c r="AW445" s="1479"/>
      <c r="AX445" s="1479"/>
      <c r="AY445" s="1479"/>
      <c r="AZ445" s="1479"/>
      <c r="BA445" s="1479"/>
      <c r="BB445" s="1479"/>
      <c r="BC445" s="1479"/>
      <c r="BD445" s="1479"/>
      <c r="BE445" s="1479"/>
      <c r="BF445" s="1479"/>
      <c r="BG445" s="1479"/>
      <c r="BH445" s="1479"/>
      <c r="BI445" s="1479"/>
      <c r="BJ445" s="388" t="s">
        <v>865</v>
      </c>
    </row>
    <row r="446" spans="1:62" s="384" customFormat="1">
      <c r="A446" s="1479"/>
      <c r="B446" s="1479"/>
      <c r="C446" s="1479"/>
      <c r="D446" s="1479"/>
      <c r="E446" s="1479"/>
      <c r="F446" s="1479"/>
      <c r="G446" s="1479"/>
      <c r="H446" s="1479"/>
      <c r="I446" s="1479"/>
      <c r="J446" s="1479"/>
      <c r="K446" s="1479"/>
      <c r="L446" s="1479"/>
      <c r="M446" s="1479"/>
      <c r="N446" s="1479"/>
      <c r="O446" s="1479"/>
      <c r="P446" s="1479"/>
      <c r="Q446" s="1479"/>
      <c r="R446" s="1479"/>
      <c r="S446" s="1479"/>
      <c r="T446" s="1479"/>
      <c r="U446" s="1479"/>
      <c r="V446" s="1479"/>
      <c r="W446" s="1479"/>
      <c r="X446" s="1479"/>
      <c r="Y446" s="1479"/>
      <c r="Z446" s="1479"/>
      <c r="AA446" s="1479"/>
      <c r="AB446" s="1479"/>
      <c r="AC446" s="1479"/>
      <c r="AD446" s="1479"/>
      <c r="AE446" s="1479"/>
      <c r="AF446" s="1479"/>
      <c r="AG446" s="1479"/>
      <c r="AH446" s="1479"/>
      <c r="AI446" s="1479"/>
      <c r="AJ446" s="1479"/>
      <c r="AK446" s="1479"/>
      <c r="AL446" s="1479"/>
      <c r="AM446" s="1479"/>
      <c r="AN446" s="1479"/>
      <c r="AO446" s="1479"/>
      <c r="AP446" s="1479"/>
      <c r="AQ446" s="1479"/>
      <c r="AR446" s="1479"/>
      <c r="AS446" s="1479"/>
      <c r="AT446" s="1479"/>
      <c r="AU446" s="1479"/>
      <c r="AV446" s="1479"/>
      <c r="AW446" s="1479"/>
      <c r="AX446" s="1479"/>
      <c r="AY446" s="1479"/>
      <c r="AZ446" s="1479"/>
      <c r="BA446" s="1479"/>
      <c r="BB446" s="1479"/>
      <c r="BC446" s="1479"/>
      <c r="BD446" s="1479"/>
      <c r="BE446" s="1479"/>
      <c r="BF446" s="1479"/>
      <c r="BG446" s="1479"/>
      <c r="BH446" s="1479"/>
      <c r="BI446" s="1479"/>
      <c r="BJ446" s="388" t="s">
        <v>865</v>
      </c>
    </row>
    <row r="447" spans="1:62" s="384" customFormat="1">
      <c r="A447" s="1479"/>
      <c r="B447" s="1479"/>
      <c r="C447" s="1479"/>
      <c r="D447" s="1479"/>
      <c r="E447" s="1479"/>
      <c r="F447" s="1479"/>
      <c r="G447" s="1479"/>
      <c r="H447" s="1479"/>
      <c r="I447" s="1479"/>
      <c r="J447" s="1479"/>
      <c r="K447" s="1479"/>
      <c r="L447" s="1479"/>
      <c r="M447" s="1479"/>
      <c r="N447" s="1479"/>
      <c r="O447" s="1479"/>
      <c r="P447" s="1479"/>
      <c r="Q447" s="1479"/>
      <c r="R447" s="1479"/>
      <c r="S447" s="1479"/>
      <c r="T447" s="1479"/>
      <c r="U447" s="1479"/>
      <c r="V447" s="1479"/>
      <c r="W447" s="1479"/>
      <c r="X447" s="1479"/>
      <c r="Y447" s="1479"/>
      <c r="Z447" s="1479"/>
      <c r="AA447" s="1479"/>
      <c r="AB447" s="1479"/>
      <c r="AC447" s="1479"/>
      <c r="AD447" s="1479"/>
      <c r="AE447" s="1479"/>
      <c r="AF447" s="1479"/>
      <c r="AG447" s="1479"/>
      <c r="AH447" s="1479"/>
      <c r="AI447" s="1479"/>
      <c r="AJ447" s="1479"/>
      <c r="AK447" s="1479"/>
      <c r="AL447" s="1479"/>
      <c r="AM447" s="1479"/>
      <c r="AN447" s="1479"/>
      <c r="AO447" s="1479"/>
      <c r="AP447" s="1479"/>
      <c r="AQ447" s="1479"/>
      <c r="AR447" s="1479"/>
      <c r="AS447" s="1479"/>
      <c r="AT447" s="1479"/>
      <c r="AU447" s="1479"/>
      <c r="AV447" s="1479"/>
      <c r="AW447" s="1479"/>
      <c r="AX447" s="1479"/>
      <c r="AY447" s="1479"/>
      <c r="AZ447" s="1479"/>
      <c r="BA447" s="1479"/>
      <c r="BB447" s="1479"/>
      <c r="BC447" s="1479"/>
      <c r="BD447" s="1479"/>
      <c r="BE447" s="1479"/>
      <c r="BF447" s="1479"/>
      <c r="BG447" s="1479"/>
      <c r="BH447" s="1479"/>
      <c r="BI447" s="1479"/>
      <c r="BJ447" s="388" t="s">
        <v>865</v>
      </c>
    </row>
    <row r="448" spans="1:62" s="384" customFormat="1">
      <c r="A448" s="1479"/>
      <c r="B448" s="1479"/>
      <c r="C448" s="1479"/>
      <c r="D448" s="1479"/>
      <c r="E448" s="1479"/>
      <c r="F448" s="1479"/>
      <c r="G448" s="1479"/>
      <c r="H448" s="1479"/>
      <c r="I448" s="1479"/>
      <c r="J448" s="1479"/>
      <c r="K448" s="1479"/>
      <c r="L448" s="1479"/>
      <c r="M448" s="1479"/>
      <c r="N448" s="1479"/>
      <c r="O448" s="1479"/>
      <c r="P448" s="1479"/>
      <c r="Q448" s="1479"/>
      <c r="R448" s="1479"/>
      <c r="S448" s="1479"/>
      <c r="T448" s="1479"/>
      <c r="U448" s="1479"/>
      <c r="V448" s="1479"/>
      <c r="W448" s="1479"/>
      <c r="X448" s="1479"/>
      <c r="Y448" s="1479"/>
      <c r="Z448" s="1479"/>
      <c r="AA448" s="1479"/>
      <c r="AB448" s="1479"/>
      <c r="AC448" s="1479"/>
      <c r="AD448" s="1479"/>
      <c r="AE448" s="1479"/>
      <c r="AF448" s="1479"/>
      <c r="AG448" s="1479"/>
      <c r="AH448" s="1479"/>
      <c r="AI448" s="1479"/>
      <c r="AJ448" s="1479"/>
      <c r="AK448" s="1479"/>
      <c r="AL448" s="1479"/>
      <c r="AM448" s="1479"/>
      <c r="AN448" s="1479"/>
      <c r="AO448" s="1479"/>
      <c r="AP448" s="1479"/>
      <c r="AQ448" s="1479"/>
      <c r="AR448" s="1479"/>
      <c r="AS448" s="1479"/>
      <c r="AT448" s="1479"/>
      <c r="AU448" s="1479"/>
      <c r="AV448" s="1479"/>
      <c r="AW448" s="1479"/>
      <c r="AX448" s="1479"/>
      <c r="AY448" s="1479"/>
      <c r="AZ448" s="1479"/>
      <c r="BA448" s="1479"/>
      <c r="BB448" s="1479"/>
      <c r="BC448" s="1479"/>
      <c r="BD448" s="1479"/>
      <c r="BE448" s="1479"/>
      <c r="BF448" s="1479"/>
      <c r="BG448" s="1479"/>
      <c r="BH448" s="1479"/>
      <c r="BI448" s="1479"/>
      <c r="BJ448" s="388" t="s">
        <v>865</v>
      </c>
    </row>
    <row r="449" spans="1:62" s="384" customFormat="1">
      <c r="A449" s="1479"/>
      <c r="B449" s="1479"/>
      <c r="C449" s="1479"/>
      <c r="D449" s="1479"/>
      <c r="E449" s="1479"/>
      <c r="F449" s="1479"/>
      <c r="G449" s="1479"/>
      <c r="H449" s="1479"/>
      <c r="I449" s="1479"/>
      <c r="J449" s="1479"/>
      <c r="K449" s="1479"/>
      <c r="L449" s="1479"/>
      <c r="M449" s="1479"/>
      <c r="N449" s="1479"/>
      <c r="O449" s="1479"/>
      <c r="P449" s="1479"/>
      <c r="Q449" s="1479"/>
      <c r="R449" s="1479"/>
      <c r="S449" s="1479"/>
      <c r="T449" s="1479"/>
      <c r="U449" s="1479"/>
      <c r="V449" s="1479"/>
      <c r="W449" s="1479"/>
      <c r="X449" s="1479"/>
      <c r="Y449" s="1479"/>
      <c r="Z449" s="1479"/>
      <c r="AA449" s="1479"/>
      <c r="AB449" s="1479"/>
      <c r="AC449" s="1479"/>
      <c r="AD449" s="1479"/>
      <c r="AE449" s="1479"/>
      <c r="AF449" s="1479"/>
      <c r="AG449" s="1479"/>
      <c r="AH449" s="1479"/>
      <c r="AI449" s="1479"/>
      <c r="AJ449" s="1479"/>
      <c r="AK449" s="1479"/>
      <c r="AL449" s="1479"/>
      <c r="AM449" s="1479"/>
      <c r="AN449" s="1479"/>
      <c r="AO449" s="1479"/>
      <c r="AP449" s="1479"/>
      <c r="AQ449" s="1479"/>
      <c r="AR449" s="1479"/>
      <c r="AS449" s="1479"/>
      <c r="AT449" s="1479"/>
      <c r="AU449" s="1479"/>
      <c r="AV449" s="1479"/>
      <c r="AW449" s="1479"/>
      <c r="AX449" s="1479"/>
      <c r="AY449" s="1479"/>
      <c r="AZ449" s="1479"/>
      <c r="BA449" s="1479"/>
      <c r="BB449" s="1479"/>
      <c r="BC449" s="1479"/>
      <c r="BD449" s="1479"/>
      <c r="BE449" s="1479"/>
      <c r="BF449" s="1479"/>
      <c r="BG449" s="1479"/>
      <c r="BH449" s="1479"/>
      <c r="BI449" s="1479"/>
      <c r="BJ449" s="388" t="s">
        <v>865</v>
      </c>
    </row>
    <row r="450" spans="1:62" s="384" customFormat="1">
      <c r="A450" s="1479"/>
      <c r="B450" s="1479"/>
      <c r="C450" s="1479"/>
      <c r="D450" s="1479"/>
      <c r="E450" s="1479"/>
      <c r="F450" s="1479"/>
      <c r="G450" s="1479"/>
      <c r="H450" s="1479"/>
      <c r="I450" s="1479"/>
      <c r="J450" s="1479"/>
      <c r="K450" s="1479"/>
      <c r="L450" s="1479"/>
      <c r="M450" s="1479"/>
      <c r="N450" s="1479"/>
      <c r="O450" s="1479"/>
      <c r="P450" s="1479"/>
      <c r="Q450" s="1479"/>
      <c r="R450" s="1479"/>
      <c r="S450" s="1479"/>
      <c r="T450" s="1479"/>
      <c r="U450" s="1479"/>
      <c r="V450" s="1479"/>
      <c r="W450" s="1479"/>
      <c r="X450" s="1479"/>
      <c r="Y450" s="1479"/>
      <c r="Z450" s="1479"/>
      <c r="AA450" s="1479"/>
      <c r="AB450" s="1479"/>
      <c r="AC450" s="1479"/>
      <c r="AD450" s="1479"/>
      <c r="AE450" s="1479"/>
      <c r="AF450" s="1479"/>
      <c r="AG450" s="1479"/>
      <c r="AH450" s="1479"/>
      <c r="AI450" s="1479"/>
      <c r="AJ450" s="1479"/>
      <c r="AK450" s="1479"/>
      <c r="AL450" s="1479"/>
      <c r="AM450" s="1479"/>
      <c r="AN450" s="1479"/>
      <c r="AO450" s="1479"/>
      <c r="AP450" s="1479"/>
      <c r="AQ450" s="1479"/>
      <c r="AR450" s="1479"/>
      <c r="AS450" s="1479"/>
      <c r="AT450" s="1479"/>
      <c r="AU450" s="1479"/>
      <c r="AV450" s="1479"/>
      <c r="AW450" s="1479"/>
      <c r="AX450" s="1479"/>
      <c r="AY450" s="1479"/>
      <c r="AZ450" s="1479"/>
      <c r="BA450" s="1479"/>
      <c r="BB450" s="1479"/>
      <c r="BC450" s="1479"/>
      <c r="BD450" s="1479"/>
      <c r="BE450" s="1479"/>
      <c r="BF450" s="1479"/>
      <c r="BG450" s="1479"/>
      <c r="BH450" s="1479"/>
      <c r="BI450" s="1479"/>
      <c r="BJ450" s="388" t="s">
        <v>865</v>
      </c>
    </row>
    <row r="451" spans="1:62" s="384" customFormat="1">
      <c r="A451" s="1479"/>
      <c r="B451" s="1479"/>
      <c r="C451" s="1479"/>
      <c r="D451" s="1479"/>
      <c r="E451" s="1479"/>
      <c r="F451" s="1479"/>
      <c r="G451" s="1479"/>
      <c r="H451" s="1479"/>
      <c r="I451" s="1479"/>
      <c r="J451" s="1479"/>
      <c r="K451" s="1479"/>
      <c r="L451" s="1479"/>
      <c r="M451" s="1479"/>
      <c r="N451" s="1479"/>
      <c r="O451" s="1479"/>
      <c r="P451" s="1479"/>
      <c r="Q451" s="1479"/>
      <c r="R451" s="1479"/>
      <c r="S451" s="1479"/>
      <c r="T451" s="1479"/>
      <c r="U451" s="1479"/>
      <c r="V451" s="1479"/>
      <c r="W451" s="1479"/>
      <c r="X451" s="1479"/>
      <c r="Y451" s="1479"/>
      <c r="Z451" s="1479"/>
      <c r="AA451" s="1479"/>
      <c r="AB451" s="1479"/>
      <c r="AC451" s="1479"/>
      <c r="AD451" s="1479"/>
      <c r="AE451" s="1479"/>
      <c r="AF451" s="1479"/>
      <c r="AG451" s="1479"/>
      <c r="AH451" s="1479"/>
      <c r="AI451" s="1479"/>
      <c r="AJ451" s="1479"/>
      <c r="AK451" s="1479"/>
      <c r="AL451" s="1479"/>
      <c r="AM451" s="1479"/>
      <c r="AN451" s="1479"/>
      <c r="AO451" s="1479"/>
      <c r="AP451" s="1479"/>
      <c r="AQ451" s="1479"/>
      <c r="AR451" s="1479"/>
      <c r="AS451" s="1479"/>
      <c r="AT451" s="1479"/>
      <c r="AU451" s="1479"/>
      <c r="AV451" s="1479"/>
      <c r="AW451" s="1479"/>
      <c r="AX451" s="1479"/>
      <c r="AY451" s="1479"/>
      <c r="AZ451" s="1479"/>
      <c r="BA451" s="1479"/>
      <c r="BB451" s="1479"/>
      <c r="BC451" s="1479"/>
      <c r="BD451" s="1479"/>
      <c r="BE451" s="1479"/>
      <c r="BF451" s="1479"/>
      <c r="BG451" s="1479"/>
      <c r="BH451" s="1479"/>
      <c r="BI451" s="1479"/>
      <c r="BJ451" s="388" t="s">
        <v>865</v>
      </c>
    </row>
    <row r="452" spans="1:62" s="384" customFormat="1">
      <c r="A452" s="1479"/>
      <c r="B452" s="1479"/>
      <c r="C452" s="1479"/>
      <c r="D452" s="1479"/>
      <c r="E452" s="1479"/>
      <c r="F452" s="1479"/>
      <c r="G452" s="1479"/>
      <c r="H452" s="1479"/>
      <c r="I452" s="1479"/>
      <c r="J452" s="1479"/>
      <c r="K452" s="1479"/>
      <c r="L452" s="1479"/>
      <c r="M452" s="1479"/>
      <c r="N452" s="1479"/>
      <c r="O452" s="1479"/>
      <c r="P452" s="1479"/>
      <c r="Q452" s="1479"/>
      <c r="R452" s="1479"/>
      <c r="S452" s="1479"/>
      <c r="T452" s="1479"/>
      <c r="U452" s="1479"/>
      <c r="V452" s="1479"/>
      <c r="W452" s="1479"/>
      <c r="X452" s="1479"/>
      <c r="Y452" s="1479"/>
      <c r="Z452" s="1479"/>
      <c r="AA452" s="1479"/>
      <c r="AB452" s="1479"/>
      <c r="AC452" s="1479"/>
      <c r="AD452" s="1479"/>
      <c r="AE452" s="1479"/>
      <c r="AF452" s="1479"/>
      <c r="AG452" s="1479"/>
      <c r="AH452" s="1479"/>
      <c r="AI452" s="1479"/>
      <c r="AJ452" s="1479"/>
      <c r="AK452" s="1479"/>
      <c r="AL452" s="1479"/>
      <c r="AM452" s="1479"/>
      <c r="AN452" s="1479"/>
      <c r="AO452" s="1479"/>
      <c r="AP452" s="1479"/>
      <c r="AQ452" s="1479"/>
      <c r="AR452" s="1479"/>
      <c r="AS452" s="1479"/>
      <c r="AT452" s="1479"/>
      <c r="AU452" s="1479"/>
      <c r="AV452" s="1479"/>
      <c r="AW452" s="1479"/>
      <c r="AX452" s="1479"/>
      <c r="AY452" s="1479"/>
      <c r="AZ452" s="1479"/>
      <c r="BA452" s="1479"/>
      <c r="BB452" s="1479"/>
      <c r="BC452" s="1479"/>
      <c r="BD452" s="1479"/>
      <c r="BE452" s="1479"/>
      <c r="BF452" s="1479"/>
      <c r="BG452" s="1479"/>
      <c r="BH452" s="1479"/>
      <c r="BI452" s="1479"/>
      <c r="BJ452" s="388" t="s">
        <v>865</v>
      </c>
    </row>
    <row r="453" spans="1:62" s="384" customFormat="1">
      <c r="A453" s="1479"/>
      <c r="B453" s="1479"/>
      <c r="C453" s="1479"/>
      <c r="D453" s="1479"/>
      <c r="E453" s="1479"/>
      <c r="F453" s="1479"/>
      <c r="G453" s="1479"/>
      <c r="H453" s="1479"/>
      <c r="I453" s="1479"/>
      <c r="J453" s="1479"/>
      <c r="K453" s="1479"/>
      <c r="L453" s="1479"/>
      <c r="M453" s="1479"/>
      <c r="N453" s="1479"/>
      <c r="O453" s="1479"/>
      <c r="P453" s="1479"/>
      <c r="Q453" s="1479"/>
      <c r="R453" s="1479"/>
      <c r="S453" s="1479"/>
      <c r="T453" s="1479"/>
      <c r="U453" s="1479"/>
      <c r="V453" s="1479"/>
      <c r="W453" s="1479"/>
      <c r="X453" s="1479"/>
      <c r="Y453" s="1479"/>
      <c r="Z453" s="1479"/>
      <c r="AA453" s="1479"/>
      <c r="AB453" s="1479"/>
      <c r="AC453" s="1479"/>
      <c r="AD453" s="1479"/>
      <c r="AE453" s="1479"/>
      <c r="AF453" s="1479"/>
      <c r="AG453" s="1479"/>
      <c r="AH453" s="1479"/>
      <c r="AI453" s="1479"/>
      <c r="AJ453" s="1479"/>
      <c r="AK453" s="1479"/>
      <c r="AL453" s="1479"/>
      <c r="AM453" s="1479"/>
      <c r="AN453" s="1479"/>
      <c r="AO453" s="1479"/>
      <c r="AP453" s="1479"/>
      <c r="AQ453" s="1479"/>
      <c r="AR453" s="1479"/>
      <c r="AS453" s="1479"/>
      <c r="AT453" s="1479"/>
      <c r="AU453" s="1479"/>
      <c r="AV453" s="1479"/>
      <c r="AW453" s="1479"/>
      <c r="AX453" s="1479"/>
      <c r="AY453" s="1479"/>
      <c r="AZ453" s="1479"/>
      <c r="BA453" s="1479"/>
      <c r="BB453" s="1479"/>
      <c r="BC453" s="1479"/>
      <c r="BD453" s="1479"/>
      <c r="BE453" s="1479"/>
      <c r="BF453" s="1479"/>
      <c r="BG453" s="1479"/>
      <c r="BH453" s="1479"/>
      <c r="BI453" s="1479"/>
      <c r="BJ453" s="388" t="s">
        <v>865</v>
      </c>
    </row>
    <row r="454" spans="1:62" s="384" customFormat="1">
      <c r="A454" s="1479"/>
      <c r="B454" s="1479"/>
      <c r="C454" s="1479"/>
      <c r="D454" s="1479"/>
      <c r="E454" s="1479"/>
      <c r="F454" s="1479"/>
      <c r="G454" s="1479"/>
      <c r="H454" s="1479"/>
      <c r="I454" s="1479"/>
      <c r="J454" s="1479"/>
      <c r="K454" s="1479"/>
      <c r="L454" s="1479"/>
      <c r="M454" s="1479"/>
      <c r="N454" s="1479"/>
      <c r="O454" s="1479"/>
      <c r="P454" s="1479"/>
      <c r="Q454" s="1479"/>
      <c r="R454" s="1479"/>
      <c r="S454" s="1479"/>
      <c r="T454" s="1479"/>
      <c r="U454" s="1479"/>
      <c r="V454" s="1479"/>
      <c r="W454" s="1479"/>
      <c r="X454" s="1479"/>
      <c r="Y454" s="1479"/>
      <c r="Z454" s="1479"/>
      <c r="AA454" s="1479"/>
      <c r="AB454" s="1479"/>
      <c r="AC454" s="1479"/>
      <c r="AD454" s="1479"/>
      <c r="AE454" s="1479"/>
      <c r="AF454" s="1479"/>
      <c r="AG454" s="1479"/>
      <c r="AH454" s="1479"/>
      <c r="AI454" s="1479"/>
      <c r="AJ454" s="1479"/>
      <c r="AK454" s="1479"/>
      <c r="AL454" s="1479"/>
      <c r="AM454" s="1479"/>
      <c r="AN454" s="1479"/>
      <c r="AO454" s="1479"/>
      <c r="AP454" s="1479"/>
      <c r="AQ454" s="1479"/>
      <c r="AR454" s="1479"/>
      <c r="AS454" s="1479"/>
      <c r="AT454" s="1479"/>
      <c r="AU454" s="1479"/>
      <c r="AV454" s="1479"/>
      <c r="AW454" s="1479"/>
      <c r="AX454" s="1479"/>
      <c r="AY454" s="1479"/>
      <c r="AZ454" s="1479"/>
      <c r="BA454" s="1479"/>
      <c r="BB454" s="1479"/>
      <c r="BC454" s="1479"/>
      <c r="BD454" s="1479"/>
      <c r="BE454" s="1479"/>
      <c r="BF454" s="1479"/>
      <c r="BG454" s="1479"/>
      <c r="BH454" s="1479"/>
      <c r="BI454" s="1479"/>
      <c r="BJ454" s="388" t="s">
        <v>865</v>
      </c>
    </row>
    <row r="455" spans="1:62" s="384" customFormat="1">
      <c r="A455" s="1479"/>
      <c r="B455" s="1479"/>
      <c r="C455" s="1479"/>
      <c r="D455" s="1479"/>
      <c r="E455" s="1479"/>
      <c r="F455" s="1479"/>
      <c r="G455" s="1479"/>
      <c r="H455" s="1479"/>
      <c r="I455" s="1479"/>
      <c r="J455" s="1479"/>
      <c r="K455" s="1479"/>
      <c r="L455" s="1479"/>
      <c r="M455" s="1479"/>
      <c r="N455" s="1479"/>
      <c r="O455" s="1479"/>
      <c r="P455" s="1479"/>
      <c r="Q455" s="1479"/>
      <c r="R455" s="1479"/>
      <c r="S455" s="1479"/>
      <c r="T455" s="1479"/>
      <c r="U455" s="1479"/>
      <c r="V455" s="1479"/>
      <c r="W455" s="1479"/>
      <c r="X455" s="1479"/>
      <c r="Y455" s="1479"/>
      <c r="Z455" s="1479"/>
      <c r="AA455" s="1479"/>
      <c r="AB455" s="1479"/>
      <c r="AC455" s="1479"/>
      <c r="AD455" s="1479"/>
      <c r="AE455" s="1479"/>
      <c r="AF455" s="1479"/>
      <c r="AG455" s="1479"/>
      <c r="AH455" s="1479"/>
      <c r="AI455" s="1479"/>
      <c r="AJ455" s="1479"/>
      <c r="AK455" s="1479"/>
      <c r="AL455" s="1479"/>
      <c r="AM455" s="1479"/>
      <c r="AN455" s="1479"/>
      <c r="AO455" s="1479"/>
      <c r="AP455" s="1479"/>
      <c r="AQ455" s="1479"/>
      <c r="AR455" s="1479"/>
      <c r="AS455" s="1479"/>
      <c r="AT455" s="1479"/>
      <c r="AU455" s="1479"/>
      <c r="AV455" s="1479"/>
      <c r="AW455" s="1479"/>
      <c r="AX455" s="1479"/>
      <c r="AY455" s="1479"/>
      <c r="AZ455" s="1479"/>
      <c r="BA455" s="1479"/>
      <c r="BB455" s="1479"/>
      <c r="BC455" s="1479"/>
      <c r="BD455" s="1479"/>
      <c r="BE455" s="1479"/>
      <c r="BF455" s="1479"/>
      <c r="BG455" s="1479"/>
      <c r="BH455" s="1479"/>
      <c r="BI455" s="1479"/>
      <c r="BJ455" s="388" t="s">
        <v>865</v>
      </c>
    </row>
    <row r="456" spans="1:62" s="384" customFormat="1">
      <c r="A456" s="1479"/>
      <c r="B456" s="1479"/>
      <c r="C456" s="1479"/>
      <c r="D456" s="1479"/>
      <c r="E456" s="1479"/>
      <c r="F456" s="1479"/>
      <c r="G456" s="1479"/>
      <c r="H456" s="1479"/>
      <c r="I456" s="1479"/>
      <c r="J456" s="1479"/>
      <c r="K456" s="1479"/>
      <c r="L456" s="1479"/>
      <c r="M456" s="1479"/>
      <c r="N456" s="1479"/>
      <c r="O456" s="1479"/>
      <c r="P456" s="1479"/>
      <c r="Q456" s="1479"/>
      <c r="R456" s="1479"/>
      <c r="S456" s="1479"/>
      <c r="T456" s="1479"/>
      <c r="U456" s="1479"/>
      <c r="V456" s="1479"/>
      <c r="W456" s="1479"/>
      <c r="X456" s="1479"/>
      <c r="Y456" s="1479"/>
      <c r="Z456" s="1479"/>
      <c r="AA456" s="1479"/>
      <c r="AB456" s="1479"/>
      <c r="AC456" s="1479"/>
      <c r="AD456" s="1479"/>
      <c r="AE456" s="1479"/>
      <c r="AF456" s="1479"/>
      <c r="AG456" s="1479"/>
      <c r="AH456" s="1479"/>
      <c r="AI456" s="1479"/>
      <c r="AJ456" s="1479"/>
      <c r="AK456" s="1479"/>
      <c r="AL456" s="1479"/>
      <c r="AM456" s="1479"/>
      <c r="AN456" s="1479"/>
      <c r="AO456" s="1479"/>
      <c r="AP456" s="1479"/>
      <c r="AQ456" s="1479"/>
      <c r="AR456" s="1479"/>
      <c r="AS456" s="1479"/>
      <c r="AT456" s="1479"/>
      <c r="AU456" s="1479"/>
      <c r="AV456" s="1479"/>
      <c r="AW456" s="1479"/>
      <c r="AX456" s="1479"/>
      <c r="AY456" s="1479"/>
      <c r="AZ456" s="1479"/>
      <c r="BA456" s="1479"/>
      <c r="BB456" s="1479"/>
      <c r="BC456" s="1479"/>
      <c r="BD456" s="1479"/>
      <c r="BE456" s="1479"/>
      <c r="BF456" s="1479"/>
      <c r="BG456" s="1479"/>
      <c r="BH456" s="1479"/>
      <c r="BI456" s="1479"/>
      <c r="BJ456" s="388" t="s">
        <v>865</v>
      </c>
    </row>
    <row r="457" spans="1:62" s="384" customFormat="1">
      <c r="A457" s="1479"/>
      <c r="B457" s="1479"/>
      <c r="C457" s="1479"/>
      <c r="D457" s="1479"/>
      <c r="E457" s="1479"/>
      <c r="F457" s="1479"/>
      <c r="G457" s="1479"/>
      <c r="H457" s="1479"/>
      <c r="I457" s="1479"/>
      <c r="J457" s="1479"/>
      <c r="K457" s="1479"/>
      <c r="L457" s="1479"/>
      <c r="M457" s="1479"/>
      <c r="N457" s="1479"/>
      <c r="O457" s="1479"/>
      <c r="P457" s="1479"/>
      <c r="Q457" s="1479"/>
      <c r="R457" s="1479"/>
      <c r="S457" s="1479"/>
      <c r="T457" s="1479"/>
      <c r="U457" s="1479"/>
      <c r="V457" s="1479"/>
      <c r="W457" s="1479"/>
      <c r="X457" s="1479"/>
      <c r="Y457" s="1479"/>
      <c r="Z457" s="1479"/>
      <c r="AA457" s="1479"/>
      <c r="AB457" s="1479"/>
      <c r="AC457" s="1479"/>
      <c r="AD457" s="1479"/>
      <c r="AE457" s="1479"/>
      <c r="AF457" s="1479"/>
      <c r="AG457" s="1479"/>
      <c r="AH457" s="1479"/>
      <c r="AI457" s="1479"/>
      <c r="AJ457" s="1479"/>
      <c r="AK457" s="1479"/>
      <c r="AL457" s="1479"/>
      <c r="AM457" s="1479"/>
      <c r="AN457" s="1479"/>
      <c r="AO457" s="1479"/>
      <c r="AP457" s="1479"/>
      <c r="AQ457" s="1479"/>
      <c r="AR457" s="1479"/>
      <c r="AS457" s="1479"/>
      <c r="AT457" s="1479"/>
      <c r="AU457" s="1479"/>
      <c r="AV457" s="1479"/>
      <c r="AW457" s="1479"/>
      <c r="AX457" s="1479"/>
      <c r="AY457" s="1479"/>
      <c r="AZ457" s="1479"/>
      <c r="BA457" s="1479"/>
      <c r="BB457" s="1479"/>
      <c r="BC457" s="1479"/>
      <c r="BD457" s="1479"/>
      <c r="BE457" s="1479"/>
      <c r="BF457" s="1479"/>
      <c r="BG457" s="1479"/>
      <c r="BH457" s="1479"/>
      <c r="BI457" s="1479"/>
      <c r="BJ457" s="388" t="s">
        <v>865</v>
      </c>
    </row>
    <row r="458" spans="1:62" s="384" customFormat="1">
      <c r="A458" s="1479"/>
      <c r="B458" s="1479"/>
      <c r="C458" s="1479"/>
      <c r="D458" s="1479"/>
      <c r="E458" s="1479"/>
      <c r="F458" s="1479"/>
      <c r="G458" s="1479"/>
      <c r="H458" s="1479"/>
      <c r="I458" s="1479"/>
      <c r="J458" s="1479"/>
      <c r="K458" s="1479"/>
      <c r="L458" s="1479"/>
      <c r="M458" s="1479"/>
      <c r="N458" s="1479"/>
      <c r="O458" s="1479"/>
      <c r="P458" s="1479"/>
      <c r="Q458" s="1479"/>
      <c r="R458" s="1479"/>
      <c r="S458" s="1479"/>
      <c r="T458" s="1479"/>
      <c r="U458" s="1479"/>
      <c r="V458" s="1479"/>
      <c r="W458" s="1479"/>
      <c r="X458" s="1479"/>
      <c r="Y458" s="1479"/>
      <c r="Z458" s="1479"/>
      <c r="AA458" s="1479"/>
      <c r="AB458" s="1479"/>
      <c r="AC458" s="1479"/>
      <c r="AD458" s="1479"/>
      <c r="AE458" s="1479"/>
      <c r="AF458" s="1479"/>
      <c r="AG458" s="1479"/>
      <c r="AH458" s="1479"/>
      <c r="AI458" s="1479"/>
      <c r="AJ458" s="1479"/>
      <c r="AK458" s="1479"/>
      <c r="AL458" s="1479"/>
      <c r="AM458" s="1479"/>
      <c r="AN458" s="1479"/>
      <c r="AO458" s="1479"/>
      <c r="AP458" s="1479"/>
      <c r="AQ458" s="1479"/>
      <c r="AR458" s="1479"/>
      <c r="AS458" s="1479"/>
      <c r="AT458" s="1479"/>
      <c r="AU458" s="1479"/>
      <c r="AV458" s="1479"/>
      <c r="AW458" s="1479"/>
      <c r="AX458" s="1479"/>
      <c r="AY458" s="1479"/>
      <c r="AZ458" s="1479"/>
      <c r="BA458" s="1479"/>
      <c r="BB458" s="1479"/>
      <c r="BC458" s="1479"/>
      <c r="BD458" s="1479"/>
      <c r="BE458" s="1479"/>
      <c r="BF458" s="1479"/>
      <c r="BG458" s="1479"/>
      <c r="BH458" s="1479"/>
      <c r="BI458" s="1479"/>
      <c r="BJ458" s="388" t="s">
        <v>865</v>
      </c>
    </row>
    <row r="459" spans="1:62" s="384" customFormat="1">
      <c r="A459" s="1479"/>
      <c r="B459" s="1479"/>
      <c r="C459" s="1479"/>
      <c r="D459" s="1479"/>
      <c r="E459" s="1479"/>
      <c r="F459" s="1479"/>
      <c r="G459" s="1479"/>
      <c r="H459" s="1479"/>
      <c r="I459" s="1479"/>
      <c r="J459" s="1479"/>
      <c r="K459" s="1479"/>
      <c r="L459" s="1479"/>
      <c r="M459" s="1479"/>
      <c r="N459" s="1479"/>
      <c r="O459" s="1479"/>
      <c r="P459" s="1479"/>
      <c r="Q459" s="1479"/>
      <c r="R459" s="1479"/>
      <c r="S459" s="1479"/>
      <c r="T459" s="1479"/>
      <c r="U459" s="1479"/>
      <c r="V459" s="1479"/>
      <c r="W459" s="1479"/>
      <c r="X459" s="1479"/>
      <c r="Y459" s="1479"/>
      <c r="Z459" s="1479"/>
      <c r="AA459" s="1479"/>
      <c r="AB459" s="1479"/>
      <c r="AC459" s="1479"/>
      <c r="AD459" s="1479"/>
      <c r="AE459" s="1479"/>
      <c r="AF459" s="1479"/>
      <c r="AG459" s="1479"/>
      <c r="AH459" s="1479"/>
      <c r="AI459" s="1479"/>
      <c r="AJ459" s="1479"/>
      <c r="AK459" s="1479"/>
      <c r="AL459" s="1479"/>
      <c r="AM459" s="1479"/>
      <c r="AN459" s="1479"/>
      <c r="AO459" s="1479"/>
      <c r="AP459" s="1479"/>
      <c r="AQ459" s="1479"/>
      <c r="AR459" s="1479"/>
      <c r="AS459" s="1479"/>
      <c r="AT459" s="1479"/>
      <c r="AU459" s="1479"/>
      <c r="AV459" s="1479"/>
      <c r="AW459" s="1479"/>
      <c r="AX459" s="1479"/>
      <c r="AY459" s="1479"/>
      <c r="AZ459" s="1479"/>
      <c r="BA459" s="1479"/>
      <c r="BB459" s="1479"/>
      <c r="BC459" s="1479"/>
      <c r="BD459" s="1479"/>
      <c r="BE459" s="1479"/>
      <c r="BF459" s="1479"/>
      <c r="BG459" s="1479"/>
      <c r="BH459" s="1479"/>
      <c r="BI459" s="1479"/>
      <c r="BJ459" s="388" t="s">
        <v>865</v>
      </c>
    </row>
    <row r="460" spans="1:62" s="384" customFormat="1">
      <c r="A460" s="1479"/>
      <c r="B460" s="1479"/>
      <c r="C460" s="1479"/>
      <c r="D460" s="1479"/>
      <c r="E460" s="1479"/>
      <c r="F460" s="1479"/>
      <c r="G460" s="1479"/>
      <c r="H460" s="1479"/>
      <c r="I460" s="1479"/>
      <c r="J460" s="1479"/>
      <c r="K460" s="1479"/>
      <c r="L460" s="1479"/>
      <c r="M460" s="1479"/>
      <c r="N460" s="1479"/>
      <c r="O460" s="1479"/>
      <c r="P460" s="1479"/>
      <c r="Q460" s="1479"/>
      <c r="R460" s="1479"/>
      <c r="S460" s="1479"/>
      <c r="T460" s="1479"/>
      <c r="U460" s="1479"/>
      <c r="V460" s="1479"/>
      <c r="W460" s="1479"/>
      <c r="X460" s="1479"/>
      <c r="Y460" s="1479"/>
      <c r="Z460" s="1479"/>
      <c r="AA460" s="1479"/>
      <c r="AB460" s="1479"/>
      <c r="AC460" s="1479"/>
      <c r="AD460" s="1479"/>
      <c r="AE460" s="1479"/>
      <c r="AF460" s="1479"/>
      <c r="AG460" s="1479"/>
      <c r="AH460" s="1479"/>
      <c r="AI460" s="1479"/>
      <c r="AJ460" s="1479"/>
      <c r="AK460" s="1479"/>
      <c r="AL460" s="1479"/>
      <c r="AM460" s="1479"/>
      <c r="AN460" s="1479"/>
      <c r="AO460" s="1479"/>
      <c r="AP460" s="1479"/>
      <c r="AQ460" s="1479"/>
      <c r="AR460" s="1479"/>
      <c r="AS460" s="1479"/>
      <c r="AT460" s="1479"/>
      <c r="AU460" s="1479"/>
      <c r="AV460" s="1479"/>
      <c r="AW460" s="1479"/>
      <c r="AX460" s="1479"/>
      <c r="AY460" s="1479"/>
      <c r="AZ460" s="1479"/>
      <c r="BA460" s="1479"/>
      <c r="BB460" s="1479"/>
      <c r="BC460" s="1479"/>
      <c r="BD460" s="1479"/>
      <c r="BE460" s="1479"/>
      <c r="BF460" s="1479"/>
      <c r="BG460" s="1479"/>
      <c r="BH460" s="1479"/>
      <c r="BI460" s="1479"/>
      <c r="BJ460" s="388" t="s">
        <v>865</v>
      </c>
    </row>
    <row r="461" spans="1:62" s="384" customFormat="1">
      <c r="A461" s="1479"/>
      <c r="B461" s="1479"/>
      <c r="C461" s="1479"/>
      <c r="D461" s="1479"/>
      <c r="E461" s="1479"/>
      <c r="F461" s="1479"/>
      <c r="G461" s="1479"/>
      <c r="H461" s="1479"/>
      <c r="I461" s="1479"/>
      <c r="J461" s="1479"/>
      <c r="K461" s="1479"/>
      <c r="L461" s="1479"/>
      <c r="M461" s="1479"/>
      <c r="N461" s="1479"/>
      <c r="O461" s="1479"/>
      <c r="P461" s="1479"/>
      <c r="Q461" s="1479"/>
      <c r="R461" s="1479"/>
      <c r="S461" s="1479"/>
      <c r="T461" s="1479"/>
      <c r="U461" s="1479"/>
      <c r="V461" s="1479"/>
      <c r="W461" s="1479"/>
      <c r="X461" s="1479"/>
      <c r="Y461" s="1479"/>
      <c r="Z461" s="1479"/>
      <c r="AA461" s="1479"/>
      <c r="AB461" s="1479"/>
      <c r="AC461" s="1479"/>
      <c r="AD461" s="1479"/>
      <c r="AE461" s="1479"/>
      <c r="AF461" s="1479"/>
      <c r="AG461" s="1479"/>
      <c r="AH461" s="1479"/>
      <c r="AI461" s="1479"/>
      <c r="AJ461" s="1479"/>
      <c r="AK461" s="1479"/>
      <c r="AL461" s="1479"/>
      <c r="AM461" s="1479"/>
      <c r="AN461" s="1479"/>
      <c r="AO461" s="1479"/>
      <c r="AP461" s="1479"/>
      <c r="AQ461" s="1479"/>
      <c r="AR461" s="1479"/>
      <c r="AS461" s="1479"/>
      <c r="AT461" s="1479"/>
      <c r="AU461" s="1479"/>
      <c r="AV461" s="1479"/>
      <c r="AW461" s="1479"/>
      <c r="AX461" s="1479"/>
      <c r="AY461" s="1479"/>
      <c r="AZ461" s="1479"/>
      <c r="BA461" s="1479"/>
      <c r="BB461" s="1479"/>
      <c r="BC461" s="1479"/>
      <c r="BD461" s="1479"/>
      <c r="BE461" s="1479"/>
      <c r="BF461" s="1479"/>
      <c r="BG461" s="1479"/>
      <c r="BH461" s="1479"/>
      <c r="BI461" s="1479"/>
      <c r="BJ461" s="388" t="s">
        <v>865</v>
      </c>
    </row>
    <row r="462" spans="1:62" s="384" customFormat="1">
      <c r="A462" s="1479"/>
      <c r="B462" s="1479"/>
      <c r="C462" s="1479"/>
      <c r="D462" s="1479"/>
      <c r="E462" s="1479"/>
      <c r="F462" s="1479"/>
      <c r="G462" s="1479"/>
      <c r="H462" s="1479"/>
      <c r="I462" s="1479"/>
      <c r="J462" s="1479"/>
      <c r="K462" s="1479"/>
      <c r="L462" s="1479"/>
      <c r="M462" s="1479"/>
      <c r="N462" s="1479"/>
      <c r="O462" s="1479"/>
      <c r="P462" s="1479"/>
      <c r="Q462" s="1479"/>
      <c r="R462" s="1479"/>
      <c r="S462" s="1479"/>
      <c r="T462" s="1479"/>
      <c r="U462" s="1479"/>
      <c r="V462" s="1479"/>
      <c r="W462" s="1479"/>
      <c r="X462" s="1479"/>
      <c r="Y462" s="1479"/>
      <c r="Z462" s="1479"/>
      <c r="AA462" s="1479"/>
      <c r="AB462" s="1479"/>
      <c r="AC462" s="1479"/>
      <c r="AD462" s="1479"/>
      <c r="AE462" s="1479"/>
      <c r="AF462" s="1479"/>
      <c r="AG462" s="1479"/>
      <c r="AH462" s="1479"/>
      <c r="AI462" s="1479"/>
      <c r="AJ462" s="1479"/>
      <c r="AK462" s="1479"/>
      <c r="AL462" s="1479"/>
      <c r="AM462" s="1479"/>
      <c r="AN462" s="1479"/>
      <c r="AO462" s="1479"/>
      <c r="AP462" s="1479"/>
      <c r="AQ462" s="1479"/>
      <c r="AR462" s="1479"/>
      <c r="AS462" s="1479"/>
      <c r="AT462" s="1479"/>
      <c r="AU462" s="1479"/>
      <c r="AV462" s="1479"/>
      <c r="AW462" s="1479"/>
      <c r="AX462" s="1479"/>
      <c r="AY462" s="1479"/>
      <c r="AZ462" s="1479"/>
      <c r="BA462" s="1479"/>
      <c r="BB462" s="1479"/>
      <c r="BC462" s="1479"/>
      <c r="BD462" s="1479"/>
      <c r="BE462" s="1479"/>
      <c r="BF462" s="1479"/>
      <c r="BG462" s="1479"/>
      <c r="BH462" s="1479"/>
      <c r="BI462" s="1479"/>
      <c r="BJ462" s="388" t="s">
        <v>865</v>
      </c>
    </row>
    <row r="463" spans="1:62" s="384" customFormat="1">
      <c r="A463" s="1479"/>
      <c r="B463" s="1479"/>
      <c r="C463" s="1479"/>
      <c r="D463" s="1479"/>
      <c r="E463" s="1479"/>
      <c r="F463" s="1479"/>
      <c r="G463" s="1479"/>
      <c r="H463" s="1479"/>
      <c r="I463" s="1479"/>
      <c r="J463" s="1479"/>
      <c r="K463" s="1479"/>
      <c r="L463" s="1479"/>
      <c r="M463" s="1479"/>
      <c r="N463" s="1479"/>
      <c r="O463" s="1479"/>
      <c r="P463" s="1479"/>
      <c r="Q463" s="1479"/>
      <c r="R463" s="1479"/>
      <c r="S463" s="1479"/>
      <c r="T463" s="1479"/>
      <c r="U463" s="1479"/>
      <c r="V463" s="1479"/>
      <c r="W463" s="1479"/>
      <c r="X463" s="1479"/>
      <c r="Y463" s="1479"/>
      <c r="Z463" s="1479"/>
      <c r="AA463" s="1479"/>
      <c r="AB463" s="1479"/>
      <c r="AC463" s="1479"/>
      <c r="AD463" s="1479"/>
      <c r="AE463" s="1479"/>
      <c r="AF463" s="1479"/>
      <c r="AG463" s="1479"/>
      <c r="AH463" s="1479"/>
      <c r="AI463" s="1479"/>
      <c r="AJ463" s="1479"/>
      <c r="AK463" s="1479"/>
      <c r="AL463" s="1479"/>
      <c r="AM463" s="1479"/>
      <c r="AN463" s="1479"/>
      <c r="AO463" s="1479"/>
      <c r="AP463" s="1479"/>
      <c r="AQ463" s="1479"/>
      <c r="AR463" s="1479"/>
      <c r="AS463" s="1479"/>
      <c r="AT463" s="1479"/>
      <c r="AU463" s="1479"/>
      <c r="AV463" s="1479"/>
      <c r="AW463" s="1479"/>
      <c r="AX463" s="1479"/>
      <c r="AY463" s="1479"/>
      <c r="AZ463" s="1479"/>
      <c r="BA463" s="1479"/>
      <c r="BB463" s="1479"/>
      <c r="BC463" s="1479"/>
      <c r="BD463" s="1479"/>
      <c r="BE463" s="1479"/>
      <c r="BF463" s="1479"/>
      <c r="BG463" s="1479"/>
      <c r="BH463" s="1479"/>
      <c r="BI463" s="1479"/>
      <c r="BJ463" s="388" t="s">
        <v>865</v>
      </c>
    </row>
    <row r="464" spans="1:62" s="384" customFormat="1">
      <c r="A464" s="1479"/>
      <c r="B464" s="1479"/>
      <c r="C464" s="1479"/>
      <c r="D464" s="1479"/>
      <c r="E464" s="1479"/>
      <c r="F464" s="1479"/>
      <c r="G464" s="1479"/>
      <c r="H464" s="1479"/>
      <c r="I464" s="1479"/>
      <c r="J464" s="1479"/>
      <c r="K464" s="1479"/>
      <c r="L464" s="1479"/>
      <c r="M464" s="1479"/>
      <c r="N464" s="1479"/>
      <c r="O464" s="1479"/>
      <c r="P464" s="1479"/>
      <c r="Q464" s="1479"/>
      <c r="R464" s="1479"/>
      <c r="S464" s="1479"/>
      <c r="T464" s="1479"/>
      <c r="U464" s="1479"/>
      <c r="V464" s="1479"/>
      <c r="W464" s="1479"/>
      <c r="X464" s="1479"/>
      <c r="Y464" s="1479"/>
      <c r="Z464" s="1479"/>
      <c r="AA464" s="1479"/>
      <c r="AB464" s="1479"/>
      <c r="AC464" s="1479"/>
      <c r="AD464" s="1479"/>
      <c r="AE464" s="1479"/>
      <c r="AF464" s="1479"/>
      <c r="AG464" s="1479"/>
      <c r="AH464" s="1479"/>
      <c r="AI464" s="1479"/>
      <c r="AJ464" s="1479"/>
      <c r="AK464" s="1479"/>
      <c r="AL464" s="1479"/>
      <c r="AM464" s="1479"/>
      <c r="AN464" s="1479"/>
      <c r="AO464" s="1479"/>
      <c r="AP464" s="1479"/>
      <c r="AQ464" s="1479"/>
      <c r="AR464" s="1479"/>
      <c r="AS464" s="1479"/>
      <c r="AT464" s="1479"/>
      <c r="AU464" s="1479"/>
      <c r="AV464" s="1479"/>
      <c r="AW464" s="1479"/>
      <c r="AX464" s="1479"/>
      <c r="AY464" s="1479"/>
      <c r="AZ464" s="1479"/>
      <c r="BA464" s="1479"/>
      <c r="BB464" s="1479"/>
      <c r="BC464" s="1479"/>
      <c r="BD464" s="1479"/>
      <c r="BE464" s="1479"/>
      <c r="BF464" s="1479"/>
      <c r="BG464" s="1479"/>
      <c r="BH464" s="1479"/>
      <c r="BI464" s="1479"/>
      <c r="BJ464" s="388" t="s">
        <v>865</v>
      </c>
    </row>
    <row r="465" spans="1:62" s="384" customFormat="1">
      <c r="A465" s="1479"/>
      <c r="B465" s="1479"/>
      <c r="C465" s="1479"/>
      <c r="D465" s="1479"/>
      <c r="E465" s="1479"/>
      <c r="F465" s="1479"/>
      <c r="G465" s="1479"/>
      <c r="H465" s="1479"/>
      <c r="I465" s="1479"/>
      <c r="J465" s="1479"/>
      <c r="K465" s="1479"/>
      <c r="L465" s="1479"/>
      <c r="M465" s="1479"/>
      <c r="N465" s="1479"/>
      <c r="O465" s="1479"/>
      <c r="P465" s="1479"/>
      <c r="Q465" s="1479"/>
      <c r="R465" s="1479"/>
      <c r="S465" s="1479"/>
      <c r="T465" s="1479"/>
      <c r="U465" s="1479"/>
      <c r="V465" s="1479"/>
      <c r="W465" s="1479"/>
      <c r="X465" s="1479"/>
      <c r="Y465" s="1479"/>
      <c r="Z465" s="1479"/>
      <c r="AA465" s="1479"/>
      <c r="AB465" s="1479"/>
      <c r="AC465" s="1479"/>
      <c r="AD465" s="1479"/>
      <c r="AE465" s="1479"/>
      <c r="AF465" s="1479"/>
      <c r="AG465" s="1479"/>
      <c r="AH465" s="1479"/>
      <c r="AI465" s="1479"/>
      <c r="AJ465" s="1479"/>
      <c r="AK465" s="1479"/>
      <c r="AL465" s="1479"/>
      <c r="AM465" s="1479"/>
      <c r="AN465" s="1479"/>
      <c r="AO465" s="1479"/>
      <c r="AP465" s="1479"/>
      <c r="AQ465" s="1479"/>
      <c r="AR465" s="1479"/>
      <c r="AS465" s="1479"/>
      <c r="AT465" s="1479"/>
      <c r="AU465" s="1479"/>
      <c r="AV465" s="1479"/>
      <c r="AW465" s="1479"/>
      <c r="AX465" s="1479"/>
      <c r="AY465" s="1479"/>
      <c r="AZ465" s="1479"/>
      <c r="BA465" s="1479"/>
      <c r="BB465" s="1479"/>
      <c r="BC465" s="1479"/>
      <c r="BD465" s="1479"/>
      <c r="BE465" s="1479"/>
      <c r="BF465" s="1479"/>
      <c r="BG465" s="1479"/>
      <c r="BH465" s="1479"/>
      <c r="BI465" s="1479"/>
      <c r="BJ465" s="388" t="s">
        <v>865</v>
      </c>
    </row>
    <row r="466" spans="1:62" s="384" customFormat="1">
      <c r="A466" s="1479"/>
      <c r="B466" s="1479"/>
      <c r="C466" s="1479"/>
      <c r="D466" s="1479"/>
      <c r="E466" s="1479"/>
      <c r="F466" s="1479"/>
      <c r="G466" s="1479"/>
      <c r="H466" s="1479"/>
      <c r="I466" s="1479"/>
      <c r="J466" s="1479"/>
      <c r="K466" s="1479"/>
      <c r="L466" s="1479"/>
      <c r="M466" s="1479"/>
      <c r="N466" s="1479"/>
      <c r="O466" s="1479"/>
      <c r="P466" s="1479"/>
      <c r="Q466" s="1479"/>
      <c r="R466" s="1479"/>
      <c r="S466" s="1479"/>
      <c r="T466" s="1479"/>
      <c r="U466" s="1479"/>
      <c r="V466" s="1479"/>
      <c r="W466" s="1479"/>
      <c r="X466" s="1479"/>
      <c r="Y466" s="1479"/>
      <c r="Z466" s="1479"/>
      <c r="AA466" s="1479"/>
      <c r="AB466" s="1479"/>
      <c r="AC466" s="1479"/>
      <c r="AD466" s="1479"/>
      <c r="AE466" s="1479"/>
      <c r="AF466" s="1479"/>
      <c r="AG466" s="1479"/>
      <c r="AH466" s="1479"/>
      <c r="AI466" s="1479"/>
      <c r="AJ466" s="1479"/>
      <c r="AK466" s="1479"/>
      <c r="AL466" s="1479"/>
      <c r="AM466" s="1479"/>
      <c r="AN466" s="1479"/>
      <c r="AO466" s="1479"/>
      <c r="AP466" s="1479"/>
      <c r="AQ466" s="1479"/>
      <c r="AR466" s="1479"/>
      <c r="AS466" s="1479"/>
      <c r="AT466" s="1479"/>
      <c r="AU466" s="1479"/>
      <c r="AV466" s="1479"/>
      <c r="AW466" s="1479"/>
      <c r="AX466" s="1479"/>
      <c r="AY466" s="1479"/>
      <c r="AZ466" s="1479"/>
      <c r="BA466" s="1479"/>
      <c r="BB466" s="1479"/>
      <c r="BC466" s="1479"/>
      <c r="BD466" s="1479"/>
      <c r="BE466" s="1479"/>
      <c r="BF466" s="1479"/>
      <c r="BG466" s="1479"/>
      <c r="BH466" s="1479"/>
      <c r="BI466" s="1479"/>
      <c r="BJ466" s="388" t="s">
        <v>865</v>
      </c>
    </row>
    <row r="467" spans="1:62" s="384" customFormat="1">
      <c r="A467" s="1479"/>
      <c r="B467" s="1479"/>
      <c r="C467" s="1479"/>
      <c r="D467" s="1479"/>
      <c r="E467" s="1479"/>
      <c r="F467" s="1479"/>
      <c r="G467" s="1479"/>
      <c r="H467" s="1479"/>
      <c r="I467" s="1479"/>
      <c r="J467" s="1479"/>
      <c r="K467" s="1479"/>
      <c r="L467" s="1479"/>
      <c r="M467" s="1479"/>
      <c r="N467" s="1479"/>
      <c r="O467" s="1479"/>
      <c r="P467" s="1479"/>
      <c r="Q467" s="1479"/>
      <c r="R467" s="1479"/>
      <c r="S467" s="1479"/>
      <c r="T467" s="1479"/>
      <c r="U467" s="1479"/>
      <c r="V467" s="1479"/>
      <c r="W467" s="1479"/>
      <c r="X467" s="1479"/>
      <c r="Y467" s="1479"/>
      <c r="Z467" s="1479"/>
      <c r="AA467" s="1479"/>
      <c r="AB467" s="1479"/>
      <c r="AC467" s="1479"/>
      <c r="AD467" s="1479"/>
      <c r="AE467" s="1479"/>
      <c r="AF467" s="1479"/>
      <c r="AG467" s="1479"/>
      <c r="AH467" s="1479"/>
      <c r="AI467" s="1479"/>
      <c r="AJ467" s="1479"/>
      <c r="AK467" s="1479"/>
      <c r="AL467" s="1479"/>
      <c r="AM467" s="1479"/>
      <c r="AN467" s="1479"/>
      <c r="AO467" s="1479"/>
      <c r="AP467" s="1479"/>
      <c r="AQ467" s="1479"/>
      <c r="AR467" s="1479"/>
      <c r="AS467" s="1479"/>
      <c r="AT467" s="1479"/>
      <c r="AU467" s="1479"/>
      <c r="AV467" s="1479"/>
      <c r="AW467" s="1479"/>
      <c r="AX467" s="1479"/>
      <c r="AY467" s="1479"/>
      <c r="AZ467" s="1479"/>
      <c r="BA467" s="1479"/>
      <c r="BB467" s="1479"/>
      <c r="BC467" s="1479"/>
      <c r="BD467" s="1479"/>
      <c r="BE467" s="1479"/>
      <c r="BF467" s="1479"/>
      <c r="BG467" s="1479"/>
      <c r="BH467" s="1479"/>
      <c r="BI467" s="1479"/>
      <c r="BJ467" s="388" t="s">
        <v>865</v>
      </c>
    </row>
    <row r="468" spans="1:62" s="384" customFormat="1">
      <c r="A468" s="1479"/>
      <c r="B468" s="1479"/>
      <c r="C468" s="1479"/>
      <c r="D468" s="1479"/>
      <c r="E468" s="1479"/>
      <c r="F468" s="1479"/>
      <c r="G468" s="1479"/>
      <c r="H468" s="1479"/>
      <c r="I468" s="1479"/>
      <c r="J468" s="1479"/>
      <c r="K468" s="1479"/>
      <c r="L468" s="1479"/>
      <c r="M468" s="1479"/>
      <c r="N468" s="1479"/>
      <c r="O468" s="1479"/>
      <c r="P468" s="1479"/>
      <c r="Q468" s="1479"/>
      <c r="R468" s="1479"/>
      <c r="S468" s="1479"/>
      <c r="T468" s="1479"/>
      <c r="U468" s="1479"/>
      <c r="V468" s="1479"/>
      <c r="W468" s="1479"/>
      <c r="X468" s="1479"/>
      <c r="Y468" s="1479"/>
      <c r="Z468" s="1479"/>
      <c r="AA468" s="1479"/>
      <c r="AB468" s="1479"/>
      <c r="AC468" s="1479"/>
      <c r="AD468" s="1479"/>
      <c r="AE468" s="1479"/>
      <c r="AF468" s="1479"/>
      <c r="AG468" s="1479"/>
      <c r="AH468" s="1479"/>
      <c r="AI468" s="1479"/>
      <c r="AJ468" s="1479"/>
      <c r="AK468" s="1479"/>
      <c r="AL468" s="1479"/>
      <c r="AM468" s="1479"/>
      <c r="AN468" s="1479"/>
      <c r="AO468" s="1479"/>
      <c r="AP468" s="1479"/>
      <c r="AQ468" s="1479"/>
      <c r="AR468" s="1479"/>
      <c r="AS468" s="1479"/>
      <c r="AT468" s="1479"/>
      <c r="AU468" s="1479"/>
      <c r="AV468" s="1479"/>
      <c r="AW468" s="1479"/>
      <c r="AX468" s="1479"/>
      <c r="AY468" s="1479"/>
      <c r="AZ468" s="1479"/>
      <c r="BA468" s="1479"/>
      <c r="BB468" s="1479"/>
      <c r="BC468" s="1479"/>
      <c r="BD468" s="1479"/>
      <c r="BE468" s="1479"/>
      <c r="BF468" s="1479"/>
      <c r="BG468" s="1479"/>
      <c r="BH468" s="1479"/>
      <c r="BI468" s="1479"/>
      <c r="BJ468" s="388" t="s">
        <v>865</v>
      </c>
    </row>
    <row r="469" spans="1:62" s="384" customFormat="1">
      <c r="A469" s="1479"/>
      <c r="B469" s="1479"/>
      <c r="C469" s="1479"/>
      <c r="D469" s="1479"/>
      <c r="E469" s="1479"/>
      <c r="F469" s="1479"/>
      <c r="G469" s="1479"/>
      <c r="H469" s="1479"/>
      <c r="I469" s="1479"/>
      <c r="J469" s="1479"/>
      <c r="K469" s="1479"/>
      <c r="L469" s="1479"/>
      <c r="M469" s="1479"/>
      <c r="N469" s="1479"/>
      <c r="O469" s="1479"/>
      <c r="P469" s="1479"/>
      <c r="Q469" s="1479"/>
      <c r="R469" s="1479"/>
      <c r="S469" s="1479"/>
      <c r="T469" s="1479"/>
      <c r="U469" s="1479"/>
      <c r="V469" s="1479"/>
      <c r="W469" s="1479"/>
      <c r="X469" s="1479"/>
      <c r="Y469" s="1479"/>
      <c r="Z469" s="1479"/>
      <c r="AA469" s="1479"/>
      <c r="AB469" s="1479"/>
      <c r="AC469" s="1479"/>
      <c r="AD469" s="1479"/>
      <c r="AE469" s="1479"/>
      <c r="AF469" s="1479"/>
      <c r="AG469" s="1479"/>
      <c r="AH469" s="1479"/>
      <c r="AI469" s="1479"/>
      <c r="AJ469" s="1479"/>
      <c r="AK469" s="1479"/>
      <c r="AL469" s="1479"/>
      <c r="AM469" s="1479"/>
      <c r="AN469" s="1479"/>
      <c r="AO469" s="1479"/>
      <c r="AP469" s="1479"/>
      <c r="AQ469" s="1479"/>
      <c r="AR469" s="1479"/>
      <c r="AS469" s="1479"/>
      <c r="AT469" s="1479"/>
      <c r="AU469" s="1479"/>
      <c r="AV469" s="1479"/>
      <c r="AW469" s="1479"/>
      <c r="AX469" s="1479"/>
      <c r="AY469" s="1479"/>
      <c r="AZ469" s="1479"/>
      <c r="BA469" s="1479"/>
      <c r="BB469" s="1479"/>
      <c r="BC469" s="1479"/>
      <c r="BD469" s="1479"/>
      <c r="BE469" s="1479"/>
      <c r="BF469" s="1479"/>
      <c r="BG469" s="1479"/>
      <c r="BH469" s="1479"/>
      <c r="BI469" s="1479"/>
      <c r="BJ469" s="388" t="s">
        <v>865</v>
      </c>
    </row>
    <row r="470" spans="1:62" s="384" customFormat="1">
      <c r="A470" s="1479"/>
      <c r="B470" s="1479"/>
      <c r="C470" s="1479"/>
      <c r="D470" s="1479"/>
      <c r="E470" s="1479"/>
      <c r="F470" s="1479"/>
      <c r="G470" s="1479"/>
      <c r="H470" s="1479"/>
      <c r="I470" s="1479"/>
      <c r="J470" s="1479"/>
      <c r="K470" s="1479"/>
      <c r="L470" s="1479"/>
      <c r="M470" s="1479"/>
      <c r="N470" s="1479"/>
      <c r="O470" s="1479"/>
      <c r="P470" s="1479"/>
      <c r="Q470" s="1479"/>
      <c r="R470" s="1479"/>
      <c r="S470" s="1479"/>
      <c r="T470" s="1479"/>
      <c r="U470" s="1479"/>
      <c r="V470" s="1479"/>
      <c r="W470" s="1479"/>
      <c r="X470" s="1479"/>
      <c r="Y470" s="1479"/>
      <c r="Z470" s="1479"/>
      <c r="AA470" s="1479"/>
      <c r="AB470" s="1479"/>
      <c r="AC470" s="1479"/>
      <c r="AD470" s="1479"/>
      <c r="AE470" s="1479"/>
      <c r="AF470" s="1479"/>
      <c r="AG470" s="1479"/>
      <c r="AH470" s="1479"/>
      <c r="AI470" s="1479"/>
      <c r="AJ470" s="1479"/>
      <c r="AK470" s="1479"/>
      <c r="AL470" s="1479"/>
      <c r="AM470" s="1479"/>
      <c r="AN470" s="1479"/>
      <c r="AO470" s="1479"/>
      <c r="AP470" s="1479"/>
      <c r="AQ470" s="1479"/>
      <c r="AR470" s="1479"/>
      <c r="AS470" s="1479"/>
      <c r="AT470" s="1479"/>
      <c r="AU470" s="1479"/>
      <c r="AV470" s="1479"/>
      <c r="AW470" s="1479"/>
      <c r="AX470" s="1479"/>
      <c r="AY470" s="1479"/>
      <c r="AZ470" s="1479"/>
      <c r="BA470" s="1479"/>
      <c r="BB470" s="1479"/>
      <c r="BC470" s="1479"/>
      <c r="BD470" s="1479"/>
      <c r="BE470" s="1479"/>
      <c r="BF470" s="1479"/>
      <c r="BG470" s="1479"/>
      <c r="BH470" s="1479"/>
      <c r="BI470" s="1479"/>
      <c r="BJ470" s="388" t="s">
        <v>865</v>
      </c>
    </row>
    <row r="471" spans="1:62" s="384" customFormat="1">
      <c r="A471" s="1479"/>
      <c r="B471" s="1479"/>
      <c r="C471" s="1479"/>
      <c r="D471" s="1479"/>
      <c r="E471" s="1479"/>
      <c r="F471" s="1479"/>
      <c r="G471" s="1479"/>
      <c r="H471" s="1479"/>
      <c r="I471" s="1479"/>
      <c r="J471" s="1479"/>
      <c r="K471" s="1479"/>
      <c r="L471" s="1479"/>
      <c r="M471" s="1479"/>
      <c r="N471" s="1479"/>
      <c r="O471" s="1479"/>
      <c r="P471" s="1479"/>
      <c r="Q471" s="1479"/>
      <c r="R471" s="1479"/>
      <c r="S471" s="1479"/>
      <c r="T471" s="1479"/>
      <c r="U471" s="1479"/>
      <c r="V471" s="1479"/>
      <c r="W471" s="1479"/>
      <c r="X471" s="1479"/>
      <c r="Y471" s="1479"/>
      <c r="Z471" s="1479"/>
      <c r="AA471" s="1479"/>
      <c r="AB471" s="1479"/>
      <c r="AC471" s="1479"/>
      <c r="AD471" s="1479"/>
      <c r="AE471" s="1479"/>
      <c r="AF471" s="1479"/>
      <c r="AG471" s="1479"/>
      <c r="AH471" s="1479"/>
      <c r="AI471" s="1479"/>
      <c r="AJ471" s="1479"/>
      <c r="AK471" s="1479"/>
      <c r="AL471" s="1479"/>
      <c r="AM471" s="1479"/>
      <c r="AN471" s="1479"/>
      <c r="AO471" s="1479"/>
      <c r="AP471" s="1479"/>
      <c r="AQ471" s="1479"/>
      <c r="AR471" s="1479"/>
      <c r="AS471" s="1479"/>
      <c r="AT471" s="1479"/>
      <c r="AU471" s="1479"/>
      <c r="AV471" s="1479"/>
      <c r="AW471" s="1479"/>
      <c r="AX471" s="1479"/>
      <c r="AY471" s="1479"/>
      <c r="AZ471" s="1479"/>
      <c r="BA471" s="1479"/>
      <c r="BB471" s="1479"/>
      <c r="BC471" s="1479"/>
      <c r="BD471" s="1479"/>
      <c r="BE471" s="1479"/>
      <c r="BF471" s="1479"/>
      <c r="BG471" s="1479"/>
      <c r="BH471" s="1479"/>
      <c r="BI471" s="1479"/>
      <c r="BJ471" s="388" t="s">
        <v>865</v>
      </c>
    </row>
    <row r="472" spans="1:62" s="384" customFormat="1">
      <c r="A472" s="1479"/>
      <c r="B472" s="1479"/>
      <c r="C472" s="1479"/>
      <c r="D472" s="1479"/>
      <c r="E472" s="1479"/>
      <c r="F472" s="1479"/>
      <c r="G472" s="1479"/>
      <c r="H472" s="1479"/>
      <c r="I472" s="1479"/>
      <c r="J472" s="1479"/>
      <c r="K472" s="1479"/>
      <c r="L472" s="1479"/>
      <c r="M472" s="1479"/>
      <c r="N472" s="1479"/>
      <c r="O472" s="1479"/>
      <c r="P472" s="1479"/>
      <c r="Q472" s="1479"/>
      <c r="R472" s="1479"/>
      <c r="S472" s="1479"/>
      <c r="T472" s="1479"/>
      <c r="U472" s="1479"/>
      <c r="V472" s="1479"/>
      <c r="W472" s="1479"/>
      <c r="X472" s="1479"/>
      <c r="Y472" s="1479"/>
      <c r="Z472" s="1479"/>
      <c r="AA472" s="1479"/>
      <c r="AB472" s="1479"/>
      <c r="AC472" s="1479"/>
      <c r="AD472" s="1479"/>
      <c r="AE472" s="1479"/>
      <c r="AF472" s="1479"/>
      <c r="AG472" s="1479"/>
      <c r="AH472" s="1479"/>
      <c r="AI472" s="1479"/>
      <c r="AJ472" s="1479"/>
      <c r="AK472" s="1479"/>
      <c r="AL472" s="1479"/>
      <c r="AM472" s="1479"/>
      <c r="AN472" s="1479"/>
      <c r="AO472" s="1479"/>
      <c r="AP472" s="1479"/>
      <c r="AQ472" s="1479"/>
      <c r="AR472" s="1479"/>
      <c r="AS472" s="1479"/>
      <c r="AT472" s="1479"/>
      <c r="AU472" s="1479"/>
      <c r="AV472" s="1479"/>
      <c r="AW472" s="1479"/>
      <c r="AX472" s="1479"/>
      <c r="AY472" s="1479"/>
      <c r="AZ472" s="1479"/>
      <c r="BA472" s="1479"/>
      <c r="BB472" s="1479"/>
      <c r="BC472" s="1479"/>
      <c r="BD472" s="1479"/>
      <c r="BE472" s="1479"/>
      <c r="BF472" s="1479"/>
      <c r="BG472" s="1479"/>
      <c r="BH472" s="1479"/>
      <c r="BI472" s="1479"/>
      <c r="BJ472" s="388" t="s">
        <v>865</v>
      </c>
    </row>
    <row r="473" spans="1:62" s="384" customFormat="1">
      <c r="A473" s="1479"/>
      <c r="B473" s="1479"/>
      <c r="C473" s="1479"/>
      <c r="D473" s="1479"/>
      <c r="E473" s="1479"/>
      <c r="F473" s="1479"/>
      <c r="G473" s="1479"/>
      <c r="H473" s="1479"/>
      <c r="I473" s="1479"/>
      <c r="J473" s="1479"/>
      <c r="K473" s="1479"/>
      <c r="L473" s="1479"/>
      <c r="M473" s="1479"/>
      <c r="N473" s="1479"/>
      <c r="O473" s="1479"/>
      <c r="P473" s="1479"/>
      <c r="Q473" s="1479"/>
      <c r="R473" s="1479"/>
      <c r="S473" s="1479"/>
      <c r="T473" s="1479"/>
      <c r="U473" s="1479"/>
      <c r="V473" s="1479"/>
      <c r="W473" s="1479"/>
      <c r="X473" s="1479"/>
      <c r="Y473" s="1479"/>
      <c r="Z473" s="1479"/>
      <c r="AA473" s="1479"/>
      <c r="AB473" s="1479"/>
      <c r="AC473" s="1479"/>
      <c r="AD473" s="1479"/>
      <c r="AE473" s="1479"/>
      <c r="AF473" s="1479"/>
      <c r="AG473" s="1479"/>
      <c r="AH473" s="1479"/>
      <c r="AI473" s="1479"/>
      <c r="AJ473" s="1479"/>
      <c r="AK473" s="1479"/>
      <c r="AL473" s="1479"/>
      <c r="AM473" s="1479"/>
      <c r="AN473" s="1479"/>
      <c r="AO473" s="1479"/>
      <c r="AP473" s="1479"/>
      <c r="AQ473" s="1479"/>
      <c r="AR473" s="1479"/>
      <c r="AS473" s="1479"/>
      <c r="AT473" s="1479"/>
      <c r="AU473" s="1479"/>
      <c r="AV473" s="1479"/>
      <c r="AW473" s="1479"/>
      <c r="AX473" s="1479"/>
      <c r="AY473" s="1479"/>
      <c r="AZ473" s="1479"/>
      <c r="BA473" s="1479"/>
      <c r="BB473" s="1479"/>
      <c r="BC473" s="1479"/>
      <c r="BD473" s="1479"/>
      <c r="BE473" s="1479"/>
      <c r="BF473" s="1479"/>
      <c r="BG473" s="1479"/>
      <c r="BH473" s="1479"/>
      <c r="BI473" s="1479"/>
      <c r="BJ473" s="388" t="s">
        <v>865</v>
      </c>
    </row>
    <row r="474" spans="1:62" s="384" customFormat="1">
      <c r="A474" s="1479"/>
      <c r="B474" s="1479"/>
      <c r="C474" s="1479"/>
      <c r="D474" s="1479"/>
      <c r="E474" s="1479"/>
      <c r="F474" s="1479"/>
      <c r="G474" s="1479"/>
      <c r="H474" s="1479"/>
      <c r="I474" s="1479"/>
      <c r="J474" s="1479"/>
      <c r="K474" s="1479"/>
      <c r="L474" s="1479"/>
      <c r="M474" s="1479"/>
      <c r="N474" s="1479"/>
      <c r="O474" s="1479"/>
      <c r="P474" s="1479"/>
      <c r="Q474" s="1479"/>
      <c r="R474" s="1479"/>
      <c r="S474" s="1479"/>
      <c r="T474" s="1479"/>
      <c r="U474" s="1479"/>
      <c r="V474" s="1479"/>
      <c r="W474" s="1479"/>
      <c r="X474" s="1479"/>
      <c r="Y474" s="1479"/>
      <c r="Z474" s="1479"/>
      <c r="AA474" s="1479"/>
      <c r="AB474" s="1479"/>
      <c r="AC474" s="1479"/>
      <c r="AD474" s="1479"/>
      <c r="AE474" s="1479"/>
      <c r="AF474" s="1479"/>
      <c r="AG474" s="1479"/>
      <c r="AH474" s="1479"/>
      <c r="AI474" s="1479"/>
      <c r="AJ474" s="1479"/>
      <c r="AK474" s="1479"/>
      <c r="AL474" s="1479"/>
      <c r="AM474" s="1479"/>
      <c r="AN474" s="1479"/>
      <c r="AO474" s="1479"/>
      <c r="AP474" s="1479"/>
      <c r="AQ474" s="1479"/>
      <c r="AR474" s="1479"/>
      <c r="AS474" s="1479"/>
      <c r="AT474" s="1479"/>
      <c r="AU474" s="1479"/>
      <c r="AV474" s="1479"/>
      <c r="AW474" s="1479"/>
      <c r="AX474" s="1479"/>
      <c r="AY474" s="1479"/>
      <c r="AZ474" s="1479"/>
      <c r="BA474" s="1479"/>
      <c r="BB474" s="1479"/>
      <c r="BC474" s="1479"/>
      <c r="BD474" s="1479"/>
      <c r="BE474" s="1479"/>
      <c r="BF474" s="1479"/>
      <c r="BG474" s="1479"/>
      <c r="BH474" s="1479"/>
      <c r="BI474" s="1479"/>
      <c r="BJ474" s="388" t="s">
        <v>865</v>
      </c>
    </row>
    <row r="475" spans="1:62" s="384" customFormat="1">
      <c r="A475" s="1479"/>
      <c r="B475" s="1479"/>
      <c r="C475" s="1479"/>
      <c r="D475" s="1479"/>
      <c r="E475" s="1479"/>
      <c r="F475" s="1479"/>
      <c r="G475" s="1479"/>
      <c r="H475" s="1479"/>
      <c r="I475" s="1479"/>
      <c r="J475" s="1479"/>
      <c r="K475" s="1479"/>
      <c r="L475" s="1479"/>
      <c r="M475" s="1479"/>
      <c r="N475" s="1479"/>
      <c r="O475" s="1479"/>
      <c r="P475" s="1479"/>
      <c r="Q475" s="1479"/>
      <c r="R475" s="1479"/>
      <c r="S475" s="1479"/>
      <c r="T475" s="1479"/>
      <c r="U475" s="1479"/>
      <c r="V475" s="1479"/>
      <c r="W475" s="1479"/>
      <c r="X475" s="1479"/>
      <c r="Y475" s="1479"/>
      <c r="Z475" s="1479"/>
      <c r="AA475" s="1479"/>
      <c r="AB475" s="1479"/>
      <c r="AC475" s="1479"/>
      <c r="AD475" s="1479"/>
      <c r="AE475" s="1479"/>
      <c r="AF475" s="1479"/>
      <c r="AG475" s="1479"/>
      <c r="AH475" s="1479"/>
      <c r="AI475" s="1479"/>
      <c r="AJ475" s="1479"/>
      <c r="AK475" s="1479"/>
      <c r="AL475" s="1479"/>
      <c r="AM475" s="1479"/>
      <c r="AN475" s="1479"/>
      <c r="AO475" s="1479"/>
      <c r="AP475" s="1479"/>
      <c r="AQ475" s="1479"/>
      <c r="AR475" s="1479"/>
      <c r="AS475" s="1479"/>
      <c r="AT475" s="1479"/>
      <c r="AU475" s="1479"/>
      <c r="AV475" s="1479"/>
      <c r="AW475" s="1479"/>
      <c r="AX475" s="1479"/>
      <c r="AY475" s="1479"/>
      <c r="AZ475" s="1479"/>
      <c r="BA475" s="1479"/>
      <c r="BB475" s="1479"/>
      <c r="BC475" s="1479"/>
      <c r="BD475" s="1479"/>
      <c r="BE475" s="1479"/>
      <c r="BF475" s="1479"/>
      <c r="BG475" s="1479"/>
      <c r="BH475" s="1479"/>
      <c r="BI475" s="1479"/>
      <c r="BJ475" s="388" t="s">
        <v>865</v>
      </c>
    </row>
    <row r="476" spans="1:62" s="384" customFormat="1">
      <c r="A476" s="1479"/>
      <c r="B476" s="1479"/>
      <c r="C476" s="1479"/>
      <c r="D476" s="1479"/>
      <c r="E476" s="1479"/>
      <c r="F476" s="1479"/>
      <c r="G476" s="1479"/>
      <c r="H476" s="1479"/>
      <c r="I476" s="1479"/>
      <c r="J476" s="1479"/>
      <c r="K476" s="1479"/>
      <c r="L476" s="1479"/>
      <c r="M476" s="1479"/>
      <c r="N476" s="1479"/>
      <c r="O476" s="1479"/>
      <c r="P476" s="1479"/>
      <c r="Q476" s="1479"/>
      <c r="R476" s="1479"/>
      <c r="S476" s="1479"/>
      <c r="T476" s="1479"/>
      <c r="U476" s="1479"/>
      <c r="V476" s="1479"/>
      <c r="W476" s="1479"/>
      <c r="X476" s="1479"/>
      <c r="Y476" s="1479"/>
      <c r="Z476" s="1479"/>
      <c r="AA476" s="1479"/>
      <c r="AB476" s="1479"/>
      <c r="AC476" s="1479"/>
      <c r="AD476" s="1479"/>
      <c r="AE476" s="1479"/>
      <c r="AF476" s="1479"/>
      <c r="AG476" s="1479"/>
      <c r="AH476" s="1479"/>
      <c r="AI476" s="1479"/>
      <c r="AJ476" s="1479"/>
      <c r="AK476" s="1479"/>
      <c r="AL476" s="1479"/>
      <c r="AM476" s="1479"/>
      <c r="AN476" s="1479"/>
      <c r="AO476" s="1479"/>
      <c r="AP476" s="1479"/>
      <c r="AQ476" s="1479"/>
      <c r="AR476" s="1479"/>
      <c r="AS476" s="1479"/>
      <c r="AT476" s="1479"/>
      <c r="AU476" s="1479"/>
      <c r="AV476" s="1479"/>
      <c r="AW476" s="1479"/>
      <c r="AX476" s="1479"/>
      <c r="AY476" s="1479"/>
      <c r="AZ476" s="1479"/>
      <c r="BA476" s="1479"/>
      <c r="BB476" s="1479"/>
      <c r="BC476" s="1479"/>
      <c r="BD476" s="1479"/>
      <c r="BE476" s="1479"/>
      <c r="BF476" s="1479"/>
      <c r="BG476" s="1479"/>
      <c r="BH476" s="1479"/>
      <c r="BI476" s="1479"/>
      <c r="BJ476" s="388" t="s">
        <v>865</v>
      </c>
    </row>
    <row r="477" spans="1:62" s="384" customFormat="1">
      <c r="A477" s="1479"/>
      <c r="B477" s="1479"/>
      <c r="C477" s="1479"/>
      <c r="D477" s="1479"/>
      <c r="E477" s="1479"/>
      <c r="F477" s="1479"/>
      <c r="G477" s="1479"/>
      <c r="H477" s="1479"/>
      <c r="I477" s="1479"/>
      <c r="J477" s="1479"/>
      <c r="K477" s="1479"/>
      <c r="L477" s="1479"/>
      <c r="M477" s="1479"/>
      <c r="N477" s="1479"/>
      <c r="O477" s="1479"/>
      <c r="P477" s="1479"/>
      <c r="Q477" s="1479"/>
      <c r="R477" s="1479"/>
      <c r="S477" s="1479"/>
      <c r="T477" s="1479"/>
      <c r="U477" s="1479"/>
      <c r="V477" s="1479"/>
      <c r="W477" s="1479"/>
      <c r="X477" s="1479"/>
      <c r="Y477" s="1479"/>
      <c r="Z477" s="1479"/>
      <c r="AA477" s="1479"/>
      <c r="AB477" s="1479"/>
      <c r="AC477" s="1479"/>
      <c r="AD477" s="1479"/>
      <c r="AE477" s="1479"/>
      <c r="AF477" s="1479"/>
      <c r="AG477" s="1479"/>
      <c r="AH477" s="1479"/>
      <c r="AI477" s="1479"/>
      <c r="AJ477" s="1479"/>
      <c r="AK477" s="1479"/>
      <c r="AL477" s="1479"/>
      <c r="AM477" s="1479"/>
      <c r="AN477" s="1479"/>
      <c r="AO477" s="1479"/>
      <c r="AP477" s="1479"/>
      <c r="AQ477" s="1479"/>
      <c r="AR477" s="1479"/>
      <c r="AS477" s="1479"/>
      <c r="AT477" s="1479"/>
      <c r="AU477" s="1479"/>
      <c r="AV477" s="1479"/>
      <c r="AW477" s="1479"/>
      <c r="AX477" s="1479"/>
      <c r="AY477" s="1479"/>
      <c r="AZ477" s="1479"/>
      <c r="BA477" s="1479"/>
      <c r="BB477" s="1479"/>
      <c r="BC477" s="1479"/>
      <c r="BD477" s="1479"/>
      <c r="BE477" s="1479"/>
      <c r="BF477" s="1479"/>
      <c r="BG477" s="1479"/>
      <c r="BH477" s="1479"/>
      <c r="BI477" s="1479"/>
      <c r="BJ477" s="388" t="s">
        <v>865</v>
      </c>
    </row>
    <row r="478" spans="1:62" s="384" customFormat="1">
      <c r="A478" s="1479"/>
      <c r="B478" s="1479"/>
      <c r="C478" s="1479"/>
      <c r="D478" s="1479"/>
      <c r="E478" s="1479"/>
      <c r="F478" s="1479"/>
      <c r="G478" s="1479"/>
      <c r="H478" s="1479"/>
      <c r="I478" s="1479"/>
      <c r="J478" s="1479"/>
      <c r="K478" s="1479"/>
      <c r="L478" s="1479"/>
      <c r="M478" s="1479"/>
      <c r="N478" s="1479"/>
      <c r="O478" s="1479"/>
      <c r="P478" s="1479"/>
      <c r="Q478" s="1479"/>
      <c r="R478" s="1479"/>
      <c r="S478" s="1479"/>
      <c r="T478" s="1479"/>
      <c r="U478" s="1479"/>
      <c r="V478" s="1479"/>
      <c r="W478" s="1479"/>
      <c r="X478" s="1479"/>
      <c r="Y478" s="1479"/>
      <c r="Z478" s="1479"/>
      <c r="AA478" s="1479"/>
      <c r="AB478" s="1479"/>
      <c r="AC478" s="1479"/>
      <c r="AD478" s="1479"/>
      <c r="AE478" s="1479"/>
      <c r="AF478" s="1479"/>
      <c r="AG478" s="1479"/>
      <c r="AH478" s="1479"/>
      <c r="AI478" s="1479"/>
      <c r="AJ478" s="1479"/>
      <c r="AK478" s="1479"/>
      <c r="AL478" s="1479"/>
      <c r="AM478" s="1479"/>
      <c r="AN478" s="1479"/>
      <c r="AO478" s="1479"/>
      <c r="AP478" s="1479"/>
      <c r="AQ478" s="1479"/>
      <c r="AR478" s="1479"/>
      <c r="AS478" s="1479"/>
      <c r="AT478" s="1479"/>
      <c r="AU478" s="1479"/>
      <c r="AV478" s="1479"/>
      <c r="AW478" s="1479"/>
      <c r="AX478" s="1479"/>
      <c r="AY478" s="1479"/>
      <c r="AZ478" s="1479"/>
      <c r="BA478" s="1479"/>
      <c r="BB478" s="1479"/>
      <c r="BC478" s="1479"/>
      <c r="BD478" s="1479"/>
      <c r="BE478" s="1479"/>
      <c r="BF478" s="1479"/>
      <c r="BG478" s="1479"/>
      <c r="BH478" s="1479"/>
      <c r="BI478" s="1479"/>
      <c r="BJ478" s="388" t="s">
        <v>865</v>
      </c>
    </row>
    <row r="479" spans="1:62" s="384" customFormat="1">
      <c r="A479" s="1479"/>
      <c r="B479" s="1479"/>
      <c r="C479" s="1479"/>
      <c r="D479" s="1479"/>
      <c r="E479" s="1479"/>
      <c r="F479" s="1479"/>
      <c r="G479" s="1479"/>
      <c r="H479" s="1479"/>
      <c r="I479" s="1479"/>
      <c r="J479" s="1479"/>
      <c r="K479" s="1479"/>
      <c r="L479" s="1479"/>
      <c r="M479" s="1479"/>
      <c r="N479" s="1479"/>
      <c r="O479" s="1479"/>
      <c r="P479" s="1479"/>
      <c r="Q479" s="1479"/>
      <c r="R479" s="1479"/>
      <c r="S479" s="1479"/>
      <c r="T479" s="1479"/>
      <c r="U479" s="1479"/>
      <c r="V479" s="1479"/>
      <c r="W479" s="1479"/>
      <c r="X479" s="1479"/>
      <c r="Y479" s="1479"/>
      <c r="Z479" s="1479"/>
      <c r="AA479" s="1479"/>
      <c r="AB479" s="1479"/>
      <c r="AC479" s="1479"/>
      <c r="AD479" s="1479"/>
      <c r="AE479" s="1479"/>
      <c r="AF479" s="1479"/>
      <c r="AG479" s="1479"/>
      <c r="AH479" s="1479"/>
      <c r="AI479" s="1479"/>
      <c r="AJ479" s="1479"/>
      <c r="AK479" s="1479"/>
      <c r="AL479" s="1479"/>
      <c r="AM479" s="1479"/>
      <c r="AN479" s="1479"/>
      <c r="AO479" s="1479"/>
      <c r="AP479" s="1479"/>
      <c r="AQ479" s="1479"/>
      <c r="AR479" s="1479"/>
      <c r="AS479" s="1479"/>
      <c r="AT479" s="1479"/>
      <c r="AU479" s="1479"/>
      <c r="AV479" s="1479"/>
      <c r="AW479" s="1479"/>
      <c r="AX479" s="1479"/>
      <c r="AY479" s="1479"/>
      <c r="AZ479" s="1479"/>
      <c r="BA479" s="1479"/>
      <c r="BB479" s="1479"/>
      <c r="BC479" s="1479"/>
      <c r="BD479" s="1479"/>
      <c r="BE479" s="1479"/>
      <c r="BF479" s="1479"/>
      <c r="BG479" s="1479"/>
      <c r="BH479" s="1479"/>
      <c r="BI479" s="1479"/>
      <c r="BJ479" s="388" t="s">
        <v>865</v>
      </c>
    </row>
    <row r="480" spans="1:62" s="384" customFormat="1">
      <c r="A480" s="1479"/>
      <c r="B480" s="1479"/>
      <c r="C480" s="1479"/>
      <c r="D480" s="1479"/>
      <c r="E480" s="1479"/>
      <c r="F480" s="1479"/>
      <c r="G480" s="1479"/>
      <c r="H480" s="1479"/>
      <c r="I480" s="1479"/>
      <c r="J480" s="1479"/>
      <c r="K480" s="1479"/>
      <c r="L480" s="1479"/>
      <c r="M480" s="1479"/>
      <c r="N480" s="1479"/>
      <c r="O480" s="1479"/>
      <c r="P480" s="1479"/>
      <c r="Q480" s="1479"/>
      <c r="R480" s="1479"/>
      <c r="S480" s="1479"/>
      <c r="T480" s="1479"/>
      <c r="U480" s="1479"/>
      <c r="V480" s="1479"/>
      <c r="W480" s="1479"/>
      <c r="X480" s="1479"/>
      <c r="Y480" s="1479"/>
      <c r="Z480" s="1479"/>
      <c r="AA480" s="1479"/>
      <c r="AB480" s="1479"/>
      <c r="AC480" s="1479"/>
      <c r="AD480" s="1479"/>
      <c r="AE480" s="1479"/>
      <c r="AF480" s="1479"/>
      <c r="AG480" s="1479"/>
      <c r="AH480" s="1479"/>
      <c r="AI480" s="1479"/>
      <c r="AJ480" s="1479"/>
      <c r="AK480" s="1479"/>
      <c r="AL480" s="1479"/>
      <c r="AM480" s="1479"/>
      <c r="AN480" s="1479"/>
      <c r="AO480" s="1479"/>
      <c r="AP480" s="1479"/>
      <c r="AQ480" s="1479"/>
      <c r="AR480" s="1479"/>
      <c r="AS480" s="1479"/>
      <c r="AT480" s="1479"/>
      <c r="AU480" s="1479"/>
      <c r="AV480" s="1479"/>
      <c r="AW480" s="1479"/>
      <c r="AX480" s="1479"/>
      <c r="AY480" s="1479"/>
      <c r="AZ480" s="1479"/>
      <c r="BA480" s="1479"/>
      <c r="BB480" s="1479"/>
      <c r="BC480" s="1479"/>
      <c r="BD480" s="1479"/>
      <c r="BE480" s="1479"/>
      <c r="BF480" s="1479"/>
      <c r="BG480" s="1479"/>
      <c r="BH480" s="1479"/>
      <c r="BI480" s="1479"/>
      <c r="BJ480" s="388" t="s">
        <v>865</v>
      </c>
    </row>
    <row r="481" spans="1:62" s="384" customFormat="1">
      <c r="A481" s="1479"/>
      <c r="B481" s="1479"/>
      <c r="C481" s="1479"/>
      <c r="D481" s="1479"/>
      <c r="E481" s="1479"/>
      <c r="F481" s="1479"/>
      <c r="G481" s="1479"/>
      <c r="H481" s="1479"/>
      <c r="I481" s="1479"/>
      <c r="J481" s="1479"/>
      <c r="K481" s="1479"/>
      <c r="L481" s="1479"/>
      <c r="M481" s="1479"/>
      <c r="N481" s="1479"/>
      <c r="O481" s="1479"/>
      <c r="P481" s="1479"/>
      <c r="Q481" s="1479"/>
      <c r="R481" s="1479"/>
      <c r="S481" s="1479"/>
      <c r="T481" s="1479"/>
      <c r="U481" s="1479"/>
      <c r="V481" s="1479"/>
      <c r="W481" s="1479"/>
      <c r="X481" s="1479"/>
      <c r="Y481" s="1479"/>
      <c r="Z481" s="1479"/>
      <c r="AA481" s="1479"/>
      <c r="AB481" s="1479"/>
      <c r="AC481" s="1479"/>
      <c r="AD481" s="1479"/>
      <c r="AE481" s="1479"/>
      <c r="AF481" s="1479"/>
      <c r="AG481" s="1479"/>
      <c r="AH481" s="1479"/>
      <c r="AI481" s="1479"/>
      <c r="AJ481" s="1479"/>
      <c r="AK481" s="1479"/>
      <c r="AL481" s="1479"/>
      <c r="AM481" s="1479"/>
      <c r="AN481" s="1479"/>
      <c r="AO481" s="1479"/>
      <c r="AP481" s="1479"/>
      <c r="AQ481" s="1479"/>
      <c r="AR481" s="1479"/>
      <c r="AS481" s="1479"/>
      <c r="AT481" s="1479"/>
      <c r="AU481" s="1479"/>
      <c r="AV481" s="1479"/>
      <c r="AW481" s="1479"/>
      <c r="AX481" s="1479"/>
      <c r="AY481" s="1479"/>
      <c r="AZ481" s="1479"/>
      <c r="BA481" s="1479"/>
      <c r="BB481" s="1479"/>
      <c r="BC481" s="1479"/>
      <c r="BD481" s="1479"/>
      <c r="BE481" s="1479"/>
      <c r="BF481" s="1479"/>
      <c r="BG481" s="1479"/>
      <c r="BH481" s="1479"/>
      <c r="BI481" s="1479"/>
      <c r="BJ481" s="388" t="s">
        <v>865</v>
      </c>
    </row>
    <row r="482" spans="1:62" s="384" customFormat="1">
      <c r="A482" s="1479"/>
      <c r="B482" s="1479"/>
      <c r="C482" s="1479"/>
      <c r="D482" s="1479"/>
      <c r="E482" s="1479"/>
      <c r="F482" s="1479"/>
      <c r="G482" s="1479"/>
      <c r="H482" s="1479"/>
      <c r="I482" s="1479"/>
      <c r="J482" s="1479"/>
      <c r="K482" s="1479"/>
      <c r="L482" s="1479"/>
      <c r="M482" s="1479"/>
      <c r="N482" s="1479"/>
      <c r="O482" s="1479"/>
      <c r="P482" s="1479"/>
      <c r="Q482" s="1479"/>
      <c r="R482" s="1479"/>
      <c r="S482" s="1479"/>
      <c r="T482" s="1479"/>
      <c r="U482" s="1479"/>
      <c r="V482" s="1479"/>
      <c r="W482" s="1479"/>
      <c r="X482" s="1479"/>
      <c r="Y482" s="1479"/>
      <c r="Z482" s="1479"/>
      <c r="AA482" s="1479"/>
      <c r="AB482" s="1479"/>
      <c r="AC482" s="1479"/>
      <c r="AD482" s="1479"/>
      <c r="AE482" s="1479"/>
      <c r="AF482" s="1479"/>
      <c r="AG482" s="1479"/>
      <c r="AH482" s="1479"/>
      <c r="AI482" s="1479"/>
      <c r="AJ482" s="1479"/>
      <c r="AK482" s="1479"/>
      <c r="AL482" s="1479"/>
      <c r="AM482" s="1479"/>
      <c r="AN482" s="1479"/>
      <c r="AO482" s="1479"/>
      <c r="AP482" s="1479"/>
      <c r="AQ482" s="1479"/>
      <c r="AR482" s="1479"/>
      <c r="AS482" s="1479"/>
      <c r="AT482" s="1479"/>
      <c r="AU482" s="1479"/>
      <c r="AV482" s="1479"/>
      <c r="AW482" s="1479"/>
      <c r="AX482" s="1479"/>
      <c r="AY482" s="1479"/>
      <c r="AZ482" s="1479"/>
      <c r="BA482" s="1479"/>
      <c r="BB482" s="1479"/>
      <c r="BC482" s="1479"/>
      <c r="BD482" s="1479"/>
      <c r="BE482" s="1479"/>
      <c r="BF482" s="1479"/>
      <c r="BG482" s="1479"/>
      <c r="BH482" s="1479"/>
      <c r="BI482" s="1479"/>
      <c r="BJ482" s="388" t="s">
        <v>865</v>
      </c>
    </row>
    <row r="483" spans="1:62" s="384" customFormat="1">
      <c r="A483" s="1479"/>
      <c r="B483" s="1479"/>
      <c r="C483" s="1479"/>
      <c r="D483" s="1479"/>
      <c r="E483" s="1479"/>
      <c r="F483" s="1479"/>
      <c r="G483" s="1479"/>
      <c r="H483" s="1479"/>
      <c r="I483" s="1479"/>
      <c r="J483" s="1479"/>
      <c r="K483" s="1479"/>
      <c r="L483" s="1479"/>
      <c r="M483" s="1479"/>
      <c r="N483" s="1479"/>
      <c r="O483" s="1479"/>
      <c r="P483" s="1479"/>
      <c r="Q483" s="1479"/>
      <c r="R483" s="1479"/>
      <c r="S483" s="1479"/>
      <c r="T483" s="1479"/>
      <c r="U483" s="1479"/>
      <c r="V483" s="1479"/>
      <c r="W483" s="1479"/>
      <c r="X483" s="1479"/>
      <c r="Y483" s="1479"/>
      <c r="Z483" s="1479"/>
      <c r="AA483" s="1479"/>
      <c r="AB483" s="1479"/>
      <c r="AC483" s="1479"/>
      <c r="AD483" s="1479"/>
      <c r="AE483" s="1479"/>
      <c r="AF483" s="1479"/>
      <c r="AG483" s="1479"/>
      <c r="AH483" s="1479"/>
      <c r="AI483" s="1479"/>
      <c r="AJ483" s="1479"/>
      <c r="AK483" s="1479"/>
      <c r="AL483" s="1479"/>
      <c r="AM483" s="1479"/>
      <c r="AN483" s="1479"/>
      <c r="AO483" s="1479"/>
      <c r="AP483" s="1479"/>
      <c r="AQ483" s="1479"/>
      <c r="AR483" s="1479"/>
      <c r="AS483" s="1479"/>
      <c r="AT483" s="1479"/>
      <c r="AU483" s="1479"/>
      <c r="AV483" s="1479"/>
      <c r="AW483" s="1479"/>
      <c r="AX483" s="1479"/>
      <c r="AY483" s="1479"/>
      <c r="AZ483" s="1479"/>
      <c r="BA483" s="1479"/>
      <c r="BB483" s="1479"/>
      <c r="BC483" s="1479"/>
      <c r="BD483" s="1479"/>
      <c r="BE483" s="1479"/>
      <c r="BF483" s="1479"/>
      <c r="BG483" s="1479"/>
      <c r="BH483" s="1479"/>
      <c r="BI483" s="1479"/>
      <c r="BJ483" s="388" t="s">
        <v>865</v>
      </c>
    </row>
    <row r="484" spans="1:62" s="384" customFormat="1">
      <c r="A484" s="1479"/>
      <c r="B484" s="1479"/>
      <c r="C484" s="1479"/>
      <c r="D484" s="1479"/>
      <c r="E484" s="1479"/>
      <c r="F484" s="1479"/>
      <c r="G484" s="1479"/>
      <c r="H484" s="1479"/>
      <c r="I484" s="1479"/>
      <c r="J484" s="1479"/>
      <c r="K484" s="1479"/>
      <c r="L484" s="1479"/>
      <c r="M484" s="1479"/>
      <c r="N484" s="1479"/>
      <c r="O484" s="1479"/>
      <c r="P484" s="1479"/>
      <c r="Q484" s="1479"/>
      <c r="R484" s="1479"/>
      <c r="S484" s="1479"/>
      <c r="T484" s="1479"/>
      <c r="U484" s="1479"/>
      <c r="V484" s="1479"/>
      <c r="W484" s="1479"/>
      <c r="X484" s="1479"/>
      <c r="Y484" s="1479"/>
      <c r="Z484" s="1479"/>
      <c r="AA484" s="1479"/>
      <c r="AB484" s="1479"/>
      <c r="AC484" s="1479"/>
      <c r="AD484" s="1479"/>
      <c r="AE484" s="1479"/>
      <c r="AF484" s="1479"/>
      <c r="AG484" s="1479"/>
      <c r="AH484" s="1479"/>
      <c r="AI484" s="1479"/>
      <c r="AJ484" s="1479"/>
      <c r="AK484" s="1479"/>
      <c r="AL484" s="1479"/>
      <c r="AM484" s="1479"/>
      <c r="AN484" s="1479"/>
      <c r="AO484" s="1479"/>
      <c r="AP484" s="1479"/>
      <c r="AQ484" s="1479"/>
      <c r="AR484" s="1479"/>
      <c r="AS484" s="1479"/>
      <c r="AT484" s="1479"/>
      <c r="AU484" s="1479"/>
      <c r="AV484" s="1479"/>
      <c r="AW484" s="1479"/>
      <c r="AX484" s="1479"/>
      <c r="AY484" s="1479"/>
      <c r="AZ484" s="1479"/>
      <c r="BA484" s="1479"/>
      <c r="BB484" s="1479"/>
      <c r="BC484" s="1479"/>
      <c r="BD484" s="1479"/>
      <c r="BE484" s="1479"/>
      <c r="BF484" s="1479"/>
      <c r="BG484" s="1479"/>
      <c r="BH484" s="1479"/>
      <c r="BI484" s="1479"/>
      <c r="BJ484" s="388" t="s">
        <v>865</v>
      </c>
    </row>
    <row r="485" spans="1:62" s="384" customFormat="1">
      <c r="A485" s="1479"/>
      <c r="B485" s="1479"/>
      <c r="C485" s="1479"/>
      <c r="D485" s="1479"/>
      <c r="E485" s="1479"/>
      <c r="F485" s="1479"/>
      <c r="G485" s="1479"/>
      <c r="H485" s="1479"/>
      <c r="I485" s="1479"/>
      <c r="J485" s="1479"/>
      <c r="K485" s="1479"/>
      <c r="L485" s="1479"/>
      <c r="M485" s="1479"/>
      <c r="N485" s="1479"/>
      <c r="O485" s="1479"/>
      <c r="P485" s="1479"/>
      <c r="Q485" s="1479"/>
      <c r="R485" s="1479"/>
      <c r="S485" s="1479"/>
      <c r="T485" s="1479"/>
      <c r="U485" s="1479"/>
      <c r="V485" s="1479"/>
      <c r="W485" s="1479"/>
      <c r="X485" s="1479"/>
      <c r="Y485" s="1479"/>
      <c r="Z485" s="1479"/>
      <c r="AA485" s="1479"/>
      <c r="AB485" s="1479"/>
      <c r="AC485" s="1479"/>
      <c r="AD485" s="1479"/>
      <c r="AE485" s="1479"/>
      <c r="AF485" s="1479"/>
      <c r="AG485" s="1479"/>
      <c r="AH485" s="1479"/>
      <c r="AI485" s="1479"/>
      <c r="AJ485" s="1479"/>
      <c r="AK485" s="1479"/>
      <c r="AL485" s="1479"/>
      <c r="AM485" s="1479"/>
      <c r="AN485" s="1479"/>
      <c r="AO485" s="1479"/>
      <c r="AP485" s="1479"/>
      <c r="AQ485" s="1479"/>
      <c r="AR485" s="1479"/>
      <c r="AS485" s="1479"/>
      <c r="AT485" s="1479"/>
      <c r="AU485" s="1479"/>
      <c r="AV485" s="1479"/>
      <c r="AW485" s="1479"/>
      <c r="AX485" s="1479"/>
      <c r="AY485" s="1479"/>
      <c r="AZ485" s="1479"/>
      <c r="BA485" s="1479"/>
      <c r="BB485" s="1479"/>
      <c r="BC485" s="1479"/>
      <c r="BD485" s="1479"/>
      <c r="BE485" s="1479"/>
      <c r="BF485" s="1479"/>
      <c r="BG485" s="1479"/>
      <c r="BH485" s="1479"/>
      <c r="BI485" s="1479"/>
      <c r="BJ485" s="388" t="s">
        <v>865</v>
      </c>
    </row>
    <row r="486" spans="1:62" s="384" customFormat="1">
      <c r="A486" s="1479"/>
      <c r="B486" s="1479"/>
      <c r="C486" s="1479"/>
      <c r="D486" s="1479"/>
      <c r="E486" s="1479"/>
      <c r="F486" s="1479"/>
      <c r="G486" s="1479"/>
      <c r="H486" s="1479"/>
      <c r="I486" s="1479"/>
      <c r="J486" s="1479"/>
      <c r="K486" s="1479"/>
      <c r="L486" s="1479"/>
      <c r="M486" s="1479"/>
      <c r="N486" s="1479"/>
      <c r="O486" s="1479"/>
      <c r="P486" s="1479"/>
      <c r="Q486" s="1479"/>
      <c r="R486" s="1479"/>
      <c r="S486" s="1479"/>
      <c r="T486" s="1479"/>
      <c r="U486" s="1479"/>
      <c r="V486" s="1479"/>
      <c r="W486" s="1479"/>
      <c r="X486" s="1479"/>
      <c r="Y486" s="1479"/>
      <c r="Z486" s="1479"/>
      <c r="AA486" s="1479"/>
      <c r="AB486" s="1479"/>
      <c r="AC486" s="1479"/>
      <c r="AD486" s="1479"/>
      <c r="AE486" s="1479"/>
      <c r="AF486" s="1479"/>
      <c r="AG486" s="1479"/>
      <c r="AH486" s="1479"/>
      <c r="AI486" s="1479"/>
      <c r="AJ486" s="1479"/>
      <c r="AK486" s="1479"/>
      <c r="AL486" s="1479"/>
      <c r="AM486" s="1479"/>
      <c r="AN486" s="1479"/>
      <c r="AO486" s="1479"/>
      <c r="AP486" s="1479"/>
      <c r="AQ486" s="1479"/>
      <c r="AR486" s="1479"/>
      <c r="AS486" s="1479"/>
      <c r="AT486" s="1479"/>
      <c r="AU486" s="1479"/>
      <c r="AV486" s="1479"/>
      <c r="AW486" s="1479"/>
      <c r="AX486" s="1479"/>
      <c r="AY486" s="1479"/>
      <c r="AZ486" s="1479"/>
      <c r="BA486" s="1479"/>
      <c r="BB486" s="1479"/>
      <c r="BC486" s="1479"/>
      <c r="BD486" s="1479"/>
      <c r="BE486" s="1479"/>
      <c r="BF486" s="1479"/>
      <c r="BG486" s="1479"/>
      <c r="BH486" s="1479"/>
      <c r="BI486" s="1479"/>
      <c r="BJ486" s="388" t="s">
        <v>865</v>
      </c>
    </row>
    <row r="487" spans="1:62" s="384" customFormat="1">
      <c r="A487" s="1479"/>
      <c r="B487" s="1479"/>
      <c r="C487" s="1479"/>
      <c r="D487" s="1479"/>
      <c r="E487" s="1479"/>
      <c r="F487" s="1479"/>
      <c r="G487" s="1479"/>
      <c r="H487" s="1479"/>
      <c r="I487" s="1479"/>
      <c r="J487" s="1479"/>
      <c r="K487" s="1479"/>
      <c r="L487" s="1479"/>
      <c r="M487" s="1479"/>
      <c r="N487" s="1479"/>
      <c r="O487" s="1479"/>
      <c r="P487" s="1479"/>
      <c r="Q487" s="1479"/>
      <c r="R487" s="1479"/>
      <c r="S487" s="1479"/>
      <c r="T487" s="1479"/>
      <c r="U487" s="1479"/>
      <c r="V487" s="1479"/>
      <c r="W487" s="1479"/>
      <c r="X487" s="1479"/>
      <c r="Y487" s="1479"/>
      <c r="Z487" s="1479"/>
      <c r="AA487" s="1479"/>
      <c r="AB487" s="1479"/>
      <c r="AC487" s="1479"/>
      <c r="AD487" s="1479"/>
      <c r="AE487" s="1479"/>
      <c r="AF487" s="1479"/>
      <c r="AG487" s="1479"/>
      <c r="AH487" s="1479"/>
      <c r="AI487" s="1479"/>
      <c r="AJ487" s="1479"/>
      <c r="AK487" s="1479"/>
      <c r="AL487" s="1479"/>
      <c r="AM487" s="1479"/>
      <c r="AN487" s="1479"/>
      <c r="AO487" s="1479"/>
      <c r="AP487" s="1479"/>
      <c r="AQ487" s="1479"/>
      <c r="AR487" s="1479"/>
      <c r="AS487" s="1479"/>
      <c r="AT487" s="1479"/>
      <c r="AU487" s="1479"/>
      <c r="AV487" s="1479"/>
      <c r="AW487" s="1479"/>
      <c r="AX487" s="1479"/>
      <c r="AY487" s="1479"/>
      <c r="AZ487" s="1479"/>
      <c r="BA487" s="1479"/>
      <c r="BB487" s="1479"/>
      <c r="BC487" s="1479"/>
      <c r="BD487" s="1479"/>
      <c r="BE487" s="1479"/>
      <c r="BF487" s="1479"/>
      <c r="BG487" s="1479"/>
      <c r="BH487" s="1479"/>
      <c r="BI487" s="1479"/>
      <c r="BJ487" s="388" t="s">
        <v>865</v>
      </c>
    </row>
    <row r="488" spans="1:62" s="384" customFormat="1">
      <c r="A488" s="1479"/>
      <c r="B488" s="1479"/>
      <c r="C488" s="1479"/>
      <c r="D488" s="1479"/>
      <c r="E488" s="1479"/>
      <c r="F488" s="1479"/>
      <c r="G488" s="1479"/>
      <c r="H488" s="1479"/>
      <c r="I488" s="1479"/>
      <c r="J488" s="1479"/>
      <c r="K488" s="1479"/>
      <c r="L488" s="1479"/>
      <c r="M488" s="1479"/>
      <c r="N488" s="1479"/>
      <c r="O488" s="1479"/>
      <c r="P488" s="1479"/>
      <c r="Q488" s="1479"/>
      <c r="R488" s="1479"/>
      <c r="S488" s="1479"/>
      <c r="T488" s="1479"/>
      <c r="U488" s="1479"/>
      <c r="V488" s="1479"/>
      <c r="W488" s="1479"/>
      <c r="X488" s="1479"/>
      <c r="Y488" s="1479"/>
      <c r="Z488" s="1479"/>
      <c r="AA488" s="1479"/>
      <c r="AB488" s="1479"/>
      <c r="AC488" s="1479"/>
      <c r="AD488" s="1479"/>
      <c r="AE488" s="1479"/>
      <c r="AF488" s="1479"/>
      <c r="AG488" s="1479"/>
      <c r="AH488" s="1479"/>
      <c r="AI488" s="1479"/>
      <c r="AJ488" s="1479"/>
      <c r="AK488" s="1479"/>
      <c r="AL488" s="1479"/>
      <c r="AM488" s="1479"/>
      <c r="AN488" s="1479"/>
      <c r="AO488" s="1479"/>
      <c r="AP488" s="1479"/>
      <c r="AQ488" s="1479"/>
      <c r="AR488" s="1479"/>
      <c r="AS488" s="1479"/>
      <c r="AT488" s="1479"/>
      <c r="AU488" s="1479"/>
      <c r="AV488" s="1479"/>
      <c r="AW488" s="1479"/>
      <c r="AX488" s="1479"/>
      <c r="AY488" s="1479"/>
      <c r="AZ488" s="1479"/>
      <c r="BA488" s="1479"/>
      <c r="BB488" s="1479"/>
      <c r="BC488" s="1479"/>
      <c r="BD488" s="1479"/>
      <c r="BE488" s="1479"/>
      <c r="BF488" s="1479"/>
      <c r="BG488" s="1479"/>
      <c r="BH488" s="1479"/>
      <c r="BI488" s="1479"/>
      <c r="BJ488" s="388" t="s">
        <v>865</v>
      </c>
    </row>
    <row r="489" spans="1:62" s="384" customFormat="1">
      <c r="A489" s="1479"/>
      <c r="B489" s="1479"/>
      <c r="C489" s="1479"/>
      <c r="D489" s="1479"/>
      <c r="E489" s="1479"/>
      <c r="F489" s="1479"/>
      <c r="G489" s="1479"/>
      <c r="H489" s="1479"/>
      <c r="I489" s="1479"/>
      <c r="J489" s="1479"/>
      <c r="K489" s="1479"/>
      <c r="L489" s="1479"/>
      <c r="M489" s="1479"/>
      <c r="N489" s="1479"/>
      <c r="O489" s="1479"/>
      <c r="P489" s="1479"/>
      <c r="Q489" s="1479"/>
      <c r="R489" s="1479"/>
      <c r="S489" s="1479"/>
      <c r="T489" s="1479"/>
      <c r="U489" s="1479"/>
      <c r="V489" s="1479"/>
      <c r="W489" s="1479"/>
      <c r="X489" s="1479"/>
      <c r="Y489" s="1479"/>
      <c r="Z489" s="1479"/>
      <c r="AA489" s="1479"/>
      <c r="AB489" s="1479"/>
      <c r="AC489" s="1479"/>
      <c r="AD489" s="1479"/>
      <c r="AE489" s="1479"/>
      <c r="AF489" s="1479"/>
      <c r="AG489" s="1479"/>
      <c r="AH489" s="1479"/>
      <c r="AI489" s="1479"/>
      <c r="AJ489" s="1479"/>
      <c r="AK489" s="1479"/>
      <c r="AL489" s="1479"/>
      <c r="AM489" s="1479"/>
      <c r="AN489" s="1479"/>
      <c r="AO489" s="1479"/>
      <c r="AP489" s="1479"/>
      <c r="AQ489" s="1479"/>
      <c r="AR489" s="1479"/>
      <c r="AS489" s="1479"/>
      <c r="AT489" s="1479"/>
      <c r="AU489" s="1479"/>
      <c r="AV489" s="1479"/>
      <c r="AW489" s="1479"/>
      <c r="AX489" s="1479"/>
      <c r="AY489" s="1479"/>
      <c r="AZ489" s="1479"/>
      <c r="BA489" s="1479"/>
      <c r="BB489" s="1479"/>
      <c r="BC489" s="1479"/>
      <c r="BD489" s="1479"/>
      <c r="BE489" s="1479"/>
      <c r="BF489" s="1479"/>
      <c r="BG489" s="1479"/>
      <c r="BH489" s="1479"/>
      <c r="BI489" s="1479"/>
      <c r="BJ489" s="388" t="s">
        <v>865</v>
      </c>
    </row>
    <row r="490" spans="1:62" s="384" customFormat="1">
      <c r="A490" s="1479"/>
      <c r="B490" s="1479"/>
      <c r="C490" s="1479"/>
      <c r="D490" s="1479"/>
      <c r="E490" s="1479"/>
      <c r="F490" s="1479"/>
      <c r="G490" s="1479"/>
      <c r="H490" s="1479"/>
      <c r="I490" s="1479"/>
      <c r="J490" s="1479"/>
      <c r="K490" s="1479"/>
      <c r="L490" s="1479"/>
      <c r="M490" s="1479"/>
      <c r="N490" s="1479"/>
      <c r="O490" s="1479"/>
      <c r="P490" s="1479"/>
      <c r="Q490" s="1479"/>
      <c r="R490" s="1479"/>
      <c r="S490" s="1479"/>
      <c r="T490" s="1479"/>
      <c r="U490" s="1479"/>
      <c r="V490" s="1479"/>
      <c r="W490" s="1479"/>
      <c r="X490" s="1479"/>
      <c r="Y490" s="1479"/>
      <c r="Z490" s="1479"/>
      <c r="AA490" s="1479"/>
      <c r="AB490" s="1479"/>
      <c r="AC490" s="1479"/>
      <c r="AD490" s="1479"/>
      <c r="AE490" s="1479"/>
      <c r="AF490" s="1479"/>
      <c r="AG490" s="1479"/>
      <c r="AH490" s="1479"/>
      <c r="AI490" s="1479"/>
      <c r="AJ490" s="1479"/>
      <c r="AK490" s="1479"/>
      <c r="AL490" s="1479"/>
      <c r="AM490" s="1479"/>
      <c r="AN490" s="1479"/>
      <c r="AO490" s="1479"/>
      <c r="AP490" s="1479"/>
      <c r="AQ490" s="1479"/>
      <c r="AR490" s="1479"/>
      <c r="AS490" s="1479"/>
      <c r="AT490" s="1479"/>
      <c r="AU490" s="1479"/>
      <c r="AV490" s="1479"/>
      <c r="AW490" s="1479"/>
      <c r="AX490" s="1479"/>
      <c r="AY490" s="1479"/>
      <c r="AZ490" s="1479"/>
      <c r="BA490" s="1479"/>
      <c r="BB490" s="1479"/>
      <c r="BC490" s="1479"/>
      <c r="BD490" s="1479"/>
      <c r="BE490" s="1479"/>
      <c r="BF490" s="1479"/>
      <c r="BG490" s="1479"/>
      <c r="BH490" s="1479"/>
      <c r="BI490" s="1479"/>
      <c r="BJ490" s="388" t="s">
        <v>865</v>
      </c>
    </row>
    <row r="491" spans="1:62" s="384" customFormat="1">
      <c r="A491" s="1479"/>
      <c r="B491" s="1479"/>
      <c r="C491" s="1479"/>
      <c r="D491" s="1479"/>
      <c r="E491" s="1479"/>
      <c r="F491" s="1479"/>
      <c r="G491" s="1479"/>
      <c r="H491" s="1479"/>
      <c r="I491" s="1479"/>
      <c r="J491" s="1479"/>
      <c r="K491" s="1479"/>
      <c r="L491" s="1479"/>
      <c r="M491" s="1479"/>
      <c r="N491" s="1479"/>
      <c r="O491" s="1479"/>
      <c r="P491" s="1479"/>
      <c r="Q491" s="1479"/>
      <c r="R491" s="1479"/>
      <c r="S491" s="1479"/>
      <c r="T491" s="1479"/>
      <c r="U491" s="1479"/>
      <c r="V491" s="1479"/>
      <c r="W491" s="1479"/>
      <c r="X491" s="1479"/>
      <c r="Y491" s="1479"/>
      <c r="Z491" s="1479"/>
      <c r="AA491" s="1479"/>
      <c r="AB491" s="1479"/>
      <c r="AC491" s="1479"/>
      <c r="AD491" s="1479"/>
      <c r="AE491" s="1479"/>
      <c r="AF491" s="1479"/>
      <c r="AG491" s="1479"/>
      <c r="AH491" s="1479"/>
      <c r="AI491" s="1479"/>
      <c r="AJ491" s="1479"/>
      <c r="AK491" s="1479"/>
      <c r="AL491" s="1479"/>
      <c r="AM491" s="1479"/>
      <c r="AN491" s="1479"/>
      <c r="AO491" s="1479"/>
      <c r="AP491" s="1479"/>
      <c r="AQ491" s="1479"/>
      <c r="AR491" s="1479"/>
      <c r="AS491" s="1479"/>
      <c r="AT491" s="1479"/>
      <c r="AU491" s="1479"/>
      <c r="AV491" s="1479"/>
      <c r="AW491" s="1479"/>
      <c r="AX491" s="1479"/>
      <c r="AY491" s="1479"/>
      <c r="AZ491" s="1479"/>
      <c r="BA491" s="1479"/>
      <c r="BB491" s="1479"/>
      <c r="BC491" s="1479"/>
      <c r="BD491" s="1479"/>
      <c r="BE491" s="1479"/>
      <c r="BF491" s="1479"/>
      <c r="BG491" s="1479"/>
      <c r="BH491" s="1479"/>
      <c r="BI491" s="1479"/>
      <c r="BJ491" s="388" t="s">
        <v>865</v>
      </c>
    </row>
    <row r="492" spans="1:62" s="384" customFormat="1">
      <c r="A492" s="1479"/>
      <c r="B492" s="1479"/>
      <c r="C492" s="1479"/>
      <c r="D492" s="1479"/>
      <c r="E492" s="1479"/>
      <c r="F492" s="1479"/>
      <c r="G492" s="1479"/>
      <c r="H492" s="1479"/>
      <c r="I492" s="1479"/>
      <c r="J492" s="1479"/>
      <c r="K492" s="1479"/>
      <c r="L492" s="1479"/>
      <c r="M492" s="1479"/>
      <c r="N492" s="1479"/>
      <c r="O492" s="1479"/>
      <c r="P492" s="1479"/>
      <c r="Q492" s="1479"/>
      <c r="R492" s="1479"/>
      <c r="S492" s="1479"/>
      <c r="T492" s="1479"/>
      <c r="U492" s="1479"/>
      <c r="V492" s="1479"/>
      <c r="W492" s="1479"/>
      <c r="X492" s="1479"/>
      <c r="Y492" s="1479"/>
      <c r="Z492" s="1479"/>
      <c r="AA492" s="1479"/>
      <c r="AB492" s="1479"/>
      <c r="AC492" s="1479"/>
      <c r="AD492" s="1479"/>
      <c r="AE492" s="1479"/>
      <c r="AF492" s="1479"/>
      <c r="AG492" s="1479"/>
      <c r="AH492" s="1479"/>
      <c r="AI492" s="1479"/>
      <c r="AJ492" s="1479"/>
      <c r="AK492" s="1479"/>
      <c r="AL492" s="1479"/>
      <c r="AM492" s="1479"/>
      <c r="AN492" s="1479"/>
      <c r="AO492" s="1479"/>
      <c r="AP492" s="1479"/>
      <c r="AQ492" s="1479"/>
      <c r="AR492" s="1479"/>
      <c r="AS492" s="1479"/>
      <c r="AT492" s="1479"/>
      <c r="AU492" s="1479"/>
      <c r="AV492" s="1479"/>
      <c r="AW492" s="1479"/>
      <c r="AX492" s="1479"/>
      <c r="AY492" s="1479"/>
      <c r="AZ492" s="1479"/>
      <c r="BA492" s="1479"/>
      <c r="BB492" s="1479"/>
      <c r="BC492" s="1479"/>
      <c r="BD492" s="1479"/>
      <c r="BE492" s="1479"/>
      <c r="BF492" s="1479"/>
      <c r="BG492" s="1479"/>
      <c r="BH492" s="1479"/>
      <c r="BI492" s="1479"/>
      <c r="BJ492" s="388" t="s">
        <v>865</v>
      </c>
    </row>
    <row r="493" spans="1:62" s="384" customFormat="1">
      <c r="A493" s="1479"/>
      <c r="B493" s="1479"/>
      <c r="C493" s="1479"/>
      <c r="D493" s="1479"/>
      <c r="E493" s="1479"/>
      <c r="F493" s="1479"/>
      <c r="G493" s="1479"/>
      <c r="H493" s="1479"/>
      <c r="I493" s="1479"/>
      <c r="J493" s="1479"/>
      <c r="K493" s="1479"/>
      <c r="L493" s="1479"/>
      <c r="M493" s="1479"/>
      <c r="N493" s="1479"/>
      <c r="O493" s="1479"/>
      <c r="P493" s="1479"/>
      <c r="Q493" s="1479"/>
      <c r="R493" s="1479"/>
      <c r="S493" s="1479"/>
      <c r="T493" s="1479"/>
      <c r="U493" s="1479"/>
      <c r="V493" s="1479"/>
      <c r="W493" s="1479"/>
      <c r="X493" s="1479"/>
      <c r="Y493" s="1479"/>
      <c r="Z493" s="1479"/>
      <c r="AA493" s="1479"/>
      <c r="AB493" s="1479"/>
      <c r="AC493" s="1479"/>
      <c r="AD493" s="1479"/>
      <c r="AE493" s="1479"/>
      <c r="AF493" s="1479"/>
      <c r="AG493" s="1479"/>
      <c r="AH493" s="1479"/>
      <c r="AI493" s="1479"/>
      <c r="AJ493" s="1479"/>
      <c r="AK493" s="1479"/>
      <c r="AL493" s="1479"/>
      <c r="AM493" s="1479"/>
      <c r="AN493" s="1479"/>
      <c r="AO493" s="1479"/>
      <c r="AP493" s="1479"/>
      <c r="AQ493" s="1479"/>
      <c r="AR493" s="1479"/>
      <c r="AS493" s="1479"/>
      <c r="AT493" s="1479"/>
      <c r="AU493" s="1479"/>
      <c r="AV493" s="1479"/>
      <c r="AW493" s="1479"/>
      <c r="AX493" s="1479"/>
      <c r="AY493" s="1479"/>
      <c r="AZ493" s="1479"/>
      <c r="BA493" s="1479"/>
      <c r="BB493" s="1479"/>
      <c r="BC493" s="1479"/>
      <c r="BD493" s="1479"/>
      <c r="BE493" s="1479"/>
      <c r="BF493" s="1479"/>
      <c r="BG493" s="1479"/>
      <c r="BH493" s="1479"/>
      <c r="BI493" s="1479"/>
      <c r="BJ493" s="388" t="s">
        <v>865</v>
      </c>
    </row>
    <row r="494" spans="1:62" s="384" customFormat="1">
      <c r="A494" s="1479"/>
      <c r="B494" s="1479"/>
      <c r="C494" s="1479"/>
      <c r="D494" s="1479"/>
      <c r="E494" s="1479"/>
      <c r="F494" s="1479"/>
      <c r="G494" s="1479"/>
      <c r="H494" s="1479"/>
      <c r="I494" s="1479"/>
      <c r="J494" s="1479"/>
      <c r="K494" s="1479"/>
      <c r="L494" s="1479"/>
      <c r="M494" s="1479"/>
      <c r="N494" s="1479"/>
      <c r="O494" s="1479"/>
      <c r="P494" s="1479"/>
      <c r="Q494" s="1479"/>
      <c r="R494" s="1479"/>
      <c r="S494" s="1479"/>
      <c r="T494" s="1479"/>
      <c r="U494" s="1479"/>
      <c r="V494" s="1479"/>
      <c r="W494" s="1479"/>
      <c r="X494" s="1479"/>
      <c r="Y494" s="1479"/>
      <c r="Z494" s="1479"/>
      <c r="AA494" s="1479"/>
      <c r="AB494" s="1479"/>
      <c r="AC494" s="1479"/>
      <c r="AD494" s="1479"/>
      <c r="AE494" s="1479"/>
      <c r="AF494" s="1479"/>
      <c r="AG494" s="1479"/>
      <c r="AH494" s="1479"/>
      <c r="AI494" s="1479"/>
      <c r="AJ494" s="1479"/>
      <c r="AK494" s="1479"/>
      <c r="AL494" s="1479"/>
      <c r="AM494" s="1479"/>
      <c r="AN494" s="1479"/>
      <c r="AO494" s="1479"/>
      <c r="AP494" s="1479"/>
      <c r="AQ494" s="1479"/>
      <c r="AR494" s="1479"/>
      <c r="AS494" s="1479"/>
      <c r="AT494" s="1479"/>
      <c r="AU494" s="1479"/>
      <c r="AV494" s="1479"/>
      <c r="AW494" s="1479"/>
      <c r="AX494" s="1479"/>
      <c r="AY494" s="1479"/>
      <c r="AZ494" s="1479"/>
      <c r="BA494" s="1479"/>
      <c r="BB494" s="1479"/>
      <c r="BC494" s="1479"/>
      <c r="BD494" s="1479"/>
      <c r="BE494" s="1479"/>
      <c r="BF494" s="1479"/>
      <c r="BG494" s="1479"/>
      <c r="BH494" s="1479"/>
      <c r="BI494" s="1479"/>
      <c r="BJ494" s="388" t="s">
        <v>865</v>
      </c>
    </row>
    <row r="495" spans="1:62" s="384" customFormat="1">
      <c r="A495" s="1479"/>
      <c r="B495" s="1479"/>
      <c r="C495" s="1479"/>
      <c r="D495" s="1479"/>
      <c r="E495" s="1479"/>
      <c r="F495" s="1479"/>
      <c r="G495" s="1479"/>
      <c r="H495" s="1479"/>
      <c r="I495" s="1479"/>
      <c r="J495" s="1479"/>
      <c r="K495" s="1479"/>
      <c r="L495" s="1479"/>
      <c r="M495" s="1479"/>
      <c r="N495" s="1479"/>
      <c r="O495" s="1479"/>
      <c r="P495" s="1479"/>
      <c r="Q495" s="1479"/>
      <c r="R495" s="1479"/>
      <c r="S495" s="1479"/>
      <c r="T495" s="1479"/>
      <c r="U495" s="1479"/>
      <c r="V495" s="1479"/>
      <c r="W495" s="1479"/>
      <c r="X495" s="1479"/>
      <c r="Y495" s="1479"/>
      <c r="Z495" s="1479"/>
      <c r="AA495" s="1479"/>
      <c r="AB495" s="1479"/>
      <c r="AC495" s="1479"/>
      <c r="AD495" s="1479"/>
      <c r="AE495" s="1479"/>
      <c r="AF495" s="1479"/>
      <c r="AG495" s="1479"/>
      <c r="AH495" s="1479"/>
      <c r="AI495" s="1479"/>
      <c r="AJ495" s="1479"/>
      <c r="AK495" s="1479"/>
      <c r="AL495" s="1479"/>
      <c r="AM495" s="1479"/>
      <c r="AN495" s="1479"/>
      <c r="AO495" s="1479"/>
      <c r="AP495" s="1479"/>
      <c r="AQ495" s="1479"/>
      <c r="AR495" s="1479"/>
      <c r="AS495" s="1479"/>
      <c r="AT495" s="1479"/>
      <c r="AU495" s="1479"/>
      <c r="AV495" s="1479"/>
      <c r="AW495" s="1479"/>
      <c r="AX495" s="1479"/>
      <c r="AY495" s="1479"/>
      <c r="AZ495" s="1479"/>
      <c r="BA495" s="1479"/>
      <c r="BB495" s="1479"/>
      <c r="BC495" s="1479"/>
      <c r="BD495" s="1479"/>
      <c r="BE495" s="1479"/>
      <c r="BF495" s="1479"/>
      <c r="BG495" s="1479"/>
      <c r="BH495" s="1479"/>
      <c r="BI495" s="1479"/>
      <c r="BJ495" s="388" t="s">
        <v>865</v>
      </c>
    </row>
    <row r="496" spans="1:62" s="384" customFormat="1">
      <c r="A496" s="1479"/>
      <c r="B496" s="1479"/>
      <c r="C496" s="1479"/>
      <c r="D496" s="1479"/>
      <c r="E496" s="1479"/>
      <c r="F496" s="1479"/>
      <c r="G496" s="1479"/>
      <c r="H496" s="1479"/>
      <c r="I496" s="1479"/>
      <c r="J496" s="1479"/>
      <c r="K496" s="1479"/>
      <c r="L496" s="1479"/>
      <c r="M496" s="1479"/>
      <c r="N496" s="1479"/>
      <c r="O496" s="1479"/>
      <c r="P496" s="1479"/>
      <c r="Q496" s="1479"/>
      <c r="R496" s="1479"/>
      <c r="S496" s="1479"/>
      <c r="T496" s="1479"/>
      <c r="U496" s="1479"/>
      <c r="V496" s="1479"/>
      <c r="W496" s="1479"/>
      <c r="X496" s="1479"/>
      <c r="Y496" s="1479"/>
      <c r="Z496" s="1479"/>
      <c r="AA496" s="1479"/>
      <c r="AB496" s="1479"/>
      <c r="AC496" s="1479"/>
      <c r="AD496" s="1479"/>
      <c r="AE496" s="1479"/>
      <c r="AF496" s="1479"/>
      <c r="AG496" s="1479"/>
      <c r="AH496" s="1479"/>
      <c r="AI496" s="1479"/>
      <c r="AJ496" s="1479"/>
      <c r="AK496" s="1479"/>
      <c r="AL496" s="1479"/>
      <c r="AM496" s="1479"/>
      <c r="AN496" s="1479"/>
      <c r="AO496" s="1479"/>
      <c r="AP496" s="1479"/>
      <c r="AQ496" s="1479"/>
      <c r="AR496" s="1479"/>
      <c r="AS496" s="1479"/>
      <c r="AT496" s="1479"/>
      <c r="AU496" s="1479"/>
      <c r="AV496" s="1479"/>
      <c r="AW496" s="1479"/>
      <c r="AX496" s="1479"/>
      <c r="AY496" s="1479"/>
      <c r="AZ496" s="1479"/>
      <c r="BA496" s="1479"/>
      <c r="BB496" s="1479"/>
      <c r="BC496" s="1479"/>
      <c r="BD496" s="1479"/>
      <c r="BE496" s="1479"/>
      <c r="BF496" s="1479"/>
      <c r="BG496" s="1479"/>
      <c r="BH496" s="1479"/>
      <c r="BI496" s="1479"/>
      <c r="BJ496" s="388" t="s">
        <v>865</v>
      </c>
    </row>
    <row r="497" spans="1:62" s="384" customFormat="1">
      <c r="A497" s="1479"/>
      <c r="B497" s="1479"/>
      <c r="C497" s="1479"/>
      <c r="D497" s="1479"/>
      <c r="E497" s="1479"/>
      <c r="F497" s="1479"/>
      <c r="G497" s="1479"/>
      <c r="H497" s="1479"/>
      <c r="I497" s="1479"/>
      <c r="J497" s="1479"/>
      <c r="K497" s="1479"/>
      <c r="L497" s="1479"/>
      <c r="M497" s="1479"/>
      <c r="N497" s="1479"/>
      <c r="O497" s="1479"/>
      <c r="P497" s="1479"/>
      <c r="Q497" s="1479"/>
      <c r="R497" s="1479"/>
      <c r="S497" s="1479"/>
      <c r="T497" s="1479"/>
      <c r="U497" s="1479"/>
      <c r="V497" s="1479"/>
      <c r="W497" s="1479"/>
      <c r="X497" s="1479"/>
      <c r="Y497" s="1479"/>
      <c r="Z497" s="1479"/>
      <c r="AA497" s="1479"/>
      <c r="AB497" s="1479"/>
      <c r="AC497" s="1479"/>
      <c r="AD497" s="1479"/>
      <c r="AE497" s="1479"/>
      <c r="AF497" s="1479"/>
      <c r="AG497" s="1479"/>
      <c r="AH497" s="1479"/>
      <c r="AI497" s="1479"/>
      <c r="AJ497" s="1479"/>
      <c r="AK497" s="1479"/>
      <c r="AL497" s="1479"/>
      <c r="AM497" s="1479"/>
      <c r="AN497" s="1479"/>
      <c r="AO497" s="1479"/>
      <c r="AP497" s="1479"/>
      <c r="AQ497" s="1479"/>
      <c r="AR497" s="1479"/>
      <c r="AS497" s="1479"/>
      <c r="AT497" s="1479"/>
      <c r="AU497" s="1479"/>
      <c r="AV497" s="1479"/>
      <c r="AW497" s="1479"/>
      <c r="AX497" s="1479"/>
      <c r="AY497" s="1479"/>
      <c r="AZ497" s="1479"/>
      <c r="BA497" s="1479"/>
      <c r="BB497" s="1479"/>
      <c r="BC497" s="1479"/>
      <c r="BD497" s="1479"/>
      <c r="BE497" s="1479"/>
      <c r="BF497" s="1479"/>
      <c r="BG497" s="1479"/>
      <c r="BH497" s="1479"/>
      <c r="BI497" s="1479"/>
      <c r="BJ497" s="388" t="s">
        <v>865</v>
      </c>
    </row>
    <row r="498" spans="1:62" s="384" customFormat="1">
      <c r="A498" s="1479"/>
      <c r="B498" s="1479"/>
      <c r="C498" s="1479"/>
      <c r="D498" s="1479"/>
      <c r="E498" s="1479"/>
      <c r="F498" s="1479"/>
      <c r="G498" s="1479"/>
      <c r="H498" s="1479"/>
      <c r="I498" s="1479"/>
      <c r="J498" s="1479"/>
      <c r="K498" s="1479"/>
      <c r="L498" s="1479"/>
      <c r="M498" s="1479"/>
      <c r="N498" s="1479"/>
      <c r="O498" s="1479"/>
      <c r="P498" s="1479"/>
      <c r="Q498" s="1479"/>
      <c r="R498" s="1479"/>
      <c r="S498" s="1479"/>
      <c r="T498" s="1479"/>
      <c r="U498" s="1479"/>
      <c r="V498" s="1479"/>
      <c r="W498" s="1479"/>
      <c r="X498" s="1479"/>
      <c r="Y498" s="1479"/>
      <c r="Z498" s="1479"/>
      <c r="AA498" s="1479"/>
      <c r="AB498" s="1479"/>
      <c r="AC498" s="1479"/>
      <c r="AD498" s="1479"/>
      <c r="AE498" s="1479"/>
      <c r="AF498" s="1479"/>
      <c r="AG498" s="1479"/>
      <c r="AH498" s="1479"/>
      <c r="AI498" s="1479"/>
      <c r="AJ498" s="1479"/>
      <c r="AK498" s="1479"/>
      <c r="AL498" s="1479"/>
      <c r="AM498" s="1479"/>
      <c r="AN498" s="1479"/>
      <c r="AO498" s="1479"/>
      <c r="AP498" s="1479"/>
      <c r="AQ498" s="1479"/>
      <c r="AR498" s="1479"/>
      <c r="AS498" s="1479"/>
      <c r="AT498" s="1479"/>
      <c r="AU498" s="1479"/>
      <c r="AV498" s="1479"/>
      <c r="AW498" s="1479"/>
      <c r="AX498" s="1479"/>
      <c r="AY498" s="1479"/>
      <c r="AZ498" s="1479"/>
      <c r="BA498" s="1479"/>
      <c r="BB498" s="1479"/>
      <c r="BC498" s="1479"/>
      <c r="BD498" s="1479"/>
      <c r="BE498" s="1479"/>
      <c r="BF498" s="1479"/>
      <c r="BG498" s="1479"/>
      <c r="BH498" s="1479"/>
      <c r="BI498" s="1479"/>
      <c r="BJ498" s="388" t="s">
        <v>865</v>
      </c>
    </row>
    <row r="499" spans="1:62" s="384" customFormat="1">
      <c r="A499" s="1479"/>
      <c r="B499" s="1479"/>
      <c r="C499" s="1479"/>
      <c r="D499" s="1479"/>
      <c r="E499" s="1479"/>
      <c r="F499" s="1479"/>
      <c r="G499" s="1479"/>
      <c r="H499" s="1479"/>
      <c r="I499" s="1479"/>
      <c r="J499" s="1479"/>
      <c r="K499" s="1479"/>
      <c r="L499" s="1479"/>
      <c r="M499" s="1479"/>
      <c r="N499" s="1479"/>
      <c r="O499" s="1479"/>
      <c r="P499" s="1479"/>
      <c r="Q499" s="1479"/>
      <c r="R499" s="1479"/>
      <c r="S499" s="1479"/>
      <c r="T499" s="1479"/>
      <c r="U499" s="1479"/>
      <c r="V499" s="1479"/>
      <c r="W499" s="1479"/>
      <c r="X499" s="1479"/>
      <c r="Y499" s="1479"/>
      <c r="Z499" s="1479"/>
      <c r="AA499" s="1479"/>
      <c r="AB499" s="1479"/>
      <c r="AC499" s="1479"/>
      <c r="AD499" s="1479"/>
      <c r="AE499" s="1479"/>
      <c r="AF499" s="1479"/>
      <c r="AG499" s="1479"/>
      <c r="AH499" s="1479"/>
      <c r="AI499" s="1479"/>
      <c r="AJ499" s="1479"/>
      <c r="AK499" s="1479"/>
      <c r="AL499" s="1479"/>
      <c r="AM499" s="1479"/>
      <c r="AN499" s="1479"/>
      <c r="AO499" s="1479"/>
      <c r="AP499" s="1479"/>
      <c r="AQ499" s="1479"/>
      <c r="AR499" s="1479"/>
      <c r="AS499" s="1479"/>
      <c r="AT499" s="1479"/>
      <c r="AU499" s="1479"/>
      <c r="AV499" s="1479"/>
      <c r="AW499" s="1479"/>
      <c r="AX499" s="1479"/>
      <c r="AY499" s="1479"/>
      <c r="AZ499" s="1479"/>
      <c r="BA499" s="1479"/>
      <c r="BB499" s="1479"/>
      <c r="BC499" s="1479"/>
      <c r="BD499" s="1479"/>
      <c r="BE499" s="1479"/>
      <c r="BF499" s="1479"/>
      <c r="BG499" s="1479"/>
      <c r="BH499" s="1479"/>
      <c r="BI499" s="1479"/>
      <c r="BJ499" s="388" t="s">
        <v>865</v>
      </c>
    </row>
    <row r="500" spans="1:62" s="384" customFormat="1">
      <c r="A500" s="1479"/>
      <c r="B500" s="1479"/>
      <c r="C500" s="1479"/>
      <c r="D500" s="1479"/>
      <c r="E500" s="1479"/>
      <c r="F500" s="1479"/>
      <c r="G500" s="1479"/>
      <c r="H500" s="1479"/>
      <c r="I500" s="1479"/>
      <c r="J500" s="1479"/>
      <c r="K500" s="1479"/>
      <c r="L500" s="1479"/>
      <c r="M500" s="1479"/>
      <c r="N500" s="1479"/>
      <c r="O500" s="1479"/>
      <c r="P500" s="1479"/>
      <c r="Q500" s="1479"/>
      <c r="R500" s="1479"/>
      <c r="S500" s="1479"/>
      <c r="T500" s="1479"/>
      <c r="U500" s="1479"/>
      <c r="V500" s="1479"/>
      <c r="W500" s="1479"/>
      <c r="X500" s="1479"/>
      <c r="Y500" s="1479"/>
      <c r="Z500" s="1479"/>
      <c r="AA500" s="1479"/>
      <c r="AB500" s="1479"/>
      <c r="AC500" s="1479"/>
      <c r="AD500" s="1479"/>
      <c r="AE500" s="1479"/>
      <c r="AF500" s="1479"/>
      <c r="AG500" s="1479"/>
      <c r="AH500" s="1479"/>
      <c r="AI500" s="1479"/>
      <c r="AJ500" s="1479"/>
      <c r="AK500" s="1479"/>
      <c r="AL500" s="1479"/>
      <c r="AM500" s="1479"/>
      <c r="AN500" s="1479"/>
      <c r="AO500" s="1479"/>
      <c r="AP500" s="1479"/>
      <c r="AQ500" s="1479"/>
      <c r="AR500" s="1479"/>
      <c r="AS500" s="1479"/>
      <c r="AT500" s="1479"/>
      <c r="AU500" s="1479"/>
      <c r="AV500" s="1479"/>
      <c r="AW500" s="1479"/>
      <c r="AX500" s="1479"/>
      <c r="AY500" s="1479"/>
      <c r="AZ500" s="1479"/>
      <c r="BA500" s="1479"/>
      <c r="BB500" s="1479"/>
      <c r="BC500" s="1479"/>
      <c r="BD500" s="1479"/>
      <c r="BE500" s="1479"/>
      <c r="BF500" s="1479"/>
      <c r="BG500" s="1479"/>
      <c r="BH500" s="1479"/>
      <c r="BI500" s="1479"/>
      <c r="BJ500" s="388" t="s">
        <v>865</v>
      </c>
    </row>
    <row r="501" spans="1:62" s="384" customFormat="1">
      <c r="A501" s="1479"/>
      <c r="B501" s="1479"/>
      <c r="C501" s="1479"/>
      <c r="D501" s="1479"/>
      <c r="E501" s="1479"/>
      <c r="F501" s="1479"/>
      <c r="G501" s="1479"/>
      <c r="H501" s="1479"/>
      <c r="I501" s="1479"/>
      <c r="J501" s="1479"/>
      <c r="K501" s="1479"/>
      <c r="L501" s="1479"/>
      <c r="M501" s="1479"/>
      <c r="N501" s="1479"/>
      <c r="O501" s="1479"/>
      <c r="P501" s="1479"/>
      <c r="Q501" s="1479"/>
      <c r="R501" s="1479"/>
      <c r="S501" s="1479"/>
      <c r="T501" s="1479"/>
      <c r="U501" s="1479"/>
      <c r="V501" s="1479"/>
      <c r="W501" s="1479"/>
      <c r="X501" s="1479"/>
      <c r="Y501" s="1479"/>
      <c r="Z501" s="1479"/>
      <c r="AA501" s="1479"/>
      <c r="AB501" s="1479"/>
      <c r="AC501" s="1479"/>
      <c r="AD501" s="1479"/>
      <c r="AE501" s="1479"/>
      <c r="AF501" s="1479"/>
      <c r="AG501" s="1479"/>
      <c r="AH501" s="1479"/>
      <c r="AI501" s="1479"/>
      <c r="AJ501" s="1479"/>
      <c r="AK501" s="1479"/>
      <c r="AL501" s="1479"/>
      <c r="AM501" s="1479"/>
      <c r="AN501" s="1479"/>
      <c r="AO501" s="1479"/>
      <c r="AP501" s="1479"/>
      <c r="AQ501" s="1479"/>
      <c r="AR501" s="1479"/>
      <c r="AS501" s="1479"/>
      <c r="AT501" s="1479"/>
      <c r="AU501" s="1479"/>
      <c r="AV501" s="1479"/>
      <c r="AW501" s="1479"/>
      <c r="AX501" s="1479"/>
      <c r="AY501" s="1479"/>
      <c r="AZ501" s="1479"/>
      <c r="BA501" s="1479"/>
      <c r="BB501" s="1479"/>
      <c r="BC501" s="1479"/>
      <c r="BD501" s="1479"/>
      <c r="BE501" s="1479"/>
      <c r="BF501" s="1479"/>
      <c r="BG501" s="1479"/>
      <c r="BH501" s="1479"/>
      <c r="BI501" s="1479"/>
      <c r="BJ501" s="388" t="s">
        <v>865</v>
      </c>
    </row>
    <row r="502" spans="1:62" s="384" customFormat="1">
      <c r="A502" s="1479"/>
      <c r="B502" s="1479"/>
      <c r="C502" s="1479"/>
      <c r="D502" s="1479"/>
      <c r="E502" s="1479"/>
      <c r="F502" s="1479"/>
      <c r="G502" s="1479"/>
      <c r="H502" s="1479"/>
      <c r="I502" s="1479"/>
      <c r="J502" s="1479"/>
      <c r="K502" s="1479"/>
      <c r="L502" s="1479"/>
      <c r="M502" s="1479"/>
      <c r="N502" s="1479"/>
      <c r="O502" s="1479"/>
      <c r="P502" s="1479"/>
      <c r="Q502" s="1479"/>
      <c r="R502" s="1479"/>
      <c r="S502" s="1479"/>
      <c r="T502" s="1479"/>
      <c r="U502" s="1479"/>
      <c r="V502" s="1479"/>
      <c r="W502" s="1479"/>
      <c r="X502" s="1479"/>
      <c r="Y502" s="1479"/>
      <c r="Z502" s="1479"/>
      <c r="AA502" s="1479"/>
      <c r="AB502" s="1479"/>
      <c r="AC502" s="1479"/>
      <c r="AD502" s="1479"/>
      <c r="AE502" s="1479"/>
      <c r="AF502" s="1479"/>
      <c r="AG502" s="1479"/>
      <c r="AH502" s="1479"/>
      <c r="AI502" s="1479"/>
      <c r="AJ502" s="1479"/>
      <c r="AK502" s="1479"/>
      <c r="AL502" s="1479"/>
      <c r="AM502" s="1479"/>
      <c r="AN502" s="1479"/>
      <c r="AO502" s="1479"/>
      <c r="AP502" s="1479"/>
      <c r="AQ502" s="1479"/>
      <c r="AR502" s="1479"/>
      <c r="AS502" s="1479"/>
      <c r="AT502" s="1479"/>
      <c r="AU502" s="1479"/>
      <c r="AV502" s="1479"/>
      <c r="AW502" s="1479"/>
      <c r="AX502" s="1479"/>
      <c r="AY502" s="1479"/>
      <c r="AZ502" s="1479"/>
      <c r="BA502" s="1479"/>
      <c r="BB502" s="1479"/>
      <c r="BC502" s="1479"/>
      <c r="BD502" s="1479"/>
      <c r="BE502" s="1479"/>
      <c r="BF502" s="1479"/>
      <c r="BG502" s="1479"/>
      <c r="BH502" s="1479"/>
      <c r="BI502" s="1479"/>
      <c r="BJ502" s="388" t="s">
        <v>865</v>
      </c>
    </row>
    <row r="503" spans="1:62" s="384" customFormat="1">
      <c r="A503" s="1479"/>
      <c r="B503" s="1479"/>
      <c r="C503" s="1479"/>
      <c r="D503" s="1479"/>
      <c r="E503" s="1479"/>
      <c r="F503" s="1479"/>
      <c r="G503" s="1479"/>
      <c r="H503" s="1479"/>
      <c r="I503" s="1479"/>
      <c r="J503" s="1479"/>
      <c r="K503" s="1479"/>
      <c r="L503" s="1479"/>
      <c r="M503" s="1479"/>
      <c r="N503" s="1479"/>
      <c r="O503" s="1479"/>
      <c r="P503" s="1479"/>
      <c r="Q503" s="1479"/>
      <c r="R503" s="1479"/>
      <c r="S503" s="1479"/>
      <c r="T503" s="1479"/>
      <c r="U503" s="1479"/>
      <c r="V503" s="1479"/>
      <c r="W503" s="1479"/>
      <c r="X503" s="1479"/>
      <c r="Y503" s="1479"/>
      <c r="Z503" s="1479"/>
      <c r="AA503" s="1479"/>
      <c r="AB503" s="1479"/>
      <c r="AC503" s="1479"/>
      <c r="AD503" s="1479"/>
      <c r="AE503" s="1479"/>
      <c r="AF503" s="1479"/>
      <c r="AG503" s="1479"/>
      <c r="AH503" s="1479"/>
      <c r="AI503" s="1479"/>
      <c r="AJ503" s="1479"/>
      <c r="AK503" s="1479"/>
      <c r="AL503" s="1479"/>
      <c r="AM503" s="1479"/>
      <c r="AN503" s="1479"/>
      <c r="AO503" s="1479"/>
      <c r="AP503" s="1479"/>
      <c r="AQ503" s="1479"/>
      <c r="AR503" s="1479"/>
      <c r="AS503" s="1479"/>
      <c r="AT503" s="1479"/>
      <c r="AU503" s="1479"/>
      <c r="AV503" s="1479"/>
      <c r="AW503" s="1479"/>
      <c r="AX503" s="1479"/>
      <c r="AY503" s="1479"/>
      <c r="AZ503" s="1479"/>
      <c r="BA503" s="1479"/>
      <c r="BB503" s="1479"/>
      <c r="BC503" s="1479"/>
      <c r="BD503" s="1479"/>
      <c r="BE503" s="1479"/>
      <c r="BF503" s="1479"/>
      <c r="BG503" s="1479"/>
      <c r="BH503" s="1479"/>
      <c r="BI503" s="1479"/>
      <c r="BJ503" s="388" t="s">
        <v>865</v>
      </c>
    </row>
    <row r="504" spans="1:62" s="384" customFormat="1">
      <c r="A504" s="1479"/>
      <c r="B504" s="1479"/>
      <c r="C504" s="1479"/>
      <c r="D504" s="1479"/>
      <c r="E504" s="1479"/>
      <c r="F504" s="1479"/>
      <c r="G504" s="1479"/>
      <c r="H504" s="1479"/>
      <c r="I504" s="1479"/>
      <c r="J504" s="1479"/>
      <c r="K504" s="1479"/>
      <c r="L504" s="1479"/>
      <c r="M504" s="1479"/>
      <c r="N504" s="1479"/>
      <c r="O504" s="1479"/>
      <c r="P504" s="1479"/>
      <c r="Q504" s="1479"/>
      <c r="R504" s="1479"/>
      <c r="S504" s="1479"/>
      <c r="T504" s="1479"/>
      <c r="U504" s="1479"/>
      <c r="V504" s="1479"/>
      <c r="W504" s="1479"/>
      <c r="X504" s="1479"/>
      <c r="Y504" s="1479"/>
      <c r="Z504" s="1479"/>
      <c r="AA504" s="1479"/>
      <c r="AB504" s="1479"/>
      <c r="AC504" s="1479"/>
      <c r="AD504" s="1479"/>
      <c r="AE504" s="1479"/>
      <c r="AF504" s="1479"/>
      <c r="AG504" s="1479"/>
      <c r="AH504" s="1479"/>
      <c r="AI504" s="1479"/>
      <c r="AJ504" s="1479"/>
      <c r="AK504" s="1479"/>
      <c r="AL504" s="1479"/>
      <c r="AM504" s="1479"/>
      <c r="AN504" s="1479"/>
      <c r="AO504" s="1479"/>
      <c r="AP504" s="1479"/>
      <c r="AQ504" s="1479"/>
      <c r="AR504" s="1479"/>
      <c r="AS504" s="1479"/>
      <c r="AT504" s="1479"/>
      <c r="AU504" s="1479"/>
      <c r="AV504" s="1479"/>
      <c r="AW504" s="1479"/>
      <c r="AX504" s="1479"/>
      <c r="AY504" s="1479"/>
      <c r="AZ504" s="1479"/>
      <c r="BA504" s="1479"/>
      <c r="BB504" s="1479"/>
      <c r="BC504" s="1479"/>
      <c r="BD504" s="1479"/>
      <c r="BE504" s="1479"/>
      <c r="BF504" s="1479"/>
      <c r="BG504" s="1479"/>
      <c r="BH504" s="1479"/>
      <c r="BI504" s="1479"/>
      <c r="BJ504" s="388" t="s">
        <v>865</v>
      </c>
    </row>
    <row r="505" spans="1:62" s="384" customFormat="1">
      <c r="A505" s="1479"/>
      <c r="B505" s="1479"/>
      <c r="C505" s="1479"/>
      <c r="D505" s="1479"/>
      <c r="E505" s="1479"/>
      <c r="F505" s="1479"/>
      <c r="G505" s="1479"/>
      <c r="H505" s="1479"/>
      <c r="I505" s="1479"/>
      <c r="J505" s="1479"/>
      <c r="K505" s="1479"/>
      <c r="L505" s="1479"/>
      <c r="M505" s="1479"/>
      <c r="N505" s="1479"/>
      <c r="O505" s="1479"/>
      <c r="P505" s="1479"/>
      <c r="Q505" s="1479"/>
      <c r="R505" s="1479"/>
      <c r="S505" s="1479"/>
      <c r="T505" s="1479"/>
      <c r="U505" s="1479"/>
      <c r="V505" s="1479"/>
      <c r="W505" s="1479"/>
      <c r="X505" s="1479"/>
      <c r="Y505" s="1479"/>
      <c r="Z505" s="1479"/>
      <c r="AA505" s="1479"/>
      <c r="AB505" s="1479"/>
      <c r="AC505" s="1479"/>
      <c r="AD505" s="1479"/>
      <c r="AE505" s="1479"/>
      <c r="AF505" s="1479"/>
      <c r="AG505" s="1479"/>
      <c r="AH505" s="1479"/>
      <c r="AI505" s="1479"/>
      <c r="AJ505" s="1479"/>
      <c r="AK505" s="1479"/>
      <c r="AL505" s="1479"/>
      <c r="AM505" s="1479"/>
      <c r="AN505" s="1479"/>
      <c r="AO505" s="1479"/>
      <c r="AP505" s="1479"/>
      <c r="AQ505" s="1479"/>
      <c r="AR505" s="1479"/>
      <c r="AS505" s="1479"/>
      <c r="AT505" s="1479"/>
      <c r="AU505" s="1479"/>
      <c r="AV505" s="1479"/>
      <c r="AW505" s="1479"/>
      <c r="AX505" s="1479"/>
      <c r="AY505" s="1479"/>
      <c r="AZ505" s="1479"/>
      <c r="BA505" s="1479"/>
      <c r="BB505" s="1479"/>
      <c r="BC505" s="1479"/>
      <c r="BD505" s="1479"/>
      <c r="BE505" s="1479"/>
      <c r="BF505" s="1479"/>
      <c r="BG505" s="1479"/>
      <c r="BH505" s="1479"/>
      <c r="BI505" s="1479"/>
      <c r="BJ505" s="388" t="s">
        <v>865</v>
      </c>
    </row>
    <row r="506" spans="1:62" s="384" customFormat="1">
      <c r="A506" s="1479"/>
      <c r="B506" s="1479"/>
      <c r="C506" s="1479"/>
      <c r="D506" s="1479"/>
      <c r="E506" s="1479"/>
      <c r="F506" s="1479"/>
      <c r="G506" s="1479"/>
      <c r="H506" s="1479"/>
      <c r="I506" s="1479"/>
      <c r="J506" s="1479"/>
      <c r="K506" s="1479"/>
      <c r="L506" s="1479"/>
      <c r="M506" s="1479"/>
      <c r="N506" s="1479"/>
      <c r="O506" s="1479"/>
      <c r="P506" s="1479"/>
      <c r="Q506" s="1479"/>
      <c r="R506" s="1479"/>
      <c r="S506" s="1479"/>
      <c r="T506" s="1479"/>
      <c r="U506" s="1479"/>
      <c r="V506" s="1479"/>
      <c r="W506" s="1479"/>
      <c r="X506" s="1479"/>
      <c r="Y506" s="1479"/>
      <c r="Z506" s="1479"/>
      <c r="AA506" s="1479"/>
      <c r="AB506" s="1479"/>
      <c r="AC506" s="1479"/>
      <c r="AD506" s="1479"/>
      <c r="AE506" s="1479"/>
      <c r="AF506" s="1479"/>
      <c r="AG506" s="1479"/>
      <c r="AH506" s="1479"/>
      <c r="AI506" s="1479"/>
      <c r="AJ506" s="1479"/>
      <c r="AK506" s="1479"/>
      <c r="AL506" s="1479"/>
      <c r="AM506" s="1479"/>
      <c r="AN506" s="1479"/>
      <c r="AO506" s="1479"/>
      <c r="AP506" s="1479"/>
      <c r="AQ506" s="1479"/>
      <c r="AR506" s="1479"/>
      <c r="AS506" s="1479"/>
      <c r="AT506" s="1479"/>
      <c r="AU506" s="1479"/>
      <c r="AV506" s="1479"/>
      <c r="AW506" s="1479"/>
      <c r="AX506" s="1479"/>
      <c r="AY506" s="1479"/>
      <c r="AZ506" s="1479"/>
      <c r="BA506" s="1479"/>
      <c r="BB506" s="1479"/>
      <c r="BC506" s="1479"/>
      <c r="BD506" s="1479"/>
      <c r="BE506" s="1479"/>
      <c r="BF506" s="1479"/>
      <c r="BG506" s="1479"/>
      <c r="BH506" s="1479"/>
      <c r="BI506" s="1479"/>
      <c r="BJ506" s="388" t="s">
        <v>865</v>
      </c>
    </row>
    <row r="507" spans="1:62" s="384" customFormat="1">
      <c r="A507" s="1479"/>
      <c r="B507" s="1479"/>
      <c r="C507" s="1479"/>
      <c r="D507" s="1479"/>
      <c r="E507" s="1479"/>
      <c r="F507" s="1479"/>
      <c r="G507" s="1479"/>
      <c r="H507" s="1479"/>
      <c r="I507" s="1479"/>
      <c r="J507" s="1479"/>
      <c r="K507" s="1479"/>
      <c r="L507" s="1479"/>
      <c r="M507" s="1479"/>
      <c r="N507" s="1479"/>
      <c r="O507" s="1479"/>
      <c r="P507" s="1479"/>
      <c r="Q507" s="1479"/>
      <c r="R507" s="1479"/>
      <c r="S507" s="1479"/>
      <c r="T507" s="1479"/>
      <c r="U507" s="1479"/>
      <c r="V507" s="1479"/>
      <c r="W507" s="1479"/>
      <c r="X507" s="1479"/>
      <c r="Y507" s="1479"/>
      <c r="Z507" s="1479"/>
      <c r="AA507" s="1479"/>
      <c r="AB507" s="1479"/>
      <c r="AC507" s="1479"/>
      <c r="AD507" s="1479"/>
      <c r="AE507" s="1479"/>
      <c r="AF507" s="1479"/>
      <c r="AG507" s="1479"/>
      <c r="AH507" s="1479"/>
      <c r="AI507" s="1479"/>
      <c r="AJ507" s="1479"/>
      <c r="AK507" s="1479"/>
      <c r="AL507" s="1479"/>
      <c r="AM507" s="1479"/>
      <c r="AN507" s="1479"/>
      <c r="AO507" s="1479"/>
      <c r="AP507" s="1479"/>
      <c r="AQ507" s="1479"/>
      <c r="AR507" s="1479"/>
      <c r="AS507" s="1479"/>
      <c r="AT507" s="1479"/>
      <c r="AU507" s="1479"/>
      <c r="AV507" s="1479"/>
      <c r="AW507" s="1479"/>
      <c r="AX507" s="1479"/>
      <c r="AY507" s="1479"/>
      <c r="AZ507" s="1479"/>
      <c r="BA507" s="1479"/>
      <c r="BB507" s="1479"/>
      <c r="BC507" s="1479"/>
      <c r="BD507" s="1479"/>
      <c r="BE507" s="1479"/>
      <c r="BF507" s="1479"/>
      <c r="BG507" s="1479"/>
      <c r="BH507" s="1479"/>
      <c r="BI507" s="1479"/>
      <c r="BJ507" s="388" t="s">
        <v>865</v>
      </c>
    </row>
    <row r="508" spans="1:62" s="384" customFormat="1">
      <c r="A508" s="1479"/>
      <c r="B508" s="1479"/>
      <c r="C508" s="1479"/>
      <c r="D508" s="1479"/>
      <c r="E508" s="1479"/>
      <c r="F508" s="1479"/>
      <c r="G508" s="1479"/>
      <c r="H508" s="1479"/>
      <c r="I508" s="1479"/>
      <c r="J508" s="1479"/>
      <c r="K508" s="1479"/>
      <c r="L508" s="1479"/>
      <c r="M508" s="1479"/>
      <c r="N508" s="1479"/>
      <c r="O508" s="1479"/>
      <c r="P508" s="1479"/>
      <c r="Q508" s="1479"/>
      <c r="R508" s="1479"/>
      <c r="S508" s="1479"/>
      <c r="T508" s="1479"/>
      <c r="U508" s="1479"/>
      <c r="V508" s="1479"/>
      <c r="W508" s="1479"/>
      <c r="X508" s="1479"/>
      <c r="Y508" s="1479"/>
      <c r="Z508" s="1479"/>
      <c r="AA508" s="1479"/>
      <c r="AB508" s="1479"/>
      <c r="AC508" s="1479"/>
      <c r="AD508" s="1479"/>
      <c r="AE508" s="1479"/>
      <c r="AF508" s="1479"/>
      <c r="AG508" s="1479"/>
      <c r="AH508" s="1479"/>
      <c r="AI508" s="1479"/>
      <c r="AJ508" s="1479"/>
      <c r="AK508" s="1479"/>
      <c r="AL508" s="1479"/>
      <c r="AM508" s="1479"/>
      <c r="AN508" s="1479"/>
      <c r="AO508" s="1479"/>
      <c r="AP508" s="1479"/>
      <c r="AQ508" s="1479"/>
      <c r="AR508" s="1479"/>
      <c r="AS508" s="1479"/>
      <c r="AT508" s="1479"/>
      <c r="AU508" s="1479"/>
      <c r="AV508" s="1479"/>
      <c r="AW508" s="1479"/>
      <c r="AX508" s="1479"/>
      <c r="AY508" s="1479"/>
      <c r="AZ508" s="1479"/>
      <c r="BA508" s="1479"/>
      <c r="BB508" s="1479"/>
      <c r="BC508" s="1479"/>
      <c r="BD508" s="1479"/>
      <c r="BE508" s="1479"/>
      <c r="BF508" s="1479"/>
      <c r="BG508" s="1479"/>
      <c r="BH508" s="1479"/>
      <c r="BI508" s="1479"/>
      <c r="BJ508" s="388" t="s">
        <v>865</v>
      </c>
    </row>
    <row r="509" spans="1:62" s="384" customFormat="1">
      <c r="A509" s="1479"/>
      <c r="B509" s="1479"/>
      <c r="C509" s="1479"/>
      <c r="D509" s="1479"/>
      <c r="E509" s="1479"/>
      <c r="F509" s="1479"/>
      <c r="G509" s="1479"/>
      <c r="H509" s="1479"/>
      <c r="I509" s="1479"/>
      <c r="J509" s="1479"/>
      <c r="K509" s="1479"/>
      <c r="L509" s="1479"/>
      <c r="M509" s="1479"/>
      <c r="N509" s="1479"/>
      <c r="O509" s="1479"/>
      <c r="P509" s="1479"/>
      <c r="Q509" s="1479"/>
      <c r="R509" s="1479"/>
      <c r="S509" s="1479"/>
      <c r="T509" s="1479"/>
      <c r="U509" s="1479"/>
      <c r="V509" s="1479"/>
      <c r="W509" s="1479"/>
      <c r="X509" s="1479"/>
      <c r="Y509" s="1479"/>
      <c r="Z509" s="1479"/>
      <c r="AA509" s="1479"/>
      <c r="AB509" s="1479"/>
      <c r="AC509" s="1479"/>
      <c r="AD509" s="1479"/>
      <c r="AE509" s="1479"/>
      <c r="AF509" s="1479"/>
      <c r="AG509" s="1479"/>
      <c r="AH509" s="1479"/>
      <c r="AI509" s="1479"/>
      <c r="AJ509" s="1479"/>
      <c r="AK509" s="1479"/>
      <c r="AL509" s="1479"/>
      <c r="AM509" s="1479"/>
      <c r="AN509" s="1479"/>
      <c r="AO509" s="1479"/>
      <c r="AP509" s="1479"/>
      <c r="AQ509" s="1479"/>
      <c r="AR509" s="1479"/>
      <c r="AS509" s="1479"/>
      <c r="AT509" s="1479"/>
      <c r="AU509" s="1479"/>
      <c r="AV509" s="1479"/>
      <c r="AW509" s="1479"/>
      <c r="AX509" s="1479"/>
      <c r="AY509" s="1479"/>
      <c r="AZ509" s="1479"/>
      <c r="BA509" s="1479"/>
      <c r="BB509" s="1479"/>
      <c r="BC509" s="1479"/>
      <c r="BD509" s="1479"/>
      <c r="BE509" s="1479"/>
      <c r="BF509" s="1479"/>
      <c r="BG509" s="1479"/>
      <c r="BH509" s="1479"/>
      <c r="BI509" s="1479"/>
      <c r="BJ509" s="388" t="s">
        <v>865</v>
      </c>
    </row>
    <row r="510" spans="1:62" s="384" customFormat="1">
      <c r="A510" s="1479"/>
      <c r="B510" s="1479"/>
      <c r="C510" s="1479"/>
      <c r="D510" s="1479"/>
      <c r="E510" s="1479"/>
      <c r="F510" s="1479"/>
      <c r="G510" s="1479"/>
      <c r="H510" s="1479"/>
      <c r="I510" s="1479"/>
      <c r="J510" s="1479"/>
      <c r="K510" s="1479"/>
      <c r="L510" s="1479"/>
      <c r="M510" s="1479"/>
      <c r="N510" s="1479"/>
      <c r="O510" s="1479"/>
      <c r="P510" s="1479"/>
      <c r="Q510" s="1479"/>
      <c r="R510" s="1479"/>
      <c r="S510" s="1479"/>
      <c r="T510" s="1479"/>
      <c r="U510" s="1479"/>
      <c r="V510" s="1479"/>
      <c r="W510" s="1479"/>
      <c r="X510" s="1479"/>
      <c r="Y510" s="1479"/>
      <c r="Z510" s="1479"/>
      <c r="AA510" s="1479"/>
      <c r="AB510" s="1479"/>
      <c r="AC510" s="1479"/>
      <c r="AD510" s="1479"/>
      <c r="AE510" s="1479"/>
      <c r="AF510" s="1479"/>
      <c r="AG510" s="1479"/>
      <c r="AH510" s="1479"/>
      <c r="AI510" s="1479"/>
      <c r="AJ510" s="1479"/>
      <c r="AK510" s="1479"/>
      <c r="AL510" s="1479"/>
      <c r="AM510" s="1479"/>
      <c r="AN510" s="1479"/>
      <c r="AO510" s="1479"/>
      <c r="AP510" s="1479"/>
      <c r="AQ510" s="1479"/>
      <c r="AR510" s="1479"/>
      <c r="AS510" s="1479"/>
      <c r="AT510" s="1479"/>
      <c r="AU510" s="1479"/>
      <c r="AV510" s="1479"/>
      <c r="AW510" s="1479"/>
      <c r="AX510" s="1479"/>
      <c r="AY510" s="1479"/>
      <c r="AZ510" s="1479"/>
      <c r="BA510" s="1479"/>
      <c r="BB510" s="1479"/>
      <c r="BC510" s="1479"/>
      <c r="BD510" s="1479"/>
      <c r="BE510" s="1479"/>
      <c r="BF510" s="1479"/>
      <c r="BG510" s="1479"/>
      <c r="BH510" s="1479"/>
      <c r="BI510" s="1479"/>
      <c r="BJ510" s="388" t="s">
        <v>865</v>
      </c>
    </row>
    <row r="511" spans="1:62" s="384" customFormat="1">
      <c r="A511" s="1479"/>
      <c r="B511" s="1479"/>
      <c r="C511" s="1479"/>
      <c r="D511" s="1479"/>
      <c r="E511" s="1479"/>
      <c r="F511" s="1479"/>
      <c r="G511" s="1479"/>
      <c r="H511" s="1479"/>
      <c r="I511" s="1479"/>
      <c r="J511" s="1479"/>
      <c r="K511" s="1479"/>
      <c r="L511" s="1479"/>
      <c r="M511" s="1479"/>
      <c r="N511" s="1479"/>
      <c r="O511" s="1479"/>
      <c r="P511" s="1479"/>
      <c r="Q511" s="1479"/>
      <c r="R511" s="1479"/>
      <c r="S511" s="1479"/>
      <c r="T511" s="1479"/>
      <c r="U511" s="1479"/>
      <c r="V511" s="1479"/>
      <c r="W511" s="1479"/>
      <c r="X511" s="1479"/>
      <c r="Y511" s="1479"/>
      <c r="Z511" s="1479"/>
      <c r="AA511" s="1479"/>
      <c r="AB511" s="1479"/>
      <c r="AC511" s="1479"/>
      <c r="AD511" s="1479"/>
      <c r="AE511" s="1479"/>
      <c r="AF511" s="1479"/>
      <c r="AG511" s="1479"/>
      <c r="AH511" s="1479"/>
      <c r="AI511" s="1479"/>
      <c r="AJ511" s="1479"/>
      <c r="AK511" s="1479"/>
      <c r="AL511" s="1479"/>
      <c r="AM511" s="1479"/>
      <c r="AN511" s="1479"/>
      <c r="AO511" s="1479"/>
      <c r="AP511" s="1479"/>
      <c r="AQ511" s="1479"/>
      <c r="AR511" s="1479"/>
      <c r="AS511" s="1479"/>
      <c r="AT511" s="1479"/>
      <c r="AU511" s="1479"/>
      <c r="AV511" s="1479"/>
      <c r="AW511" s="1479"/>
      <c r="AX511" s="1479"/>
      <c r="AY511" s="1479"/>
      <c r="AZ511" s="1479"/>
      <c r="BA511" s="1479"/>
      <c r="BB511" s="1479"/>
      <c r="BC511" s="1479"/>
      <c r="BD511" s="1479"/>
      <c r="BE511" s="1479"/>
      <c r="BF511" s="1479"/>
      <c r="BG511" s="1479"/>
      <c r="BH511" s="1479"/>
      <c r="BI511" s="1479"/>
      <c r="BJ511" s="388" t="s">
        <v>865</v>
      </c>
    </row>
    <row r="512" spans="1:62" s="384" customFormat="1">
      <c r="A512" s="1479"/>
      <c r="B512" s="1479"/>
      <c r="C512" s="1479"/>
      <c r="D512" s="1479"/>
      <c r="E512" s="1479"/>
      <c r="F512" s="1479"/>
      <c r="G512" s="1479"/>
      <c r="H512" s="1479"/>
      <c r="I512" s="1479"/>
      <c r="J512" s="1479"/>
      <c r="K512" s="1479"/>
      <c r="L512" s="1479"/>
      <c r="M512" s="1479"/>
      <c r="N512" s="1479"/>
      <c r="O512" s="1479"/>
      <c r="P512" s="1479"/>
      <c r="Q512" s="1479"/>
      <c r="R512" s="1479"/>
      <c r="S512" s="1479"/>
      <c r="T512" s="1479"/>
      <c r="U512" s="1479"/>
      <c r="V512" s="1479"/>
      <c r="W512" s="1479"/>
      <c r="X512" s="1479"/>
      <c r="Y512" s="1479"/>
      <c r="Z512" s="1479"/>
      <c r="AA512" s="1479"/>
      <c r="AB512" s="1479"/>
      <c r="AC512" s="1479"/>
      <c r="AD512" s="1479"/>
      <c r="AE512" s="1479"/>
      <c r="AF512" s="1479"/>
      <c r="AG512" s="1479"/>
      <c r="AH512" s="1479"/>
      <c r="AI512" s="1479"/>
      <c r="AJ512" s="1479"/>
      <c r="AK512" s="1479"/>
      <c r="AL512" s="1479"/>
      <c r="AM512" s="1479"/>
      <c r="AN512" s="1479"/>
      <c r="AO512" s="1479"/>
      <c r="AP512" s="1479"/>
      <c r="AQ512" s="1479"/>
      <c r="AR512" s="1479"/>
      <c r="AS512" s="1479"/>
      <c r="AT512" s="1479"/>
      <c r="AU512" s="1479"/>
      <c r="AV512" s="1479"/>
      <c r="AW512" s="1479"/>
      <c r="AX512" s="1479"/>
      <c r="AY512" s="1479"/>
      <c r="AZ512" s="1479"/>
      <c r="BA512" s="1479"/>
      <c r="BB512" s="1479"/>
      <c r="BC512" s="1479"/>
      <c r="BD512" s="1479"/>
      <c r="BE512" s="1479"/>
      <c r="BF512" s="1479"/>
      <c r="BG512" s="1479"/>
      <c r="BH512" s="1479"/>
      <c r="BI512" s="1479"/>
      <c r="BJ512" s="388" t="s">
        <v>865</v>
      </c>
    </row>
    <row r="513" spans="1:62" s="384" customFormat="1">
      <c r="A513" s="1479"/>
      <c r="B513" s="1479"/>
      <c r="C513" s="1479"/>
      <c r="D513" s="1479"/>
      <c r="E513" s="1479"/>
      <c r="F513" s="1479"/>
      <c r="G513" s="1479"/>
      <c r="H513" s="1479"/>
      <c r="I513" s="1479"/>
      <c r="J513" s="1479"/>
      <c r="K513" s="1479"/>
      <c r="L513" s="1479"/>
      <c r="M513" s="1479"/>
      <c r="N513" s="1479"/>
      <c r="O513" s="1479"/>
      <c r="P513" s="1479"/>
      <c r="Q513" s="1479"/>
      <c r="R513" s="1479"/>
      <c r="S513" s="1479"/>
      <c r="T513" s="1479"/>
      <c r="U513" s="1479"/>
      <c r="V513" s="1479"/>
      <c r="W513" s="1479"/>
      <c r="X513" s="1479"/>
      <c r="Y513" s="1479"/>
      <c r="Z513" s="1479"/>
      <c r="AA513" s="1479"/>
      <c r="AB513" s="1479"/>
      <c r="AC513" s="1479"/>
      <c r="AD513" s="1479"/>
      <c r="AE513" s="1479"/>
      <c r="AF513" s="1479"/>
      <c r="AG513" s="1479"/>
      <c r="AH513" s="1479"/>
      <c r="AI513" s="1479"/>
      <c r="AJ513" s="1479"/>
      <c r="AK513" s="1479"/>
      <c r="AL513" s="1479"/>
      <c r="AM513" s="1479"/>
      <c r="AN513" s="1479"/>
      <c r="AO513" s="1479"/>
      <c r="AP513" s="1479"/>
      <c r="AQ513" s="1479"/>
      <c r="AR513" s="1479"/>
      <c r="AS513" s="1479"/>
      <c r="AT513" s="1479"/>
      <c r="AU513" s="1479"/>
      <c r="AV513" s="1479"/>
      <c r="AW513" s="1479"/>
      <c r="AX513" s="1479"/>
      <c r="AY513" s="1479"/>
      <c r="AZ513" s="1479"/>
      <c r="BA513" s="1479"/>
      <c r="BB513" s="1479"/>
      <c r="BC513" s="1479"/>
      <c r="BD513" s="1479"/>
      <c r="BE513" s="1479"/>
      <c r="BF513" s="1479"/>
      <c r="BG513" s="1479"/>
      <c r="BH513" s="1479"/>
      <c r="BI513" s="1479"/>
      <c r="BJ513" s="388" t="s">
        <v>865</v>
      </c>
    </row>
    <row r="514" spans="1:62" s="384" customFormat="1">
      <c r="A514" s="1479"/>
      <c r="B514" s="1479"/>
      <c r="C514" s="1479"/>
      <c r="D514" s="1479"/>
      <c r="E514" s="1479"/>
      <c r="F514" s="1479"/>
      <c r="G514" s="1479"/>
      <c r="H514" s="1479"/>
      <c r="I514" s="1479"/>
      <c r="J514" s="1479"/>
      <c r="K514" s="1479"/>
      <c r="L514" s="1479"/>
      <c r="M514" s="1479"/>
      <c r="N514" s="1479"/>
      <c r="O514" s="1479"/>
      <c r="P514" s="1479"/>
      <c r="Q514" s="1479"/>
      <c r="R514" s="1479"/>
      <c r="S514" s="1479"/>
      <c r="T514" s="1479"/>
      <c r="U514" s="1479"/>
      <c r="V514" s="1479"/>
      <c r="W514" s="1479"/>
      <c r="X514" s="1479"/>
      <c r="Y514" s="1479"/>
      <c r="Z514" s="1479"/>
      <c r="AA514" s="1479"/>
      <c r="AB514" s="1479"/>
      <c r="AC514" s="1479"/>
      <c r="AD514" s="1479"/>
      <c r="AE514" s="1479"/>
      <c r="AF514" s="1479"/>
      <c r="AG514" s="1479"/>
      <c r="AH514" s="1479"/>
      <c r="AI514" s="1479"/>
      <c r="AJ514" s="1479"/>
      <c r="AK514" s="1479"/>
      <c r="AL514" s="1479"/>
      <c r="AM514" s="1479"/>
      <c r="AN514" s="1479"/>
      <c r="AO514" s="1479"/>
      <c r="AP514" s="1479"/>
      <c r="AQ514" s="1479"/>
      <c r="AR514" s="1479"/>
      <c r="AS514" s="1479"/>
      <c r="AT514" s="1479"/>
      <c r="AU514" s="1479"/>
      <c r="AV514" s="1479"/>
      <c r="AW514" s="1479"/>
      <c r="AX514" s="1479"/>
      <c r="AY514" s="1479"/>
      <c r="AZ514" s="1479"/>
      <c r="BA514" s="1479"/>
      <c r="BB514" s="1479"/>
      <c r="BC514" s="1479"/>
      <c r="BD514" s="1479"/>
      <c r="BE514" s="1479"/>
      <c r="BF514" s="1479"/>
      <c r="BG514" s="1479"/>
      <c r="BH514" s="1479"/>
      <c r="BI514" s="1479"/>
      <c r="BJ514" s="388" t="s">
        <v>865</v>
      </c>
    </row>
    <row r="515" spans="1:62" s="384" customFormat="1">
      <c r="A515" s="1479"/>
      <c r="B515" s="1479"/>
      <c r="C515" s="1479"/>
      <c r="D515" s="1479"/>
      <c r="E515" s="1479"/>
      <c r="F515" s="1479"/>
      <c r="G515" s="1479"/>
      <c r="H515" s="1479"/>
      <c r="I515" s="1479"/>
      <c r="J515" s="1479"/>
      <c r="K515" s="1479"/>
      <c r="L515" s="1479"/>
      <c r="M515" s="1479"/>
      <c r="N515" s="1479"/>
      <c r="O515" s="1479"/>
      <c r="P515" s="1479"/>
      <c r="Q515" s="1479"/>
      <c r="R515" s="1479"/>
      <c r="S515" s="1479"/>
      <c r="T515" s="1479"/>
      <c r="U515" s="1479"/>
      <c r="V515" s="1479"/>
      <c r="W515" s="1479"/>
      <c r="X515" s="1479"/>
      <c r="Y515" s="1479"/>
      <c r="Z515" s="1479"/>
      <c r="AA515" s="1479"/>
      <c r="AB515" s="1479"/>
      <c r="AC515" s="1479"/>
      <c r="AD515" s="1479"/>
      <c r="AE515" s="1479"/>
      <c r="AF515" s="1479"/>
      <c r="AG515" s="1479"/>
      <c r="AH515" s="1479"/>
      <c r="AI515" s="1479"/>
      <c r="AJ515" s="1479"/>
      <c r="AK515" s="1479"/>
      <c r="AL515" s="1479"/>
      <c r="AM515" s="1479"/>
      <c r="AN515" s="1479"/>
      <c r="AO515" s="1479"/>
      <c r="AP515" s="1479"/>
      <c r="AQ515" s="1479"/>
      <c r="AR515" s="1479"/>
      <c r="AS515" s="1479"/>
      <c r="AT515" s="1479"/>
      <c r="AU515" s="1479"/>
      <c r="AV515" s="1479"/>
      <c r="AW515" s="1479"/>
      <c r="AX515" s="1479"/>
      <c r="AY515" s="1479"/>
      <c r="AZ515" s="1479"/>
      <c r="BA515" s="1479"/>
      <c r="BB515" s="1479"/>
      <c r="BC515" s="1479"/>
      <c r="BD515" s="1479"/>
      <c r="BE515" s="1479"/>
      <c r="BF515" s="1479"/>
      <c r="BG515" s="1479"/>
      <c r="BH515" s="1479"/>
      <c r="BI515" s="1479"/>
      <c r="BJ515" s="388" t="s">
        <v>865</v>
      </c>
    </row>
    <row r="516" spans="1:62" s="384" customFormat="1">
      <c r="A516" s="1479"/>
      <c r="B516" s="1479"/>
      <c r="C516" s="1479"/>
      <c r="D516" s="1479"/>
      <c r="E516" s="1479"/>
      <c r="F516" s="1479"/>
      <c r="G516" s="1479"/>
      <c r="H516" s="1479"/>
      <c r="I516" s="1479"/>
      <c r="J516" s="1479"/>
      <c r="K516" s="1479"/>
      <c r="L516" s="1479"/>
      <c r="M516" s="1479"/>
      <c r="N516" s="1479"/>
      <c r="O516" s="1479"/>
      <c r="P516" s="1479"/>
      <c r="Q516" s="1479"/>
      <c r="R516" s="1479"/>
      <c r="S516" s="1479"/>
      <c r="T516" s="1479"/>
      <c r="U516" s="1479"/>
      <c r="V516" s="1479"/>
      <c r="W516" s="1479"/>
      <c r="X516" s="1479"/>
      <c r="Y516" s="1479"/>
      <c r="Z516" s="1479"/>
      <c r="AA516" s="1479"/>
      <c r="AB516" s="1479"/>
      <c r="AC516" s="1479"/>
      <c r="AD516" s="1479"/>
      <c r="AE516" s="1479"/>
      <c r="AF516" s="1479"/>
      <c r="AG516" s="1479"/>
      <c r="AH516" s="1479"/>
      <c r="AI516" s="1479"/>
      <c r="AJ516" s="1479"/>
      <c r="AK516" s="1479"/>
      <c r="AL516" s="1479"/>
      <c r="AM516" s="1479"/>
      <c r="AN516" s="1479"/>
      <c r="AO516" s="1479"/>
      <c r="AP516" s="1479"/>
      <c r="AQ516" s="1479"/>
      <c r="AR516" s="1479"/>
      <c r="AS516" s="1479"/>
      <c r="AT516" s="1479"/>
      <c r="AU516" s="1479"/>
      <c r="AV516" s="1479"/>
      <c r="AW516" s="1479"/>
      <c r="AX516" s="1479"/>
      <c r="AY516" s="1479"/>
      <c r="AZ516" s="1479"/>
      <c r="BA516" s="1479"/>
      <c r="BB516" s="1479"/>
      <c r="BC516" s="1479"/>
      <c r="BD516" s="1479"/>
      <c r="BE516" s="1479"/>
      <c r="BF516" s="1479"/>
      <c r="BG516" s="1479"/>
      <c r="BH516" s="1479"/>
      <c r="BI516" s="1479"/>
      <c r="BJ516" s="388" t="s">
        <v>865</v>
      </c>
    </row>
    <row r="517" spans="1:62" s="384" customFormat="1">
      <c r="A517" s="1479"/>
      <c r="B517" s="1479"/>
      <c r="C517" s="1479"/>
      <c r="D517" s="1479"/>
      <c r="E517" s="1479"/>
      <c r="F517" s="1479"/>
      <c r="G517" s="1479"/>
      <c r="H517" s="1479"/>
      <c r="I517" s="1479"/>
      <c r="J517" s="1479"/>
      <c r="K517" s="1479"/>
      <c r="L517" s="1479"/>
      <c r="M517" s="1479"/>
      <c r="N517" s="1479"/>
      <c r="O517" s="1479"/>
      <c r="P517" s="1479"/>
      <c r="Q517" s="1479"/>
      <c r="R517" s="1479"/>
      <c r="S517" s="1479"/>
      <c r="T517" s="1479"/>
      <c r="U517" s="1479"/>
      <c r="V517" s="1479"/>
      <c r="W517" s="1479"/>
      <c r="X517" s="1479"/>
      <c r="Y517" s="1479"/>
      <c r="Z517" s="1479"/>
      <c r="AA517" s="1479"/>
      <c r="AB517" s="1479"/>
      <c r="AC517" s="1479"/>
      <c r="AD517" s="1479"/>
      <c r="AE517" s="1479"/>
      <c r="AF517" s="1479"/>
      <c r="AG517" s="1479"/>
      <c r="AH517" s="1479"/>
      <c r="AI517" s="1479"/>
      <c r="AJ517" s="1479"/>
      <c r="AK517" s="1479"/>
      <c r="AL517" s="1479"/>
      <c r="AM517" s="1479"/>
      <c r="AN517" s="1479"/>
      <c r="AO517" s="1479"/>
      <c r="AP517" s="1479"/>
      <c r="AQ517" s="1479"/>
      <c r="AR517" s="1479"/>
      <c r="AS517" s="1479"/>
      <c r="AT517" s="1479"/>
      <c r="AU517" s="1479"/>
      <c r="AV517" s="1479"/>
      <c r="AW517" s="1479"/>
      <c r="AX517" s="1479"/>
      <c r="AY517" s="1479"/>
      <c r="AZ517" s="1479"/>
      <c r="BA517" s="1479"/>
      <c r="BB517" s="1479"/>
      <c r="BC517" s="1479"/>
      <c r="BD517" s="1479"/>
      <c r="BE517" s="1479"/>
      <c r="BF517" s="1479"/>
      <c r="BG517" s="1479"/>
      <c r="BH517" s="1479"/>
      <c r="BI517" s="1479"/>
      <c r="BJ517" s="388" t="s">
        <v>865</v>
      </c>
    </row>
    <row r="518" spans="1:62" s="384" customFormat="1">
      <c r="A518" s="1479"/>
      <c r="B518" s="1479"/>
      <c r="C518" s="1479"/>
      <c r="D518" s="1479"/>
      <c r="E518" s="1479"/>
      <c r="F518" s="1479"/>
      <c r="G518" s="1479"/>
      <c r="H518" s="1479"/>
      <c r="I518" s="1479"/>
      <c r="J518" s="1479"/>
      <c r="K518" s="1479"/>
      <c r="L518" s="1479"/>
      <c r="M518" s="1479"/>
      <c r="N518" s="1479"/>
      <c r="O518" s="1479"/>
      <c r="P518" s="1479"/>
      <c r="Q518" s="1479"/>
      <c r="R518" s="1479"/>
      <c r="S518" s="1479"/>
      <c r="T518" s="1479"/>
      <c r="U518" s="1479"/>
      <c r="V518" s="1479"/>
      <c r="W518" s="1479"/>
      <c r="X518" s="1479"/>
      <c r="Y518" s="1479"/>
      <c r="Z518" s="1479"/>
      <c r="AA518" s="1479"/>
      <c r="AB518" s="1479"/>
      <c r="AC518" s="1479"/>
      <c r="AD518" s="1479"/>
      <c r="AE518" s="1479"/>
      <c r="AF518" s="1479"/>
      <c r="AG518" s="1479"/>
      <c r="AH518" s="1479"/>
      <c r="AI518" s="1479"/>
      <c r="AJ518" s="1479"/>
      <c r="AK518" s="1479"/>
      <c r="AL518" s="1479"/>
      <c r="AM518" s="1479"/>
      <c r="AN518" s="1479"/>
      <c r="AO518" s="1479"/>
      <c r="AP518" s="1479"/>
      <c r="AQ518" s="1479"/>
      <c r="AR518" s="1479"/>
      <c r="AS518" s="1479"/>
      <c r="AT518" s="1479"/>
      <c r="AU518" s="1479"/>
      <c r="AV518" s="1479"/>
      <c r="AW518" s="1479"/>
      <c r="AX518" s="1479"/>
      <c r="AY518" s="1479"/>
      <c r="AZ518" s="1479"/>
      <c r="BA518" s="1479"/>
      <c r="BB518" s="1479"/>
      <c r="BC518" s="1479"/>
      <c r="BD518" s="1479"/>
      <c r="BE518" s="1479"/>
      <c r="BF518" s="1479"/>
      <c r="BG518" s="1479"/>
      <c r="BH518" s="1479"/>
      <c r="BI518" s="1479"/>
      <c r="BJ518" s="388" t="s">
        <v>865</v>
      </c>
    </row>
    <row r="519" spans="1:62" s="384" customFormat="1">
      <c r="A519" s="1479"/>
      <c r="B519" s="1479"/>
      <c r="C519" s="1479"/>
      <c r="D519" s="1479"/>
      <c r="E519" s="1479"/>
      <c r="F519" s="1479"/>
      <c r="G519" s="1479"/>
      <c r="H519" s="1479"/>
      <c r="I519" s="1479"/>
      <c r="J519" s="1479"/>
      <c r="K519" s="1479"/>
      <c r="L519" s="1479"/>
      <c r="M519" s="1479"/>
      <c r="N519" s="1479"/>
      <c r="O519" s="1479"/>
      <c r="P519" s="1479"/>
      <c r="Q519" s="1479"/>
      <c r="R519" s="1479"/>
      <c r="S519" s="1479"/>
      <c r="T519" s="1479"/>
      <c r="U519" s="1479"/>
      <c r="V519" s="1479"/>
      <c r="W519" s="1479"/>
      <c r="X519" s="1479"/>
      <c r="Y519" s="1479"/>
      <c r="Z519" s="1479"/>
      <c r="AA519" s="1479"/>
      <c r="AB519" s="1479"/>
      <c r="AC519" s="1479"/>
      <c r="AD519" s="1479"/>
      <c r="AE519" s="1479"/>
      <c r="AF519" s="1479"/>
      <c r="AG519" s="1479"/>
      <c r="AH519" s="1479"/>
      <c r="AI519" s="1479"/>
      <c r="AJ519" s="1479"/>
      <c r="AK519" s="1479"/>
      <c r="AL519" s="1479"/>
      <c r="AM519" s="1479"/>
      <c r="AN519" s="1479"/>
      <c r="AO519" s="1479"/>
      <c r="AP519" s="1479"/>
      <c r="AQ519" s="1479"/>
      <c r="AR519" s="1479"/>
      <c r="AS519" s="1479"/>
      <c r="AT519" s="1479"/>
      <c r="AU519" s="1479"/>
      <c r="AV519" s="1479"/>
      <c r="AW519" s="1479"/>
      <c r="AX519" s="1479"/>
      <c r="AY519" s="1479"/>
      <c r="AZ519" s="1479"/>
      <c r="BA519" s="1479"/>
      <c r="BB519" s="1479"/>
      <c r="BC519" s="1479"/>
      <c r="BD519" s="1479"/>
      <c r="BE519" s="1479"/>
      <c r="BF519" s="1479"/>
      <c r="BG519" s="1479"/>
      <c r="BH519" s="1479"/>
      <c r="BI519" s="1479"/>
      <c r="BJ519" s="388" t="s">
        <v>865</v>
      </c>
    </row>
    <row r="520" spans="1:62" s="384" customFormat="1">
      <c r="A520" s="1479"/>
      <c r="B520" s="1479"/>
      <c r="C520" s="1479"/>
      <c r="D520" s="1479"/>
      <c r="E520" s="1479"/>
      <c r="F520" s="1479"/>
      <c r="G520" s="1479"/>
      <c r="H520" s="1479"/>
      <c r="I520" s="1479"/>
      <c r="J520" s="1479"/>
      <c r="K520" s="1479"/>
      <c r="L520" s="1479"/>
      <c r="M520" s="1479"/>
      <c r="N520" s="1479"/>
      <c r="O520" s="1479"/>
      <c r="P520" s="1479"/>
      <c r="Q520" s="1479"/>
      <c r="R520" s="1479"/>
      <c r="S520" s="1479"/>
      <c r="T520" s="1479"/>
      <c r="U520" s="1479"/>
      <c r="V520" s="1479"/>
      <c r="W520" s="1479"/>
      <c r="X520" s="1479"/>
      <c r="Y520" s="1479"/>
      <c r="Z520" s="1479"/>
      <c r="AA520" s="1479"/>
      <c r="AB520" s="1479"/>
      <c r="AC520" s="1479"/>
      <c r="AD520" s="1479"/>
      <c r="AE520" s="1479"/>
      <c r="AF520" s="1479"/>
      <c r="AG520" s="1479"/>
      <c r="AH520" s="1479"/>
      <c r="AI520" s="1479"/>
      <c r="AJ520" s="1479"/>
      <c r="AK520" s="1479"/>
      <c r="AL520" s="1479"/>
      <c r="AM520" s="1479"/>
      <c r="AN520" s="1479"/>
      <c r="AO520" s="1479"/>
      <c r="AP520" s="1479"/>
      <c r="AQ520" s="1479"/>
      <c r="AR520" s="1479"/>
      <c r="AS520" s="1479"/>
      <c r="AT520" s="1479"/>
      <c r="AU520" s="1479"/>
      <c r="AV520" s="1479"/>
      <c r="AW520" s="1479"/>
      <c r="AX520" s="1479"/>
      <c r="AY520" s="1479"/>
      <c r="AZ520" s="1479"/>
      <c r="BA520" s="1479"/>
      <c r="BB520" s="1479"/>
      <c r="BC520" s="1479"/>
      <c r="BD520" s="1479"/>
      <c r="BE520" s="1479"/>
      <c r="BF520" s="1479"/>
      <c r="BG520" s="1479"/>
      <c r="BH520" s="1479"/>
      <c r="BI520" s="1479"/>
      <c r="BJ520" s="388" t="s">
        <v>865</v>
      </c>
    </row>
    <row r="521" spans="1:62" s="384" customFormat="1">
      <c r="A521" s="1479"/>
      <c r="B521" s="1479"/>
      <c r="C521" s="1479"/>
      <c r="D521" s="1479"/>
      <c r="E521" s="1479"/>
      <c r="F521" s="1479"/>
      <c r="G521" s="1479"/>
      <c r="H521" s="1479"/>
      <c r="I521" s="1479"/>
      <c r="J521" s="1479"/>
      <c r="K521" s="1479"/>
      <c r="L521" s="1479"/>
      <c r="M521" s="1479"/>
      <c r="N521" s="1479"/>
      <c r="O521" s="1479"/>
      <c r="P521" s="1479"/>
      <c r="Q521" s="1479"/>
      <c r="R521" s="1479"/>
      <c r="S521" s="1479"/>
      <c r="T521" s="1479"/>
      <c r="U521" s="1479"/>
      <c r="V521" s="1479"/>
      <c r="W521" s="1479"/>
      <c r="X521" s="1479"/>
      <c r="Y521" s="1479"/>
      <c r="Z521" s="1479"/>
      <c r="AA521" s="1479"/>
      <c r="AB521" s="1479"/>
      <c r="AC521" s="1479"/>
      <c r="AD521" s="1479"/>
      <c r="AE521" s="1479"/>
      <c r="AF521" s="1479"/>
      <c r="AG521" s="1479"/>
      <c r="AH521" s="1479"/>
      <c r="AI521" s="1479"/>
      <c r="AJ521" s="1479"/>
      <c r="AK521" s="1479"/>
      <c r="AL521" s="1479"/>
      <c r="AM521" s="1479"/>
      <c r="AN521" s="1479"/>
      <c r="AO521" s="1479"/>
      <c r="AP521" s="1479"/>
      <c r="AQ521" s="1479"/>
      <c r="AR521" s="1479"/>
      <c r="AS521" s="1479"/>
      <c r="AT521" s="1479"/>
      <c r="AU521" s="1479"/>
      <c r="AV521" s="1479"/>
      <c r="AW521" s="1479"/>
      <c r="AX521" s="1479"/>
      <c r="AY521" s="1479"/>
      <c r="AZ521" s="1479"/>
      <c r="BA521" s="1479"/>
      <c r="BB521" s="1479"/>
      <c r="BC521" s="1479"/>
      <c r="BD521" s="1479"/>
      <c r="BE521" s="1479"/>
      <c r="BF521" s="1479"/>
      <c r="BG521" s="1479"/>
      <c r="BH521" s="1479"/>
      <c r="BI521" s="1479"/>
      <c r="BJ521" s="388" t="s">
        <v>865</v>
      </c>
    </row>
    <row r="522" spans="1:62" s="384" customFormat="1">
      <c r="A522" s="1479"/>
      <c r="B522" s="1479"/>
      <c r="C522" s="1479"/>
      <c r="D522" s="1479"/>
      <c r="E522" s="1479"/>
      <c r="F522" s="1479"/>
      <c r="G522" s="1479"/>
      <c r="H522" s="1479"/>
      <c r="I522" s="1479"/>
      <c r="J522" s="1479"/>
      <c r="K522" s="1479"/>
      <c r="L522" s="1479"/>
      <c r="M522" s="1479"/>
      <c r="N522" s="1479"/>
      <c r="O522" s="1479"/>
      <c r="P522" s="1479"/>
      <c r="Q522" s="1479"/>
      <c r="R522" s="1479"/>
      <c r="S522" s="1479"/>
      <c r="T522" s="1479"/>
      <c r="U522" s="1479"/>
      <c r="V522" s="1479"/>
      <c r="W522" s="1479"/>
      <c r="X522" s="1479"/>
      <c r="Y522" s="1479"/>
      <c r="Z522" s="1479"/>
      <c r="AA522" s="1479"/>
      <c r="AB522" s="1479"/>
      <c r="AC522" s="1479"/>
      <c r="AD522" s="1479"/>
      <c r="AE522" s="1479"/>
      <c r="AF522" s="1479"/>
      <c r="AG522" s="1479"/>
      <c r="AH522" s="1479"/>
      <c r="AI522" s="1479"/>
      <c r="AJ522" s="1479"/>
      <c r="AK522" s="1479"/>
      <c r="AL522" s="1479"/>
      <c r="AM522" s="1479"/>
      <c r="AN522" s="1479"/>
      <c r="AO522" s="1479"/>
      <c r="AP522" s="1479"/>
      <c r="AQ522" s="1479"/>
      <c r="AR522" s="1479"/>
      <c r="AS522" s="1479"/>
      <c r="AT522" s="1479"/>
      <c r="AU522" s="1479"/>
      <c r="AV522" s="1479"/>
      <c r="AW522" s="1479"/>
      <c r="AX522" s="1479"/>
      <c r="AY522" s="1479"/>
      <c r="AZ522" s="1479"/>
      <c r="BA522" s="1479"/>
      <c r="BB522" s="1479"/>
      <c r="BC522" s="1479"/>
      <c r="BD522" s="1479"/>
      <c r="BE522" s="1479"/>
      <c r="BF522" s="1479"/>
      <c r="BG522" s="1479"/>
      <c r="BH522" s="1479"/>
      <c r="BI522" s="1479"/>
      <c r="BJ522" s="388" t="s">
        <v>865</v>
      </c>
    </row>
    <row r="523" spans="1:62" s="384" customFormat="1">
      <c r="A523" s="1479"/>
      <c r="B523" s="1479"/>
      <c r="C523" s="1479"/>
      <c r="D523" s="1479"/>
      <c r="E523" s="1479"/>
      <c r="F523" s="1479"/>
      <c r="G523" s="1479"/>
      <c r="H523" s="1479"/>
      <c r="I523" s="1479"/>
      <c r="J523" s="1479"/>
      <c r="K523" s="1479"/>
      <c r="L523" s="1479"/>
      <c r="M523" s="1479"/>
      <c r="N523" s="1479"/>
      <c r="O523" s="1479"/>
      <c r="P523" s="1479"/>
      <c r="Q523" s="1479"/>
      <c r="R523" s="1479"/>
      <c r="S523" s="1479"/>
      <c r="T523" s="1479"/>
      <c r="U523" s="1479"/>
      <c r="V523" s="1479"/>
      <c r="W523" s="1479"/>
      <c r="X523" s="1479"/>
      <c r="Y523" s="1479"/>
      <c r="Z523" s="1479"/>
      <c r="AA523" s="1479"/>
      <c r="AB523" s="1479"/>
      <c r="AC523" s="1479"/>
      <c r="AD523" s="1479"/>
      <c r="AE523" s="1479"/>
      <c r="AF523" s="1479"/>
      <c r="AG523" s="1479"/>
      <c r="AH523" s="1479"/>
      <c r="AI523" s="1479"/>
      <c r="AJ523" s="1479"/>
      <c r="AK523" s="1479"/>
      <c r="AL523" s="1479"/>
      <c r="AM523" s="1479"/>
      <c r="AN523" s="1479"/>
      <c r="AO523" s="1479"/>
      <c r="AP523" s="1479"/>
      <c r="AQ523" s="1479"/>
      <c r="AR523" s="1479"/>
      <c r="AS523" s="1479"/>
      <c r="AT523" s="1479"/>
      <c r="AU523" s="1479"/>
      <c r="AV523" s="1479"/>
      <c r="AW523" s="1479"/>
      <c r="AX523" s="1479"/>
      <c r="AY523" s="1479"/>
      <c r="AZ523" s="1479"/>
      <c r="BA523" s="1479"/>
      <c r="BB523" s="1479"/>
      <c r="BC523" s="1479"/>
      <c r="BD523" s="1479"/>
      <c r="BE523" s="1479"/>
      <c r="BF523" s="1479"/>
      <c r="BG523" s="1479"/>
      <c r="BH523" s="1479"/>
      <c r="BI523" s="1479"/>
      <c r="BJ523" s="388" t="s">
        <v>865</v>
      </c>
    </row>
    <row r="524" spans="1:62" s="384" customFormat="1">
      <c r="A524" s="1479"/>
      <c r="B524" s="1479"/>
      <c r="C524" s="1479"/>
      <c r="D524" s="1479"/>
      <c r="E524" s="1479"/>
      <c r="F524" s="1479"/>
      <c r="G524" s="1479"/>
      <c r="H524" s="1479"/>
      <c r="I524" s="1479"/>
      <c r="J524" s="1479"/>
      <c r="K524" s="1479"/>
      <c r="L524" s="1479"/>
      <c r="M524" s="1479"/>
      <c r="N524" s="1479"/>
      <c r="O524" s="1479"/>
      <c r="P524" s="1479"/>
      <c r="Q524" s="1479"/>
      <c r="R524" s="1479"/>
      <c r="S524" s="1479"/>
      <c r="T524" s="1479"/>
      <c r="U524" s="1479"/>
      <c r="V524" s="1479"/>
      <c r="W524" s="1479"/>
      <c r="X524" s="1479"/>
      <c r="Y524" s="1479"/>
      <c r="Z524" s="1479"/>
      <c r="AA524" s="1479"/>
      <c r="AB524" s="1479"/>
      <c r="AC524" s="1479"/>
      <c r="AD524" s="1479"/>
      <c r="AE524" s="1479"/>
      <c r="AF524" s="1479"/>
      <c r="AG524" s="1479"/>
      <c r="AH524" s="1479"/>
      <c r="AI524" s="1479"/>
      <c r="AJ524" s="1479"/>
      <c r="AK524" s="1479"/>
      <c r="AL524" s="1479"/>
      <c r="AM524" s="1479"/>
      <c r="AN524" s="1479"/>
      <c r="AO524" s="1479"/>
      <c r="AP524" s="1479"/>
      <c r="AQ524" s="1479"/>
      <c r="AR524" s="1479"/>
      <c r="AS524" s="1479"/>
      <c r="AT524" s="1479"/>
      <c r="AU524" s="1479"/>
      <c r="AV524" s="1479"/>
      <c r="AW524" s="1479"/>
      <c r="AX524" s="1479"/>
      <c r="AY524" s="1479"/>
      <c r="AZ524" s="1479"/>
      <c r="BA524" s="1479"/>
      <c r="BB524" s="1479"/>
      <c r="BC524" s="1479"/>
      <c r="BD524" s="1479"/>
      <c r="BE524" s="1479"/>
      <c r="BF524" s="1479"/>
      <c r="BG524" s="1479"/>
      <c r="BH524" s="1479"/>
      <c r="BI524" s="1479"/>
      <c r="BJ524" s="388" t="s">
        <v>865</v>
      </c>
    </row>
    <row r="525" spans="1:62" s="384" customFormat="1">
      <c r="A525" s="1479"/>
      <c r="B525" s="1479"/>
      <c r="C525" s="1479"/>
      <c r="D525" s="1479"/>
      <c r="E525" s="1479"/>
      <c r="F525" s="1479"/>
      <c r="G525" s="1479"/>
      <c r="H525" s="1479"/>
      <c r="I525" s="1479"/>
      <c r="J525" s="1479"/>
      <c r="K525" s="1479"/>
      <c r="L525" s="1479"/>
      <c r="M525" s="1479"/>
      <c r="N525" s="1479"/>
      <c r="O525" s="1479"/>
      <c r="P525" s="1479"/>
      <c r="Q525" s="1479"/>
      <c r="R525" s="1479"/>
      <c r="S525" s="1479"/>
      <c r="T525" s="1479"/>
      <c r="U525" s="1479"/>
      <c r="V525" s="1479"/>
      <c r="W525" s="1479"/>
      <c r="X525" s="1479"/>
      <c r="Y525" s="1479"/>
      <c r="Z525" s="1479"/>
      <c r="AA525" s="1479"/>
      <c r="AB525" s="1479"/>
      <c r="AC525" s="1479"/>
      <c r="AD525" s="1479"/>
      <c r="AE525" s="1479"/>
      <c r="AF525" s="1479"/>
      <c r="AG525" s="1479"/>
      <c r="AH525" s="1479"/>
      <c r="AI525" s="1479"/>
      <c r="AJ525" s="1479"/>
      <c r="AK525" s="1479"/>
      <c r="AL525" s="1479"/>
      <c r="AM525" s="1479"/>
      <c r="AN525" s="1479"/>
      <c r="AO525" s="1479"/>
      <c r="AP525" s="1479"/>
      <c r="AQ525" s="1479"/>
      <c r="AR525" s="1479"/>
      <c r="AS525" s="1479"/>
      <c r="AT525" s="1479"/>
      <c r="AU525" s="1479"/>
      <c r="AV525" s="1479"/>
      <c r="AW525" s="1479"/>
      <c r="AX525" s="1479"/>
      <c r="AY525" s="1479"/>
      <c r="AZ525" s="1479"/>
      <c r="BA525" s="1479"/>
      <c r="BB525" s="1479"/>
      <c r="BC525" s="1479"/>
      <c r="BD525" s="1479"/>
      <c r="BE525" s="1479"/>
      <c r="BF525" s="1479"/>
      <c r="BG525" s="1479"/>
      <c r="BH525" s="1479"/>
      <c r="BI525" s="1479"/>
      <c r="BJ525" s="388" t="s">
        <v>865</v>
      </c>
    </row>
    <row r="526" spans="1:62" s="384" customFormat="1">
      <c r="A526" s="1479"/>
      <c r="B526" s="1479"/>
      <c r="C526" s="1479"/>
      <c r="D526" s="1479"/>
      <c r="E526" s="1479"/>
      <c r="F526" s="1479"/>
      <c r="G526" s="1479"/>
      <c r="H526" s="1479"/>
      <c r="I526" s="1479"/>
      <c r="J526" s="1479"/>
      <c r="K526" s="1479"/>
      <c r="L526" s="1479"/>
      <c r="M526" s="1479"/>
      <c r="N526" s="1479"/>
      <c r="O526" s="1479"/>
      <c r="P526" s="1479"/>
      <c r="Q526" s="1479"/>
      <c r="R526" s="1479"/>
      <c r="S526" s="1479"/>
      <c r="T526" s="1479"/>
      <c r="U526" s="1479"/>
      <c r="V526" s="1479"/>
      <c r="W526" s="1479"/>
      <c r="X526" s="1479"/>
      <c r="Y526" s="1479"/>
      <c r="Z526" s="1479"/>
      <c r="AA526" s="1479"/>
      <c r="AB526" s="1479"/>
      <c r="AC526" s="1479"/>
      <c r="AD526" s="1479"/>
      <c r="AE526" s="1479"/>
      <c r="AF526" s="1479"/>
      <c r="AG526" s="1479"/>
      <c r="AH526" s="1479"/>
      <c r="AI526" s="1479"/>
      <c r="AJ526" s="1479"/>
      <c r="AK526" s="1479"/>
      <c r="AL526" s="1479"/>
      <c r="AM526" s="1479"/>
      <c r="AN526" s="1479"/>
      <c r="AO526" s="1479"/>
      <c r="AP526" s="1479"/>
      <c r="AQ526" s="1479"/>
      <c r="AR526" s="1479"/>
      <c r="AS526" s="1479"/>
      <c r="AT526" s="1479"/>
      <c r="AU526" s="1479"/>
      <c r="AV526" s="1479"/>
      <c r="AW526" s="1479"/>
      <c r="AX526" s="1479"/>
      <c r="AY526" s="1479"/>
      <c r="AZ526" s="1479"/>
      <c r="BA526" s="1479"/>
      <c r="BB526" s="1479"/>
      <c r="BC526" s="1479"/>
      <c r="BD526" s="1479"/>
      <c r="BE526" s="1479"/>
      <c r="BF526" s="1479"/>
      <c r="BG526" s="1479"/>
      <c r="BH526" s="1479"/>
      <c r="BI526" s="1479"/>
      <c r="BJ526" s="388" t="s">
        <v>865</v>
      </c>
    </row>
    <row r="527" spans="1:62" s="384" customFormat="1">
      <c r="A527" s="1479"/>
      <c r="B527" s="1479"/>
      <c r="C527" s="1479"/>
      <c r="D527" s="1479"/>
      <c r="E527" s="1479"/>
      <c r="F527" s="1479"/>
      <c r="G527" s="1479"/>
      <c r="H527" s="1479"/>
      <c r="I527" s="1479"/>
      <c r="J527" s="1479"/>
      <c r="K527" s="1479"/>
      <c r="L527" s="1479"/>
      <c r="M527" s="1479"/>
      <c r="N527" s="1479"/>
      <c r="O527" s="1479"/>
      <c r="P527" s="1479"/>
      <c r="Q527" s="1479"/>
      <c r="R527" s="1479"/>
      <c r="S527" s="1479"/>
      <c r="T527" s="1479"/>
      <c r="U527" s="1479"/>
      <c r="V527" s="1479"/>
      <c r="W527" s="1479"/>
      <c r="X527" s="1479"/>
      <c r="Y527" s="1479"/>
      <c r="Z527" s="1479"/>
      <c r="AA527" s="1479"/>
      <c r="AB527" s="1479"/>
      <c r="AC527" s="1479"/>
      <c r="AD527" s="1479"/>
      <c r="AE527" s="1479"/>
      <c r="AF527" s="1479"/>
      <c r="AG527" s="1479"/>
      <c r="AH527" s="1479"/>
      <c r="AI527" s="1479"/>
      <c r="AJ527" s="1479"/>
      <c r="AK527" s="1479"/>
      <c r="AL527" s="1479"/>
      <c r="AM527" s="1479"/>
      <c r="AN527" s="1479"/>
      <c r="AO527" s="1479"/>
      <c r="AP527" s="1479"/>
      <c r="AQ527" s="1479"/>
      <c r="AR527" s="1479"/>
      <c r="AS527" s="1479"/>
      <c r="AT527" s="1479"/>
      <c r="AU527" s="1479"/>
      <c r="AV527" s="1479"/>
      <c r="AW527" s="1479"/>
      <c r="AX527" s="1479"/>
      <c r="AY527" s="1479"/>
      <c r="AZ527" s="1479"/>
      <c r="BA527" s="1479"/>
      <c r="BB527" s="1479"/>
      <c r="BC527" s="1479"/>
      <c r="BD527" s="1479"/>
      <c r="BE527" s="1479"/>
      <c r="BF527" s="1479"/>
      <c r="BG527" s="1479"/>
      <c r="BH527" s="1479"/>
      <c r="BI527" s="1479"/>
      <c r="BJ527" s="388" t="s">
        <v>865</v>
      </c>
    </row>
    <row r="528" spans="1:62" s="384" customFormat="1">
      <c r="A528" s="1479"/>
      <c r="B528" s="1479"/>
      <c r="C528" s="1479"/>
      <c r="D528" s="1479"/>
      <c r="E528" s="1479"/>
      <c r="F528" s="1479"/>
      <c r="G528" s="1479"/>
      <c r="H528" s="1479"/>
      <c r="I528" s="1479"/>
      <c r="J528" s="1479"/>
      <c r="K528" s="1479"/>
      <c r="L528" s="1479"/>
      <c r="M528" s="1479"/>
      <c r="N528" s="1479"/>
      <c r="O528" s="1479"/>
      <c r="P528" s="1479"/>
      <c r="Q528" s="1479"/>
      <c r="R528" s="1479"/>
      <c r="S528" s="1479"/>
      <c r="T528" s="1479"/>
      <c r="U528" s="1479"/>
      <c r="V528" s="1479"/>
      <c r="W528" s="1479"/>
      <c r="X528" s="1479"/>
      <c r="Y528" s="1479"/>
      <c r="Z528" s="1479"/>
      <c r="AA528" s="1479"/>
      <c r="AB528" s="1479"/>
      <c r="AC528" s="1479"/>
      <c r="AD528" s="1479"/>
      <c r="AE528" s="1479"/>
      <c r="AF528" s="1479"/>
      <c r="AG528" s="1479"/>
      <c r="AH528" s="1479"/>
      <c r="AI528" s="1479"/>
      <c r="AJ528" s="1479"/>
      <c r="AK528" s="1479"/>
      <c r="AL528" s="1479"/>
      <c r="AM528" s="1479"/>
      <c r="AN528" s="1479"/>
      <c r="AO528" s="1479"/>
      <c r="AP528" s="1479"/>
      <c r="AQ528" s="1479"/>
      <c r="AR528" s="1479"/>
      <c r="AS528" s="1479"/>
      <c r="AT528" s="1479"/>
      <c r="AU528" s="1479"/>
      <c r="AV528" s="1479"/>
      <c r="AW528" s="1479"/>
      <c r="AX528" s="1479"/>
      <c r="AY528" s="1479"/>
      <c r="AZ528" s="1479"/>
      <c r="BA528" s="1479"/>
      <c r="BB528" s="1479"/>
      <c r="BC528" s="1479"/>
      <c r="BD528" s="1479"/>
      <c r="BE528" s="1479"/>
      <c r="BF528" s="1479"/>
      <c r="BG528" s="1479"/>
      <c r="BH528" s="1479"/>
      <c r="BI528" s="1479"/>
      <c r="BJ528" s="388" t="s">
        <v>865</v>
      </c>
    </row>
    <row r="529" spans="1:62" s="384" customFormat="1">
      <c r="A529" s="1479"/>
      <c r="B529" s="1479"/>
      <c r="C529" s="1479"/>
      <c r="D529" s="1479"/>
      <c r="E529" s="1479"/>
      <c r="F529" s="1479"/>
      <c r="G529" s="1479"/>
      <c r="H529" s="1479"/>
      <c r="I529" s="1479"/>
      <c r="J529" s="1479"/>
      <c r="K529" s="1479"/>
      <c r="L529" s="1479"/>
      <c r="M529" s="1479"/>
      <c r="N529" s="1479"/>
      <c r="O529" s="1479"/>
      <c r="P529" s="1479"/>
      <c r="Q529" s="1479"/>
      <c r="R529" s="1479"/>
      <c r="S529" s="1479"/>
      <c r="T529" s="1479"/>
      <c r="U529" s="1479"/>
      <c r="V529" s="1479"/>
      <c r="W529" s="1479"/>
      <c r="X529" s="1479"/>
      <c r="Y529" s="1479"/>
      <c r="Z529" s="1479"/>
      <c r="AA529" s="1479"/>
      <c r="AB529" s="1479"/>
      <c r="AC529" s="1479"/>
      <c r="AD529" s="1479"/>
      <c r="AE529" s="1479"/>
      <c r="AF529" s="1479"/>
      <c r="AG529" s="1479"/>
      <c r="AH529" s="1479"/>
      <c r="AI529" s="1479"/>
      <c r="AJ529" s="1479"/>
      <c r="AK529" s="1479"/>
      <c r="AL529" s="1479"/>
      <c r="AM529" s="1479"/>
      <c r="AN529" s="1479"/>
      <c r="AO529" s="1479"/>
      <c r="AP529" s="1479"/>
      <c r="AQ529" s="1479"/>
      <c r="AR529" s="1479"/>
      <c r="AS529" s="1479"/>
      <c r="AT529" s="1479"/>
      <c r="AU529" s="1479"/>
      <c r="AV529" s="1479"/>
      <c r="AW529" s="1479"/>
      <c r="AX529" s="1479"/>
      <c r="AY529" s="1479"/>
      <c r="AZ529" s="1479"/>
      <c r="BA529" s="1479"/>
      <c r="BB529" s="1479"/>
      <c r="BC529" s="1479"/>
      <c r="BD529" s="1479"/>
      <c r="BE529" s="1479"/>
      <c r="BF529" s="1479"/>
      <c r="BG529" s="1479"/>
      <c r="BH529" s="1479"/>
      <c r="BI529" s="1479"/>
      <c r="BJ529" s="388" t="s">
        <v>865</v>
      </c>
    </row>
    <row r="530" spans="1:62" s="384" customFormat="1">
      <c r="A530" s="1479"/>
      <c r="B530" s="1479"/>
      <c r="C530" s="1479"/>
      <c r="D530" s="1479"/>
      <c r="E530" s="1479"/>
      <c r="F530" s="1479"/>
      <c r="G530" s="1479"/>
      <c r="H530" s="1479"/>
      <c r="I530" s="1479"/>
      <c r="J530" s="1479"/>
      <c r="K530" s="1479"/>
      <c r="L530" s="1479"/>
      <c r="M530" s="1479"/>
      <c r="N530" s="1479"/>
      <c r="O530" s="1479"/>
      <c r="P530" s="1479"/>
      <c r="Q530" s="1479"/>
      <c r="R530" s="1479"/>
      <c r="S530" s="1479"/>
      <c r="T530" s="1479"/>
      <c r="U530" s="1479"/>
      <c r="V530" s="1479"/>
      <c r="W530" s="1479"/>
      <c r="X530" s="1479"/>
      <c r="Y530" s="1479"/>
      <c r="Z530" s="1479"/>
      <c r="AA530" s="1479"/>
      <c r="AB530" s="1479"/>
      <c r="AC530" s="1479"/>
      <c r="AD530" s="1479"/>
      <c r="AE530" s="1479"/>
      <c r="AF530" s="1479"/>
      <c r="AG530" s="1479"/>
      <c r="AH530" s="1479"/>
      <c r="AI530" s="1479"/>
      <c r="AJ530" s="1479"/>
      <c r="AK530" s="1479"/>
      <c r="AL530" s="1479"/>
      <c r="AM530" s="1479"/>
      <c r="AN530" s="1479"/>
      <c r="AO530" s="1479"/>
      <c r="AP530" s="1479"/>
      <c r="AQ530" s="1479"/>
      <c r="AR530" s="1479"/>
      <c r="AS530" s="1479"/>
      <c r="AT530" s="1479"/>
      <c r="AU530" s="1479"/>
      <c r="AV530" s="1479"/>
      <c r="AW530" s="1479"/>
      <c r="AX530" s="1479"/>
      <c r="AY530" s="1479"/>
      <c r="AZ530" s="1479"/>
      <c r="BA530" s="1479"/>
      <c r="BB530" s="1479"/>
      <c r="BC530" s="1479"/>
      <c r="BD530" s="1479"/>
      <c r="BE530" s="1479"/>
      <c r="BF530" s="1479"/>
      <c r="BG530" s="1479"/>
      <c r="BH530" s="1479"/>
      <c r="BI530" s="1479"/>
      <c r="BJ530" s="388" t="s">
        <v>865</v>
      </c>
    </row>
    <row r="531" spans="1:62" s="384" customFormat="1">
      <c r="A531" s="1479"/>
      <c r="B531" s="1479"/>
      <c r="C531" s="1479"/>
      <c r="D531" s="1479"/>
      <c r="E531" s="1479"/>
      <c r="F531" s="1479"/>
      <c r="G531" s="1479"/>
      <c r="H531" s="1479"/>
      <c r="I531" s="1479"/>
      <c r="J531" s="1479"/>
      <c r="K531" s="1479"/>
      <c r="L531" s="1479"/>
      <c r="M531" s="1479"/>
      <c r="N531" s="1479"/>
      <c r="O531" s="1479"/>
      <c r="P531" s="1479"/>
      <c r="Q531" s="1479"/>
      <c r="R531" s="1479"/>
      <c r="S531" s="1479"/>
      <c r="T531" s="1479"/>
      <c r="U531" s="1479"/>
      <c r="V531" s="1479"/>
      <c r="W531" s="1479"/>
      <c r="X531" s="1479"/>
      <c r="Y531" s="1479"/>
      <c r="Z531" s="1479"/>
      <c r="AA531" s="1479"/>
      <c r="AB531" s="1479"/>
      <c r="AC531" s="1479"/>
      <c r="AD531" s="1479"/>
      <c r="AE531" s="1479"/>
      <c r="AF531" s="1479"/>
      <c r="AG531" s="1479"/>
      <c r="AH531" s="1479"/>
      <c r="AI531" s="1479"/>
      <c r="AJ531" s="1479"/>
      <c r="AK531" s="1479"/>
      <c r="AL531" s="1479"/>
      <c r="AM531" s="1479"/>
      <c r="AN531" s="1479"/>
      <c r="AO531" s="1479"/>
      <c r="AP531" s="1479"/>
      <c r="AQ531" s="1479"/>
      <c r="AR531" s="1479"/>
      <c r="AS531" s="1479"/>
      <c r="AT531" s="1479"/>
      <c r="AU531" s="1479"/>
      <c r="AV531" s="1479"/>
      <c r="AW531" s="1479"/>
      <c r="AX531" s="1479"/>
      <c r="AY531" s="1479"/>
      <c r="AZ531" s="1479"/>
      <c r="BA531" s="1479"/>
      <c r="BB531" s="1479"/>
      <c r="BC531" s="1479"/>
      <c r="BD531" s="1479"/>
      <c r="BE531" s="1479"/>
      <c r="BF531" s="1479"/>
      <c r="BG531" s="1479"/>
      <c r="BH531" s="1479"/>
      <c r="BI531" s="1479"/>
      <c r="BJ531" s="388" t="s">
        <v>865</v>
      </c>
    </row>
    <row r="532" spans="1:62" s="384" customFormat="1">
      <c r="A532" s="1479"/>
      <c r="B532" s="1479"/>
      <c r="C532" s="1479"/>
      <c r="D532" s="1479"/>
      <c r="E532" s="1479"/>
      <c r="F532" s="1479"/>
      <c r="G532" s="1479"/>
      <c r="H532" s="1479"/>
      <c r="I532" s="1479"/>
      <c r="J532" s="1479"/>
      <c r="K532" s="1479"/>
      <c r="L532" s="1479"/>
      <c r="M532" s="1479"/>
      <c r="N532" s="1479"/>
      <c r="O532" s="1479"/>
      <c r="P532" s="1479"/>
      <c r="Q532" s="1479"/>
      <c r="R532" s="1479"/>
      <c r="S532" s="1479"/>
      <c r="T532" s="1479"/>
      <c r="U532" s="1479"/>
      <c r="V532" s="1479"/>
      <c r="W532" s="1479"/>
      <c r="X532" s="1479"/>
      <c r="Y532" s="1479"/>
      <c r="Z532" s="1479"/>
      <c r="AA532" s="1479"/>
      <c r="AB532" s="1479"/>
      <c r="AC532" s="1479"/>
      <c r="AD532" s="1479"/>
      <c r="AE532" s="1479"/>
      <c r="AF532" s="1479"/>
      <c r="AG532" s="1479"/>
      <c r="AH532" s="1479"/>
      <c r="AI532" s="1479"/>
      <c r="AJ532" s="1479"/>
      <c r="AK532" s="1479"/>
      <c r="AL532" s="1479"/>
      <c r="AM532" s="1479"/>
      <c r="AN532" s="1479"/>
      <c r="AO532" s="1479"/>
      <c r="AP532" s="1479"/>
      <c r="AQ532" s="1479"/>
      <c r="AR532" s="1479"/>
      <c r="AS532" s="1479"/>
      <c r="AT532" s="1479"/>
      <c r="AU532" s="1479"/>
      <c r="AV532" s="1479"/>
      <c r="AW532" s="1479"/>
      <c r="AX532" s="1479"/>
      <c r="AY532" s="1479"/>
      <c r="AZ532" s="1479"/>
      <c r="BA532" s="1479"/>
      <c r="BB532" s="1479"/>
      <c r="BC532" s="1479"/>
      <c r="BD532" s="1479"/>
      <c r="BE532" s="1479"/>
      <c r="BF532" s="1479"/>
      <c r="BG532" s="1479"/>
      <c r="BH532" s="1479"/>
      <c r="BI532" s="1479"/>
      <c r="BJ532" s="388" t="s">
        <v>865</v>
      </c>
    </row>
    <row r="533" spans="1:62" s="384" customFormat="1">
      <c r="A533" s="1479"/>
      <c r="B533" s="1479"/>
      <c r="C533" s="1479"/>
      <c r="D533" s="1479"/>
      <c r="E533" s="1479"/>
      <c r="F533" s="1479"/>
      <c r="G533" s="1479"/>
      <c r="H533" s="1479"/>
      <c r="I533" s="1479"/>
      <c r="J533" s="1479"/>
      <c r="K533" s="1479"/>
      <c r="L533" s="1479"/>
      <c r="M533" s="1479"/>
      <c r="N533" s="1479"/>
      <c r="O533" s="1479"/>
      <c r="P533" s="1479"/>
      <c r="Q533" s="1479"/>
      <c r="R533" s="1479"/>
      <c r="S533" s="1479"/>
      <c r="T533" s="1479"/>
      <c r="U533" s="1479"/>
      <c r="V533" s="1479"/>
      <c r="W533" s="1479"/>
      <c r="X533" s="1479"/>
      <c r="Y533" s="1479"/>
      <c r="Z533" s="1479"/>
      <c r="AA533" s="1479"/>
      <c r="AB533" s="1479"/>
      <c r="AC533" s="1479"/>
      <c r="AD533" s="1479"/>
      <c r="AE533" s="1479"/>
      <c r="AF533" s="1479"/>
      <c r="AG533" s="1479"/>
      <c r="AH533" s="1479"/>
      <c r="AI533" s="1479"/>
      <c r="AJ533" s="1479"/>
      <c r="AK533" s="1479"/>
      <c r="AL533" s="1479"/>
      <c r="AM533" s="1479"/>
      <c r="AN533" s="1479"/>
      <c r="AO533" s="1479"/>
      <c r="AP533" s="1479"/>
      <c r="AQ533" s="1479"/>
      <c r="AR533" s="1479"/>
      <c r="AS533" s="1479"/>
      <c r="AT533" s="1479"/>
      <c r="AU533" s="1479"/>
      <c r="AV533" s="1479"/>
      <c r="AW533" s="1479"/>
      <c r="AX533" s="1479"/>
      <c r="AY533" s="1479"/>
      <c r="AZ533" s="1479"/>
      <c r="BA533" s="1479"/>
      <c r="BB533" s="1479"/>
      <c r="BC533" s="1479"/>
      <c r="BD533" s="1479"/>
      <c r="BE533" s="1479"/>
      <c r="BF533" s="1479"/>
      <c r="BG533" s="1479"/>
      <c r="BH533" s="1479"/>
      <c r="BI533" s="1479"/>
      <c r="BJ533" s="388" t="s">
        <v>865</v>
      </c>
    </row>
    <row r="534" spans="1:62" s="384" customFormat="1">
      <c r="A534" s="1479"/>
      <c r="B534" s="1479"/>
      <c r="C534" s="1479"/>
      <c r="D534" s="1479"/>
      <c r="E534" s="1479"/>
      <c r="F534" s="1479"/>
      <c r="G534" s="1479"/>
      <c r="H534" s="1479"/>
      <c r="I534" s="1479"/>
      <c r="J534" s="1479"/>
      <c r="K534" s="1479"/>
      <c r="L534" s="1479"/>
      <c r="M534" s="1479"/>
      <c r="N534" s="1479"/>
      <c r="O534" s="1479"/>
      <c r="P534" s="1479"/>
      <c r="Q534" s="1479"/>
      <c r="R534" s="1479"/>
      <c r="S534" s="1479"/>
      <c r="T534" s="1479"/>
      <c r="U534" s="1479"/>
      <c r="V534" s="1479"/>
      <c r="W534" s="1479"/>
      <c r="X534" s="1479"/>
      <c r="Y534" s="1479"/>
      <c r="Z534" s="1479"/>
      <c r="AA534" s="1479"/>
      <c r="AB534" s="1479"/>
      <c r="AC534" s="1479"/>
      <c r="AD534" s="1479"/>
      <c r="AE534" s="1479"/>
      <c r="AF534" s="1479"/>
      <c r="AG534" s="1479"/>
      <c r="AH534" s="1479"/>
      <c r="AI534" s="1479"/>
      <c r="AJ534" s="1479"/>
      <c r="AK534" s="1479"/>
      <c r="AL534" s="1479"/>
      <c r="AM534" s="1479"/>
      <c r="AN534" s="1479"/>
      <c r="AO534" s="1479"/>
      <c r="AP534" s="1479"/>
      <c r="AQ534" s="1479"/>
      <c r="AR534" s="1479"/>
      <c r="AS534" s="1479"/>
      <c r="AT534" s="1479"/>
      <c r="AU534" s="1479"/>
      <c r="AV534" s="1479"/>
      <c r="AW534" s="1479"/>
      <c r="AX534" s="1479"/>
      <c r="AY534" s="1479"/>
      <c r="AZ534" s="1479"/>
      <c r="BA534" s="1479"/>
      <c r="BB534" s="1479"/>
      <c r="BC534" s="1479"/>
      <c r="BD534" s="1479"/>
      <c r="BE534" s="1479"/>
      <c r="BF534" s="1479"/>
      <c r="BG534" s="1479"/>
      <c r="BH534" s="1479"/>
      <c r="BI534" s="1479"/>
      <c r="BJ534" s="388" t="s">
        <v>865</v>
      </c>
    </row>
    <row r="535" spans="1:62" s="384" customFormat="1">
      <c r="A535" s="1479"/>
      <c r="B535" s="1479"/>
      <c r="C535" s="1479"/>
      <c r="D535" s="1479"/>
      <c r="E535" s="1479"/>
      <c r="F535" s="1479"/>
      <c r="G535" s="1479"/>
      <c r="H535" s="1479"/>
      <c r="I535" s="1479"/>
      <c r="J535" s="1479"/>
      <c r="K535" s="1479"/>
      <c r="L535" s="1479"/>
      <c r="M535" s="1479"/>
      <c r="N535" s="1479"/>
      <c r="O535" s="1479"/>
      <c r="P535" s="1479"/>
      <c r="Q535" s="1479"/>
      <c r="R535" s="1479"/>
      <c r="S535" s="1479"/>
      <c r="T535" s="1479"/>
      <c r="U535" s="1479"/>
      <c r="V535" s="1479"/>
      <c r="W535" s="1479"/>
      <c r="X535" s="1479"/>
      <c r="Y535" s="1479"/>
      <c r="Z535" s="1479"/>
      <c r="AA535" s="1479"/>
      <c r="AB535" s="1479"/>
      <c r="AC535" s="1479"/>
      <c r="AD535" s="1479"/>
      <c r="AE535" s="1479"/>
      <c r="AF535" s="1479"/>
      <c r="AG535" s="1479"/>
      <c r="AH535" s="1479"/>
      <c r="AI535" s="1479"/>
      <c r="AJ535" s="1479"/>
      <c r="AK535" s="1479"/>
      <c r="AL535" s="1479"/>
      <c r="AM535" s="1479"/>
      <c r="AN535" s="1479"/>
      <c r="AO535" s="1479"/>
      <c r="AP535" s="1479"/>
      <c r="AQ535" s="1479"/>
      <c r="AR535" s="1479"/>
      <c r="AS535" s="1479"/>
      <c r="AT535" s="1479"/>
      <c r="AU535" s="1479"/>
      <c r="AV535" s="1479"/>
      <c r="AW535" s="1479"/>
      <c r="AX535" s="1479"/>
      <c r="AY535" s="1479"/>
      <c r="AZ535" s="1479"/>
      <c r="BA535" s="1479"/>
      <c r="BB535" s="1479"/>
      <c r="BC535" s="1479"/>
      <c r="BD535" s="1479"/>
      <c r="BE535" s="1479"/>
      <c r="BF535" s="1479"/>
      <c r="BG535" s="1479"/>
      <c r="BH535" s="1479"/>
      <c r="BI535" s="1479"/>
      <c r="BJ535" s="388" t="s">
        <v>865</v>
      </c>
    </row>
    <row r="536" spans="1:62" s="384" customFormat="1">
      <c r="A536" s="1479"/>
      <c r="B536" s="1479"/>
      <c r="C536" s="1479"/>
      <c r="D536" s="1479"/>
      <c r="E536" s="1479"/>
      <c r="F536" s="1479"/>
      <c r="G536" s="1479"/>
      <c r="H536" s="1479"/>
      <c r="I536" s="1479"/>
      <c r="J536" s="1479"/>
      <c r="K536" s="1479"/>
      <c r="L536" s="1479"/>
      <c r="M536" s="1479"/>
      <c r="N536" s="1479"/>
      <c r="O536" s="1479"/>
      <c r="P536" s="1479"/>
      <c r="Q536" s="1479"/>
      <c r="R536" s="1479"/>
      <c r="S536" s="1479"/>
      <c r="T536" s="1479"/>
      <c r="U536" s="1479"/>
      <c r="V536" s="1479"/>
      <c r="W536" s="1479"/>
      <c r="X536" s="1479"/>
      <c r="Y536" s="1479"/>
      <c r="Z536" s="1479"/>
      <c r="AA536" s="1479"/>
      <c r="AB536" s="1479"/>
      <c r="AC536" s="1479"/>
      <c r="AD536" s="1479"/>
      <c r="AE536" s="1479"/>
      <c r="AF536" s="1479"/>
      <c r="AG536" s="1479"/>
      <c r="AH536" s="1479"/>
      <c r="AI536" s="1479"/>
      <c r="AJ536" s="1479"/>
      <c r="AK536" s="1479"/>
      <c r="AL536" s="1479"/>
      <c r="AM536" s="1479"/>
      <c r="AN536" s="1479"/>
      <c r="AO536" s="1479"/>
      <c r="AP536" s="1479"/>
      <c r="AQ536" s="1479"/>
      <c r="AR536" s="1479"/>
      <c r="AS536" s="1479"/>
      <c r="AT536" s="1479"/>
      <c r="AU536" s="1479"/>
      <c r="AV536" s="1479"/>
      <c r="AW536" s="1479"/>
      <c r="AX536" s="1479"/>
      <c r="AY536" s="1479"/>
      <c r="AZ536" s="1479"/>
      <c r="BA536" s="1479"/>
      <c r="BB536" s="1479"/>
      <c r="BC536" s="1479"/>
      <c r="BD536" s="1479"/>
      <c r="BE536" s="1479"/>
      <c r="BF536" s="1479"/>
      <c r="BG536" s="1479"/>
      <c r="BH536" s="1479"/>
      <c r="BI536" s="1479"/>
      <c r="BJ536" s="388" t="s">
        <v>865</v>
      </c>
    </row>
    <row r="537" spans="1:62" s="384" customFormat="1">
      <c r="A537" s="1479"/>
      <c r="B537" s="1479"/>
      <c r="C537" s="1479"/>
      <c r="D537" s="1479"/>
      <c r="E537" s="1479"/>
      <c r="F537" s="1479"/>
      <c r="G537" s="1479"/>
      <c r="H537" s="1479"/>
      <c r="I537" s="1479"/>
      <c r="J537" s="1479"/>
      <c r="K537" s="1479"/>
      <c r="L537" s="1479"/>
      <c r="M537" s="1479"/>
      <c r="N537" s="1479"/>
      <c r="O537" s="1479"/>
      <c r="P537" s="1479"/>
      <c r="Q537" s="1479"/>
      <c r="R537" s="1479"/>
      <c r="S537" s="1479"/>
      <c r="T537" s="1479"/>
      <c r="U537" s="1479"/>
      <c r="V537" s="1479"/>
      <c r="W537" s="1479"/>
      <c r="X537" s="1479"/>
      <c r="Y537" s="1479"/>
      <c r="Z537" s="1479"/>
      <c r="AA537" s="1479"/>
      <c r="AB537" s="1479"/>
      <c r="AC537" s="1479"/>
      <c r="AD537" s="1479"/>
      <c r="AE537" s="1479"/>
      <c r="AF537" s="1479"/>
      <c r="AG537" s="1479"/>
      <c r="AH537" s="1479"/>
      <c r="AI537" s="1479"/>
      <c r="AJ537" s="1479"/>
      <c r="AK537" s="1479"/>
      <c r="AL537" s="1479"/>
      <c r="AM537" s="1479"/>
      <c r="AN537" s="1479"/>
      <c r="AO537" s="1479"/>
      <c r="AP537" s="1479"/>
      <c r="AQ537" s="1479"/>
      <c r="AR537" s="1479"/>
      <c r="AS537" s="1479"/>
      <c r="AT537" s="1479"/>
      <c r="AU537" s="1479"/>
      <c r="AV537" s="1479"/>
      <c r="AW537" s="1479"/>
      <c r="AX537" s="1479"/>
      <c r="AY537" s="1479"/>
      <c r="AZ537" s="1479"/>
      <c r="BA537" s="1479"/>
      <c r="BB537" s="1479"/>
      <c r="BC537" s="1479"/>
      <c r="BD537" s="1479"/>
      <c r="BE537" s="1479"/>
      <c r="BF537" s="1479"/>
      <c r="BG537" s="1479"/>
      <c r="BH537" s="1479"/>
      <c r="BI537" s="1479"/>
      <c r="BJ537" s="388" t="s">
        <v>865</v>
      </c>
    </row>
    <row r="538" spans="1:62" s="384" customFormat="1">
      <c r="A538" s="1479"/>
      <c r="B538" s="1479"/>
      <c r="C538" s="1479"/>
      <c r="D538" s="1479"/>
      <c r="E538" s="1479"/>
      <c r="F538" s="1479"/>
      <c r="G538" s="1479"/>
      <c r="H538" s="1479"/>
      <c r="I538" s="1479"/>
      <c r="J538" s="1479"/>
      <c r="K538" s="1479"/>
      <c r="L538" s="1479"/>
      <c r="M538" s="1479"/>
      <c r="N538" s="1479"/>
      <c r="O538" s="1479"/>
      <c r="P538" s="1479"/>
      <c r="Q538" s="1479"/>
      <c r="R538" s="1479"/>
      <c r="S538" s="1479"/>
      <c r="T538" s="1479"/>
      <c r="U538" s="1479"/>
      <c r="V538" s="1479"/>
      <c r="W538" s="1479"/>
      <c r="X538" s="1479"/>
      <c r="Y538" s="1479"/>
      <c r="Z538" s="1479"/>
      <c r="AA538" s="1479"/>
      <c r="AB538" s="1479"/>
      <c r="AC538" s="1479"/>
      <c r="AD538" s="1479"/>
      <c r="AE538" s="1479"/>
      <c r="AF538" s="1479"/>
      <c r="AG538" s="1479"/>
      <c r="AH538" s="1479"/>
      <c r="AI538" s="1479"/>
      <c r="AJ538" s="1479"/>
      <c r="AK538" s="1479"/>
      <c r="AL538" s="1479"/>
      <c r="AM538" s="1479"/>
      <c r="AN538" s="1479"/>
      <c r="AO538" s="1479"/>
      <c r="AP538" s="1479"/>
      <c r="AQ538" s="1479"/>
      <c r="AR538" s="1479"/>
      <c r="AS538" s="1479"/>
      <c r="AT538" s="1479"/>
      <c r="AU538" s="1479"/>
      <c r="AV538" s="1479"/>
      <c r="AW538" s="1479"/>
      <c r="AX538" s="1479"/>
      <c r="AY538" s="1479"/>
      <c r="AZ538" s="1479"/>
      <c r="BA538" s="1479"/>
      <c r="BB538" s="1479"/>
      <c r="BC538" s="1479"/>
      <c r="BD538" s="1479"/>
      <c r="BE538" s="1479"/>
      <c r="BF538" s="1479"/>
      <c r="BG538" s="1479"/>
      <c r="BH538" s="1479"/>
      <c r="BI538" s="1479"/>
      <c r="BJ538" s="388" t="s">
        <v>865</v>
      </c>
    </row>
    <row r="539" spans="1:62" s="384" customFormat="1">
      <c r="A539" s="1479"/>
      <c r="B539" s="1479"/>
      <c r="C539" s="1479"/>
      <c r="D539" s="1479"/>
      <c r="E539" s="1479"/>
      <c r="F539" s="1479"/>
      <c r="G539" s="1479"/>
      <c r="H539" s="1479"/>
      <c r="I539" s="1479"/>
      <c r="J539" s="1479"/>
      <c r="K539" s="1479"/>
      <c r="L539" s="1479"/>
      <c r="M539" s="1479"/>
      <c r="N539" s="1479"/>
      <c r="O539" s="1479"/>
      <c r="P539" s="1479"/>
      <c r="Q539" s="1479"/>
      <c r="R539" s="1479"/>
      <c r="S539" s="1479"/>
      <c r="T539" s="1479"/>
      <c r="U539" s="1479"/>
      <c r="V539" s="1479"/>
      <c r="W539" s="1479"/>
      <c r="X539" s="1479"/>
      <c r="Y539" s="1479"/>
      <c r="Z539" s="1479"/>
      <c r="AA539" s="1479"/>
      <c r="AB539" s="1479"/>
      <c r="AC539" s="1479"/>
      <c r="AD539" s="1479"/>
      <c r="AE539" s="1479"/>
      <c r="AF539" s="1479"/>
      <c r="AG539" s="1479"/>
      <c r="AH539" s="1479"/>
      <c r="AI539" s="1479"/>
      <c r="AJ539" s="1479"/>
      <c r="AK539" s="1479"/>
      <c r="AL539" s="1479"/>
      <c r="AM539" s="1479"/>
      <c r="AN539" s="1479"/>
      <c r="AO539" s="1479"/>
      <c r="AP539" s="1479"/>
      <c r="AQ539" s="1479"/>
      <c r="AR539" s="1479"/>
      <c r="AS539" s="1479"/>
      <c r="AT539" s="1479"/>
      <c r="AU539" s="1479"/>
      <c r="AV539" s="1479"/>
      <c r="AW539" s="1479"/>
      <c r="AX539" s="1479"/>
      <c r="AY539" s="1479"/>
      <c r="AZ539" s="1479"/>
      <c r="BA539" s="1479"/>
      <c r="BB539" s="1479"/>
      <c r="BC539" s="1479"/>
      <c r="BD539" s="1479"/>
      <c r="BE539" s="1479"/>
      <c r="BF539" s="1479"/>
      <c r="BG539" s="1479"/>
      <c r="BH539" s="1479"/>
      <c r="BI539" s="1479"/>
      <c r="BJ539" s="388" t="s">
        <v>865</v>
      </c>
    </row>
    <row r="540" spans="1:62" s="384" customFormat="1">
      <c r="A540" s="1479"/>
      <c r="B540" s="1479"/>
      <c r="C540" s="1479"/>
      <c r="D540" s="1479"/>
      <c r="E540" s="1479"/>
      <c r="F540" s="1479"/>
      <c r="G540" s="1479"/>
      <c r="H540" s="1479"/>
      <c r="I540" s="1479"/>
      <c r="J540" s="1479"/>
      <c r="K540" s="1479"/>
      <c r="L540" s="1479"/>
      <c r="M540" s="1479"/>
      <c r="N540" s="1479"/>
      <c r="O540" s="1479"/>
      <c r="P540" s="1479"/>
      <c r="Q540" s="1479"/>
      <c r="R540" s="1479"/>
      <c r="S540" s="1479"/>
      <c r="T540" s="1479"/>
      <c r="U540" s="1479"/>
      <c r="V540" s="1479"/>
      <c r="W540" s="1479"/>
      <c r="X540" s="1479"/>
      <c r="Y540" s="1479"/>
      <c r="Z540" s="1479"/>
      <c r="AA540" s="1479"/>
      <c r="AB540" s="1479"/>
      <c r="AC540" s="1479"/>
      <c r="AD540" s="1479"/>
      <c r="AE540" s="1479"/>
      <c r="AF540" s="1479"/>
      <c r="AG540" s="1479"/>
      <c r="AH540" s="1479"/>
      <c r="AI540" s="1479"/>
      <c r="AJ540" s="1479"/>
      <c r="AK540" s="1479"/>
      <c r="AL540" s="1479"/>
      <c r="AM540" s="1479"/>
      <c r="AN540" s="1479"/>
      <c r="AO540" s="1479"/>
      <c r="AP540" s="1479"/>
      <c r="AQ540" s="1479"/>
      <c r="AR540" s="1479"/>
      <c r="AS540" s="1479"/>
      <c r="AT540" s="1479"/>
      <c r="AU540" s="1479"/>
      <c r="AV540" s="1479"/>
      <c r="AW540" s="1479"/>
      <c r="AX540" s="1479"/>
      <c r="AY540" s="1479"/>
      <c r="AZ540" s="1479"/>
      <c r="BA540" s="1479"/>
      <c r="BB540" s="1479"/>
      <c r="BC540" s="1479"/>
      <c r="BD540" s="1479"/>
      <c r="BE540" s="1479"/>
      <c r="BF540" s="1479"/>
      <c r="BG540" s="1479"/>
      <c r="BH540" s="1479"/>
      <c r="BI540" s="1479"/>
      <c r="BJ540" s="388" t="s">
        <v>865</v>
      </c>
    </row>
    <row r="541" spans="1:62" s="384" customFormat="1">
      <c r="A541" s="1479"/>
      <c r="B541" s="1479"/>
      <c r="C541" s="1479"/>
      <c r="D541" s="1479"/>
      <c r="E541" s="1479"/>
      <c r="F541" s="1479"/>
      <c r="G541" s="1479"/>
      <c r="H541" s="1479"/>
      <c r="I541" s="1479"/>
      <c r="J541" s="1479"/>
      <c r="K541" s="1479"/>
      <c r="L541" s="1479"/>
      <c r="M541" s="1479"/>
      <c r="N541" s="1479"/>
      <c r="O541" s="1479"/>
      <c r="P541" s="1479"/>
      <c r="Q541" s="1479"/>
      <c r="R541" s="1479"/>
      <c r="S541" s="1479"/>
      <c r="T541" s="1479"/>
      <c r="U541" s="1479"/>
      <c r="V541" s="1479"/>
      <c r="W541" s="1479"/>
      <c r="X541" s="1479"/>
      <c r="Y541" s="1479"/>
      <c r="Z541" s="1479"/>
      <c r="AA541" s="1479"/>
      <c r="AB541" s="1479"/>
      <c r="AC541" s="1479"/>
      <c r="AD541" s="1479"/>
      <c r="AE541" s="1479"/>
      <c r="AF541" s="1479"/>
      <c r="AG541" s="1479"/>
      <c r="AH541" s="1479"/>
      <c r="AI541" s="1479"/>
      <c r="AJ541" s="1479"/>
      <c r="AK541" s="1479"/>
      <c r="AL541" s="1479"/>
      <c r="AM541" s="1479"/>
      <c r="AN541" s="1479"/>
      <c r="AO541" s="1479"/>
      <c r="AP541" s="1479"/>
      <c r="AQ541" s="1479"/>
      <c r="AR541" s="1479"/>
      <c r="AS541" s="1479"/>
      <c r="AT541" s="1479"/>
      <c r="AU541" s="1479"/>
      <c r="AV541" s="1479"/>
      <c r="AW541" s="1479"/>
      <c r="AX541" s="1479"/>
      <c r="AY541" s="1479"/>
      <c r="AZ541" s="1479"/>
      <c r="BA541" s="1479"/>
      <c r="BB541" s="1479"/>
      <c r="BC541" s="1479"/>
      <c r="BD541" s="1479"/>
      <c r="BE541" s="1479"/>
      <c r="BF541" s="1479"/>
      <c r="BG541" s="1479"/>
      <c r="BH541" s="1479"/>
      <c r="BI541" s="1479"/>
      <c r="BJ541" s="388" t="s">
        <v>865</v>
      </c>
    </row>
    <row r="542" spans="1:62" s="384" customFormat="1">
      <c r="A542" s="1479"/>
      <c r="B542" s="1479"/>
      <c r="C542" s="1479"/>
      <c r="D542" s="1479"/>
      <c r="E542" s="1479"/>
      <c r="F542" s="1479"/>
      <c r="G542" s="1479"/>
      <c r="H542" s="1479"/>
      <c r="I542" s="1479"/>
      <c r="J542" s="1479"/>
      <c r="K542" s="1479"/>
      <c r="L542" s="1479"/>
      <c r="M542" s="1479"/>
      <c r="N542" s="1479"/>
      <c r="O542" s="1479"/>
      <c r="P542" s="1479"/>
      <c r="Q542" s="1479"/>
      <c r="R542" s="1479"/>
      <c r="S542" s="1479"/>
      <c r="T542" s="1479"/>
      <c r="U542" s="1479"/>
      <c r="V542" s="1479"/>
      <c r="W542" s="1479"/>
      <c r="X542" s="1479"/>
      <c r="Y542" s="1479"/>
      <c r="Z542" s="1479"/>
      <c r="AA542" s="1479"/>
      <c r="AB542" s="1479"/>
      <c r="AC542" s="1479"/>
      <c r="AD542" s="1479"/>
      <c r="AE542" s="1479"/>
      <c r="AF542" s="1479"/>
      <c r="AG542" s="1479"/>
      <c r="AH542" s="1479"/>
      <c r="AI542" s="1479"/>
      <c r="AJ542" s="1479"/>
      <c r="AK542" s="1479"/>
      <c r="AL542" s="1479"/>
      <c r="AM542" s="1479"/>
      <c r="AN542" s="1479"/>
      <c r="AO542" s="1479"/>
      <c r="AP542" s="1479"/>
      <c r="AQ542" s="1479"/>
      <c r="AR542" s="1479"/>
      <c r="AS542" s="1479"/>
      <c r="AT542" s="1479"/>
      <c r="AU542" s="1479"/>
      <c r="AV542" s="1479"/>
      <c r="AW542" s="1479"/>
      <c r="AX542" s="1479"/>
      <c r="AY542" s="1479"/>
      <c r="AZ542" s="1479"/>
      <c r="BA542" s="1479"/>
      <c r="BB542" s="1479"/>
      <c r="BC542" s="1479"/>
      <c r="BD542" s="1479"/>
      <c r="BE542" s="1479"/>
      <c r="BF542" s="1479"/>
      <c r="BG542" s="1479"/>
      <c r="BH542" s="1479"/>
      <c r="BI542" s="1479"/>
      <c r="BJ542" s="388" t="s">
        <v>865</v>
      </c>
    </row>
    <row r="543" spans="1:62" s="384" customFormat="1">
      <c r="A543" s="1479"/>
      <c r="B543" s="1479"/>
      <c r="C543" s="1479"/>
      <c r="D543" s="1479"/>
      <c r="E543" s="1479"/>
      <c r="F543" s="1479"/>
      <c r="G543" s="1479"/>
      <c r="H543" s="1479"/>
      <c r="I543" s="1479"/>
      <c r="J543" s="1479"/>
      <c r="K543" s="1479"/>
      <c r="L543" s="1479"/>
      <c r="M543" s="1479"/>
      <c r="N543" s="1479"/>
      <c r="O543" s="1479"/>
      <c r="P543" s="1479"/>
      <c r="Q543" s="1479"/>
      <c r="R543" s="1479"/>
      <c r="S543" s="1479"/>
      <c r="T543" s="1479"/>
      <c r="U543" s="1479"/>
      <c r="V543" s="1479"/>
      <c r="W543" s="1479"/>
      <c r="X543" s="1479"/>
      <c r="Y543" s="1479"/>
      <c r="Z543" s="1479"/>
      <c r="AA543" s="1479"/>
      <c r="AB543" s="1479"/>
      <c r="AC543" s="1479"/>
      <c r="AD543" s="1479"/>
      <c r="AE543" s="1479"/>
      <c r="AF543" s="1479"/>
      <c r="AG543" s="1479"/>
      <c r="AH543" s="1479"/>
      <c r="AI543" s="1479"/>
      <c r="AJ543" s="1479"/>
      <c r="AK543" s="1479"/>
      <c r="AL543" s="1479"/>
      <c r="AM543" s="1479"/>
      <c r="AN543" s="1479"/>
      <c r="AO543" s="1479"/>
      <c r="AP543" s="1479"/>
      <c r="AQ543" s="1479"/>
      <c r="AR543" s="1479"/>
      <c r="AS543" s="1479"/>
      <c r="AT543" s="1479"/>
      <c r="AU543" s="1479"/>
      <c r="AV543" s="1479"/>
      <c r="AW543" s="1479"/>
      <c r="AX543" s="1479"/>
      <c r="AY543" s="1479"/>
      <c r="AZ543" s="1479"/>
      <c r="BA543" s="1479"/>
      <c r="BB543" s="1479"/>
      <c r="BC543" s="1479"/>
      <c r="BD543" s="1479"/>
      <c r="BE543" s="1479"/>
      <c r="BF543" s="1479"/>
      <c r="BG543" s="1479"/>
      <c r="BH543" s="1479"/>
      <c r="BI543" s="1479"/>
      <c r="BJ543" s="388" t="s">
        <v>865</v>
      </c>
    </row>
    <row r="544" spans="1:62" s="384" customFormat="1">
      <c r="A544" s="1479"/>
      <c r="B544" s="1479"/>
      <c r="C544" s="1479"/>
      <c r="D544" s="1479"/>
      <c r="E544" s="1479"/>
      <c r="F544" s="1479"/>
      <c r="G544" s="1479"/>
      <c r="H544" s="1479"/>
      <c r="I544" s="1479"/>
      <c r="J544" s="1479"/>
      <c r="K544" s="1479"/>
      <c r="L544" s="1479"/>
      <c r="M544" s="1479"/>
      <c r="N544" s="1479"/>
      <c r="O544" s="1479"/>
      <c r="P544" s="1479"/>
      <c r="Q544" s="1479"/>
      <c r="R544" s="1479"/>
      <c r="S544" s="1479"/>
      <c r="T544" s="1479"/>
      <c r="U544" s="1479"/>
      <c r="V544" s="1479"/>
      <c r="W544" s="1479"/>
      <c r="X544" s="1479"/>
      <c r="Y544" s="1479"/>
      <c r="Z544" s="1479"/>
      <c r="AA544" s="1479"/>
      <c r="AB544" s="1479"/>
      <c r="AC544" s="1479"/>
      <c r="AD544" s="1479"/>
      <c r="AE544" s="1479"/>
      <c r="AF544" s="1479"/>
      <c r="AG544" s="1479"/>
      <c r="AH544" s="1479"/>
      <c r="AI544" s="1479"/>
      <c r="AJ544" s="1479"/>
      <c r="AK544" s="1479"/>
      <c r="AL544" s="1479"/>
      <c r="AM544" s="1479"/>
      <c r="AN544" s="1479"/>
      <c r="AO544" s="1479"/>
      <c r="AP544" s="1479"/>
      <c r="AQ544" s="1479"/>
      <c r="AR544" s="1479"/>
      <c r="AS544" s="1479"/>
      <c r="AT544" s="1479"/>
      <c r="AU544" s="1479"/>
      <c r="AV544" s="1479"/>
      <c r="AW544" s="1479"/>
      <c r="AX544" s="1479"/>
      <c r="AY544" s="1479"/>
      <c r="AZ544" s="1479"/>
      <c r="BA544" s="1479"/>
      <c r="BB544" s="1479"/>
      <c r="BC544" s="1479"/>
      <c r="BD544" s="1479"/>
      <c r="BE544" s="1479"/>
      <c r="BF544" s="1479"/>
      <c r="BG544" s="1479"/>
      <c r="BH544" s="1479"/>
      <c r="BI544" s="1479"/>
      <c r="BJ544" s="388" t="s">
        <v>865</v>
      </c>
    </row>
    <row r="545" spans="1:62" s="384" customFormat="1">
      <c r="A545" s="1479"/>
      <c r="B545" s="1479"/>
      <c r="C545" s="1479"/>
      <c r="D545" s="1479"/>
      <c r="E545" s="1479"/>
      <c r="F545" s="1479"/>
      <c r="G545" s="1479"/>
      <c r="H545" s="1479"/>
      <c r="I545" s="1479"/>
      <c r="J545" s="1479"/>
      <c r="K545" s="1479"/>
      <c r="L545" s="1479"/>
      <c r="M545" s="1479"/>
      <c r="N545" s="1479"/>
      <c r="O545" s="1479"/>
      <c r="P545" s="1479"/>
      <c r="Q545" s="1479"/>
      <c r="R545" s="1479"/>
      <c r="S545" s="1479"/>
      <c r="T545" s="1479"/>
      <c r="U545" s="1479"/>
      <c r="V545" s="1479"/>
      <c r="W545" s="1479"/>
      <c r="X545" s="1479"/>
      <c r="Y545" s="1479"/>
      <c r="Z545" s="1479"/>
      <c r="AA545" s="1479"/>
      <c r="AB545" s="1479"/>
      <c r="AC545" s="1479"/>
      <c r="AD545" s="1479"/>
      <c r="AE545" s="1479"/>
      <c r="AF545" s="1479"/>
      <c r="AG545" s="1479"/>
      <c r="AH545" s="1479"/>
      <c r="AI545" s="1479"/>
      <c r="AJ545" s="1479"/>
      <c r="AK545" s="1479"/>
      <c r="AL545" s="1479"/>
      <c r="AM545" s="1479"/>
      <c r="AN545" s="1479"/>
      <c r="AO545" s="1479"/>
      <c r="AP545" s="1479"/>
      <c r="AQ545" s="1479"/>
      <c r="AR545" s="1479"/>
      <c r="AS545" s="1479"/>
      <c r="AT545" s="1479"/>
      <c r="AU545" s="1479"/>
      <c r="AV545" s="1479"/>
      <c r="AW545" s="1479"/>
      <c r="AX545" s="1479"/>
      <c r="AY545" s="1479"/>
      <c r="AZ545" s="1479"/>
      <c r="BA545" s="1479"/>
      <c r="BB545" s="1479"/>
      <c r="BC545" s="1479"/>
      <c r="BD545" s="1479"/>
      <c r="BE545" s="1479"/>
      <c r="BF545" s="1479"/>
      <c r="BG545" s="1479"/>
      <c r="BH545" s="1479"/>
      <c r="BI545" s="1479"/>
      <c r="BJ545" s="388" t="s">
        <v>865</v>
      </c>
    </row>
    <row r="546" spans="1:62" s="384" customFormat="1">
      <c r="A546" s="1479"/>
      <c r="B546" s="1479"/>
      <c r="C546" s="1479"/>
      <c r="D546" s="1479"/>
      <c r="E546" s="1479"/>
      <c r="F546" s="1479"/>
      <c r="G546" s="1479"/>
      <c r="H546" s="1479"/>
      <c r="I546" s="1479"/>
      <c r="J546" s="1479"/>
      <c r="K546" s="1479"/>
      <c r="L546" s="1479"/>
      <c r="M546" s="1479"/>
      <c r="N546" s="1479"/>
      <c r="O546" s="1479"/>
      <c r="P546" s="1479"/>
      <c r="Q546" s="1479"/>
      <c r="R546" s="1479"/>
      <c r="S546" s="1479"/>
      <c r="T546" s="1479"/>
      <c r="U546" s="1479"/>
      <c r="V546" s="1479"/>
      <c r="W546" s="1479"/>
      <c r="X546" s="1479"/>
      <c r="Y546" s="1479"/>
      <c r="Z546" s="1479"/>
      <c r="AA546" s="1479"/>
      <c r="AB546" s="1479"/>
      <c r="AC546" s="1479"/>
      <c r="AD546" s="1479"/>
      <c r="AE546" s="1479"/>
      <c r="AF546" s="1479"/>
      <c r="AG546" s="1479"/>
      <c r="AH546" s="1479"/>
      <c r="AI546" s="1479"/>
      <c r="AJ546" s="1479"/>
      <c r="AK546" s="1479"/>
      <c r="AL546" s="1479"/>
      <c r="AM546" s="1479"/>
      <c r="AN546" s="1479"/>
      <c r="AO546" s="1479"/>
      <c r="AP546" s="1479"/>
      <c r="AQ546" s="1479"/>
      <c r="AR546" s="1479"/>
      <c r="AS546" s="1479"/>
      <c r="AT546" s="1479"/>
      <c r="AU546" s="1479"/>
      <c r="AV546" s="1479"/>
      <c r="AW546" s="1479"/>
      <c r="AX546" s="1479"/>
      <c r="AY546" s="1479"/>
      <c r="AZ546" s="1479"/>
      <c r="BA546" s="1479"/>
      <c r="BB546" s="1479"/>
      <c r="BC546" s="1479"/>
      <c r="BD546" s="1479"/>
      <c r="BE546" s="1479"/>
      <c r="BF546" s="1479"/>
      <c r="BG546" s="1479"/>
      <c r="BH546" s="1479"/>
      <c r="BI546" s="1479"/>
      <c r="BJ546" s="388" t="s">
        <v>865</v>
      </c>
    </row>
    <row r="547" spans="1:62" s="384" customFormat="1">
      <c r="A547" s="1479"/>
      <c r="B547" s="1479"/>
      <c r="C547" s="1479"/>
      <c r="D547" s="1479"/>
      <c r="E547" s="1479"/>
      <c r="F547" s="1479"/>
      <c r="G547" s="1479"/>
      <c r="H547" s="1479"/>
      <c r="I547" s="1479"/>
      <c r="J547" s="1479"/>
      <c r="K547" s="1479"/>
      <c r="L547" s="1479"/>
      <c r="M547" s="1479"/>
      <c r="N547" s="1479"/>
      <c r="O547" s="1479"/>
      <c r="P547" s="1479"/>
      <c r="Q547" s="1479"/>
      <c r="R547" s="1479"/>
      <c r="S547" s="1479"/>
      <c r="T547" s="1479"/>
      <c r="U547" s="1479"/>
      <c r="V547" s="1479"/>
      <c r="W547" s="1479"/>
      <c r="X547" s="1479"/>
      <c r="Y547" s="1479"/>
      <c r="Z547" s="1479"/>
      <c r="AA547" s="1479"/>
      <c r="AB547" s="1479"/>
      <c r="AC547" s="1479"/>
      <c r="AD547" s="1479"/>
      <c r="AE547" s="1479"/>
      <c r="AF547" s="1479"/>
      <c r="AG547" s="1479"/>
      <c r="AH547" s="1479"/>
      <c r="AI547" s="1479"/>
      <c r="AJ547" s="1479"/>
      <c r="AK547" s="1479"/>
      <c r="AL547" s="1479"/>
      <c r="AM547" s="1479"/>
      <c r="AN547" s="1479"/>
      <c r="AO547" s="1479"/>
      <c r="AP547" s="1479"/>
      <c r="AQ547" s="1479"/>
      <c r="AR547" s="1479"/>
      <c r="AS547" s="1479"/>
      <c r="AT547" s="1479"/>
      <c r="AU547" s="1479"/>
      <c r="AV547" s="1479"/>
      <c r="AW547" s="1479"/>
      <c r="AX547" s="1479"/>
      <c r="AY547" s="1479"/>
      <c r="AZ547" s="1479"/>
      <c r="BA547" s="1479"/>
      <c r="BB547" s="1479"/>
      <c r="BC547" s="1479"/>
      <c r="BD547" s="1479"/>
      <c r="BE547" s="1479"/>
      <c r="BF547" s="1479"/>
      <c r="BG547" s="1479"/>
      <c r="BH547" s="1479"/>
      <c r="BI547" s="1479"/>
      <c r="BJ547" s="388" t="s">
        <v>865</v>
      </c>
    </row>
    <row r="548" spans="1:62" s="384" customFormat="1">
      <c r="A548" s="1479"/>
      <c r="B548" s="1479"/>
      <c r="C548" s="1479"/>
      <c r="D548" s="1479"/>
      <c r="E548" s="1479"/>
      <c r="F548" s="1479"/>
      <c r="G548" s="1479"/>
      <c r="H548" s="1479"/>
      <c r="I548" s="1479"/>
      <c r="J548" s="1479"/>
      <c r="K548" s="1479"/>
      <c r="L548" s="1479"/>
      <c r="M548" s="1479"/>
      <c r="N548" s="1479"/>
      <c r="O548" s="1479"/>
      <c r="P548" s="1479"/>
      <c r="Q548" s="1479"/>
      <c r="R548" s="1479"/>
      <c r="S548" s="1479"/>
      <c r="T548" s="1479"/>
      <c r="U548" s="1479"/>
      <c r="V548" s="1479"/>
      <c r="W548" s="1479"/>
      <c r="X548" s="1479"/>
      <c r="Y548" s="1479"/>
      <c r="Z548" s="1479"/>
      <c r="AA548" s="1479"/>
      <c r="AB548" s="1479"/>
      <c r="AC548" s="1479"/>
      <c r="AD548" s="1479"/>
      <c r="AE548" s="1479"/>
      <c r="AF548" s="1479"/>
      <c r="AG548" s="1479"/>
      <c r="AH548" s="1479"/>
      <c r="AI548" s="1479"/>
      <c r="AJ548" s="1479"/>
      <c r="AK548" s="1479"/>
      <c r="AL548" s="1479"/>
      <c r="AM548" s="1479"/>
      <c r="AN548" s="1479"/>
      <c r="AO548" s="1479"/>
      <c r="AP548" s="1479"/>
      <c r="AQ548" s="1479"/>
      <c r="AR548" s="1479"/>
      <c r="AS548" s="1479"/>
      <c r="AT548" s="1479"/>
      <c r="AU548" s="1479"/>
      <c r="AV548" s="1479"/>
      <c r="AW548" s="1479"/>
      <c r="AX548" s="1479"/>
      <c r="AY548" s="1479"/>
      <c r="AZ548" s="1479"/>
      <c r="BA548" s="1479"/>
      <c r="BB548" s="1479"/>
      <c r="BC548" s="1479"/>
      <c r="BD548" s="1479"/>
      <c r="BE548" s="1479"/>
      <c r="BF548" s="1479"/>
      <c r="BG548" s="1479"/>
      <c r="BH548" s="1479"/>
      <c r="BI548" s="1479"/>
      <c r="BJ548" s="388" t="s">
        <v>865</v>
      </c>
    </row>
    <row r="549" spans="1:62" s="384" customFormat="1">
      <c r="A549" s="1479"/>
      <c r="B549" s="1479"/>
      <c r="C549" s="1479"/>
      <c r="D549" s="1479"/>
      <c r="E549" s="1479"/>
      <c r="F549" s="1479"/>
      <c r="G549" s="1479"/>
      <c r="H549" s="1479"/>
      <c r="I549" s="1479"/>
      <c r="J549" s="1479"/>
      <c r="K549" s="1479"/>
      <c r="L549" s="1479"/>
      <c r="M549" s="1479"/>
      <c r="N549" s="1479"/>
      <c r="O549" s="1479"/>
      <c r="P549" s="1479"/>
      <c r="Q549" s="1479"/>
      <c r="R549" s="1479"/>
      <c r="S549" s="1479"/>
      <c r="T549" s="1479"/>
      <c r="U549" s="1479"/>
      <c r="V549" s="1479"/>
      <c r="W549" s="1479"/>
      <c r="X549" s="1479"/>
      <c r="Y549" s="1479"/>
      <c r="Z549" s="1479"/>
      <c r="AA549" s="1479"/>
      <c r="AB549" s="1479"/>
      <c r="AC549" s="1479"/>
      <c r="AD549" s="1479"/>
      <c r="AE549" s="1479"/>
      <c r="AF549" s="1479"/>
      <c r="AG549" s="1479"/>
      <c r="AH549" s="1479"/>
      <c r="AI549" s="1479"/>
      <c r="AJ549" s="1479"/>
      <c r="AK549" s="1479"/>
      <c r="AL549" s="1479"/>
      <c r="AM549" s="1479"/>
      <c r="AN549" s="1479"/>
      <c r="AO549" s="1479"/>
      <c r="AP549" s="1479"/>
      <c r="AQ549" s="1479"/>
      <c r="AR549" s="1479"/>
      <c r="AS549" s="1479"/>
      <c r="AT549" s="1479"/>
      <c r="AU549" s="1479"/>
      <c r="AV549" s="1479"/>
      <c r="AW549" s="1479"/>
      <c r="AX549" s="1479"/>
      <c r="AY549" s="1479"/>
      <c r="AZ549" s="1479"/>
      <c r="BA549" s="1479"/>
      <c r="BB549" s="1479"/>
      <c r="BC549" s="1479"/>
      <c r="BD549" s="1479"/>
      <c r="BE549" s="1479"/>
      <c r="BF549" s="1479"/>
      <c r="BG549" s="1479"/>
      <c r="BH549" s="1479"/>
      <c r="BI549" s="1479"/>
      <c r="BJ549" s="388" t="s">
        <v>865</v>
      </c>
    </row>
    <row r="550" spans="1:62" s="384" customFormat="1">
      <c r="A550" s="1479"/>
      <c r="B550" s="1479"/>
      <c r="C550" s="1479"/>
      <c r="D550" s="1479"/>
      <c r="E550" s="1479"/>
      <c r="F550" s="1479"/>
      <c r="G550" s="1479"/>
      <c r="H550" s="1479"/>
      <c r="I550" s="1479"/>
      <c r="J550" s="1479"/>
      <c r="K550" s="1479"/>
      <c r="L550" s="1479"/>
      <c r="M550" s="1479"/>
      <c r="N550" s="1479"/>
      <c r="O550" s="1479"/>
      <c r="P550" s="1479"/>
      <c r="Q550" s="1479"/>
      <c r="R550" s="1479"/>
      <c r="S550" s="1479"/>
      <c r="T550" s="1479"/>
      <c r="U550" s="1479"/>
      <c r="V550" s="1479"/>
      <c r="W550" s="1479"/>
      <c r="X550" s="1479"/>
      <c r="Y550" s="1479"/>
      <c r="Z550" s="1479"/>
      <c r="AA550" s="1479"/>
      <c r="AB550" s="1479"/>
      <c r="AC550" s="1479"/>
      <c r="AD550" s="1479"/>
      <c r="AE550" s="1479"/>
      <c r="AF550" s="1479"/>
      <c r="AG550" s="1479"/>
      <c r="AH550" s="1479"/>
      <c r="AI550" s="1479"/>
      <c r="AJ550" s="1479"/>
      <c r="AK550" s="1479"/>
      <c r="AL550" s="1479"/>
      <c r="AM550" s="1479"/>
      <c r="AN550" s="1479"/>
      <c r="AO550" s="1479"/>
      <c r="AP550" s="1479"/>
      <c r="AQ550" s="1479"/>
      <c r="AR550" s="1479"/>
      <c r="AS550" s="1479"/>
      <c r="AT550" s="1479"/>
      <c r="AU550" s="1479"/>
      <c r="AV550" s="1479"/>
      <c r="AW550" s="1479"/>
      <c r="AX550" s="1479"/>
      <c r="AY550" s="1479"/>
      <c r="AZ550" s="1479"/>
      <c r="BA550" s="1479"/>
      <c r="BB550" s="1479"/>
      <c r="BC550" s="1479"/>
      <c r="BD550" s="1479"/>
      <c r="BE550" s="1479"/>
      <c r="BF550" s="1479"/>
      <c r="BG550" s="1479"/>
      <c r="BH550" s="1479"/>
      <c r="BI550" s="1479"/>
      <c r="BJ550" s="388" t="s">
        <v>865</v>
      </c>
    </row>
    <row r="551" spans="1:62" s="384" customFormat="1">
      <c r="A551" s="1479"/>
      <c r="B551" s="1479"/>
      <c r="C551" s="1479"/>
      <c r="D551" s="1479"/>
      <c r="E551" s="1479"/>
      <c r="F551" s="1479"/>
      <c r="G551" s="1479"/>
      <c r="H551" s="1479"/>
      <c r="I551" s="1479"/>
      <c r="J551" s="1479"/>
      <c r="K551" s="1479"/>
      <c r="L551" s="1479"/>
      <c r="M551" s="1479"/>
      <c r="N551" s="1479"/>
      <c r="O551" s="1479"/>
      <c r="P551" s="1479"/>
      <c r="Q551" s="1479"/>
      <c r="R551" s="1479"/>
      <c r="S551" s="1479"/>
      <c r="T551" s="1479"/>
      <c r="U551" s="1479"/>
      <c r="V551" s="1479"/>
      <c r="W551" s="1479"/>
      <c r="X551" s="1479"/>
      <c r="Y551" s="1479"/>
      <c r="Z551" s="1479"/>
      <c r="AA551" s="1479"/>
      <c r="AB551" s="1479"/>
      <c r="AC551" s="1479"/>
      <c r="AD551" s="1479"/>
      <c r="AE551" s="1479"/>
      <c r="AF551" s="1479"/>
      <c r="AG551" s="1479"/>
      <c r="AH551" s="1479"/>
      <c r="AI551" s="1479"/>
      <c r="AJ551" s="1479"/>
      <c r="AK551" s="1479"/>
      <c r="AL551" s="1479"/>
      <c r="AM551" s="1479"/>
      <c r="AN551" s="1479"/>
      <c r="AO551" s="1479"/>
      <c r="AP551" s="1479"/>
      <c r="AQ551" s="1479"/>
      <c r="AR551" s="1479"/>
      <c r="AS551" s="1479"/>
      <c r="AT551" s="1479"/>
      <c r="AU551" s="1479"/>
      <c r="AV551" s="1479"/>
      <c r="AW551" s="1479"/>
      <c r="AX551" s="1479"/>
      <c r="AY551" s="1479"/>
      <c r="AZ551" s="1479"/>
      <c r="BA551" s="1479"/>
      <c r="BB551" s="1479"/>
      <c r="BC551" s="1479"/>
      <c r="BD551" s="1479"/>
      <c r="BE551" s="1479"/>
      <c r="BF551" s="1479"/>
      <c r="BG551" s="1479"/>
      <c r="BH551" s="1479"/>
      <c r="BI551" s="1479"/>
      <c r="BJ551" s="388" t="s">
        <v>865</v>
      </c>
    </row>
    <row r="552" spans="1:62" s="384" customFormat="1">
      <c r="A552" s="1479"/>
      <c r="B552" s="1479"/>
      <c r="C552" s="1479"/>
      <c r="D552" s="1479"/>
      <c r="E552" s="1479"/>
      <c r="F552" s="1479"/>
      <c r="G552" s="1479"/>
      <c r="H552" s="1479"/>
      <c r="I552" s="1479"/>
      <c r="J552" s="1479"/>
      <c r="K552" s="1479"/>
      <c r="L552" s="1479"/>
      <c r="M552" s="1479"/>
      <c r="N552" s="1479"/>
      <c r="O552" s="1479"/>
      <c r="P552" s="1479"/>
      <c r="Q552" s="1479"/>
      <c r="R552" s="1479"/>
      <c r="S552" s="1479"/>
      <c r="T552" s="1479"/>
      <c r="U552" s="1479"/>
      <c r="V552" s="1479"/>
      <c r="W552" s="1479"/>
      <c r="X552" s="1479"/>
      <c r="Y552" s="1479"/>
      <c r="Z552" s="1479"/>
      <c r="AA552" s="1479"/>
      <c r="AB552" s="1479"/>
      <c r="AC552" s="1479"/>
      <c r="AD552" s="1479"/>
      <c r="AE552" s="1479"/>
      <c r="AF552" s="1479"/>
      <c r="AG552" s="1479"/>
      <c r="AH552" s="1479"/>
      <c r="AI552" s="1479"/>
      <c r="AJ552" s="1479"/>
      <c r="AK552" s="1479"/>
      <c r="AL552" s="1479"/>
      <c r="AM552" s="1479"/>
      <c r="AN552" s="1479"/>
      <c r="AO552" s="1479"/>
      <c r="AP552" s="1479"/>
      <c r="AQ552" s="1479"/>
      <c r="AR552" s="1479"/>
      <c r="AS552" s="1479"/>
      <c r="AT552" s="1479"/>
      <c r="AU552" s="1479"/>
      <c r="AV552" s="1479"/>
      <c r="AW552" s="1479"/>
      <c r="AX552" s="1479"/>
      <c r="AY552" s="1479"/>
      <c r="AZ552" s="1479"/>
      <c r="BA552" s="1479"/>
      <c r="BB552" s="1479"/>
      <c r="BC552" s="1479"/>
      <c r="BD552" s="1479"/>
      <c r="BE552" s="1479"/>
      <c r="BF552" s="1479"/>
      <c r="BG552" s="1479"/>
      <c r="BH552" s="1479"/>
      <c r="BI552" s="1479"/>
      <c r="BJ552" s="388" t="s">
        <v>865</v>
      </c>
    </row>
    <row r="553" spans="1:62" s="384" customFormat="1">
      <c r="A553" s="1479"/>
      <c r="B553" s="1479"/>
      <c r="C553" s="1479"/>
      <c r="D553" s="1479"/>
      <c r="E553" s="1479"/>
      <c r="F553" s="1479"/>
      <c r="G553" s="1479"/>
      <c r="H553" s="1479"/>
      <c r="I553" s="1479"/>
      <c r="J553" s="1479"/>
      <c r="K553" s="1479"/>
      <c r="L553" s="1479"/>
      <c r="M553" s="1479"/>
      <c r="N553" s="1479"/>
      <c r="O553" s="1479"/>
      <c r="P553" s="1479"/>
      <c r="Q553" s="1479"/>
      <c r="R553" s="1479"/>
      <c r="S553" s="1479"/>
      <c r="T553" s="1479"/>
      <c r="U553" s="1479"/>
      <c r="V553" s="1479"/>
      <c r="W553" s="1479"/>
      <c r="X553" s="1479"/>
      <c r="Y553" s="1479"/>
      <c r="Z553" s="1479"/>
      <c r="AA553" s="1479"/>
      <c r="AB553" s="1479"/>
      <c r="AC553" s="1479"/>
      <c r="AD553" s="1479"/>
      <c r="AE553" s="1479"/>
      <c r="AF553" s="1479"/>
      <c r="AG553" s="1479"/>
      <c r="AH553" s="1479"/>
      <c r="AI553" s="1479"/>
      <c r="AJ553" s="1479"/>
      <c r="AK553" s="1479"/>
      <c r="AL553" s="1479"/>
      <c r="AM553" s="1479"/>
      <c r="AN553" s="1479"/>
      <c r="AO553" s="1479"/>
      <c r="AP553" s="1479"/>
      <c r="AQ553" s="1479"/>
      <c r="AR553" s="1479"/>
      <c r="AS553" s="1479"/>
      <c r="AT553" s="1479"/>
      <c r="AU553" s="1479"/>
      <c r="AV553" s="1479"/>
      <c r="AW553" s="1479"/>
      <c r="AX553" s="1479"/>
      <c r="AY553" s="1479"/>
      <c r="AZ553" s="1479"/>
      <c r="BA553" s="1479"/>
      <c r="BB553" s="1479"/>
      <c r="BC553" s="1479"/>
      <c r="BD553" s="1479"/>
      <c r="BE553" s="1479"/>
      <c r="BF553" s="1479"/>
      <c r="BG553" s="1479"/>
      <c r="BH553" s="1479"/>
      <c r="BI553" s="1479"/>
      <c r="BJ553" s="388" t="s">
        <v>865</v>
      </c>
    </row>
    <row r="554" spans="1:62" s="384" customFormat="1">
      <c r="A554" s="1479"/>
      <c r="B554" s="1479"/>
      <c r="C554" s="1479"/>
      <c r="D554" s="1479"/>
      <c r="E554" s="1479"/>
      <c r="F554" s="1479"/>
      <c r="G554" s="1479"/>
      <c r="H554" s="1479"/>
      <c r="I554" s="1479"/>
      <c r="J554" s="1479"/>
      <c r="K554" s="1479"/>
      <c r="L554" s="1479"/>
      <c r="M554" s="1479"/>
      <c r="N554" s="1479"/>
      <c r="O554" s="1479"/>
      <c r="P554" s="1479"/>
      <c r="Q554" s="1479"/>
      <c r="R554" s="1479"/>
      <c r="S554" s="1479"/>
      <c r="T554" s="1479"/>
      <c r="U554" s="1479"/>
      <c r="V554" s="1479"/>
      <c r="W554" s="1479"/>
      <c r="X554" s="1479"/>
      <c r="Y554" s="1479"/>
      <c r="Z554" s="1479"/>
      <c r="AA554" s="1479"/>
      <c r="AB554" s="1479"/>
      <c r="AC554" s="1479"/>
      <c r="AD554" s="1479"/>
      <c r="AE554" s="1479"/>
      <c r="AF554" s="1479"/>
      <c r="AG554" s="1479"/>
      <c r="AH554" s="1479"/>
      <c r="AI554" s="1479"/>
      <c r="AJ554" s="1479"/>
      <c r="AK554" s="1479"/>
      <c r="AL554" s="1479"/>
      <c r="AM554" s="1479"/>
      <c r="AN554" s="1479"/>
      <c r="AO554" s="1479"/>
      <c r="AP554" s="1479"/>
      <c r="AQ554" s="1479"/>
      <c r="AR554" s="1479"/>
      <c r="AS554" s="1479"/>
      <c r="AT554" s="1479"/>
      <c r="AU554" s="1479"/>
      <c r="AV554" s="1479"/>
      <c r="AW554" s="1479"/>
      <c r="AX554" s="1479"/>
      <c r="AY554" s="1479"/>
      <c r="AZ554" s="1479"/>
      <c r="BA554" s="1479"/>
      <c r="BB554" s="1479"/>
      <c r="BC554" s="1479"/>
      <c r="BD554" s="1479"/>
      <c r="BE554" s="1479"/>
      <c r="BF554" s="1479"/>
      <c r="BG554" s="1479"/>
      <c r="BH554" s="1479"/>
      <c r="BI554" s="1479"/>
      <c r="BJ554" s="388" t="s">
        <v>865</v>
      </c>
    </row>
    <row r="555" spans="1:62" s="384" customFormat="1">
      <c r="A555" s="1479"/>
      <c r="B555" s="1479"/>
      <c r="C555" s="1479"/>
      <c r="D555" s="1479"/>
      <c r="E555" s="1479"/>
      <c r="F555" s="1479"/>
      <c r="G555" s="1479"/>
      <c r="H555" s="1479"/>
      <c r="I555" s="1479"/>
      <c r="J555" s="1479"/>
      <c r="K555" s="1479"/>
      <c r="L555" s="1479"/>
      <c r="M555" s="1479"/>
      <c r="N555" s="1479"/>
      <c r="O555" s="1479"/>
      <c r="P555" s="1479"/>
      <c r="Q555" s="1479"/>
      <c r="R555" s="1479"/>
      <c r="S555" s="1479"/>
      <c r="T555" s="1479"/>
      <c r="U555" s="1479"/>
      <c r="V555" s="1479"/>
      <c r="W555" s="1479"/>
      <c r="X555" s="1479"/>
      <c r="Y555" s="1479"/>
      <c r="Z555" s="1479"/>
      <c r="AA555" s="1479"/>
      <c r="AB555" s="1479"/>
      <c r="AC555" s="1479"/>
      <c r="AD555" s="1479"/>
      <c r="AE555" s="1479"/>
      <c r="AF555" s="1479"/>
      <c r="AG555" s="1479"/>
      <c r="AH555" s="1479"/>
      <c r="AI555" s="1479"/>
      <c r="AJ555" s="1479"/>
      <c r="AK555" s="1479"/>
      <c r="AL555" s="1479"/>
      <c r="AM555" s="1479"/>
      <c r="AN555" s="1479"/>
      <c r="AO555" s="1479"/>
      <c r="AP555" s="1479"/>
      <c r="AQ555" s="1479"/>
      <c r="AR555" s="1479"/>
      <c r="AS555" s="1479"/>
      <c r="AT555" s="1479"/>
      <c r="AU555" s="1479"/>
      <c r="AV555" s="1479"/>
      <c r="AW555" s="1479"/>
      <c r="AX555" s="1479"/>
      <c r="AY555" s="1479"/>
      <c r="AZ555" s="1479"/>
      <c r="BA555" s="1479"/>
      <c r="BB555" s="1479"/>
      <c r="BC555" s="1479"/>
      <c r="BD555" s="1479"/>
      <c r="BE555" s="1479"/>
      <c r="BF555" s="1479"/>
      <c r="BG555" s="1479"/>
      <c r="BH555" s="1479"/>
      <c r="BI555" s="1479"/>
      <c r="BJ555" s="388" t="s">
        <v>865</v>
      </c>
    </row>
    <row r="556" spans="1:62" s="384" customFormat="1">
      <c r="A556" s="1479"/>
      <c r="B556" s="1479"/>
      <c r="C556" s="1479"/>
      <c r="D556" s="1479"/>
      <c r="E556" s="1479"/>
      <c r="F556" s="1479"/>
      <c r="G556" s="1479"/>
      <c r="H556" s="1479"/>
      <c r="I556" s="1479"/>
      <c r="J556" s="1479"/>
      <c r="K556" s="1479"/>
      <c r="L556" s="1479"/>
      <c r="M556" s="1479"/>
      <c r="N556" s="1479"/>
      <c r="O556" s="1479"/>
      <c r="P556" s="1479"/>
      <c r="Q556" s="1479"/>
      <c r="R556" s="1479"/>
      <c r="S556" s="1479"/>
      <c r="T556" s="1479"/>
      <c r="U556" s="1479"/>
      <c r="V556" s="1479"/>
      <c r="W556" s="1479"/>
      <c r="X556" s="1479"/>
      <c r="Y556" s="1479"/>
      <c r="Z556" s="1479"/>
      <c r="AA556" s="1479"/>
      <c r="AB556" s="1479"/>
      <c r="AC556" s="1479"/>
      <c r="AD556" s="1479"/>
      <c r="AE556" s="1479"/>
      <c r="AF556" s="1479"/>
      <c r="AG556" s="1479"/>
      <c r="AH556" s="1479"/>
      <c r="AI556" s="1479"/>
      <c r="AJ556" s="1479"/>
      <c r="AK556" s="1479"/>
      <c r="AL556" s="1479"/>
      <c r="AM556" s="1479"/>
      <c r="AN556" s="1479"/>
      <c r="AO556" s="1479"/>
      <c r="AP556" s="1479"/>
      <c r="AQ556" s="1479"/>
      <c r="AR556" s="1479"/>
      <c r="AS556" s="1479"/>
      <c r="AT556" s="1479"/>
      <c r="AU556" s="1479"/>
      <c r="AV556" s="1479"/>
      <c r="AW556" s="1479"/>
      <c r="AX556" s="1479"/>
      <c r="AY556" s="1479"/>
      <c r="AZ556" s="1479"/>
      <c r="BA556" s="1479"/>
      <c r="BB556" s="1479"/>
      <c r="BC556" s="1479"/>
      <c r="BD556" s="1479"/>
      <c r="BE556" s="1479"/>
      <c r="BF556" s="1479"/>
      <c r="BG556" s="1479"/>
      <c r="BH556" s="1479"/>
      <c r="BI556" s="1479"/>
      <c r="BJ556" s="388" t="s">
        <v>865</v>
      </c>
    </row>
    <row r="557" spans="1:62" s="384" customFormat="1">
      <c r="A557" s="1479"/>
      <c r="B557" s="1479"/>
      <c r="C557" s="1479"/>
      <c r="D557" s="1479"/>
      <c r="E557" s="1479"/>
      <c r="F557" s="1479"/>
      <c r="G557" s="1479"/>
      <c r="H557" s="1479"/>
      <c r="I557" s="1479"/>
      <c r="J557" s="1479"/>
      <c r="K557" s="1479"/>
      <c r="L557" s="1479"/>
      <c r="M557" s="1479"/>
      <c r="N557" s="1479"/>
      <c r="O557" s="1479"/>
      <c r="P557" s="1479"/>
      <c r="Q557" s="1479"/>
      <c r="R557" s="1479"/>
      <c r="S557" s="1479"/>
      <c r="T557" s="1479"/>
      <c r="U557" s="1479"/>
      <c r="V557" s="1479"/>
      <c r="W557" s="1479"/>
      <c r="X557" s="1479"/>
      <c r="Y557" s="1479"/>
      <c r="Z557" s="1479"/>
      <c r="AA557" s="1479"/>
      <c r="AB557" s="1479"/>
      <c r="AC557" s="1479"/>
      <c r="AD557" s="1479"/>
      <c r="AE557" s="1479"/>
      <c r="AF557" s="1479"/>
      <c r="AG557" s="1479"/>
      <c r="AH557" s="1479"/>
      <c r="AI557" s="1479"/>
      <c r="AJ557" s="1479"/>
      <c r="AK557" s="1479"/>
      <c r="AL557" s="1479"/>
      <c r="AM557" s="1479"/>
      <c r="AN557" s="1479"/>
      <c r="AO557" s="1479"/>
      <c r="AP557" s="1479"/>
      <c r="AQ557" s="1479"/>
      <c r="AR557" s="1479"/>
      <c r="AS557" s="1479"/>
      <c r="AT557" s="1479"/>
      <c r="AU557" s="1479"/>
      <c r="AV557" s="1479"/>
      <c r="AW557" s="1479"/>
      <c r="AX557" s="1479"/>
      <c r="AY557" s="1479"/>
      <c r="AZ557" s="1479"/>
      <c r="BA557" s="1479"/>
      <c r="BB557" s="1479"/>
      <c r="BC557" s="1479"/>
      <c r="BD557" s="1479"/>
      <c r="BE557" s="1479"/>
      <c r="BF557" s="1479"/>
      <c r="BG557" s="1479"/>
      <c r="BH557" s="1479"/>
      <c r="BI557" s="1479"/>
      <c r="BJ557" s="388" t="s">
        <v>865</v>
      </c>
    </row>
    <row r="558" spans="1:62" s="384" customFormat="1">
      <c r="A558" s="1479"/>
      <c r="B558" s="1479"/>
      <c r="C558" s="1479"/>
      <c r="D558" s="1479"/>
      <c r="E558" s="1479"/>
      <c r="F558" s="1479"/>
      <c r="G558" s="1479"/>
      <c r="H558" s="1479"/>
      <c r="I558" s="1479"/>
      <c r="J558" s="1479"/>
      <c r="K558" s="1479"/>
      <c r="L558" s="1479"/>
      <c r="M558" s="1479"/>
      <c r="N558" s="1479"/>
      <c r="O558" s="1479"/>
      <c r="P558" s="1479"/>
      <c r="Q558" s="1479"/>
      <c r="R558" s="1479"/>
      <c r="S558" s="1479"/>
      <c r="T558" s="1479"/>
      <c r="U558" s="1479"/>
      <c r="V558" s="1479"/>
      <c r="W558" s="1479"/>
      <c r="X558" s="1479"/>
      <c r="Y558" s="1479"/>
      <c r="Z558" s="1479"/>
      <c r="AA558" s="1479"/>
      <c r="AB558" s="1479"/>
      <c r="AC558" s="1479"/>
      <c r="AD558" s="1479"/>
      <c r="AE558" s="1479"/>
      <c r="AF558" s="1479"/>
      <c r="AG558" s="1479"/>
      <c r="AH558" s="1479"/>
      <c r="AI558" s="1479"/>
      <c r="AJ558" s="1479"/>
      <c r="AK558" s="1479"/>
      <c r="AL558" s="1479"/>
      <c r="AM558" s="1479"/>
      <c r="AN558" s="1479"/>
      <c r="AO558" s="1479"/>
      <c r="AP558" s="1479"/>
      <c r="AQ558" s="1479"/>
      <c r="AR558" s="1479"/>
      <c r="AS558" s="1479"/>
      <c r="AT558" s="1479"/>
      <c r="AU558" s="1479"/>
      <c r="AV558" s="1479"/>
      <c r="AW558" s="1479"/>
      <c r="AX558" s="1479"/>
      <c r="AY558" s="1479"/>
      <c r="AZ558" s="1479"/>
      <c r="BA558" s="1479"/>
      <c r="BB558" s="1479"/>
      <c r="BC558" s="1479"/>
      <c r="BD558" s="1479"/>
      <c r="BE558" s="1479"/>
      <c r="BF558" s="1479"/>
      <c r="BG558" s="1479"/>
      <c r="BH558" s="1479"/>
      <c r="BI558" s="1479"/>
      <c r="BJ558" s="388" t="s">
        <v>865</v>
      </c>
    </row>
    <row r="559" spans="1:62" s="384" customFormat="1">
      <c r="A559" s="1479"/>
      <c r="B559" s="1479"/>
      <c r="C559" s="1479"/>
      <c r="D559" s="1479"/>
      <c r="E559" s="1479"/>
      <c r="F559" s="1479"/>
      <c r="G559" s="1479"/>
      <c r="H559" s="1479"/>
      <c r="I559" s="1479"/>
      <c r="J559" s="1479"/>
      <c r="K559" s="1479"/>
      <c r="L559" s="1479"/>
      <c r="M559" s="1479"/>
      <c r="N559" s="1479"/>
      <c r="O559" s="1479"/>
      <c r="P559" s="1479"/>
      <c r="Q559" s="1479"/>
      <c r="R559" s="1479"/>
      <c r="S559" s="1479"/>
      <c r="T559" s="1479"/>
      <c r="U559" s="1479"/>
      <c r="V559" s="1479"/>
      <c r="W559" s="1479"/>
      <c r="X559" s="1479"/>
      <c r="Y559" s="1479"/>
      <c r="Z559" s="1479"/>
      <c r="AA559" s="1479"/>
      <c r="AB559" s="1479"/>
      <c r="AC559" s="1479"/>
      <c r="AD559" s="1479"/>
      <c r="AE559" s="1479"/>
      <c r="AF559" s="1479"/>
      <c r="AG559" s="1479"/>
      <c r="AH559" s="1479"/>
      <c r="AI559" s="1479"/>
      <c r="AJ559" s="1479"/>
      <c r="AK559" s="1479"/>
      <c r="AL559" s="1479"/>
      <c r="AM559" s="1479"/>
      <c r="AN559" s="1479"/>
      <c r="AO559" s="1479"/>
      <c r="AP559" s="1479"/>
      <c r="AQ559" s="1479"/>
      <c r="AR559" s="1479"/>
      <c r="AS559" s="1479"/>
      <c r="AT559" s="1479"/>
      <c r="AU559" s="1479"/>
      <c r="AV559" s="1479"/>
      <c r="AW559" s="1479"/>
      <c r="AX559" s="1479"/>
      <c r="AY559" s="1479"/>
      <c r="AZ559" s="1479"/>
      <c r="BA559" s="1479"/>
      <c r="BB559" s="1479"/>
      <c r="BC559" s="1479"/>
      <c r="BD559" s="1479"/>
      <c r="BE559" s="1479"/>
      <c r="BF559" s="1479"/>
      <c r="BG559" s="1479"/>
      <c r="BH559" s="1479"/>
      <c r="BI559" s="1479"/>
      <c r="BJ559" s="388" t="s">
        <v>865</v>
      </c>
    </row>
    <row r="560" spans="1:62" s="384" customFormat="1">
      <c r="A560" s="1479"/>
      <c r="B560" s="1479"/>
      <c r="C560" s="1479"/>
      <c r="D560" s="1479"/>
      <c r="E560" s="1479"/>
      <c r="F560" s="1479"/>
      <c r="G560" s="1479"/>
      <c r="H560" s="1479"/>
      <c r="I560" s="1479"/>
      <c r="J560" s="1479"/>
      <c r="K560" s="1479"/>
      <c r="L560" s="1479"/>
      <c r="M560" s="1479"/>
      <c r="N560" s="1479"/>
      <c r="O560" s="1479"/>
      <c r="P560" s="1479"/>
      <c r="Q560" s="1479"/>
      <c r="R560" s="1479"/>
      <c r="S560" s="1479"/>
      <c r="T560" s="1479"/>
      <c r="U560" s="1479"/>
      <c r="V560" s="1479"/>
      <c r="W560" s="1479"/>
      <c r="X560" s="1479"/>
      <c r="Y560" s="1479"/>
      <c r="Z560" s="1479"/>
      <c r="AA560" s="1479"/>
      <c r="AB560" s="1479"/>
      <c r="AC560" s="1479"/>
      <c r="AD560" s="1479"/>
      <c r="AE560" s="1479"/>
      <c r="AF560" s="1479"/>
      <c r="AG560" s="1479"/>
      <c r="AH560" s="1479"/>
      <c r="AI560" s="1479"/>
      <c r="AJ560" s="1479"/>
      <c r="AK560" s="1479"/>
      <c r="AL560" s="1479"/>
      <c r="AM560" s="1479"/>
      <c r="AN560" s="1479"/>
      <c r="AO560" s="1479"/>
      <c r="AP560" s="1479"/>
      <c r="AQ560" s="1479"/>
      <c r="AR560" s="1479"/>
      <c r="AS560" s="1479"/>
      <c r="AT560" s="1479"/>
      <c r="AU560" s="1479"/>
      <c r="AV560" s="1479"/>
      <c r="AW560" s="1479"/>
      <c r="AX560" s="1479"/>
      <c r="AY560" s="1479"/>
      <c r="AZ560" s="1479"/>
      <c r="BA560" s="1479"/>
      <c r="BB560" s="1479"/>
      <c r="BC560" s="1479"/>
      <c r="BD560" s="1479"/>
      <c r="BE560" s="1479"/>
      <c r="BF560" s="1479"/>
      <c r="BG560" s="1479"/>
      <c r="BH560" s="1479"/>
      <c r="BI560" s="1479"/>
      <c r="BJ560" s="388" t="s">
        <v>865</v>
      </c>
    </row>
    <row r="561" spans="1:62" s="384" customFormat="1">
      <c r="A561" s="1479"/>
      <c r="B561" s="1479"/>
      <c r="C561" s="1479"/>
      <c r="D561" s="1479"/>
      <c r="E561" s="1479"/>
      <c r="F561" s="1479"/>
      <c r="G561" s="1479"/>
      <c r="H561" s="1479"/>
      <c r="I561" s="1479"/>
      <c r="J561" s="1479"/>
      <c r="K561" s="1479"/>
      <c r="L561" s="1479"/>
      <c r="M561" s="1479"/>
      <c r="N561" s="1479"/>
      <c r="O561" s="1479"/>
      <c r="P561" s="1479"/>
      <c r="Q561" s="1479"/>
      <c r="R561" s="1479"/>
      <c r="S561" s="1479"/>
      <c r="T561" s="1479"/>
      <c r="U561" s="1479"/>
      <c r="V561" s="1479"/>
      <c r="W561" s="1479"/>
      <c r="X561" s="1479"/>
      <c r="Y561" s="1479"/>
      <c r="Z561" s="1479"/>
      <c r="AA561" s="1479"/>
      <c r="AB561" s="1479"/>
      <c r="AC561" s="1479"/>
      <c r="AD561" s="1479"/>
      <c r="AE561" s="1479"/>
      <c r="AF561" s="1479"/>
      <c r="AG561" s="1479"/>
      <c r="AH561" s="1479"/>
      <c r="AI561" s="1479"/>
      <c r="AJ561" s="1479"/>
      <c r="AK561" s="1479"/>
      <c r="AL561" s="1479"/>
      <c r="AM561" s="1479"/>
      <c r="AN561" s="1479"/>
      <c r="AO561" s="1479"/>
      <c r="AP561" s="1479"/>
      <c r="AQ561" s="1479"/>
      <c r="AR561" s="1479"/>
      <c r="AS561" s="1479"/>
      <c r="AT561" s="1479"/>
      <c r="AU561" s="1479"/>
      <c r="AV561" s="1479"/>
      <c r="AW561" s="1479"/>
      <c r="AX561" s="1479"/>
      <c r="AY561" s="1479"/>
      <c r="AZ561" s="1479"/>
      <c r="BA561" s="1479"/>
      <c r="BB561" s="1479"/>
      <c r="BC561" s="1479"/>
      <c r="BD561" s="1479"/>
      <c r="BE561" s="1479"/>
      <c r="BF561" s="1479"/>
      <c r="BG561" s="1479"/>
      <c r="BH561" s="1479"/>
      <c r="BI561" s="1479"/>
      <c r="BJ561" s="388" t="s">
        <v>865</v>
      </c>
    </row>
    <row r="562" spans="1:62" s="384" customFormat="1">
      <c r="A562" s="1479"/>
      <c r="B562" s="1479"/>
      <c r="C562" s="1479"/>
      <c r="D562" s="1479"/>
      <c r="E562" s="1479"/>
      <c r="F562" s="1479"/>
      <c r="G562" s="1479"/>
      <c r="H562" s="1479"/>
      <c r="I562" s="1479"/>
      <c r="J562" s="1479"/>
      <c r="K562" s="1479"/>
      <c r="L562" s="1479"/>
      <c r="M562" s="1479"/>
      <c r="N562" s="1479"/>
      <c r="O562" s="1479"/>
      <c r="P562" s="1479"/>
      <c r="Q562" s="1479"/>
      <c r="R562" s="1479"/>
      <c r="S562" s="1479"/>
      <c r="T562" s="1479"/>
      <c r="U562" s="1479"/>
      <c r="V562" s="1479"/>
      <c r="W562" s="1479"/>
      <c r="X562" s="1479"/>
      <c r="Y562" s="1479"/>
      <c r="Z562" s="1479"/>
      <c r="AA562" s="1479"/>
      <c r="AB562" s="1479"/>
      <c r="AC562" s="1479"/>
      <c r="AD562" s="1479"/>
      <c r="AE562" s="1479"/>
      <c r="AF562" s="1479"/>
      <c r="AG562" s="1479"/>
      <c r="AH562" s="1479"/>
      <c r="AI562" s="1479"/>
      <c r="AJ562" s="1479"/>
      <c r="AK562" s="1479"/>
      <c r="AL562" s="1479"/>
      <c r="AM562" s="1479"/>
      <c r="AN562" s="1479"/>
      <c r="AO562" s="1479"/>
      <c r="AP562" s="1479"/>
      <c r="AQ562" s="1479"/>
      <c r="AR562" s="1479"/>
      <c r="AS562" s="1479"/>
      <c r="AT562" s="1479"/>
      <c r="AU562" s="1479"/>
      <c r="AV562" s="1479"/>
      <c r="AW562" s="1479"/>
      <c r="AX562" s="1479"/>
      <c r="AY562" s="1479"/>
      <c r="AZ562" s="1479"/>
      <c r="BA562" s="1479"/>
      <c r="BB562" s="1479"/>
      <c r="BC562" s="1479"/>
      <c r="BD562" s="1479"/>
      <c r="BE562" s="1479"/>
      <c r="BF562" s="1479"/>
      <c r="BG562" s="1479"/>
      <c r="BH562" s="1479"/>
      <c r="BI562" s="1479"/>
      <c r="BJ562" s="388" t="s">
        <v>865</v>
      </c>
    </row>
    <row r="563" spans="1:62" s="384" customFormat="1">
      <c r="A563" s="1479"/>
      <c r="B563" s="1479"/>
      <c r="C563" s="1479"/>
      <c r="D563" s="1479"/>
      <c r="E563" s="1479"/>
      <c r="F563" s="1479"/>
      <c r="G563" s="1479"/>
      <c r="H563" s="1479"/>
      <c r="I563" s="1479"/>
      <c r="J563" s="1479"/>
      <c r="K563" s="1479"/>
      <c r="L563" s="1479"/>
      <c r="M563" s="1479"/>
      <c r="N563" s="1479"/>
      <c r="O563" s="1479"/>
      <c r="P563" s="1479"/>
      <c r="Q563" s="1479"/>
      <c r="R563" s="1479"/>
      <c r="S563" s="1479"/>
      <c r="T563" s="1479"/>
      <c r="U563" s="1479"/>
      <c r="V563" s="1479"/>
      <c r="W563" s="1479"/>
      <c r="X563" s="1479"/>
      <c r="Y563" s="1479"/>
      <c r="Z563" s="1479"/>
      <c r="AA563" s="1479"/>
      <c r="AB563" s="1479"/>
      <c r="AC563" s="1479"/>
      <c r="AD563" s="1479"/>
      <c r="AE563" s="1479"/>
      <c r="AF563" s="1479"/>
      <c r="AG563" s="1479"/>
      <c r="AH563" s="1479"/>
      <c r="AI563" s="1479"/>
      <c r="AJ563" s="1479"/>
      <c r="AK563" s="1479"/>
      <c r="AL563" s="1479"/>
      <c r="AM563" s="1479"/>
      <c r="AN563" s="1479"/>
      <c r="AO563" s="1479"/>
      <c r="AP563" s="1479"/>
      <c r="AQ563" s="1479"/>
      <c r="AR563" s="1479"/>
      <c r="AS563" s="1479"/>
      <c r="AT563" s="1479"/>
      <c r="AU563" s="1479"/>
      <c r="AV563" s="1479"/>
      <c r="AW563" s="1479"/>
      <c r="AX563" s="1479"/>
      <c r="AY563" s="1479"/>
      <c r="AZ563" s="1479"/>
      <c r="BA563" s="1479"/>
      <c r="BB563" s="1479"/>
      <c r="BC563" s="1479"/>
      <c r="BD563" s="1479"/>
      <c r="BE563" s="1479"/>
      <c r="BF563" s="1479"/>
      <c r="BG563" s="1479"/>
      <c r="BH563" s="1479"/>
      <c r="BI563" s="1479"/>
      <c r="BJ563" s="388" t="s">
        <v>865</v>
      </c>
    </row>
    <row r="564" spans="1:62" s="384" customFormat="1">
      <c r="A564" s="1479"/>
      <c r="B564" s="1479"/>
      <c r="C564" s="1479"/>
      <c r="D564" s="1479"/>
      <c r="E564" s="1479"/>
      <c r="F564" s="1479"/>
      <c r="G564" s="1479"/>
      <c r="H564" s="1479"/>
      <c r="I564" s="1479"/>
      <c r="J564" s="1479"/>
      <c r="K564" s="1479"/>
      <c r="L564" s="1479"/>
      <c r="M564" s="1479"/>
      <c r="N564" s="1479"/>
      <c r="O564" s="1479"/>
      <c r="P564" s="1479"/>
      <c r="Q564" s="1479"/>
      <c r="R564" s="1479"/>
      <c r="S564" s="1479"/>
      <c r="T564" s="1479"/>
      <c r="U564" s="1479"/>
      <c r="V564" s="1479"/>
      <c r="W564" s="1479"/>
      <c r="X564" s="1479"/>
      <c r="Y564" s="1479"/>
      <c r="Z564" s="1479"/>
      <c r="AA564" s="1479"/>
      <c r="AB564" s="1479"/>
      <c r="AC564" s="1479"/>
      <c r="AD564" s="1479"/>
      <c r="AE564" s="1479"/>
      <c r="AF564" s="1479"/>
      <c r="AG564" s="1479"/>
      <c r="AH564" s="1479"/>
      <c r="AI564" s="1479"/>
      <c r="AJ564" s="1479"/>
      <c r="AK564" s="1479"/>
      <c r="AL564" s="1479"/>
      <c r="AM564" s="1479"/>
      <c r="AN564" s="1479"/>
      <c r="AO564" s="1479"/>
      <c r="AP564" s="1479"/>
      <c r="AQ564" s="1479"/>
      <c r="AR564" s="1479"/>
      <c r="AS564" s="1479"/>
      <c r="AT564" s="1479"/>
      <c r="AU564" s="1479"/>
      <c r="AV564" s="1479"/>
      <c r="AW564" s="1479"/>
      <c r="AX564" s="1479"/>
      <c r="AY564" s="1479"/>
      <c r="AZ564" s="1479"/>
      <c r="BA564" s="1479"/>
      <c r="BB564" s="1479"/>
      <c r="BC564" s="1479"/>
      <c r="BD564" s="1479"/>
      <c r="BE564" s="1479"/>
      <c r="BF564" s="1479"/>
      <c r="BG564" s="1479"/>
      <c r="BH564" s="1479"/>
      <c r="BI564" s="1479"/>
      <c r="BJ564" s="388" t="s">
        <v>865</v>
      </c>
    </row>
    <row r="565" spans="1:62" s="384" customFormat="1">
      <c r="A565" s="1479"/>
      <c r="B565" s="1479"/>
      <c r="C565" s="1479"/>
      <c r="D565" s="1479"/>
      <c r="E565" s="1479"/>
      <c r="F565" s="1479"/>
      <c r="G565" s="1479"/>
      <c r="H565" s="1479"/>
      <c r="I565" s="1479"/>
      <c r="J565" s="1479"/>
      <c r="K565" s="1479"/>
      <c r="L565" s="1479"/>
      <c r="M565" s="1479"/>
      <c r="N565" s="1479"/>
      <c r="O565" s="1479"/>
      <c r="P565" s="1479"/>
      <c r="Q565" s="1479"/>
      <c r="R565" s="1479"/>
      <c r="S565" s="1479"/>
      <c r="T565" s="1479"/>
      <c r="U565" s="1479"/>
      <c r="V565" s="1479"/>
      <c r="W565" s="1479"/>
      <c r="X565" s="1479"/>
      <c r="Y565" s="1479"/>
      <c r="Z565" s="1479"/>
      <c r="AA565" s="1479"/>
      <c r="AB565" s="1479"/>
      <c r="AC565" s="1479"/>
      <c r="AD565" s="1479"/>
      <c r="AE565" s="1479"/>
      <c r="AF565" s="1479"/>
      <c r="AG565" s="1479"/>
      <c r="AH565" s="1479"/>
      <c r="AI565" s="1479"/>
      <c r="AJ565" s="1479"/>
      <c r="AK565" s="1479"/>
      <c r="AL565" s="1479"/>
      <c r="AM565" s="1479"/>
      <c r="AN565" s="1479"/>
      <c r="AO565" s="1479"/>
      <c r="AP565" s="1479"/>
      <c r="AQ565" s="1479"/>
      <c r="AR565" s="1479"/>
      <c r="AS565" s="1479"/>
      <c r="AT565" s="1479"/>
      <c r="AU565" s="1479"/>
      <c r="AV565" s="1479"/>
      <c r="AW565" s="1479"/>
      <c r="AX565" s="1479"/>
      <c r="AY565" s="1479"/>
      <c r="AZ565" s="1479"/>
      <c r="BA565" s="1479"/>
      <c r="BB565" s="1479"/>
      <c r="BC565" s="1479"/>
      <c r="BD565" s="1479"/>
      <c r="BE565" s="1479"/>
      <c r="BF565" s="1479"/>
      <c r="BG565" s="1479"/>
      <c r="BH565" s="1479"/>
      <c r="BI565" s="1479"/>
      <c r="BJ565" s="388" t="s">
        <v>865</v>
      </c>
    </row>
    <row r="566" spans="1:62" s="384" customFormat="1">
      <c r="A566" s="1479"/>
      <c r="B566" s="1479"/>
      <c r="C566" s="1479"/>
      <c r="D566" s="1479"/>
      <c r="E566" s="1479"/>
      <c r="F566" s="1479"/>
      <c r="G566" s="1479"/>
      <c r="H566" s="1479"/>
      <c r="I566" s="1479"/>
      <c r="J566" s="1479"/>
      <c r="K566" s="1479"/>
      <c r="L566" s="1479"/>
      <c r="M566" s="1479"/>
      <c r="N566" s="1479"/>
      <c r="O566" s="1479"/>
      <c r="P566" s="1479"/>
      <c r="Q566" s="1479"/>
      <c r="R566" s="1479"/>
      <c r="S566" s="1479"/>
      <c r="T566" s="1479"/>
      <c r="U566" s="1479"/>
      <c r="V566" s="1479"/>
      <c r="W566" s="1479"/>
      <c r="X566" s="1479"/>
      <c r="Y566" s="1479"/>
      <c r="Z566" s="1479"/>
      <c r="AA566" s="1479"/>
      <c r="AB566" s="1479"/>
      <c r="AC566" s="1479"/>
      <c r="AD566" s="1479"/>
      <c r="AE566" s="1479"/>
      <c r="AF566" s="1479"/>
      <c r="AG566" s="1479"/>
      <c r="AH566" s="1479"/>
      <c r="AI566" s="1479"/>
      <c r="AJ566" s="1479"/>
      <c r="AK566" s="1479"/>
      <c r="AL566" s="1479"/>
      <c r="AM566" s="1479"/>
      <c r="AN566" s="1479"/>
      <c r="AO566" s="1479"/>
      <c r="AP566" s="1479"/>
      <c r="AQ566" s="1479"/>
      <c r="AR566" s="1479"/>
      <c r="AS566" s="1479"/>
      <c r="AT566" s="1479"/>
      <c r="AU566" s="1479"/>
      <c r="AV566" s="1479"/>
      <c r="AW566" s="1479"/>
      <c r="AX566" s="1479"/>
      <c r="AY566" s="1479"/>
      <c r="AZ566" s="1479"/>
      <c r="BA566" s="1479"/>
      <c r="BB566" s="1479"/>
      <c r="BC566" s="1479"/>
      <c r="BD566" s="1479"/>
      <c r="BE566" s="1479"/>
      <c r="BF566" s="1479"/>
      <c r="BG566" s="1479"/>
      <c r="BH566" s="1479"/>
      <c r="BI566" s="1479"/>
      <c r="BJ566" s="388" t="s">
        <v>865</v>
      </c>
    </row>
    <row r="567" spans="1:62" s="384" customFormat="1">
      <c r="A567" s="1479"/>
      <c r="B567" s="1479"/>
      <c r="C567" s="1479"/>
      <c r="D567" s="1479"/>
      <c r="E567" s="1479"/>
      <c r="F567" s="1479"/>
      <c r="G567" s="1479"/>
      <c r="H567" s="1479"/>
      <c r="I567" s="1479"/>
      <c r="J567" s="1479"/>
      <c r="K567" s="1479"/>
      <c r="L567" s="1479"/>
      <c r="M567" s="1479"/>
      <c r="N567" s="1479"/>
      <c r="O567" s="1479"/>
      <c r="P567" s="1479"/>
      <c r="Q567" s="1479"/>
      <c r="R567" s="1479"/>
      <c r="S567" s="1479"/>
      <c r="T567" s="1479"/>
      <c r="U567" s="1479"/>
      <c r="V567" s="1479"/>
      <c r="W567" s="1479"/>
      <c r="X567" s="1479"/>
      <c r="Y567" s="1479"/>
      <c r="Z567" s="1479"/>
      <c r="AA567" s="1479"/>
      <c r="AB567" s="1479"/>
      <c r="AC567" s="1479"/>
      <c r="AD567" s="1479"/>
      <c r="AE567" s="1479"/>
      <c r="AF567" s="1479"/>
      <c r="AG567" s="1479"/>
      <c r="AH567" s="1479"/>
      <c r="AI567" s="1479"/>
      <c r="AJ567" s="1479"/>
      <c r="AK567" s="1479"/>
      <c r="AL567" s="1479"/>
      <c r="AM567" s="1479"/>
      <c r="AN567" s="1479"/>
      <c r="AO567" s="1479"/>
      <c r="AP567" s="1479"/>
      <c r="AQ567" s="1479"/>
      <c r="AR567" s="1479"/>
      <c r="AS567" s="1479"/>
      <c r="AT567" s="1479"/>
      <c r="AU567" s="1479"/>
      <c r="AV567" s="1479"/>
      <c r="AW567" s="1479"/>
      <c r="AX567" s="1479"/>
      <c r="AY567" s="1479"/>
      <c r="AZ567" s="1479"/>
      <c r="BA567" s="1479"/>
      <c r="BB567" s="1479"/>
      <c r="BC567" s="1479"/>
      <c r="BD567" s="1479"/>
      <c r="BE567" s="1479"/>
      <c r="BF567" s="1479"/>
      <c r="BG567" s="1479"/>
      <c r="BH567" s="1479"/>
      <c r="BI567" s="1479"/>
      <c r="BJ567" s="388" t="s">
        <v>865</v>
      </c>
    </row>
    <row r="568" spans="1:62" s="384" customFormat="1">
      <c r="A568" s="1479"/>
      <c r="B568" s="1479"/>
      <c r="C568" s="1479"/>
      <c r="D568" s="1479"/>
      <c r="E568" s="1479"/>
      <c r="F568" s="1479"/>
      <c r="G568" s="1479"/>
      <c r="H568" s="1479"/>
      <c r="I568" s="1479"/>
      <c r="J568" s="1479"/>
      <c r="K568" s="1479"/>
      <c r="L568" s="1479"/>
      <c r="M568" s="1479"/>
      <c r="N568" s="1479"/>
      <c r="O568" s="1479"/>
      <c r="P568" s="1479"/>
      <c r="Q568" s="1479"/>
      <c r="R568" s="1479"/>
      <c r="S568" s="1479"/>
      <c r="T568" s="1479"/>
      <c r="U568" s="1479"/>
      <c r="V568" s="1479"/>
      <c r="W568" s="1479"/>
      <c r="X568" s="1479"/>
      <c r="Y568" s="1479"/>
      <c r="Z568" s="1479"/>
      <c r="AA568" s="1479"/>
      <c r="AB568" s="1479"/>
      <c r="AC568" s="1479"/>
      <c r="AD568" s="1479"/>
      <c r="AE568" s="1479"/>
      <c r="AF568" s="1479"/>
      <c r="AG568" s="1479"/>
      <c r="AH568" s="1479"/>
      <c r="AI568" s="1479"/>
      <c r="AJ568" s="1479"/>
      <c r="AK568" s="1479"/>
      <c r="AL568" s="1479"/>
      <c r="AM568" s="1479"/>
      <c r="AN568" s="1479"/>
      <c r="AO568" s="1479"/>
      <c r="AP568" s="1479"/>
      <c r="AQ568" s="1479"/>
      <c r="AR568" s="1479"/>
      <c r="AS568" s="1479"/>
      <c r="AT568" s="1479"/>
      <c r="AU568" s="1479"/>
      <c r="AV568" s="1479"/>
      <c r="AW568" s="1479"/>
      <c r="AX568" s="1479"/>
      <c r="AY568" s="1479"/>
      <c r="AZ568" s="1479"/>
      <c r="BA568" s="1479"/>
      <c r="BB568" s="1479"/>
      <c r="BC568" s="1479"/>
      <c r="BD568" s="1479"/>
      <c r="BE568" s="1479"/>
      <c r="BF568" s="1479"/>
      <c r="BG568" s="1479"/>
      <c r="BH568" s="1479"/>
      <c r="BI568" s="1479"/>
      <c r="BJ568" s="388" t="s">
        <v>865</v>
      </c>
    </row>
    <row r="569" spans="1:62" s="384" customFormat="1">
      <c r="A569" s="1479"/>
      <c r="B569" s="1479"/>
      <c r="C569" s="1479"/>
      <c r="D569" s="1479"/>
      <c r="E569" s="1479"/>
      <c r="F569" s="1479"/>
      <c r="G569" s="1479"/>
      <c r="H569" s="1479"/>
      <c r="I569" s="1479"/>
      <c r="J569" s="1479"/>
      <c r="K569" s="1479"/>
      <c r="L569" s="1479"/>
      <c r="M569" s="1479"/>
      <c r="N569" s="1479"/>
      <c r="O569" s="1479"/>
      <c r="P569" s="1479"/>
      <c r="Q569" s="1479"/>
      <c r="R569" s="1479"/>
      <c r="S569" s="1479"/>
      <c r="T569" s="1479"/>
      <c r="U569" s="1479"/>
      <c r="V569" s="1479"/>
      <c r="W569" s="1479"/>
      <c r="X569" s="1479"/>
      <c r="Y569" s="1479"/>
      <c r="Z569" s="1479"/>
      <c r="AA569" s="1479"/>
      <c r="AB569" s="1479"/>
      <c r="AC569" s="1479"/>
      <c r="AD569" s="1479"/>
      <c r="AE569" s="1479"/>
      <c r="AF569" s="1479"/>
      <c r="AG569" s="1479"/>
      <c r="AH569" s="1479"/>
      <c r="AI569" s="1479"/>
      <c r="AJ569" s="1479"/>
      <c r="AK569" s="1479"/>
      <c r="AL569" s="1479"/>
      <c r="AM569" s="1479"/>
      <c r="AN569" s="1479"/>
      <c r="AO569" s="1479"/>
      <c r="AP569" s="1479"/>
      <c r="AQ569" s="1479"/>
      <c r="AR569" s="1479"/>
      <c r="AS569" s="1479"/>
      <c r="AT569" s="1479"/>
      <c r="AU569" s="1479"/>
      <c r="AV569" s="1479"/>
      <c r="AW569" s="1479"/>
      <c r="AX569" s="1479"/>
      <c r="AY569" s="1479"/>
      <c r="AZ569" s="1479"/>
      <c r="BA569" s="1479"/>
      <c r="BB569" s="1479"/>
      <c r="BC569" s="1479"/>
      <c r="BD569" s="1479"/>
      <c r="BE569" s="1479"/>
      <c r="BF569" s="1479"/>
      <c r="BG569" s="1479"/>
      <c r="BH569" s="1479"/>
      <c r="BI569" s="1479"/>
      <c r="BJ569" s="388" t="s">
        <v>865</v>
      </c>
    </row>
    <row r="570" spans="1:62" s="384" customFormat="1">
      <c r="A570" s="1479"/>
      <c r="B570" s="1479"/>
      <c r="C570" s="1479"/>
      <c r="D570" s="1479"/>
      <c r="E570" s="1479"/>
      <c r="F570" s="1479"/>
      <c r="G570" s="1479"/>
      <c r="H570" s="1479"/>
      <c r="I570" s="1479"/>
      <c r="J570" s="1479"/>
      <c r="K570" s="1479"/>
      <c r="L570" s="1479"/>
      <c r="M570" s="1479"/>
      <c r="N570" s="1479"/>
      <c r="O570" s="1479"/>
      <c r="P570" s="1479"/>
      <c r="Q570" s="1479"/>
      <c r="R570" s="1479"/>
      <c r="S570" s="1479"/>
      <c r="T570" s="1479"/>
      <c r="U570" s="1479"/>
      <c r="V570" s="1479"/>
      <c r="W570" s="1479"/>
      <c r="X570" s="1479"/>
      <c r="Y570" s="1479"/>
      <c r="Z570" s="1479"/>
      <c r="AA570" s="1479"/>
      <c r="AB570" s="1479"/>
      <c r="AC570" s="1479"/>
      <c r="AD570" s="1479"/>
      <c r="AE570" s="1479"/>
      <c r="AF570" s="1479"/>
      <c r="AG570" s="1479"/>
      <c r="AH570" s="1479"/>
      <c r="AI570" s="1479"/>
      <c r="AJ570" s="1479"/>
      <c r="AK570" s="1479"/>
      <c r="AL570" s="1479"/>
      <c r="AM570" s="1479"/>
      <c r="AN570" s="1479"/>
      <c r="AO570" s="1479"/>
      <c r="AP570" s="1479"/>
      <c r="AQ570" s="1479"/>
      <c r="AR570" s="1479"/>
      <c r="AS570" s="1479"/>
      <c r="AT570" s="1479"/>
      <c r="AU570" s="1479"/>
      <c r="AV570" s="1479"/>
      <c r="AW570" s="1479"/>
      <c r="AX570" s="1479"/>
      <c r="AY570" s="1479"/>
      <c r="AZ570" s="1479"/>
      <c r="BA570" s="1479"/>
      <c r="BB570" s="1479"/>
      <c r="BC570" s="1479"/>
      <c r="BD570" s="1479"/>
      <c r="BE570" s="1479"/>
      <c r="BF570" s="1479"/>
      <c r="BG570" s="1479"/>
      <c r="BH570" s="1479"/>
      <c r="BI570" s="1479"/>
      <c r="BJ570" s="388" t="s">
        <v>865</v>
      </c>
    </row>
    <row r="571" spans="1:62" s="384" customFormat="1">
      <c r="A571" s="1479"/>
      <c r="B571" s="1479"/>
      <c r="C571" s="1479"/>
      <c r="D571" s="1479"/>
      <c r="E571" s="1479"/>
      <c r="F571" s="1479"/>
      <c r="G571" s="1479"/>
      <c r="H571" s="1479"/>
      <c r="I571" s="1479"/>
      <c r="J571" s="1479"/>
      <c r="K571" s="1479"/>
      <c r="L571" s="1479"/>
      <c r="M571" s="1479"/>
      <c r="N571" s="1479"/>
      <c r="O571" s="1479"/>
      <c r="P571" s="1479"/>
      <c r="Q571" s="1479"/>
      <c r="R571" s="1479"/>
      <c r="S571" s="1479"/>
      <c r="T571" s="1479"/>
      <c r="U571" s="1479"/>
      <c r="V571" s="1479"/>
      <c r="W571" s="1479"/>
      <c r="X571" s="1479"/>
      <c r="Y571" s="1479"/>
      <c r="Z571" s="1479"/>
      <c r="AA571" s="1479"/>
      <c r="AB571" s="1479"/>
      <c r="AC571" s="1479"/>
      <c r="AD571" s="1479"/>
      <c r="AE571" s="1479"/>
      <c r="AF571" s="1479"/>
      <c r="AG571" s="1479"/>
      <c r="AH571" s="1479"/>
      <c r="AI571" s="1479"/>
      <c r="AJ571" s="1479"/>
      <c r="AK571" s="1479"/>
      <c r="AL571" s="1479"/>
      <c r="AM571" s="1479"/>
      <c r="AN571" s="1479"/>
      <c r="AO571" s="1479"/>
      <c r="AP571" s="1479"/>
      <c r="AQ571" s="1479"/>
      <c r="AR571" s="1479"/>
      <c r="AS571" s="1479"/>
      <c r="AT571" s="1479"/>
      <c r="AU571" s="1479"/>
      <c r="AV571" s="1479"/>
      <c r="AW571" s="1479"/>
      <c r="AX571" s="1479"/>
      <c r="AY571" s="1479"/>
      <c r="AZ571" s="1479"/>
      <c r="BA571" s="1479"/>
      <c r="BB571" s="1479"/>
      <c r="BC571" s="1479"/>
      <c r="BD571" s="1479"/>
      <c r="BE571" s="1479"/>
      <c r="BF571" s="1479"/>
      <c r="BG571" s="1479"/>
      <c r="BH571" s="1479"/>
      <c r="BI571" s="1479"/>
      <c r="BJ571" s="388" t="s">
        <v>865</v>
      </c>
    </row>
    <row r="572" spans="1:62" s="384" customFormat="1">
      <c r="A572" s="1479"/>
      <c r="B572" s="1479"/>
      <c r="C572" s="1479"/>
      <c r="D572" s="1479"/>
      <c r="E572" s="1479"/>
      <c r="F572" s="1479"/>
      <c r="G572" s="1479"/>
      <c r="H572" s="1479"/>
      <c r="I572" s="1479"/>
      <c r="J572" s="1479"/>
      <c r="K572" s="1479"/>
      <c r="L572" s="1479"/>
      <c r="M572" s="1479"/>
      <c r="N572" s="1479"/>
      <c r="O572" s="1479"/>
      <c r="P572" s="1479"/>
      <c r="Q572" s="1479"/>
      <c r="R572" s="1479"/>
      <c r="S572" s="1479"/>
      <c r="T572" s="1479"/>
      <c r="U572" s="1479"/>
      <c r="V572" s="1479"/>
      <c r="W572" s="1479"/>
      <c r="X572" s="1479"/>
      <c r="Y572" s="1479"/>
      <c r="Z572" s="1479"/>
      <c r="AA572" s="1479"/>
      <c r="AB572" s="1479"/>
      <c r="AC572" s="1479"/>
      <c r="AD572" s="1479"/>
      <c r="AE572" s="1479"/>
      <c r="AF572" s="1479"/>
      <c r="AG572" s="1479"/>
      <c r="AH572" s="1479"/>
      <c r="AI572" s="1479"/>
      <c r="AJ572" s="1479"/>
      <c r="AK572" s="1479"/>
      <c r="AL572" s="1479"/>
      <c r="AM572" s="1479"/>
      <c r="AN572" s="1479"/>
      <c r="AO572" s="1479"/>
      <c r="AP572" s="1479"/>
      <c r="AQ572" s="1479"/>
      <c r="AR572" s="1479"/>
      <c r="AS572" s="1479"/>
      <c r="AT572" s="1479"/>
      <c r="AU572" s="1479"/>
      <c r="AV572" s="1479"/>
      <c r="AW572" s="1479"/>
      <c r="AX572" s="1479"/>
      <c r="AY572" s="1479"/>
      <c r="AZ572" s="1479"/>
      <c r="BA572" s="1479"/>
      <c r="BB572" s="1479"/>
      <c r="BC572" s="1479"/>
      <c r="BD572" s="1479"/>
      <c r="BE572" s="1479"/>
      <c r="BF572" s="1479"/>
      <c r="BG572" s="1479"/>
      <c r="BH572" s="1479"/>
      <c r="BI572" s="1479"/>
      <c r="BJ572" s="388" t="s">
        <v>865</v>
      </c>
    </row>
    <row r="573" spans="1:62" s="384" customFormat="1">
      <c r="A573" s="1479"/>
      <c r="B573" s="1479"/>
      <c r="C573" s="1479"/>
      <c r="D573" s="1479"/>
      <c r="E573" s="1479"/>
      <c r="F573" s="1479"/>
      <c r="G573" s="1479"/>
      <c r="H573" s="1479"/>
      <c r="I573" s="1479"/>
      <c r="J573" s="1479"/>
      <c r="K573" s="1479"/>
      <c r="L573" s="1479"/>
      <c r="M573" s="1479"/>
      <c r="N573" s="1479"/>
      <c r="O573" s="1479"/>
      <c r="P573" s="1479"/>
      <c r="Q573" s="1479"/>
      <c r="R573" s="1479"/>
      <c r="S573" s="1479"/>
      <c r="T573" s="1479"/>
      <c r="U573" s="1479"/>
      <c r="V573" s="1479"/>
      <c r="W573" s="1479"/>
      <c r="X573" s="1479"/>
      <c r="Y573" s="1479"/>
      <c r="Z573" s="1479"/>
      <c r="AA573" s="1479"/>
      <c r="AB573" s="1479"/>
      <c r="AC573" s="1479"/>
      <c r="AD573" s="1479"/>
      <c r="AE573" s="1479"/>
      <c r="AF573" s="1479"/>
      <c r="AG573" s="1479"/>
      <c r="AH573" s="1479"/>
      <c r="AI573" s="1479"/>
      <c r="AJ573" s="1479"/>
      <c r="AK573" s="1479"/>
      <c r="AL573" s="1479"/>
      <c r="AM573" s="1479"/>
      <c r="AN573" s="1479"/>
      <c r="AO573" s="1479"/>
      <c r="AP573" s="1479"/>
      <c r="AQ573" s="1479"/>
      <c r="AR573" s="1479"/>
      <c r="AS573" s="1479"/>
      <c r="AT573" s="1479"/>
      <c r="AU573" s="1479"/>
      <c r="AV573" s="1479"/>
      <c r="AW573" s="1479"/>
      <c r="AX573" s="1479"/>
      <c r="AY573" s="1479"/>
      <c r="AZ573" s="1479"/>
      <c r="BA573" s="1479"/>
      <c r="BB573" s="1479"/>
      <c r="BC573" s="1479"/>
      <c r="BD573" s="1479"/>
      <c r="BE573" s="1479"/>
      <c r="BF573" s="1479"/>
      <c r="BG573" s="1479"/>
      <c r="BH573" s="1479"/>
      <c r="BI573" s="1479"/>
      <c r="BJ573" s="388" t="s">
        <v>865</v>
      </c>
    </row>
    <row r="574" spans="1:62" s="384" customFormat="1">
      <c r="A574" s="1479"/>
      <c r="B574" s="1479"/>
      <c r="C574" s="1479"/>
      <c r="D574" s="1479"/>
      <c r="E574" s="1479"/>
      <c r="F574" s="1479"/>
      <c r="G574" s="1479"/>
      <c r="H574" s="1479"/>
      <c r="I574" s="1479"/>
      <c r="J574" s="1479"/>
      <c r="K574" s="1479"/>
      <c r="L574" s="1479"/>
      <c r="M574" s="1479"/>
      <c r="N574" s="1479"/>
      <c r="O574" s="1479"/>
      <c r="P574" s="1479"/>
      <c r="Q574" s="1479"/>
      <c r="R574" s="1479"/>
      <c r="S574" s="1479"/>
      <c r="T574" s="1479"/>
      <c r="U574" s="1479"/>
      <c r="V574" s="1479"/>
      <c r="W574" s="1479"/>
      <c r="X574" s="1479"/>
      <c r="Y574" s="1479"/>
      <c r="Z574" s="1479"/>
      <c r="AA574" s="1479"/>
      <c r="AB574" s="1479"/>
      <c r="AC574" s="1479"/>
      <c r="AD574" s="1479"/>
      <c r="AE574" s="1479"/>
      <c r="AF574" s="1479"/>
      <c r="AG574" s="1479"/>
      <c r="AH574" s="1479"/>
      <c r="AI574" s="1479"/>
      <c r="AJ574" s="1479"/>
      <c r="AK574" s="1479"/>
      <c r="AL574" s="1479"/>
      <c r="AM574" s="1479"/>
      <c r="AN574" s="1479"/>
      <c r="AO574" s="1479"/>
      <c r="AP574" s="1479"/>
      <c r="AQ574" s="1479"/>
      <c r="AR574" s="1479"/>
      <c r="AS574" s="1479"/>
      <c r="AT574" s="1479"/>
      <c r="AU574" s="1479"/>
      <c r="AV574" s="1479"/>
      <c r="AW574" s="1479"/>
      <c r="AX574" s="1479"/>
      <c r="AY574" s="1479"/>
      <c r="AZ574" s="1479"/>
      <c r="BA574" s="1479"/>
      <c r="BB574" s="1479"/>
      <c r="BC574" s="1479"/>
      <c r="BD574" s="1479"/>
      <c r="BE574" s="1479"/>
      <c r="BF574" s="1479"/>
      <c r="BG574" s="1479"/>
      <c r="BH574" s="1479"/>
      <c r="BI574" s="1479"/>
      <c r="BJ574" s="388" t="s">
        <v>865</v>
      </c>
    </row>
    <row r="575" spans="1:62" s="384" customFormat="1">
      <c r="A575" s="1479"/>
      <c r="B575" s="1479"/>
      <c r="C575" s="1479"/>
      <c r="D575" s="1479"/>
      <c r="E575" s="1479"/>
      <c r="F575" s="1479"/>
      <c r="G575" s="1479"/>
      <c r="H575" s="1479"/>
      <c r="I575" s="1479"/>
      <c r="J575" s="1479"/>
      <c r="K575" s="1479"/>
      <c r="L575" s="1479"/>
      <c r="M575" s="1479"/>
      <c r="N575" s="1479"/>
      <c r="O575" s="1479"/>
      <c r="P575" s="1479"/>
      <c r="Q575" s="1479"/>
      <c r="R575" s="1479"/>
      <c r="S575" s="1479"/>
      <c r="T575" s="1479"/>
      <c r="U575" s="1479"/>
      <c r="V575" s="1479"/>
      <c r="W575" s="1479"/>
      <c r="X575" s="1479"/>
      <c r="Y575" s="1479"/>
      <c r="Z575" s="1479"/>
      <c r="AA575" s="1479"/>
      <c r="AB575" s="1479"/>
      <c r="AC575" s="1479"/>
      <c r="AD575" s="1479"/>
      <c r="AE575" s="1479"/>
      <c r="AF575" s="1479"/>
      <c r="AG575" s="1479"/>
      <c r="AH575" s="1479"/>
      <c r="AI575" s="1479"/>
      <c r="AJ575" s="1479"/>
      <c r="AK575" s="1479"/>
      <c r="AL575" s="1479"/>
      <c r="AM575" s="1479"/>
      <c r="AN575" s="1479"/>
      <c r="AO575" s="1479"/>
      <c r="AP575" s="1479"/>
      <c r="AQ575" s="1479"/>
      <c r="AR575" s="1479"/>
      <c r="AS575" s="1479"/>
      <c r="AT575" s="1479"/>
      <c r="AU575" s="1479"/>
      <c r="AV575" s="1479"/>
      <c r="AW575" s="1479"/>
      <c r="AX575" s="1479"/>
      <c r="AY575" s="1479"/>
      <c r="AZ575" s="1479"/>
      <c r="BA575" s="1479"/>
      <c r="BB575" s="1479"/>
      <c r="BC575" s="1479"/>
      <c r="BD575" s="1479"/>
      <c r="BE575" s="1479"/>
      <c r="BF575" s="1479"/>
      <c r="BG575" s="1479"/>
      <c r="BH575" s="1479"/>
      <c r="BI575" s="1479"/>
      <c r="BJ575" s="388" t="s">
        <v>865</v>
      </c>
    </row>
    <row r="576" spans="1:62" s="384" customFormat="1">
      <c r="A576" s="1479"/>
      <c r="B576" s="1479"/>
      <c r="C576" s="1479"/>
      <c r="D576" s="1479"/>
      <c r="E576" s="1479"/>
      <c r="F576" s="1479"/>
      <c r="G576" s="1479"/>
      <c r="H576" s="1479"/>
      <c r="I576" s="1479"/>
      <c r="J576" s="1479"/>
      <c r="K576" s="1479"/>
      <c r="L576" s="1479"/>
      <c r="M576" s="1479"/>
      <c r="N576" s="1479"/>
      <c r="O576" s="1479"/>
      <c r="P576" s="1479"/>
      <c r="Q576" s="1479"/>
      <c r="R576" s="1479"/>
      <c r="S576" s="1479"/>
      <c r="T576" s="1479"/>
      <c r="U576" s="1479"/>
      <c r="V576" s="1479"/>
      <c r="W576" s="1479"/>
      <c r="X576" s="1479"/>
      <c r="Y576" s="1479"/>
      <c r="Z576" s="1479"/>
      <c r="AA576" s="1479"/>
      <c r="AB576" s="1479"/>
      <c r="AC576" s="1479"/>
      <c r="AD576" s="1479"/>
      <c r="AE576" s="1479"/>
      <c r="AF576" s="1479"/>
      <c r="AG576" s="1479"/>
      <c r="AH576" s="1479"/>
      <c r="AI576" s="1479"/>
      <c r="AJ576" s="1479"/>
      <c r="AK576" s="1479"/>
      <c r="AL576" s="1479"/>
      <c r="AM576" s="1479"/>
      <c r="AN576" s="1479"/>
      <c r="AO576" s="1479"/>
      <c r="AP576" s="1479"/>
      <c r="AQ576" s="1479"/>
      <c r="AR576" s="1479"/>
      <c r="AS576" s="1479"/>
      <c r="AT576" s="1479"/>
      <c r="AU576" s="1479"/>
      <c r="AV576" s="1479"/>
      <c r="AW576" s="1479"/>
      <c r="AX576" s="1479"/>
      <c r="AY576" s="1479"/>
      <c r="AZ576" s="1479"/>
      <c r="BA576" s="1479"/>
      <c r="BB576" s="1479"/>
      <c r="BC576" s="1479"/>
      <c r="BD576" s="1479"/>
      <c r="BE576" s="1479"/>
      <c r="BF576" s="1479"/>
      <c r="BG576" s="1479"/>
      <c r="BH576" s="1479"/>
      <c r="BI576" s="1479"/>
      <c r="BJ576" s="388" t="s">
        <v>865</v>
      </c>
    </row>
    <row r="577" spans="1:62" s="384" customFormat="1">
      <c r="A577" s="1479"/>
      <c r="B577" s="1479"/>
      <c r="C577" s="1479"/>
      <c r="D577" s="1479"/>
      <c r="E577" s="1479"/>
      <c r="F577" s="1479"/>
      <c r="G577" s="1479"/>
      <c r="H577" s="1479"/>
      <c r="I577" s="1479"/>
      <c r="J577" s="1479"/>
      <c r="K577" s="1479"/>
      <c r="L577" s="1479"/>
      <c r="M577" s="1479"/>
      <c r="N577" s="1479"/>
      <c r="O577" s="1479"/>
      <c r="P577" s="1479"/>
      <c r="Q577" s="1479"/>
      <c r="R577" s="1479"/>
      <c r="S577" s="1479"/>
      <c r="T577" s="1479"/>
      <c r="U577" s="1479"/>
      <c r="V577" s="1479"/>
      <c r="W577" s="1479"/>
      <c r="X577" s="1479"/>
      <c r="Y577" s="1479"/>
      <c r="Z577" s="1479"/>
      <c r="AA577" s="1479"/>
      <c r="AB577" s="1479"/>
      <c r="AC577" s="1479"/>
      <c r="AD577" s="1479"/>
      <c r="AE577" s="1479"/>
      <c r="AF577" s="1479"/>
      <c r="AG577" s="1479"/>
      <c r="AH577" s="1479"/>
      <c r="AI577" s="1479"/>
      <c r="AJ577" s="1479"/>
      <c r="AK577" s="1479"/>
      <c r="AL577" s="1479"/>
      <c r="AM577" s="1479"/>
      <c r="AN577" s="1479"/>
      <c r="AO577" s="1479"/>
      <c r="AP577" s="1479"/>
      <c r="AQ577" s="1479"/>
      <c r="AR577" s="1479"/>
      <c r="AS577" s="1479"/>
      <c r="AT577" s="1479"/>
      <c r="AU577" s="1479"/>
      <c r="AV577" s="1479"/>
      <c r="AW577" s="1479"/>
      <c r="AX577" s="1479"/>
      <c r="AY577" s="1479"/>
      <c r="AZ577" s="1479"/>
      <c r="BA577" s="1479"/>
      <c r="BB577" s="1479"/>
      <c r="BC577" s="1479"/>
      <c r="BD577" s="1479"/>
      <c r="BE577" s="1479"/>
      <c r="BF577" s="1479"/>
      <c r="BG577" s="1479"/>
      <c r="BH577" s="1479"/>
      <c r="BI577" s="1479"/>
      <c r="BJ577" s="388" t="s">
        <v>865</v>
      </c>
    </row>
    <row r="578" spans="1:62" s="384" customFormat="1">
      <c r="A578" s="1479"/>
      <c r="B578" s="1479"/>
      <c r="C578" s="1479"/>
      <c r="D578" s="1479"/>
      <c r="E578" s="1479"/>
      <c r="F578" s="1479"/>
      <c r="G578" s="1479"/>
      <c r="H578" s="1479"/>
      <c r="I578" s="1479"/>
      <c r="J578" s="1479"/>
      <c r="K578" s="1479"/>
      <c r="L578" s="1479"/>
      <c r="M578" s="1479"/>
      <c r="N578" s="1479"/>
      <c r="O578" s="1479"/>
      <c r="P578" s="1479"/>
      <c r="Q578" s="1479"/>
      <c r="R578" s="1479"/>
      <c r="S578" s="1479"/>
      <c r="T578" s="1479"/>
      <c r="U578" s="1479"/>
      <c r="V578" s="1479"/>
      <c r="W578" s="1479"/>
      <c r="X578" s="1479"/>
      <c r="Y578" s="1479"/>
      <c r="Z578" s="1479"/>
      <c r="AA578" s="1479"/>
      <c r="AB578" s="1479"/>
      <c r="AC578" s="1479"/>
      <c r="AD578" s="1479"/>
      <c r="AE578" s="1479"/>
      <c r="AF578" s="1479"/>
      <c r="AG578" s="1479"/>
      <c r="AH578" s="1479"/>
      <c r="AI578" s="1479"/>
      <c r="AJ578" s="1479"/>
      <c r="AK578" s="1479"/>
      <c r="AL578" s="1479"/>
      <c r="AM578" s="1479"/>
      <c r="AN578" s="1479"/>
      <c r="AO578" s="1479"/>
      <c r="AP578" s="1479"/>
      <c r="AQ578" s="1479"/>
      <c r="AR578" s="1479"/>
      <c r="AS578" s="1479"/>
      <c r="AT578" s="1479"/>
      <c r="AU578" s="1479"/>
      <c r="AV578" s="1479"/>
      <c r="AW578" s="1479"/>
      <c r="AX578" s="1479"/>
      <c r="AY578" s="1479"/>
      <c r="AZ578" s="1479"/>
      <c r="BA578" s="1479"/>
      <c r="BB578" s="1479"/>
      <c r="BC578" s="1479"/>
      <c r="BD578" s="1479"/>
      <c r="BE578" s="1479"/>
      <c r="BF578" s="1479"/>
      <c r="BG578" s="1479"/>
      <c r="BH578" s="1479"/>
      <c r="BI578" s="1479"/>
      <c r="BJ578" s="388" t="s">
        <v>865</v>
      </c>
    </row>
    <row r="579" spans="1:62" s="384" customFormat="1">
      <c r="A579" s="1479"/>
      <c r="B579" s="1479"/>
      <c r="C579" s="1479"/>
      <c r="D579" s="1479"/>
      <c r="E579" s="1479"/>
      <c r="F579" s="1479"/>
      <c r="G579" s="1479"/>
      <c r="H579" s="1479"/>
      <c r="I579" s="1479"/>
      <c r="J579" s="1479"/>
      <c r="K579" s="1479"/>
      <c r="L579" s="1479"/>
      <c r="M579" s="1479"/>
      <c r="N579" s="1479"/>
      <c r="O579" s="1479"/>
      <c r="P579" s="1479"/>
      <c r="Q579" s="1479"/>
      <c r="R579" s="1479"/>
      <c r="S579" s="1479"/>
      <c r="T579" s="1479"/>
      <c r="U579" s="1479"/>
      <c r="V579" s="1479"/>
      <c r="W579" s="1479"/>
      <c r="X579" s="1479"/>
      <c r="Y579" s="1479"/>
      <c r="Z579" s="1479"/>
      <c r="AA579" s="1479"/>
      <c r="AB579" s="1479"/>
      <c r="AC579" s="1479"/>
      <c r="AD579" s="1479"/>
      <c r="AE579" s="1479"/>
      <c r="AF579" s="1479"/>
      <c r="AG579" s="1479"/>
      <c r="AH579" s="1479"/>
      <c r="AI579" s="1479"/>
      <c r="AJ579" s="1479"/>
      <c r="AK579" s="1479"/>
      <c r="AL579" s="1479"/>
      <c r="AM579" s="1479"/>
      <c r="AN579" s="1479"/>
      <c r="AO579" s="1479"/>
      <c r="AP579" s="1479"/>
      <c r="AQ579" s="1479"/>
      <c r="AR579" s="1479"/>
      <c r="AS579" s="1479"/>
      <c r="AT579" s="1479"/>
      <c r="AU579" s="1479"/>
      <c r="AV579" s="1479"/>
      <c r="AW579" s="1479"/>
      <c r="AX579" s="1479"/>
      <c r="AY579" s="1479"/>
      <c r="AZ579" s="1479"/>
      <c r="BA579" s="1479"/>
      <c r="BB579" s="1479"/>
      <c r="BC579" s="1479"/>
      <c r="BD579" s="1479"/>
      <c r="BE579" s="1479"/>
      <c r="BF579" s="1479"/>
      <c r="BG579" s="1479"/>
      <c r="BH579" s="1479"/>
      <c r="BI579" s="1479"/>
      <c r="BJ579" s="388" t="s">
        <v>865</v>
      </c>
    </row>
    <row r="580" spans="1:62" s="384" customFormat="1">
      <c r="A580" s="1479"/>
      <c r="B580" s="1479"/>
      <c r="C580" s="1479"/>
      <c r="D580" s="1479"/>
      <c r="E580" s="1479"/>
      <c r="F580" s="1479"/>
      <c r="G580" s="1479"/>
      <c r="H580" s="1479"/>
      <c r="I580" s="1479"/>
      <c r="J580" s="1479"/>
      <c r="K580" s="1479"/>
      <c r="L580" s="1479"/>
      <c r="M580" s="1479"/>
      <c r="N580" s="1479"/>
      <c r="O580" s="1479"/>
      <c r="P580" s="1479"/>
      <c r="Q580" s="1479"/>
      <c r="R580" s="1479"/>
      <c r="S580" s="1479"/>
      <c r="T580" s="1479"/>
      <c r="U580" s="1479"/>
      <c r="V580" s="1479"/>
      <c r="W580" s="1479"/>
      <c r="X580" s="1479"/>
      <c r="Y580" s="1479"/>
      <c r="Z580" s="1479"/>
      <c r="AA580" s="1479"/>
      <c r="AB580" s="1479"/>
      <c r="AC580" s="1479"/>
      <c r="AD580" s="1479"/>
      <c r="AE580" s="1479"/>
      <c r="AF580" s="1479"/>
      <c r="AG580" s="1479"/>
      <c r="AH580" s="1479"/>
      <c r="AI580" s="1479"/>
      <c r="AJ580" s="1479"/>
      <c r="AK580" s="1479"/>
      <c r="AL580" s="1479"/>
      <c r="AM580" s="1479"/>
      <c r="AN580" s="1479"/>
      <c r="AO580" s="1479"/>
      <c r="AP580" s="1479"/>
      <c r="AQ580" s="1479"/>
      <c r="AR580" s="1479"/>
      <c r="AS580" s="1479"/>
      <c r="AT580" s="1479"/>
      <c r="AU580" s="1479"/>
      <c r="AV580" s="1479"/>
      <c r="AW580" s="1479"/>
      <c r="AX580" s="1479"/>
      <c r="AY580" s="1479"/>
      <c r="AZ580" s="1479"/>
      <c r="BA580" s="1479"/>
      <c r="BB580" s="1479"/>
      <c r="BC580" s="1479"/>
      <c r="BD580" s="1479"/>
      <c r="BE580" s="1479"/>
      <c r="BF580" s="1479"/>
      <c r="BG580" s="1479"/>
      <c r="BH580" s="1479"/>
      <c r="BI580" s="1479"/>
      <c r="BJ580" s="388" t="s">
        <v>865</v>
      </c>
    </row>
    <row r="581" spans="1:62" s="384" customFormat="1">
      <c r="A581" s="1479"/>
      <c r="B581" s="1479"/>
      <c r="C581" s="1479"/>
      <c r="D581" s="1479"/>
      <c r="E581" s="1479"/>
      <c r="F581" s="1479"/>
      <c r="G581" s="1479"/>
      <c r="H581" s="1479"/>
      <c r="I581" s="1479"/>
      <c r="J581" s="1479"/>
      <c r="K581" s="1479"/>
      <c r="L581" s="1479"/>
      <c r="M581" s="1479"/>
      <c r="N581" s="1479"/>
      <c r="O581" s="1479"/>
      <c r="P581" s="1479"/>
      <c r="Q581" s="1479"/>
      <c r="R581" s="1479"/>
      <c r="S581" s="1479"/>
      <c r="T581" s="1479"/>
      <c r="U581" s="1479"/>
      <c r="V581" s="1479"/>
      <c r="W581" s="1479"/>
      <c r="X581" s="1479"/>
      <c r="Y581" s="1479"/>
      <c r="Z581" s="1479"/>
      <c r="AA581" s="1479"/>
      <c r="AB581" s="1479"/>
      <c r="AC581" s="1479"/>
      <c r="AD581" s="1479"/>
      <c r="AE581" s="1479"/>
      <c r="AF581" s="1479"/>
      <c r="AG581" s="1479"/>
      <c r="AH581" s="1479"/>
      <c r="AI581" s="1479"/>
      <c r="AJ581" s="1479"/>
      <c r="AK581" s="1479"/>
      <c r="AL581" s="1479"/>
      <c r="AM581" s="1479"/>
      <c r="AN581" s="1479"/>
      <c r="AO581" s="1479"/>
      <c r="AP581" s="1479"/>
      <c r="AQ581" s="1479"/>
      <c r="AR581" s="1479"/>
      <c r="AS581" s="1479"/>
      <c r="AT581" s="1479"/>
      <c r="AU581" s="1479"/>
      <c r="AV581" s="1479"/>
      <c r="AW581" s="1479"/>
      <c r="AX581" s="1479"/>
      <c r="AY581" s="1479"/>
      <c r="AZ581" s="1479"/>
      <c r="BA581" s="1479"/>
      <c r="BB581" s="1479"/>
      <c r="BC581" s="1479"/>
      <c r="BD581" s="1479"/>
      <c r="BE581" s="1479"/>
      <c r="BF581" s="1479"/>
      <c r="BG581" s="1479"/>
      <c r="BH581" s="1479"/>
      <c r="BI581" s="1479"/>
      <c r="BJ581" s="388" t="s">
        <v>865</v>
      </c>
    </row>
    <row r="582" spans="1:62" s="384" customFormat="1">
      <c r="A582" s="1479"/>
      <c r="B582" s="1479"/>
      <c r="C582" s="1479"/>
      <c r="D582" s="1479"/>
      <c r="E582" s="1479"/>
      <c r="F582" s="1479"/>
      <c r="G582" s="1479"/>
      <c r="H582" s="1479"/>
      <c r="I582" s="1479"/>
      <c r="J582" s="1479"/>
      <c r="K582" s="1479"/>
      <c r="L582" s="1479"/>
      <c r="M582" s="1479"/>
      <c r="N582" s="1479"/>
      <c r="O582" s="1479"/>
      <c r="P582" s="1479"/>
      <c r="Q582" s="1479"/>
      <c r="R582" s="1479"/>
      <c r="S582" s="1479"/>
      <c r="T582" s="1479"/>
      <c r="U582" s="1479"/>
      <c r="V582" s="1479"/>
      <c r="W582" s="1479"/>
      <c r="X582" s="1479"/>
      <c r="Y582" s="1479"/>
      <c r="Z582" s="1479"/>
      <c r="AA582" s="1479"/>
      <c r="AB582" s="1479"/>
      <c r="AC582" s="1479"/>
      <c r="AD582" s="1479"/>
      <c r="AE582" s="1479"/>
      <c r="AF582" s="1479"/>
      <c r="AG582" s="1479"/>
      <c r="AH582" s="1479"/>
      <c r="AI582" s="1479"/>
      <c r="AJ582" s="1479"/>
      <c r="AK582" s="1479"/>
      <c r="AL582" s="1479"/>
      <c r="AM582" s="1479"/>
      <c r="AN582" s="1479"/>
      <c r="AO582" s="1479"/>
      <c r="AP582" s="1479"/>
      <c r="AQ582" s="1479"/>
      <c r="AR582" s="1479"/>
      <c r="AS582" s="1479"/>
      <c r="AT582" s="1479"/>
      <c r="AU582" s="1479"/>
      <c r="AV582" s="1479"/>
      <c r="AW582" s="1479"/>
      <c r="AX582" s="1479"/>
      <c r="AY582" s="1479"/>
      <c r="AZ582" s="1479"/>
      <c r="BA582" s="1479"/>
      <c r="BB582" s="1479"/>
      <c r="BC582" s="1479"/>
      <c r="BD582" s="1479"/>
      <c r="BE582" s="1479"/>
      <c r="BF582" s="1479"/>
      <c r="BG582" s="1479"/>
      <c r="BH582" s="1479"/>
      <c r="BI582" s="1479"/>
      <c r="BJ582" s="388" t="s">
        <v>865</v>
      </c>
    </row>
    <row r="583" spans="1:62" s="384" customFormat="1">
      <c r="A583" s="1479"/>
      <c r="B583" s="1479"/>
      <c r="C583" s="1479"/>
      <c r="D583" s="1479"/>
      <c r="E583" s="1479"/>
      <c r="F583" s="1479"/>
      <c r="G583" s="1479"/>
      <c r="H583" s="1479"/>
      <c r="I583" s="1479"/>
      <c r="J583" s="1479"/>
      <c r="K583" s="1479"/>
      <c r="L583" s="1479"/>
      <c r="M583" s="1479"/>
      <c r="N583" s="1479"/>
      <c r="O583" s="1479"/>
      <c r="P583" s="1479"/>
      <c r="Q583" s="1479"/>
      <c r="R583" s="1479"/>
      <c r="S583" s="1479"/>
      <c r="T583" s="1479"/>
      <c r="U583" s="1479"/>
      <c r="V583" s="1479"/>
      <c r="W583" s="1479"/>
      <c r="X583" s="1479"/>
      <c r="Y583" s="1479"/>
      <c r="Z583" s="1479"/>
      <c r="AA583" s="1479"/>
      <c r="AB583" s="1479"/>
      <c r="AC583" s="1479"/>
      <c r="AD583" s="1479"/>
      <c r="AE583" s="1479"/>
      <c r="AF583" s="1479"/>
      <c r="AG583" s="1479"/>
      <c r="AH583" s="1479"/>
      <c r="AI583" s="1479"/>
      <c r="AJ583" s="1479"/>
      <c r="AK583" s="1479"/>
      <c r="AL583" s="1479"/>
      <c r="AM583" s="1479"/>
      <c r="AN583" s="1479"/>
      <c r="AO583" s="1479"/>
      <c r="AP583" s="1479"/>
      <c r="AQ583" s="1479"/>
      <c r="AR583" s="1479"/>
      <c r="AS583" s="1479"/>
      <c r="AT583" s="1479"/>
      <c r="AU583" s="1479"/>
      <c r="AV583" s="1479"/>
      <c r="AW583" s="1479"/>
      <c r="AX583" s="1479"/>
      <c r="AY583" s="1479"/>
      <c r="AZ583" s="1479"/>
      <c r="BA583" s="1479"/>
      <c r="BB583" s="1479"/>
      <c r="BC583" s="1479"/>
      <c r="BD583" s="1479"/>
      <c r="BE583" s="1479"/>
      <c r="BF583" s="1479"/>
      <c r="BG583" s="1479"/>
      <c r="BH583" s="1479"/>
      <c r="BI583" s="1479"/>
      <c r="BJ583" s="388" t="s">
        <v>865</v>
      </c>
    </row>
    <row r="584" spans="1:62" s="384" customFormat="1">
      <c r="A584" s="1479"/>
      <c r="B584" s="1479"/>
      <c r="C584" s="1479"/>
      <c r="D584" s="1479"/>
      <c r="E584" s="1479"/>
      <c r="F584" s="1479"/>
      <c r="G584" s="1479"/>
      <c r="H584" s="1479"/>
      <c r="I584" s="1479"/>
      <c r="J584" s="1479"/>
      <c r="K584" s="1479"/>
      <c r="L584" s="1479"/>
      <c r="M584" s="1479"/>
      <c r="N584" s="1479"/>
      <c r="O584" s="1479"/>
      <c r="P584" s="1479"/>
      <c r="Q584" s="1479"/>
      <c r="R584" s="1479"/>
      <c r="S584" s="1479"/>
      <c r="T584" s="1479"/>
      <c r="U584" s="1479"/>
      <c r="V584" s="1479"/>
      <c r="W584" s="1479"/>
      <c r="X584" s="1479"/>
      <c r="Y584" s="1479"/>
      <c r="Z584" s="1479"/>
      <c r="AA584" s="1479"/>
      <c r="AB584" s="1479"/>
      <c r="AC584" s="1479"/>
      <c r="AD584" s="1479"/>
      <c r="AE584" s="1479"/>
      <c r="AF584" s="1479"/>
      <c r="AG584" s="1479"/>
      <c r="AH584" s="1479"/>
      <c r="AI584" s="1479"/>
      <c r="AJ584" s="1479"/>
      <c r="AK584" s="1479"/>
      <c r="AL584" s="1479"/>
      <c r="AM584" s="1479"/>
      <c r="AN584" s="1479"/>
      <c r="AO584" s="1479"/>
      <c r="AP584" s="1479"/>
      <c r="AQ584" s="1479"/>
      <c r="AR584" s="1479"/>
      <c r="AS584" s="1479"/>
      <c r="AT584" s="1479"/>
      <c r="AU584" s="1479"/>
      <c r="AV584" s="1479"/>
      <c r="AW584" s="1479"/>
      <c r="AX584" s="1479"/>
      <c r="AY584" s="1479"/>
      <c r="AZ584" s="1479"/>
      <c r="BA584" s="1479"/>
      <c r="BB584" s="1479"/>
      <c r="BC584" s="1479"/>
      <c r="BD584" s="1479"/>
      <c r="BE584" s="1479"/>
      <c r="BF584" s="1479"/>
      <c r="BG584" s="1479"/>
      <c r="BH584" s="1479"/>
      <c r="BI584" s="1479"/>
      <c r="BJ584" s="388" t="s">
        <v>865</v>
      </c>
    </row>
    <row r="585" spans="1:62" s="384" customFormat="1">
      <c r="A585" s="1479"/>
      <c r="B585" s="1479"/>
      <c r="C585" s="1479"/>
      <c r="D585" s="1479"/>
      <c r="E585" s="1479"/>
      <c r="F585" s="1479"/>
      <c r="G585" s="1479"/>
      <c r="H585" s="1479"/>
      <c r="I585" s="1479"/>
      <c r="J585" s="1479"/>
      <c r="K585" s="1479"/>
      <c r="L585" s="1479"/>
      <c r="M585" s="1479"/>
      <c r="N585" s="1479"/>
      <c r="O585" s="1479"/>
      <c r="P585" s="1479"/>
      <c r="Q585" s="1479"/>
      <c r="R585" s="1479"/>
      <c r="S585" s="1479"/>
      <c r="T585" s="1479"/>
      <c r="U585" s="1479"/>
      <c r="V585" s="1479"/>
      <c r="W585" s="1479"/>
      <c r="X585" s="1479"/>
      <c r="Y585" s="1479"/>
      <c r="Z585" s="1479"/>
      <c r="AA585" s="1479"/>
      <c r="AB585" s="1479"/>
      <c r="AC585" s="1479"/>
      <c r="AD585" s="1479"/>
      <c r="AE585" s="1479"/>
      <c r="AF585" s="1479"/>
      <c r="AG585" s="1479"/>
      <c r="AH585" s="1479"/>
      <c r="AI585" s="1479"/>
      <c r="AJ585" s="1479"/>
      <c r="AK585" s="1479"/>
      <c r="AL585" s="1479"/>
      <c r="AM585" s="1479"/>
      <c r="AN585" s="1479"/>
      <c r="AO585" s="1479"/>
      <c r="AP585" s="1479"/>
      <c r="AQ585" s="1479"/>
      <c r="AR585" s="1479"/>
      <c r="AS585" s="1479"/>
      <c r="AT585" s="1479"/>
      <c r="AU585" s="1479"/>
      <c r="AV585" s="1479"/>
      <c r="AW585" s="1479"/>
      <c r="AX585" s="1479"/>
      <c r="AY585" s="1479"/>
      <c r="AZ585" s="1479"/>
      <c r="BA585" s="1479"/>
      <c r="BB585" s="1479"/>
      <c r="BC585" s="1479"/>
      <c r="BD585" s="1479"/>
      <c r="BE585" s="1479"/>
      <c r="BF585" s="1479"/>
      <c r="BG585" s="1479"/>
      <c r="BH585" s="1479"/>
      <c r="BI585" s="1479"/>
      <c r="BJ585" s="388" t="s">
        <v>865</v>
      </c>
    </row>
    <row r="586" spans="1:62" s="384" customFormat="1">
      <c r="A586" s="1479"/>
      <c r="B586" s="1479"/>
      <c r="C586" s="1479"/>
      <c r="D586" s="1479"/>
      <c r="E586" s="1479"/>
      <c r="F586" s="1479"/>
      <c r="G586" s="1479"/>
      <c r="H586" s="1479"/>
      <c r="I586" s="1479"/>
      <c r="J586" s="1479"/>
      <c r="K586" s="1479"/>
      <c r="L586" s="1479"/>
      <c r="M586" s="1479"/>
      <c r="N586" s="1479"/>
      <c r="O586" s="1479"/>
      <c r="P586" s="1479"/>
      <c r="Q586" s="1479"/>
      <c r="R586" s="1479"/>
      <c r="S586" s="1479"/>
      <c r="T586" s="1479"/>
      <c r="U586" s="1479"/>
      <c r="V586" s="1479"/>
      <c r="W586" s="1479"/>
      <c r="X586" s="1479"/>
      <c r="Y586" s="1479"/>
      <c r="Z586" s="1479"/>
      <c r="AA586" s="1479"/>
      <c r="AB586" s="1479"/>
      <c r="AC586" s="1479"/>
      <c r="AD586" s="1479"/>
      <c r="AE586" s="1479"/>
      <c r="AF586" s="1479"/>
      <c r="AG586" s="1479"/>
      <c r="AH586" s="1479"/>
      <c r="AI586" s="1479"/>
      <c r="AJ586" s="1479"/>
      <c r="AK586" s="1479"/>
      <c r="AL586" s="1479"/>
      <c r="AM586" s="1479"/>
      <c r="AN586" s="1479"/>
      <c r="AO586" s="1479"/>
      <c r="AP586" s="1479"/>
      <c r="AQ586" s="1479"/>
      <c r="AR586" s="1479"/>
      <c r="AS586" s="1479"/>
      <c r="AT586" s="1479"/>
      <c r="AU586" s="1479"/>
      <c r="AV586" s="1479"/>
      <c r="AW586" s="1479"/>
      <c r="AX586" s="1479"/>
      <c r="AY586" s="1479"/>
      <c r="AZ586" s="1479"/>
      <c r="BA586" s="1479"/>
      <c r="BB586" s="1479"/>
      <c r="BC586" s="1479"/>
      <c r="BD586" s="1479"/>
      <c r="BE586" s="1479"/>
      <c r="BF586" s="1479"/>
      <c r="BG586" s="1479"/>
      <c r="BH586" s="1479"/>
      <c r="BI586" s="1479"/>
      <c r="BJ586" s="388" t="s">
        <v>865</v>
      </c>
    </row>
    <row r="587" spans="1:62" s="384" customFormat="1">
      <c r="A587" s="1479"/>
      <c r="B587" s="1479"/>
      <c r="C587" s="1479"/>
      <c r="D587" s="1479"/>
      <c r="E587" s="1479"/>
      <c r="F587" s="1479"/>
      <c r="G587" s="1479"/>
      <c r="H587" s="1479"/>
      <c r="I587" s="1479"/>
      <c r="J587" s="1479"/>
      <c r="K587" s="1479"/>
      <c r="L587" s="1479"/>
      <c r="M587" s="1479"/>
      <c r="N587" s="1479"/>
      <c r="O587" s="1479"/>
      <c r="P587" s="1479"/>
      <c r="Q587" s="1479"/>
      <c r="R587" s="1479"/>
      <c r="S587" s="1479"/>
      <c r="T587" s="1479"/>
      <c r="U587" s="1479"/>
      <c r="V587" s="1479"/>
      <c r="W587" s="1479"/>
      <c r="X587" s="1479"/>
      <c r="Y587" s="1479"/>
      <c r="Z587" s="1479"/>
      <c r="AA587" s="1479"/>
      <c r="AB587" s="1479"/>
      <c r="AC587" s="1479"/>
      <c r="AD587" s="1479"/>
      <c r="AE587" s="1479"/>
      <c r="AF587" s="1479"/>
      <c r="AG587" s="1479"/>
      <c r="AH587" s="1479"/>
      <c r="AI587" s="1479"/>
      <c r="AJ587" s="1479"/>
      <c r="AK587" s="1479"/>
      <c r="AL587" s="1479"/>
      <c r="AM587" s="1479"/>
      <c r="AN587" s="1479"/>
      <c r="AO587" s="1479"/>
      <c r="AP587" s="1479"/>
      <c r="AQ587" s="1479"/>
      <c r="AR587" s="1479"/>
      <c r="AS587" s="1479"/>
      <c r="AT587" s="1479"/>
      <c r="AU587" s="1479"/>
      <c r="AV587" s="1479"/>
      <c r="AW587" s="1479"/>
      <c r="AX587" s="1479"/>
      <c r="AY587" s="1479"/>
      <c r="AZ587" s="1479"/>
      <c r="BA587" s="1479"/>
      <c r="BB587" s="1479"/>
      <c r="BC587" s="1479"/>
      <c r="BD587" s="1479"/>
      <c r="BE587" s="1479"/>
      <c r="BF587" s="1479"/>
      <c r="BG587" s="1479"/>
      <c r="BH587" s="1479"/>
      <c r="BI587" s="1479"/>
      <c r="BJ587" s="388" t="s">
        <v>865</v>
      </c>
    </row>
    <row r="588" spans="1:62" s="384" customFormat="1">
      <c r="A588" s="1479"/>
      <c r="B588" s="1479"/>
      <c r="C588" s="1479"/>
      <c r="D588" s="1479"/>
      <c r="E588" s="1479"/>
      <c r="F588" s="1479"/>
      <c r="G588" s="1479"/>
      <c r="H588" s="1479"/>
      <c r="I588" s="1479"/>
      <c r="J588" s="1479"/>
      <c r="K588" s="1479"/>
      <c r="L588" s="1479"/>
      <c r="M588" s="1479"/>
      <c r="N588" s="1479"/>
      <c r="O588" s="1479"/>
      <c r="P588" s="1479"/>
      <c r="Q588" s="1479"/>
      <c r="R588" s="1479"/>
      <c r="S588" s="1479"/>
      <c r="T588" s="1479"/>
      <c r="U588" s="1479"/>
      <c r="V588" s="1479"/>
      <c r="W588" s="1479"/>
      <c r="X588" s="1479"/>
      <c r="Y588" s="1479"/>
      <c r="Z588" s="1479"/>
      <c r="AA588" s="1479"/>
      <c r="AB588" s="1479"/>
      <c r="AC588" s="1479"/>
      <c r="AD588" s="1479"/>
      <c r="AE588" s="1479"/>
      <c r="AF588" s="1479"/>
      <c r="AG588" s="1479"/>
      <c r="AH588" s="1479"/>
      <c r="AI588" s="1479"/>
      <c r="AJ588" s="1479"/>
      <c r="AK588" s="1479"/>
      <c r="AL588" s="1479"/>
      <c r="AM588" s="1479"/>
      <c r="AN588" s="1479"/>
      <c r="AO588" s="1479"/>
      <c r="AP588" s="1479"/>
      <c r="AQ588" s="1479"/>
      <c r="AR588" s="1479"/>
      <c r="AS588" s="1479"/>
      <c r="AT588" s="1479"/>
      <c r="AU588" s="1479"/>
      <c r="AV588" s="1479"/>
      <c r="AW588" s="1479"/>
      <c r="AX588" s="1479"/>
      <c r="AY588" s="1479"/>
      <c r="AZ588" s="1479"/>
      <c r="BA588" s="1479"/>
      <c r="BB588" s="1479"/>
      <c r="BC588" s="1479"/>
      <c r="BD588" s="1479"/>
      <c r="BE588" s="1479"/>
      <c r="BF588" s="1479"/>
      <c r="BG588" s="1479"/>
      <c r="BH588" s="1479"/>
      <c r="BI588" s="1479"/>
      <c r="BJ588" s="388" t="s">
        <v>865</v>
      </c>
    </row>
    <row r="589" spans="1:62" s="384" customFormat="1">
      <c r="A589" s="1479"/>
      <c r="B589" s="1479"/>
      <c r="C589" s="1479"/>
      <c r="D589" s="1479"/>
      <c r="E589" s="1479"/>
      <c r="F589" s="1479"/>
      <c r="G589" s="1479"/>
      <c r="H589" s="1479"/>
      <c r="I589" s="1479"/>
      <c r="J589" s="1479"/>
      <c r="K589" s="1479"/>
      <c r="L589" s="1479"/>
      <c r="M589" s="1479"/>
      <c r="N589" s="1479"/>
      <c r="O589" s="1479"/>
      <c r="P589" s="1479"/>
      <c r="Q589" s="1479"/>
      <c r="R589" s="1479"/>
      <c r="S589" s="1479"/>
      <c r="T589" s="1479"/>
      <c r="U589" s="1479"/>
      <c r="V589" s="1479"/>
      <c r="W589" s="1479"/>
      <c r="X589" s="1479"/>
      <c r="Y589" s="1479"/>
      <c r="Z589" s="1479"/>
      <c r="AA589" s="1479"/>
      <c r="AB589" s="1479"/>
      <c r="AC589" s="1479"/>
      <c r="AD589" s="1479"/>
      <c r="AE589" s="1479"/>
      <c r="AF589" s="1479"/>
      <c r="AG589" s="1479"/>
      <c r="AH589" s="1479"/>
      <c r="AI589" s="1479"/>
      <c r="AJ589" s="1479"/>
      <c r="AK589" s="1479"/>
      <c r="AL589" s="1479"/>
      <c r="AM589" s="1479"/>
      <c r="AN589" s="1479"/>
      <c r="AO589" s="1479"/>
      <c r="AP589" s="1479"/>
      <c r="AQ589" s="1479"/>
      <c r="AR589" s="1479"/>
      <c r="AS589" s="1479"/>
      <c r="AT589" s="1479"/>
      <c r="AU589" s="1479"/>
      <c r="AV589" s="1479"/>
      <c r="AW589" s="1479"/>
      <c r="AX589" s="1479"/>
      <c r="AY589" s="1479"/>
      <c r="AZ589" s="1479"/>
      <c r="BA589" s="1479"/>
      <c r="BB589" s="1479"/>
      <c r="BC589" s="1479"/>
      <c r="BD589" s="1479"/>
      <c r="BE589" s="1479"/>
      <c r="BF589" s="1479"/>
      <c r="BG589" s="1479"/>
      <c r="BH589" s="1479"/>
      <c r="BI589" s="1479"/>
      <c r="BJ589" s="388" t="s">
        <v>865</v>
      </c>
    </row>
    <row r="590" spans="1:62" s="384" customFormat="1">
      <c r="A590" s="1479"/>
      <c r="B590" s="1479"/>
      <c r="C590" s="1479"/>
      <c r="D590" s="1479"/>
      <c r="E590" s="1479"/>
      <c r="F590" s="1479"/>
      <c r="G590" s="1479"/>
      <c r="H590" s="1479"/>
      <c r="I590" s="1479"/>
      <c r="J590" s="1479"/>
      <c r="K590" s="1479"/>
      <c r="L590" s="1479"/>
      <c r="M590" s="1479"/>
      <c r="N590" s="1479"/>
      <c r="O590" s="1479"/>
      <c r="P590" s="1479"/>
      <c r="Q590" s="1479"/>
      <c r="R590" s="1479"/>
      <c r="S590" s="1479"/>
      <c r="T590" s="1479"/>
      <c r="U590" s="1479"/>
      <c r="V590" s="1479"/>
      <c r="W590" s="1479"/>
      <c r="X590" s="1479"/>
      <c r="Y590" s="1479"/>
      <c r="Z590" s="1479"/>
      <c r="AA590" s="1479"/>
      <c r="AB590" s="1479"/>
      <c r="AC590" s="1479"/>
      <c r="AD590" s="1479"/>
      <c r="AE590" s="1479"/>
      <c r="AF590" s="1479"/>
      <c r="AG590" s="1479"/>
      <c r="AH590" s="1479"/>
      <c r="AI590" s="1479"/>
      <c r="AJ590" s="1479"/>
      <c r="AK590" s="1479"/>
      <c r="AL590" s="1479"/>
      <c r="AM590" s="1479"/>
      <c r="AN590" s="1479"/>
      <c r="AO590" s="1479"/>
      <c r="AP590" s="1479"/>
      <c r="AQ590" s="1479"/>
      <c r="AR590" s="1479"/>
      <c r="AS590" s="1479"/>
      <c r="AT590" s="1479"/>
      <c r="AU590" s="1479"/>
      <c r="AV590" s="1479"/>
      <c r="AW590" s="1479"/>
      <c r="AX590" s="1479"/>
      <c r="AY590" s="1479"/>
      <c r="AZ590" s="1479"/>
      <c r="BA590" s="1479"/>
      <c r="BB590" s="1479"/>
      <c r="BC590" s="1479"/>
      <c r="BD590" s="1479"/>
      <c r="BE590" s="1479"/>
      <c r="BF590" s="1479"/>
      <c r="BG590" s="1479"/>
      <c r="BH590" s="1479"/>
      <c r="BI590" s="1479"/>
      <c r="BJ590" s="388" t="s">
        <v>865</v>
      </c>
    </row>
    <row r="591" spans="1:62" s="384" customFormat="1">
      <c r="A591" s="1479"/>
      <c r="B591" s="1479"/>
      <c r="C591" s="1479"/>
      <c r="D591" s="1479"/>
      <c r="E591" s="1479"/>
      <c r="F591" s="1479"/>
      <c r="G591" s="1479"/>
      <c r="H591" s="1479"/>
      <c r="I591" s="1479"/>
      <c r="J591" s="1479"/>
      <c r="K591" s="1479"/>
      <c r="L591" s="1479"/>
      <c r="M591" s="1479"/>
      <c r="N591" s="1479"/>
      <c r="O591" s="1479"/>
      <c r="P591" s="1479"/>
      <c r="Q591" s="1479"/>
      <c r="R591" s="1479"/>
      <c r="S591" s="1479"/>
      <c r="T591" s="1479"/>
      <c r="U591" s="1479"/>
      <c r="V591" s="1479"/>
      <c r="W591" s="1479"/>
      <c r="X591" s="1479"/>
      <c r="Y591" s="1479"/>
      <c r="Z591" s="1479"/>
      <c r="AA591" s="1479"/>
      <c r="AB591" s="1479"/>
      <c r="AC591" s="1479"/>
      <c r="AD591" s="1479"/>
      <c r="AE591" s="1479"/>
      <c r="AF591" s="1479"/>
      <c r="AG591" s="1479"/>
      <c r="AH591" s="1479"/>
      <c r="AI591" s="1479"/>
      <c r="AJ591" s="1479"/>
      <c r="AK591" s="1479"/>
      <c r="AL591" s="1479"/>
      <c r="AM591" s="1479"/>
      <c r="AN591" s="1479"/>
      <c r="AO591" s="1479"/>
      <c r="AP591" s="1479"/>
      <c r="AQ591" s="1479"/>
      <c r="AR591" s="1479"/>
      <c r="AS591" s="1479"/>
      <c r="AT591" s="1479"/>
      <c r="AU591" s="1479"/>
      <c r="AV591" s="1479"/>
      <c r="AW591" s="1479"/>
      <c r="AX591" s="1479"/>
      <c r="AY591" s="1479"/>
      <c r="AZ591" s="1479"/>
      <c r="BA591" s="1479"/>
      <c r="BB591" s="1479"/>
      <c r="BC591" s="1479"/>
      <c r="BD591" s="1479"/>
      <c r="BE591" s="1479"/>
      <c r="BF591" s="1479"/>
      <c r="BG591" s="1479"/>
      <c r="BH591" s="1479"/>
      <c r="BI591" s="1479"/>
      <c r="BJ591" s="388" t="s">
        <v>865</v>
      </c>
    </row>
    <row r="592" spans="1:62" s="384" customFormat="1">
      <c r="A592" s="1479"/>
      <c r="B592" s="1479"/>
      <c r="C592" s="1479"/>
      <c r="D592" s="1479"/>
      <c r="E592" s="1479"/>
      <c r="F592" s="1479"/>
      <c r="G592" s="1479"/>
      <c r="H592" s="1479"/>
      <c r="I592" s="1479"/>
      <c r="J592" s="1479"/>
      <c r="K592" s="1479"/>
      <c r="L592" s="1479"/>
      <c r="M592" s="1479"/>
      <c r="N592" s="1479"/>
      <c r="O592" s="1479"/>
      <c r="P592" s="1479"/>
      <c r="Q592" s="1479"/>
      <c r="R592" s="1479"/>
      <c r="S592" s="1479"/>
      <c r="T592" s="1479"/>
      <c r="U592" s="1479"/>
      <c r="V592" s="1479"/>
      <c r="W592" s="1479"/>
      <c r="X592" s="1479"/>
      <c r="Y592" s="1479"/>
      <c r="Z592" s="1479"/>
      <c r="AA592" s="1479"/>
      <c r="AB592" s="1479"/>
      <c r="AC592" s="1479"/>
      <c r="AD592" s="1479"/>
      <c r="AE592" s="1479"/>
      <c r="AF592" s="1479"/>
      <c r="AG592" s="1479"/>
      <c r="AH592" s="1479"/>
      <c r="AI592" s="1479"/>
      <c r="AJ592" s="1479"/>
      <c r="AK592" s="1479"/>
      <c r="AL592" s="1479"/>
      <c r="AM592" s="1479"/>
      <c r="AN592" s="1479"/>
      <c r="AO592" s="1479"/>
      <c r="AP592" s="1479"/>
      <c r="AQ592" s="1479"/>
      <c r="AR592" s="1479"/>
      <c r="AS592" s="1479"/>
      <c r="AT592" s="1479"/>
      <c r="AU592" s="1479"/>
      <c r="AV592" s="1479"/>
      <c r="AW592" s="1479"/>
      <c r="AX592" s="1479"/>
      <c r="AY592" s="1479"/>
      <c r="AZ592" s="1479"/>
      <c r="BA592" s="1479"/>
      <c r="BB592" s="1479"/>
      <c r="BC592" s="1479"/>
      <c r="BD592" s="1479"/>
      <c r="BE592" s="1479"/>
      <c r="BF592" s="1479"/>
      <c r="BG592" s="1479"/>
      <c r="BH592" s="1479"/>
      <c r="BI592" s="1479"/>
      <c r="BJ592" s="388" t="s">
        <v>865</v>
      </c>
    </row>
    <row r="593" spans="1:62" s="384" customFormat="1">
      <c r="A593" s="1479"/>
      <c r="B593" s="1479"/>
      <c r="C593" s="1479"/>
      <c r="D593" s="1479"/>
      <c r="E593" s="1479"/>
      <c r="F593" s="1479"/>
      <c r="G593" s="1479"/>
      <c r="H593" s="1479"/>
      <c r="I593" s="1479"/>
      <c r="J593" s="1479"/>
      <c r="K593" s="1479"/>
      <c r="L593" s="1479"/>
      <c r="M593" s="1479"/>
      <c r="N593" s="1479"/>
      <c r="O593" s="1479"/>
      <c r="P593" s="1479"/>
      <c r="Q593" s="1479"/>
      <c r="R593" s="1479"/>
      <c r="S593" s="1479"/>
      <c r="T593" s="1479"/>
      <c r="U593" s="1479"/>
      <c r="V593" s="1479"/>
      <c r="W593" s="1479"/>
      <c r="X593" s="1479"/>
      <c r="Y593" s="1479"/>
      <c r="Z593" s="1479"/>
      <c r="AA593" s="1479"/>
      <c r="AB593" s="1479"/>
      <c r="AC593" s="1479"/>
      <c r="AD593" s="1479"/>
      <c r="AE593" s="1479"/>
      <c r="AF593" s="1479"/>
      <c r="AG593" s="1479"/>
      <c r="AH593" s="1479"/>
      <c r="AI593" s="1479"/>
      <c r="AJ593" s="1479"/>
      <c r="AK593" s="1479"/>
      <c r="AL593" s="1479"/>
      <c r="AM593" s="1479"/>
      <c r="AN593" s="1479"/>
      <c r="AO593" s="1479"/>
      <c r="AP593" s="1479"/>
      <c r="AQ593" s="1479"/>
      <c r="AR593" s="1479"/>
      <c r="AS593" s="1479"/>
      <c r="AT593" s="1479"/>
      <c r="AU593" s="1479"/>
      <c r="AV593" s="1479"/>
      <c r="AW593" s="1479"/>
      <c r="AX593" s="1479"/>
      <c r="AY593" s="1479"/>
      <c r="AZ593" s="1479"/>
      <c r="BA593" s="1479"/>
      <c r="BB593" s="1479"/>
      <c r="BC593" s="1479"/>
      <c r="BD593" s="1479"/>
      <c r="BE593" s="1479"/>
      <c r="BF593" s="1479"/>
      <c r="BG593" s="1479"/>
      <c r="BH593" s="1479"/>
      <c r="BI593" s="1479"/>
      <c r="BJ593" s="388" t="s">
        <v>865</v>
      </c>
    </row>
    <row r="594" spans="1:62" s="384" customFormat="1">
      <c r="A594" s="1479"/>
      <c r="B594" s="1479"/>
      <c r="C594" s="1479"/>
      <c r="D594" s="1479"/>
      <c r="E594" s="1479"/>
      <c r="F594" s="1479"/>
      <c r="G594" s="1479"/>
      <c r="H594" s="1479"/>
      <c r="I594" s="1479"/>
      <c r="J594" s="1479"/>
      <c r="K594" s="1479"/>
      <c r="L594" s="1479"/>
      <c r="M594" s="1479"/>
      <c r="N594" s="1479"/>
      <c r="O594" s="1479"/>
      <c r="P594" s="1479"/>
      <c r="Q594" s="1479"/>
      <c r="R594" s="1479"/>
      <c r="S594" s="1479"/>
      <c r="T594" s="1479"/>
      <c r="U594" s="1479"/>
      <c r="V594" s="1479"/>
      <c r="W594" s="1479"/>
      <c r="X594" s="1479"/>
      <c r="Y594" s="1479"/>
      <c r="Z594" s="1479"/>
      <c r="AA594" s="1479"/>
      <c r="AB594" s="1479"/>
      <c r="AC594" s="1479"/>
      <c r="AD594" s="1479"/>
      <c r="AE594" s="1479"/>
      <c r="AF594" s="1479"/>
      <c r="AG594" s="1479"/>
      <c r="AH594" s="1479"/>
      <c r="AI594" s="1479"/>
      <c r="AJ594" s="1479"/>
      <c r="AK594" s="1479"/>
      <c r="AL594" s="1479"/>
      <c r="AM594" s="1479"/>
      <c r="AN594" s="1479"/>
      <c r="AO594" s="1479"/>
      <c r="AP594" s="1479"/>
      <c r="AQ594" s="1479"/>
      <c r="AR594" s="1479"/>
      <c r="AS594" s="1479"/>
      <c r="AT594" s="1479"/>
      <c r="AU594" s="1479"/>
      <c r="AV594" s="1479"/>
      <c r="AW594" s="1479"/>
      <c r="AX594" s="1479"/>
      <c r="AY594" s="1479"/>
      <c r="AZ594" s="1479"/>
      <c r="BA594" s="1479"/>
      <c r="BB594" s="1479"/>
      <c r="BC594" s="1479"/>
      <c r="BD594" s="1479"/>
      <c r="BE594" s="1479"/>
      <c r="BF594" s="1479"/>
      <c r="BG594" s="1479"/>
      <c r="BH594" s="1479"/>
      <c r="BI594" s="1479"/>
      <c r="BJ594" s="388" t="s">
        <v>865</v>
      </c>
    </row>
    <row r="595" spans="1:62" s="384" customFormat="1">
      <c r="A595" s="1479"/>
      <c r="B595" s="1479"/>
      <c r="C595" s="1479"/>
      <c r="D595" s="1479"/>
      <c r="E595" s="1479"/>
      <c r="F595" s="1479"/>
      <c r="G595" s="1479"/>
      <c r="H595" s="1479"/>
      <c r="I595" s="1479"/>
      <c r="J595" s="1479"/>
      <c r="K595" s="1479"/>
      <c r="L595" s="1479"/>
      <c r="M595" s="1479"/>
      <c r="N595" s="1479"/>
      <c r="O595" s="1479"/>
      <c r="P595" s="1479"/>
      <c r="Q595" s="1479"/>
      <c r="R595" s="1479"/>
      <c r="S595" s="1479"/>
      <c r="T595" s="1479"/>
      <c r="U595" s="1479"/>
      <c r="V595" s="1479"/>
      <c r="W595" s="1479"/>
      <c r="X595" s="1479"/>
      <c r="Y595" s="1479"/>
      <c r="Z595" s="1479"/>
      <c r="AA595" s="1479"/>
      <c r="AB595" s="1479"/>
      <c r="AC595" s="1479"/>
      <c r="AD595" s="1479"/>
      <c r="AE595" s="1479"/>
      <c r="AF595" s="1479"/>
      <c r="AG595" s="1479"/>
      <c r="AH595" s="1479"/>
      <c r="AI595" s="1479"/>
      <c r="AJ595" s="1479"/>
      <c r="AK595" s="1479"/>
      <c r="AL595" s="1479"/>
      <c r="AM595" s="1479"/>
      <c r="AN595" s="1479"/>
      <c r="AO595" s="1479"/>
      <c r="AP595" s="1479"/>
      <c r="AQ595" s="1479"/>
      <c r="AR595" s="1479"/>
      <c r="AS595" s="1479"/>
      <c r="AT595" s="1479"/>
      <c r="AU595" s="1479"/>
      <c r="AV595" s="1479"/>
      <c r="AW595" s="1479"/>
      <c r="AX595" s="1479"/>
      <c r="AY595" s="1479"/>
      <c r="AZ595" s="1479"/>
      <c r="BA595" s="1479"/>
      <c r="BB595" s="1479"/>
      <c r="BC595" s="1479"/>
      <c r="BD595" s="1479"/>
      <c r="BE595" s="1479"/>
      <c r="BF595" s="1479"/>
      <c r="BG595" s="1479"/>
      <c r="BH595" s="1479"/>
      <c r="BI595" s="1479"/>
      <c r="BJ595" s="388" t="s">
        <v>865</v>
      </c>
    </row>
    <row r="596" spans="1:62" s="384" customFormat="1">
      <c r="A596" s="1479"/>
      <c r="B596" s="1479"/>
      <c r="C596" s="1479"/>
      <c r="D596" s="1479"/>
      <c r="E596" s="1479"/>
      <c r="F596" s="1479"/>
      <c r="G596" s="1479"/>
      <c r="H596" s="1479"/>
      <c r="I596" s="1479"/>
      <c r="J596" s="1479"/>
      <c r="K596" s="1479"/>
      <c r="L596" s="1479"/>
      <c r="M596" s="1479"/>
      <c r="N596" s="1479"/>
      <c r="O596" s="1479"/>
      <c r="P596" s="1479"/>
      <c r="Q596" s="1479"/>
      <c r="R596" s="1479"/>
      <c r="S596" s="1479"/>
      <c r="T596" s="1479"/>
      <c r="U596" s="1479"/>
      <c r="V596" s="1479"/>
      <c r="W596" s="1479"/>
      <c r="X596" s="1479"/>
      <c r="Y596" s="1479"/>
      <c r="Z596" s="1479"/>
      <c r="AA596" s="1479"/>
      <c r="AB596" s="1479"/>
      <c r="AC596" s="1479"/>
      <c r="AD596" s="1479"/>
      <c r="AE596" s="1479"/>
      <c r="AF596" s="1479"/>
      <c r="AG596" s="1479"/>
      <c r="AH596" s="1479"/>
      <c r="AI596" s="1479"/>
      <c r="AJ596" s="1479"/>
      <c r="AK596" s="1479"/>
      <c r="AL596" s="1479"/>
      <c r="AM596" s="1479"/>
      <c r="AN596" s="1479"/>
      <c r="AO596" s="1479"/>
      <c r="AP596" s="1479"/>
      <c r="AQ596" s="1479"/>
      <c r="AR596" s="1479"/>
      <c r="AS596" s="1479"/>
      <c r="AT596" s="1479"/>
      <c r="AU596" s="1479"/>
      <c r="AV596" s="1479"/>
      <c r="AW596" s="1479"/>
      <c r="AX596" s="1479"/>
      <c r="AY596" s="1479"/>
      <c r="AZ596" s="1479"/>
      <c r="BA596" s="1479"/>
      <c r="BB596" s="1479"/>
      <c r="BC596" s="1479"/>
      <c r="BD596" s="1479"/>
      <c r="BE596" s="1479"/>
      <c r="BF596" s="1479"/>
      <c r="BG596" s="1479"/>
      <c r="BH596" s="1479"/>
      <c r="BI596" s="1479"/>
      <c r="BJ596" s="388" t="s">
        <v>865</v>
      </c>
    </row>
    <row r="597" spans="1:62" s="384" customFormat="1">
      <c r="A597" s="1479"/>
      <c r="B597" s="1479"/>
      <c r="C597" s="1479"/>
      <c r="D597" s="1479"/>
      <c r="E597" s="1479"/>
      <c r="F597" s="1479"/>
      <c r="G597" s="1479"/>
      <c r="H597" s="1479"/>
      <c r="I597" s="1479"/>
      <c r="J597" s="1479"/>
      <c r="K597" s="1479"/>
      <c r="L597" s="1479"/>
      <c r="M597" s="1479"/>
      <c r="N597" s="1479"/>
      <c r="O597" s="1479"/>
      <c r="P597" s="1479"/>
      <c r="Q597" s="1479"/>
      <c r="R597" s="1479"/>
      <c r="S597" s="1479"/>
      <c r="T597" s="1479"/>
      <c r="U597" s="1479"/>
      <c r="V597" s="1479"/>
      <c r="W597" s="1479"/>
      <c r="X597" s="1479"/>
      <c r="Y597" s="1479"/>
      <c r="Z597" s="1479"/>
      <c r="AA597" s="1479"/>
      <c r="AB597" s="1479"/>
      <c r="AC597" s="1479"/>
      <c r="AD597" s="1479"/>
      <c r="AE597" s="1479"/>
      <c r="AF597" s="1479"/>
      <c r="AG597" s="1479"/>
      <c r="AH597" s="1479"/>
      <c r="AI597" s="1479"/>
      <c r="AJ597" s="1479"/>
      <c r="AK597" s="1479"/>
      <c r="AL597" s="1479"/>
      <c r="AM597" s="1479"/>
      <c r="AN597" s="1479"/>
      <c r="AO597" s="1479"/>
      <c r="AP597" s="1479"/>
      <c r="AQ597" s="1479"/>
      <c r="AR597" s="1479"/>
      <c r="AS597" s="1479"/>
      <c r="AT597" s="1479"/>
      <c r="AU597" s="1479"/>
      <c r="AV597" s="1479"/>
      <c r="AW597" s="1479"/>
      <c r="AX597" s="1479"/>
      <c r="AY597" s="1479"/>
      <c r="AZ597" s="1479"/>
      <c r="BA597" s="1479"/>
      <c r="BB597" s="1479"/>
      <c r="BC597" s="1479"/>
      <c r="BD597" s="1479"/>
      <c r="BE597" s="1479"/>
      <c r="BF597" s="1479"/>
      <c r="BG597" s="1479"/>
      <c r="BH597" s="1479"/>
      <c r="BI597" s="1479"/>
      <c r="BJ597" s="388" t="s">
        <v>865</v>
      </c>
    </row>
    <row r="598" spans="1:62" s="384" customFormat="1">
      <c r="A598" s="1479"/>
      <c r="B598" s="1479"/>
      <c r="C598" s="1479"/>
      <c r="D598" s="1479"/>
      <c r="E598" s="1479"/>
      <c r="F598" s="1479"/>
      <c r="G598" s="1479"/>
      <c r="H598" s="1479"/>
      <c r="I598" s="1479"/>
      <c r="J598" s="1479"/>
      <c r="K598" s="1479"/>
      <c r="L598" s="1479"/>
      <c r="M598" s="1479"/>
      <c r="N598" s="1479"/>
      <c r="O598" s="1479"/>
      <c r="P598" s="1479"/>
      <c r="Q598" s="1479"/>
      <c r="R598" s="1479"/>
      <c r="S598" s="1479"/>
      <c r="T598" s="1479"/>
      <c r="U598" s="1479"/>
      <c r="V598" s="1479"/>
      <c r="W598" s="1479"/>
      <c r="X598" s="1479"/>
      <c r="Y598" s="1479"/>
      <c r="Z598" s="1479"/>
      <c r="AA598" s="1479"/>
      <c r="AB598" s="1479"/>
      <c r="AC598" s="1479"/>
      <c r="AD598" s="1479"/>
      <c r="AE598" s="1479"/>
      <c r="AF598" s="1479"/>
      <c r="AG598" s="1479"/>
      <c r="AH598" s="1479"/>
      <c r="AI598" s="1479"/>
      <c r="AJ598" s="1479"/>
      <c r="AK598" s="1479"/>
      <c r="AL598" s="1479"/>
      <c r="AM598" s="1479"/>
      <c r="AN598" s="1479"/>
      <c r="AO598" s="1479"/>
      <c r="AP598" s="1479"/>
      <c r="AQ598" s="1479"/>
      <c r="AR598" s="1479"/>
      <c r="AS598" s="1479"/>
      <c r="AT598" s="1479"/>
      <c r="AU598" s="1479"/>
      <c r="AV598" s="1479"/>
      <c r="AW598" s="1479"/>
      <c r="AX598" s="1479"/>
      <c r="AY598" s="1479"/>
      <c r="AZ598" s="1479"/>
      <c r="BA598" s="1479"/>
      <c r="BB598" s="1479"/>
      <c r="BC598" s="1479"/>
      <c r="BD598" s="1479"/>
      <c r="BE598" s="1479"/>
      <c r="BF598" s="1479"/>
      <c r="BG598" s="1479"/>
      <c r="BH598" s="1479"/>
      <c r="BI598" s="1479"/>
      <c r="BJ598" s="388" t="s">
        <v>865</v>
      </c>
    </row>
    <row r="599" spans="1:62" s="384" customFormat="1">
      <c r="A599" s="1479"/>
      <c r="B599" s="1479"/>
      <c r="C599" s="1479"/>
      <c r="D599" s="1479"/>
      <c r="E599" s="1479"/>
      <c r="F599" s="1479"/>
      <c r="G599" s="1479"/>
      <c r="H599" s="1479"/>
      <c r="I599" s="1479"/>
      <c r="J599" s="1479"/>
      <c r="K599" s="1479"/>
      <c r="L599" s="1479"/>
      <c r="M599" s="1479"/>
      <c r="N599" s="1479"/>
      <c r="O599" s="1479"/>
      <c r="P599" s="1479"/>
      <c r="Q599" s="1479"/>
      <c r="R599" s="1479"/>
      <c r="S599" s="1479"/>
      <c r="T599" s="1479"/>
      <c r="U599" s="1479"/>
      <c r="V599" s="1479"/>
      <c r="W599" s="1479"/>
      <c r="X599" s="1479"/>
      <c r="Y599" s="1479"/>
      <c r="Z599" s="1479"/>
      <c r="AA599" s="1479"/>
      <c r="AB599" s="1479"/>
      <c r="AC599" s="1479"/>
      <c r="AD599" s="1479"/>
      <c r="AE599" s="1479"/>
      <c r="AF599" s="1479"/>
      <c r="AG599" s="1479"/>
      <c r="AH599" s="1479"/>
      <c r="AI599" s="1479"/>
      <c r="AJ599" s="1479"/>
      <c r="AK599" s="1479"/>
      <c r="AL599" s="1479"/>
      <c r="AM599" s="1479"/>
      <c r="AN599" s="1479"/>
      <c r="AO599" s="1479"/>
      <c r="AP599" s="1479"/>
      <c r="AQ599" s="1479"/>
      <c r="AR599" s="1479"/>
      <c r="AS599" s="1479"/>
      <c r="AT599" s="1479"/>
      <c r="AU599" s="1479"/>
      <c r="AV599" s="1479"/>
      <c r="AW599" s="1479"/>
      <c r="AX599" s="1479"/>
      <c r="AY599" s="1479"/>
      <c r="AZ599" s="1479"/>
      <c r="BA599" s="1479"/>
      <c r="BB599" s="1479"/>
      <c r="BC599" s="1479"/>
      <c r="BD599" s="1479"/>
      <c r="BE599" s="1479"/>
      <c r="BF599" s="1479"/>
      <c r="BG599" s="1479"/>
      <c r="BH599" s="1479"/>
      <c r="BI599" s="1479"/>
      <c r="BJ599" s="388" t="s">
        <v>865</v>
      </c>
    </row>
    <row r="600" spans="1:62" s="384" customFormat="1">
      <c r="A600" s="1479"/>
      <c r="B600" s="1479"/>
      <c r="C600" s="1479"/>
      <c r="D600" s="1479"/>
      <c r="E600" s="1479"/>
      <c r="F600" s="1479"/>
      <c r="G600" s="1479"/>
      <c r="H600" s="1479"/>
      <c r="I600" s="1479"/>
      <c r="J600" s="1479"/>
      <c r="K600" s="1479"/>
      <c r="L600" s="1479"/>
      <c r="M600" s="1479"/>
      <c r="N600" s="1479"/>
      <c r="O600" s="1479"/>
      <c r="P600" s="1479"/>
      <c r="Q600" s="1479"/>
      <c r="R600" s="1479"/>
      <c r="S600" s="1479"/>
      <c r="T600" s="1479"/>
      <c r="U600" s="1479"/>
      <c r="V600" s="1479"/>
      <c r="W600" s="1479"/>
      <c r="X600" s="1479"/>
      <c r="Y600" s="1479"/>
      <c r="Z600" s="1479"/>
      <c r="AA600" s="1479"/>
      <c r="AB600" s="1479"/>
      <c r="AC600" s="1479"/>
      <c r="AD600" s="1479"/>
      <c r="AE600" s="1479"/>
      <c r="AF600" s="1479"/>
      <c r="AG600" s="1479"/>
      <c r="AH600" s="1479"/>
      <c r="AI600" s="1479"/>
      <c r="AJ600" s="1479"/>
      <c r="AK600" s="1479"/>
      <c r="AL600" s="1479"/>
      <c r="AM600" s="1479"/>
      <c r="AN600" s="1479"/>
      <c r="AO600" s="1479"/>
      <c r="AP600" s="1479"/>
      <c r="AQ600" s="1479"/>
      <c r="AR600" s="1479"/>
      <c r="AS600" s="1479"/>
      <c r="AT600" s="1479"/>
      <c r="AU600" s="1479"/>
      <c r="AV600" s="1479"/>
      <c r="AW600" s="1479"/>
      <c r="AX600" s="1479"/>
      <c r="AY600" s="1479"/>
      <c r="AZ600" s="1479"/>
      <c r="BA600" s="1479"/>
      <c r="BB600" s="1479"/>
      <c r="BC600" s="1479"/>
      <c r="BD600" s="1479"/>
      <c r="BE600" s="1479"/>
      <c r="BF600" s="1479"/>
      <c r="BG600" s="1479"/>
      <c r="BH600" s="1479"/>
      <c r="BI600" s="1479"/>
      <c r="BJ600" s="388" t="s">
        <v>865</v>
      </c>
    </row>
    <row r="601" spans="1:62" s="384" customFormat="1">
      <c r="A601" s="1479"/>
      <c r="B601" s="1479"/>
      <c r="C601" s="1479"/>
      <c r="D601" s="1479"/>
      <c r="E601" s="1479"/>
      <c r="F601" s="1479"/>
      <c r="G601" s="1479"/>
      <c r="H601" s="1479"/>
      <c r="I601" s="1479"/>
      <c r="J601" s="1479"/>
      <c r="K601" s="1479"/>
      <c r="L601" s="1479"/>
      <c r="M601" s="1479"/>
      <c r="N601" s="1479"/>
      <c r="O601" s="1479"/>
      <c r="P601" s="1479"/>
      <c r="Q601" s="1479"/>
      <c r="R601" s="1479"/>
      <c r="S601" s="1479"/>
      <c r="T601" s="1479"/>
      <c r="U601" s="1479"/>
      <c r="V601" s="1479"/>
      <c r="W601" s="1479"/>
      <c r="X601" s="1479"/>
      <c r="Y601" s="1479"/>
      <c r="Z601" s="1479"/>
      <c r="AA601" s="1479"/>
      <c r="AB601" s="1479"/>
      <c r="AC601" s="1479"/>
      <c r="AD601" s="1479"/>
      <c r="AE601" s="1479"/>
      <c r="AF601" s="1479"/>
      <c r="AG601" s="1479"/>
      <c r="AH601" s="1479"/>
      <c r="AI601" s="1479"/>
      <c r="AJ601" s="1479"/>
      <c r="AK601" s="1479"/>
      <c r="AL601" s="1479"/>
      <c r="AM601" s="1479"/>
      <c r="AN601" s="1479"/>
      <c r="AO601" s="1479"/>
      <c r="AP601" s="1479"/>
      <c r="AQ601" s="1479"/>
      <c r="AR601" s="1479"/>
      <c r="AS601" s="1479"/>
      <c r="AT601" s="1479"/>
      <c r="AU601" s="1479"/>
      <c r="AV601" s="1479"/>
      <c r="AW601" s="1479"/>
      <c r="AX601" s="1479"/>
      <c r="AY601" s="1479"/>
      <c r="AZ601" s="1479"/>
      <c r="BA601" s="1479"/>
      <c r="BB601" s="1479"/>
      <c r="BC601" s="1479"/>
      <c r="BD601" s="1479"/>
      <c r="BE601" s="1479"/>
      <c r="BF601" s="1479"/>
      <c r="BG601" s="1479"/>
      <c r="BH601" s="1479"/>
      <c r="BI601" s="1479"/>
      <c r="BJ601" s="388" t="s">
        <v>865</v>
      </c>
    </row>
    <row r="602" spans="1:62" s="384" customFormat="1">
      <c r="A602" s="1479"/>
      <c r="B602" s="1479"/>
      <c r="C602" s="1479"/>
      <c r="D602" s="1479"/>
      <c r="E602" s="1479"/>
      <c r="F602" s="1479"/>
      <c r="G602" s="1479"/>
      <c r="H602" s="1479"/>
      <c r="I602" s="1479"/>
      <c r="J602" s="1479"/>
      <c r="K602" s="1479"/>
      <c r="L602" s="1479"/>
      <c r="M602" s="1479"/>
      <c r="N602" s="1479"/>
      <c r="O602" s="1479"/>
      <c r="P602" s="1479"/>
      <c r="Q602" s="1479"/>
      <c r="R602" s="1479"/>
      <c r="S602" s="1479"/>
      <c r="T602" s="1479"/>
      <c r="U602" s="1479"/>
      <c r="V602" s="1479"/>
      <c r="W602" s="1479"/>
      <c r="X602" s="1479"/>
      <c r="Y602" s="1479"/>
      <c r="Z602" s="1479"/>
      <c r="AA602" s="1479"/>
      <c r="AB602" s="1479"/>
      <c r="AC602" s="1479"/>
      <c r="AD602" s="1479"/>
      <c r="AE602" s="1479"/>
      <c r="AF602" s="1479"/>
      <c r="AG602" s="1479"/>
      <c r="AH602" s="1479"/>
      <c r="AI602" s="1479"/>
      <c r="AJ602" s="1479"/>
      <c r="AK602" s="1479"/>
      <c r="AL602" s="1479"/>
      <c r="AM602" s="1479"/>
      <c r="AN602" s="1479"/>
      <c r="AO602" s="1479"/>
      <c r="AP602" s="1479"/>
      <c r="AQ602" s="1479"/>
      <c r="AR602" s="1479"/>
      <c r="AS602" s="1479"/>
      <c r="AT602" s="1479"/>
      <c r="AU602" s="1479"/>
      <c r="AV602" s="1479"/>
      <c r="AW602" s="1479"/>
      <c r="AX602" s="1479"/>
      <c r="AY602" s="1479"/>
      <c r="AZ602" s="1479"/>
      <c r="BA602" s="1479"/>
      <c r="BB602" s="1479"/>
      <c r="BC602" s="1479"/>
      <c r="BD602" s="1479"/>
      <c r="BE602" s="1479"/>
      <c r="BF602" s="1479"/>
      <c r="BG602" s="1479"/>
      <c r="BH602" s="1479"/>
      <c r="BI602" s="1479"/>
      <c r="BJ602" s="388" t="s">
        <v>865</v>
      </c>
    </row>
    <row r="603" spans="1:62" s="384" customFormat="1">
      <c r="A603" s="1479"/>
      <c r="B603" s="1479"/>
      <c r="C603" s="1479"/>
      <c r="D603" s="1479"/>
      <c r="E603" s="1479"/>
      <c r="F603" s="1479"/>
      <c r="G603" s="1479"/>
      <c r="H603" s="1479"/>
      <c r="I603" s="1479"/>
      <c r="J603" s="1479"/>
      <c r="K603" s="1479"/>
      <c r="L603" s="1479"/>
      <c r="M603" s="1479"/>
      <c r="N603" s="1479"/>
      <c r="O603" s="1479"/>
      <c r="P603" s="1479"/>
      <c r="Q603" s="1479"/>
      <c r="R603" s="1479"/>
      <c r="S603" s="1479"/>
      <c r="T603" s="1479"/>
      <c r="U603" s="1479"/>
      <c r="V603" s="1479"/>
      <c r="W603" s="1479"/>
      <c r="X603" s="1479"/>
      <c r="Y603" s="1479"/>
      <c r="Z603" s="1479"/>
      <c r="AA603" s="1479"/>
      <c r="AB603" s="1479"/>
      <c r="AC603" s="1479"/>
      <c r="AD603" s="1479"/>
      <c r="AE603" s="1479"/>
      <c r="AF603" s="1479"/>
      <c r="AG603" s="1479"/>
      <c r="AH603" s="1479"/>
      <c r="AI603" s="1479"/>
      <c r="AJ603" s="1479"/>
      <c r="AK603" s="1479"/>
      <c r="AL603" s="1479"/>
      <c r="AM603" s="1479"/>
      <c r="AN603" s="1479"/>
      <c r="AO603" s="1479"/>
      <c r="AP603" s="1479"/>
      <c r="AQ603" s="1479"/>
      <c r="AR603" s="1479"/>
      <c r="AS603" s="1479"/>
      <c r="AT603" s="1479"/>
      <c r="AU603" s="1479"/>
      <c r="AV603" s="1479"/>
      <c r="AW603" s="1479"/>
      <c r="AX603" s="1479"/>
      <c r="AY603" s="1479"/>
      <c r="AZ603" s="1479"/>
      <c r="BA603" s="1479"/>
      <c r="BB603" s="1479"/>
      <c r="BC603" s="1479"/>
      <c r="BD603" s="1479"/>
      <c r="BE603" s="1479"/>
      <c r="BF603" s="1479"/>
      <c r="BG603" s="1479"/>
      <c r="BH603" s="1479"/>
      <c r="BI603" s="1479"/>
      <c r="BJ603" s="388" t="s">
        <v>865</v>
      </c>
    </row>
    <row r="604" spans="1:62" s="384" customFormat="1">
      <c r="A604" s="1479"/>
      <c r="B604" s="1479"/>
      <c r="C604" s="1479"/>
      <c r="D604" s="1479"/>
      <c r="E604" s="1479"/>
      <c r="F604" s="1479"/>
      <c r="G604" s="1479"/>
      <c r="H604" s="1479"/>
      <c r="I604" s="1479"/>
      <c r="J604" s="1479"/>
      <c r="K604" s="1479"/>
      <c r="L604" s="1479"/>
      <c r="M604" s="1479"/>
      <c r="N604" s="1479"/>
      <c r="O604" s="1479"/>
      <c r="P604" s="1479"/>
      <c r="Q604" s="1479"/>
      <c r="R604" s="1479"/>
      <c r="S604" s="1479"/>
      <c r="T604" s="1479"/>
      <c r="U604" s="1479"/>
      <c r="V604" s="1479"/>
      <c r="W604" s="1479"/>
      <c r="X604" s="1479"/>
      <c r="Y604" s="1479"/>
      <c r="Z604" s="1479"/>
      <c r="AA604" s="1479"/>
      <c r="AB604" s="1479"/>
      <c r="AC604" s="1479"/>
      <c r="AD604" s="1479"/>
      <c r="AE604" s="1479"/>
      <c r="AF604" s="1479"/>
      <c r="AG604" s="1479"/>
      <c r="AH604" s="1479"/>
      <c r="AI604" s="1479"/>
      <c r="AJ604" s="1479"/>
      <c r="AK604" s="1479"/>
      <c r="AL604" s="1479"/>
      <c r="AM604" s="1479"/>
      <c r="AN604" s="1479"/>
      <c r="AO604" s="1479"/>
      <c r="AP604" s="1479"/>
      <c r="AQ604" s="1479"/>
      <c r="AR604" s="1479"/>
      <c r="AS604" s="1479"/>
      <c r="AT604" s="1479"/>
      <c r="AU604" s="1479"/>
      <c r="AV604" s="1479"/>
      <c r="AW604" s="1479"/>
      <c r="AX604" s="1479"/>
      <c r="AY604" s="1479"/>
      <c r="AZ604" s="1479"/>
      <c r="BA604" s="1479"/>
      <c r="BB604" s="1479"/>
      <c r="BC604" s="1479"/>
      <c r="BD604" s="1479"/>
      <c r="BE604" s="1479"/>
      <c r="BF604" s="1479"/>
      <c r="BG604" s="1479"/>
      <c r="BH604" s="1479"/>
      <c r="BI604" s="1479"/>
      <c r="BJ604" s="388" t="s">
        <v>865</v>
      </c>
    </row>
    <row r="605" spans="1:62" s="384" customFormat="1">
      <c r="A605" s="1479"/>
      <c r="B605" s="1479"/>
      <c r="C605" s="1479"/>
      <c r="D605" s="1479"/>
      <c r="E605" s="1479"/>
      <c r="F605" s="1479"/>
      <c r="G605" s="1479"/>
      <c r="H605" s="1479"/>
      <c r="I605" s="1479"/>
      <c r="J605" s="1479"/>
      <c r="K605" s="1479"/>
      <c r="L605" s="1479"/>
      <c r="M605" s="1479"/>
      <c r="N605" s="1479"/>
      <c r="O605" s="1479"/>
      <c r="P605" s="1479"/>
      <c r="Q605" s="1479"/>
      <c r="R605" s="1479"/>
      <c r="S605" s="1479"/>
      <c r="T605" s="1479"/>
      <c r="U605" s="1479"/>
      <c r="V605" s="1479"/>
      <c r="W605" s="1479"/>
      <c r="X605" s="1479"/>
      <c r="Y605" s="1479"/>
      <c r="Z605" s="1479"/>
      <c r="AA605" s="1479"/>
      <c r="AB605" s="1479"/>
      <c r="AC605" s="1479"/>
      <c r="AD605" s="1479"/>
      <c r="AE605" s="1479"/>
      <c r="AF605" s="1479"/>
      <c r="AG605" s="1479"/>
      <c r="AH605" s="1479"/>
      <c r="AI605" s="1479"/>
      <c r="AJ605" s="1479"/>
      <c r="AK605" s="1479"/>
      <c r="AL605" s="1479"/>
      <c r="AM605" s="1479"/>
      <c r="AN605" s="1479"/>
      <c r="AO605" s="1479"/>
      <c r="AP605" s="1479"/>
      <c r="AQ605" s="1479"/>
      <c r="AR605" s="1479"/>
      <c r="AS605" s="1479"/>
      <c r="AT605" s="1479"/>
      <c r="AU605" s="1479"/>
      <c r="AV605" s="1479"/>
      <c r="AW605" s="1479"/>
      <c r="AX605" s="1479"/>
      <c r="AY605" s="1479"/>
      <c r="AZ605" s="1479"/>
      <c r="BA605" s="1479"/>
      <c r="BB605" s="1479"/>
      <c r="BC605" s="1479"/>
      <c r="BD605" s="1479"/>
      <c r="BE605" s="1479"/>
      <c r="BF605" s="1479"/>
      <c r="BG605" s="1479"/>
      <c r="BH605" s="1479"/>
      <c r="BI605" s="1479"/>
      <c r="BJ605" s="388" t="s">
        <v>865</v>
      </c>
    </row>
    <row r="606" spans="1:62" s="384" customFormat="1">
      <c r="A606" s="1479"/>
      <c r="B606" s="1479"/>
      <c r="C606" s="1479"/>
      <c r="D606" s="1479"/>
      <c r="E606" s="1479"/>
      <c r="F606" s="1479"/>
      <c r="G606" s="1479"/>
      <c r="H606" s="1479"/>
      <c r="I606" s="1479"/>
      <c r="J606" s="1479"/>
      <c r="K606" s="1479"/>
      <c r="L606" s="1479"/>
      <c r="M606" s="1479"/>
      <c r="N606" s="1479"/>
      <c r="O606" s="1479"/>
      <c r="P606" s="1479"/>
      <c r="Q606" s="1479"/>
      <c r="R606" s="1479"/>
      <c r="S606" s="1479"/>
      <c r="T606" s="1479"/>
      <c r="U606" s="1479"/>
      <c r="V606" s="1479"/>
      <c r="W606" s="1479"/>
      <c r="X606" s="1479"/>
      <c r="Y606" s="1479"/>
      <c r="Z606" s="1479"/>
      <c r="AA606" s="1479"/>
      <c r="AB606" s="1479"/>
      <c r="AC606" s="1479"/>
      <c r="AD606" s="1479"/>
      <c r="AE606" s="1479"/>
      <c r="AF606" s="1479"/>
      <c r="AG606" s="1479"/>
      <c r="AH606" s="1479"/>
      <c r="AI606" s="1479"/>
      <c r="AJ606" s="1479"/>
      <c r="AK606" s="1479"/>
      <c r="AL606" s="1479"/>
      <c r="AM606" s="1479"/>
      <c r="AN606" s="1479"/>
      <c r="AO606" s="1479"/>
      <c r="AP606" s="1479"/>
      <c r="AQ606" s="1479"/>
      <c r="AR606" s="1479"/>
      <c r="AS606" s="1479"/>
      <c r="AT606" s="1479"/>
      <c r="AU606" s="1479"/>
      <c r="AV606" s="1479"/>
      <c r="AW606" s="1479"/>
      <c r="AX606" s="1479"/>
      <c r="AY606" s="1479"/>
      <c r="AZ606" s="1479"/>
      <c r="BA606" s="1479"/>
      <c r="BB606" s="1479"/>
      <c r="BC606" s="1479"/>
      <c r="BD606" s="1479"/>
      <c r="BE606" s="1479"/>
      <c r="BF606" s="1479"/>
      <c r="BG606" s="1479"/>
      <c r="BH606" s="1479"/>
      <c r="BI606" s="1479"/>
      <c r="BJ606" s="388" t="s">
        <v>865</v>
      </c>
    </row>
    <row r="607" spans="1:62" s="384" customFormat="1">
      <c r="A607" s="1479"/>
      <c r="B607" s="1479"/>
      <c r="C607" s="1479"/>
      <c r="D607" s="1479"/>
      <c r="E607" s="1479"/>
      <c r="F607" s="1479"/>
      <c r="G607" s="1479"/>
      <c r="H607" s="1479"/>
      <c r="I607" s="1479"/>
      <c r="J607" s="1479"/>
      <c r="K607" s="1479"/>
      <c r="L607" s="1479"/>
      <c r="M607" s="1479"/>
      <c r="N607" s="1479"/>
      <c r="O607" s="1479"/>
      <c r="P607" s="1479"/>
      <c r="Q607" s="1479"/>
      <c r="R607" s="1479"/>
      <c r="S607" s="1479"/>
      <c r="T607" s="1479"/>
      <c r="U607" s="1479"/>
      <c r="V607" s="1479"/>
      <c r="W607" s="1479"/>
      <c r="X607" s="1479"/>
      <c r="Y607" s="1479"/>
      <c r="Z607" s="1479"/>
      <c r="AA607" s="1479"/>
      <c r="AB607" s="1479"/>
      <c r="AC607" s="1479"/>
      <c r="AD607" s="1479"/>
      <c r="AE607" s="1479"/>
      <c r="AF607" s="1479"/>
      <c r="AG607" s="1479"/>
      <c r="AH607" s="1479"/>
      <c r="AI607" s="1479"/>
      <c r="AJ607" s="1479"/>
      <c r="AK607" s="1479"/>
      <c r="AL607" s="1479"/>
      <c r="AM607" s="1479"/>
      <c r="AN607" s="1479"/>
      <c r="AO607" s="1479"/>
      <c r="AP607" s="1479"/>
      <c r="AQ607" s="1479"/>
      <c r="AR607" s="1479"/>
      <c r="AS607" s="1479"/>
      <c r="AT607" s="1479"/>
      <c r="AU607" s="1479"/>
      <c r="AV607" s="1479"/>
      <c r="AW607" s="1479"/>
      <c r="AX607" s="1479"/>
      <c r="AY607" s="1479"/>
      <c r="AZ607" s="1479"/>
      <c r="BA607" s="1479"/>
      <c r="BB607" s="1479"/>
      <c r="BC607" s="1479"/>
      <c r="BD607" s="1479"/>
      <c r="BE607" s="1479"/>
      <c r="BF607" s="1479"/>
      <c r="BG607" s="1479"/>
      <c r="BH607" s="1479"/>
      <c r="BI607" s="1479"/>
      <c r="BJ607" s="388" t="s">
        <v>865</v>
      </c>
    </row>
    <row r="608" spans="1:62" s="384" customFormat="1">
      <c r="A608" s="1479"/>
      <c r="B608" s="1479"/>
      <c r="C608" s="1479"/>
      <c r="D608" s="1479"/>
      <c r="E608" s="1479"/>
      <c r="F608" s="1479"/>
      <c r="G608" s="1479"/>
      <c r="H608" s="1479"/>
      <c r="I608" s="1479"/>
      <c r="J608" s="1479"/>
      <c r="K608" s="1479"/>
      <c r="L608" s="1479"/>
      <c r="M608" s="1479"/>
      <c r="N608" s="1479"/>
      <c r="O608" s="1479"/>
      <c r="P608" s="1479"/>
      <c r="Q608" s="1479"/>
      <c r="R608" s="1479"/>
      <c r="S608" s="1479"/>
      <c r="T608" s="1479"/>
      <c r="U608" s="1479"/>
      <c r="V608" s="1479"/>
      <c r="W608" s="1479"/>
      <c r="X608" s="1479"/>
      <c r="Y608" s="1479"/>
      <c r="Z608" s="1479"/>
      <c r="AA608" s="1479"/>
      <c r="AB608" s="1479"/>
      <c r="AC608" s="1479"/>
      <c r="AD608" s="1479"/>
      <c r="AE608" s="1479"/>
      <c r="AF608" s="1479"/>
      <c r="AG608" s="1479"/>
      <c r="AH608" s="1479"/>
      <c r="AI608" s="1479"/>
      <c r="AJ608" s="1479"/>
      <c r="AK608" s="1479"/>
      <c r="AL608" s="1479"/>
      <c r="AM608" s="1479"/>
      <c r="AN608" s="1479"/>
      <c r="AO608" s="1479"/>
      <c r="AP608" s="1479"/>
      <c r="AQ608" s="1479"/>
      <c r="AR608" s="1479"/>
      <c r="AS608" s="1479"/>
      <c r="AT608" s="1479"/>
      <c r="AU608" s="1479"/>
      <c r="AV608" s="1479"/>
      <c r="AW608" s="1479"/>
      <c r="AX608" s="1479"/>
      <c r="AY608" s="1479"/>
      <c r="AZ608" s="1479"/>
      <c r="BA608" s="1479"/>
      <c r="BB608" s="1479"/>
      <c r="BC608" s="1479"/>
      <c r="BD608" s="1479"/>
      <c r="BE608" s="1479"/>
      <c r="BF608" s="1479"/>
      <c r="BG608" s="1479"/>
      <c r="BH608" s="1479"/>
      <c r="BI608" s="1479"/>
      <c r="BJ608" s="388" t="s">
        <v>865</v>
      </c>
    </row>
    <row r="609" spans="1:62" s="384" customFormat="1">
      <c r="A609" s="1479"/>
      <c r="B609" s="1479"/>
      <c r="C609" s="1479"/>
      <c r="D609" s="1479"/>
      <c r="E609" s="1479"/>
      <c r="F609" s="1479"/>
      <c r="G609" s="1479"/>
      <c r="H609" s="1479"/>
      <c r="I609" s="1479"/>
      <c r="J609" s="1479"/>
      <c r="K609" s="1479"/>
      <c r="L609" s="1479"/>
      <c r="M609" s="1479"/>
      <c r="N609" s="1479"/>
      <c r="O609" s="1479"/>
      <c r="P609" s="1479"/>
      <c r="Q609" s="1479"/>
      <c r="R609" s="1479"/>
      <c r="S609" s="1479"/>
      <c r="T609" s="1479"/>
      <c r="U609" s="1479"/>
      <c r="V609" s="1479"/>
      <c r="W609" s="1479"/>
      <c r="X609" s="1479"/>
      <c r="Y609" s="1479"/>
      <c r="Z609" s="1479"/>
      <c r="AA609" s="1479"/>
      <c r="AB609" s="1479"/>
      <c r="AC609" s="1479"/>
      <c r="AD609" s="1479"/>
      <c r="AE609" s="1479"/>
      <c r="AF609" s="1479"/>
      <c r="AG609" s="1479"/>
      <c r="AH609" s="1479"/>
      <c r="AI609" s="1479"/>
      <c r="AJ609" s="1479"/>
      <c r="AK609" s="1479"/>
      <c r="AL609" s="1479"/>
      <c r="AM609" s="1479"/>
      <c r="AN609" s="1479"/>
      <c r="AO609" s="1479"/>
      <c r="AP609" s="1479"/>
      <c r="AQ609" s="1479"/>
      <c r="AR609" s="1479"/>
      <c r="AS609" s="1479"/>
      <c r="AT609" s="1479"/>
      <c r="AU609" s="1479"/>
      <c r="AV609" s="1479"/>
      <c r="AW609" s="1479"/>
      <c r="AX609" s="1479"/>
      <c r="AY609" s="1479"/>
      <c r="AZ609" s="1479"/>
      <c r="BA609" s="1479"/>
      <c r="BB609" s="1479"/>
      <c r="BC609" s="1479"/>
      <c r="BD609" s="1479"/>
      <c r="BE609" s="1479"/>
      <c r="BF609" s="1479"/>
      <c r="BG609" s="1479"/>
      <c r="BH609" s="1479"/>
      <c r="BI609" s="1479"/>
      <c r="BJ609" s="388" t="s">
        <v>865</v>
      </c>
    </row>
    <row r="610" spans="1:62" s="384" customFormat="1">
      <c r="A610" s="1479"/>
      <c r="B610" s="1479"/>
      <c r="C610" s="1479"/>
      <c r="D610" s="1479"/>
      <c r="E610" s="1479"/>
      <c r="F610" s="1479"/>
      <c r="G610" s="1479"/>
      <c r="H610" s="1479"/>
      <c r="I610" s="1479"/>
      <c r="J610" s="1479"/>
      <c r="K610" s="1479"/>
      <c r="L610" s="1479"/>
      <c r="M610" s="1479"/>
      <c r="N610" s="1479"/>
      <c r="O610" s="1479"/>
      <c r="P610" s="1479"/>
      <c r="Q610" s="1479"/>
      <c r="R610" s="1479"/>
      <c r="S610" s="1479"/>
      <c r="T610" s="1479"/>
      <c r="U610" s="1479"/>
      <c r="V610" s="1479"/>
      <c r="W610" s="1479"/>
      <c r="X610" s="1479"/>
      <c r="Y610" s="1479"/>
      <c r="Z610" s="1479"/>
      <c r="AA610" s="1479"/>
      <c r="AB610" s="1479"/>
      <c r="AC610" s="1479"/>
      <c r="AD610" s="1479"/>
      <c r="AE610" s="1479"/>
      <c r="AF610" s="1479"/>
      <c r="AG610" s="1479"/>
      <c r="AH610" s="1479"/>
      <c r="AI610" s="1479"/>
      <c r="AJ610" s="1479"/>
      <c r="AK610" s="1479"/>
      <c r="AL610" s="1479"/>
      <c r="AM610" s="1479"/>
      <c r="AN610" s="1479"/>
      <c r="AO610" s="1479"/>
      <c r="AP610" s="1479"/>
      <c r="AQ610" s="1479"/>
      <c r="AR610" s="1479"/>
      <c r="AS610" s="1479"/>
      <c r="AT610" s="1479"/>
      <c r="AU610" s="1479"/>
      <c r="AV610" s="1479"/>
      <c r="AW610" s="1479"/>
      <c r="AX610" s="1479"/>
      <c r="AY610" s="1479"/>
      <c r="AZ610" s="1479"/>
      <c r="BA610" s="1479"/>
      <c r="BB610" s="1479"/>
      <c r="BC610" s="1479"/>
      <c r="BD610" s="1479"/>
      <c r="BE610" s="1479"/>
      <c r="BF610" s="1479"/>
      <c r="BG610" s="1479"/>
      <c r="BH610" s="1479"/>
      <c r="BI610" s="1479"/>
      <c r="BJ610" s="388" t="s">
        <v>865</v>
      </c>
    </row>
    <row r="611" spans="1:62" s="384" customFormat="1">
      <c r="A611" s="1479"/>
      <c r="B611" s="1479"/>
      <c r="C611" s="1479"/>
      <c r="D611" s="1479"/>
      <c r="E611" s="1479"/>
      <c r="F611" s="1479"/>
      <c r="G611" s="1479"/>
      <c r="H611" s="1479"/>
      <c r="I611" s="1479"/>
      <c r="J611" s="1479"/>
      <c r="K611" s="1479"/>
      <c r="L611" s="1479"/>
      <c r="M611" s="1479"/>
      <c r="N611" s="1479"/>
      <c r="O611" s="1479"/>
      <c r="P611" s="1479"/>
      <c r="Q611" s="1479"/>
      <c r="R611" s="1479"/>
      <c r="S611" s="1479"/>
      <c r="T611" s="1479"/>
      <c r="U611" s="1479"/>
      <c r="V611" s="1479"/>
      <c r="W611" s="1479"/>
      <c r="X611" s="1479"/>
      <c r="Y611" s="1479"/>
      <c r="Z611" s="1479"/>
      <c r="AA611" s="1479"/>
      <c r="AB611" s="1479"/>
      <c r="AC611" s="1479"/>
      <c r="AD611" s="1479"/>
      <c r="AE611" s="1479"/>
      <c r="AF611" s="1479"/>
      <c r="AG611" s="1479"/>
      <c r="AH611" s="1479"/>
      <c r="AI611" s="1479"/>
      <c r="AJ611" s="1479"/>
      <c r="AK611" s="1479"/>
      <c r="AL611" s="1479"/>
      <c r="AM611" s="1479"/>
      <c r="AN611" s="1479"/>
      <c r="AO611" s="1479"/>
      <c r="AP611" s="1479"/>
      <c r="AQ611" s="1479"/>
      <c r="AR611" s="1479"/>
      <c r="AS611" s="1479"/>
      <c r="AT611" s="1479"/>
      <c r="AU611" s="1479"/>
      <c r="AV611" s="1479"/>
      <c r="AW611" s="1479"/>
      <c r="AX611" s="1479"/>
      <c r="AY611" s="1479"/>
      <c r="AZ611" s="1479"/>
      <c r="BA611" s="1479"/>
      <c r="BB611" s="1479"/>
      <c r="BC611" s="1479"/>
      <c r="BD611" s="1479"/>
      <c r="BE611" s="1479"/>
      <c r="BF611" s="1479"/>
      <c r="BG611" s="1479"/>
      <c r="BH611" s="1479"/>
      <c r="BI611" s="1479"/>
      <c r="BJ611" s="388" t="s">
        <v>865</v>
      </c>
    </row>
    <row r="612" spans="1:62" s="384" customFormat="1">
      <c r="A612" s="1479"/>
      <c r="B612" s="1479"/>
      <c r="C612" s="1479"/>
      <c r="D612" s="1479"/>
      <c r="E612" s="1479"/>
      <c r="F612" s="1479"/>
      <c r="G612" s="1479"/>
      <c r="H612" s="1479"/>
      <c r="I612" s="1479"/>
      <c r="J612" s="1479"/>
      <c r="K612" s="1479"/>
      <c r="L612" s="1479"/>
      <c r="M612" s="1479"/>
      <c r="N612" s="1479"/>
      <c r="O612" s="1479"/>
      <c r="P612" s="1479"/>
      <c r="Q612" s="1479"/>
      <c r="R612" s="1479"/>
      <c r="S612" s="1479"/>
      <c r="T612" s="1479"/>
      <c r="U612" s="1479"/>
      <c r="V612" s="1479"/>
      <c r="W612" s="1479"/>
      <c r="X612" s="1479"/>
      <c r="Y612" s="1479"/>
      <c r="Z612" s="1479"/>
      <c r="AA612" s="1479"/>
      <c r="AB612" s="1479"/>
      <c r="AC612" s="1479"/>
      <c r="AD612" s="1479"/>
      <c r="AE612" s="1479"/>
      <c r="AF612" s="1479"/>
      <c r="AG612" s="1479"/>
      <c r="AH612" s="1479"/>
      <c r="AI612" s="1479"/>
      <c r="AJ612" s="1479"/>
      <c r="AK612" s="1479"/>
      <c r="AL612" s="1479"/>
      <c r="AM612" s="1479"/>
      <c r="AN612" s="1479"/>
      <c r="AO612" s="1479"/>
      <c r="AP612" s="1479"/>
      <c r="AQ612" s="1479"/>
      <c r="AR612" s="1479"/>
      <c r="AS612" s="1479"/>
      <c r="AT612" s="1479"/>
      <c r="AU612" s="1479"/>
      <c r="AV612" s="1479"/>
      <c r="AW612" s="1479"/>
      <c r="AX612" s="1479"/>
      <c r="AY612" s="1479"/>
      <c r="AZ612" s="1479"/>
      <c r="BA612" s="1479"/>
      <c r="BB612" s="1479"/>
      <c r="BC612" s="1479"/>
      <c r="BD612" s="1479"/>
      <c r="BE612" s="1479"/>
      <c r="BF612" s="1479"/>
      <c r="BG612" s="1479"/>
      <c r="BH612" s="1479"/>
      <c r="BI612" s="1479"/>
      <c r="BJ612" s="388" t="s">
        <v>865</v>
      </c>
    </row>
    <row r="613" spans="1:62" s="384" customFormat="1">
      <c r="A613" s="1479"/>
      <c r="B613" s="1479"/>
      <c r="C613" s="1479"/>
      <c r="D613" s="1479"/>
      <c r="E613" s="1479"/>
      <c r="F613" s="1479"/>
      <c r="G613" s="1479"/>
      <c r="H613" s="1479"/>
      <c r="I613" s="1479"/>
      <c r="J613" s="1479"/>
      <c r="K613" s="1479"/>
      <c r="L613" s="1479"/>
      <c r="M613" s="1479"/>
      <c r="N613" s="1479"/>
      <c r="O613" s="1479"/>
      <c r="P613" s="1479"/>
      <c r="Q613" s="1479"/>
      <c r="R613" s="1479"/>
      <c r="S613" s="1479"/>
      <c r="T613" s="1479"/>
      <c r="U613" s="1479"/>
      <c r="V613" s="1479"/>
      <c r="W613" s="1479"/>
      <c r="X613" s="1479"/>
      <c r="Y613" s="1479"/>
      <c r="Z613" s="1479"/>
      <c r="AA613" s="1479"/>
      <c r="AB613" s="1479"/>
      <c r="AC613" s="1479"/>
      <c r="AD613" s="1479"/>
      <c r="AE613" s="1479"/>
      <c r="AF613" s="1479"/>
      <c r="AG613" s="1479"/>
      <c r="AH613" s="1479"/>
      <c r="AI613" s="1479"/>
      <c r="AJ613" s="1479"/>
      <c r="AK613" s="1479"/>
      <c r="AL613" s="1479"/>
      <c r="AM613" s="1479"/>
      <c r="AN613" s="1479"/>
      <c r="AO613" s="1479"/>
      <c r="AP613" s="1479"/>
      <c r="AQ613" s="1479"/>
      <c r="AR613" s="1479"/>
      <c r="AS613" s="1479"/>
      <c r="AT613" s="1479"/>
      <c r="AU613" s="1479"/>
      <c r="AV613" s="1479"/>
      <c r="AW613" s="1479"/>
      <c r="AX613" s="1479"/>
      <c r="AY613" s="1479"/>
      <c r="AZ613" s="1479"/>
      <c r="BA613" s="1479"/>
      <c r="BB613" s="1479"/>
      <c r="BC613" s="1479"/>
      <c r="BD613" s="1479"/>
      <c r="BE613" s="1479"/>
      <c r="BF613" s="1479"/>
      <c r="BG613" s="1479"/>
      <c r="BH613" s="1479"/>
      <c r="BI613" s="1479"/>
      <c r="BJ613" s="388" t="s">
        <v>865</v>
      </c>
    </row>
    <row r="614" spans="1:62" s="384" customFormat="1">
      <c r="A614" s="1479"/>
      <c r="B614" s="1479"/>
      <c r="C614" s="1479"/>
      <c r="D614" s="1479"/>
      <c r="E614" s="1479"/>
      <c r="F614" s="1479"/>
      <c r="G614" s="1479"/>
      <c r="H614" s="1479"/>
      <c r="I614" s="1479"/>
      <c r="J614" s="1479"/>
      <c r="K614" s="1479"/>
      <c r="L614" s="1479"/>
      <c r="M614" s="1479"/>
      <c r="N614" s="1479"/>
      <c r="O614" s="1479"/>
      <c r="P614" s="1479"/>
      <c r="Q614" s="1479"/>
      <c r="R614" s="1479"/>
      <c r="S614" s="1479"/>
      <c r="T614" s="1479"/>
      <c r="U614" s="1479"/>
      <c r="V614" s="1479"/>
      <c r="W614" s="1479"/>
      <c r="X614" s="1479"/>
      <c r="Y614" s="1479"/>
      <c r="Z614" s="1479"/>
      <c r="AA614" s="1479"/>
      <c r="AB614" s="1479"/>
      <c r="AC614" s="1479"/>
      <c r="AD614" s="1479"/>
      <c r="AE614" s="1479"/>
      <c r="AF614" s="1479"/>
      <c r="AG614" s="1479"/>
      <c r="AH614" s="1479"/>
      <c r="AI614" s="1479"/>
      <c r="AJ614" s="1479"/>
      <c r="AK614" s="1479"/>
      <c r="AL614" s="1479"/>
      <c r="AM614" s="1479"/>
      <c r="AN614" s="1479"/>
      <c r="AO614" s="1479"/>
      <c r="AP614" s="1479"/>
      <c r="AQ614" s="1479"/>
      <c r="AR614" s="1479"/>
      <c r="AS614" s="1479"/>
      <c r="AT614" s="1479"/>
      <c r="AU614" s="1479"/>
      <c r="AV614" s="1479"/>
      <c r="AW614" s="1479"/>
      <c r="AX614" s="1479"/>
      <c r="AY614" s="1479"/>
      <c r="AZ614" s="1479"/>
      <c r="BA614" s="1479"/>
      <c r="BB614" s="1479"/>
      <c r="BC614" s="1479"/>
      <c r="BD614" s="1479"/>
      <c r="BE614" s="1479"/>
      <c r="BF614" s="1479"/>
      <c r="BG614" s="1479"/>
      <c r="BH614" s="1479"/>
      <c r="BI614" s="1479"/>
      <c r="BJ614" s="388" t="s">
        <v>865</v>
      </c>
    </row>
    <row r="615" spans="1:62" s="384" customFormat="1">
      <c r="A615" s="1479"/>
      <c r="B615" s="1479"/>
      <c r="C615" s="1479"/>
      <c r="D615" s="1479"/>
      <c r="E615" s="1479"/>
      <c r="F615" s="1479"/>
      <c r="G615" s="1479"/>
      <c r="H615" s="1479"/>
      <c r="I615" s="1479"/>
      <c r="J615" s="1479"/>
      <c r="K615" s="1479"/>
      <c r="L615" s="1479"/>
      <c r="M615" s="1479"/>
      <c r="N615" s="1479"/>
      <c r="O615" s="1479"/>
      <c r="P615" s="1479"/>
      <c r="Q615" s="1479"/>
      <c r="R615" s="1479"/>
      <c r="S615" s="1479"/>
      <c r="T615" s="1479"/>
      <c r="U615" s="1479"/>
      <c r="V615" s="1479"/>
      <c r="W615" s="1479"/>
      <c r="X615" s="1479"/>
      <c r="Y615" s="1479"/>
      <c r="Z615" s="1479"/>
      <c r="AA615" s="1479"/>
      <c r="AB615" s="1479"/>
      <c r="AC615" s="1479"/>
      <c r="AD615" s="1479"/>
      <c r="AE615" s="1479"/>
      <c r="AF615" s="1479"/>
      <c r="AG615" s="1479"/>
      <c r="AH615" s="1479"/>
      <c r="AI615" s="1479"/>
      <c r="AJ615" s="1479"/>
      <c r="AK615" s="1479"/>
      <c r="AL615" s="1479"/>
      <c r="AM615" s="1479"/>
      <c r="AN615" s="1479"/>
      <c r="AO615" s="1479"/>
      <c r="AP615" s="1479"/>
      <c r="AQ615" s="1479"/>
      <c r="AR615" s="1479"/>
      <c r="AS615" s="1479"/>
      <c r="AT615" s="1479"/>
      <c r="AU615" s="1479"/>
      <c r="AV615" s="1479"/>
      <c r="AW615" s="1479"/>
      <c r="AX615" s="1479"/>
      <c r="AY615" s="1479"/>
      <c r="AZ615" s="1479"/>
      <c r="BA615" s="1479"/>
      <c r="BB615" s="1479"/>
      <c r="BC615" s="1479"/>
      <c r="BD615" s="1479"/>
      <c r="BE615" s="1479"/>
      <c r="BF615" s="1479"/>
      <c r="BG615" s="1479"/>
      <c r="BH615" s="1479"/>
      <c r="BI615" s="1479"/>
      <c r="BJ615" s="388" t="s">
        <v>865</v>
      </c>
    </row>
    <row r="616" spans="1:62" s="384" customFormat="1">
      <c r="A616" s="1479"/>
      <c r="B616" s="1479"/>
      <c r="C616" s="1479"/>
      <c r="D616" s="1479"/>
      <c r="E616" s="1479"/>
      <c r="F616" s="1479"/>
      <c r="G616" s="1479"/>
      <c r="H616" s="1479"/>
      <c r="I616" s="1479"/>
      <c r="J616" s="1479"/>
      <c r="K616" s="1479"/>
      <c r="L616" s="1479"/>
      <c r="M616" s="1479"/>
      <c r="N616" s="1479"/>
      <c r="O616" s="1479"/>
      <c r="P616" s="1479"/>
      <c r="Q616" s="1479"/>
      <c r="R616" s="1479"/>
      <c r="S616" s="1479"/>
      <c r="T616" s="1479"/>
      <c r="U616" s="1479"/>
      <c r="V616" s="1479"/>
      <c r="W616" s="1479"/>
      <c r="X616" s="1479"/>
      <c r="Y616" s="1479"/>
      <c r="Z616" s="1479"/>
      <c r="AA616" s="1479"/>
      <c r="AB616" s="1479"/>
      <c r="AC616" s="1479"/>
      <c r="AD616" s="1479"/>
      <c r="AE616" s="1479"/>
      <c r="AF616" s="1479"/>
      <c r="AG616" s="1479"/>
      <c r="AH616" s="1479"/>
      <c r="AI616" s="1479"/>
      <c r="AJ616" s="1479"/>
      <c r="AK616" s="1479"/>
      <c r="AL616" s="1479"/>
      <c r="AM616" s="1479"/>
      <c r="AN616" s="1479"/>
      <c r="AO616" s="1479"/>
      <c r="AP616" s="1479"/>
      <c r="AQ616" s="1479"/>
      <c r="AR616" s="1479"/>
      <c r="AS616" s="1479"/>
      <c r="AT616" s="1479"/>
      <c r="AU616" s="1479"/>
      <c r="AV616" s="1479"/>
      <c r="AW616" s="1479"/>
      <c r="AX616" s="1479"/>
      <c r="AY616" s="1479"/>
      <c r="AZ616" s="1479"/>
      <c r="BA616" s="1479"/>
      <c r="BB616" s="1479"/>
      <c r="BC616" s="1479"/>
      <c r="BD616" s="1479"/>
      <c r="BE616" s="1479"/>
      <c r="BF616" s="1479"/>
      <c r="BG616" s="1479"/>
      <c r="BH616" s="1479"/>
      <c r="BI616" s="1479"/>
      <c r="BJ616" s="388" t="s">
        <v>865</v>
      </c>
    </row>
    <row r="617" spans="1:62" s="384" customFormat="1">
      <c r="A617" s="1479"/>
      <c r="B617" s="1479"/>
      <c r="C617" s="1479"/>
      <c r="D617" s="1479"/>
      <c r="E617" s="1479"/>
      <c r="F617" s="1479"/>
      <c r="G617" s="1479"/>
      <c r="H617" s="1479"/>
      <c r="I617" s="1479"/>
      <c r="J617" s="1479"/>
      <c r="K617" s="1479"/>
      <c r="L617" s="1479"/>
      <c r="M617" s="1479"/>
      <c r="N617" s="1479"/>
      <c r="O617" s="1479"/>
      <c r="P617" s="1479"/>
      <c r="Q617" s="1479"/>
      <c r="R617" s="1479"/>
      <c r="S617" s="1479"/>
      <c r="T617" s="1479"/>
      <c r="U617" s="1479"/>
      <c r="V617" s="1479"/>
      <c r="W617" s="1479"/>
      <c r="X617" s="1479"/>
      <c r="Y617" s="1479"/>
      <c r="Z617" s="1479"/>
      <c r="AA617" s="1479"/>
      <c r="AB617" s="1479"/>
      <c r="AC617" s="1479"/>
      <c r="AD617" s="1479"/>
      <c r="AE617" s="1479"/>
      <c r="AF617" s="1479"/>
      <c r="AG617" s="1479"/>
      <c r="AH617" s="1479"/>
      <c r="AI617" s="1479"/>
      <c r="AJ617" s="1479"/>
      <c r="AK617" s="1479"/>
      <c r="AL617" s="1479"/>
      <c r="AM617" s="1479"/>
      <c r="AN617" s="1479"/>
      <c r="AO617" s="1479"/>
      <c r="AP617" s="1479"/>
      <c r="AQ617" s="1479"/>
      <c r="AR617" s="1479"/>
      <c r="AS617" s="1479"/>
      <c r="AT617" s="1479"/>
      <c r="AU617" s="1479"/>
      <c r="AV617" s="1479"/>
      <c r="AW617" s="1479"/>
      <c r="AX617" s="1479"/>
      <c r="AY617" s="1479"/>
      <c r="AZ617" s="1479"/>
      <c r="BA617" s="1479"/>
      <c r="BB617" s="1479"/>
      <c r="BC617" s="1479"/>
      <c r="BD617" s="1479"/>
      <c r="BE617" s="1479"/>
      <c r="BF617" s="1479"/>
      <c r="BG617" s="1479"/>
      <c r="BH617" s="1479"/>
      <c r="BI617" s="1479"/>
      <c r="BJ617" s="388" t="s">
        <v>865</v>
      </c>
    </row>
    <row r="618" spans="1:62" s="384" customFormat="1">
      <c r="A618" s="1479"/>
      <c r="B618" s="1479"/>
      <c r="C618" s="1479"/>
      <c r="D618" s="1479"/>
      <c r="E618" s="1479"/>
      <c r="F618" s="1479"/>
      <c r="G618" s="1479"/>
      <c r="H618" s="1479"/>
      <c r="I618" s="1479"/>
      <c r="J618" s="1479"/>
      <c r="K618" s="1479"/>
      <c r="L618" s="1479"/>
      <c r="M618" s="1479"/>
      <c r="N618" s="1479"/>
      <c r="O618" s="1479"/>
      <c r="P618" s="1479"/>
      <c r="Q618" s="1479"/>
      <c r="R618" s="1479"/>
      <c r="S618" s="1479"/>
      <c r="T618" s="1479"/>
      <c r="U618" s="1479"/>
      <c r="V618" s="1479"/>
      <c r="W618" s="1479"/>
      <c r="X618" s="1479"/>
      <c r="Y618" s="1479"/>
      <c r="Z618" s="1479"/>
      <c r="AA618" s="1479"/>
      <c r="AB618" s="1479"/>
      <c r="AC618" s="1479"/>
      <c r="AD618" s="1479"/>
      <c r="AE618" s="1479"/>
      <c r="AF618" s="1479"/>
      <c r="AG618" s="1479"/>
      <c r="AH618" s="1479"/>
      <c r="AI618" s="1479"/>
      <c r="AJ618" s="1479"/>
      <c r="AK618" s="1479"/>
      <c r="AL618" s="1479"/>
      <c r="AM618" s="1479"/>
      <c r="AN618" s="1479"/>
      <c r="AO618" s="1479"/>
      <c r="AP618" s="1479"/>
      <c r="AQ618" s="1479"/>
      <c r="AR618" s="1479"/>
      <c r="AS618" s="1479"/>
      <c r="AT618" s="1479"/>
      <c r="AU618" s="1479"/>
      <c r="AV618" s="1479"/>
      <c r="AW618" s="1479"/>
      <c r="AX618" s="1479"/>
      <c r="AY618" s="1479"/>
      <c r="AZ618" s="1479"/>
      <c r="BA618" s="1479"/>
      <c r="BB618" s="1479"/>
      <c r="BC618" s="1479"/>
      <c r="BD618" s="1479"/>
      <c r="BE618" s="1479"/>
      <c r="BF618" s="1479"/>
      <c r="BG618" s="1479"/>
      <c r="BH618" s="1479"/>
      <c r="BI618" s="1479"/>
      <c r="BJ618" s="388" t="s">
        <v>865</v>
      </c>
    </row>
    <row r="619" spans="1:62" s="384" customFormat="1">
      <c r="A619" s="1479"/>
      <c r="B619" s="1479"/>
      <c r="C619" s="1479"/>
      <c r="D619" s="1479"/>
      <c r="E619" s="1479"/>
      <c r="F619" s="1479"/>
      <c r="G619" s="1479"/>
      <c r="H619" s="1479"/>
      <c r="I619" s="1479"/>
      <c r="J619" s="1479"/>
      <c r="K619" s="1479"/>
      <c r="L619" s="1479"/>
      <c r="M619" s="1479"/>
      <c r="N619" s="1479"/>
      <c r="O619" s="1479"/>
      <c r="P619" s="1479"/>
      <c r="Q619" s="1479"/>
      <c r="R619" s="1479"/>
      <c r="S619" s="1479"/>
      <c r="T619" s="1479"/>
      <c r="U619" s="1479"/>
      <c r="V619" s="1479"/>
      <c r="W619" s="1479"/>
      <c r="X619" s="1479"/>
      <c r="Y619" s="1479"/>
      <c r="Z619" s="1479"/>
      <c r="AA619" s="1479"/>
      <c r="AB619" s="1479"/>
      <c r="AC619" s="1479"/>
      <c r="AD619" s="1479"/>
      <c r="AE619" s="1479"/>
      <c r="AF619" s="1479"/>
      <c r="AG619" s="1479"/>
      <c r="AH619" s="1479"/>
      <c r="AI619" s="1479"/>
      <c r="AJ619" s="1479"/>
      <c r="AK619" s="1479"/>
      <c r="AL619" s="1479"/>
      <c r="AM619" s="1479"/>
      <c r="AN619" s="1479"/>
      <c r="AO619" s="1479"/>
      <c r="AP619" s="1479"/>
      <c r="AQ619" s="1479"/>
      <c r="AR619" s="1479"/>
      <c r="AS619" s="1479"/>
      <c r="AT619" s="1479"/>
      <c r="AU619" s="1479"/>
      <c r="AV619" s="1479"/>
      <c r="AW619" s="1479"/>
      <c r="AX619" s="1479"/>
      <c r="AY619" s="1479"/>
      <c r="AZ619" s="1479"/>
      <c r="BA619" s="1479"/>
      <c r="BB619" s="1479"/>
      <c r="BC619" s="1479"/>
      <c r="BD619" s="1479"/>
      <c r="BE619" s="1479"/>
      <c r="BF619" s="1479"/>
      <c r="BG619" s="1479"/>
      <c r="BH619" s="1479"/>
      <c r="BI619" s="1479"/>
      <c r="BJ619" s="388" t="s">
        <v>865</v>
      </c>
    </row>
    <row r="620" spans="1:62" s="384" customFormat="1">
      <c r="A620" s="1479"/>
      <c r="B620" s="1479"/>
      <c r="C620" s="1479"/>
      <c r="D620" s="1479"/>
      <c r="E620" s="1479"/>
      <c r="F620" s="1479"/>
      <c r="G620" s="1479"/>
      <c r="H620" s="1479"/>
      <c r="I620" s="1479"/>
      <c r="J620" s="1479"/>
      <c r="K620" s="1479"/>
      <c r="L620" s="1479"/>
      <c r="M620" s="1479"/>
      <c r="N620" s="1479"/>
      <c r="O620" s="1479"/>
      <c r="P620" s="1479"/>
      <c r="Q620" s="1479"/>
      <c r="R620" s="1479"/>
      <c r="S620" s="1479"/>
      <c r="T620" s="1479"/>
      <c r="U620" s="1479"/>
      <c r="V620" s="1479"/>
      <c r="W620" s="1479"/>
      <c r="X620" s="1479"/>
      <c r="Y620" s="1479"/>
      <c r="Z620" s="1479"/>
      <c r="AA620" s="1479"/>
      <c r="AB620" s="1479"/>
      <c r="AC620" s="1479"/>
      <c r="AD620" s="1479"/>
      <c r="AE620" s="1479"/>
      <c r="AF620" s="1479"/>
      <c r="AG620" s="1479"/>
      <c r="AH620" s="1479"/>
      <c r="AI620" s="1479"/>
      <c r="AJ620" s="1479"/>
      <c r="AK620" s="1479"/>
      <c r="AL620" s="1479"/>
      <c r="AM620" s="1479"/>
      <c r="AN620" s="1479"/>
      <c r="AO620" s="1479"/>
      <c r="AP620" s="1479"/>
      <c r="AQ620" s="1479"/>
      <c r="AR620" s="1479"/>
      <c r="AS620" s="1479"/>
      <c r="AT620" s="1479"/>
      <c r="AU620" s="1479"/>
      <c r="AV620" s="1479"/>
      <c r="AW620" s="1479"/>
      <c r="AX620" s="1479"/>
      <c r="AY620" s="1479"/>
      <c r="AZ620" s="1479"/>
      <c r="BA620" s="1479"/>
      <c r="BB620" s="1479"/>
      <c r="BC620" s="1479"/>
      <c r="BD620" s="1479"/>
      <c r="BE620" s="1479"/>
      <c r="BF620" s="1479"/>
      <c r="BG620" s="1479"/>
      <c r="BH620" s="1479"/>
      <c r="BI620" s="1479"/>
      <c r="BJ620" s="388" t="s">
        <v>865</v>
      </c>
    </row>
    <row r="621" spans="1:62" s="384" customFormat="1">
      <c r="A621" s="1479"/>
      <c r="B621" s="1479"/>
      <c r="C621" s="1479"/>
      <c r="D621" s="1479"/>
      <c r="E621" s="1479"/>
      <c r="F621" s="1479"/>
      <c r="G621" s="1479"/>
      <c r="H621" s="1479"/>
      <c r="I621" s="1479"/>
      <c r="J621" s="1479"/>
      <c r="K621" s="1479"/>
      <c r="L621" s="1479"/>
      <c r="M621" s="1479"/>
      <c r="N621" s="1479"/>
      <c r="O621" s="1479"/>
      <c r="P621" s="1479"/>
      <c r="Q621" s="1479"/>
      <c r="R621" s="1479"/>
      <c r="S621" s="1479"/>
      <c r="T621" s="1479"/>
      <c r="U621" s="1479"/>
      <c r="V621" s="1479"/>
      <c r="W621" s="1479"/>
      <c r="X621" s="1479"/>
      <c r="Y621" s="1479"/>
      <c r="Z621" s="1479"/>
      <c r="AA621" s="1479"/>
      <c r="AB621" s="1479"/>
      <c r="AC621" s="1479"/>
      <c r="AD621" s="1479"/>
      <c r="AE621" s="1479"/>
      <c r="AF621" s="1479"/>
      <c r="AG621" s="1479"/>
      <c r="AH621" s="1479"/>
      <c r="AI621" s="1479"/>
      <c r="AJ621" s="1479"/>
      <c r="AK621" s="1479"/>
      <c r="AL621" s="1479"/>
      <c r="AM621" s="1479"/>
      <c r="AN621" s="1479"/>
      <c r="AO621" s="1479"/>
      <c r="AP621" s="1479"/>
      <c r="AQ621" s="1479"/>
      <c r="AR621" s="1479"/>
      <c r="AS621" s="1479"/>
      <c r="AT621" s="1479"/>
      <c r="AU621" s="1479"/>
      <c r="AV621" s="1479"/>
      <c r="AW621" s="1479"/>
      <c r="AX621" s="1479"/>
      <c r="AY621" s="1479"/>
      <c r="AZ621" s="1479"/>
      <c r="BA621" s="1479"/>
      <c r="BB621" s="1479"/>
      <c r="BC621" s="1479"/>
      <c r="BD621" s="1479"/>
      <c r="BE621" s="1479"/>
      <c r="BF621" s="1479"/>
      <c r="BG621" s="1479"/>
      <c r="BH621" s="1479"/>
      <c r="BI621" s="1479"/>
      <c r="BJ621" s="388" t="s">
        <v>865</v>
      </c>
    </row>
    <row r="622" spans="1:62" s="384" customFormat="1">
      <c r="A622" s="1479"/>
      <c r="B622" s="1479"/>
      <c r="C622" s="1479"/>
      <c r="D622" s="1479"/>
      <c r="E622" s="1479"/>
      <c r="F622" s="1479"/>
      <c r="G622" s="1479"/>
      <c r="H622" s="1479"/>
      <c r="I622" s="1479"/>
      <c r="J622" s="1479"/>
      <c r="K622" s="1479"/>
      <c r="L622" s="1479"/>
      <c r="M622" s="1479"/>
      <c r="N622" s="1479"/>
      <c r="O622" s="1479"/>
      <c r="P622" s="1479"/>
      <c r="Q622" s="1479"/>
      <c r="R622" s="1479"/>
      <c r="S622" s="1479"/>
      <c r="T622" s="1479"/>
      <c r="U622" s="1479"/>
      <c r="V622" s="1479"/>
      <c r="W622" s="1479"/>
      <c r="X622" s="1479"/>
      <c r="Y622" s="1479"/>
      <c r="Z622" s="1479"/>
      <c r="AA622" s="1479"/>
      <c r="AB622" s="1479"/>
      <c r="AC622" s="1479"/>
      <c r="AD622" s="1479"/>
      <c r="AE622" s="1479"/>
      <c r="AF622" s="1479"/>
      <c r="AG622" s="1479"/>
      <c r="AH622" s="1479"/>
      <c r="AI622" s="1479"/>
      <c r="AJ622" s="1479"/>
      <c r="AK622" s="1479"/>
      <c r="AL622" s="1479"/>
      <c r="AM622" s="1479"/>
      <c r="AN622" s="1479"/>
      <c r="AO622" s="1479"/>
      <c r="AP622" s="1479"/>
      <c r="AQ622" s="1479"/>
      <c r="AR622" s="1479"/>
      <c r="AS622" s="1479"/>
      <c r="AT622" s="1479"/>
      <c r="AU622" s="1479"/>
      <c r="AV622" s="1479"/>
      <c r="AW622" s="1479"/>
      <c r="AX622" s="1479"/>
      <c r="AY622" s="1479"/>
      <c r="AZ622" s="1479"/>
      <c r="BA622" s="1479"/>
      <c r="BB622" s="1479"/>
      <c r="BC622" s="1479"/>
      <c r="BD622" s="1479"/>
      <c r="BE622" s="1479"/>
      <c r="BF622" s="1479"/>
      <c r="BG622" s="1479"/>
      <c r="BH622" s="1479"/>
      <c r="BI622" s="1479"/>
      <c r="BJ622" s="388" t="s">
        <v>865</v>
      </c>
    </row>
    <row r="623" spans="1:62" s="384" customFormat="1">
      <c r="A623" s="1479"/>
      <c r="B623" s="1479"/>
      <c r="C623" s="1479"/>
      <c r="D623" s="1479"/>
      <c r="E623" s="1479"/>
      <c r="F623" s="1479"/>
      <c r="G623" s="1479"/>
      <c r="H623" s="1479"/>
      <c r="I623" s="1479"/>
      <c r="J623" s="1479"/>
      <c r="K623" s="1479"/>
      <c r="L623" s="1479"/>
      <c r="M623" s="1479"/>
      <c r="N623" s="1479"/>
      <c r="O623" s="1479"/>
      <c r="P623" s="1479"/>
      <c r="Q623" s="1479"/>
      <c r="R623" s="1479"/>
      <c r="S623" s="1479"/>
      <c r="T623" s="1479"/>
      <c r="U623" s="1479"/>
      <c r="V623" s="1479"/>
      <c r="W623" s="1479"/>
      <c r="X623" s="1479"/>
      <c r="Y623" s="1479"/>
      <c r="Z623" s="1479"/>
      <c r="AA623" s="1479"/>
      <c r="AB623" s="1479"/>
      <c r="AC623" s="1479"/>
      <c r="AD623" s="1479"/>
      <c r="AE623" s="1479"/>
      <c r="AF623" s="1479"/>
      <c r="AG623" s="1479"/>
      <c r="AH623" s="1479"/>
      <c r="AI623" s="1479"/>
      <c r="AJ623" s="1479"/>
      <c r="AK623" s="1479"/>
      <c r="AL623" s="1479"/>
      <c r="AM623" s="1479"/>
      <c r="AN623" s="1479"/>
      <c r="AO623" s="1479"/>
      <c r="AP623" s="1479"/>
      <c r="AQ623" s="1479"/>
      <c r="AR623" s="1479"/>
      <c r="AS623" s="1479"/>
      <c r="AT623" s="1479"/>
      <c r="AU623" s="1479"/>
      <c r="AV623" s="1479"/>
      <c r="AW623" s="1479"/>
      <c r="AX623" s="1479"/>
      <c r="AY623" s="1479"/>
      <c r="AZ623" s="1479"/>
      <c r="BA623" s="1479"/>
      <c r="BB623" s="1479"/>
      <c r="BC623" s="1479"/>
      <c r="BD623" s="1479"/>
      <c r="BE623" s="1479"/>
      <c r="BF623" s="1479"/>
      <c r="BG623" s="1479"/>
      <c r="BH623" s="1479"/>
      <c r="BI623" s="1479"/>
      <c r="BJ623" s="388" t="s">
        <v>865</v>
      </c>
    </row>
    <row r="624" spans="1:62" s="384" customFormat="1">
      <c r="A624" s="1479"/>
      <c r="B624" s="1479"/>
      <c r="C624" s="1479"/>
      <c r="D624" s="1479"/>
      <c r="E624" s="1479"/>
      <c r="F624" s="1479"/>
      <c r="G624" s="1479"/>
      <c r="H624" s="1479"/>
      <c r="I624" s="1479"/>
      <c r="J624" s="1479"/>
      <c r="K624" s="1479"/>
      <c r="L624" s="1479"/>
      <c r="M624" s="1479"/>
      <c r="N624" s="1479"/>
      <c r="O624" s="1479"/>
      <c r="P624" s="1479"/>
      <c r="Q624" s="1479"/>
      <c r="R624" s="1479"/>
      <c r="S624" s="1479"/>
      <c r="T624" s="1479"/>
      <c r="U624" s="1479"/>
      <c r="V624" s="1479"/>
      <c r="W624" s="1479"/>
      <c r="X624" s="1479"/>
      <c r="Y624" s="1479"/>
      <c r="Z624" s="1479"/>
      <c r="AA624" s="1479"/>
      <c r="AB624" s="1479"/>
      <c r="AC624" s="1479"/>
      <c r="AD624" s="1479"/>
      <c r="AE624" s="1479"/>
      <c r="AF624" s="1479"/>
      <c r="AG624" s="1479"/>
      <c r="AH624" s="1479"/>
      <c r="AI624" s="1479"/>
      <c r="AJ624" s="1479"/>
      <c r="AK624" s="1479"/>
      <c r="AL624" s="1479"/>
      <c r="AM624" s="1479"/>
      <c r="AN624" s="1479"/>
      <c r="AO624" s="1479"/>
      <c r="AP624" s="1479"/>
      <c r="AQ624" s="1479"/>
      <c r="AR624" s="1479"/>
      <c r="AS624" s="1479"/>
      <c r="AT624" s="1479"/>
      <c r="AU624" s="1479"/>
      <c r="AV624" s="1479"/>
      <c r="AW624" s="1479"/>
      <c r="AX624" s="1479"/>
      <c r="AY624" s="1479"/>
      <c r="AZ624" s="1479"/>
      <c r="BA624" s="1479"/>
      <c r="BB624" s="1479"/>
      <c r="BC624" s="1479"/>
      <c r="BD624" s="1479"/>
      <c r="BE624" s="1479"/>
      <c r="BF624" s="1479"/>
      <c r="BG624" s="1479"/>
      <c r="BH624" s="1479"/>
      <c r="BI624" s="1479"/>
      <c r="BJ624" s="388" t="s">
        <v>865</v>
      </c>
    </row>
    <row r="625" spans="1:62" s="384" customFormat="1">
      <c r="A625" s="1479"/>
      <c r="B625" s="1479"/>
      <c r="C625" s="1479"/>
      <c r="D625" s="1479"/>
      <c r="E625" s="1479"/>
      <c r="F625" s="1479"/>
      <c r="G625" s="1479"/>
      <c r="H625" s="1479"/>
      <c r="I625" s="1479"/>
      <c r="J625" s="1479"/>
      <c r="K625" s="1479"/>
      <c r="L625" s="1479"/>
      <c r="M625" s="1479"/>
      <c r="N625" s="1479"/>
      <c r="O625" s="1479"/>
      <c r="P625" s="1479"/>
      <c r="Q625" s="1479"/>
      <c r="R625" s="1479"/>
      <c r="S625" s="1479"/>
      <c r="T625" s="1479"/>
      <c r="U625" s="1479"/>
      <c r="V625" s="1479"/>
      <c r="W625" s="1479"/>
      <c r="X625" s="1479"/>
      <c r="Y625" s="1479"/>
      <c r="Z625" s="1479"/>
      <c r="AA625" s="1479"/>
      <c r="AB625" s="1479"/>
      <c r="AC625" s="1479"/>
      <c r="AD625" s="1479"/>
      <c r="AE625" s="1479"/>
      <c r="AF625" s="1479"/>
      <c r="AG625" s="1479"/>
      <c r="AH625" s="1479"/>
      <c r="AI625" s="1479"/>
      <c r="AJ625" s="1479"/>
      <c r="AK625" s="1479"/>
      <c r="AL625" s="1479"/>
      <c r="AM625" s="1479"/>
      <c r="AN625" s="1479"/>
      <c r="AO625" s="1479"/>
      <c r="AP625" s="1479"/>
      <c r="AQ625" s="1479"/>
      <c r="AR625" s="1479"/>
      <c r="AS625" s="1479"/>
      <c r="AT625" s="1479"/>
      <c r="AU625" s="1479"/>
      <c r="AV625" s="1479"/>
      <c r="AW625" s="1479"/>
      <c r="AX625" s="1479"/>
      <c r="AY625" s="1479"/>
      <c r="AZ625" s="1479"/>
      <c r="BA625" s="1479"/>
      <c r="BB625" s="1479"/>
      <c r="BC625" s="1479"/>
      <c r="BD625" s="1479"/>
      <c r="BE625" s="1479"/>
      <c r="BF625" s="1479"/>
      <c r="BG625" s="1479"/>
      <c r="BH625" s="1479"/>
      <c r="BI625" s="1479"/>
      <c r="BJ625" s="388" t="s">
        <v>865</v>
      </c>
    </row>
    <row r="626" spans="1:62" s="384" customFormat="1">
      <c r="A626" s="1479"/>
      <c r="B626" s="1479"/>
      <c r="C626" s="1479"/>
      <c r="D626" s="1479"/>
      <c r="E626" s="1479"/>
      <c r="F626" s="1479"/>
      <c r="G626" s="1479"/>
      <c r="H626" s="1479"/>
      <c r="I626" s="1479"/>
      <c r="J626" s="1479"/>
      <c r="K626" s="1479"/>
      <c r="L626" s="1479"/>
      <c r="M626" s="1479"/>
      <c r="N626" s="1479"/>
      <c r="O626" s="1479"/>
      <c r="P626" s="1479"/>
      <c r="Q626" s="1479"/>
      <c r="R626" s="1479"/>
      <c r="S626" s="1479"/>
      <c r="T626" s="1479"/>
      <c r="U626" s="1479"/>
      <c r="V626" s="1479"/>
      <c r="W626" s="1479"/>
      <c r="X626" s="1479"/>
      <c r="Y626" s="1479"/>
      <c r="Z626" s="1479"/>
      <c r="AA626" s="1479"/>
      <c r="AB626" s="1479"/>
      <c r="AC626" s="1479"/>
      <c r="AD626" s="1479"/>
      <c r="AE626" s="1479"/>
      <c r="AF626" s="1479"/>
      <c r="AG626" s="1479"/>
      <c r="AH626" s="1479"/>
      <c r="AI626" s="1479"/>
      <c r="AJ626" s="1479"/>
      <c r="AK626" s="1479"/>
      <c r="AL626" s="1479"/>
      <c r="AM626" s="1479"/>
      <c r="AN626" s="1479"/>
      <c r="AO626" s="1479"/>
      <c r="AP626" s="1479"/>
      <c r="AQ626" s="1479"/>
      <c r="AR626" s="1479"/>
      <c r="AS626" s="1479"/>
      <c r="AT626" s="1479"/>
      <c r="AU626" s="1479"/>
      <c r="AV626" s="1479"/>
      <c r="AW626" s="1479"/>
      <c r="AX626" s="1479"/>
      <c r="AY626" s="1479"/>
      <c r="AZ626" s="1479"/>
      <c r="BA626" s="1479"/>
      <c r="BB626" s="1479"/>
      <c r="BC626" s="1479"/>
      <c r="BD626" s="1479"/>
      <c r="BE626" s="1479"/>
      <c r="BF626" s="1479"/>
      <c r="BG626" s="1479"/>
      <c r="BH626" s="1479"/>
      <c r="BI626" s="1479"/>
      <c r="BJ626" s="388" t="s">
        <v>865</v>
      </c>
    </row>
    <row r="627" spans="1:62" s="384" customFormat="1">
      <c r="A627" s="1479"/>
      <c r="B627" s="1479"/>
      <c r="C627" s="1479"/>
      <c r="D627" s="1479"/>
      <c r="E627" s="1479"/>
      <c r="F627" s="1479"/>
      <c r="G627" s="1479"/>
      <c r="H627" s="1479"/>
      <c r="I627" s="1479"/>
      <c r="J627" s="1479"/>
      <c r="K627" s="1479"/>
      <c r="L627" s="1479"/>
      <c r="M627" s="1479"/>
      <c r="N627" s="1479"/>
      <c r="O627" s="1479"/>
      <c r="P627" s="1479"/>
      <c r="Q627" s="1479"/>
      <c r="R627" s="1479"/>
      <c r="S627" s="1479"/>
      <c r="T627" s="1479"/>
      <c r="U627" s="1479"/>
      <c r="V627" s="1479"/>
      <c r="W627" s="1479"/>
      <c r="X627" s="1479"/>
      <c r="Y627" s="1479"/>
      <c r="Z627" s="1479"/>
      <c r="AA627" s="1479"/>
      <c r="AB627" s="1479"/>
      <c r="AC627" s="1479"/>
      <c r="AD627" s="1479"/>
      <c r="AE627" s="1479"/>
      <c r="AF627" s="1479"/>
      <c r="AG627" s="1479"/>
      <c r="AH627" s="1479"/>
      <c r="AI627" s="1479"/>
      <c r="AJ627" s="1479"/>
      <c r="AK627" s="1479"/>
      <c r="AL627" s="1479"/>
      <c r="AM627" s="1479"/>
      <c r="AN627" s="1479"/>
      <c r="AO627" s="1479"/>
      <c r="AP627" s="1479"/>
      <c r="AQ627" s="1479"/>
      <c r="AR627" s="1479"/>
      <c r="AS627" s="1479"/>
      <c r="AT627" s="1479"/>
      <c r="AU627" s="1479"/>
      <c r="AV627" s="1479"/>
      <c r="AW627" s="1479"/>
      <c r="AX627" s="1479"/>
      <c r="AY627" s="1479"/>
      <c r="AZ627" s="1479"/>
      <c r="BA627" s="1479"/>
      <c r="BB627" s="1479"/>
      <c r="BC627" s="1479"/>
      <c r="BD627" s="1479"/>
      <c r="BE627" s="1479"/>
      <c r="BF627" s="1479"/>
      <c r="BG627" s="1479"/>
      <c r="BH627" s="1479"/>
      <c r="BI627" s="1479"/>
      <c r="BJ627" s="388" t="s">
        <v>865</v>
      </c>
    </row>
    <row r="628" spans="1:62" s="384" customFormat="1">
      <c r="A628" s="1479"/>
      <c r="B628" s="1479"/>
      <c r="C628" s="1479"/>
      <c r="D628" s="1479"/>
      <c r="E628" s="1479"/>
      <c r="F628" s="1479"/>
      <c r="G628" s="1479"/>
      <c r="H628" s="1479"/>
      <c r="I628" s="1479"/>
      <c r="J628" s="1479"/>
      <c r="K628" s="1479"/>
      <c r="L628" s="1479"/>
      <c r="M628" s="1479"/>
      <c r="N628" s="1479"/>
      <c r="O628" s="1479"/>
      <c r="P628" s="1479"/>
      <c r="Q628" s="1479"/>
      <c r="R628" s="1479"/>
      <c r="S628" s="1479"/>
      <c r="T628" s="1479"/>
      <c r="U628" s="1479"/>
      <c r="V628" s="1479"/>
      <c r="W628" s="1479"/>
      <c r="X628" s="1479"/>
      <c r="Y628" s="1479"/>
      <c r="Z628" s="1479"/>
      <c r="AA628" s="1479"/>
      <c r="AB628" s="1479"/>
      <c r="AC628" s="1479"/>
      <c r="AD628" s="1479"/>
      <c r="AE628" s="1479"/>
      <c r="AF628" s="1479"/>
      <c r="AG628" s="1479"/>
      <c r="AH628" s="1479"/>
      <c r="AI628" s="1479"/>
      <c r="AJ628" s="1479"/>
      <c r="AK628" s="1479"/>
      <c r="AL628" s="1479"/>
      <c r="AM628" s="1479"/>
      <c r="AN628" s="1479"/>
      <c r="AO628" s="1479"/>
      <c r="AP628" s="1479"/>
      <c r="AQ628" s="1479"/>
      <c r="AR628" s="1479"/>
      <c r="AS628" s="1479"/>
      <c r="AT628" s="1479"/>
      <c r="AU628" s="1479"/>
      <c r="AV628" s="1479"/>
      <c r="AW628" s="1479"/>
      <c r="AX628" s="1479"/>
      <c r="AY628" s="1479"/>
      <c r="AZ628" s="1479"/>
      <c r="BA628" s="1479"/>
      <c r="BB628" s="1479"/>
      <c r="BC628" s="1479"/>
      <c r="BD628" s="1479"/>
      <c r="BE628" s="1479"/>
      <c r="BF628" s="1479"/>
      <c r="BG628" s="1479"/>
      <c r="BH628" s="1479"/>
      <c r="BI628" s="1479"/>
      <c r="BJ628" s="388" t="s">
        <v>865</v>
      </c>
    </row>
    <row r="629" spans="1:62" s="384" customFormat="1">
      <c r="A629" s="1479"/>
      <c r="B629" s="1479"/>
      <c r="C629" s="1479"/>
      <c r="D629" s="1479"/>
      <c r="E629" s="1479"/>
      <c r="F629" s="1479"/>
      <c r="G629" s="1479"/>
      <c r="H629" s="1479"/>
      <c r="I629" s="1479"/>
      <c r="J629" s="1479"/>
      <c r="K629" s="1479"/>
      <c r="L629" s="1479"/>
      <c r="M629" s="1479"/>
      <c r="N629" s="1479"/>
      <c r="O629" s="1479"/>
      <c r="P629" s="1479"/>
      <c r="Q629" s="1479"/>
      <c r="R629" s="1479"/>
      <c r="S629" s="1479"/>
      <c r="T629" s="1479"/>
      <c r="U629" s="1479"/>
      <c r="V629" s="1479"/>
      <c r="W629" s="1479"/>
      <c r="X629" s="1479"/>
      <c r="Y629" s="1479"/>
      <c r="Z629" s="1479"/>
      <c r="AA629" s="1479"/>
      <c r="AB629" s="1479"/>
      <c r="AC629" s="1479"/>
      <c r="AD629" s="1479"/>
      <c r="AE629" s="1479"/>
      <c r="AF629" s="1479"/>
      <c r="AG629" s="1479"/>
      <c r="AH629" s="1479"/>
      <c r="AI629" s="1479"/>
      <c r="AJ629" s="1479"/>
      <c r="AK629" s="1479"/>
      <c r="AL629" s="1479"/>
      <c r="AM629" s="1479"/>
      <c r="AN629" s="1479"/>
      <c r="AO629" s="1479"/>
      <c r="AP629" s="1479"/>
      <c r="AQ629" s="1479"/>
      <c r="AR629" s="1479"/>
      <c r="AS629" s="1479"/>
      <c r="AT629" s="1479"/>
      <c r="AU629" s="1479"/>
      <c r="AV629" s="1479"/>
      <c r="AW629" s="1479"/>
      <c r="AX629" s="1479"/>
      <c r="AY629" s="1479"/>
      <c r="AZ629" s="1479"/>
      <c r="BA629" s="1479"/>
      <c r="BB629" s="1479"/>
      <c r="BC629" s="1479"/>
      <c r="BD629" s="1479"/>
      <c r="BE629" s="1479"/>
      <c r="BF629" s="1479"/>
      <c r="BG629" s="1479"/>
      <c r="BH629" s="1479"/>
      <c r="BI629" s="1479"/>
      <c r="BJ629" s="388" t="s">
        <v>865</v>
      </c>
    </row>
    <row r="630" spans="1:62" s="384" customFormat="1">
      <c r="A630" s="1479"/>
      <c r="B630" s="1479"/>
      <c r="C630" s="1479"/>
      <c r="D630" s="1479"/>
      <c r="E630" s="1479"/>
      <c r="F630" s="1479"/>
      <c r="G630" s="1479"/>
      <c r="H630" s="1479"/>
      <c r="I630" s="1479"/>
      <c r="J630" s="1479"/>
      <c r="K630" s="1479"/>
      <c r="L630" s="1479"/>
      <c r="M630" s="1479"/>
      <c r="N630" s="1479"/>
      <c r="O630" s="1479"/>
      <c r="P630" s="1479"/>
      <c r="Q630" s="1479"/>
      <c r="R630" s="1479"/>
      <c r="S630" s="1479"/>
      <c r="T630" s="1479"/>
      <c r="U630" s="1479"/>
      <c r="V630" s="1479"/>
      <c r="W630" s="1479"/>
      <c r="X630" s="1479"/>
      <c r="Y630" s="1479"/>
      <c r="Z630" s="1479"/>
      <c r="AA630" s="1479"/>
      <c r="AB630" s="1479"/>
      <c r="AC630" s="1479"/>
      <c r="AD630" s="1479"/>
      <c r="AE630" s="1479"/>
      <c r="AF630" s="1479"/>
      <c r="AG630" s="1479"/>
      <c r="AH630" s="1479"/>
      <c r="AI630" s="1479"/>
      <c r="AJ630" s="1479"/>
      <c r="AK630" s="1479"/>
      <c r="AL630" s="1479"/>
      <c r="AM630" s="1479"/>
      <c r="AN630" s="1479"/>
      <c r="AO630" s="1479"/>
      <c r="AP630" s="1479"/>
      <c r="AQ630" s="1479"/>
      <c r="AR630" s="1479"/>
      <c r="AS630" s="1479"/>
      <c r="AT630" s="1479"/>
      <c r="AU630" s="1479"/>
      <c r="AV630" s="1479"/>
      <c r="AW630" s="1479"/>
      <c r="AX630" s="1479"/>
      <c r="AY630" s="1479"/>
      <c r="AZ630" s="1479"/>
      <c r="BA630" s="1479"/>
      <c r="BB630" s="1479"/>
      <c r="BC630" s="1479"/>
      <c r="BD630" s="1479"/>
      <c r="BE630" s="1479"/>
      <c r="BF630" s="1479"/>
      <c r="BG630" s="1479"/>
      <c r="BH630" s="1479"/>
      <c r="BI630" s="1479"/>
      <c r="BJ630" s="388" t="s">
        <v>865</v>
      </c>
    </row>
    <row r="631" spans="1:62" s="384" customFormat="1">
      <c r="A631" s="1479"/>
      <c r="B631" s="1479"/>
      <c r="C631" s="1479"/>
      <c r="D631" s="1479"/>
      <c r="E631" s="1479"/>
      <c r="F631" s="1479"/>
      <c r="G631" s="1479"/>
      <c r="H631" s="1479"/>
      <c r="I631" s="1479"/>
      <c r="J631" s="1479"/>
      <c r="K631" s="1479"/>
      <c r="L631" s="1479"/>
      <c r="M631" s="1479"/>
      <c r="N631" s="1479"/>
      <c r="O631" s="1479"/>
      <c r="P631" s="1479"/>
      <c r="Q631" s="1479"/>
      <c r="R631" s="1479"/>
      <c r="S631" s="1479"/>
      <c r="T631" s="1479"/>
      <c r="U631" s="1479"/>
      <c r="V631" s="1479"/>
      <c r="W631" s="1479"/>
      <c r="X631" s="1479"/>
      <c r="Y631" s="1479"/>
      <c r="Z631" s="1479"/>
      <c r="AA631" s="1479"/>
      <c r="AB631" s="1479"/>
      <c r="AC631" s="1479"/>
      <c r="AD631" s="1479"/>
      <c r="AE631" s="1479"/>
      <c r="AF631" s="1479"/>
      <c r="AG631" s="1479"/>
      <c r="AH631" s="1479"/>
      <c r="AI631" s="1479"/>
      <c r="AJ631" s="1479"/>
      <c r="AK631" s="1479"/>
      <c r="AL631" s="1479"/>
      <c r="AM631" s="1479"/>
      <c r="AN631" s="1479"/>
      <c r="AO631" s="1479"/>
      <c r="AP631" s="1479"/>
      <c r="AQ631" s="1479"/>
      <c r="AR631" s="1479"/>
      <c r="AS631" s="1479"/>
      <c r="AT631" s="1479"/>
      <c r="AU631" s="1479"/>
      <c r="AV631" s="1479"/>
      <c r="AW631" s="1479"/>
      <c r="AX631" s="1479"/>
      <c r="AY631" s="1479"/>
      <c r="AZ631" s="1479"/>
      <c r="BA631" s="1479"/>
      <c r="BB631" s="1479"/>
      <c r="BC631" s="1479"/>
      <c r="BD631" s="1479"/>
      <c r="BE631" s="1479"/>
      <c r="BF631" s="1479"/>
      <c r="BG631" s="1479"/>
      <c r="BH631" s="1479"/>
      <c r="BI631" s="1479"/>
      <c r="BJ631" s="388" t="s">
        <v>865</v>
      </c>
    </row>
    <row r="632" spans="1:62" s="384" customFormat="1">
      <c r="A632" s="1479"/>
      <c r="B632" s="1479"/>
      <c r="C632" s="1479"/>
      <c r="D632" s="1479"/>
      <c r="E632" s="1479"/>
      <c r="F632" s="1479"/>
      <c r="G632" s="1479"/>
      <c r="H632" s="1479"/>
      <c r="I632" s="1479"/>
      <c r="J632" s="1479"/>
      <c r="K632" s="1479"/>
      <c r="L632" s="1479"/>
      <c r="M632" s="1479"/>
      <c r="N632" s="1479"/>
      <c r="O632" s="1479"/>
      <c r="P632" s="1479"/>
      <c r="Q632" s="1479"/>
      <c r="R632" s="1479"/>
      <c r="S632" s="1479"/>
      <c r="T632" s="1479"/>
      <c r="U632" s="1479"/>
      <c r="V632" s="1479"/>
      <c r="W632" s="1479"/>
      <c r="X632" s="1479"/>
      <c r="Y632" s="1479"/>
      <c r="Z632" s="1479"/>
      <c r="AA632" s="1479"/>
      <c r="AB632" s="1479"/>
      <c r="AC632" s="1479"/>
      <c r="AD632" s="1479"/>
      <c r="AE632" s="1479"/>
      <c r="AF632" s="1479"/>
      <c r="AG632" s="1479"/>
      <c r="AH632" s="1479"/>
      <c r="AI632" s="1479"/>
      <c r="AJ632" s="1479"/>
      <c r="AK632" s="1479"/>
      <c r="AL632" s="1479"/>
      <c r="AM632" s="1479"/>
      <c r="AN632" s="1479"/>
      <c r="AO632" s="1479"/>
      <c r="AP632" s="1479"/>
      <c r="AQ632" s="1479"/>
      <c r="AR632" s="1479"/>
      <c r="AS632" s="1479"/>
      <c r="AT632" s="1479"/>
      <c r="AU632" s="1479"/>
      <c r="AV632" s="1479"/>
      <c r="AW632" s="1479"/>
      <c r="AX632" s="1479"/>
      <c r="AY632" s="1479"/>
      <c r="AZ632" s="1479"/>
      <c r="BA632" s="1479"/>
      <c r="BB632" s="1479"/>
      <c r="BC632" s="1479"/>
      <c r="BD632" s="1479"/>
      <c r="BE632" s="1479"/>
      <c r="BF632" s="1479"/>
      <c r="BG632" s="1479"/>
      <c r="BH632" s="1479"/>
      <c r="BI632" s="1479"/>
      <c r="BJ632" s="388" t="s">
        <v>865</v>
      </c>
    </row>
    <row r="633" spans="1:62" s="384" customFormat="1">
      <c r="A633" s="1479"/>
      <c r="B633" s="1479"/>
      <c r="C633" s="1479"/>
      <c r="D633" s="1479"/>
      <c r="E633" s="1479"/>
      <c r="F633" s="1479"/>
      <c r="G633" s="1479"/>
      <c r="H633" s="1479"/>
      <c r="I633" s="1479"/>
      <c r="J633" s="1479"/>
      <c r="K633" s="1479"/>
      <c r="L633" s="1479"/>
      <c r="M633" s="1479"/>
      <c r="N633" s="1479"/>
      <c r="O633" s="1479"/>
      <c r="P633" s="1479"/>
      <c r="Q633" s="1479"/>
      <c r="R633" s="1479"/>
      <c r="S633" s="1479"/>
      <c r="T633" s="1479"/>
      <c r="U633" s="1479"/>
      <c r="V633" s="1479"/>
      <c r="W633" s="1479"/>
      <c r="X633" s="1479"/>
      <c r="Y633" s="1479"/>
      <c r="Z633" s="1479"/>
      <c r="AA633" s="1479"/>
      <c r="AB633" s="1479"/>
      <c r="AC633" s="1479"/>
      <c r="AD633" s="1479"/>
      <c r="AE633" s="1479"/>
      <c r="AF633" s="1479"/>
      <c r="AG633" s="1479"/>
      <c r="AH633" s="1479"/>
      <c r="AI633" s="1479"/>
      <c r="AJ633" s="1479"/>
      <c r="AK633" s="1479"/>
      <c r="AL633" s="1479"/>
      <c r="AM633" s="1479"/>
      <c r="AN633" s="1479"/>
      <c r="AO633" s="1479"/>
      <c r="AP633" s="1479"/>
      <c r="AQ633" s="1479"/>
      <c r="AR633" s="1479"/>
      <c r="AS633" s="1479"/>
      <c r="AT633" s="1479"/>
      <c r="AU633" s="1479"/>
      <c r="AV633" s="1479"/>
      <c r="AW633" s="1479"/>
      <c r="AX633" s="1479"/>
      <c r="AY633" s="1479"/>
      <c r="AZ633" s="1479"/>
      <c r="BA633" s="1479"/>
      <c r="BB633" s="1479"/>
      <c r="BC633" s="1479"/>
      <c r="BD633" s="1479"/>
      <c r="BE633" s="1479"/>
      <c r="BF633" s="1479"/>
      <c r="BG633" s="1479"/>
      <c r="BH633" s="1479"/>
      <c r="BI633" s="1479"/>
      <c r="BJ633" s="388" t="s">
        <v>865</v>
      </c>
    </row>
    <row r="634" spans="1:62" s="384" customFormat="1">
      <c r="A634" s="1479"/>
      <c r="B634" s="1479"/>
      <c r="C634" s="1479"/>
      <c r="D634" s="1479"/>
      <c r="E634" s="1479"/>
      <c r="F634" s="1479"/>
      <c r="G634" s="1479"/>
      <c r="H634" s="1479"/>
      <c r="I634" s="1479"/>
      <c r="J634" s="1479"/>
      <c r="K634" s="1479"/>
      <c r="L634" s="1479"/>
      <c r="M634" s="1479"/>
      <c r="N634" s="1479"/>
      <c r="O634" s="1479"/>
      <c r="P634" s="1479"/>
      <c r="Q634" s="1479"/>
      <c r="R634" s="1479"/>
      <c r="S634" s="1479"/>
      <c r="T634" s="1479"/>
      <c r="U634" s="1479"/>
      <c r="V634" s="1479"/>
      <c r="W634" s="1479"/>
      <c r="X634" s="1479"/>
      <c r="Y634" s="1479"/>
      <c r="Z634" s="1479"/>
      <c r="AA634" s="1479"/>
      <c r="AB634" s="1479"/>
      <c r="AC634" s="1479"/>
      <c r="AD634" s="1479"/>
      <c r="AE634" s="1479"/>
      <c r="AF634" s="1479"/>
      <c r="AG634" s="1479"/>
      <c r="AH634" s="1479"/>
      <c r="AI634" s="1479"/>
      <c r="AJ634" s="1479"/>
      <c r="AK634" s="1479"/>
      <c r="AL634" s="1479"/>
      <c r="AM634" s="1479"/>
      <c r="AN634" s="1479"/>
      <c r="AO634" s="1479"/>
      <c r="AP634" s="1479"/>
      <c r="AQ634" s="1479"/>
      <c r="AR634" s="1479"/>
      <c r="AS634" s="1479"/>
      <c r="AT634" s="1479"/>
      <c r="AU634" s="1479"/>
      <c r="AV634" s="1479"/>
      <c r="AW634" s="1479"/>
      <c r="AX634" s="1479"/>
      <c r="AY634" s="1479"/>
      <c r="AZ634" s="1479"/>
      <c r="BA634" s="1479"/>
      <c r="BB634" s="1479"/>
      <c r="BC634" s="1479"/>
      <c r="BD634" s="1479"/>
      <c r="BE634" s="1479"/>
      <c r="BF634" s="1479"/>
      <c r="BG634" s="1479"/>
      <c r="BH634" s="1479"/>
      <c r="BI634" s="1479"/>
      <c r="BJ634" s="388" t="s">
        <v>865</v>
      </c>
    </row>
    <row r="635" spans="1:62" s="384" customFormat="1">
      <c r="A635" s="1479"/>
      <c r="B635" s="1479"/>
      <c r="C635" s="1479"/>
      <c r="D635" s="1479"/>
      <c r="E635" s="1479"/>
      <c r="F635" s="1479"/>
      <c r="G635" s="1479"/>
      <c r="H635" s="1479"/>
      <c r="I635" s="1479"/>
      <c r="J635" s="1479"/>
      <c r="K635" s="1479"/>
      <c r="L635" s="1479"/>
      <c r="M635" s="1479"/>
      <c r="N635" s="1479"/>
      <c r="O635" s="1479"/>
      <c r="P635" s="1479"/>
      <c r="Q635" s="1479"/>
      <c r="R635" s="1479"/>
      <c r="S635" s="1479"/>
      <c r="T635" s="1479"/>
      <c r="U635" s="1479"/>
      <c r="V635" s="1479"/>
      <c r="W635" s="1479"/>
      <c r="X635" s="1479"/>
      <c r="Y635" s="1479"/>
      <c r="Z635" s="1479"/>
      <c r="AA635" s="1479"/>
      <c r="AB635" s="1479"/>
      <c r="AC635" s="1479"/>
      <c r="AD635" s="1479"/>
      <c r="AE635" s="1479"/>
      <c r="AF635" s="1479"/>
      <c r="AG635" s="1479"/>
      <c r="AH635" s="1479"/>
      <c r="AI635" s="1479"/>
      <c r="AJ635" s="1479"/>
      <c r="AK635" s="1479"/>
      <c r="AL635" s="1479"/>
      <c r="AM635" s="1479"/>
      <c r="AN635" s="1479"/>
      <c r="AO635" s="1479"/>
      <c r="AP635" s="1479"/>
      <c r="AQ635" s="1479"/>
      <c r="AR635" s="1479"/>
      <c r="AS635" s="1479"/>
      <c r="AT635" s="1479"/>
      <c r="AU635" s="1479"/>
      <c r="AV635" s="1479"/>
      <c r="AW635" s="1479"/>
      <c r="AX635" s="1479"/>
      <c r="AY635" s="1479"/>
      <c r="AZ635" s="1479"/>
      <c r="BA635" s="1479"/>
      <c r="BB635" s="1479"/>
      <c r="BC635" s="1479"/>
      <c r="BD635" s="1479"/>
      <c r="BE635" s="1479"/>
      <c r="BF635" s="1479"/>
      <c r="BG635" s="1479"/>
      <c r="BH635" s="1479"/>
      <c r="BI635" s="1479"/>
      <c r="BJ635" s="388" t="s">
        <v>865</v>
      </c>
    </row>
    <row r="636" spans="1:62" s="384" customFormat="1">
      <c r="A636" s="1479"/>
      <c r="B636" s="1479"/>
      <c r="C636" s="1479"/>
      <c r="D636" s="1479"/>
      <c r="E636" s="1479"/>
      <c r="F636" s="1479"/>
      <c r="G636" s="1479"/>
      <c r="H636" s="1479"/>
      <c r="I636" s="1479"/>
      <c r="J636" s="1479"/>
      <c r="K636" s="1479"/>
      <c r="L636" s="1479"/>
      <c r="M636" s="1479"/>
      <c r="N636" s="1479"/>
      <c r="O636" s="1479"/>
      <c r="P636" s="1479"/>
      <c r="Q636" s="1479"/>
      <c r="R636" s="1479"/>
      <c r="S636" s="1479"/>
      <c r="T636" s="1479"/>
      <c r="U636" s="1479"/>
      <c r="V636" s="1479"/>
      <c r="W636" s="1479"/>
      <c r="X636" s="1479"/>
      <c r="Y636" s="1479"/>
      <c r="Z636" s="1479"/>
      <c r="AA636" s="1479"/>
      <c r="AB636" s="1479"/>
      <c r="AC636" s="1479"/>
      <c r="AD636" s="1479"/>
      <c r="AE636" s="1479"/>
      <c r="AF636" s="1479"/>
      <c r="AG636" s="1479"/>
      <c r="AH636" s="1479"/>
      <c r="AI636" s="1479"/>
      <c r="AJ636" s="1479"/>
      <c r="AK636" s="1479"/>
      <c r="AL636" s="1479"/>
      <c r="AM636" s="1479"/>
      <c r="AN636" s="1479"/>
      <c r="AO636" s="1479"/>
      <c r="AP636" s="1479"/>
      <c r="AQ636" s="1479"/>
      <c r="AR636" s="1479"/>
      <c r="AS636" s="1479"/>
      <c r="AT636" s="1479"/>
      <c r="AU636" s="1479"/>
      <c r="AV636" s="1479"/>
      <c r="AW636" s="1479"/>
      <c r="AX636" s="1479"/>
      <c r="AY636" s="1479"/>
      <c r="AZ636" s="1479"/>
      <c r="BA636" s="1479"/>
      <c r="BB636" s="1479"/>
      <c r="BC636" s="1479"/>
      <c r="BD636" s="1479"/>
      <c r="BE636" s="1479"/>
      <c r="BF636" s="1479"/>
      <c r="BG636" s="1479"/>
      <c r="BH636" s="1479"/>
      <c r="BI636" s="1479"/>
      <c r="BJ636" s="388" t="s">
        <v>865</v>
      </c>
    </row>
    <row r="637" spans="1:62" s="384" customFormat="1">
      <c r="A637" s="1479"/>
      <c r="B637" s="1479"/>
      <c r="C637" s="1479"/>
      <c r="D637" s="1479"/>
      <c r="E637" s="1479"/>
      <c r="F637" s="1479"/>
      <c r="G637" s="1479"/>
      <c r="H637" s="1479"/>
      <c r="I637" s="1479"/>
      <c r="J637" s="1479"/>
      <c r="K637" s="1479"/>
      <c r="L637" s="1479"/>
      <c r="M637" s="1479"/>
      <c r="N637" s="1479"/>
      <c r="O637" s="1479"/>
      <c r="P637" s="1479"/>
      <c r="Q637" s="1479"/>
      <c r="R637" s="1479"/>
      <c r="S637" s="1479"/>
      <c r="T637" s="1479"/>
      <c r="U637" s="1479"/>
      <c r="V637" s="1479"/>
      <c r="W637" s="1479"/>
      <c r="X637" s="1479"/>
      <c r="Y637" s="1479"/>
      <c r="Z637" s="1479"/>
      <c r="AA637" s="1479"/>
      <c r="AB637" s="1479"/>
      <c r="AC637" s="1479"/>
      <c r="AD637" s="1479"/>
      <c r="AE637" s="1479"/>
      <c r="AF637" s="1479"/>
      <c r="AG637" s="1479"/>
      <c r="AH637" s="1479"/>
      <c r="AI637" s="1479"/>
      <c r="AJ637" s="1479"/>
      <c r="AK637" s="1479"/>
      <c r="AL637" s="1479"/>
      <c r="AM637" s="1479"/>
      <c r="AN637" s="1479"/>
      <c r="AO637" s="1479"/>
      <c r="AP637" s="1479"/>
      <c r="AQ637" s="1479"/>
      <c r="AR637" s="1479"/>
      <c r="AS637" s="1479"/>
      <c r="AT637" s="1479"/>
      <c r="AU637" s="1479"/>
      <c r="AV637" s="1479"/>
      <c r="AW637" s="1479"/>
      <c r="AX637" s="1479"/>
      <c r="AY637" s="1479"/>
      <c r="AZ637" s="1479"/>
      <c r="BA637" s="1479"/>
      <c r="BB637" s="1479"/>
      <c r="BC637" s="1479"/>
      <c r="BD637" s="1479"/>
      <c r="BE637" s="1479"/>
      <c r="BF637" s="1479"/>
      <c r="BG637" s="1479"/>
      <c r="BH637" s="1479"/>
      <c r="BI637" s="1479"/>
      <c r="BJ637" s="388" t="s">
        <v>865</v>
      </c>
    </row>
    <row r="638" spans="1:62" s="384" customFormat="1">
      <c r="A638" s="1479"/>
      <c r="B638" s="1479"/>
      <c r="C638" s="1479"/>
      <c r="D638" s="1479"/>
      <c r="E638" s="1479"/>
      <c r="F638" s="1479"/>
      <c r="G638" s="1479"/>
      <c r="H638" s="1479"/>
      <c r="I638" s="1479"/>
      <c r="J638" s="1479"/>
      <c r="K638" s="1479"/>
      <c r="L638" s="1479"/>
      <c r="M638" s="1479"/>
      <c r="N638" s="1479"/>
      <c r="O638" s="1479"/>
      <c r="P638" s="1479"/>
      <c r="Q638" s="1479"/>
      <c r="R638" s="1479"/>
      <c r="S638" s="1479"/>
      <c r="T638" s="1479"/>
      <c r="U638" s="1479"/>
      <c r="V638" s="1479"/>
      <c r="W638" s="1479"/>
      <c r="X638" s="1479"/>
      <c r="Y638" s="1479"/>
      <c r="Z638" s="1479"/>
      <c r="AA638" s="1479"/>
      <c r="AB638" s="1479"/>
      <c r="AC638" s="1479"/>
      <c r="AD638" s="1479"/>
      <c r="AE638" s="1479"/>
      <c r="AF638" s="1479"/>
      <c r="AG638" s="1479"/>
      <c r="AH638" s="1479"/>
      <c r="AI638" s="1479"/>
      <c r="AJ638" s="1479"/>
      <c r="AK638" s="1479"/>
      <c r="AL638" s="1479"/>
      <c r="AM638" s="1479"/>
      <c r="AN638" s="1479"/>
      <c r="AO638" s="1479"/>
      <c r="AP638" s="1479"/>
      <c r="AQ638" s="1479"/>
      <c r="AR638" s="1479"/>
      <c r="AS638" s="1479"/>
      <c r="AT638" s="1479"/>
      <c r="AU638" s="1479"/>
      <c r="AV638" s="1479"/>
      <c r="AW638" s="1479"/>
      <c r="AX638" s="1479"/>
      <c r="AY638" s="1479"/>
      <c r="AZ638" s="1479"/>
      <c r="BA638" s="1479"/>
      <c r="BB638" s="1479"/>
      <c r="BC638" s="1479"/>
      <c r="BD638" s="1479"/>
      <c r="BE638" s="1479"/>
      <c r="BF638" s="1479"/>
      <c r="BG638" s="1479"/>
      <c r="BH638" s="1479"/>
      <c r="BI638" s="1479"/>
      <c r="BJ638" s="388" t="s">
        <v>865</v>
      </c>
    </row>
    <row r="639" spans="1:62" s="384" customFormat="1">
      <c r="A639" s="1479"/>
      <c r="B639" s="1479"/>
      <c r="C639" s="1479"/>
      <c r="D639" s="1479"/>
      <c r="E639" s="1479"/>
      <c r="F639" s="1479"/>
      <c r="G639" s="1479"/>
      <c r="H639" s="1479"/>
      <c r="I639" s="1479"/>
      <c r="J639" s="1479"/>
      <c r="K639" s="1479"/>
      <c r="L639" s="1479"/>
      <c r="M639" s="1479"/>
      <c r="N639" s="1479"/>
      <c r="O639" s="1479"/>
      <c r="P639" s="1479"/>
      <c r="Q639" s="1479"/>
      <c r="R639" s="1479"/>
      <c r="S639" s="1479"/>
      <c r="T639" s="1479"/>
      <c r="U639" s="1479"/>
      <c r="V639" s="1479"/>
      <c r="W639" s="1479"/>
      <c r="X639" s="1479"/>
      <c r="Y639" s="1479"/>
      <c r="Z639" s="1479"/>
      <c r="AA639" s="1479"/>
      <c r="AB639" s="1479"/>
      <c r="AC639" s="1479"/>
      <c r="AD639" s="1479"/>
      <c r="AE639" s="1479"/>
      <c r="AF639" s="1479"/>
      <c r="AG639" s="1479"/>
      <c r="AH639" s="1479"/>
      <c r="AI639" s="1479"/>
      <c r="AJ639" s="1479"/>
      <c r="AK639" s="1479"/>
      <c r="AL639" s="1479"/>
      <c r="AM639" s="1479"/>
      <c r="AN639" s="1479"/>
      <c r="AO639" s="1479"/>
      <c r="AP639" s="1479"/>
      <c r="AQ639" s="1479"/>
      <c r="AR639" s="1479"/>
      <c r="AS639" s="1479"/>
      <c r="AT639" s="1479"/>
      <c r="AU639" s="1479"/>
      <c r="AV639" s="1479"/>
      <c r="AW639" s="1479"/>
      <c r="AX639" s="1479"/>
      <c r="AY639" s="1479"/>
      <c r="AZ639" s="1479"/>
      <c r="BA639" s="1479"/>
      <c r="BB639" s="1479"/>
      <c r="BC639" s="1479"/>
      <c r="BD639" s="1479"/>
      <c r="BE639" s="1479"/>
      <c r="BF639" s="1479"/>
      <c r="BG639" s="1479"/>
      <c r="BH639" s="1479"/>
      <c r="BI639" s="1479"/>
      <c r="BJ639" s="388" t="s">
        <v>865</v>
      </c>
    </row>
    <row r="640" spans="1:62" s="384" customFormat="1">
      <c r="A640" s="1479"/>
      <c r="B640" s="1479"/>
      <c r="C640" s="1479"/>
      <c r="D640" s="1479"/>
      <c r="E640" s="1479"/>
      <c r="F640" s="1479"/>
      <c r="G640" s="1479"/>
      <c r="H640" s="1479"/>
      <c r="I640" s="1479"/>
      <c r="J640" s="1479"/>
      <c r="K640" s="1479"/>
      <c r="L640" s="1479"/>
      <c r="M640" s="1479"/>
      <c r="N640" s="1479"/>
      <c r="O640" s="1479"/>
      <c r="P640" s="1479"/>
      <c r="Q640" s="1479"/>
      <c r="R640" s="1479"/>
      <c r="S640" s="1479"/>
      <c r="T640" s="1479"/>
      <c r="U640" s="1479"/>
      <c r="V640" s="1479"/>
      <c r="W640" s="1479"/>
      <c r="X640" s="1479"/>
      <c r="Y640" s="1479"/>
      <c r="Z640" s="1479"/>
      <c r="AA640" s="1479"/>
      <c r="AB640" s="1479"/>
      <c r="AC640" s="1479"/>
      <c r="AD640" s="1479"/>
      <c r="AE640" s="1479"/>
      <c r="AF640" s="1479"/>
      <c r="AG640" s="1479"/>
      <c r="AH640" s="1479"/>
      <c r="AI640" s="1479"/>
      <c r="AJ640" s="1479"/>
      <c r="AK640" s="1479"/>
      <c r="AL640" s="1479"/>
      <c r="AM640" s="1479"/>
      <c r="AN640" s="1479"/>
      <c r="AO640" s="1479"/>
      <c r="AP640" s="1479"/>
      <c r="AQ640" s="1479"/>
      <c r="AR640" s="1479"/>
      <c r="AS640" s="1479"/>
      <c r="AT640" s="1479"/>
      <c r="AU640" s="1479"/>
      <c r="AV640" s="1479"/>
      <c r="AW640" s="1479"/>
      <c r="AX640" s="1479"/>
      <c r="AY640" s="1479"/>
      <c r="AZ640" s="1479"/>
      <c r="BA640" s="1479"/>
      <c r="BB640" s="1479"/>
      <c r="BC640" s="1479"/>
      <c r="BD640" s="1479"/>
      <c r="BE640" s="1479"/>
      <c r="BF640" s="1479"/>
      <c r="BG640" s="1479"/>
      <c r="BH640" s="1479"/>
      <c r="BI640" s="1479"/>
      <c r="BJ640" s="388" t="s">
        <v>865</v>
      </c>
    </row>
    <row r="641" spans="1:62" s="384" customFormat="1">
      <c r="A641" s="1479"/>
      <c r="B641" s="1479"/>
      <c r="C641" s="1479"/>
      <c r="D641" s="1479"/>
      <c r="E641" s="1479"/>
      <c r="F641" s="1479"/>
      <c r="G641" s="1479"/>
      <c r="H641" s="1479"/>
      <c r="I641" s="1479"/>
      <c r="J641" s="1479"/>
      <c r="K641" s="1479"/>
      <c r="L641" s="1479"/>
      <c r="M641" s="1479"/>
      <c r="N641" s="1479"/>
      <c r="O641" s="1479"/>
      <c r="P641" s="1479"/>
      <c r="Q641" s="1479"/>
      <c r="R641" s="1479"/>
      <c r="S641" s="1479"/>
      <c r="T641" s="1479"/>
      <c r="U641" s="1479"/>
      <c r="V641" s="1479"/>
      <c r="W641" s="1479"/>
      <c r="X641" s="1479"/>
      <c r="Y641" s="1479"/>
      <c r="Z641" s="1479"/>
      <c r="AA641" s="1479"/>
      <c r="AB641" s="1479"/>
      <c r="AC641" s="1479"/>
      <c r="AD641" s="1479"/>
      <c r="AE641" s="1479"/>
      <c r="AF641" s="1479"/>
      <c r="AG641" s="1479"/>
      <c r="AH641" s="1479"/>
      <c r="AI641" s="1479"/>
      <c r="AJ641" s="1479"/>
      <c r="AK641" s="1479"/>
      <c r="AL641" s="1479"/>
      <c r="AM641" s="1479"/>
      <c r="AN641" s="1479"/>
      <c r="AO641" s="1479"/>
      <c r="AP641" s="1479"/>
      <c r="AQ641" s="1479"/>
      <c r="AR641" s="1479"/>
      <c r="AS641" s="1479"/>
      <c r="AT641" s="1479"/>
      <c r="AU641" s="1479"/>
      <c r="AV641" s="1479"/>
      <c r="AW641" s="1479"/>
      <c r="AX641" s="1479"/>
      <c r="AY641" s="1479"/>
      <c r="AZ641" s="1479"/>
      <c r="BA641" s="1479"/>
      <c r="BB641" s="1479"/>
      <c r="BC641" s="1479"/>
      <c r="BD641" s="1479"/>
      <c r="BE641" s="1479"/>
      <c r="BF641" s="1479"/>
      <c r="BG641" s="1479"/>
      <c r="BH641" s="1479"/>
      <c r="BI641" s="1479"/>
      <c r="BJ641" s="388" t="s">
        <v>865</v>
      </c>
    </row>
    <row r="642" spans="1:62" s="384" customFormat="1">
      <c r="A642" s="1479"/>
      <c r="B642" s="1479"/>
      <c r="C642" s="1479"/>
      <c r="D642" s="1479"/>
      <c r="E642" s="1479"/>
      <c r="F642" s="1479"/>
      <c r="G642" s="1479"/>
      <c r="H642" s="1479"/>
      <c r="I642" s="1479"/>
      <c r="J642" s="1479"/>
      <c r="K642" s="1479"/>
      <c r="L642" s="1479"/>
      <c r="M642" s="1479"/>
      <c r="N642" s="1479"/>
      <c r="O642" s="1479"/>
      <c r="P642" s="1479"/>
      <c r="Q642" s="1479"/>
      <c r="R642" s="1479"/>
      <c r="S642" s="1479"/>
      <c r="T642" s="1479"/>
      <c r="U642" s="1479"/>
      <c r="V642" s="1479"/>
      <c r="W642" s="1479"/>
      <c r="X642" s="1479"/>
      <c r="Y642" s="1479"/>
      <c r="Z642" s="1479"/>
      <c r="AA642" s="1479"/>
      <c r="AB642" s="1479"/>
      <c r="AC642" s="1479"/>
      <c r="AD642" s="1479"/>
      <c r="AE642" s="1479"/>
      <c r="AF642" s="1479"/>
      <c r="AG642" s="1479"/>
      <c r="AH642" s="1479"/>
      <c r="AI642" s="1479"/>
      <c r="AJ642" s="1479"/>
      <c r="AK642" s="1479"/>
      <c r="AL642" s="1479"/>
      <c r="AM642" s="1479"/>
      <c r="AN642" s="1479"/>
      <c r="AO642" s="1479"/>
      <c r="AP642" s="1479"/>
      <c r="AQ642" s="1479"/>
      <c r="AR642" s="1479"/>
      <c r="AS642" s="1479"/>
      <c r="AT642" s="1479"/>
      <c r="AU642" s="1479"/>
      <c r="AV642" s="1479"/>
      <c r="AW642" s="1479"/>
      <c r="AX642" s="1479"/>
      <c r="AY642" s="1479"/>
      <c r="AZ642" s="1479"/>
      <c r="BA642" s="1479"/>
      <c r="BB642" s="1479"/>
      <c r="BC642" s="1479"/>
      <c r="BD642" s="1479"/>
      <c r="BE642" s="1479"/>
      <c r="BF642" s="1479"/>
      <c r="BG642" s="1479"/>
      <c r="BH642" s="1479"/>
      <c r="BI642" s="1479"/>
      <c r="BJ642" s="388" t="s">
        <v>865</v>
      </c>
    </row>
    <row r="643" spans="1:62" s="384" customFormat="1">
      <c r="A643" s="1479"/>
      <c r="B643" s="1479"/>
      <c r="C643" s="1479"/>
      <c r="D643" s="1479"/>
      <c r="E643" s="1479"/>
      <c r="F643" s="1479"/>
      <c r="G643" s="1479"/>
      <c r="H643" s="1479"/>
      <c r="I643" s="1479"/>
      <c r="J643" s="1479"/>
      <c r="K643" s="1479"/>
      <c r="L643" s="1479"/>
      <c r="M643" s="1479"/>
      <c r="N643" s="1479"/>
      <c r="O643" s="1479"/>
      <c r="P643" s="1479"/>
      <c r="Q643" s="1479"/>
      <c r="R643" s="1479"/>
      <c r="S643" s="1479"/>
      <c r="T643" s="1479"/>
      <c r="U643" s="1479"/>
      <c r="V643" s="1479"/>
      <c r="W643" s="1479"/>
      <c r="X643" s="1479"/>
      <c r="Y643" s="1479"/>
      <c r="Z643" s="1479"/>
      <c r="AA643" s="1479"/>
      <c r="AB643" s="1479"/>
      <c r="AC643" s="1479"/>
      <c r="AD643" s="1479"/>
      <c r="AE643" s="1479"/>
      <c r="AF643" s="1479"/>
      <c r="AG643" s="1479"/>
      <c r="AH643" s="1479"/>
      <c r="AI643" s="1479"/>
      <c r="AJ643" s="1479"/>
      <c r="AK643" s="1479"/>
      <c r="AL643" s="1479"/>
      <c r="AM643" s="1479"/>
      <c r="AN643" s="1479"/>
      <c r="AO643" s="1479"/>
      <c r="AP643" s="1479"/>
      <c r="AQ643" s="1479"/>
      <c r="AR643" s="1479"/>
      <c r="AS643" s="1479"/>
      <c r="AT643" s="1479"/>
      <c r="AU643" s="1479"/>
      <c r="AV643" s="1479"/>
      <c r="AW643" s="1479"/>
      <c r="AX643" s="1479"/>
      <c r="AY643" s="1479"/>
      <c r="AZ643" s="1479"/>
      <c r="BA643" s="1479"/>
      <c r="BB643" s="1479"/>
      <c r="BC643" s="1479"/>
      <c r="BD643" s="1479"/>
      <c r="BE643" s="1479"/>
      <c r="BF643" s="1479"/>
      <c r="BG643" s="1479"/>
      <c r="BH643" s="1479"/>
      <c r="BI643" s="1479"/>
      <c r="BJ643" s="388" t="s">
        <v>865</v>
      </c>
    </row>
    <row r="644" spans="1:62" s="384" customFormat="1">
      <c r="A644" s="1479"/>
      <c r="B644" s="1479"/>
      <c r="C644" s="1479"/>
      <c r="D644" s="1479"/>
      <c r="E644" s="1479"/>
      <c r="F644" s="1479"/>
      <c r="G644" s="1479"/>
      <c r="H644" s="1479"/>
      <c r="I644" s="1479"/>
      <c r="J644" s="1479"/>
      <c r="K644" s="1479"/>
      <c r="L644" s="1479"/>
      <c r="M644" s="1479"/>
      <c r="N644" s="1479"/>
      <c r="O644" s="1479"/>
      <c r="P644" s="1479"/>
      <c r="Q644" s="1479"/>
      <c r="R644" s="1479"/>
      <c r="S644" s="1479"/>
      <c r="T644" s="1479"/>
      <c r="U644" s="1479"/>
      <c r="V644" s="1479"/>
      <c r="W644" s="1479"/>
      <c r="X644" s="1479"/>
      <c r="Y644" s="1479"/>
      <c r="Z644" s="1479"/>
      <c r="AA644" s="1479"/>
      <c r="AB644" s="1479"/>
      <c r="AC644" s="1479"/>
      <c r="AD644" s="1479"/>
      <c r="AE644" s="1479"/>
      <c r="AF644" s="1479"/>
      <c r="AG644" s="1479"/>
      <c r="AH644" s="1479"/>
      <c r="AI644" s="1479"/>
      <c r="AJ644" s="1479"/>
      <c r="AK644" s="1479"/>
      <c r="AL644" s="1479"/>
      <c r="AM644" s="1479"/>
      <c r="AN644" s="1479"/>
      <c r="AO644" s="1479"/>
      <c r="AP644" s="1479"/>
      <c r="AQ644" s="1479"/>
      <c r="AR644" s="1479"/>
      <c r="AS644" s="1479"/>
      <c r="AT644" s="1479"/>
      <c r="AU644" s="1479"/>
      <c r="AV644" s="1479"/>
      <c r="AW644" s="1479"/>
      <c r="AX644" s="1479"/>
      <c r="AY644" s="1479"/>
      <c r="AZ644" s="1479"/>
      <c r="BA644" s="1479"/>
      <c r="BB644" s="1479"/>
      <c r="BC644" s="1479"/>
      <c r="BD644" s="1479"/>
      <c r="BE644" s="1479"/>
      <c r="BF644" s="1479"/>
      <c r="BG644" s="1479"/>
      <c r="BH644" s="1479"/>
      <c r="BI644" s="1479"/>
      <c r="BJ644" s="388" t="s">
        <v>865</v>
      </c>
    </row>
    <row r="645" spans="1:62" s="384" customFormat="1">
      <c r="A645" s="1479"/>
      <c r="B645" s="1479"/>
      <c r="C645" s="1479"/>
      <c r="D645" s="1479"/>
      <c r="E645" s="1479"/>
      <c r="F645" s="1479"/>
      <c r="G645" s="1479"/>
      <c r="H645" s="1479"/>
      <c r="I645" s="1479"/>
      <c r="J645" s="1479"/>
      <c r="K645" s="1479"/>
      <c r="L645" s="1479"/>
      <c r="M645" s="1479"/>
      <c r="N645" s="1479"/>
      <c r="O645" s="1479"/>
      <c r="P645" s="1479"/>
      <c r="Q645" s="1479"/>
      <c r="R645" s="1479"/>
      <c r="S645" s="1479"/>
      <c r="T645" s="1479"/>
      <c r="U645" s="1479"/>
      <c r="V645" s="1479"/>
      <c r="W645" s="1479"/>
      <c r="X645" s="1479"/>
      <c r="Y645" s="1479"/>
      <c r="Z645" s="1479"/>
      <c r="AA645" s="1479"/>
      <c r="AB645" s="1479"/>
      <c r="AC645" s="1479"/>
      <c r="AD645" s="1479"/>
      <c r="AE645" s="1479"/>
      <c r="AF645" s="1479"/>
      <c r="AG645" s="1479"/>
      <c r="AH645" s="1479"/>
      <c r="AI645" s="1479"/>
      <c r="AJ645" s="1479"/>
      <c r="AK645" s="1479"/>
      <c r="AL645" s="1479"/>
      <c r="AM645" s="1479"/>
      <c r="AN645" s="1479"/>
      <c r="AO645" s="1479"/>
      <c r="AP645" s="1479"/>
      <c r="AQ645" s="1479"/>
      <c r="AR645" s="1479"/>
      <c r="AS645" s="1479"/>
      <c r="AT645" s="1479"/>
      <c r="AU645" s="1479"/>
      <c r="AV645" s="1479"/>
      <c r="AW645" s="1479"/>
      <c r="AX645" s="1479"/>
      <c r="AY645" s="1479"/>
      <c r="AZ645" s="1479"/>
      <c r="BA645" s="1479"/>
      <c r="BB645" s="1479"/>
      <c r="BC645" s="1479"/>
      <c r="BD645" s="1479"/>
      <c r="BE645" s="1479"/>
      <c r="BF645" s="1479"/>
      <c r="BG645" s="1479"/>
      <c r="BH645" s="1479"/>
      <c r="BI645" s="1479"/>
      <c r="BJ645" s="388" t="s">
        <v>865</v>
      </c>
    </row>
    <row r="646" spans="1:62" s="384" customFormat="1">
      <c r="A646" s="1479"/>
      <c r="B646" s="1479"/>
      <c r="C646" s="1479"/>
      <c r="D646" s="1479"/>
      <c r="E646" s="1479"/>
      <c r="F646" s="1479"/>
      <c r="G646" s="1479"/>
      <c r="H646" s="1479"/>
      <c r="I646" s="1479"/>
      <c r="J646" s="1479"/>
      <c r="K646" s="1479"/>
      <c r="L646" s="1479"/>
      <c r="M646" s="1479"/>
      <c r="N646" s="1479"/>
      <c r="O646" s="1479"/>
      <c r="P646" s="1479"/>
      <c r="Q646" s="1479"/>
      <c r="R646" s="1479"/>
      <c r="S646" s="1479"/>
      <c r="T646" s="1479"/>
      <c r="U646" s="1479"/>
      <c r="V646" s="1479"/>
      <c r="W646" s="1479"/>
      <c r="X646" s="1479"/>
      <c r="Y646" s="1479"/>
      <c r="Z646" s="1479"/>
      <c r="AA646" s="1479"/>
      <c r="AB646" s="1479"/>
      <c r="AC646" s="1479"/>
      <c r="AD646" s="1479"/>
      <c r="AE646" s="1479"/>
      <c r="AF646" s="1479"/>
      <c r="AG646" s="1479"/>
      <c r="AH646" s="1479"/>
      <c r="AI646" s="1479"/>
      <c r="AJ646" s="1479"/>
      <c r="AK646" s="1479"/>
      <c r="AL646" s="1479"/>
      <c r="AM646" s="1479"/>
      <c r="AN646" s="1479"/>
      <c r="AO646" s="1479"/>
      <c r="AP646" s="1479"/>
      <c r="AQ646" s="1479"/>
      <c r="AR646" s="1479"/>
      <c r="AS646" s="1479"/>
      <c r="AT646" s="1479"/>
      <c r="AU646" s="1479"/>
      <c r="AV646" s="1479"/>
      <c r="AW646" s="1479"/>
      <c r="AX646" s="1479"/>
      <c r="AY646" s="1479"/>
      <c r="AZ646" s="1479"/>
      <c r="BA646" s="1479"/>
      <c r="BB646" s="1479"/>
      <c r="BC646" s="1479"/>
      <c r="BD646" s="1479"/>
      <c r="BE646" s="1479"/>
      <c r="BF646" s="1479"/>
      <c r="BG646" s="1479"/>
      <c r="BH646" s="1479"/>
      <c r="BI646" s="1479"/>
      <c r="BJ646" s="388" t="s">
        <v>865</v>
      </c>
    </row>
    <row r="647" spans="1:62" s="384" customFormat="1">
      <c r="A647" s="1479"/>
      <c r="B647" s="1479"/>
      <c r="C647" s="1479"/>
      <c r="D647" s="1479"/>
      <c r="E647" s="1479"/>
      <c r="F647" s="1479"/>
      <c r="G647" s="1479"/>
      <c r="H647" s="1479"/>
      <c r="I647" s="1479"/>
      <c r="J647" s="1479"/>
      <c r="K647" s="1479"/>
      <c r="L647" s="1479"/>
      <c r="M647" s="1479"/>
      <c r="N647" s="1479"/>
      <c r="O647" s="1479"/>
      <c r="P647" s="1479"/>
      <c r="Q647" s="1479"/>
      <c r="R647" s="1479"/>
      <c r="S647" s="1479"/>
      <c r="T647" s="1479"/>
      <c r="U647" s="1479"/>
      <c r="V647" s="1479"/>
      <c r="W647" s="1479"/>
      <c r="X647" s="1479"/>
      <c r="Y647" s="1479"/>
      <c r="Z647" s="1479"/>
      <c r="AA647" s="1479"/>
      <c r="AB647" s="1479"/>
      <c r="AC647" s="1479"/>
      <c r="AD647" s="1479"/>
      <c r="AE647" s="1479"/>
      <c r="AF647" s="1479"/>
      <c r="AG647" s="1479"/>
      <c r="AH647" s="1479"/>
      <c r="AI647" s="1479"/>
      <c r="AJ647" s="1479"/>
      <c r="AK647" s="1479"/>
      <c r="AL647" s="1479"/>
      <c r="AM647" s="1479"/>
      <c r="AN647" s="1479"/>
      <c r="AO647" s="1479"/>
      <c r="AP647" s="1479"/>
      <c r="AQ647" s="1479"/>
      <c r="AR647" s="1479"/>
      <c r="AS647" s="1479"/>
      <c r="AT647" s="1479"/>
      <c r="AU647" s="1479"/>
      <c r="AV647" s="1479"/>
      <c r="AW647" s="1479"/>
      <c r="AX647" s="1479"/>
      <c r="AY647" s="1479"/>
      <c r="AZ647" s="1479"/>
      <c r="BA647" s="1479"/>
      <c r="BB647" s="1479"/>
      <c r="BC647" s="1479"/>
      <c r="BD647" s="1479"/>
      <c r="BE647" s="1479"/>
      <c r="BF647" s="1479"/>
      <c r="BG647" s="1479"/>
      <c r="BH647" s="1479"/>
      <c r="BI647" s="1479"/>
      <c r="BJ647" s="388" t="s">
        <v>865</v>
      </c>
    </row>
    <row r="648" spans="1:62" s="384" customFormat="1">
      <c r="A648" s="1479"/>
      <c r="B648" s="1479"/>
      <c r="C648" s="1479"/>
      <c r="D648" s="1479"/>
      <c r="E648" s="1479"/>
      <c r="F648" s="1479"/>
      <c r="G648" s="1479"/>
      <c r="H648" s="1479"/>
      <c r="I648" s="1479"/>
      <c r="J648" s="1479"/>
      <c r="K648" s="1479"/>
      <c r="L648" s="1479"/>
      <c r="M648" s="1479"/>
      <c r="N648" s="1479"/>
      <c r="O648" s="1479"/>
      <c r="P648" s="1479"/>
      <c r="Q648" s="1479"/>
      <c r="R648" s="1479"/>
      <c r="S648" s="1479"/>
      <c r="T648" s="1479"/>
      <c r="U648" s="1479"/>
      <c r="V648" s="1479"/>
      <c r="W648" s="1479"/>
      <c r="X648" s="1479"/>
      <c r="Y648" s="1479"/>
      <c r="Z648" s="1479"/>
      <c r="AA648" s="1479"/>
      <c r="AB648" s="1479"/>
      <c r="AC648" s="1479"/>
      <c r="AD648" s="1479"/>
      <c r="AE648" s="1479"/>
      <c r="AF648" s="1479"/>
      <c r="AG648" s="1479"/>
      <c r="AH648" s="1479"/>
      <c r="AI648" s="1479"/>
      <c r="AJ648" s="1479"/>
      <c r="AK648" s="1479"/>
      <c r="AL648" s="1479"/>
      <c r="AM648" s="1479"/>
      <c r="AN648" s="1479"/>
      <c r="AO648" s="1479"/>
      <c r="AP648" s="1479"/>
      <c r="AQ648" s="1479"/>
      <c r="AR648" s="1479"/>
      <c r="AS648" s="1479"/>
      <c r="AT648" s="1479"/>
      <c r="AU648" s="1479"/>
      <c r="AV648" s="1479"/>
      <c r="AW648" s="1479"/>
      <c r="AX648" s="1479"/>
      <c r="AY648" s="1479"/>
      <c r="AZ648" s="1479"/>
      <c r="BA648" s="1479"/>
      <c r="BB648" s="1479"/>
      <c r="BC648" s="1479"/>
      <c r="BD648" s="1479"/>
      <c r="BE648" s="1479"/>
      <c r="BF648" s="1479"/>
      <c r="BG648" s="1479"/>
      <c r="BH648" s="1479"/>
      <c r="BI648" s="1479"/>
      <c r="BJ648" s="388" t="s">
        <v>865</v>
      </c>
    </row>
    <row r="649" spans="1:62" s="384" customFormat="1">
      <c r="A649" s="1479"/>
      <c r="B649" s="1479"/>
      <c r="C649" s="1479"/>
      <c r="D649" s="1479"/>
      <c r="E649" s="1479"/>
      <c r="F649" s="1479"/>
      <c r="G649" s="1479"/>
      <c r="H649" s="1479"/>
      <c r="I649" s="1479"/>
      <c r="J649" s="1479"/>
      <c r="K649" s="1479"/>
      <c r="L649" s="1479"/>
      <c r="M649" s="1479"/>
      <c r="N649" s="1479"/>
      <c r="O649" s="1479"/>
      <c r="P649" s="1479"/>
      <c r="Q649" s="1479"/>
      <c r="R649" s="1479"/>
      <c r="S649" s="1479"/>
      <c r="T649" s="1479"/>
      <c r="U649" s="1479"/>
      <c r="V649" s="1479"/>
      <c r="W649" s="1479"/>
      <c r="X649" s="1479"/>
      <c r="Y649" s="1479"/>
      <c r="Z649" s="1479"/>
      <c r="AA649" s="1479"/>
      <c r="AB649" s="1479"/>
      <c r="AC649" s="1479"/>
      <c r="AD649" s="1479"/>
      <c r="AE649" s="1479"/>
      <c r="AF649" s="1479"/>
      <c r="AG649" s="1479"/>
      <c r="AH649" s="1479"/>
      <c r="AI649" s="1479"/>
      <c r="AJ649" s="1479"/>
      <c r="AK649" s="1479"/>
      <c r="AL649" s="1479"/>
      <c r="AM649" s="1479"/>
      <c r="AN649" s="1479"/>
      <c r="AO649" s="1479"/>
      <c r="AP649" s="1479"/>
      <c r="AQ649" s="1479"/>
      <c r="AR649" s="1479"/>
      <c r="AS649" s="1479"/>
      <c r="AT649" s="1479"/>
      <c r="AU649" s="1479"/>
      <c r="AV649" s="1479"/>
      <c r="AW649" s="1479"/>
      <c r="AX649" s="1479"/>
      <c r="AY649" s="1479"/>
      <c r="AZ649" s="1479"/>
      <c r="BA649" s="1479"/>
      <c r="BB649" s="1479"/>
      <c r="BC649" s="1479"/>
      <c r="BD649" s="1479"/>
      <c r="BE649" s="1479"/>
      <c r="BF649" s="1479"/>
      <c r="BG649" s="1479"/>
      <c r="BH649" s="1479"/>
      <c r="BI649" s="1479"/>
      <c r="BJ649" s="388" t="s">
        <v>865</v>
      </c>
    </row>
    <row r="650" spans="1:62" s="384" customFormat="1">
      <c r="A650" s="1479"/>
      <c r="B650" s="1479"/>
      <c r="C650" s="1479"/>
      <c r="D650" s="1479"/>
      <c r="E650" s="1479"/>
      <c r="F650" s="1479"/>
      <c r="G650" s="1479"/>
      <c r="H650" s="1479"/>
      <c r="I650" s="1479"/>
      <c r="J650" s="1479"/>
      <c r="K650" s="1479"/>
      <c r="L650" s="1479"/>
      <c r="M650" s="1479"/>
      <c r="N650" s="1479"/>
      <c r="O650" s="1479"/>
      <c r="P650" s="1479"/>
      <c r="Q650" s="1479"/>
      <c r="R650" s="1479"/>
      <c r="S650" s="1479"/>
      <c r="T650" s="1479"/>
      <c r="U650" s="1479"/>
      <c r="V650" s="1479"/>
      <c r="W650" s="1479"/>
      <c r="X650" s="1479"/>
      <c r="Y650" s="1479"/>
      <c r="Z650" s="1479"/>
      <c r="AA650" s="1479"/>
      <c r="AB650" s="1479"/>
      <c r="AC650" s="1479"/>
      <c r="AD650" s="1479"/>
      <c r="AE650" s="1479"/>
      <c r="AF650" s="1479"/>
      <c r="AG650" s="1479"/>
      <c r="AH650" s="1479"/>
      <c r="AI650" s="1479"/>
      <c r="AJ650" s="1479"/>
      <c r="AK650" s="1479"/>
      <c r="AL650" s="1479"/>
      <c r="AM650" s="1479"/>
      <c r="AN650" s="1479"/>
      <c r="AO650" s="1479"/>
      <c r="AP650" s="1479"/>
      <c r="AQ650" s="1479"/>
      <c r="AR650" s="1479"/>
      <c r="AS650" s="1479"/>
      <c r="AT650" s="1479"/>
      <c r="AU650" s="1479"/>
      <c r="AV650" s="1479"/>
      <c r="AW650" s="1479"/>
      <c r="AX650" s="1479"/>
      <c r="AY650" s="1479"/>
      <c r="AZ650" s="1479"/>
      <c r="BA650" s="1479"/>
      <c r="BB650" s="1479"/>
      <c r="BC650" s="1479"/>
      <c r="BD650" s="1479"/>
      <c r="BE650" s="1479"/>
      <c r="BF650" s="1479"/>
      <c r="BG650" s="1479"/>
      <c r="BH650" s="1479"/>
      <c r="BI650" s="1479"/>
      <c r="BJ650" s="388" t="s">
        <v>865</v>
      </c>
    </row>
    <row r="651" spans="1:62" s="384" customFormat="1">
      <c r="A651" s="1479"/>
      <c r="B651" s="1479"/>
      <c r="C651" s="1479"/>
      <c r="D651" s="1479"/>
      <c r="E651" s="1479"/>
      <c r="F651" s="1479"/>
      <c r="G651" s="1479"/>
      <c r="H651" s="1479"/>
      <c r="I651" s="1479"/>
      <c r="J651" s="1479"/>
      <c r="K651" s="1479"/>
      <c r="L651" s="1479"/>
      <c r="M651" s="1479"/>
      <c r="N651" s="1479"/>
      <c r="O651" s="1479"/>
      <c r="P651" s="1479"/>
      <c r="Q651" s="1479"/>
      <c r="R651" s="1479"/>
      <c r="S651" s="1479"/>
      <c r="T651" s="1479"/>
      <c r="U651" s="1479"/>
      <c r="V651" s="1479"/>
      <c r="W651" s="1479"/>
      <c r="X651" s="1479"/>
      <c r="Y651" s="1479"/>
      <c r="Z651" s="1479"/>
      <c r="AA651" s="1479"/>
      <c r="AB651" s="1479"/>
      <c r="AC651" s="1479"/>
      <c r="AD651" s="1479"/>
      <c r="AE651" s="1479"/>
      <c r="AF651" s="1479"/>
      <c r="AG651" s="1479"/>
      <c r="AH651" s="1479"/>
      <c r="AI651" s="1479"/>
      <c r="AJ651" s="1479"/>
      <c r="AK651" s="1479"/>
      <c r="AL651" s="1479"/>
      <c r="AM651" s="1479"/>
      <c r="AN651" s="1479"/>
      <c r="AO651" s="1479"/>
      <c r="AP651" s="1479"/>
      <c r="AQ651" s="1479"/>
      <c r="AR651" s="1479"/>
      <c r="AS651" s="1479"/>
      <c r="AT651" s="1479"/>
      <c r="AU651" s="1479"/>
      <c r="AV651" s="1479"/>
      <c r="AW651" s="1479"/>
      <c r="AX651" s="1479"/>
      <c r="AY651" s="1479"/>
      <c r="AZ651" s="1479"/>
      <c r="BA651" s="1479"/>
      <c r="BB651" s="1479"/>
      <c r="BC651" s="1479"/>
      <c r="BD651" s="1479"/>
      <c r="BE651" s="1479"/>
      <c r="BF651" s="1479"/>
      <c r="BG651" s="1479"/>
      <c r="BH651" s="1479"/>
      <c r="BI651" s="1479"/>
      <c r="BJ651" s="388" t="s">
        <v>865</v>
      </c>
    </row>
    <row r="652" spans="1:62" s="384" customFormat="1">
      <c r="A652" s="1479"/>
      <c r="B652" s="1479"/>
      <c r="C652" s="1479"/>
      <c r="D652" s="1479"/>
      <c r="E652" s="1479"/>
      <c r="F652" s="1479"/>
      <c r="G652" s="1479"/>
      <c r="H652" s="1479"/>
      <c r="I652" s="1479"/>
      <c r="J652" s="1479"/>
      <c r="K652" s="1479"/>
      <c r="L652" s="1479"/>
      <c r="M652" s="1479"/>
      <c r="N652" s="1479"/>
      <c r="O652" s="1479"/>
      <c r="P652" s="1479"/>
      <c r="Q652" s="1479"/>
      <c r="R652" s="1479"/>
      <c r="S652" s="1479"/>
      <c r="T652" s="1479"/>
      <c r="U652" s="1479"/>
      <c r="V652" s="1479"/>
      <c r="W652" s="1479"/>
      <c r="X652" s="1479"/>
      <c r="Y652" s="1479"/>
      <c r="Z652" s="1479"/>
      <c r="AA652" s="1479"/>
      <c r="AB652" s="1479"/>
      <c r="AC652" s="1479"/>
      <c r="AD652" s="1479"/>
      <c r="AE652" s="1479"/>
      <c r="AF652" s="1479"/>
      <c r="AG652" s="1479"/>
      <c r="AH652" s="1479"/>
      <c r="AI652" s="1479"/>
      <c r="AJ652" s="1479"/>
      <c r="AK652" s="1479"/>
      <c r="AL652" s="1479"/>
      <c r="AM652" s="1479"/>
      <c r="AN652" s="1479"/>
      <c r="AO652" s="1479"/>
      <c r="AP652" s="1479"/>
      <c r="AQ652" s="1479"/>
      <c r="AR652" s="1479"/>
      <c r="AS652" s="1479"/>
      <c r="AT652" s="1479"/>
      <c r="AU652" s="1479"/>
      <c r="AV652" s="1479"/>
      <c r="AW652" s="1479"/>
      <c r="AX652" s="1479"/>
      <c r="AY652" s="1479"/>
      <c r="AZ652" s="1479"/>
      <c r="BA652" s="1479"/>
      <c r="BB652" s="1479"/>
      <c r="BC652" s="1479"/>
      <c r="BD652" s="1479"/>
      <c r="BE652" s="1479"/>
      <c r="BF652" s="1479"/>
      <c r="BG652" s="1479"/>
      <c r="BH652" s="1479"/>
      <c r="BI652" s="1479"/>
      <c r="BJ652" s="388" t="s">
        <v>865</v>
      </c>
    </row>
    <row r="653" spans="1:62" s="384" customFormat="1">
      <c r="A653" s="1479"/>
      <c r="B653" s="1479"/>
      <c r="C653" s="1479"/>
      <c r="D653" s="1479"/>
      <c r="E653" s="1479"/>
      <c r="F653" s="1479"/>
      <c r="G653" s="1479"/>
      <c r="H653" s="1479"/>
      <c r="I653" s="1479"/>
      <c r="J653" s="1479"/>
      <c r="K653" s="1479"/>
      <c r="L653" s="1479"/>
      <c r="M653" s="1479"/>
      <c r="N653" s="1479"/>
      <c r="O653" s="1479"/>
      <c r="P653" s="1479"/>
      <c r="Q653" s="1479"/>
      <c r="R653" s="1479"/>
      <c r="S653" s="1479"/>
      <c r="T653" s="1479"/>
      <c r="U653" s="1479"/>
      <c r="V653" s="1479"/>
      <c r="W653" s="1479"/>
      <c r="X653" s="1479"/>
      <c r="Y653" s="1479"/>
      <c r="Z653" s="1479"/>
      <c r="AA653" s="1479"/>
      <c r="AB653" s="1479"/>
      <c r="AC653" s="1479"/>
      <c r="AD653" s="1479"/>
      <c r="AE653" s="1479"/>
      <c r="AF653" s="1479"/>
      <c r="AG653" s="1479"/>
      <c r="AH653" s="1479"/>
      <c r="AI653" s="1479"/>
      <c r="AJ653" s="1479"/>
      <c r="AK653" s="1479"/>
      <c r="AL653" s="1479"/>
      <c r="AM653" s="1479"/>
      <c r="AN653" s="1479"/>
      <c r="AO653" s="1479"/>
      <c r="AP653" s="1479"/>
      <c r="AQ653" s="1479"/>
      <c r="AR653" s="1479"/>
      <c r="AS653" s="1479"/>
      <c r="AT653" s="1479"/>
      <c r="AU653" s="1479"/>
      <c r="AV653" s="1479"/>
      <c r="AW653" s="1479"/>
      <c r="AX653" s="1479"/>
      <c r="AY653" s="1479"/>
      <c r="AZ653" s="1479"/>
      <c r="BA653" s="1479"/>
      <c r="BB653" s="1479"/>
      <c r="BC653" s="1479"/>
      <c r="BD653" s="1479"/>
      <c r="BE653" s="1479"/>
      <c r="BF653" s="1479"/>
      <c r="BG653" s="1479"/>
      <c r="BH653" s="1479"/>
      <c r="BI653" s="1479"/>
      <c r="BJ653" s="388" t="s">
        <v>865</v>
      </c>
    </row>
    <row r="654" spans="1:62" s="384" customFormat="1">
      <c r="A654" s="1479"/>
      <c r="B654" s="1479"/>
      <c r="C654" s="1479"/>
      <c r="D654" s="1479"/>
      <c r="E654" s="1479"/>
      <c r="F654" s="1479"/>
      <c r="G654" s="1479"/>
      <c r="H654" s="1479"/>
      <c r="I654" s="1479"/>
      <c r="J654" s="1479"/>
      <c r="K654" s="1479"/>
      <c r="L654" s="1479"/>
      <c r="M654" s="1479"/>
      <c r="N654" s="1479"/>
      <c r="O654" s="1479"/>
      <c r="P654" s="1479"/>
      <c r="Q654" s="1479"/>
      <c r="R654" s="1479"/>
      <c r="S654" s="1479"/>
      <c r="T654" s="1479"/>
      <c r="U654" s="1479"/>
      <c r="V654" s="1479"/>
      <c r="W654" s="1479"/>
      <c r="X654" s="1479"/>
      <c r="Y654" s="1479"/>
      <c r="Z654" s="1479"/>
      <c r="AA654" s="1479"/>
      <c r="AB654" s="1479"/>
      <c r="AC654" s="1479"/>
      <c r="AD654" s="1479"/>
      <c r="AE654" s="1479"/>
      <c r="AF654" s="1479"/>
      <c r="AG654" s="1479"/>
      <c r="AH654" s="1479"/>
      <c r="AI654" s="1479"/>
      <c r="AJ654" s="1479"/>
      <c r="AK654" s="1479"/>
      <c r="AL654" s="1479"/>
      <c r="AM654" s="1479"/>
      <c r="AN654" s="1479"/>
      <c r="AO654" s="1479"/>
      <c r="AP654" s="1479"/>
      <c r="AQ654" s="1479"/>
      <c r="AR654" s="1479"/>
      <c r="AS654" s="1479"/>
      <c r="AT654" s="1479"/>
      <c r="AU654" s="1479"/>
      <c r="AV654" s="1479"/>
      <c r="AW654" s="1479"/>
      <c r="AX654" s="1479"/>
      <c r="AY654" s="1479"/>
      <c r="AZ654" s="1479"/>
      <c r="BA654" s="1479"/>
      <c r="BB654" s="1479"/>
      <c r="BC654" s="1479"/>
      <c r="BD654" s="1479"/>
      <c r="BE654" s="1479"/>
      <c r="BF654" s="1479"/>
      <c r="BG654" s="1479"/>
      <c r="BH654" s="1479"/>
      <c r="BI654" s="1479"/>
      <c r="BJ654" s="388" t="s">
        <v>865</v>
      </c>
    </row>
    <row r="655" spans="1:62" s="384" customFormat="1">
      <c r="A655" s="1479"/>
      <c r="B655" s="1479"/>
      <c r="C655" s="1479"/>
      <c r="D655" s="1479"/>
      <c r="E655" s="1479"/>
      <c r="F655" s="1479"/>
      <c r="G655" s="1479"/>
      <c r="H655" s="1479"/>
      <c r="I655" s="1479"/>
      <c r="J655" s="1479"/>
      <c r="K655" s="1479"/>
      <c r="L655" s="1479"/>
      <c r="M655" s="1479"/>
      <c r="N655" s="1479"/>
      <c r="O655" s="1479"/>
      <c r="P655" s="1479"/>
      <c r="Q655" s="1479"/>
      <c r="R655" s="1479"/>
      <c r="S655" s="1479"/>
      <c r="T655" s="1479"/>
      <c r="U655" s="1479"/>
      <c r="V655" s="1479"/>
      <c r="W655" s="1479"/>
      <c r="X655" s="1479"/>
      <c r="Y655" s="1479"/>
      <c r="Z655" s="1479"/>
      <c r="AA655" s="1479"/>
      <c r="AB655" s="1479"/>
      <c r="AC655" s="1479"/>
      <c r="AD655" s="1479"/>
      <c r="AE655" s="1479"/>
      <c r="AF655" s="1479"/>
      <c r="AG655" s="1479"/>
      <c r="AH655" s="1479"/>
      <c r="AI655" s="1479"/>
      <c r="AJ655" s="1479"/>
      <c r="AK655" s="1479"/>
      <c r="AL655" s="1479"/>
      <c r="AM655" s="1479"/>
      <c r="AN655" s="1479"/>
      <c r="AO655" s="1479"/>
      <c r="AP655" s="1479"/>
      <c r="AQ655" s="1479"/>
      <c r="AR655" s="1479"/>
      <c r="AS655" s="1479"/>
      <c r="AT655" s="1479"/>
      <c r="AU655" s="1479"/>
      <c r="AV655" s="1479"/>
      <c r="AW655" s="1479"/>
      <c r="AX655" s="1479"/>
      <c r="AY655" s="1479"/>
      <c r="AZ655" s="1479"/>
      <c r="BA655" s="1479"/>
      <c r="BB655" s="1479"/>
      <c r="BC655" s="1479"/>
      <c r="BD655" s="1479"/>
      <c r="BE655" s="1479"/>
      <c r="BF655" s="1479"/>
      <c r="BG655" s="1479"/>
      <c r="BH655" s="1479"/>
      <c r="BI655" s="1479"/>
      <c r="BJ655" s="388" t="s">
        <v>865</v>
      </c>
    </row>
    <row r="656" spans="1:62" s="384" customFormat="1">
      <c r="A656" s="1479"/>
      <c r="B656" s="1479"/>
      <c r="C656" s="1479"/>
      <c r="D656" s="1479"/>
      <c r="E656" s="1479"/>
      <c r="F656" s="1479"/>
      <c r="G656" s="1479"/>
      <c r="H656" s="1479"/>
      <c r="I656" s="1479"/>
      <c r="J656" s="1479"/>
      <c r="K656" s="1479"/>
      <c r="L656" s="1479"/>
      <c r="M656" s="1479"/>
      <c r="N656" s="1479"/>
      <c r="O656" s="1479"/>
      <c r="P656" s="1479"/>
      <c r="Q656" s="1479"/>
      <c r="R656" s="1479"/>
      <c r="S656" s="1479"/>
      <c r="T656" s="1479"/>
      <c r="U656" s="1479"/>
      <c r="V656" s="1479"/>
      <c r="W656" s="1479"/>
      <c r="X656" s="1479"/>
      <c r="Y656" s="1479"/>
      <c r="Z656" s="1479"/>
      <c r="AA656" s="1479"/>
      <c r="AB656" s="1479"/>
      <c r="AC656" s="1479"/>
      <c r="AD656" s="1479"/>
      <c r="AE656" s="1479"/>
      <c r="AF656" s="1479"/>
      <c r="AG656" s="1479"/>
      <c r="AH656" s="1479"/>
      <c r="AI656" s="1479"/>
      <c r="AJ656" s="1479"/>
      <c r="AK656" s="1479"/>
      <c r="AL656" s="1479"/>
      <c r="AM656" s="1479"/>
      <c r="AN656" s="1479"/>
      <c r="AO656" s="1479"/>
      <c r="AP656" s="1479"/>
      <c r="AQ656" s="1479"/>
      <c r="AR656" s="1479"/>
      <c r="AS656" s="1479"/>
      <c r="AT656" s="1479"/>
      <c r="AU656" s="1479"/>
      <c r="AV656" s="1479"/>
      <c r="AW656" s="1479"/>
      <c r="AX656" s="1479"/>
      <c r="AY656" s="1479"/>
      <c r="AZ656" s="1479"/>
      <c r="BA656" s="1479"/>
      <c r="BB656" s="1479"/>
      <c r="BC656" s="1479"/>
      <c r="BD656" s="1479"/>
      <c r="BE656" s="1479"/>
      <c r="BF656" s="1479"/>
      <c r="BG656" s="1479"/>
      <c r="BH656" s="1479"/>
      <c r="BI656" s="1479"/>
      <c r="BJ656" s="388" t="s">
        <v>865</v>
      </c>
    </row>
    <row r="657" spans="1:62" s="384" customFormat="1">
      <c r="A657" s="1479"/>
      <c r="B657" s="1479"/>
      <c r="C657" s="1479"/>
      <c r="D657" s="1479"/>
      <c r="E657" s="1479"/>
      <c r="F657" s="1479"/>
      <c r="G657" s="1479"/>
      <c r="H657" s="1479"/>
      <c r="I657" s="1479"/>
      <c r="J657" s="1479"/>
      <c r="K657" s="1479"/>
      <c r="L657" s="1479"/>
      <c r="M657" s="1479"/>
      <c r="N657" s="1479"/>
      <c r="O657" s="1479"/>
      <c r="P657" s="1479"/>
      <c r="Q657" s="1479"/>
      <c r="R657" s="1479"/>
      <c r="S657" s="1479"/>
      <c r="T657" s="1479"/>
      <c r="U657" s="1479"/>
      <c r="V657" s="1479"/>
      <c r="W657" s="1479"/>
      <c r="X657" s="1479"/>
      <c r="Y657" s="1479"/>
      <c r="Z657" s="1479"/>
      <c r="AA657" s="1479"/>
      <c r="AB657" s="1479"/>
      <c r="AC657" s="1479"/>
      <c r="AD657" s="1479"/>
      <c r="AE657" s="1479"/>
      <c r="AF657" s="1479"/>
      <c r="AG657" s="1479"/>
      <c r="AH657" s="1479"/>
      <c r="AI657" s="1479"/>
      <c r="AJ657" s="1479"/>
      <c r="AK657" s="1479"/>
      <c r="AL657" s="1479"/>
      <c r="AM657" s="1479"/>
      <c r="AN657" s="1479"/>
      <c r="AO657" s="1479"/>
      <c r="AP657" s="1479"/>
      <c r="AQ657" s="1479"/>
      <c r="AR657" s="1479"/>
      <c r="AS657" s="1479"/>
      <c r="AT657" s="1479"/>
      <c r="AU657" s="1479"/>
      <c r="AV657" s="1479"/>
      <c r="AW657" s="1479"/>
      <c r="AX657" s="1479"/>
      <c r="AY657" s="1479"/>
      <c r="AZ657" s="1479"/>
      <c r="BA657" s="1479"/>
      <c r="BB657" s="1479"/>
      <c r="BC657" s="1479"/>
      <c r="BD657" s="1479"/>
      <c r="BE657" s="1479"/>
      <c r="BF657" s="1479"/>
      <c r="BG657" s="1479"/>
      <c r="BH657" s="1479"/>
      <c r="BI657" s="1479"/>
      <c r="BJ657" s="388" t="s">
        <v>865</v>
      </c>
    </row>
    <row r="658" spans="1:62" s="384" customFormat="1">
      <c r="A658" s="1479"/>
      <c r="B658" s="1479"/>
      <c r="C658" s="1479"/>
      <c r="D658" s="1479"/>
      <c r="E658" s="1479"/>
      <c r="F658" s="1479"/>
      <c r="G658" s="1479"/>
      <c r="H658" s="1479"/>
      <c r="I658" s="1479"/>
      <c r="J658" s="1479"/>
      <c r="K658" s="1479"/>
      <c r="L658" s="1479"/>
      <c r="M658" s="1479"/>
      <c r="N658" s="1479"/>
      <c r="O658" s="1479"/>
      <c r="P658" s="1479"/>
      <c r="Q658" s="1479"/>
      <c r="R658" s="1479"/>
      <c r="S658" s="1479"/>
      <c r="T658" s="1479"/>
      <c r="U658" s="1479"/>
      <c r="V658" s="1479"/>
      <c r="W658" s="1479"/>
      <c r="X658" s="1479"/>
      <c r="Y658" s="1479"/>
      <c r="Z658" s="1479"/>
      <c r="AA658" s="1479"/>
      <c r="AB658" s="1479"/>
      <c r="AC658" s="1479"/>
      <c r="AD658" s="1479"/>
      <c r="AE658" s="1479"/>
      <c r="AF658" s="1479"/>
      <c r="AG658" s="1479"/>
      <c r="AH658" s="1479"/>
      <c r="AI658" s="1479"/>
      <c r="AJ658" s="1479"/>
      <c r="AK658" s="1479"/>
      <c r="AL658" s="1479"/>
      <c r="AM658" s="1479"/>
      <c r="AN658" s="1479"/>
      <c r="AO658" s="1479"/>
      <c r="AP658" s="1479"/>
      <c r="AQ658" s="1479"/>
      <c r="AR658" s="1479"/>
      <c r="AS658" s="1479"/>
      <c r="AT658" s="1479"/>
      <c r="AU658" s="1479"/>
      <c r="AV658" s="1479"/>
      <c r="AW658" s="1479"/>
      <c r="AX658" s="1479"/>
      <c r="AY658" s="1479"/>
      <c r="AZ658" s="1479"/>
      <c r="BA658" s="1479"/>
      <c r="BB658" s="1479"/>
      <c r="BC658" s="1479"/>
      <c r="BD658" s="1479"/>
      <c r="BE658" s="1479"/>
      <c r="BF658" s="1479"/>
      <c r="BG658" s="1479"/>
      <c r="BH658" s="1479"/>
      <c r="BI658" s="1479"/>
      <c r="BJ658" s="388" t="s">
        <v>865</v>
      </c>
    </row>
    <row r="659" spans="1:62" s="384" customFormat="1">
      <c r="A659" s="1479"/>
      <c r="B659" s="1479"/>
      <c r="C659" s="1479"/>
      <c r="D659" s="1479"/>
      <c r="E659" s="1479"/>
      <c r="F659" s="1479"/>
      <c r="G659" s="1479"/>
      <c r="H659" s="1479"/>
      <c r="I659" s="1479"/>
      <c r="J659" s="1479"/>
      <c r="K659" s="1479"/>
      <c r="L659" s="1479"/>
      <c r="M659" s="1479"/>
      <c r="N659" s="1479"/>
      <c r="O659" s="1479"/>
      <c r="P659" s="1479"/>
      <c r="Q659" s="1479"/>
      <c r="R659" s="1479"/>
      <c r="S659" s="1479"/>
      <c r="T659" s="1479"/>
      <c r="U659" s="1479"/>
      <c r="V659" s="1479"/>
      <c r="W659" s="1479"/>
      <c r="X659" s="1479"/>
      <c r="Y659" s="1479"/>
      <c r="Z659" s="1479"/>
      <c r="AA659" s="1479"/>
      <c r="AB659" s="1479"/>
      <c r="AC659" s="1479"/>
      <c r="AD659" s="1479"/>
      <c r="AE659" s="1479"/>
      <c r="AF659" s="1479"/>
      <c r="AG659" s="1479"/>
      <c r="AH659" s="1479"/>
      <c r="AI659" s="1479"/>
      <c r="AJ659" s="1479"/>
      <c r="AK659" s="1479"/>
      <c r="AL659" s="1479"/>
      <c r="AM659" s="1479"/>
      <c r="AN659" s="1479"/>
      <c r="AO659" s="1479"/>
      <c r="AP659" s="1479"/>
      <c r="AQ659" s="1479"/>
      <c r="AR659" s="1479"/>
      <c r="AS659" s="1479"/>
      <c r="AT659" s="1479"/>
      <c r="AU659" s="1479"/>
      <c r="AV659" s="1479"/>
      <c r="AW659" s="1479"/>
      <c r="AX659" s="1479"/>
      <c r="AY659" s="1479"/>
      <c r="AZ659" s="1479"/>
      <c r="BA659" s="1479"/>
      <c r="BB659" s="1479"/>
      <c r="BC659" s="1479"/>
      <c r="BD659" s="1479"/>
      <c r="BE659" s="1479"/>
      <c r="BF659" s="1479"/>
      <c r="BG659" s="1479"/>
      <c r="BH659" s="1479"/>
      <c r="BI659" s="1479"/>
      <c r="BJ659" s="388" t="s">
        <v>865</v>
      </c>
    </row>
    <row r="660" spans="1:62" s="384" customFormat="1">
      <c r="A660" s="1479"/>
      <c r="B660" s="1479"/>
      <c r="C660" s="1479"/>
      <c r="D660" s="1479"/>
      <c r="E660" s="1479"/>
      <c r="F660" s="1479"/>
      <c r="G660" s="1479"/>
      <c r="H660" s="1479"/>
      <c r="I660" s="1479"/>
      <c r="J660" s="1479"/>
      <c r="K660" s="1479"/>
      <c r="L660" s="1479"/>
      <c r="M660" s="1479"/>
      <c r="N660" s="1479"/>
      <c r="O660" s="1479"/>
      <c r="P660" s="1479"/>
      <c r="Q660" s="1479"/>
      <c r="R660" s="1479"/>
      <c r="S660" s="1479"/>
      <c r="T660" s="1479"/>
      <c r="U660" s="1479"/>
      <c r="V660" s="1479"/>
      <c r="W660" s="1479"/>
      <c r="X660" s="1479"/>
      <c r="Y660" s="1479"/>
      <c r="Z660" s="1479"/>
      <c r="AA660" s="1479"/>
      <c r="AB660" s="1479"/>
      <c r="AC660" s="1479"/>
      <c r="AD660" s="1479"/>
      <c r="AE660" s="1479"/>
      <c r="AF660" s="1479"/>
      <c r="AG660" s="1479"/>
      <c r="AH660" s="1479"/>
      <c r="AI660" s="1479"/>
      <c r="AJ660" s="1479"/>
      <c r="AK660" s="1479"/>
      <c r="AL660" s="1479"/>
      <c r="AM660" s="1479"/>
      <c r="AN660" s="1479"/>
      <c r="AO660" s="1479"/>
      <c r="AP660" s="1479"/>
      <c r="AQ660" s="1479"/>
      <c r="AR660" s="1479"/>
      <c r="AS660" s="1479"/>
      <c r="AT660" s="1479"/>
      <c r="AU660" s="1479"/>
      <c r="AV660" s="1479"/>
      <c r="AW660" s="1479"/>
      <c r="AX660" s="1479"/>
      <c r="AY660" s="1479"/>
      <c r="AZ660" s="1479"/>
      <c r="BA660" s="1479"/>
      <c r="BB660" s="1479"/>
      <c r="BC660" s="1479"/>
      <c r="BD660" s="1479"/>
      <c r="BE660" s="1479"/>
      <c r="BF660" s="1479"/>
      <c r="BG660" s="1479"/>
      <c r="BH660" s="1479"/>
      <c r="BI660" s="1479"/>
      <c r="BJ660" s="388" t="s">
        <v>865</v>
      </c>
    </row>
    <row r="661" spans="1:62" s="384" customFormat="1">
      <c r="A661" s="1479"/>
      <c r="B661" s="1479"/>
      <c r="C661" s="1479"/>
      <c r="D661" s="1479"/>
      <c r="E661" s="1479"/>
      <c r="F661" s="1479"/>
      <c r="G661" s="1479"/>
      <c r="H661" s="1479"/>
      <c r="I661" s="1479"/>
      <c r="J661" s="1479"/>
      <c r="K661" s="1479"/>
      <c r="L661" s="1479"/>
      <c r="M661" s="1479"/>
      <c r="N661" s="1479"/>
      <c r="O661" s="1479"/>
      <c r="P661" s="1479"/>
      <c r="Q661" s="1479"/>
      <c r="R661" s="1479"/>
      <c r="S661" s="1479"/>
      <c r="T661" s="1479"/>
      <c r="U661" s="1479"/>
      <c r="V661" s="1479"/>
      <c r="W661" s="1479"/>
      <c r="X661" s="1479"/>
      <c r="Y661" s="1479"/>
      <c r="Z661" s="1479"/>
      <c r="AA661" s="1479"/>
      <c r="AB661" s="1479"/>
      <c r="AC661" s="1479"/>
      <c r="AD661" s="1479"/>
      <c r="AE661" s="1479"/>
      <c r="AF661" s="1479"/>
      <c r="AG661" s="1479"/>
      <c r="AH661" s="1479"/>
      <c r="AI661" s="1479"/>
      <c r="AJ661" s="1479"/>
      <c r="AK661" s="1479"/>
      <c r="AL661" s="1479"/>
      <c r="AM661" s="1479"/>
      <c r="AN661" s="1479"/>
      <c r="AO661" s="1479"/>
      <c r="AP661" s="1479"/>
      <c r="AQ661" s="1479"/>
      <c r="AR661" s="1479"/>
      <c r="AS661" s="1479"/>
      <c r="AT661" s="1479"/>
      <c r="AU661" s="1479"/>
      <c r="AV661" s="1479"/>
      <c r="AW661" s="1479"/>
      <c r="AX661" s="1479"/>
      <c r="AY661" s="1479"/>
      <c r="AZ661" s="1479"/>
      <c r="BA661" s="1479"/>
      <c r="BB661" s="1479"/>
      <c r="BC661" s="1479"/>
      <c r="BD661" s="1479"/>
      <c r="BE661" s="1479"/>
      <c r="BF661" s="1479"/>
      <c r="BG661" s="1479"/>
      <c r="BH661" s="1479"/>
      <c r="BI661" s="1479"/>
      <c r="BJ661" s="388" t="s">
        <v>865</v>
      </c>
    </row>
    <row r="662" spans="1:62" s="384" customFormat="1">
      <c r="A662" s="1479"/>
      <c r="B662" s="1479"/>
      <c r="C662" s="1479"/>
      <c r="D662" s="1479"/>
      <c r="E662" s="1479"/>
      <c r="F662" s="1479"/>
      <c r="G662" s="1479"/>
      <c r="H662" s="1479"/>
      <c r="I662" s="1479"/>
      <c r="J662" s="1479"/>
      <c r="K662" s="1479"/>
      <c r="L662" s="1479"/>
      <c r="M662" s="1479"/>
      <c r="N662" s="1479"/>
      <c r="O662" s="1479"/>
      <c r="P662" s="1479"/>
      <c r="Q662" s="1479"/>
      <c r="R662" s="1479"/>
      <c r="S662" s="1479"/>
      <c r="T662" s="1479"/>
      <c r="U662" s="1479"/>
      <c r="V662" s="1479"/>
      <c r="W662" s="1479"/>
      <c r="X662" s="1479"/>
      <c r="Y662" s="1479"/>
      <c r="Z662" s="1479"/>
      <c r="AA662" s="1479"/>
      <c r="AB662" s="1479"/>
      <c r="AC662" s="1479"/>
      <c r="AD662" s="1479"/>
      <c r="AE662" s="1479"/>
      <c r="AF662" s="1479"/>
      <c r="AG662" s="1479"/>
      <c r="AH662" s="1479"/>
      <c r="AI662" s="1479"/>
      <c r="AJ662" s="1479"/>
      <c r="AK662" s="1479"/>
      <c r="AL662" s="1479"/>
      <c r="AM662" s="1479"/>
      <c r="AN662" s="1479"/>
      <c r="AO662" s="1479"/>
      <c r="AP662" s="1479"/>
      <c r="AQ662" s="1479"/>
      <c r="AR662" s="1479"/>
      <c r="AS662" s="1479"/>
      <c r="AT662" s="1479"/>
      <c r="AU662" s="1479"/>
      <c r="AV662" s="1479"/>
      <c r="AW662" s="1479"/>
      <c r="AX662" s="1479"/>
      <c r="AY662" s="1479"/>
      <c r="AZ662" s="1479"/>
      <c r="BA662" s="1479"/>
      <c r="BB662" s="1479"/>
      <c r="BC662" s="1479"/>
      <c r="BD662" s="1479"/>
      <c r="BE662" s="1479"/>
      <c r="BF662" s="1479"/>
      <c r="BG662" s="1479"/>
      <c r="BH662" s="1479"/>
      <c r="BI662" s="1479"/>
      <c r="BJ662" s="388" t="s">
        <v>865</v>
      </c>
    </row>
    <row r="663" spans="1:62" s="384" customFormat="1">
      <c r="A663" s="1479"/>
      <c r="B663" s="1479"/>
      <c r="C663" s="1479"/>
      <c r="D663" s="1479"/>
      <c r="E663" s="1479"/>
      <c r="F663" s="1479"/>
      <c r="G663" s="1479"/>
      <c r="H663" s="1479"/>
      <c r="I663" s="1479"/>
      <c r="J663" s="1479"/>
      <c r="K663" s="1479"/>
      <c r="L663" s="1479"/>
      <c r="M663" s="1479"/>
      <c r="N663" s="1479"/>
      <c r="O663" s="1479"/>
      <c r="P663" s="1479"/>
      <c r="Q663" s="1479"/>
      <c r="R663" s="1479"/>
      <c r="S663" s="1479"/>
      <c r="T663" s="1479"/>
      <c r="U663" s="1479"/>
      <c r="V663" s="1479"/>
      <c r="W663" s="1479"/>
      <c r="X663" s="1479"/>
      <c r="Y663" s="1479"/>
      <c r="Z663" s="1479"/>
      <c r="AA663" s="1479"/>
      <c r="AB663" s="1479"/>
      <c r="AC663" s="1479"/>
      <c r="AD663" s="1479"/>
      <c r="AE663" s="1479"/>
      <c r="AF663" s="1479"/>
      <c r="AG663" s="1479"/>
      <c r="AH663" s="1479"/>
      <c r="AI663" s="1479"/>
      <c r="AJ663" s="1479"/>
      <c r="AK663" s="1479"/>
      <c r="AL663" s="1479"/>
      <c r="AM663" s="1479"/>
      <c r="AN663" s="1479"/>
      <c r="AO663" s="1479"/>
      <c r="AP663" s="1479"/>
      <c r="AQ663" s="1479"/>
      <c r="AR663" s="1479"/>
      <c r="AS663" s="1479"/>
      <c r="AT663" s="1479"/>
      <c r="AU663" s="1479"/>
      <c r="AV663" s="1479"/>
      <c r="AW663" s="1479"/>
      <c r="AX663" s="1479"/>
      <c r="AY663" s="1479"/>
      <c r="AZ663" s="1479"/>
      <c r="BA663" s="1479"/>
      <c r="BB663" s="1479"/>
      <c r="BC663" s="1479"/>
      <c r="BD663" s="1479"/>
      <c r="BE663" s="1479"/>
      <c r="BF663" s="1479"/>
      <c r="BG663" s="1479"/>
      <c r="BH663" s="1479"/>
      <c r="BI663" s="1479"/>
      <c r="BJ663" s="388" t="s">
        <v>865</v>
      </c>
    </row>
    <row r="664" spans="1:62" s="384" customFormat="1">
      <c r="A664" s="1479"/>
      <c r="B664" s="1479"/>
      <c r="C664" s="1479"/>
      <c r="D664" s="1479"/>
      <c r="E664" s="1479"/>
      <c r="F664" s="1479"/>
      <c r="G664" s="1479"/>
      <c r="H664" s="1479"/>
      <c r="I664" s="1479"/>
      <c r="J664" s="1479"/>
      <c r="K664" s="1479"/>
      <c r="L664" s="1479"/>
      <c r="M664" s="1479"/>
      <c r="N664" s="1479"/>
      <c r="O664" s="1479"/>
      <c r="P664" s="1479"/>
      <c r="Q664" s="1479"/>
      <c r="R664" s="1479"/>
      <c r="S664" s="1479"/>
      <c r="T664" s="1479"/>
      <c r="U664" s="1479"/>
      <c r="V664" s="1479"/>
      <c r="W664" s="1479"/>
      <c r="X664" s="1479"/>
      <c r="Y664" s="1479"/>
      <c r="Z664" s="1479"/>
      <c r="AA664" s="1479"/>
      <c r="AB664" s="1479"/>
      <c r="AC664" s="1479"/>
      <c r="AD664" s="1479"/>
      <c r="AE664" s="1479"/>
      <c r="AF664" s="1479"/>
      <c r="AG664" s="1479"/>
      <c r="AH664" s="1479"/>
      <c r="AI664" s="1479"/>
      <c r="AJ664" s="1479"/>
      <c r="AK664" s="1479"/>
      <c r="AL664" s="1479"/>
      <c r="AM664" s="1479"/>
      <c r="AN664" s="1479"/>
      <c r="AO664" s="1479"/>
      <c r="AP664" s="1479"/>
      <c r="AQ664" s="1479"/>
      <c r="AR664" s="1479"/>
      <c r="AS664" s="1479"/>
      <c r="AT664" s="1479"/>
      <c r="AU664" s="1479"/>
      <c r="AV664" s="1479"/>
      <c r="AW664" s="1479"/>
      <c r="AX664" s="1479"/>
      <c r="AY664" s="1479"/>
      <c r="AZ664" s="1479"/>
      <c r="BA664" s="1479"/>
      <c r="BB664" s="1479"/>
      <c r="BC664" s="1479"/>
      <c r="BD664" s="1479"/>
      <c r="BE664" s="1479"/>
      <c r="BF664" s="1479"/>
      <c r="BG664" s="1479"/>
      <c r="BH664" s="1479"/>
      <c r="BI664" s="1479"/>
      <c r="BJ664" s="388" t="s">
        <v>865</v>
      </c>
    </row>
    <row r="665" spans="1:62" s="384" customFormat="1">
      <c r="A665" s="1479"/>
      <c r="B665" s="1479"/>
      <c r="C665" s="1479"/>
      <c r="D665" s="1479"/>
      <c r="E665" s="1479"/>
      <c r="F665" s="1479"/>
      <c r="G665" s="1479"/>
      <c r="H665" s="1479"/>
      <c r="I665" s="1479"/>
      <c r="J665" s="1479"/>
      <c r="K665" s="1479"/>
      <c r="L665" s="1479"/>
      <c r="M665" s="1479"/>
      <c r="N665" s="1479"/>
      <c r="O665" s="1479"/>
      <c r="P665" s="1479"/>
      <c r="Q665" s="1479"/>
      <c r="R665" s="1479"/>
      <c r="S665" s="1479"/>
      <c r="T665" s="1479"/>
      <c r="U665" s="1479"/>
      <c r="V665" s="1479"/>
      <c r="W665" s="1479"/>
      <c r="X665" s="1479"/>
      <c r="Y665" s="1479"/>
      <c r="Z665" s="1479"/>
      <c r="AA665" s="1479"/>
      <c r="AB665" s="1479"/>
      <c r="AC665" s="1479"/>
      <c r="AD665" s="1479"/>
      <c r="AE665" s="1479"/>
      <c r="AF665" s="1479"/>
      <c r="AG665" s="1479"/>
      <c r="AH665" s="1479"/>
      <c r="AI665" s="1479"/>
      <c r="AJ665" s="1479"/>
      <c r="AK665" s="1479"/>
      <c r="AL665" s="1479"/>
      <c r="AM665" s="1479"/>
      <c r="AN665" s="1479"/>
      <c r="AO665" s="1479"/>
      <c r="AP665" s="1479"/>
      <c r="AQ665" s="1479"/>
      <c r="AR665" s="1479"/>
      <c r="AS665" s="1479"/>
      <c r="AT665" s="1479"/>
      <c r="AU665" s="1479"/>
      <c r="AV665" s="1479"/>
      <c r="AW665" s="1479"/>
      <c r="AX665" s="1479"/>
      <c r="AY665" s="1479"/>
      <c r="AZ665" s="1479"/>
      <c r="BA665" s="1479"/>
      <c r="BB665" s="1479"/>
      <c r="BC665" s="1479"/>
      <c r="BD665" s="1479"/>
      <c r="BE665" s="1479"/>
      <c r="BF665" s="1479"/>
      <c r="BG665" s="1479"/>
      <c r="BH665" s="1479"/>
      <c r="BI665" s="1479"/>
      <c r="BJ665" s="388" t="s">
        <v>865</v>
      </c>
    </row>
    <row r="666" spans="1:62" s="384" customFormat="1">
      <c r="A666" s="1479"/>
      <c r="B666" s="1479"/>
      <c r="C666" s="1479"/>
      <c r="D666" s="1479"/>
      <c r="E666" s="1479"/>
      <c r="F666" s="1479"/>
      <c r="G666" s="1479"/>
      <c r="H666" s="1479"/>
      <c r="I666" s="1479"/>
      <c r="J666" s="1479"/>
      <c r="K666" s="1479"/>
      <c r="L666" s="1479"/>
      <c r="M666" s="1479"/>
      <c r="N666" s="1479"/>
      <c r="O666" s="1479"/>
      <c r="P666" s="1479"/>
      <c r="Q666" s="1479"/>
      <c r="R666" s="1479"/>
      <c r="S666" s="1479"/>
      <c r="T666" s="1479"/>
      <c r="U666" s="1479"/>
      <c r="V666" s="1479"/>
      <c r="W666" s="1479"/>
      <c r="X666" s="1479"/>
      <c r="Y666" s="1479"/>
      <c r="Z666" s="1479"/>
      <c r="AA666" s="1479"/>
      <c r="AB666" s="1479"/>
      <c r="AC666" s="1479"/>
      <c r="AD666" s="1479"/>
      <c r="AE666" s="1479"/>
      <c r="AF666" s="1479"/>
      <c r="AG666" s="1479"/>
      <c r="AH666" s="1479"/>
      <c r="AI666" s="1479"/>
      <c r="AJ666" s="1479"/>
      <c r="AK666" s="1479"/>
      <c r="AL666" s="1479"/>
      <c r="AM666" s="1479"/>
      <c r="AN666" s="1479"/>
      <c r="AO666" s="1479"/>
      <c r="AP666" s="1479"/>
      <c r="AQ666" s="1479"/>
      <c r="AR666" s="1479"/>
      <c r="AS666" s="1479"/>
      <c r="AT666" s="1479"/>
      <c r="AU666" s="1479"/>
      <c r="AV666" s="1479"/>
      <c r="AW666" s="1479"/>
      <c r="AX666" s="1479"/>
      <c r="AY666" s="1479"/>
      <c r="AZ666" s="1479"/>
      <c r="BA666" s="1479"/>
      <c r="BB666" s="1479"/>
      <c r="BC666" s="1479"/>
      <c r="BD666" s="1479"/>
      <c r="BE666" s="1479"/>
      <c r="BF666" s="1479"/>
      <c r="BG666" s="1479"/>
      <c r="BH666" s="1479"/>
      <c r="BI666" s="1479"/>
      <c r="BJ666" s="388" t="s">
        <v>865</v>
      </c>
    </row>
    <row r="667" spans="1:62" s="384" customFormat="1">
      <c r="A667" s="1479"/>
      <c r="B667" s="1479"/>
      <c r="C667" s="1479"/>
      <c r="D667" s="1479"/>
      <c r="E667" s="1479"/>
      <c r="F667" s="1479"/>
      <c r="G667" s="1479"/>
      <c r="H667" s="1479"/>
      <c r="I667" s="1479"/>
      <c r="J667" s="1479"/>
      <c r="K667" s="1479"/>
      <c r="L667" s="1479"/>
      <c r="M667" s="1479"/>
      <c r="N667" s="1479"/>
      <c r="O667" s="1479"/>
      <c r="P667" s="1479"/>
      <c r="Q667" s="1479"/>
      <c r="R667" s="1479"/>
      <c r="S667" s="1479"/>
      <c r="T667" s="1479"/>
      <c r="U667" s="1479"/>
      <c r="V667" s="1479"/>
      <c r="W667" s="1479"/>
      <c r="X667" s="1479"/>
      <c r="Y667" s="1479"/>
      <c r="Z667" s="1479"/>
      <c r="AA667" s="1479"/>
      <c r="AB667" s="1479"/>
      <c r="AC667" s="1479"/>
      <c r="AD667" s="1479"/>
      <c r="AE667" s="1479"/>
      <c r="AF667" s="1479"/>
      <c r="AG667" s="1479"/>
      <c r="AH667" s="1479"/>
      <c r="AI667" s="1479"/>
      <c r="AJ667" s="1479"/>
      <c r="AK667" s="1479"/>
      <c r="AL667" s="1479"/>
      <c r="AM667" s="1479"/>
      <c r="AN667" s="1479"/>
      <c r="AO667" s="1479"/>
      <c r="AP667" s="1479"/>
      <c r="AQ667" s="1479"/>
      <c r="AR667" s="1479"/>
      <c r="AS667" s="1479"/>
      <c r="AT667" s="1479"/>
      <c r="AU667" s="1479"/>
      <c r="AV667" s="1479"/>
      <c r="AW667" s="1479"/>
      <c r="AX667" s="1479"/>
      <c r="AY667" s="1479"/>
      <c r="AZ667" s="1479"/>
      <c r="BA667" s="1479"/>
      <c r="BB667" s="1479"/>
      <c r="BC667" s="1479"/>
      <c r="BD667" s="1479"/>
      <c r="BE667" s="1479"/>
      <c r="BF667" s="1479"/>
      <c r="BG667" s="1479"/>
      <c r="BH667" s="1479"/>
      <c r="BI667" s="1479"/>
      <c r="BJ667" s="388" t="s">
        <v>865</v>
      </c>
    </row>
    <row r="668" spans="1:62" s="384" customFormat="1">
      <c r="A668" s="1479"/>
      <c r="B668" s="1479"/>
      <c r="C668" s="1479"/>
      <c r="D668" s="1479"/>
      <c r="E668" s="1479"/>
      <c r="F668" s="1479"/>
      <c r="G668" s="1479"/>
      <c r="H668" s="1479"/>
      <c r="I668" s="1479"/>
      <c r="J668" s="1479"/>
      <c r="K668" s="1479"/>
      <c r="L668" s="1479"/>
      <c r="M668" s="1479"/>
      <c r="N668" s="1479"/>
      <c r="O668" s="1479"/>
      <c r="P668" s="1479"/>
      <c r="Q668" s="1479"/>
      <c r="R668" s="1479"/>
      <c r="S668" s="1479"/>
      <c r="T668" s="1479"/>
      <c r="U668" s="1479"/>
      <c r="V668" s="1479"/>
      <c r="W668" s="1479"/>
      <c r="X668" s="1479"/>
      <c r="Y668" s="1479"/>
      <c r="Z668" s="1479"/>
      <c r="AA668" s="1479"/>
      <c r="AB668" s="1479"/>
      <c r="AC668" s="1479"/>
      <c r="AD668" s="1479"/>
      <c r="AE668" s="1479"/>
      <c r="AF668" s="1479"/>
      <c r="AG668" s="1479"/>
      <c r="AH668" s="1479"/>
      <c r="AI668" s="1479"/>
      <c r="AJ668" s="1479"/>
      <c r="AK668" s="1479"/>
      <c r="AL668" s="1479"/>
      <c r="AM668" s="1479"/>
      <c r="AN668" s="1479"/>
      <c r="AO668" s="1479"/>
      <c r="AP668" s="1479"/>
      <c r="AQ668" s="1479"/>
      <c r="AR668" s="1479"/>
      <c r="AS668" s="1479"/>
      <c r="AT668" s="1479"/>
      <c r="AU668" s="1479"/>
      <c r="AV668" s="1479"/>
      <c r="AW668" s="1479"/>
      <c r="AX668" s="1479"/>
      <c r="AY668" s="1479"/>
      <c r="AZ668" s="1479"/>
      <c r="BA668" s="1479"/>
      <c r="BB668" s="1479"/>
      <c r="BC668" s="1479"/>
      <c r="BD668" s="1479"/>
      <c r="BE668" s="1479"/>
      <c r="BF668" s="1479"/>
      <c r="BG668" s="1479"/>
      <c r="BH668" s="1479"/>
      <c r="BI668" s="1479"/>
      <c r="BJ668" s="388" t="s">
        <v>865</v>
      </c>
    </row>
    <row r="669" spans="1:62" s="384" customFormat="1">
      <c r="A669" s="1479"/>
      <c r="B669" s="1479"/>
      <c r="C669" s="1479"/>
      <c r="D669" s="1479"/>
      <c r="E669" s="1479"/>
      <c r="F669" s="1479"/>
      <c r="G669" s="1479"/>
      <c r="H669" s="1479"/>
      <c r="I669" s="1479"/>
      <c r="J669" s="1479"/>
      <c r="K669" s="1479"/>
      <c r="L669" s="1479"/>
      <c r="M669" s="1479"/>
      <c r="N669" s="1479"/>
      <c r="O669" s="1479"/>
      <c r="P669" s="1479"/>
      <c r="Q669" s="1479"/>
      <c r="R669" s="1479"/>
      <c r="S669" s="1479"/>
      <c r="T669" s="1479"/>
      <c r="U669" s="1479"/>
      <c r="V669" s="1479"/>
      <c r="W669" s="1479"/>
      <c r="X669" s="1479"/>
      <c r="Y669" s="1479"/>
      <c r="Z669" s="1479"/>
      <c r="AA669" s="1479"/>
      <c r="AB669" s="1479"/>
      <c r="AC669" s="1479"/>
      <c r="AD669" s="1479"/>
      <c r="AE669" s="1479"/>
      <c r="AF669" s="1479"/>
      <c r="AG669" s="1479"/>
      <c r="AH669" s="1479"/>
      <c r="AI669" s="1479"/>
      <c r="AJ669" s="1479"/>
      <c r="AK669" s="1479"/>
      <c r="AL669" s="1479"/>
      <c r="AM669" s="1479"/>
      <c r="AN669" s="1479"/>
      <c r="AO669" s="1479"/>
      <c r="AP669" s="1479"/>
      <c r="AQ669" s="1479"/>
      <c r="AR669" s="1479"/>
      <c r="AS669" s="1479"/>
      <c r="AT669" s="1479"/>
      <c r="AU669" s="1479"/>
      <c r="AV669" s="1479"/>
      <c r="AW669" s="1479"/>
      <c r="AX669" s="1479"/>
      <c r="AY669" s="1479"/>
      <c r="AZ669" s="1479"/>
      <c r="BA669" s="1479"/>
      <c r="BB669" s="1479"/>
      <c r="BC669" s="1479"/>
      <c r="BD669" s="1479"/>
      <c r="BE669" s="1479"/>
      <c r="BF669" s="1479"/>
      <c r="BG669" s="1479"/>
      <c r="BH669" s="1479"/>
      <c r="BI669" s="1479"/>
      <c r="BJ669" s="388" t="s">
        <v>865</v>
      </c>
    </row>
    <row r="670" spans="1:62" s="384" customFormat="1">
      <c r="A670" s="1479"/>
      <c r="B670" s="1479"/>
      <c r="C670" s="1479"/>
      <c r="D670" s="1479"/>
      <c r="E670" s="1479"/>
      <c r="F670" s="1479"/>
      <c r="G670" s="1479"/>
      <c r="H670" s="1479"/>
      <c r="I670" s="1479"/>
      <c r="J670" s="1479"/>
      <c r="K670" s="1479"/>
      <c r="L670" s="1479"/>
      <c r="M670" s="1479"/>
      <c r="N670" s="1479"/>
      <c r="O670" s="1479"/>
      <c r="P670" s="1479"/>
      <c r="Q670" s="1479"/>
      <c r="R670" s="1479"/>
      <c r="S670" s="1479"/>
      <c r="T670" s="1479"/>
      <c r="U670" s="1479"/>
      <c r="V670" s="1479"/>
      <c r="W670" s="1479"/>
      <c r="X670" s="1479"/>
      <c r="Y670" s="1479"/>
      <c r="Z670" s="1479"/>
      <c r="AA670" s="1479"/>
      <c r="AB670" s="1479"/>
      <c r="AC670" s="1479"/>
      <c r="AD670" s="1479"/>
      <c r="AE670" s="1479"/>
      <c r="AF670" s="1479"/>
      <c r="AG670" s="1479"/>
      <c r="AH670" s="1479"/>
      <c r="AI670" s="1479"/>
      <c r="AJ670" s="1479"/>
      <c r="AK670" s="1479"/>
      <c r="AL670" s="1479"/>
      <c r="AM670" s="1479"/>
      <c r="AN670" s="1479"/>
      <c r="AO670" s="1479"/>
      <c r="AP670" s="1479"/>
      <c r="AQ670" s="1479"/>
      <c r="AR670" s="1479"/>
      <c r="AS670" s="1479"/>
      <c r="AT670" s="1479"/>
      <c r="AU670" s="1479"/>
      <c r="AV670" s="1479"/>
      <c r="AW670" s="1479"/>
      <c r="AX670" s="1479"/>
      <c r="AY670" s="1479"/>
      <c r="AZ670" s="1479"/>
      <c r="BA670" s="1479"/>
      <c r="BB670" s="1479"/>
      <c r="BC670" s="1479"/>
      <c r="BD670" s="1479"/>
      <c r="BE670" s="1479"/>
      <c r="BF670" s="1479"/>
      <c r="BG670" s="1479"/>
      <c r="BH670" s="1479"/>
      <c r="BI670" s="1479"/>
      <c r="BJ670" s="388" t="s">
        <v>865</v>
      </c>
    </row>
    <row r="671" spans="1:62" s="384" customFormat="1">
      <c r="A671" s="1479"/>
      <c r="B671" s="1479"/>
      <c r="C671" s="1479"/>
      <c r="D671" s="1479"/>
      <c r="E671" s="1479"/>
      <c r="F671" s="1479"/>
      <c r="G671" s="1479"/>
      <c r="H671" s="1479"/>
      <c r="I671" s="1479"/>
      <c r="J671" s="1479"/>
      <c r="K671" s="1479"/>
      <c r="L671" s="1479"/>
      <c r="M671" s="1479"/>
      <c r="N671" s="1479"/>
      <c r="O671" s="1479"/>
      <c r="P671" s="1479"/>
      <c r="Q671" s="1479"/>
      <c r="R671" s="1479"/>
      <c r="S671" s="1479"/>
      <c r="T671" s="1479"/>
      <c r="U671" s="1479"/>
      <c r="V671" s="1479"/>
      <c r="W671" s="1479"/>
      <c r="X671" s="1479"/>
      <c r="Y671" s="1479"/>
      <c r="Z671" s="1479"/>
      <c r="AA671" s="1479"/>
      <c r="AB671" s="1479"/>
      <c r="AC671" s="1479"/>
      <c r="AD671" s="1479"/>
      <c r="AE671" s="1479"/>
      <c r="AF671" s="1479"/>
      <c r="AG671" s="1479"/>
      <c r="AH671" s="1479"/>
      <c r="AI671" s="1479"/>
      <c r="AJ671" s="1479"/>
      <c r="AK671" s="1479"/>
      <c r="AL671" s="1479"/>
      <c r="AM671" s="1479"/>
      <c r="AN671" s="1479"/>
      <c r="AO671" s="1479"/>
      <c r="AP671" s="1479"/>
      <c r="AQ671" s="1479"/>
      <c r="AR671" s="1479"/>
      <c r="AS671" s="1479"/>
      <c r="AT671" s="1479"/>
      <c r="AU671" s="1479"/>
      <c r="AV671" s="1479"/>
      <c r="AW671" s="1479"/>
      <c r="AX671" s="1479"/>
      <c r="AY671" s="1479"/>
      <c r="AZ671" s="1479"/>
      <c r="BA671" s="1479"/>
      <c r="BB671" s="1479"/>
      <c r="BC671" s="1479"/>
      <c r="BD671" s="1479"/>
      <c r="BE671" s="1479"/>
      <c r="BF671" s="1479"/>
      <c r="BG671" s="1479"/>
      <c r="BH671" s="1479"/>
      <c r="BI671" s="1479"/>
      <c r="BJ671" s="388" t="s">
        <v>865</v>
      </c>
    </row>
    <row r="672" spans="1:62" s="384" customFormat="1">
      <c r="A672" s="388" t="s">
        <v>865</v>
      </c>
      <c r="B672" s="388" t="s">
        <v>865</v>
      </c>
      <c r="C672" s="388" t="s">
        <v>865</v>
      </c>
      <c r="D672" s="388" t="s">
        <v>865</v>
      </c>
      <c r="E672" s="388" t="s">
        <v>865</v>
      </c>
      <c r="F672" s="388" t="s">
        <v>865</v>
      </c>
      <c r="G672" s="388" t="s">
        <v>865</v>
      </c>
      <c r="H672" s="388" t="s">
        <v>865</v>
      </c>
      <c r="I672" s="388" t="s">
        <v>865</v>
      </c>
      <c r="J672" s="388" t="s">
        <v>865</v>
      </c>
      <c r="K672" s="388" t="s">
        <v>865</v>
      </c>
      <c r="L672" s="388" t="s">
        <v>865</v>
      </c>
      <c r="M672" s="388" t="s">
        <v>865</v>
      </c>
      <c r="N672" s="388" t="s">
        <v>865</v>
      </c>
      <c r="O672" s="388" t="s">
        <v>865</v>
      </c>
      <c r="P672" s="388" t="s">
        <v>865</v>
      </c>
      <c r="Q672" s="388" t="s">
        <v>865</v>
      </c>
      <c r="R672" s="388" t="s">
        <v>865</v>
      </c>
      <c r="S672" s="388" t="s">
        <v>865</v>
      </c>
      <c r="T672" s="388" t="s">
        <v>865</v>
      </c>
      <c r="U672" s="388" t="s">
        <v>865</v>
      </c>
      <c r="V672" s="388" t="s">
        <v>865</v>
      </c>
      <c r="W672" s="388" t="s">
        <v>865</v>
      </c>
      <c r="X672" s="388" t="s">
        <v>865</v>
      </c>
      <c r="Y672" s="388" t="s">
        <v>865</v>
      </c>
      <c r="Z672" s="388" t="s">
        <v>865</v>
      </c>
      <c r="AA672" s="388" t="s">
        <v>865</v>
      </c>
      <c r="AB672" s="388" t="s">
        <v>865</v>
      </c>
      <c r="AC672" s="388" t="s">
        <v>865</v>
      </c>
      <c r="AD672" s="388" t="s">
        <v>865</v>
      </c>
      <c r="AE672" s="388" t="s">
        <v>865</v>
      </c>
      <c r="AF672" s="388" t="s">
        <v>865</v>
      </c>
      <c r="AH672" s="388" t="s">
        <v>865</v>
      </c>
      <c r="AI672" s="388" t="s">
        <v>865</v>
      </c>
      <c r="AJ672" s="388" t="s">
        <v>865</v>
      </c>
      <c r="AK672" s="388" t="s">
        <v>865</v>
      </c>
      <c r="AL672" s="388" t="s">
        <v>865</v>
      </c>
      <c r="AM672" s="388" t="s">
        <v>865</v>
      </c>
      <c r="AN672" s="388" t="s">
        <v>865</v>
      </c>
      <c r="AO672" s="388" t="s">
        <v>865</v>
      </c>
      <c r="AP672" s="388" t="s">
        <v>865</v>
      </c>
      <c r="AQ672" s="388" t="s">
        <v>865</v>
      </c>
      <c r="AR672" s="388" t="s">
        <v>865</v>
      </c>
      <c r="AS672" s="388" t="s">
        <v>865</v>
      </c>
      <c r="AT672" s="388" t="s">
        <v>865</v>
      </c>
      <c r="AU672" s="388" t="s">
        <v>865</v>
      </c>
      <c r="AV672" s="388" t="s">
        <v>865</v>
      </c>
      <c r="AW672" s="388" t="s">
        <v>865</v>
      </c>
      <c r="AX672" s="388" t="s">
        <v>865</v>
      </c>
      <c r="AY672" s="388" t="s">
        <v>865</v>
      </c>
      <c r="AZ672" s="388" t="s">
        <v>865</v>
      </c>
      <c r="BA672" s="388" t="s">
        <v>865</v>
      </c>
      <c r="BB672" s="388" t="s">
        <v>865</v>
      </c>
      <c r="BC672" s="388" t="s">
        <v>865</v>
      </c>
      <c r="BD672" s="388" t="s">
        <v>865</v>
      </c>
      <c r="BE672" s="388" t="s">
        <v>865</v>
      </c>
      <c r="BF672" s="388" t="s">
        <v>865</v>
      </c>
      <c r="BG672" s="388" t="s">
        <v>865</v>
      </c>
      <c r="BH672" s="388" t="s">
        <v>865</v>
      </c>
      <c r="BI672" s="388" t="s">
        <v>865</v>
      </c>
      <c r="BJ672" s="388"/>
    </row>
    <row r="674" spans="1:13">
      <c r="A674" s="389" t="s">
        <v>697</v>
      </c>
      <c r="B674" s="389"/>
      <c r="C674" s="389"/>
      <c r="D674" s="389"/>
      <c r="E674" s="389"/>
      <c r="F674" s="389"/>
      <c r="G674" s="389"/>
      <c r="H674" s="390"/>
      <c r="I674" s="390"/>
      <c r="J674" s="390"/>
      <c r="K674" s="390"/>
      <c r="L674" s="390"/>
      <c r="M674" s="390"/>
    </row>
    <row r="675" spans="1:13">
      <c r="A675" s="2267" t="s">
        <v>585</v>
      </c>
      <c r="B675" s="2268"/>
      <c r="C675" s="2268"/>
      <c r="D675" s="2268"/>
      <c r="E675" s="2268"/>
      <c r="F675" s="2268"/>
      <c r="G675" s="2268"/>
      <c r="H675" s="2268"/>
      <c r="I675" s="2268"/>
      <c r="J675" s="2268"/>
      <c r="K675" s="2268"/>
      <c r="L675" s="2268"/>
      <c r="M675" s="2269"/>
    </row>
    <row r="676" spans="1:13" ht="34.5" customHeight="1">
      <c r="A676" s="2270"/>
      <c r="B676" s="2271"/>
      <c r="C676" s="2271"/>
      <c r="D676" s="2271"/>
      <c r="E676" s="2271"/>
      <c r="F676" s="2271"/>
      <c r="G676" s="2271"/>
      <c r="H676" s="2271"/>
      <c r="I676" s="2271"/>
      <c r="J676" s="2271"/>
      <c r="K676" s="2271"/>
      <c r="L676" s="2271"/>
      <c r="M676" s="2272"/>
    </row>
    <row r="677" spans="1:13" ht="34.5" customHeight="1">
      <c r="A677" s="2273"/>
      <c r="B677" s="2274"/>
      <c r="C677" s="2274"/>
      <c r="D677" s="2274"/>
      <c r="E677" s="2274"/>
      <c r="F677" s="2274"/>
      <c r="G677" s="2274"/>
      <c r="H677" s="2274"/>
      <c r="I677" s="2274"/>
      <c r="J677" s="2274"/>
      <c r="K677" s="2274"/>
      <c r="L677" s="2274"/>
      <c r="M677" s="2275"/>
    </row>
  </sheetData>
  <sheetProtection algorithmName="SHA-512" hashValue="1DEsCzCSkJNCDnNBO4/CeHukDwaZcLnwB79GPHewkAZ0kZXQcuZYBc7Sqrv02Hnx5OBbyLWCvuONBi2xfO/r4w==" saltValue="F87hecIe5mDksXnyLLzf8A==" spinCount="100000" sheet="1" objects="1" scenarios="1" formatCells="0" formatColumns="0" formatRows="0" insertColumns="0" insertRows="0" insertHyperlinks="0" deleteColumns="0" deleteRows="0" sort="0" autoFilter="0" pivotTables="0"/>
  <mergeCells count="5">
    <mergeCell ref="A2:N3"/>
    <mergeCell ref="J4:W5"/>
    <mergeCell ref="A5:I5"/>
    <mergeCell ref="A675:M675"/>
    <mergeCell ref="A676:M677"/>
  </mergeCells>
  <conditionalFormatting sqref="A676">
    <cfRule type="cellIs" dxfId="312" priority="10" stopIfTrue="1" operator="equal">
      <formula>0</formula>
    </cfRule>
  </conditionalFormatting>
  <conditionalFormatting sqref="A7:BI671">
    <cfRule type="containsBlanks" dxfId="311" priority="1">
      <formula>LEN(TRIM(A7))=0</formula>
    </cfRule>
  </conditionalFormatting>
  <conditionalFormatting sqref="L674:L675">
    <cfRule type="cellIs" dxfId="310" priority="11" stopIfTrue="1" operator="equal">
      <formula>0</formula>
    </cfRule>
  </conditionalFormatting>
  <pageMargins left="0" right="0" top="0" bottom="0" header="0.31496062992125984" footer="0.31496062992125984"/>
  <pageSetup scale="40" fitToHeight="10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pageSetUpPr fitToPage="1"/>
  </sheetPr>
  <dimension ref="A1:BL725"/>
  <sheetViews>
    <sheetView showGridLines="0" topLeftCell="Q31" zoomScaleNormal="100" workbookViewId="0">
      <selection activeCell="Q50" sqref="A50:XFD678"/>
    </sheetView>
  </sheetViews>
  <sheetFormatPr defaultColWidth="0" defaultRowHeight="12.75" zeroHeight="1"/>
  <cols>
    <col min="1" max="1" width="16.42578125" style="393" hidden="1" customWidth="1"/>
    <col min="2" max="2" width="6.85546875" style="393" hidden="1" customWidth="1"/>
    <col min="3" max="3" width="6.85546875" style="394" customWidth="1"/>
    <col min="4" max="4" width="37.28515625" style="393" customWidth="1"/>
    <col min="5" max="5" width="17.140625" style="393" customWidth="1"/>
    <col min="6" max="6" width="8.42578125" style="393" customWidth="1"/>
    <col min="7" max="7" width="5.140625" style="393" customWidth="1"/>
    <col min="8" max="8" width="4.42578125" style="393" customWidth="1"/>
    <col min="9" max="9" width="10.85546875" style="393" customWidth="1"/>
    <col min="10" max="10" width="11.140625" style="393" customWidth="1"/>
    <col min="11" max="11" width="13.140625" style="393" customWidth="1"/>
    <col min="12" max="12" width="8.42578125" style="393" customWidth="1"/>
    <col min="13" max="13" width="13" style="393" customWidth="1"/>
    <col min="14" max="14" width="8" style="393" customWidth="1"/>
    <col min="15" max="15" width="10.28515625" style="393" customWidth="1"/>
    <col min="16" max="16" width="7.140625" style="393" customWidth="1"/>
    <col min="17" max="17" width="8" style="393" customWidth="1"/>
    <col min="18" max="18" width="10.42578125" style="393" customWidth="1"/>
    <col min="19" max="19" width="9" style="393" customWidth="1"/>
    <col min="20" max="20" width="13.42578125" style="393" customWidth="1"/>
    <col min="21" max="21" width="14.140625" style="393" customWidth="1"/>
    <col min="22" max="22" width="23.140625" style="393" customWidth="1"/>
    <col min="23" max="23" width="11" style="393" customWidth="1"/>
    <col min="24" max="24" width="17.42578125" style="393" customWidth="1"/>
    <col min="25" max="39" width="6.42578125" style="393" customWidth="1"/>
    <col min="40" max="40" width="8" style="393" customWidth="1"/>
    <col min="41" max="41" width="6.42578125" style="393" customWidth="1"/>
    <col min="42" max="42" width="8.42578125" style="393" customWidth="1"/>
    <col min="43" max="43" width="8.85546875" style="393" customWidth="1"/>
    <col min="44" max="44" width="7.42578125" style="393" customWidth="1"/>
    <col min="45" max="45" width="9.42578125" style="393" customWidth="1"/>
    <col min="46" max="46" width="6.42578125" style="393" customWidth="1"/>
    <col min="47" max="47" width="9" style="393" customWidth="1"/>
    <col min="48" max="48" width="11.42578125" style="393" customWidth="1"/>
    <col min="49" max="49" width="8.85546875" style="393" customWidth="1"/>
    <col min="50" max="50" width="52.5703125" style="393" customWidth="1"/>
    <col min="51" max="51" width="33" style="393" hidden="1" customWidth="1"/>
    <col min="52" max="55" width="0" style="393" hidden="1" customWidth="1"/>
    <col min="56" max="63" width="11.42578125" style="393" hidden="1" customWidth="1"/>
    <col min="64" max="64" width="5.140625" style="393" customWidth="1"/>
    <col min="65" max="16384" width="11.42578125" style="393" hidden="1"/>
  </cols>
  <sheetData>
    <row r="1" spans="1:63" s="391" customFormat="1" hidden="1">
      <c r="A1" s="391" t="s">
        <v>866</v>
      </c>
      <c r="C1" s="392"/>
      <c r="AO1" s="393"/>
    </row>
    <row r="2" spans="1:63" ht="63" hidden="1" customHeight="1">
      <c r="D2" s="2305"/>
      <c r="E2" s="2305"/>
      <c r="F2" s="2305"/>
      <c r="G2" s="2305"/>
      <c r="H2" s="2305"/>
      <c r="I2" s="2305"/>
      <c r="J2" s="2305"/>
      <c r="K2" s="2305"/>
      <c r="L2" s="2305"/>
      <c r="M2" s="2305"/>
      <c r="N2" s="2305"/>
      <c r="O2" s="2305"/>
      <c r="P2" s="2305"/>
      <c r="Q2" s="2305"/>
      <c r="R2" s="2305"/>
      <c r="S2" s="2305"/>
      <c r="T2" s="2305"/>
      <c r="U2" s="2305"/>
      <c r="V2" s="2305"/>
      <c r="AO2" s="2292" t="s">
        <v>867</v>
      </c>
      <c r="AP2" s="2292"/>
      <c r="AQ2" s="2292"/>
    </row>
    <row r="3" spans="1:63" ht="18.75" customHeight="1">
      <c r="B3" s="395"/>
      <c r="C3" s="396"/>
      <c r="D3" s="2294" t="s">
        <v>868</v>
      </c>
      <c r="E3" s="2294"/>
      <c r="F3" s="2294"/>
      <c r="G3" s="2294"/>
      <c r="H3" s="2294"/>
      <c r="I3" s="2294"/>
      <c r="J3" s="2294"/>
      <c r="K3" s="2294"/>
      <c r="L3" s="2294"/>
      <c r="M3" s="2294"/>
      <c r="N3" s="2294"/>
      <c r="O3" s="2294"/>
      <c r="P3" s="2294"/>
      <c r="Q3" s="397"/>
      <c r="R3" s="398"/>
      <c r="U3" s="2287"/>
      <c r="V3" s="2287"/>
      <c r="X3" s="2289" t="s">
        <v>869</v>
      </c>
      <c r="Y3" s="2289"/>
      <c r="AO3" s="2292"/>
      <c r="AP3" s="2292"/>
      <c r="AQ3" s="2292"/>
      <c r="BD3" s="391" t="s">
        <v>870</v>
      </c>
      <c r="BE3" s="391"/>
      <c r="BF3" s="391"/>
      <c r="BG3" s="391" t="s">
        <v>871</v>
      </c>
      <c r="BH3" s="391"/>
      <c r="BI3" s="391"/>
      <c r="BJ3" s="399"/>
      <c r="BK3" s="391"/>
    </row>
    <row r="4" spans="1:63" s="404" customFormat="1" ht="18.75" customHeight="1">
      <c r="A4" s="400">
        <v>1</v>
      </c>
      <c r="B4" s="400">
        <v>2</v>
      </c>
      <c r="C4" s="401">
        <v>3</v>
      </c>
      <c r="D4" s="402">
        <v>4</v>
      </c>
      <c r="E4" s="402">
        <v>5</v>
      </c>
      <c r="F4" s="402">
        <v>6</v>
      </c>
      <c r="G4" s="402">
        <v>7</v>
      </c>
      <c r="H4" s="402">
        <v>8</v>
      </c>
      <c r="I4" s="402">
        <v>9</v>
      </c>
      <c r="J4" s="402">
        <v>10</v>
      </c>
      <c r="K4" s="402">
        <v>11</v>
      </c>
      <c r="L4" s="402">
        <v>12</v>
      </c>
      <c r="M4" s="402">
        <v>13</v>
      </c>
      <c r="N4" s="402">
        <v>14</v>
      </c>
      <c r="O4" s="402">
        <v>15</v>
      </c>
      <c r="P4" s="402">
        <v>16</v>
      </c>
      <c r="Q4" s="403" t="s">
        <v>504</v>
      </c>
      <c r="R4" s="1480">
        <f>'F1 COBERTURA ESTABLECIMIENTOS'!I4</f>
        <v>0</v>
      </c>
      <c r="S4" s="2290"/>
      <c r="U4" s="2287"/>
      <c r="V4" s="2287"/>
      <c r="W4" s="2295" t="s">
        <v>872</v>
      </c>
      <c r="X4" s="2289" t="s">
        <v>873</v>
      </c>
      <c r="Y4" s="2289"/>
      <c r="AO4" s="2292"/>
      <c r="AP4" s="2292"/>
      <c r="AQ4" s="2292"/>
      <c r="BD4" s="405" t="s">
        <v>836</v>
      </c>
      <c r="BE4" s="406"/>
      <c r="BF4" s="406"/>
      <c r="BG4" s="406" t="s">
        <v>874</v>
      </c>
      <c r="BH4" s="406"/>
      <c r="BI4" s="406"/>
      <c r="BJ4" s="406"/>
      <c r="BK4" s="406"/>
    </row>
    <row r="5" spans="1:63" ht="12.75" customHeight="1">
      <c r="A5" s="395"/>
      <c r="D5" s="395"/>
      <c r="E5" s="395"/>
      <c r="F5" s="395"/>
      <c r="G5" s="395"/>
      <c r="H5" s="407" t="s">
        <v>513</v>
      </c>
      <c r="I5" s="1481">
        <f>'F1 COBERTURA ESTABLECIMIENTOS'!G10</f>
        <v>2025</v>
      </c>
      <c r="J5" s="395"/>
      <c r="K5" s="395"/>
      <c r="L5" s="395"/>
      <c r="M5" s="395"/>
      <c r="N5" s="395"/>
      <c r="O5" s="395"/>
      <c r="P5" s="395"/>
      <c r="Q5" s="408"/>
      <c r="R5" s="408"/>
      <c r="S5" s="2290"/>
      <c r="U5" s="2287"/>
      <c r="V5" s="2287"/>
      <c r="W5" s="2288"/>
      <c r="X5" s="2296" t="s">
        <v>875</v>
      </c>
      <c r="Y5" s="2296"/>
      <c r="Z5" s="404"/>
      <c r="AO5" s="2292"/>
      <c r="AP5" s="2292"/>
      <c r="AQ5" s="2292"/>
      <c r="BD5" s="391"/>
      <c r="BE5" s="391"/>
      <c r="BF5" s="391"/>
      <c r="BG5" s="391" t="s">
        <v>876</v>
      </c>
      <c r="BH5" s="391"/>
      <c r="BI5" s="391"/>
      <c r="BJ5" s="391"/>
      <c r="BK5" s="391"/>
    </row>
    <row r="6" spans="1:63" ht="12.75" customHeight="1">
      <c r="A6" s="408"/>
      <c r="E6" s="408"/>
      <c r="F6" s="408"/>
      <c r="G6" s="408"/>
      <c r="K6" s="408"/>
      <c r="L6" s="408"/>
      <c r="M6" s="408"/>
      <c r="N6" s="408"/>
      <c r="O6" s="408"/>
      <c r="P6" s="408"/>
      <c r="Q6" s="403" t="s">
        <v>507</v>
      </c>
      <c r="R6" s="1480" t="str">
        <f>'F1 COBERTURA ESTABLECIMIENTOS'!I5</f>
        <v>X</v>
      </c>
      <c r="S6" s="2290"/>
      <c r="U6" s="2287"/>
      <c r="V6" s="2287"/>
      <c r="W6" s="2299" t="s">
        <v>877</v>
      </c>
      <c r="X6" s="2296"/>
      <c r="Y6" s="2296"/>
      <c r="Z6" s="2301" t="s">
        <v>878</v>
      </c>
      <c r="AA6" s="2302"/>
      <c r="AB6" s="2302"/>
      <c r="AC6" s="2302"/>
      <c r="AD6" s="2302"/>
      <c r="AE6" s="2302"/>
      <c r="AF6" s="2302"/>
      <c r="AG6" s="2302"/>
      <c r="AH6" s="2302"/>
      <c r="AI6" s="2302"/>
      <c r="AJ6" s="2302"/>
      <c r="AK6" s="2302"/>
      <c r="AL6" s="2302"/>
      <c r="AM6" s="2302"/>
      <c r="AN6" s="1482"/>
      <c r="AO6" s="2292"/>
      <c r="AP6" s="2292"/>
      <c r="AQ6" s="2292"/>
      <c r="BD6" s="391"/>
      <c r="BE6" s="391"/>
      <c r="BF6" s="391"/>
      <c r="BG6" s="391"/>
      <c r="BH6" s="391"/>
      <c r="BI6" s="391"/>
      <c r="BJ6" s="391"/>
      <c r="BK6" s="391"/>
    </row>
    <row r="7" spans="1:63" ht="12" customHeight="1">
      <c r="D7" s="2278" t="s">
        <v>512</v>
      </c>
      <c r="E7" s="2278"/>
      <c r="F7" s="2278"/>
      <c r="G7" s="2278"/>
      <c r="H7" s="2278"/>
      <c r="I7" s="2276">
        <f>'F1 COBERTURA ESTABLECIMIENTOS'!C10</f>
        <v>0</v>
      </c>
      <c r="J7" s="2277"/>
      <c r="K7" s="2277"/>
      <c r="L7" s="2281"/>
      <c r="N7" s="409" t="s">
        <v>714</v>
      </c>
      <c r="O7" s="2276" t="str">
        <f>'F1 COBERTURA ESTABLECIMIENTOS'!K10</f>
        <v/>
      </c>
      <c r="P7" s="2277" t="str">
        <f>'F1 COBERTURA ESTABLECIMIENTOS'!K10</f>
        <v/>
      </c>
      <c r="Q7" s="410"/>
      <c r="S7" s="2290"/>
      <c r="T7" s="2285"/>
      <c r="U7" s="2287"/>
      <c r="V7" s="2287"/>
      <c r="W7" s="2300"/>
      <c r="X7" s="2296"/>
      <c r="Y7" s="2296"/>
      <c r="Z7" s="2303"/>
      <c r="AA7" s="2304"/>
      <c r="AB7" s="2304"/>
      <c r="AC7" s="2304"/>
      <c r="AD7" s="2304"/>
      <c r="AE7" s="2304"/>
      <c r="AF7" s="2304"/>
      <c r="AG7" s="2304"/>
      <c r="AH7" s="2304"/>
      <c r="AI7" s="2304"/>
      <c r="AJ7" s="2304"/>
      <c r="AK7" s="2304"/>
      <c r="AL7" s="2304"/>
      <c r="AM7" s="2304"/>
      <c r="AN7" s="411"/>
      <c r="AO7" s="2292"/>
      <c r="AP7" s="2292"/>
      <c r="AQ7" s="2292"/>
      <c r="BD7" s="391"/>
      <c r="BE7" s="391"/>
      <c r="BF7" s="391" t="s">
        <v>879</v>
      </c>
      <c r="BG7" s="391"/>
      <c r="BH7" s="391"/>
      <c r="BI7" s="391"/>
      <c r="BJ7" s="391"/>
      <c r="BK7" s="391"/>
    </row>
    <row r="8" spans="1:63" ht="12.75" customHeight="1">
      <c r="A8" s="408"/>
      <c r="E8" s="408"/>
      <c r="F8" s="408"/>
      <c r="G8" s="408"/>
      <c r="K8" s="408"/>
      <c r="L8" s="408"/>
      <c r="M8" s="408"/>
      <c r="N8" s="408"/>
      <c r="O8" s="408"/>
      <c r="P8" s="408"/>
      <c r="S8" s="2290"/>
      <c r="T8" s="2285"/>
      <c r="U8" s="2287"/>
      <c r="V8" s="2287"/>
      <c r="W8" s="2288" t="s">
        <v>880</v>
      </c>
      <c r="X8" s="2289" t="s">
        <v>881</v>
      </c>
      <c r="Y8" s="2289"/>
      <c r="Z8" s="2303"/>
      <c r="AA8" s="2304"/>
      <c r="AB8" s="2304"/>
      <c r="AC8" s="2304"/>
      <c r="AD8" s="2304"/>
      <c r="AE8" s="2304"/>
      <c r="AF8" s="2304"/>
      <c r="AG8" s="2304"/>
      <c r="AH8" s="2304"/>
      <c r="AI8" s="2304"/>
      <c r="AJ8" s="2304"/>
      <c r="AK8" s="2304"/>
      <c r="AL8" s="2304"/>
      <c r="AM8" s="2304"/>
      <c r="AN8" s="411"/>
      <c r="AO8" s="2292"/>
      <c r="AP8" s="2292"/>
      <c r="AQ8" s="2292"/>
      <c r="BD8" s="391"/>
      <c r="BE8" s="391"/>
      <c r="BF8" s="391" t="s">
        <v>882</v>
      </c>
      <c r="BG8" s="391"/>
      <c r="BH8" s="391"/>
      <c r="BI8" s="391"/>
      <c r="BJ8" s="391"/>
      <c r="BK8" s="391"/>
    </row>
    <row r="9" spans="1:63" ht="12" customHeight="1">
      <c r="D9" s="2278" t="s">
        <v>516</v>
      </c>
      <c r="E9" s="2278"/>
      <c r="F9" s="2278"/>
      <c r="G9" s="2278"/>
      <c r="H9" s="2278"/>
      <c r="I9" s="2279" t="str">
        <f>'F1 COBERTURA ESTABLECIMIENTOS'!C13</f>
        <v/>
      </c>
      <c r="J9" s="2280"/>
      <c r="K9" s="2280"/>
      <c r="L9" s="2280"/>
      <c r="N9" s="403" t="s">
        <v>883</v>
      </c>
      <c r="O9" s="2282">
        <f>'F1 COBERTURA ESTABLECIMIENTOS'!N4</f>
        <v>0</v>
      </c>
      <c r="P9" s="2277">
        <f>'F1 COBERTURA ESTABLECIMIENTOS'!N4</f>
        <v>0</v>
      </c>
      <c r="S9" s="2290"/>
      <c r="T9" s="2286"/>
      <c r="U9" s="2283"/>
      <c r="V9" s="2283"/>
      <c r="W9" s="2288"/>
      <c r="X9" s="2289"/>
      <c r="Y9" s="2289"/>
      <c r="Z9" s="2303"/>
      <c r="AA9" s="2304"/>
      <c r="AB9" s="2304"/>
      <c r="AC9" s="2304"/>
      <c r="AD9" s="2304"/>
      <c r="AE9" s="2304"/>
      <c r="AF9" s="2304"/>
      <c r="AG9" s="2304"/>
      <c r="AH9" s="2304"/>
      <c r="AI9" s="2304"/>
      <c r="AJ9" s="2304"/>
      <c r="AK9" s="2304"/>
      <c r="AL9" s="2304"/>
      <c r="AM9" s="2304"/>
      <c r="AN9" s="411"/>
      <c r="AO9" s="2292"/>
      <c r="AP9" s="2292"/>
      <c r="AQ9" s="2292"/>
      <c r="BD9" s="391">
        <v>1</v>
      </c>
      <c r="BE9" s="412" t="s">
        <v>698</v>
      </c>
      <c r="BF9" s="391">
        <v>9</v>
      </c>
      <c r="BG9" s="391" t="s">
        <v>884</v>
      </c>
      <c r="BH9" s="391"/>
      <c r="BI9" s="391"/>
      <c r="BJ9" s="391"/>
      <c r="BK9" s="391"/>
    </row>
    <row r="10" spans="1:63" ht="17.25" customHeight="1">
      <c r="A10" s="408"/>
      <c r="C10" s="2297" t="s">
        <v>885</v>
      </c>
      <c r="D10" s="2298"/>
      <c r="E10" s="2298"/>
      <c r="F10" s="2298"/>
      <c r="G10" s="2298"/>
      <c r="H10" s="2298"/>
      <c r="I10" s="2298"/>
      <c r="J10" s="2298"/>
      <c r="K10" s="2298"/>
      <c r="L10" s="2298"/>
      <c r="M10" s="2298"/>
      <c r="N10" s="2298"/>
      <c r="O10" s="2298"/>
      <c r="P10" s="2298"/>
      <c r="S10" s="2291"/>
      <c r="T10" s="414" t="s">
        <v>886</v>
      </c>
      <c r="U10" s="414"/>
      <c r="V10" s="414"/>
      <c r="W10" s="414"/>
      <c r="X10" s="414"/>
      <c r="Y10" s="2284" t="s">
        <v>887</v>
      </c>
      <c r="Z10" s="2284"/>
      <c r="AA10" s="2284"/>
      <c r="AB10" s="2284"/>
      <c r="AC10" s="2284"/>
      <c r="AD10" s="2284"/>
      <c r="AE10" s="2284"/>
      <c r="AF10" s="2284"/>
      <c r="AG10" s="2284"/>
      <c r="AH10" s="2284"/>
      <c r="AI10" s="2284"/>
      <c r="AJ10" s="2284"/>
      <c r="AK10" s="2284"/>
      <c r="AL10" s="2284"/>
      <c r="AM10" s="2284"/>
      <c r="AN10" s="415"/>
      <c r="AO10" s="2293"/>
      <c r="AP10" s="2293"/>
      <c r="AQ10" s="2293"/>
      <c r="BD10" s="391"/>
      <c r="BE10" s="412" t="s">
        <v>699</v>
      </c>
      <c r="BF10" s="391"/>
      <c r="BG10" s="391" t="s">
        <v>888</v>
      </c>
      <c r="BH10" s="391"/>
      <c r="BI10" s="391"/>
      <c r="BJ10" s="391"/>
      <c r="BK10" s="391"/>
    </row>
    <row r="11" spans="1:63" ht="61.5" customHeight="1">
      <c r="A11" s="1483"/>
      <c r="B11" s="1483"/>
      <c r="C11" s="2364" t="s">
        <v>889</v>
      </c>
      <c r="D11" s="2364"/>
      <c r="E11" s="2364"/>
      <c r="F11" s="2364"/>
      <c r="G11" s="2364"/>
      <c r="H11" s="2364"/>
      <c r="I11" s="2364" t="s">
        <v>890</v>
      </c>
      <c r="J11" s="2364"/>
      <c r="K11" s="2364"/>
      <c r="L11" s="2364"/>
      <c r="M11" s="2364"/>
      <c r="N11" s="2364"/>
      <c r="O11" s="2364"/>
      <c r="P11" s="1484"/>
      <c r="R11" s="413"/>
      <c r="S11" s="1485" t="s">
        <v>891</v>
      </c>
      <c r="T11" s="2307" t="s">
        <v>892</v>
      </c>
      <c r="U11" s="2308"/>
      <c r="V11" s="2309" t="s">
        <v>893</v>
      </c>
      <c r="W11" s="2309"/>
      <c r="X11" s="2310" t="s">
        <v>894</v>
      </c>
      <c r="Y11" s="2310"/>
      <c r="Z11" s="2311" t="s">
        <v>895</v>
      </c>
      <c r="AA11" s="2311"/>
      <c r="AB11" s="2311"/>
      <c r="AC11" s="2312" t="s">
        <v>896</v>
      </c>
      <c r="AD11" s="2313"/>
      <c r="AE11" s="2313"/>
      <c r="AF11" s="2313"/>
      <c r="AG11" s="2313"/>
      <c r="AH11" s="2313"/>
      <c r="AI11" s="2313"/>
      <c r="AJ11" s="2313"/>
      <c r="AK11" s="2313"/>
      <c r="AL11" s="2314"/>
      <c r="AM11" s="2317" t="s">
        <v>897</v>
      </c>
      <c r="AN11" s="2315" t="s">
        <v>898</v>
      </c>
      <c r="AO11" s="2306" t="s">
        <v>899</v>
      </c>
      <c r="AP11" s="2306"/>
      <c r="AQ11" s="2306"/>
      <c r="AR11" s="2306" t="s">
        <v>900</v>
      </c>
      <c r="AS11" s="2306"/>
      <c r="AT11" s="2306"/>
      <c r="AU11" s="2306" t="s">
        <v>901</v>
      </c>
      <c r="AV11" s="2306"/>
      <c r="AW11" s="2306"/>
      <c r="AX11" s="416"/>
      <c r="AY11" s="416"/>
      <c r="AZ11" s="416"/>
      <c r="BC11" s="412">
        <v>1</v>
      </c>
      <c r="BD11" s="412" t="s">
        <v>902</v>
      </c>
      <c r="BE11" s="391"/>
      <c r="BF11" s="391" t="s">
        <v>903</v>
      </c>
      <c r="BG11" s="391"/>
      <c r="BH11" s="391"/>
      <c r="BI11" s="391"/>
      <c r="BJ11" s="391"/>
    </row>
    <row r="12" spans="1:63" ht="99" customHeight="1">
      <c r="A12" s="1488" t="s">
        <v>904</v>
      </c>
      <c r="B12" s="1488" t="s">
        <v>905</v>
      </c>
      <c r="C12" s="1489" t="s">
        <v>906</v>
      </c>
      <c r="D12" s="1488" t="s">
        <v>907</v>
      </c>
      <c r="E12" s="1488" t="s">
        <v>908</v>
      </c>
      <c r="F12" s="1488" t="s">
        <v>909</v>
      </c>
      <c r="G12" s="1490" t="s">
        <v>910</v>
      </c>
      <c r="H12" s="1490" t="s">
        <v>911</v>
      </c>
      <c r="I12" s="1488" t="s">
        <v>912</v>
      </c>
      <c r="J12" s="1488" t="s">
        <v>913</v>
      </c>
      <c r="K12" s="1488" t="s">
        <v>914</v>
      </c>
      <c r="L12" s="1490" t="s">
        <v>915</v>
      </c>
      <c r="M12" s="1488" t="s">
        <v>821</v>
      </c>
      <c r="N12" s="1489" t="s">
        <v>916</v>
      </c>
      <c r="O12" s="1489" t="s">
        <v>917</v>
      </c>
      <c r="P12" s="1491" t="s">
        <v>825</v>
      </c>
      <c r="Q12" s="1492" t="s">
        <v>918</v>
      </c>
      <c r="R12" s="1493" t="str">
        <f>+CONCATENATE("Curso (",$I$5,")")</f>
        <v>Curso (2025)</v>
      </c>
      <c r="S12" s="1494" t="s">
        <v>919</v>
      </c>
      <c r="T12" s="1495" t="s">
        <v>920</v>
      </c>
      <c r="U12" s="1496" t="s">
        <v>921</v>
      </c>
      <c r="V12" s="1497" t="s">
        <v>922</v>
      </c>
      <c r="W12" s="1498" t="str">
        <f>+CONCATENATE("ESCUELA QUE ASISTE EL NIÑO/A ",$I$5)</f>
        <v>ESCUELA QUE ASISTE EL NIÑO/A 2025</v>
      </c>
      <c r="X12" s="1486" t="s">
        <v>923</v>
      </c>
      <c r="Y12" s="1486" t="s">
        <v>924</v>
      </c>
      <c r="Z12" s="1487" t="s">
        <v>923</v>
      </c>
      <c r="AA12" s="1487" t="s">
        <v>924</v>
      </c>
      <c r="AB12" s="1487" t="s">
        <v>925</v>
      </c>
      <c r="AC12" s="1499" t="s">
        <v>923</v>
      </c>
      <c r="AD12" s="1499" t="s">
        <v>924</v>
      </c>
      <c r="AE12" s="1499" t="s">
        <v>925</v>
      </c>
      <c r="AF12" s="1499" t="s">
        <v>926</v>
      </c>
      <c r="AG12" s="1499" t="s">
        <v>927</v>
      </c>
      <c r="AH12" s="1499" t="s">
        <v>928</v>
      </c>
      <c r="AI12" s="1499" t="s">
        <v>929</v>
      </c>
      <c r="AJ12" s="1499" t="s">
        <v>930</v>
      </c>
      <c r="AK12" s="1499" t="s">
        <v>931</v>
      </c>
      <c r="AL12" s="1499" t="s">
        <v>932</v>
      </c>
      <c r="AM12" s="2318"/>
      <c r="AN12" s="2316"/>
      <c r="AO12" s="1500" t="s">
        <v>933</v>
      </c>
      <c r="AP12" s="1500" t="s">
        <v>934</v>
      </c>
      <c r="AQ12" s="1500" t="s">
        <v>935</v>
      </c>
      <c r="AR12" s="1501" t="s">
        <v>933</v>
      </c>
      <c r="AS12" s="1501" t="s">
        <v>934</v>
      </c>
      <c r="AT12" s="1501" t="s">
        <v>935</v>
      </c>
      <c r="AU12" s="1502" t="s">
        <v>933</v>
      </c>
      <c r="AV12" s="1500" t="s">
        <v>934</v>
      </c>
      <c r="AW12" s="1500" t="s">
        <v>936</v>
      </c>
      <c r="AX12" s="1503" t="s">
        <v>937</v>
      </c>
      <c r="AY12" s="416"/>
      <c r="AZ12" s="416"/>
      <c r="BC12" s="412">
        <v>2</v>
      </c>
      <c r="BD12" s="417" t="s">
        <v>938</v>
      </c>
      <c r="BE12" s="391"/>
      <c r="BF12" s="391"/>
      <c r="BG12" s="391"/>
      <c r="BH12" s="391"/>
      <c r="BI12" s="391"/>
      <c r="BJ12" s="391"/>
    </row>
    <row r="13" spans="1:63" s="418" customFormat="1" ht="13.5" customHeight="1">
      <c r="A13" s="1504"/>
      <c r="B13" s="1504"/>
      <c r="C13" s="1505">
        <f>+COUNTIF(C14:C678,"&gt;0")</f>
        <v>0</v>
      </c>
      <c r="D13" s="1505"/>
      <c r="E13" s="1504"/>
      <c r="F13" s="1504"/>
      <c r="G13" s="1505"/>
      <c r="H13" s="1505"/>
      <c r="I13" s="1505"/>
      <c r="J13" s="1505"/>
      <c r="K13" s="1505"/>
      <c r="L13" s="1505"/>
      <c r="M13" s="1505"/>
      <c r="N13" s="1505"/>
      <c r="O13" s="1505"/>
      <c r="P13" s="1505"/>
      <c r="Q13" s="1506">
        <f>+COUNTIF(Q14:Q678,"1")</f>
        <v>0</v>
      </c>
      <c r="R13" s="1507"/>
      <c r="S13" s="1505">
        <f>+COUNTIF(S14:S678,"SI")</f>
        <v>0</v>
      </c>
      <c r="T13" s="1505"/>
      <c r="U13" s="1505"/>
      <c r="V13" s="1505">
        <f>+COUNTIF(V14:V678,2)</f>
        <v>0</v>
      </c>
      <c r="W13" s="1505">
        <f>+COUNTIF(W14:W678,3)</f>
        <v>0</v>
      </c>
      <c r="X13" s="1508">
        <f>+COUNTIF(X14:X678,"P")</f>
        <v>0</v>
      </c>
      <c r="Y13" s="1508">
        <f>+COUNTIF(Y14:Y678,"SI")</f>
        <v>0</v>
      </c>
      <c r="Z13" s="1508">
        <f>+COUNTIF(Z14:Z678,"P")</f>
        <v>0</v>
      </c>
      <c r="AA13" s="1508">
        <f>+COUNTIF(AA14:AA678,"P")</f>
        <v>0</v>
      </c>
      <c r="AB13" s="1508">
        <f>+COUNTIF(AB14:AB678,"P")</f>
        <v>0</v>
      </c>
      <c r="AC13" s="1508">
        <f t="shared" ref="AC13:AL13" si="0">+COUNTIF(AC14:AC678,"P")</f>
        <v>0</v>
      </c>
      <c r="AD13" s="1508">
        <f t="shared" si="0"/>
        <v>0</v>
      </c>
      <c r="AE13" s="1508">
        <f t="shared" si="0"/>
        <v>0</v>
      </c>
      <c r="AF13" s="1508">
        <f t="shared" si="0"/>
        <v>0</v>
      </c>
      <c r="AG13" s="1508">
        <f t="shared" si="0"/>
        <v>0</v>
      </c>
      <c r="AH13" s="1508">
        <f t="shared" si="0"/>
        <v>0</v>
      </c>
      <c r="AI13" s="1508">
        <f t="shared" si="0"/>
        <v>0</v>
      </c>
      <c r="AJ13" s="1508">
        <f t="shared" si="0"/>
        <v>0</v>
      </c>
      <c r="AK13" s="1508">
        <f t="shared" si="0"/>
        <v>0</v>
      </c>
      <c r="AL13" s="1508">
        <f t="shared" si="0"/>
        <v>0</v>
      </c>
      <c r="AM13" s="1508"/>
      <c r="AN13" s="1509">
        <f>+COUNTIF(AN14:AN678,1)</f>
        <v>0</v>
      </c>
      <c r="AO13" s="1509">
        <f>SUM(AO14:AO678)</f>
        <v>0</v>
      </c>
      <c r="AP13" s="1509">
        <f>SUM(AP14:AP678)</f>
        <v>0</v>
      </c>
      <c r="AQ13" s="1510" t="str">
        <f>+IF(ISERROR(AP13/AO13),"",AP13/AO13)</f>
        <v/>
      </c>
      <c r="AR13" s="1509">
        <f>SUM(AR14:AR678)</f>
        <v>0</v>
      </c>
      <c r="AS13" s="1509">
        <f>SUM(AS14:AS678)</f>
        <v>0</v>
      </c>
      <c r="AT13" s="1510" t="str">
        <f>+IF(ISERROR(AS13/AR13),"",AS13/AR13)</f>
        <v/>
      </c>
      <c r="AU13" s="1509">
        <f>SUM(AU14:AU678)</f>
        <v>0</v>
      </c>
      <c r="AV13" s="1509">
        <f>SUM(AV14:AV678)</f>
        <v>0</v>
      </c>
      <c r="AW13" s="1510" t="str">
        <f>+IF(ISERROR(AV13/AU13),"",AV13/AU13)</f>
        <v/>
      </c>
      <c r="AX13" s="1510"/>
      <c r="BC13" s="417">
        <v>3</v>
      </c>
      <c r="BD13" s="417" t="s">
        <v>939</v>
      </c>
      <c r="BE13" s="417"/>
      <c r="BF13" s="417"/>
      <c r="BG13" s="417"/>
      <c r="BH13" s="417"/>
      <c r="BI13" s="417"/>
      <c r="BJ13" s="417"/>
    </row>
    <row r="14" spans="1:63" s="418" customFormat="1" ht="13.5" customHeight="1">
      <c r="A14" s="1504">
        <f>'F5 ESTUDIANTES PREVENCIÓN'!D7</f>
        <v>0</v>
      </c>
      <c r="B14" s="1504">
        <f>'F5 ESTUDIANTES PREVENCIÓN'!A7</f>
        <v>0</v>
      </c>
      <c r="C14" s="1511">
        <f>'F5 ESTUDIANTES PREVENCIÓN'!F7</f>
        <v>0</v>
      </c>
      <c r="D14" s="1512">
        <f>'F5 ESTUDIANTES PREVENCIÓN'!G7</f>
        <v>0</v>
      </c>
      <c r="E14" s="1504">
        <f>'F5 ESTUDIANTES PREVENCIÓN'!K7</f>
        <v>0</v>
      </c>
      <c r="F14" s="1504">
        <f>'F5 ESTUDIANTES PREVENCIÓN'!J7</f>
        <v>0</v>
      </c>
      <c r="G14" s="1513">
        <f>'F5 ESTUDIANTES PREVENCIÓN'!L7</f>
        <v>0</v>
      </c>
      <c r="H14" s="1504">
        <f>'F5 ESTUDIANTES PREVENCIÓN'!M7</f>
        <v>0</v>
      </c>
      <c r="I14" s="1514">
        <f>'F5 ESTUDIANTES PREVENCIÓN'!N7</f>
        <v>0</v>
      </c>
      <c r="J14" s="1514">
        <f>'F5 ESTUDIANTES PREVENCIÓN'!O7</f>
        <v>0</v>
      </c>
      <c r="K14" s="1514">
        <f>'F5 ESTUDIANTES PREVENCIÓN'!P7</f>
        <v>0</v>
      </c>
      <c r="L14" s="1515">
        <f>'F5 ESTUDIANTES PREVENCIÓN'!Q7</f>
        <v>0</v>
      </c>
      <c r="M14" s="1511">
        <f>'F5 ESTUDIANTES PREVENCIÓN'!R7</f>
        <v>0</v>
      </c>
      <c r="N14" s="1504">
        <f>'F5 ESTUDIANTES PREVENCIÓN'!T7</f>
        <v>0</v>
      </c>
      <c r="O14" s="1504">
        <f>'F5 ESTUDIANTES PREVENCIÓN'!U7</f>
        <v>0</v>
      </c>
      <c r="P14" s="1504">
        <f>'F5 ESTUDIANTES PREVENCIÓN'!V7</f>
        <v>0</v>
      </c>
      <c r="Q14" s="1504">
        <f>'F5 ESTUDIANTES PREVENCIÓN'!AU7</f>
        <v>0</v>
      </c>
      <c r="R14" s="1516"/>
      <c r="S14" s="1517"/>
      <c r="T14" s="1516"/>
      <c r="U14" s="1518"/>
      <c r="V14" s="1516"/>
      <c r="W14" s="1516"/>
      <c r="X14" s="1516"/>
      <c r="Y14" s="1516"/>
      <c r="Z14" s="1516"/>
      <c r="AA14" s="1516"/>
      <c r="AB14" s="1516"/>
      <c r="AC14" s="1516"/>
      <c r="AD14" s="1516"/>
      <c r="AE14" s="1516"/>
      <c r="AF14" s="1516"/>
      <c r="AG14" s="1516"/>
      <c r="AH14" s="1516"/>
      <c r="AI14" s="1516"/>
      <c r="AJ14" s="1516"/>
      <c r="AK14" s="1516"/>
      <c r="AL14" s="1516"/>
      <c r="AM14" s="1516"/>
      <c r="AN14" s="1516"/>
      <c r="AO14" s="1519">
        <f t="shared" ref="AO14:AO74" si="1">+COUNTA(X14:Y14)</f>
        <v>0</v>
      </c>
      <c r="AP14" s="1519">
        <f t="shared" ref="AP14:AP77" si="2">+COUNTIF($X14:$Y14,"P")</f>
        <v>0</v>
      </c>
      <c r="AQ14" s="1520" t="str">
        <f t="shared" ref="AQ14:AQ74" si="3">+IF(ISERROR(AP14/AO14),"",AP14/AO14)</f>
        <v/>
      </c>
      <c r="AR14" s="1519">
        <f t="shared" ref="AR14:AR74" si="4">+COUNTA(Z14:AB14)</f>
        <v>0</v>
      </c>
      <c r="AS14" s="1519">
        <f t="shared" ref="AS14:AS77" si="5">+COUNTIF($Z14:$AB14,"P")</f>
        <v>0</v>
      </c>
      <c r="AT14" s="1520" t="str">
        <f t="shared" ref="AT14:AT74" si="6">+IF(ISERROR(AS14/AR14),"",AS14/AR14)</f>
        <v/>
      </c>
      <c r="AU14" s="1519">
        <f t="shared" ref="AU14:AU77" si="7">+COUNTA($AC14:$AL14)</f>
        <v>0</v>
      </c>
      <c r="AV14" s="1519">
        <f t="shared" ref="AV14:AV77" si="8">+COUNTIF($AC14:$AL14,"P")</f>
        <v>0</v>
      </c>
      <c r="AW14" s="1520" t="str">
        <f t="shared" ref="AW14:AW74" si="9">+IF(ISERROR(AV14/AU14),"",AV14/AU14)</f>
        <v/>
      </c>
      <c r="AX14" s="1521"/>
      <c r="BC14" s="419">
        <v>4</v>
      </c>
      <c r="BD14" s="417" t="s">
        <v>940</v>
      </c>
      <c r="BE14" s="417"/>
      <c r="BF14" s="417"/>
      <c r="BG14" s="417"/>
      <c r="BH14" s="417"/>
      <c r="BI14" s="417"/>
      <c r="BJ14" s="417"/>
    </row>
    <row r="15" spans="1:63" s="418" customFormat="1" ht="13.5" customHeight="1">
      <c r="A15" s="1504">
        <f>'F5 ESTUDIANTES PREVENCIÓN'!D8</f>
        <v>0</v>
      </c>
      <c r="B15" s="1504">
        <f>'F5 ESTUDIANTES PREVENCIÓN'!A8</f>
        <v>0</v>
      </c>
      <c r="C15" s="1511">
        <f>'F5 ESTUDIANTES PREVENCIÓN'!F8</f>
        <v>0</v>
      </c>
      <c r="D15" s="1512">
        <f>'F5 ESTUDIANTES PREVENCIÓN'!G8</f>
        <v>0</v>
      </c>
      <c r="E15" s="1504">
        <f>'F5 ESTUDIANTES PREVENCIÓN'!K8</f>
        <v>0</v>
      </c>
      <c r="F15" s="1504">
        <f>'F5 ESTUDIANTES PREVENCIÓN'!J8</f>
        <v>0</v>
      </c>
      <c r="G15" s="1513">
        <f>'F5 ESTUDIANTES PREVENCIÓN'!L8</f>
        <v>0</v>
      </c>
      <c r="H15" s="1504">
        <f>'F5 ESTUDIANTES PREVENCIÓN'!M8</f>
        <v>0</v>
      </c>
      <c r="I15" s="1514">
        <f>'F5 ESTUDIANTES PREVENCIÓN'!N8</f>
        <v>0</v>
      </c>
      <c r="J15" s="1514">
        <f>'F5 ESTUDIANTES PREVENCIÓN'!O8</f>
        <v>0</v>
      </c>
      <c r="K15" s="1514">
        <f>'F5 ESTUDIANTES PREVENCIÓN'!P8</f>
        <v>0</v>
      </c>
      <c r="L15" s="1515">
        <f>'F5 ESTUDIANTES PREVENCIÓN'!Q8</f>
        <v>0</v>
      </c>
      <c r="M15" s="1511">
        <f>'F5 ESTUDIANTES PREVENCIÓN'!R8</f>
        <v>0</v>
      </c>
      <c r="N15" s="1504">
        <f>'F5 ESTUDIANTES PREVENCIÓN'!T8</f>
        <v>0</v>
      </c>
      <c r="O15" s="1504">
        <f>'F5 ESTUDIANTES PREVENCIÓN'!U8</f>
        <v>0</v>
      </c>
      <c r="P15" s="1504">
        <f>'F5 ESTUDIANTES PREVENCIÓN'!V8</f>
        <v>0</v>
      </c>
      <c r="Q15" s="1504">
        <f>'F5 ESTUDIANTES PREVENCIÓN'!AU8</f>
        <v>0</v>
      </c>
      <c r="R15" s="1516"/>
      <c r="S15" s="1517"/>
      <c r="T15" s="1516"/>
      <c r="U15" s="1518"/>
      <c r="V15" s="1516"/>
      <c r="W15" s="1516"/>
      <c r="X15" s="1516"/>
      <c r="Y15" s="1516"/>
      <c r="Z15" s="1516"/>
      <c r="AA15" s="1516"/>
      <c r="AB15" s="1516"/>
      <c r="AC15" s="1516"/>
      <c r="AD15" s="1516"/>
      <c r="AE15" s="1516"/>
      <c r="AF15" s="1516"/>
      <c r="AG15" s="1516"/>
      <c r="AH15" s="1516"/>
      <c r="AI15" s="1516"/>
      <c r="AJ15" s="1516"/>
      <c r="AK15" s="1516"/>
      <c r="AL15" s="1516"/>
      <c r="AM15" s="1516"/>
      <c r="AN15" s="1516"/>
      <c r="AO15" s="1519">
        <f t="shared" si="1"/>
        <v>0</v>
      </c>
      <c r="AP15" s="1519">
        <f t="shared" si="2"/>
        <v>0</v>
      </c>
      <c r="AQ15" s="1520" t="str">
        <f t="shared" si="3"/>
        <v/>
      </c>
      <c r="AR15" s="1519">
        <f t="shared" si="4"/>
        <v>0</v>
      </c>
      <c r="AS15" s="1519">
        <f t="shared" si="5"/>
        <v>0</v>
      </c>
      <c r="AT15" s="1520" t="str">
        <f t="shared" si="6"/>
        <v/>
      </c>
      <c r="AU15" s="1519">
        <f t="shared" si="7"/>
        <v>0</v>
      </c>
      <c r="AV15" s="1519">
        <f t="shared" si="8"/>
        <v>0</v>
      </c>
      <c r="AW15" s="1520" t="str">
        <f t="shared" si="9"/>
        <v/>
      </c>
      <c r="AX15" s="1521"/>
      <c r="BC15" s="417">
        <v>5</v>
      </c>
      <c r="BD15" s="417"/>
      <c r="BE15" s="417"/>
      <c r="BF15" s="417"/>
      <c r="BG15" s="417"/>
      <c r="BH15" s="417"/>
      <c r="BI15" s="417"/>
      <c r="BJ15" s="417"/>
    </row>
    <row r="16" spans="1:63" s="418" customFormat="1" ht="13.5" customHeight="1">
      <c r="A16" s="1504">
        <f>'F5 ESTUDIANTES PREVENCIÓN'!D9</f>
        <v>0</v>
      </c>
      <c r="B16" s="1504">
        <f>'F5 ESTUDIANTES PREVENCIÓN'!A9</f>
        <v>0</v>
      </c>
      <c r="C16" s="1511">
        <f>'F5 ESTUDIANTES PREVENCIÓN'!F9</f>
        <v>0</v>
      </c>
      <c r="D16" s="1512">
        <f>'F5 ESTUDIANTES PREVENCIÓN'!G9</f>
        <v>0</v>
      </c>
      <c r="E16" s="1504">
        <f>'F5 ESTUDIANTES PREVENCIÓN'!K9</f>
        <v>0</v>
      </c>
      <c r="F16" s="1504">
        <f>'F5 ESTUDIANTES PREVENCIÓN'!J9</f>
        <v>0</v>
      </c>
      <c r="G16" s="1513">
        <f>'F5 ESTUDIANTES PREVENCIÓN'!L9</f>
        <v>0</v>
      </c>
      <c r="H16" s="1504">
        <f>'F5 ESTUDIANTES PREVENCIÓN'!M9</f>
        <v>0</v>
      </c>
      <c r="I16" s="1514">
        <f>'F5 ESTUDIANTES PREVENCIÓN'!N9</f>
        <v>0</v>
      </c>
      <c r="J16" s="1514">
        <f>'F5 ESTUDIANTES PREVENCIÓN'!O9</f>
        <v>0</v>
      </c>
      <c r="K16" s="1514">
        <f>'F5 ESTUDIANTES PREVENCIÓN'!P9</f>
        <v>0</v>
      </c>
      <c r="L16" s="1515">
        <f>'F5 ESTUDIANTES PREVENCIÓN'!Q9</f>
        <v>0</v>
      </c>
      <c r="M16" s="1511">
        <f>'F5 ESTUDIANTES PREVENCIÓN'!R9</f>
        <v>0</v>
      </c>
      <c r="N16" s="1504">
        <f>'F5 ESTUDIANTES PREVENCIÓN'!T9</f>
        <v>0</v>
      </c>
      <c r="O16" s="1504">
        <f>'F5 ESTUDIANTES PREVENCIÓN'!U9</f>
        <v>0</v>
      </c>
      <c r="P16" s="1504">
        <f>'F5 ESTUDIANTES PREVENCIÓN'!V9</f>
        <v>0</v>
      </c>
      <c r="Q16" s="1504">
        <f>'F5 ESTUDIANTES PREVENCIÓN'!AU9</f>
        <v>0</v>
      </c>
      <c r="R16" s="1516"/>
      <c r="S16" s="1517"/>
      <c r="T16" s="1516"/>
      <c r="U16" s="1518"/>
      <c r="V16" s="1516"/>
      <c r="W16" s="1516"/>
      <c r="X16" s="1516"/>
      <c r="Y16" s="1516"/>
      <c r="Z16" s="1516"/>
      <c r="AA16" s="1516"/>
      <c r="AB16" s="1516"/>
      <c r="AC16" s="1516"/>
      <c r="AD16" s="1516"/>
      <c r="AE16" s="1516"/>
      <c r="AF16" s="1516"/>
      <c r="AG16" s="1516"/>
      <c r="AH16" s="1516"/>
      <c r="AI16" s="1516"/>
      <c r="AJ16" s="1516"/>
      <c r="AK16" s="1516"/>
      <c r="AL16" s="1516"/>
      <c r="AM16" s="1516"/>
      <c r="AN16" s="1516"/>
      <c r="AO16" s="1519">
        <f t="shared" si="1"/>
        <v>0</v>
      </c>
      <c r="AP16" s="1519">
        <f t="shared" si="2"/>
        <v>0</v>
      </c>
      <c r="AQ16" s="1520" t="str">
        <f t="shared" si="3"/>
        <v/>
      </c>
      <c r="AR16" s="1519">
        <f t="shared" si="4"/>
        <v>0</v>
      </c>
      <c r="AS16" s="1519">
        <f t="shared" si="5"/>
        <v>0</v>
      </c>
      <c r="AT16" s="1520" t="str">
        <f t="shared" si="6"/>
        <v/>
      </c>
      <c r="AU16" s="1519">
        <f t="shared" si="7"/>
        <v>0</v>
      </c>
      <c r="AV16" s="1519">
        <f t="shared" si="8"/>
        <v>0</v>
      </c>
      <c r="AW16" s="1520" t="str">
        <f t="shared" si="9"/>
        <v/>
      </c>
      <c r="AX16" s="1521"/>
      <c r="BC16" s="417">
        <v>6</v>
      </c>
      <c r="BD16" s="417"/>
      <c r="BE16" s="417"/>
      <c r="BF16" s="417"/>
      <c r="BG16" s="417"/>
      <c r="BH16" s="417"/>
      <c r="BI16" s="417"/>
      <c r="BJ16" s="417"/>
    </row>
    <row r="17" spans="1:62" s="418" customFormat="1" ht="13.5" customHeight="1">
      <c r="A17" s="1504">
        <f>'F5 ESTUDIANTES PREVENCIÓN'!D10</f>
        <v>0</v>
      </c>
      <c r="B17" s="1504">
        <f>'F5 ESTUDIANTES PREVENCIÓN'!A10</f>
        <v>0</v>
      </c>
      <c r="C17" s="1511">
        <f>'F5 ESTUDIANTES PREVENCIÓN'!F10</f>
        <v>0</v>
      </c>
      <c r="D17" s="1512">
        <f>'F5 ESTUDIANTES PREVENCIÓN'!G10</f>
        <v>0</v>
      </c>
      <c r="E17" s="1504">
        <f>'F5 ESTUDIANTES PREVENCIÓN'!K10</f>
        <v>0</v>
      </c>
      <c r="F17" s="1504">
        <f>'F5 ESTUDIANTES PREVENCIÓN'!J10</f>
        <v>0</v>
      </c>
      <c r="G17" s="1513">
        <f>'F5 ESTUDIANTES PREVENCIÓN'!L10</f>
        <v>0</v>
      </c>
      <c r="H17" s="1504">
        <f>'F5 ESTUDIANTES PREVENCIÓN'!M10</f>
        <v>0</v>
      </c>
      <c r="I17" s="1514">
        <f>'F5 ESTUDIANTES PREVENCIÓN'!N10</f>
        <v>0</v>
      </c>
      <c r="J17" s="1514">
        <f>'F5 ESTUDIANTES PREVENCIÓN'!O10</f>
        <v>0</v>
      </c>
      <c r="K17" s="1514">
        <f>'F5 ESTUDIANTES PREVENCIÓN'!P10</f>
        <v>0</v>
      </c>
      <c r="L17" s="1515">
        <f>'F5 ESTUDIANTES PREVENCIÓN'!Q10</f>
        <v>0</v>
      </c>
      <c r="M17" s="1511">
        <f>'F5 ESTUDIANTES PREVENCIÓN'!R10</f>
        <v>0</v>
      </c>
      <c r="N17" s="1504">
        <f>'F5 ESTUDIANTES PREVENCIÓN'!T10</f>
        <v>0</v>
      </c>
      <c r="O17" s="1504">
        <f>'F5 ESTUDIANTES PREVENCIÓN'!U10</f>
        <v>0</v>
      </c>
      <c r="P17" s="1504">
        <f>'F5 ESTUDIANTES PREVENCIÓN'!V10</f>
        <v>0</v>
      </c>
      <c r="Q17" s="1504">
        <f>'F5 ESTUDIANTES PREVENCIÓN'!AU10</f>
        <v>0</v>
      </c>
      <c r="R17" s="1516"/>
      <c r="S17" s="1517"/>
      <c r="T17" s="1516"/>
      <c r="U17" s="1518"/>
      <c r="V17" s="1516"/>
      <c r="W17" s="1516"/>
      <c r="X17" s="1516"/>
      <c r="Y17" s="1516"/>
      <c r="Z17" s="1516"/>
      <c r="AA17" s="1516"/>
      <c r="AB17" s="1516"/>
      <c r="AC17" s="1516"/>
      <c r="AD17" s="1516"/>
      <c r="AE17" s="1516"/>
      <c r="AF17" s="1516"/>
      <c r="AG17" s="1516"/>
      <c r="AH17" s="1516"/>
      <c r="AI17" s="1516"/>
      <c r="AJ17" s="1516"/>
      <c r="AK17" s="1516"/>
      <c r="AL17" s="1516"/>
      <c r="AM17" s="1516"/>
      <c r="AN17" s="1516"/>
      <c r="AO17" s="1519">
        <f t="shared" si="1"/>
        <v>0</v>
      </c>
      <c r="AP17" s="1519">
        <f t="shared" si="2"/>
        <v>0</v>
      </c>
      <c r="AQ17" s="1520" t="str">
        <f t="shared" si="3"/>
        <v/>
      </c>
      <c r="AR17" s="1519">
        <f t="shared" si="4"/>
        <v>0</v>
      </c>
      <c r="AS17" s="1519">
        <f t="shared" si="5"/>
        <v>0</v>
      </c>
      <c r="AT17" s="1520" t="str">
        <f t="shared" si="6"/>
        <v/>
      </c>
      <c r="AU17" s="1519">
        <f t="shared" si="7"/>
        <v>0</v>
      </c>
      <c r="AV17" s="1519">
        <f t="shared" si="8"/>
        <v>0</v>
      </c>
      <c r="AW17" s="1520" t="str">
        <f t="shared" si="9"/>
        <v/>
      </c>
      <c r="AX17" s="1521"/>
      <c r="BC17" s="417"/>
      <c r="BD17" s="417"/>
      <c r="BE17" s="417"/>
      <c r="BF17" s="417"/>
      <c r="BG17" s="417"/>
      <c r="BH17" s="417"/>
      <c r="BI17" s="417"/>
      <c r="BJ17" s="417"/>
    </row>
    <row r="18" spans="1:62" s="418" customFormat="1" ht="13.5" customHeight="1">
      <c r="A18" s="1504">
        <f>'F5 ESTUDIANTES PREVENCIÓN'!D11</f>
        <v>0</v>
      </c>
      <c r="B18" s="1504">
        <f>'F5 ESTUDIANTES PREVENCIÓN'!A11</f>
        <v>0</v>
      </c>
      <c r="C18" s="1511">
        <f>'F5 ESTUDIANTES PREVENCIÓN'!F11</f>
        <v>0</v>
      </c>
      <c r="D18" s="1512">
        <f>'F5 ESTUDIANTES PREVENCIÓN'!G11</f>
        <v>0</v>
      </c>
      <c r="E18" s="1504">
        <f>'F5 ESTUDIANTES PREVENCIÓN'!K11</f>
        <v>0</v>
      </c>
      <c r="F18" s="1504">
        <f>'F5 ESTUDIANTES PREVENCIÓN'!J11</f>
        <v>0</v>
      </c>
      <c r="G18" s="1513">
        <f>'F5 ESTUDIANTES PREVENCIÓN'!L11</f>
        <v>0</v>
      </c>
      <c r="H18" s="1504">
        <f>'F5 ESTUDIANTES PREVENCIÓN'!M11</f>
        <v>0</v>
      </c>
      <c r="I18" s="1514">
        <f>'F5 ESTUDIANTES PREVENCIÓN'!N11</f>
        <v>0</v>
      </c>
      <c r="J18" s="1514">
        <f>'F5 ESTUDIANTES PREVENCIÓN'!O11</f>
        <v>0</v>
      </c>
      <c r="K18" s="1514">
        <f>'F5 ESTUDIANTES PREVENCIÓN'!P11</f>
        <v>0</v>
      </c>
      <c r="L18" s="1515">
        <f>'F5 ESTUDIANTES PREVENCIÓN'!Q11</f>
        <v>0</v>
      </c>
      <c r="M18" s="1511">
        <f>'F5 ESTUDIANTES PREVENCIÓN'!R11</f>
        <v>0</v>
      </c>
      <c r="N18" s="1504">
        <f>'F5 ESTUDIANTES PREVENCIÓN'!T11</f>
        <v>0</v>
      </c>
      <c r="O18" s="1504">
        <f>'F5 ESTUDIANTES PREVENCIÓN'!U11</f>
        <v>0</v>
      </c>
      <c r="P18" s="1504">
        <f>'F5 ESTUDIANTES PREVENCIÓN'!V11</f>
        <v>0</v>
      </c>
      <c r="Q18" s="1504">
        <f>'F5 ESTUDIANTES PREVENCIÓN'!AU11</f>
        <v>0</v>
      </c>
      <c r="R18" s="1516"/>
      <c r="S18" s="1517"/>
      <c r="T18" s="1516"/>
      <c r="U18" s="1518"/>
      <c r="V18" s="1516"/>
      <c r="W18" s="1516"/>
      <c r="X18" s="1516"/>
      <c r="Y18" s="1516"/>
      <c r="Z18" s="1516"/>
      <c r="AA18" s="1516"/>
      <c r="AB18" s="1516"/>
      <c r="AC18" s="1516"/>
      <c r="AD18" s="1516"/>
      <c r="AE18" s="1516"/>
      <c r="AF18" s="1516"/>
      <c r="AG18" s="1516"/>
      <c r="AH18" s="1516"/>
      <c r="AI18" s="1516"/>
      <c r="AJ18" s="1516"/>
      <c r="AK18" s="1516"/>
      <c r="AL18" s="1516"/>
      <c r="AM18" s="1516"/>
      <c r="AN18" s="1516"/>
      <c r="AO18" s="1519">
        <f t="shared" si="1"/>
        <v>0</v>
      </c>
      <c r="AP18" s="1519">
        <f t="shared" si="2"/>
        <v>0</v>
      </c>
      <c r="AQ18" s="1520" t="str">
        <f t="shared" si="3"/>
        <v/>
      </c>
      <c r="AR18" s="1519">
        <f t="shared" si="4"/>
        <v>0</v>
      </c>
      <c r="AS18" s="1519">
        <f t="shared" si="5"/>
        <v>0</v>
      </c>
      <c r="AT18" s="1520" t="str">
        <f t="shared" si="6"/>
        <v/>
      </c>
      <c r="AU18" s="1519">
        <f t="shared" si="7"/>
        <v>0</v>
      </c>
      <c r="AV18" s="1519">
        <f t="shared" si="8"/>
        <v>0</v>
      </c>
      <c r="AW18" s="1520" t="str">
        <f t="shared" si="9"/>
        <v/>
      </c>
      <c r="AX18" s="1521"/>
      <c r="BC18" s="417"/>
      <c r="BD18" s="417"/>
      <c r="BE18" s="417"/>
      <c r="BF18" s="417"/>
      <c r="BG18" s="417"/>
      <c r="BH18" s="417"/>
      <c r="BI18" s="417"/>
      <c r="BJ18" s="417"/>
    </row>
    <row r="19" spans="1:62" s="418" customFormat="1" ht="13.5" customHeight="1">
      <c r="A19" s="1504">
        <f>'F5 ESTUDIANTES PREVENCIÓN'!D12</f>
        <v>0</v>
      </c>
      <c r="B19" s="1504">
        <f>'F5 ESTUDIANTES PREVENCIÓN'!A12</f>
        <v>0</v>
      </c>
      <c r="C19" s="1511">
        <f>'F5 ESTUDIANTES PREVENCIÓN'!F12</f>
        <v>0</v>
      </c>
      <c r="D19" s="1512">
        <f>'F5 ESTUDIANTES PREVENCIÓN'!G12</f>
        <v>0</v>
      </c>
      <c r="E19" s="1504">
        <f>'F5 ESTUDIANTES PREVENCIÓN'!K12</f>
        <v>0</v>
      </c>
      <c r="F19" s="1504">
        <f>'F5 ESTUDIANTES PREVENCIÓN'!J12</f>
        <v>0</v>
      </c>
      <c r="G19" s="1513">
        <f>'F5 ESTUDIANTES PREVENCIÓN'!L12</f>
        <v>0</v>
      </c>
      <c r="H19" s="1504">
        <f>'F5 ESTUDIANTES PREVENCIÓN'!M12</f>
        <v>0</v>
      </c>
      <c r="I19" s="1514">
        <f>'F5 ESTUDIANTES PREVENCIÓN'!N12</f>
        <v>0</v>
      </c>
      <c r="J19" s="1514">
        <f>'F5 ESTUDIANTES PREVENCIÓN'!O12</f>
        <v>0</v>
      </c>
      <c r="K19" s="1514">
        <f>'F5 ESTUDIANTES PREVENCIÓN'!P12</f>
        <v>0</v>
      </c>
      <c r="L19" s="1515">
        <f>'F5 ESTUDIANTES PREVENCIÓN'!Q12</f>
        <v>0</v>
      </c>
      <c r="M19" s="1511">
        <f>'F5 ESTUDIANTES PREVENCIÓN'!R12</f>
        <v>0</v>
      </c>
      <c r="N19" s="1504">
        <f>'F5 ESTUDIANTES PREVENCIÓN'!T12</f>
        <v>0</v>
      </c>
      <c r="O19" s="1504">
        <f>'F5 ESTUDIANTES PREVENCIÓN'!U12</f>
        <v>0</v>
      </c>
      <c r="P19" s="1504">
        <f>'F5 ESTUDIANTES PREVENCIÓN'!V12</f>
        <v>0</v>
      </c>
      <c r="Q19" s="1504">
        <f>'F5 ESTUDIANTES PREVENCIÓN'!AU12</f>
        <v>0</v>
      </c>
      <c r="R19" s="1516"/>
      <c r="S19" s="1517"/>
      <c r="T19" s="1516"/>
      <c r="U19" s="1518"/>
      <c r="V19" s="1516"/>
      <c r="W19" s="1516"/>
      <c r="X19" s="1516"/>
      <c r="Y19" s="1516"/>
      <c r="Z19" s="1516"/>
      <c r="AA19" s="1516"/>
      <c r="AB19" s="1516"/>
      <c r="AC19" s="1516"/>
      <c r="AD19" s="1516"/>
      <c r="AE19" s="1516"/>
      <c r="AF19" s="1516"/>
      <c r="AG19" s="1516"/>
      <c r="AH19" s="1516"/>
      <c r="AI19" s="1516"/>
      <c r="AJ19" s="1516"/>
      <c r="AK19" s="1516"/>
      <c r="AL19" s="1516"/>
      <c r="AM19" s="1516"/>
      <c r="AN19" s="1516"/>
      <c r="AO19" s="1519">
        <f t="shared" si="1"/>
        <v>0</v>
      </c>
      <c r="AP19" s="1519">
        <f t="shared" si="2"/>
        <v>0</v>
      </c>
      <c r="AQ19" s="1520" t="str">
        <f t="shared" si="3"/>
        <v/>
      </c>
      <c r="AR19" s="1519">
        <f t="shared" si="4"/>
        <v>0</v>
      </c>
      <c r="AS19" s="1519">
        <f t="shared" si="5"/>
        <v>0</v>
      </c>
      <c r="AT19" s="1520" t="str">
        <f t="shared" si="6"/>
        <v/>
      </c>
      <c r="AU19" s="1519">
        <f t="shared" si="7"/>
        <v>0</v>
      </c>
      <c r="AV19" s="1519">
        <f t="shared" si="8"/>
        <v>0</v>
      </c>
      <c r="AW19" s="1520" t="str">
        <f t="shared" si="9"/>
        <v/>
      </c>
      <c r="AX19" s="1521"/>
      <c r="BC19" s="417"/>
      <c r="BD19" s="417"/>
      <c r="BE19" s="417"/>
      <c r="BF19" s="417"/>
      <c r="BG19" s="417"/>
      <c r="BH19" s="417"/>
      <c r="BI19" s="417"/>
      <c r="BJ19" s="417"/>
    </row>
    <row r="20" spans="1:62" s="418" customFormat="1" ht="13.5" customHeight="1">
      <c r="A20" s="1504">
        <f>'F5 ESTUDIANTES PREVENCIÓN'!D13</f>
        <v>0</v>
      </c>
      <c r="B20" s="1504">
        <f>'F5 ESTUDIANTES PREVENCIÓN'!A13</f>
        <v>0</v>
      </c>
      <c r="C20" s="1511">
        <f>'F5 ESTUDIANTES PREVENCIÓN'!F13</f>
        <v>0</v>
      </c>
      <c r="D20" s="1512">
        <f>'F5 ESTUDIANTES PREVENCIÓN'!G13</f>
        <v>0</v>
      </c>
      <c r="E20" s="1504">
        <f>'F5 ESTUDIANTES PREVENCIÓN'!K13</f>
        <v>0</v>
      </c>
      <c r="F20" s="1504">
        <f>'F5 ESTUDIANTES PREVENCIÓN'!J13</f>
        <v>0</v>
      </c>
      <c r="G20" s="1513">
        <f>'F5 ESTUDIANTES PREVENCIÓN'!L13</f>
        <v>0</v>
      </c>
      <c r="H20" s="1504">
        <f>'F5 ESTUDIANTES PREVENCIÓN'!M13</f>
        <v>0</v>
      </c>
      <c r="I20" s="1514">
        <f>'F5 ESTUDIANTES PREVENCIÓN'!N13</f>
        <v>0</v>
      </c>
      <c r="J20" s="1514">
        <f>'F5 ESTUDIANTES PREVENCIÓN'!O13</f>
        <v>0</v>
      </c>
      <c r="K20" s="1514">
        <f>'F5 ESTUDIANTES PREVENCIÓN'!P13</f>
        <v>0</v>
      </c>
      <c r="L20" s="1515">
        <f>'F5 ESTUDIANTES PREVENCIÓN'!Q13</f>
        <v>0</v>
      </c>
      <c r="M20" s="1511">
        <f>'F5 ESTUDIANTES PREVENCIÓN'!R13</f>
        <v>0</v>
      </c>
      <c r="N20" s="1504">
        <f>'F5 ESTUDIANTES PREVENCIÓN'!T13</f>
        <v>0</v>
      </c>
      <c r="O20" s="1504">
        <f>'F5 ESTUDIANTES PREVENCIÓN'!U13</f>
        <v>0</v>
      </c>
      <c r="P20" s="1504">
        <f>'F5 ESTUDIANTES PREVENCIÓN'!V13</f>
        <v>0</v>
      </c>
      <c r="Q20" s="1504">
        <f>'F5 ESTUDIANTES PREVENCIÓN'!AU13</f>
        <v>0</v>
      </c>
      <c r="R20" s="1516"/>
      <c r="S20" s="1517"/>
      <c r="T20" s="1516"/>
      <c r="U20" s="1518"/>
      <c r="V20" s="1516"/>
      <c r="W20" s="1516"/>
      <c r="X20" s="1516"/>
      <c r="Y20" s="1516"/>
      <c r="Z20" s="1516"/>
      <c r="AA20" s="1516"/>
      <c r="AB20" s="1516"/>
      <c r="AC20" s="1516"/>
      <c r="AD20" s="1516"/>
      <c r="AE20" s="1516"/>
      <c r="AF20" s="1516"/>
      <c r="AG20" s="1516"/>
      <c r="AH20" s="1516"/>
      <c r="AI20" s="1516"/>
      <c r="AJ20" s="1516"/>
      <c r="AK20" s="1516"/>
      <c r="AL20" s="1516"/>
      <c r="AM20" s="1516"/>
      <c r="AN20" s="1516"/>
      <c r="AO20" s="1519">
        <f t="shared" si="1"/>
        <v>0</v>
      </c>
      <c r="AP20" s="1519">
        <f t="shared" si="2"/>
        <v>0</v>
      </c>
      <c r="AQ20" s="1520" t="str">
        <f t="shared" si="3"/>
        <v/>
      </c>
      <c r="AR20" s="1519">
        <f t="shared" si="4"/>
        <v>0</v>
      </c>
      <c r="AS20" s="1519">
        <f t="shared" si="5"/>
        <v>0</v>
      </c>
      <c r="AT20" s="1520" t="str">
        <f t="shared" si="6"/>
        <v/>
      </c>
      <c r="AU20" s="1519">
        <f t="shared" si="7"/>
        <v>0</v>
      </c>
      <c r="AV20" s="1519">
        <f t="shared" si="8"/>
        <v>0</v>
      </c>
      <c r="AW20" s="1520" t="str">
        <f t="shared" si="9"/>
        <v/>
      </c>
      <c r="AX20" s="1521"/>
      <c r="BC20" s="417"/>
      <c r="BD20" s="417"/>
      <c r="BE20" s="417"/>
      <c r="BF20" s="417"/>
      <c r="BG20" s="417"/>
      <c r="BH20" s="417"/>
      <c r="BI20" s="417"/>
      <c r="BJ20" s="417"/>
    </row>
    <row r="21" spans="1:62" s="418" customFormat="1" ht="13.5" customHeight="1">
      <c r="A21" s="1504">
        <f>'F5 ESTUDIANTES PREVENCIÓN'!D14</f>
        <v>0</v>
      </c>
      <c r="B21" s="1504">
        <f>'F5 ESTUDIANTES PREVENCIÓN'!A14</f>
        <v>0</v>
      </c>
      <c r="C21" s="1511">
        <f>'F5 ESTUDIANTES PREVENCIÓN'!F14</f>
        <v>0</v>
      </c>
      <c r="D21" s="1512">
        <f>'F5 ESTUDIANTES PREVENCIÓN'!G14</f>
        <v>0</v>
      </c>
      <c r="E21" s="1504">
        <f>'F5 ESTUDIANTES PREVENCIÓN'!K14</f>
        <v>0</v>
      </c>
      <c r="F21" s="1504">
        <f>'F5 ESTUDIANTES PREVENCIÓN'!J14</f>
        <v>0</v>
      </c>
      <c r="G21" s="1513">
        <f>'F5 ESTUDIANTES PREVENCIÓN'!L14</f>
        <v>0</v>
      </c>
      <c r="H21" s="1504">
        <f>'F5 ESTUDIANTES PREVENCIÓN'!M14</f>
        <v>0</v>
      </c>
      <c r="I21" s="1514">
        <f>'F5 ESTUDIANTES PREVENCIÓN'!N14</f>
        <v>0</v>
      </c>
      <c r="J21" s="1514">
        <f>'F5 ESTUDIANTES PREVENCIÓN'!O14</f>
        <v>0</v>
      </c>
      <c r="K21" s="1514">
        <f>'F5 ESTUDIANTES PREVENCIÓN'!P14</f>
        <v>0</v>
      </c>
      <c r="L21" s="1515">
        <f>'F5 ESTUDIANTES PREVENCIÓN'!Q14</f>
        <v>0</v>
      </c>
      <c r="M21" s="1511">
        <f>'F5 ESTUDIANTES PREVENCIÓN'!R14</f>
        <v>0</v>
      </c>
      <c r="N21" s="1504">
        <f>'F5 ESTUDIANTES PREVENCIÓN'!T14</f>
        <v>0</v>
      </c>
      <c r="O21" s="1504">
        <f>'F5 ESTUDIANTES PREVENCIÓN'!U14</f>
        <v>0</v>
      </c>
      <c r="P21" s="1504">
        <f>'F5 ESTUDIANTES PREVENCIÓN'!V14</f>
        <v>0</v>
      </c>
      <c r="Q21" s="1504">
        <f>'F5 ESTUDIANTES PREVENCIÓN'!AU14</f>
        <v>0</v>
      </c>
      <c r="R21" s="1516"/>
      <c r="S21" s="1517"/>
      <c r="T21" s="1516"/>
      <c r="U21" s="1518"/>
      <c r="V21" s="1516"/>
      <c r="W21" s="1516"/>
      <c r="X21" s="1516"/>
      <c r="Y21" s="1516"/>
      <c r="Z21" s="1516"/>
      <c r="AA21" s="1516"/>
      <c r="AB21" s="1516"/>
      <c r="AC21" s="1516"/>
      <c r="AD21" s="1516"/>
      <c r="AE21" s="1516"/>
      <c r="AF21" s="1516"/>
      <c r="AG21" s="1516"/>
      <c r="AH21" s="1516"/>
      <c r="AI21" s="1516"/>
      <c r="AJ21" s="1516"/>
      <c r="AK21" s="1516"/>
      <c r="AL21" s="1516"/>
      <c r="AM21" s="1516"/>
      <c r="AN21" s="1516"/>
      <c r="AO21" s="1519">
        <f t="shared" si="1"/>
        <v>0</v>
      </c>
      <c r="AP21" s="1519">
        <f t="shared" si="2"/>
        <v>0</v>
      </c>
      <c r="AQ21" s="1520" t="str">
        <f t="shared" si="3"/>
        <v/>
      </c>
      <c r="AR21" s="1519">
        <f t="shared" si="4"/>
        <v>0</v>
      </c>
      <c r="AS21" s="1519">
        <f t="shared" si="5"/>
        <v>0</v>
      </c>
      <c r="AT21" s="1520" t="str">
        <f t="shared" si="6"/>
        <v/>
      </c>
      <c r="AU21" s="1519">
        <f t="shared" si="7"/>
        <v>0</v>
      </c>
      <c r="AV21" s="1519">
        <f t="shared" si="8"/>
        <v>0</v>
      </c>
      <c r="AW21" s="1520" t="str">
        <f t="shared" si="9"/>
        <v/>
      </c>
      <c r="AX21" s="1521"/>
      <c r="BC21" s="417"/>
      <c r="BD21" s="417"/>
      <c r="BE21" s="417"/>
      <c r="BF21" s="417"/>
      <c r="BG21" s="417"/>
      <c r="BH21" s="417"/>
      <c r="BI21" s="417"/>
      <c r="BJ21" s="417"/>
    </row>
    <row r="22" spans="1:62" s="418" customFormat="1" ht="13.5" customHeight="1">
      <c r="A22" s="1504">
        <f>'F5 ESTUDIANTES PREVENCIÓN'!D15</f>
        <v>0</v>
      </c>
      <c r="B22" s="1504">
        <f>'F5 ESTUDIANTES PREVENCIÓN'!A15</f>
        <v>0</v>
      </c>
      <c r="C22" s="1511">
        <f>'F5 ESTUDIANTES PREVENCIÓN'!F15</f>
        <v>0</v>
      </c>
      <c r="D22" s="1512">
        <f>'F5 ESTUDIANTES PREVENCIÓN'!G15</f>
        <v>0</v>
      </c>
      <c r="E22" s="1504">
        <f>'F5 ESTUDIANTES PREVENCIÓN'!K15</f>
        <v>0</v>
      </c>
      <c r="F22" s="1504">
        <f>'F5 ESTUDIANTES PREVENCIÓN'!J15</f>
        <v>0</v>
      </c>
      <c r="G22" s="1513">
        <f>'F5 ESTUDIANTES PREVENCIÓN'!L15</f>
        <v>0</v>
      </c>
      <c r="H22" s="1504">
        <f>'F5 ESTUDIANTES PREVENCIÓN'!M15</f>
        <v>0</v>
      </c>
      <c r="I22" s="1514">
        <f>'F5 ESTUDIANTES PREVENCIÓN'!N15</f>
        <v>0</v>
      </c>
      <c r="J22" s="1514">
        <f>'F5 ESTUDIANTES PREVENCIÓN'!O15</f>
        <v>0</v>
      </c>
      <c r="K22" s="1514">
        <f>'F5 ESTUDIANTES PREVENCIÓN'!P15</f>
        <v>0</v>
      </c>
      <c r="L22" s="1515">
        <f>'F5 ESTUDIANTES PREVENCIÓN'!Q15</f>
        <v>0</v>
      </c>
      <c r="M22" s="1511">
        <f>'F5 ESTUDIANTES PREVENCIÓN'!R15</f>
        <v>0</v>
      </c>
      <c r="N22" s="1504">
        <f>'F5 ESTUDIANTES PREVENCIÓN'!T15</f>
        <v>0</v>
      </c>
      <c r="O22" s="1504">
        <f>'F5 ESTUDIANTES PREVENCIÓN'!U15</f>
        <v>0</v>
      </c>
      <c r="P22" s="1504">
        <f>'F5 ESTUDIANTES PREVENCIÓN'!V15</f>
        <v>0</v>
      </c>
      <c r="Q22" s="1504">
        <f>'F5 ESTUDIANTES PREVENCIÓN'!AU15</f>
        <v>0</v>
      </c>
      <c r="R22" s="1516"/>
      <c r="S22" s="1517"/>
      <c r="T22" s="1516"/>
      <c r="U22" s="1518"/>
      <c r="V22" s="1516"/>
      <c r="W22" s="1516"/>
      <c r="X22" s="1516"/>
      <c r="Y22" s="1516"/>
      <c r="Z22" s="1516"/>
      <c r="AA22" s="1516"/>
      <c r="AB22" s="1516"/>
      <c r="AC22" s="1516"/>
      <c r="AD22" s="1516"/>
      <c r="AE22" s="1516"/>
      <c r="AF22" s="1516"/>
      <c r="AG22" s="1516"/>
      <c r="AH22" s="1516"/>
      <c r="AI22" s="1516"/>
      <c r="AJ22" s="1516"/>
      <c r="AK22" s="1516"/>
      <c r="AL22" s="1516"/>
      <c r="AM22" s="1516"/>
      <c r="AN22" s="1516"/>
      <c r="AO22" s="1519">
        <f t="shared" si="1"/>
        <v>0</v>
      </c>
      <c r="AP22" s="1519">
        <f t="shared" si="2"/>
        <v>0</v>
      </c>
      <c r="AQ22" s="1520" t="str">
        <f t="shared" si="3"/>
        <v/>
      </c>
      <c r="AR22" s="1519">
        <f t="shared" si="4"/>
        <v>0</v>
      </c>
      <c r="AS22" s="1519">
        <f t="shared" si="5"/>
        <v>0</v>
      </c>
      <c r="AT22" s="1520" t="str">
        <f t="shared" si="6"/>
        <v/>
      </c>
      <c r="AU22" s="1519">
        <f t="shared" si="7"/>
        <v>0</v>
      </c>
      <c r="AV22" s="1519">
        <f t="shared" si="8"/>
        <v>0</v>
      </c>
      <c r="AW22" s="1520" t="str">
        <f t="shared" si="9"/>
        <v/>
      </c>
      <c r="AX22" s="1521"/>
      <c r="BC22" s="417"/>
      <c r="BD22" s="417"/>
      <c r="BE22" s="417"/>
      <c r="BF22" s="417"/>
      <c r="BG22" s="417"/>
      <c r="BH22" s="417"/>
      <c r="BI22" s="417"/>
      <c r="BJ22" s="417"/>
    </row>
    <row r="23" spans="1:62" s="418" customFormat="1" ht="13.5" customHeight="1">
      <c r="A23" s="1504">
        <f>'F5 ESTUDIANTES PREVENCIÓN'!D16</f>
        <v>0</v>
      </c>
      <c r="B23" s="1504">
        <f>'F5 ESTUDIANTES PREVENCIÓN'!A16</f>
        <v>0</v>
      </c>
      <c r="C23" s="1511">
        <f>'F5 ESTUDIANTES PREVENCIÓN'!F16</f>
        <v>0</v>
      </c>
      <c r="D23" s="1512">
        <f>'F5 ESTUDIANTES PREVENCIÓN'!G16</f>
        <v>0</v>
      </c>
      <c r="E23" s="1504">
        <f>'F5 ESTUDIANTES PREVENCIÓN'!K16</f>
        <v>0</v>
      </c>
      <c r="F23" s="1504">
        <f>'F5 ESTUDIANTES PREVENCIÓN'!J16</f>
        <v>0</v>
      </c>
      <c r="G23" s="1513">
        <f>'F5 ESTUDIANTES PREVENCIÓN'!L16</f>
        <v>0</v>
      </c>
      <c r="H23" s="1504">
        <f>'F5 ESTUDIANTES PREVENCIÓN'!M16</f>
        <v>0</v>
      </c>
      <c r="I23" s="1514">
        <f>'F5 ESTUDIANTES PREVENCIÓN'!N16</f>
        <v>0</v>
      </c>
      <c r="J23" s="1514">
        <f>'F5 ESTUDIANTES PREVENCIÓN'!O16</f>
        <v>0</v>
      </c>
      <c r="K23" s="1514">
        <f>'F5 ESTUDIANTES PREVENCIÓN'!P16</f>
        <v>0</v>
      </c>
      <c r="L23" s="1515">
        <f>'F5 ESTUDIANTES PREVENCIÓN'!Q16</f>
        <v>0</v>
      </c>
      <c r="M23" s="1511">
        <f>'F5 ESTUDIANTES PREVENCIÓN'!R16</f>
        <v>0</v>
      </c>
      <c r="N23" s="1504">
        <f>'F5 ESTUDIANTES PREVENCIÓN'!T16</f>
        <v>0</v>
      </c>
      <c r="O23" s="1504">
        <f>'F5 ESTUDIANTES PREVENCIÓN'!U16</f>
        <v>0</v>
      </c>
      <c r="P23" s="1504">
        <f>'F5 ESTUDIANTES PREVENCIÓN'!V16</f>
        <v>0</v>
      </c>
      <c r="Q23" s="1504">
        <f>'F5 ESTUDIANTES PREVENCIÓN'!AU16</f>
        <v>0</v>
      </c>
      <c r="R23" s="1516"/>
      <c r="S23" s="1517"/>
      <c r="T23" s="1516"/>
      <c r="U23" s="1518"/>
      <c r="V23" s="1516"/>
      <c r="W23" s="1516"/>
      <c r="X23" s="1516"/>
      <c r="Y23" s="1516"/>
      <c r="Z23" s="1516"/>
      <c r="AA23" s="1516"/>
      <c r="AB23" s="1516"/>
      <c r="AC23" s="1516"/>
      <c r="AD23" s="1516"/>
      <c r="AE23" s="1516"/>
      <c r="AF23" s="1516"/>
      <c r="AG23" s="1516"/>
      <c r="AH23" s="1516"/>
      <c r="AI23" s="1516"/>
      <c r="AJ23" s="1516"/>
      <c r="AK23" s="1516"/>
      <c r="AL23" s="1516"/>
      <c r="AM23" s="1516"/>
      <c r="AN23" s="1516"/>
      <c r="AO23" s="1519">
        <f t="shared" si="1"/>
        <v>0</v>
      </c>
      <c r="AP23" s="1519">
        <f t="shared" si="2"/>
        <v>0</v>
      </c>
      <c r="AQ23" s="1520" t="str">
        <f t="shared" si="3"/>
        <v/>
      </c>
      <c r="AR23" s="1519">
        <f t="shared" si="4"/>
        <v>0</v>
      </c>
      <c r="AS23" s="1519">
        <f t="shared" si="5"/>
        <v>0</v>
      </c>
      <c r="AT23" s="1520" t="str">
        <f t="shared" si="6"/>
        <v/>
      </c>
      <c r="AU23" s="1519">
        <f t="shared" si="7"/>
        <v>0</v>
      </c>
      <c r="AV23" s="1519">
        <f t="shared" si="8"/>
        <v>0</v>
      </c>
      <c r="AW23" s="1520" t="str">
        <f t="shared" si="9"/>
        <v/>
      </c>
      <c r="AX23" s="1521"/>
      <c r="BC23" s="417"/>
      <c r="BD23" s="417"/>
      <c r="BE23" s="417"/>
      <c r="BF23" s="417"/>
      <c r="BG23" s="417"/>
      <c r="BH23" s="417"/>
      <c r="BI23" s="417"/>
      <c r="BJ23" s="417"/>
    </row>
    <row r="24" spans="1:62" s="418" customFormat="1" ht="13.5" customHeight="1">
      <c r="A24" s="1504">
        <f>'F5 ESTUDIANTES PREVENCIÓN'!D17</f>
        <v>0</v>
      </c>
      <c r="B24" s="1504">
        <f>'F5 ESTUDIANTES PREVENCIÓN'!A17</f>
        <v>0</v>
      </c>
      <c r="C24" s="1511">
        <f>'F5 ESTUDIANTES PREVENCIÓN'!F17</f>
        <v>0</v>
      </c>
      <c r="D24" s="1512">
        <f>'F5 ESTUDIANTES PREVENCIÓN'!G17</f>
        <v>0</v>
      </c>
      <c r="E24" s="1504">
        <f>'F5 ESTUDIANTES PREVENCIÓN'!K17</f>
        <v>0</v>
      </c>
      <c r="F24" s="1504">
        <f>'F5 ESTUDIANTES PREVENCIÓN'!J17</f>
        <v>0</v>
      </c>
      <c r="G24" s="1513">
        <f>'F5 ESTUDIANTES PREVENCIÓN'!L17</f>
        <v>0</v>
      </c>
      <c r="H24" s="1504">
        <f>'F5 ESTUDIANTES PREVENCIÓN'!M17</f>
        <v>0</v>
      </c>
      <c r="I24" s="1514">
        <f>'F5 ESTUDIANTES PREVENCIÓN'!N17</f>
        <v>0</v>
      </c>
      <c r="J24" s="1514">
        <f>'F5 ESTUDIANTES PREVENCIÓN'!O17</f>
        <v>0</v>
      </c>
      <c r="K24" s="1514">
        <f>'F5 ESTUDIANTES PREVENCIÓN'!P17</f>
        <v>0</v>
      </c>
      <c r="L24" s="1515">
        <f>'F5 ESTUDIANTES PREVENCIÓN'!Q17</f>
        <v>0</v>
      </c>
      <c r="M24" s="1511">
        <f>'F5 ESTUDIANTES PREVENCIÓN'!R17</f>
        <v>0</v>
      </c>
      <c r="N24" s="1504">
        <f>'F5 ESTUDIANTES PREVENCIÓN'!T17</f>
        <v>0</v>
      </c>
      <c r="O24" s="1504">
        <f>'F5 ESTUDIANTES PREVENCIÓN'!U17</f>
        <v>0</v>
      </c>
      <c r="P24" s="1504">
        <f>'F5 ESTUDIANTES PREVENCIÓN'!V17</f>
        <v>0</v>
      </c>
      <c r="Q24" s="1504">
        <f>'F5 ESTUDIANTES PREVENCIÓN'!AU17</f>
        <v>0</v>
      </c>
      <c r="R24" s="1516"/>
      <c r="S24" s="1517"/>
      <c r="T24" s="1516"/>
      <c r="U24" s="1518"/>
      <c r="V24" s="1516"/>
      <c r="W24" s="1516"/>
      <c r="X24" s="1516"/>
      <c r="Y24" s="1516"/>
      <c r="Z24" s="1516"/>
      <c r="AA24" s="1516"/>
      <c r="AB24" s="1516"/>
      <c r="AC24" s="1516"/>
      <c r="AD24" s="1516"/>
      <c r="AE24" s="1516"/>
      <c r="AF24" s="1516"/>
      <c r="AG24" s="1516"/>
      <c r="AH24" s="1516"/>
      <c r="AI24" s="1516"/>
      <c r="AJ24" s="1516"/>
      <c r="AK24" s="1516"/>
      <c r="AL24" s="1516"/>
      <c r="AM24" s="1516"/>
      <c r="AN24" s="1516"/>
      <c r="AO24" s="1519">
        <f t="shared" si="1"/>
        <v>0</v>
      </c>
      <c r="AP24" s="1519">
        <f t="shared" si="2"/>
        <v>0</v>
      </c>
      <c r="AQ24" s="1520" t="str">
        <f t="shared" si="3"/>
        <v/>
      </c>
      <c r="AR24" s="1519">
        <f t="shared" si="4"/>
        <v>0</v>
      </c>
      <c r="AS24" s="1519">
        <f t="shared" si="5"/>
        <v>0</v>
      </c>
      <c r="AT24" s="1520" t="str">
        <f t="shared" si="6"/>
        <v/>
      </c>
      <c r="AU24" s="1519">
        <f t="shared" si="7"/>
        <v>0</v>
      </c>
      <c r="AV24" s="1519">
        <f t="shared" si="8"/>
        <v>0</v>
      </c>
      <c r="AW24" s="1520" t="str">
        <f t="shared" si="9"/>
        <v/>
      </c>
      <c r="AX24" s="1521"/>
      <c r="BC24" s="417"/>
      <c r="BD24" s="417"/>
      <c r="BE24" s="417"/>
      <c r="BF24" s="417"/>
      <c r="BG24" s="417"/>
      <c r="BH24" s="417"/>
      <c r="BI24" s="417"/>
      <c r="BJ24" s="417"/>
    </row>
    <row r="25" spans="1:62" s="418" customFormat="1" ht="13.5" customHeight="1">
      <c r="A25" s="1504">
        <f>'F5 ESTUDIANTES PREVENCIÓN'!D18</f>
        <v>0</v>
      </c>
      <c r="B25" s="1504">
        <f>'F5 ESTUDIANTES PREVENCIÓN'!A18</f>
        <v>0</v>
      </c>
      <c r="C25" s="1511">
        <f>'F5 ESTUDIANTES PREVENCIÓN'!F18</f>
        <v>0</v>
      </c>
      <c r="D25" s="1512">
        <f>'F5 ESTUDIANTES PREVENCIÓN'!G18</f>
        <v>0</v>
      </c>
      <c r="E25" s="1504">
        <f>'F5 ESTUDIANTES PREVENCIÓN'!K18</f>
        <v>0</v>
      </c>
      <c r="F25" s="1504">
        <f>'F5 ESTUDIANTES PREVENCIÓN'!J18</f>
        <v>0</v>
      </c>
      <c r="G25" s="1513">
        <f>'F5 ESTUDIANTES PREVENCIÓN'!L18</f>
        <v>0</v>
      </c>
      <c r="H25" s="1504">
        <f>'F5 ESTUDIANTES PREVENCIÓN'!M18</f>
        <v>0</v>
      </c>
      <c r="I25" s="1514">
        <f>'F5 ESTUDIANTES PREVENCIÓN'!N18</f>
        <v>0</v>
      </c>
      <c r="J25" s="1514">
        <f>'F5 ESTUDIANTES PREVENCIÓN'!O18</f>
        <v>0</v>
      </c>
      <c r="K25" s="1514">
        <f>'F5 ESTUDIANTES PREVENCIÓN'!P18</f>
        <v>0</v>
      </c>
      <c r="L25" s="1515">
        <f>'F5 ESTUDIANTES PREVENCIÓN'!Q18</f>
        <v>0</v>
      </c>
      <c r="M25" s="1511">
        <f>'F5 ESTUDIANTES PREVENCIÓN'!R18</f>
        <v>0</v>
      </c>
      <c r="N25" s="1504">
        <f>'F5 ESTUDIANTES PREVENCIÓN'!T18</f>
        <v>0</v>
      </c>
      <c r="O25" s="1504">
        <f>'F5 ESTUDIANTES PREVENCIÓN'!U18</f>
        <v>0</v>
      </c>
      <c r="P25" s="1504">
        <f>'F5 ESTUDIANTES PREVENCIÓN'!V18</f>
        <v>0</v>
      </c>
      <c r="Q25" s="1504">
        <f>'F5 ESTUDIANTES PREVENCIÓN'!AU18</f>
        <v>0</v>
      </c>
      <c r="R25" s="1516"/>
      <c r="S25" s="1517"/>
      <c r="T25" s="1516"/>
      <c r="U25" s="1518"/>
      <c r="V25" s="1516"/>
      <c r="W25" s="1516"/>
      <c r="X25" s="1516"/>
      <c r="Y25" s="1516"/>
      <c r="Z25" s="1516"/>
      <c r="AA25" s="1516"/>
      <c r="AB25" s="1516"/>
      <c r="AC25" s="1516"/>
      <c r="AD25" s="1516"/>
      <c r="AE25" s="1516"/>
      <c r="AF25" s="1516"/>
      <c r="AG25" s="1516"/>
      <c r="AH25" s="1516"/>
      <c r="AI25" s="1516"/>
      <c r="AJ25" s="1516"/>
      <c r="AK25" s="1516"/>
      <c r="AL25" s="1516"/>
      <c r="AM25" s="1516"/>
      <c r="AN25" s="1516"/>
      <c r="AO25" s="1519">
        <f t="shared" si="1"/>
        <v>0</v>
      </c>
      <c r="AP25" s="1519">
        <f t="shared" si="2"/>
        <v>0</v>
      </c>
      <c r="AQ25" s="1520" t="str">
        <f t="shared" si="3"/>
        <v/>
      </c>
      <c r="AR25" s="1519">
        <f t="shared" si="4"/>
        <v>0</v>
      </c>
      <c r="AS25" s="1519">
        <f t="shared" si="5"/>
        <v>0</v>
      </c>
      <c r="AT25" s="1520" t="str">
        <f t="shared" si="6"/>
        <v/>
      </c>
      <c r="AU25" s="1519">
        <f t="shared" si="7"/>
        <v>0</v>
      </c>
      <c r="AV25" s="1519">
        <f t="shared" si="8"/>
        <v>0</v>
      </c>
      <c r="AW25" s="1520" t="str">
        <f t="shared" si="9"/>
        <v/>
      </c>
      <c r="AX25" s="1521"/>
      <c r="BC25" s="417"/>
      <c r="BD25" s="417"/>
      <c r="BE25" s="417"/>
      <c r="BF25" s="417"/>
      <c r="BG25" s="417"/>
      <c r="BH25" s="417"/>
      <c r="BI25" s="417"/>
      <c r="BJ25" s="417"/>
    </row>
    <row r="26" spans="1:62" s="418" customFormat="1" ht="13.5" customHeight="1">
      <c r="A26" s="1504">
        <f>'F5 ESTUDIANTES PREVENCIÓN'!D19</f>
        <v>0</v>
      </c>
      <c r="B26" s="1504">
        <f>'F5 ESTUDIANTES PREVENCIÓN'!A19</f>
        <v>0</v>
      </c>
      <c r="C26" s="1511">
        <f>'F5 ESTUDIANTES PREVENCIÓN'!F19</f>
        <v>0</v>
      </c>
      <c r="D26" s="1512">
        <f>'F5 ESTUDIANTES PREVENCIÓN'!G19</f>
        <v>0</v>
      </c>
      <c r="E26" s="1504">
        <f>'F5 ESTUDIANTES PREVENCIÓN'!K19</f>
        <v>0</v>
      </c>
      <c r="F26" s="1504">
        <f>'F5 ESTUDIANTES PREVENCIÓN'!J19</f>
        <v>0</v>
      </c>
      <c r="G26" s="1513">
        <f>'F5 ESTUDIANTES PREVENCIÓN'!L19</f>
        <v>0</v>
      </c>
      <c r="H26" s="1504">
        <f>'F5 ESTUDIANTES PREVENCIÓN'!M19</f>
        <v>0</v>
      </c>
      <c r="I26" s="1514">
        <f>'F5 ESTUDIANTES PREVENCIÓN'!N19</f>
        <v>0</v>
      </c>
      <c r="J26" s="1514">
        <f>'F5 ESTUDIANTES PREVENCIÓN'!O19</f>
        <v>0</v>
      </c>
      <c r="K26" s="1514">
        <f>'F5 ESTUDIANTES PREVENCIÓN'!P19</f>
        <v>0</v>
      </c>
      <c r="L26" s="1515">
        <f>'F5 ESTUDIANTES PREVENCIÓN'!Q19</f>
        <v>0</v>
      </c>
      <c r="M26" s="1511">
        <f>'F5 ESTUDIANTES PREVENCIÓN'!R19</f>
        <v>0</v>
      </c>
      <c r="N26" s="1504">
        <f>'F5 ESTUDIANTES PREVENCIÓN'!T19</f>
        <v>0</v>
      </c>
      <c r="O26" s="1504">
        <f>'F5 ESTUDIANTES PREVENCIÓN'!U19</f>
        <v>0</v>
      </c>
      <c r="P26" s="1504">
        <f>'F5 ESTUDIANTES PREVENCIÓN'!V19</f>
        <v>0</v>
      </c>
      <c r="Q26" s="1504">
        <f>'F5 ESTUDIANTES PREVENCIÓN'!AU19</f>
        <v>0</v>
      </c>
      <c r="R26" s="1516"/>
      <c r="S26" s="1517"/>
      <c r="T26" s="1516"/>
      <c r="U26" s="1518"/>
      <c r="V26" s="1516"/>
      <c r="W26" s="1516"/>
      <c r="X26" s="1516"/>
      <c r="Y26" s="1516"/>
      <c r="Z26" s="1516"/>
      <c r="AA26" s="1516"/>
      <c r="AB26" s="1516"/>
      <c r="AC26" s="1516"/>
      <c r="AD26" s="1516"/>
      <c r="AE26" s="1516"/>
      <c r="AF26" s="1516"/>
      <c r="AG26" s="1516"/>
      <c r="AH26" s="1516"/>
      <c r="AI26" s="1516"/>
      <c r="AJ26" s="1516"/>
      <c r="AK26" s="1516"/>
      <c r="AL26" s="1516"/>
      <c r="AM26" s="1516"/>
      <c r="AN26" s="1516"/>
      <c r="AO26" s="1519">
        <f t="shared" si="1"/>
        <v>0</v>
      </c>
      <c r="AP26" s="1519">
        <f t="shared" si="2"/>
        <v>0</v>
      </c>
      <c r="AQ26" s="1520" t="str">
        <f t="shared" si="3"/>
        <v/>
      </c>
      <c r="AR26" s="1519">
        <f t="shared" si="4"/>
        <v>0</v>
      </c>
      <c r="AS26" s="1519">
        <f t="shared" si="5"/>
        <v>0</v>
      </c>
      <c r="AT26" s="1520" t="str">
        <f t="shared" si="6"/>
        <v/>
      </c>
      <c r="AU26" s="1519">
        <f t="shared" si="7"/>
        <v>0</v>
      </c>
      <c r="AV26" s="1519">
        <f t="shared" si="8"/>
        <v>0</v>
      </c>
      <c r="AW26" s="1520" t="str">
        <f t="shared" si="9"/>
        <v/>
      </c>
      <c r="AX26" s="1521"/>
      <c r="BC26" s="417"/>
      <c r="BD26" s="417"/>
      <c r="BE26" s="417"/>
      <c r="BF26" s="417"/>
      <c r="BG26" s="417"/>
      <c r="BH26" s="417"/>
      <c r="BI26" s="417"/>
      <c r="BJ26" s="417"/>
    </row>
    <row r="27" spans="1:62" s="418" customFormat="1" ht="13.5" customHeight="1">
      <c r="A27" s="1504">
        <f>'F5 ESTUDIANTES PREVENCIÓN'!D20</f>
        <v>0</v>
      </c>
      <c r="B27" s="1504">
        <f>'F5 ESTUDIANTES PREVENCIÓN'!A20</f>
        <v>0</v>
      </c>
      <c r="C27" s="1511">
        <f>'F5 ESTUDIANTES PREVENCIÓN'!F20</f>
        <v>0</v>
      </c>
      <c r="D27" s="1512">
        <f>'F5 ESTUDIANTES PREVENCIÓN'!G20</f>
        <v>0</v>
      </c>
      <c r="E27" s="1504">
        <f>'F5 ESTUDIANTES PREVENCIÓN'!K20</f>
        <v>0</v>
      </c>
      <c r="F27" s="1504">
        <f>'F5 ESTUDIANTES PREVENCIÓN'!J20</f>
        <v>0</v>
      </c>
      <c r="G27" s="1513">
        <f>'F5 ESTUDIANTES PREVENCIÓN'!L20</f>
        <v>0</v>
      </c>
      <c r="H27" s="1504">
        <f>'F5 ESTUDIANTES PREVENCIÓN'!M20</f>
        <v>0</v>
      </c>
      <c r="I27" s="1514">
        <f>'F5 ESTUDIANTES PREVENCIÓN'!N20</f>
        <v>0</v>
      </c>
      <c r="J27" s="1514">
        <f>'F5 ESTUDIANTES PREVENCIÓN'!O20</f>
        <v>0</v>
      </c>
      <c r="K27" s="1514">
        <f>'F5 ESTUDIANTES PREVENCIÓN'!P20</f>
        <v>0</v>
      </c>
      <c r="L27" s="1515">
        <f>'F5 ESTUDIANTES PREVENCIÓN'!Q20</f>
        <v>0</v>
      </c>
      <c r="M27" s="1511">
        <f>'F5 ESTUDIANTES PREVENCIÓN'!R20</f>
        <v>0</v>
      </c>
      <c r="N27" s="1504">
        <f>'F5 ESTUDIANTES PREVENCIÓN'!T20</f>
        <v>0</v>
      </c>
      <c r="O27" s="1504">
        <f>'F5 ESTUDIANTES PREVENCIÓN'!U20</f>
        <v>0</v>
      </c>
      <c r="P27" s="1504">
        <f>'F5 ESTUDIANTES PREVENCIÓN'!V20</f>
        <v>0</v>
      </c>
      <c r="Q27" s="1504">
        <f>'F5 ESTUDIANTES PREVENCIÓN'!AU20</f>
        <v>0</v>
      </c>
      <c r="R27" s="1516"/>
      <c r="S27" s="1517"/>
      <c r="T27" s="1516"/>
      <c r="U27" s="1518"/>
      <c r="V27" s="1516"/>
      <c r="W27" s="1516"/>
      <c r="X27" s="1516"/>
      <c r="Y27" s="1516"/>
      <c r="Z27" s="1516"/>
      <c r="AA27" s="1516"/>
      <c r="AB27" s="1516"/>
      <c r="AC27" s="1516"/>
      <c r="AD27" s="1516"/>
      <c r="AE27" s="1516"/>
      <c r="AF27" s="1516"/>
      <c r="AG27" s="1516"/>
      <c r="AH27" s="1516"/>
      <c r="AI27" s="1516"/>
      <c r="AJ27" s="1516"/>
      <c r="AK27" s="1516"/>
      <c r="AL27" s="1516"/>
      <c r="AM27" s="1516"/>
      <c r="AN27" s="1516"/>
      <c r="AO27" s="1519">
        <f t="shared" si="1"/>
        <v>0</v>
      </c>
      <c r="AP27" s="1519">
        <f t="shared" si="2"/>
        <v>0</v>
      </c>
      <c r="AQ27" s="1520" t="str">
        <f t="shared" si="3"/>
        <v/>
      </c>
      <c r="AR27" s="1519">
        <f t="shared" si="4"/>
        <v>0</v>
      </c>
      <c r="AS27" s="1519">
        <f t="shared" si="5"/>
        <v>0</v>
      </c>
      <c r="AT27" s="1520" t="str">
        <f t="shared" si="6"/>
        <v/>
      </c>
      <c r="AU27" s="1519">
        <f t="shared" si="7"/>
        <v>0</v>
      </c>
      <c r="AV27" s="1519">
        <f t="shared" si="8"/>
        <v>0</v>
      </c>
      <c r="AW27" s="1520" t="str">
        <f t="shared" si="9"/>
        <v/>
      </c>
      <c r="AX27" s="1521"/>
      <c r="BC27" s="417"/>
      <c r="BD27" s="417"/>
      <c r="BE27" s="417"/>
      <c r="BF27" s="417"/>
      <c r="BG27" s="417"/>
      <c r="BH27" s="417"/>
      <c r="BI27" s="417"/>
      <c r="BJ27" s="417"/>
    </row>
    <row r="28" spans="1:62" s="418" customFormat="1" ht="13.5" customHeight="1">
      <c r="A28" s="1504">
        <f>'F5 ESTUDIANTES PREVENCIÓN'!D21</f>
        <v>0</v>
      </c>
      <c r="B28" s="1504">
        <f>'F5 ESTUDIANTES PREVENCIÓN'!A21</f>
        <v>0</v>
      </c>
      <c r="C28" s="1511">
        <f>'F5 ESTUDIANTES PREVENCIÓN'!F21</f>
        <v>0</v>
      </c>
      <c r="D28" s="1512">
        <f>'F5 ESTUDIANTES PREVENCIÓN'!G21</f>
        <v>0</v>
      </c>
      <c r="E28" s="1504">
        <f>'F5 ESTUDIANTES PREVENCIÓN'!K21</f>
        <v>0</v>
      </c>
      <c r="F28" s="1504">
        <f>'F5 ESTUDIANTES PREVENCIÓN'!J21</f>
        <v>0</v>
      </c>
      <c r="G28" s="1513">
        <f>'F5 ESTUDIANTES PREVENCIÓN'!L21</f>
        <v>0</v>
      </c>
      <c r="H28" s="1504">
        <f>'F5 ESTUDIANTES PREVENCIÓN'!M21</f>
        <v>0</v>
      </c>
      <c r="I28" s="1514">
        <f>'F5 ESTUDIANTES PREVENCIÓN'!N21</f>
        <v>0</v>
      </c>
      <c r="J28" s="1514">
        <f>'F5 ESTUDIANTES PREVENCIÓN'!O21</f>
        <v>0</v>
      </c>
      <c r="K28" s="1514">
        <f>'F5 ESTUDIANTES PREVENCIÓN'!P21</f>
        <v>0</v>
      </c>
      <c r="L28" s="1515">
        <f>'F5 ESTUDIANTES PREVENCIÓN'!Q21</f>
        <v>0</v>
      </c>
      <c r="M28" s="1511">
        <f>'F5 ESTUDIANTES PREVENCIÓN'!R21</f>
        <v>0</v>
      </c>
      <c r="N28" s="1504">
        <f>'F5 ESTUDIANTES PREVENCIÓN'!T21</f>
        <v>0</v>
      </c>
      <c r="O28" s="1504">
        <f>'F5 ESTUDIANTES PREVENCIÓN'!U21</f>
        <v>0</v>
      </c>
      <c r="P28" s="1504">
        <f>'F5 ESTUDIANTES PREVENCIÓN'!V21</f>
        <v>0</v>
      </c>
      <c r="Q28" s="1504">
        <f>'F5 ESTUDIANTES PREVENCIÓN'!AU21</f>
        <v>0</v>
      </c>
      <c r="R28" s="1516"/>
      <c r="S28" s="1517"/>
      <c r="T28" s="1516"/>
      <c r="U28" s="1518"/>
      <c r="V28" s="1516"/>
      <c r="W28" s="1516"/>
      <c r="X28" s="1516"/>
      <c r="Y28" s="1516"/>
      <c r="Z28" s="1516"/>
      <c r="AA28" s="1516"/>
      <c r="AB28" s="1516"/>
      <c r="AC28" s="1516"/>
      <c r="AD28" s="1516"/>
      <c r="AE28" s="1516"/>
      <c r="AF28" s="1516"/>
      <c r="AG28" s="1516"/>
      <c r="AH28" s="1516"/>
      <c r="AI28" s="1516"/>
      <c r="AJ28" s="1516"/>
      <c r="AK28" s="1516"/>
      <c r="AL28" s="1516"/>
      <c r="AM28" s="1516"/>
      <c r="AN28" s="1516"/>
      <c r="AO28" s="1519">
        <f t="shared" si="1"/>
        <v>0</v>
      </c>
      <c r="AP28" s="1519">
        <f t="shared" si="2"/>
        <v>0</v>
      </c>
      <c r="AQ28" s="1520" t="str">
        <f t="shared" si="3"/>
        <v/>
      </c>
      <c r="AR28" s="1519">
        <f t="shared" si="4"/>
        <v>0</v>
      </c>
      <c r="AS28" s="1519">
        <f t="shared" si="5"/>
        <v>0</v>
      </c>
      <c r="AT28" s="1520" t="str">
        <f t="shared" si="6"/>
        <v/>
      </c>
      <c r="AU28" s="1519">
        <f t="shared" si="7"/>
        <v>0</v>
      </c>
      <c r="AV28" s="1519">
        <f t="shared" si="8"/>
        <v>0</v>
      </c>
      <c r="AW28" s="1520" t="str">
        <f t="shared" si="9"/>
        <v/>
      </c>
      <c r="AX28" s="1521"/>
      <c r="BC28" s="417"/>
      <c r="BD28" s="417"/>
      <c r="BE28" s="417"/>
      <c r="BF28" s="417"/>
      <c r="BG28" s="417"/>
      <c r="BH28" s="417"/>
      <c r="BI28" s="417"/>
      <c r="BJ28" s="417"/>
    </row>
    <row r="29" spans="1:62" s="418" customFormat="1" ht="13.5" customHeight="1">
      <c r="A29" s="1504">
        <f>'F5 ESTUDIANTES PREVENCIÓN'!D22</f>
        <v>0</v>
      </c>
      <c r="B29" s="1504">
        <f>'F5 ESTUDIANTES PREVENCIÓN'!A22</f>
        <v>0</v>
      </c>
      <c r="C29" s="1511">
        <f>'F5 ESTUDIANTES PREVENCIÓN'!F22</f>
        <v>0</v>
      </c>
      <c r="D29" s="1512">
        <f>'F5 ESTUDIANTES PREVENCIÓN'!G22</f>
        <v>0</v>
      </c>
      <c r="E29" s="1504">
        <f>'F5 ESTUDIANTES PREVENCIÓN'!K22</f>
        <v>0</v>
      </c>
      <c r="F29" s="1504">
        <f>'F5 ESTUDIANTES PREVENCIÓN'!J22</f>
        <v>0</v>
      </c>
      <c r="G29" s="1513">
        <f>'F5 ESTUDIANTES PREVENCIÓN'!L22</f>
        <v>0</v>
      </c>
      <c r="H29" s="1504">
        <f>'F5 ESTUDIANTES PREVENCIÓN'!M22</f>
        <v>0</v>
      </c>
      <c r="I29" s="1514">
        <f>'F5 ESTUDIANTES PREVENCIÓN'!N22</f>
        <v>0</v>
      </c>
      <c r="J29" s="1514">
        <f>'F5 ESTUDIANTES PREVENCIÓN'!O22</f>
        <v>0</v>
      </c>
      <c r="K29" s="1514">
        <f>'F5 ESTUDIANTES PREVENCIÓN'!P22</f>
        <v>0</v>
      </c>
      <c r="L29" s="1515">
        <f>'F5 ESTUDIANTES PREVENCIÓN'!Q22</f>
        <v>0</v>
      </c>
      <c r="M29" s="1511">
        <f>'F5 ESTUDIANTES PREVENCIÓN'!R22</f>
        <v>0</v>
      </c>
      <c r="N29" s="1504">
        <f>'F5 ESTUDIANTES PREVENCIÓN'!T22</f>
        <v>0</v>
      </c>
      <c r="O29" s="1504">
        <f>'F5 ESTUDIANTES PREVENCIÓN'!U22</f>
        <v>0</v>
      </c>
      <c r="P29" s="1504">
        <f>'F5 ESTUDIANTES PREVENCIÓN'!V22</f>
        <v>0</v>
      </c>
      <c r="Q29" s="1504">
        <f>'F5 ESTUDIANTES PREVENCIÓN'!AU22</f>
        <v>0</v>
      </c>
      <c r="R29" s="1516"/>
      <c r="S29" s="1517"/>
      <c r="T29" s="1516"/>
      <c r="U29" s="1518"/>
      <c r="V29" s="1516"/>
      <c r="W29" s="1516"/>
      <c r="X29" s="1516"/>
      <c r="Y29" s="1516"/>
      <c r="Z29" s="1516"/>
      <c r="AA29" s="1516"/>
      <c r="AB29" s="1516"/>
      <c r="AC29" s="1516"/>
      <c r="AD29" s="1516"/>
      <c r="AE29" s="1516"/>
      <c r="AF29" s="1516"/>
      <c r="AG29" s="1516"/>
      <c r="AH29" s="1516"/>
      <c r="AI29" s="1516"/>
      <c r="AJ29" s="1516"/>
      <c r="AK29" s="1516"/>
      <c r="AL29" s="1516"/>
      <c r="AM29" s="1516"/>
      <c r="AN29" s="1516"/>
      <c r="AO29" s="1519">
        <f t="shared" si="1"/>
        <v>0</v>
      </c>
      <c r="AP29" s="1519">
        <f t="shared" si="2"/>
        <v>0</v>
      </c>
      <c r="AQ29" s="1520" t="str">
        <f t="shared" si="3"/>
        <v/>
      </c>
      <c r="AR29" s="1519">
        <f t="shared" si="4"/>
        <v>0</v>
      </c>
      <c r="AS29" s="1519">
        <f t="shared" si="5"/>
        <v>0</v>
      </c>
      <c r="AT29" s="1520" t="str">
        <f t="shared" si="6"/>
        <v/>
      </c>
      <c r="AU29" s="1519">
        <f t="shared" si="7"/>
        <v>0</v>
      </c>
      <c r="AV29" s="1519">
        <f t="shared" si="8"/>
        <v>0</v>
      </c>
      <c r="AW29" s="1520" t="str">
        <f t="shared" si="9"/>
        <v/>
      </c>
      <c r="AX29" s="1521"/>
      <c r="BC29" s="417"/>
      <c r="BD29" s="417"/>
      <c r="BE29" s="417"/>
      <c r="BF29" s="417"/>
      <c r="BG29" s="417"/>
      <c r="BH29" s="417"/>
      <c r="BI29" s="417"/>
      <c r="BJ29" s="417"/>
    </row>
    <row r="30" spans="1:62" s="418" customFormat="1" ht="13.5" customHeight="1">
      <c r="A30" s="1504">
        <f>'F5 ESTUDIANTES PREVENCIÓN'!D23</f>
        <v>0</v>
      </c>
      <c r="B30" s="1504">
        <f>'F5 ESTUDIANTES PREVENCIÓN'!A23</f>
        <v>0</v>
      </c>
      <c r="C30" s="1511">
        <f>'F5 ESTUDIANTES PREVENCIÓN'!F23</f>
        <v>0</v>
      </c>
      <c r="D30" s="1512">
        <f>'F5 ESTUDIANTES PREVENCIÓN'!G23</f>
        <v>0</v>
      </c>
      <c r="E30" s="1504">
        <f>'F5 ESTUDIANTES PREVENCIÓN'!K23</f>
        <v>0</v>
      </c>
      <c r="F30" s="1504">
        <f>'F5 ESTUDIANTES PREVENCIÓN'!J23</f>
        <v>0</v>
      </c>
      <c r="G30" s="1513">
        <f>'F5 ESTUDIANTES PREVENCIÓN'!L23</f>
        <v>0</v>
      </c>
      <c r="H30" s="1504">
        <f>'F5 ESTUDIANTES PREVENCIÓN'!M23</f>
        <v>0</v>
      </c>
      <c r="I30" s="1514">
        <f>'F5 ESTUDIANTES PREVENCIÓN'!N23</f>
        <v>0</v>
      </c>
      <c r="J30" s="1514">
        <f>'F5 ESTUDIANTES PREVENCIÓN'!O23</f>
        <v>0</v>
      </c>
      <c r="K30" s="1514">
        <f>'F5 ESTUDIANTES PREVENCIÓN'!P23</f>
        <v>0</v>
      </c>
      <c r="L30" s="1515">
        <f>'F5 ESTUDIANTES PREVENCIÓN'!Q23</f>
        <v>0</v>
      </c>
      <c r="M30" s="1511">
        <f>'F5 ESTUDIANTES PREVENCIÓN'!R23</f>
        <v>0</v>
      </c>
      <c r="N30" s="1504">
        <f>'F5 ESTUDIANTES PREVENCIÓN'!T23</f>
        <v>0</v>
      </c>
      <c r="O30" s="1504">
        <f>'F5 ESTUDIANTES PREVENCIÓN'!U23</f>
        <v>0</v>
      </c>
      <c r="P30" s="1504">
        <f>'F5 ESTUDIANTES PREVENCIÓN'!V23</f>
        <v>0</v>
      </c>
      <c r="Q30" s="1504">
        <f>'F5 ESTUDIANTES PREVENCIÓN'!AU23</f>
        <v>0</v>
      </c>
      <c r="R30" s="1516"/>
      <c r="S30" s="1517"/>
      <c r="T30" s="1516"/>
      <c r="U30" s="1518"/>
      <c r="V30" s="1516"/>
      <c r="W30" s="1516"/>
      <c r="X30" s="1516"/>
      <c r="Y30" s="1516"/>
      <c r="Z30" s="1516"/>
      <c r="AA30" s="1516"/>
      <c r="AB30" s="1516"/>
      <c r="AC30" s="1516"/>
      <c r="AD30" s="1516"/>
      <c r="AE30" s="1516"/>
      <c r="AF30" s="1516"/>
      <c r="AG30" s="1516"/>
      <c r="AH30" s="1516"/>
      <c r="AI30" s="1516"/>
      <c r="AJ30" s="1516"/>
      <c r="AK30" s="1516"/>
      <c r="AL30" s="1516"/>
      <c r="AM30" s="1516"/>
      <c r="AN30" s="1516"/>
      <c r="AO30" s="1519">
        <f t="shared" si="1"/>
        <v>0</v>
      </c>
      <c r="AP30" s="1519">
        <f t="shared" si="2"/>
        <v>0</v>
      </c>
      <c r="AQ30" s="1520" t="str">
        <f t="shared" si="3"/>
        <v/>
      </c>
      <c r="AR30" s="1519">
        <f t="shared" si="4"/>
        <v>0</v>
      </c>
      <c r="AS30" s="1519">
        <f t="shared" si="5"/>
        <v>0</v>
      </c>
      <c r="AT30" s="1520" t="str">
        <f t="shared" si="6"/>
        <v/>
      </c>
      <c r="AU30" s="1519">
        <f t="shared" si="7"/>
        <v>0</v>
      </c>
      <c r="AV30" s="1519">
        <f t="shared" si="8"/>
        <v>0</v>
      </c>
      <c r="AW30" s="1520" t="str">
        <f t="shared" si="9"/>
        <v/>
      </c>
      <c r="AX30" s="1521"/>
      <c r="BC30" s="417"/>
      <c r="BD30" s="417"/>
      <c r="BE30" s="417"/>
      <c r="BF30" s="417"/>
      <c r="BG30" s="417"/>
      <c r="BH30" s="417"/>
      <c r="BI30" s="417"/>
      <c r="BJ30" s="417"/>
    </row>
    <row r="31" spans="1:62" s="418" customFormat="1" ht="13.5" customHeight="1">
      <c r="A31" s="1504">
        <f>'F5 ESTUDIANTES PREVENCIÓN'!D24</f>
        <v>0</v>
      </c>
      <c r="B31" s="1504">
        <f>'F5 ESTUDIANTES PREVENCIÓN'!A24</f>
        <v>0</v>
      </c>
      <c r="C31" s="1511">
        <f>'F5 ESTUDIANTES PREVENCIÓN'!F24</f>
        <v>0</v>
      </c>
      <c r="D31" s="1512">
        <f>'F5 ESTUDIANTES PREVENCIÓN'!G24</f>
        <v>0</v>
      </c>
      <c r="E31" s="1504">
        <f>'F5 ESTUDIANTES PREVENCIÓN'!K24</f>
        <v>0</v>
      </c>
      <c r="F31" s="1504">
        <f>'F5 ESTUDIANTES PREVENCIÓN'!J24</f>
        <v>0</v>
      </c>
      <c r="G31" s="1513">
        <f>'F5 ESTUDIANTES PREVENCIÓN'!L24</f>
        <v>0</v>
      </c>
      <c r="H31" s="1504">
        <f>'F5 ESTUDIANTES PREVENCIÓN'!M24</f>
        <v>0</v>
      </c>
      <c r="I31" s="1514">
        <f>'F5 ESTUDIANTES PREVENCIÓN'!N24</f>
        <v>0</v>
      </c>
      <c r="J31" s="1514">
        <f>'F5 ESTUDIANTES PREVENCIÓN'!O24</f>
        <v>0</v>
      </c>
      <c r="K31" s="1514">
        <f>'F5 ESTUDIANTES PREVENCIÓN'!P24</f>
        <v>0</v>
      </c>
      <c r="L31" s="1515">
        <f>'F5 ESTUDIANTES PREVENCIÓN'!Q24</f>
        <v>0</v>
      </c>
      <c r="M31" s="1511">
        <f>'F5 ESTUDIANTES PREVENCIÓN'!R24</f>
        <v>0</v>
      </c>
      <c r="N31" s="1504">
        <f>'F5 ESTUDIANTES PREVENCIÓN'!T24</f>
        <v>0</v>
      </c>
      <c r="O31" s="1504">
        <f>'F5 ESTUDIANTES PREVENCIÓN'!U24</f>
        <v>0</v>
      </c>
      <c r="P31" s="1504">
        <f>'F5 ESTUDIANTES PREVENCIÓN'!V24</f>
        <v>0</v>
      </c>
      <c r="Q31" s="1504">
        <f>'F5 ESTUDIANTES PREVENCIÓN'!AU24</f>
        <v>0</v>
      </c>
      <c r="R31" s="1516"/>
      <c r="S31" s="1517"/>
      <c r="T31" s="1516"/>
      <c r="U31" s="1518"/>
      <c r="V31" s="1516"/>
      <c r="W31" s="1516"/>
      <c r="X31" s="1516"/>
      <c r="Y31" s="1516"/>
      <c r="Z31" s="1516"/>
      <c r="AA31" s="1516"/>
      <c r="AB31" s="1516"/>
      <c r="AC31" s="1516"/>
      <c r="AD31" s="1516"/>
      <c r="AE31" s="1516"/>
      <c r="AF31" s="1516"/>
      <c r="AG31" s="1516"/>
      <c r="AH31" s="1516"/>
      <c r="AI31" s="1516"/>
      <c r="AJ31" s="1516"/>
      <c r="AK31" s="1516"/>
      <c r="AL31" s="1516"/>
      <c r="AM31" s="1516"/>
      <c r="AN31" s="1516"/>
      <c r="AO31" s="1519">
        <f t="shared" si="1"/>
        <v>0</v>
      </c>
      <c r="AP31" s="1519">
        <f t="shared" si="2"/>
        <v>0</v>
      </c>
      <c r="AQ31" s="1520" t="str">
        <f t="shared" si="3"/>
        <v/>
      </c>
      <c r="AR31" s="1519">
        <f t="shared" si="4"/>
        <v>0</v>
      </c>
      <c r="AS31" s="1519">
        <f t="shared" si="5"/>
        <v>0</v>
      </c>
      <c r="AT31" s="1520" t="str">
        <f t="shared" si="6"/>
        <v/>
      </c>
      <c r="AU31" s="1519">
        <f t="shared" si="7"/>
        <v>0</v>
      </c>
      <c r="AV31" s="1519">
        <f t="shared" si="8"/>
        <v>0</v>
      </c>
      <c r="AW31" s="1520" t="str">
        <f t="shared" si="9"/>
        <v/>
      </c>
      <c r="AX31" s="1521"/>
      <c r="BC31" s="417"/>
      <c r="BD31" s="417"/>
      <c r="BE31" s="417"/>
      <c r="BF31" s="417"/>
      <c r="BG31" s="417"/>
      <c r="BH31" s="417"/>
      <c r="BI31" s="417"/>
      <c r="BJ31" s="417"/>
    </row>
    <row r="32" spans="1:62" s="418" customFormat="1" ht="13.5" customHeight="1">
      <c r="A32" s="1504">
        <f>'F5 ESTUDIANTES PREVENCIÓN'!D25</f>
        <v>0</v>
      </c>
      <c r="B32" s="1504">
        <f>'F5 ESTUDIANTES PREVENCIÓN'!A25</f>
        <v>0</v>
      </c>
      <c r="C32" s="1511">
        <f>'F5 ESTUDIANTES PREVENCIÓN'!F25</f>
        <v>0</v>
      </c>
      <c r="D32" s="1512">
        <f>'F5 ESTUDIANTES PREVENCIÓN'!G25</f>
        <v>0</v>
      </c>
      <c r="E32" s="1504">
        <f>'F5 ESTUDIANTES PREVENCIÓN'!K25</f>
        <v>0</v>
      </c>
      <c r="F32" s="1504">
        <f>'F5 ESTUDIANTES PREVENCIÓN'!J25</f>
        <v>0</v>
      </c>
      <c r="G32" s="1513">
        <f>'F5 ESTUDIANTES PREVENCIÓN'!L25</f>
        <v>0</v>
      </c>
      <c r="H32" s="1504">
        <f>'F5 ESTUDIANTES PREVENCIÓN'!M25</f>
        <v>0</v>
      </c>
      <c r="I32" s="1514">
        <f>'F5 ESTUDIANTES PREVENCIÓN'!N25</f>
        <v>0</v>
      </c>
      <c r="J32" s="1514">
        <f>'F5 ESTUDIANTES PREVENCIÓN'!O25</f>
        <v>0</v>
      </c>
      <c r="K32" s="1514">
        <f>'F5 ESTUDIANTES PREVENCIÓN'!P25</f>
        <v>0</v>
      </c>
      <c r="L32" s="1515">
        <f>'F5 ESTUDIANTES PREVENCIÓN'!Q25</f>
        <v>0</v>
      </c>
      <c r="M32" s="1511">
        <f>'F5 ESTUDIANTES PREVENCIÓN'!R25</f>
        <v>0</v>
      </c>
      <c r="N32" s="1504">
        <f>'F5 ESTUDIANTES PREVENCIÓN'!T25</f>
        <v>0</v>
      </c>
      <c r="O32" s="1504">
        <f>'F5 ESTUDIANTES PREVENCIÓN'!U25</f>
        <v>0</v>
      </c>
      <c r="P32" s="1504">
        <f>'F5 ESTUDIANTES PREVENCIÓN'!V25</f>
        <v>0</v>
      </c>
      <c r="Q32" s="1504">
        <f>'F5 ESTUDIANTES PREVENCIÓN'!AU25</f>
        <v>0</v>
      </c>
      <c r="R32" s="1516"/>
      <c r="S32" s="1517"/>
      <c r="T32" s="1516"/>
      <c r="U32" s="1518"/>
      <c r="V32" s="1516"/>
      <c r="W32" s="1516"/>
      <c r="X32" s="1516"/>
      <c r="Y32" s="1516"/>
      <c r="Z32" s="1516"/>
      <c r="AA32" s="1516"/>
      <c r="AB32" s="1516"/>
      <c r="AC32" s="1516"/>
      <c r="AD32" s="1516"/>
      <c r="AE32" s="1516"/>
      <c r="AF32" s="1516"/>
      <c r="AG32" s="1516"/>
      <c r="AH32" s="1516"/>
      <c r="AI32" s="1516"/>
      <c r="AJ32" s="1516"/>
      <c r="AK32" s="1516"/>
      <c r="AL32" s="1516"/>
      <c r="AM32" s="1516"/>
      <c r="AN32" s="1516"/>
      <c r="AO32" s="1519">
        <f t="shared" si="1"/>
        <v>0</v>
      </c>
      <c r="AP32" s="1519">
        <f t="shared" si="2"/>
        <v>0</v>
      </c>
      <c r="AQ32" s="1520" t="str">
        <f t="shared" si="3"/>
        <v/>
      </c>
      <c r="AR32" s="1519">
        <f t="shared" si="4"/>
        <v>0</v>
      </c>
      <c r="AS32" s="1519">
        <f t="shared" si="5"/>
        <v>0</v>
      </c>
      <c r="AT32" s="1520" t="str">
        <f t="shared" si="6"/>
        <v/>
      </c>
      <c r="AU32" s="1519">
        <f t="shared" si="7"/>
        <v>0</v>
      </c>
      <c r="AV32" s="1519">
        <f t="shared" si="8"/>
        <v>0</v>
      </c>
      <c r="AW32" s="1520" t="str">
        <f t="shared" si="9"/>
        <v/>
      </c>
      <c r="AX32" s="1521"/>
      <c r="BC32" s="417"/>
      <c r="BD32" s="417"/>
      <c r="BE32" s="417"/>
      <c r="BF32" s="417"/>
      <c r="BG32" s="417"/>
      <c r="BH32" s="417"/>
      <c r="BI32" s="417"/>
      <c r="BJ32" s="417"/>
    </row>
    <row r="33" spans="1:62" s="418" customFormat="1" ht="13.5" customHeight="1">
      <c r="A33" s="1504">
        <f>'F5 ESTUDIANTES PREVENCIÓN'!D26</f>
        <v>0</v>
      </c>
      <c r="B33" s="1504">
        <f>'F5 ESTUDIANTES PREVENCIÓN'!A26</f>
        <v>0</v>
      </c>
      <c r="C33" s="1511">
        <f>'F5 ESTUDIANTES PREVENCIÓN'!F26</f>
        <v>0</v>
      </c>
      <c r="D33" s="1512">
        <f>'F5 ESTUDIANTES PREVENCIÓN'!G26</f>
        <v>0</v>
      </c>
      <c r="E33" s="1504">
        <f>'F5 ESTUDIANTES PREVENCIÓN'!K26</f>
        <v>0</v>
      </c>
      <c r="F33" s="1504">
        <f>'F5 ESTUDIANTES PREVENCIÓN'!J26</f>
        <v>0</v>
      </c>
      <c r="G33" s="1513">
        <f>'F5 ESTUDIANTES PREVENCIÓN'!L26</f>
        <v>0</v>
      </c>
      <c r="H33" s="1504">
        <f>'F5 ESTUDIANTES PREVENCIÓN'!M26</f>
        <v>0</v>
      </c>
      <c r="I33" s="1514">
        <f>'F5 ESTUDIANTES PREVENCIÓN'!N26</f>
        <v>0</v>
      </c>
      <c r="J33" s="1514">
        <f>'F5 ESTUDIANTES PREVENCIÓN'!O26</f>
        <v>0</v>
      </c>
      <c r="K33" s="1514">
        <f>'F5 ESTUDIANTES PREVENCIÓN'!P26</f>
        <v>0</v>
      </c>
      <c r="L33" s="1515">
        <f>'F5 ESTUDIANTES PREVENCIÓN'!Q26</f>
        <v>0</v>
      </c>
      <c r="M33" s="1511">
        <f>'F5 ESTUDIANTES PREVENCIÓN'!R26</f>
        <v>0</v>
      </c>
      <c r="N33" s="1504">
        <f>'F5 ESTUDIANTES PREVENCIÓN'!T26</f>
        <v>0</v>
      </c>
      <c r="O33" s="1504">
        <f>'F5 ESTUDIANTES PREVENCIÓN'!U26</f>
        <v>0</v>
      </c>
      <c r="P33" s="1504">
        <f>'F5 ESTUDIANTES PREVENCIÓN'!V26</f>
        <v>0</v>
      </c>
      <c r="Q33" s="1504">
        <f>'F5 ESTUDIANTES PREVENCIÓN'!AU26</f>
        <v>0</v>
      </c>
      <c r="R33" s="1516"/>
      <c r="S33" s="1517"/>
      <c r="T33" s="1516"/>
      <c r="U33" s="1518"/>
      <c r="V33" s="1516"/>
      <c r="W33" s="1516"/>
      <c r="X33" s="1516"/>
      <c r="Y33" s="1516"/>
      <c r="Z33" s="1516"/>
      <c r="AA33" s="1516"/>
      <c r="AB33" s="1516"/>
      <c r="AC33" s="1516"/>
      <c r="AD33" s="1516"/>
      <c r="AE33" s="1516"/>
      <c r="AF33" s="1516"/>
      <c r="AG33" s="1516"/>
      <c r="AH33" s="1516"/>
      <c r="AI33" s="1516"/>
      <c r="AJ33" s="1516"/>
      <c r="AK33" s="1516"/>
      <c r="AL33" s="1516"/>
      <c r="AM33" s="1516"/>
      <c r="AN33" s="1516"/>
      <c r="AO33" s="1519">
        <f t="shared" si="1"/>
        <v>0</v>
      </c>
      <c r="AP33" s="1519">
        <f t="shared" si="2"/>
        <v>0</v>
      </c>
      <c r="AQ33" s="1520" t="str">
        <f t="shared" si="3"/>
        <v/>
      </c>
      <c r="AR33" s="1519">
        <f t="shared" si="4"/>
        <v>0</v>
      </c>
      <c r="AS33" s="1519">
        <f t="shared" si="5"/>
        <v>0</v>
      </c>
      <c r="AT33" s="1520" t="str">
        <f t="shared" si="6"/>
        <v/>
      </c>
      <c r="AU33" s="1519">
        <f t="shared" si="7"/>
        <v>0</v>
      </c>
      <c r="AV33" s="1519">
        <f t="shared" si="8"/>
        <v>0</v>
      </c>
      <c r="AW33" s="1520" t="str">
        <f t="shared" si="9"/>
        <v/>
      </c>
      <c r="AX33" s="1521"/>
      <c r="BC33" s="417"/>
      <c r="BD33" s="417"/>
      <c r="BE33" s="417"/>
      <c r="BF33" s="417"/>
      <c r="BG33" s="417"/>
      <c r="BH33" s="417"/>
      <c r="BI33" s="417"/>
      <c r="BJ33" s="417"/>
    </row>
    <row r="34" spans="1:62" s="418" customFormat="1" ht="13.5" customHeight="1">
      <c r="A34" s="1504">
        <f>'F5 ESTUDIANTES PREVENCIÓN'!D27</f>
        <v>0</v>
      </c>
      <c r="B34" s="1504">
        <f>'F5 ESTUDIANTES PREVENCIÓN'!A27</f>
        <v>0</v>
      </c>
      <c r="C34" s="1511">
        <f>'F5 ESTUDIANTES PREVENCIÓN'!F27</f>
        <v>0</v>
      </c>
      <c r="D34" s="1512">
        <f>'F5 ESTUDIANTES PREVENCIÓN'!G27</f>
        <v>0</v>
      </c>
      <c r="E34" s="1504">
        <f>'F5 ESTUDIANTES PREVENCIÓN'!K27</f>
        <v>0</v>
      </c>
      <c r="F34" s="1504">
        <f>'F5 ESTUDIANTES PREVENCIÓN'!J27</f>
        <v>0</v>
      </c>
      <c r="G34" s="1513">
        <f>'F5 ESTUDIANTES PREVENCIÓN'!L27</f>
        <v>0</v>
      </c>
      <c r="H34" s="1504">
        <f>'F5 ESTUDIANTES PREVENCIÓN'!M27</f>
        <v>0</v>
      </c>
      <c r="I34" s="1514">
        <f>'F5 ESTUDIANTES PREVENCIÓN'!N27</f>
        <v>0</v>
      </c>
      <c r="J34" s="1514">
        <f>'F5 ESTUDIANTES PREVENCIÓN'!O27</f>
        <v>0</v>
      </c>
      <c r="K34" s="1514">
        <f>'F5 ESTUDIANTES PREVENCIÓN'!P27</f>
        <v>0</v>
      </c>
      <c r="L34" s="1515">
        <f>'F5 ESTUDIANTES PREVENCIÓN'!Q27</f>
        <v>0</v>
      </c>
      <c r="M34" s="1511">
        <f>'F5 ESTUDIANTES PREVENCIÓN'!R27</f>
        <v>0</v>
      </c>
      <c r="N34" s="1504">
        <f>'F5 ESTUDIANTES PREVENCIÓN'!T27</f>
        <v>0</v>
      </c>
      <c r="O34" s="1504">
        <f>'F5 ESTUDIANTES PREVENCIÓN'!U27</f>
        <v>0</v>
      </c>
      <c r="P34" s="1504">
        <f>'F5 ESTUDIANTES PREVENCIÓN'!V27</f>
        <v>0</v>
      </c>
      <c r="Q34" s="1504">
        <f>'F5 ESTUDIANTES PREVENCIÓN'!AU27</f>
        <v>0</v>
      </c>
      <c r="R34" s="1516"/>
      <c r="S34" s="1517"/>
      <c r="T34" s="1516"/>
      <c r="U34" s="1518"/>
      <c r="V34" s="1516"/>
      <c r="W34" s="1516"/>
      <c r="X34" s="1516"/>
      <c r="Y34" s="1516"/>
      <c r="Z34" s="1516"/>
      <c r="AA34" s="1516"/>
      <c r="AB34" s="1516"/>
      <c r="AC34" s="1516"/>
      <c r="AD34" s="1516"/>
      <c r="AE34" s="1516"/>
      <c r="AF34" s="1516"/>
      <c r="AG34" s="1516"/>
      <c r="AH34" s="1516"/>
      <c r="AI34" s="1516"/>
      <c r="AJ34" s="1516"/>
      <c r="AK34" s="1516"/>
      <c r="AL34" s="1516"/>
      <c r="AM34" s="1516"/>
      <c r="AN34" s="1516"/>
      <c r="AO34" s="1519">
        <f t="shared" si="1"/>
        <v>0</v>
      </c>
      <c r="AP34" s="1519">
        <f t="shared" si="2"/>
        <v>0</v>
      </c>
      <c r="AQ34" s="1520" t="str">
        <f t="shared" si="3"/>
        <v/>
      </c>
      <c r="AR34" s="1519">
        <f t="shared" si="4"/>
        <v>0</v>
      </c>
      <c r="AS34" s="1519">
        <f t="shared" si="5"/>
        <v>0</v>
      </c>
      <c r="AT34" s="1520" t="str">
        <f t="shared" si="6"/>
        <v/>
      </c>
      <c r="AU34" s="1519">
        <f t="shared" si="7"/>
        <v>0</v>
      </c>
      <c r="AV34" s="1519">
        <f t="shared" si="8"/>
        <v>0</v>
      </c>
      <c r="AW34" s="1520" t="str">
        <f t="shared" si="9"/>
        <v/>
      </c>
      <c r="AX34" s="1521"/>
      <c r="BC34" s="417"/>
      <c r="BD34" s="417"/>
      <c r="BE34" s="417"/>
      <c r="BF34" s="417"/>
      <c r="BG34" s="417"/>
      <c r="BH34" s="417"/>
      <c r="BI34" s="417"/>
      <c r="BJ34" s="417"/>
    </row>
    <row r="35" spans="1:62" s="418" customFormat="1" ht="13.5" customHeight="1">
      <c r="A35" s="1504">
        <f>'F5 ESTUDIANTES PREVENCIÓN'!D28</f>
        <v>0</v>
      </c>
      <c r="B35" s="1504">
        <f>'F5 ESTUDIANTES PREVENCIÓN'!A28</f>
        <v>0</v>
      </c>
      <c r="C35" s="1511">
        <f>'F5 ESTUDIANTES PREVENCIÓN'!F28</f>
        <v>0</v>
      </c>
      <c r="D35" s="1512">
        <f>'F5 ESTUDIANTES PREVENCIÓN'!G28</f>
        <v>0</v>
      </c>
      <c r="E35" s="1504">
        <f>'F5 ESTUDIANTES PREVENCIÓN'!K28</f>
        <v>0</v>
      </c>
      <c r="F35" s="1504">
        <f>'F5 ESTUDIANTES PREVENCIÓN'!J28</f>
        <v>0</v>
      </c>
      <c r="G35" s="1513">
        <f>'F5 ESTUDIANTES PREVENCIÓN'!L28</f>
        <v>0</v>
      </c>
      <c r="H35" s="1504">
        <f>'F5 ESTUDIANTES PREVENCIÓN'!M28</f>
        <v>0</v>
      </c>
      <c r="I35" s="1514">
        <f>'F5 ESTUDIANTES PREVENCIÓN'!N28</f>
        <v>0</v>
      </c>
      <c r="J35" s="1514">
        <f>'F5 ESTUDIANTES PREVENCIÓN'!O28</f>
        <v>0</v>
      </c>
      <c r="K35" s="1514">
        <f>'F5 ESTUDIANTES PREVENCIÓN'!P28</f>
        <v>0</v>
      </c>
      <c r="L35" s="1515">
        <f>'F5 ESTUDIANTES PREVENCIÓN'!Q28</f>
        <v>0</v>
      </c>
      <c r="M35" s="1511">
        <f>'F5 ESTUDIANTES PREVENCIÓN'!R28</f>
        <v>0</v>
      </c>
      <c r="N35" s="1504">
        <f>'F5 ESTUDIANTES PREVENCIÓN'!T28</f>
        <v>0</v>
      </c>
      <c r="O35" s="1504">
        <f>'F5 ESTUDIANTES PREVENCIÓN'!U28</f>
        <v>0</v>
      </c>
      <c r="P35" s="1504">
        <f>'F5 ESTUDIANTES PREVENCIÓN'!V28</f>
        <v>0</v>
      </c>
      <c r="Q35" s="1504">
        <f>'F5 ESTUDIANTES PREVENCIÓN'!AU28</f>
        <v>0</v>
      </c>
      <c r="R35" s="1516"/>
      <c r="S35" s="1517"/>
      <c r="T35" s="1516"/>
      <c r="U35" s="1518"/>
      <c r="V35" s="1516"/>
      <c r="W35" s="1516"/>
      <c r="X35" s="1516"/>
      <c r="Y35" s="1516"/>
      <c r="Z35" s="1516"/>
      <c r="AA35" s="1516"/>
      <c r="AB35" s="1516"/>
      <c r="AC35" s="1516"/>
      <c r="AD35" s="1516"/>
      <c r="AE35" s="1516"/>
      <c r="AF35" s="1516"/>
      <c r="AG35" s="1516"/>
      <c r="AH35" s="1516"/>
      <c r="AI35" s="1516"/>
      <c r="AJ35" s="1516"/>
      <c r="AK35" s="1516"/>
      <c r="AL35" s="1516"/>
      <c r="AM35" s="1516"/>
      <c r="AN35" s="1516"/>
      <c r="AO35" s="1522">
        <f t="shared" si="1"/>
        <v>0</v>
      </c>
      <c r="AP35" s="1522">
        <f t="shared" si="2"/>
        <v>0</v>
      </c>
      <c r="AQ35" s="1523" t="str">
        <f t="shared" si="3"/>
        <v/>
      </c>
      <c r="AR35" s="1522">
        <f t="shared" si="4"/>
        <v>0</v>
      </c>
      <c r="AS35" s="1522">
        <f t="shared" si="5"/>
        <v>0</v>
      </c>
      <c r="AT35" s="1523" t="str">
        <f t="shared" si="6"/>
        <v/>
      </c>
      <c r="AU35" s="1522">
        <f t="shared" si="7"/>
        <v>0</v>
      </c>
      <c r="AV35" s="1522">
        <f t="shared" si="8"/>
        <v>0</v>
      </c>
      <c r="AW35" s="1523" t="str">
        <f t="shared" si="9"/>
        <v/>
      </c>
      <c r="AX35" s="1521"/>
    </row>
    <row r="36" spans="1:62" s="418" customFormat="1" ht="13.5" customHeight="1">
      <c r="A36" s="1504">
        <f>'F5 ESTUDIANTES PREVENCIÓN'!D29</f>
        <v>0</v>
      </c>
      <c r="B36" s="1504">
        <f>'F5 ESTUDIANTES PREVENCIÓN'!A29</f>
        <v>0</v>
      </c>
      <c r="C36" s="1511">
        <f>'F5 ESTUDIANTES PREVENCIÓN'!F29</f>
        <v>0</v>
      </c>
      <c r="D36" s="1512">
        <f>'F5 ESTUDIANTES PREVENCIÓN'!G29</f>
        <v>0</v>
      </c>
      <c r="E36" s="1504">
        <f>'F5 ESTUDIANTES PREVENCIÓN'!K29</f>
        <v>0</v>
      </c>
      <c r="F36" s="1504">
        <f>'F5 ESTUDIANTES PREVENCIÓN'!J29</f>
        <v>0</v>
      </c>
      <c r="G36" s="1513">
        <f>'F5 ESTUDIANTES PREVENCIÓN'!L29</f>
        <v>0</v>
      </c>
      <c r="H36" s="1504">
        <f>'F5 ESTUDIANTES PREVENCIÓN'!M29</f>
        <v>0</v>
      </c>
      <c r="I36" s="1514">
        <f>'F5 ESTUDIANTES PREVENCIÓN'!N29</f>
        <v>0</v>
      </c>
      <c r="J36" s="1514">
        <f>'F5 ESTUDIANTES PREVENCIÓN'!O29</f>
        <v>0</v>
      </c>
      <c r="K36" s="1514">
        <f>'F5 ESTUDIANTES PREVENCIÓN'!P29</f>
        <v>0</v>
      </c>
      <c r="L36" s="1515">
        <f>'F5 ESTUDIANTES PREVENCIÓN'!Q29</f>
        <v>0</v>
      </c>
      <c r="M36" s="1511">
        <f>'F5 ESTUDIANTES PREVENCIÓN'!R29</f>
        <v>0</v>
      </c>
      <c r="N36" s="1504">
        <f>'F5 ESTUDIANTES PREVENCIÓN'!T29</f>
        <v>0</v>
      </c>
      <c r="O36" s="1504">
        <f>'F5 ESTUDIANTES PREVENCIÓN'!U29</f>
        <v>0</v>
      </c>
      <c r="P36" s="1504">
        <f>'F5 ESTUDIANTES PREVENCIÓN'!V29</f>
        <v>0</v>
      </c>
      <c r="Q36" s="1504">
        <f>'F5 ESTUDIANTES PREVENCIÓN'!AU29</f>
        <v>0</v>
      </c>
      <c r="R36" s="1516"/>
      <c r="S36" s="1517"/>
      <c r="T36" s="1516"/>
      <c r="U36" s="1518"/>
      <c r="V36" s="1516"/>
      <c r="W36" s="1516"/>
      <c r="X36" s="1516"/>
      <c r="Y36" s="1516"/>
      <c r="Z36" s="1516"/>
      <c r="AA36" s="1516"/>
      <c r="AB36" s="1516"/>
      <c r="AC36" s="1516"/>
      <c r="AD36" s="1516"/>
      <c r="AE36" s="1516"/>
      <c r="AF36" s="1516"/>
      <c r="AG36" s="1516"/>
      <c r="AH36" s="1516"/>
      <c r="AI36" s="1516"/>
      <c r="AJ36" s="1516"/>
      <c r="AK36" s="1516"/>
      <c r="AL36" s="1516"/>
      <c r="AM36" s="1516"/>
      <c r="AN36" s="1516"/>
      <c r="AO36" s="1522">
        <f t="shared" si="1"/>
        <v>0</v>
      </c>
      <c r="AP36" s="1522">
        <f t="shared" si="2"/>
        <v>0</v>
      </c>
      <c r="AQ36" s="1523" t="str">
        <f t="shared" si="3"/>
        <v/>
      </c>
      <c r="AR36" s="1522">
        <f t="shared" si="4"/>
        <v>0</v>
      </c>
      <c r="AS36" s="1522">
        <f t="shared" si="5"/>
        <v>0</v>
      </c>
      <c r="AT36" s="1523" t="str">
        <f t="shared" si="6"/>
        <v/>
      </c>
      <c r="AU36" s="1522">
        <f t="shared" si="7"/>
        <v>0</v>
      </c>
      <c r="AV36" s="1522">
        <f t="shared" si="8"/>
        <v>0</v>
      </c>
      <c r="AW36" s="1523" t="str">
        <f t="shared" si="9"/>
        <v/>
      </c>
      <c r="AX36" s="1521"/>
    </row>
    <row r="37" spans="1:62" s="418" customFormat="1" ht="13.5" customHeight="1">
      <c r="A37" s="1504">
        <f>'F5 ESTUDIANTES PREVENCIÓN'!D30</f>
        <v>0</v>
      </c>
      <c r="B37" s="1504">
        <f>'F5 ESTUDIANTES PREVENCIÓN'!A30</f>
        <v>0</v>
      </c>
      <c r="C37" s="1511">
        <f>'F5 ESTUDIANTES PREVENCIÓN'!F30</f>
        <v>0</v>
      </c>
      <c r="D37" s="1512">
        <f>'F5 ESTUDIANTES PREVENCIÓN'!G30</f>
        <v>0</v>
      </c>
      <c r="E37" s="1504">
        <f>'F5 ESTUDIANTES PREVENCIÓN'!K30</f>
        <v>0</v>
      </c>
      <c r="F37" s="1504">
        <f>'F5 ESTUDIANTES PREVENCIÓN'!J30</f>
        <v>0</v>
      </c>
      <c r="G37" s="1513">
        <f>'F5 ESTUDIANTES PREVENCIÓN'!L30</f>
        <v>0</v>
      </c>
      <c r="H37" s="1504">
        <f>'F5 ESTUDIANTES PREVENCIÓN'!M30</f>
        <v>0</v>
      </c>
      <c r="I37" s="1514">
        <f>'F5 ESTUDIANTES PREVENCIÓN'!N30</f>
        <v>0</v>
      </c>
      <c r="J37" s="1514">
        <f>'F5 ESTUDIANTES PREVENCIÓN'!O30</f>
        <v>0</v>
      </c>
      <c r="K37" s="1514">
        <f>'F5 ESTUDIANTES PREVENCIÓN'!P30</f>
        <v>0</v>
      </c>
      <c r="L37" s="1515">
        <f>'F5 ESTUDIANTES PREVENCIÓN'!Q30</f>
        <v>0</v>
      </c>
      <c r="M37" s="1511">
        <f>'F5 ESTUDIANTES PREVENCIÓN'!R30</f>
        <v>0</v>
      </c>
      <c r="N37" s="1504">
        <f>'F5 ESTUDIANTES PREVENCIÓN'!T30</f>
        <v>0</v>
      </c>
      <c r="O37" s="1504">
        <f>'F5 ESTUDIANTES PREVENCIÓN'!U30</f>
        <v>0</v>
      </c>
      <c r="P37" s="1504">
        <f>'F5 ESTUDIANTES PREVENCIÓN'!V30</f>
        <v>0</v>
      </c>
      <c r="Q37" s="1504">
        <f>'F5 ESTUDIANTES PREVENCIÓN'!AU30</f>
        <v>0</v>
      </c>
      <c r="R37" s="1516"/>
      <c r="S37" s="1517"/>
      <c r="T37" s="1516"/>
      <c r="U37" s="1518"/>
      <c r="V37" s="1516"/>
      <c r="W37" s="1516"/>
      <c r="X37" s="1516"/>
      <c r="Y37" s="1516"/>
      <c r="Z37" s="1516"/>
      <c r="AA37" s="1516"/>
      <c r="AB37" s="1516"/>
      <c r="AC37" s="1516"/>
      <c r="AD37" s="1516"/>
      <c r="AE37" s="1516"/>
      <c r="AF37" s="1516"/>
      <c r="AG37" s="1516"/>
      <c r="AH37" s="1516"/>
      <c r="AI37" s="1516"/>
      <c r="AJ37" s="1516"/>
      <c r="AK37" s="1516"/>
      <c r="AL37" s="1516"/>
      <c r="AM37" s="1516"/>
      <c r="AN37" s="1516"/>
      <c r="AO37" s="1522">
        <f t="shared" si="1"/>
        <v>0</v>
      </c>
      <c r="AP37" s="1522">
        <f t="shared" si="2"/>
        <v>0</v>
      </c>
      <c r="AQ37" s="1523" t="str">
        <f t="shared" si="3"/>
        <v/>
      </c>
      <c r="AR37" s="1522">
        <f t="shared" si="4"/>
        <v>0</v>
      </c>
      <c r="AS37" s="1522">
        <f t="shared" si="5"/>
        <v>0</v>
      </c>
      <c r="AT37" s="1523" t="str">
        <f t="shared" si="6"/>
        <v/>
      </c>
      <c r="AU37" s="1522">
        <f t="shared" si="7"/>
        <v>0</v>
      </c>
      <c r="AV37" s="1522">
        <f t="shared" si="8"/>
        <v>0</v>
      </c>
      <c r="AW37" s="1523" t="str">
        <f t="shared" si="9"/>
        <v/>
      </c>
      <c r="AX37" s="1521"/>
    </row>
    <row r="38" spans="1:62" s="418" customFormat="1" ht="13.5" customHeight="1">
      <c r="A38" s="1504">
        <f>'F5 ESTUDIANTES PREVENCIÓN'!D31</f>
        <v>0</v>
      </c>
      <c r="B38" s="1504">
        <f>'F5 ESTUDIANTES PREVENCIÓN'!A31</f>
        <v>0</v>
      </c>
      <c r="C38" s="1511">
        <f>'F5 ESTUDIANTES PREVENCIÓN'!F31</f>
        <v>0</v>
      </c>
      <c r="D38" s="1512">
        <f>'F5 ESTUDIANTES PREVENCIÓN'!G31</f>
        <v>0</v>
      </c>
      <c r="E38" s="1504">
        <f>'F5 ESTUDIANTES PREVENCIÓN'!K31</f>
        <v>0</v>
      </c>
      <c r="F38" s="1504">
        <f>'F5 ESTUDIANTES PREVENCIÓN'!J31</f>
        <v>0</v>
      </c>
      <c r="G38" s="1513">
        <f>'F5 ESTUDIANTES PREVENCIÓN'!L31</f>
        <v>0</v>
      </c>
      <c r="H38" s="1504">
        <f>'F5 ESTUDIANTES PREVENCIÓN'!M31</f>
        <v>0</v>
      </c>
      <c r="I38" s="1514">
        <f>'F5 ESTUDIANTES PREVENCIÓN'!N31</f>
        <v>0</v>
      </c>
      <c r="J38" s="1514">
        <f>'F5 ESTUDIANTES PREVENCIÓN'!O31</f>
        <v>0</v>
      </c>
      <c r="K38" s="1514">
        <f>'F5 ESTUDIANTES PREVENCIÓN'!P31</f>
        <v>0</v>
      </c>
      <c r="L38" s="1515">
        <f>'F5 ESTUDIANTES PREVENCIÓN'!Q31</f>
        <v>0</v>
      </c>
      <c r="M38" s="1511">
        <f>'F5 ESTUDIANTES PREVENCIÓN'!R31</f>
        <v>0</v>
      </c>
      <c r="N38" s="1504">
        <f>'F5 ESTUDIANTES PREVENCIÓN'!T31</f>
        <v>0</v>
      </c>
      <c r="O38" s="1504">
        <f>'F5 ESTUDIANTES PREVENCIÓN'!U31</f>
        <v>0</v>
      </c>
      <c r="P38" s="1504">
        <f>'F5 ESTUDIANTES PREVENCIÓN'!V31</f>
        <v>0</v>
      </c>
      <c r="Q38" s="1504">
        <f>'F5 ESTUDIANTES PREVENCIÓN'!AU31</f>
        <v>0</v>
      </c>
      <c r="R38" s="1516"/>
      <c r="S38" s="1517"/>
      <c r="T38" s="1516"/>
      <c r="U38" s="1518"/>
      <c r="V38" s="1516"/>
      <c r="W38" s="1516"/>
      <c r="X38" s="1516"/>
      <c r="Y38" s="1516"/>
      <c r="Z38" s="1516"/>
      <c r="AA38" s="1516"/>
      <c r="AB38" s="1516"/>
      <c r="AC38" s="1516"/>
      <c r="AD38" s="1516"/>
      <c r="AE38" s="1516"/>
      <c r="AF38" s="1516"/>
      <c r="AG38" s="1516"/>
      <c r="AH38" s="1516"/>
      <c r="AI38" s="1516"/>
      <c r="AJ38" s="1516"/>
      <c r="AK38" s="1516"/>
      <c r="AL38" s="1516"/>
      <c r="AM38" s="1516"/>
      <c r="AN38" s="1516"/>
      <c r="AO38" s="1522">
        <f t="shared" si="1"/>
        <v>0</v>
      </c>
      <c r="AP38" s="1522">
        <f t="shared" si="2"/>
        <v>0</v>
      </c>
      <c r="AQ38" s="1523" t="str">
        <f t="shared" si="3"/>
        <v/>
      </c>
      <c r="AR38" s="1522">
        <f t="shared" si="4"/>
        <v>0</v>
      </c>
      <c r="AS38" s="1522">
        <f t="shared" si="5"/>
        <v>0</v>
      </c>
      <c r="AT38" s="1523" t="str">
        <f t="shared" si="6"/>
        <v/>
      </c>
      <c r="AU38" s="1522">
        <f t="shared" si="7"/>
        <v>0</v>
      </c>
      <c r="AV38" s="1522">
        <f t="shared" si="8"/>
        <v>0</v>
      </c>
      <c r="AW38" s="1523" t="str">
        <f t="shared" si="9"/>
        <v/>
      </c>
      <c r="AX38" s="1521"/>
    </row>
    <row r="39" spans="1:62" s="418" customFormat="1" ht="13.5" customHeight="1">
      <c r="A39" s="1504">
        <f>'F5 ESTUDIANTES PREVENCIÓN'!D32</f>
        <v>0</v>
      </c>
      <c r="B39" s="1504">
        <f>'F5 ESTUDIANTES PREVENCIÓN'!A32</f>
        <v>0</v>
      </c>
      <c r="C39" s="1511">
        <f>'F5 ESTUDIANTES PREVENCIÓN'!F32</f>
        <v>0</v>
      </c>
      <c r="D39" s="1512">
        <f>'F5 ESTUDIANTES PREVENCIÓN'!G32</f>
        <v>0</v>
      </c>
      <c r="E39" s="1504">
        <f>'F5 ESTUDIANTES PREVENCIÓN'!K32</f>
        <v>0</v>
      </c>
      <c r="F39" s="1504">
        <f>'F5 ESTUDIANTES PREVENCIÓN'!J32</f>
        <v>0</v>
      </c>
      <c r="G39" s="1513">
        <f>'F5 ESTUDIANTES PREVENCIÓN'!L32</f>
        <v>0</v>
      </c>
      <c r="H39" s="1504">
        <f>'F5 ESTUDIANTES PREVENCIÓN'!M32</f>
        <v>0</v>
      </c>
      <c r="I39" s="1514">
        <f>'F5 ESTUDIANTES PREVENCIÓN'!N32</f>
        <v>0</v>
      </c>
      <c r="J39" s="1514">
        <f>'F5 ESTUDIANTES PREVENCIÓN'!O32</f>
        <v>0</v>
      </c>
      <c r="K39" s="1514">
        <f>'F5 ESTUDIANTES PREVENCIÓN'!P32</f>
        <v>0</v>
      </c>
      <c r="L39" s="1515">
        <f>'F5 ESTUDIANTES PREVENCIÓN'!Q32</f>
        <v>0</v>
      </c>
      <c r="M39" s="1511">
        <f>'F5 ESTUDIANTES PREVENCIÓN'!R32</f>
        <v>0</v>
      </c>
      <c r="N39" s="1504">
        <f>'F5 ESTUDIANTES PREVENCIÓN'!T32</f>
        <v>0</v>
      </c>
      <c r="O39" s="1504">
        <f>'F5 ESTUDIANTES PREVENCIÓN'!U32</f>
        <v>0</v>
      </c>
      <c r="P39" s="1504">
        <f>'F5 ESTUDIANTES PREVENCIÓN'!V32</f>
        <v>0</v>
      </c>
      <c r="Q39" s="1504">
        <f>'F5 ESTUDIANTES PREVENCIÓN'!AU32</f>
        <v>0</v>
      </c>
      <c r="R39" s="1516"/>
      <c r="S39" s="1517"/>
      <c r="T39" s="1516"/>
      <c r="U39" s="1518"/>
      <c r="V39" s="1516"/>
      <c r="W39" s="1516"/>
      <c r="X39" s="1516"/>
      <c r="Y39" s="1516"/>
      <c r="Z39" s="1516"/>
      <c r="AA39" s="1516"/>
      <c r="AB39" s="1516"/>
      <c r="AC39" s="1516"/>
      <c r="AD39" s="1516"/>
      <c r="AE39" s="1516"/>
      <c r="AF39" s="1516"/>
      <c r="AG39" s="1516"/>
      <c r="AH39" s="1516"/>
      <c r="AI39" s="1516"/>
      <c r="AJ39" s="1516"/>
      <c r="AK39" s="1516"/>
      <c r="AL39" s="1516"/>
      <c r="AM39" s="1516"/>
      <c r="AN39" s="1516"/>
      <c r="AO39" s="1522">
        <f t="shared" si="1"/>
        <v>0</v>
      </c>
      <c r="AP39" s="1522">
        <f t="shared" si="2"/>
        <v>0</v>
      </c>
      <c r="AQ39" s="1523" t="str">
        <f t="shared" si="3"/>
        <v/>
      </c>
      <c r="AR39" s="1522">
        <f t="shared" si="4"/>
        <v>0</v>
      </c>
      <c r="AS39" s="1522">
        <f t="shared" si="5"/>
        <v>0</v>
      </c>
      <c r="AT39" s="1523" t="str">
        <f t="shared" si="6"/>
        <v/>
      </c>
      <c r="AU39" s="1522">
        <f t="shared" si="7"/>
        <v>0</v>
      </c>
      <c r="AV39" s="1522">
        <f t="shared" si="8"/>
        <v>0</v>
      </c>
      <c r="AW39" s="1523" t="str">
        <f t="shared" si="9"/>
        <v/>
      </c>
      <c r="AX39" s="1521"/>
    </row>
    <row r="40" spans="1:62" s="418" customFormat="1" ht="13.5" customHeight="1">
      <c r="A40" s="1504">
        <f>'F5 ESTUDIANTES PREVENCIÓN'!D33</f>
        <v>0</v>
      </c>
      <c r="B40" s="1504">
        <f>'F5 ESTUDIANTES PREVENCIÓN'!A33</f>
        <v>0</v>
      </c>
      <c r="C40" s="1511">
        <f>'F5 ESTUDIANTES PREVENCIÓN'!F33</f>
        <v>0</v>
      </c>
      <c r="D40" s="1512">
        <f>'F5 ESTUDIANTES PREVENCIÓN'!G33</f>
        <v>0</v>
      </c>
      <c r="E40" s="1504">
        <f>'F5 ESTUDIANTES PREVENCIÓN'!K33</f>
        <v>0</v>
      </c>
      <c r="F40" s="1504">
        <f>'F5 ESTUDIANTES PREVENCIÓN'!J33</f>
        <v>0</v>
      </c>
      <c r="G40" s="1513">
        <f>'F5 ESTUDIANTES PREVENCIÓN'!L33</f>
        <v>0</v>
      </c>
      <c r="H40" s="1504">
        <f>'F5 ESTUDIANTES PREVENCIÓN'!M33</f>
        <v>0</v>
      </c>
      <c r="I40" s="1514">
        <f>'F5 ESTUDIANTES PREVENCIÓN'!N33</f>
        <v>0</v>
      </c>
      <c r="J40" s="1514">
        <f>'F5 ESTUDIANTES PREVENCIÓN'!O33</f>
        <v>0</v>
      </c>
      <c r="K40" s="1514">
        <f>'F5 ESTUDIANTES PREVENCIÓN'!P33</f>
        <v>0</v>
      </c>
      <c r="L40" s="1515">
        <f>'F5 ESTUDIANTES PREVENCIÓN'!Q33</f>
        <v>0</v>
      </c>
      <c r="M40" s="1511">
        <f>'F5 ESTUDIANTES PREVENCIÓN'!R33</f>
        <v>0</v>
      </c>
      <c r="N40" s="1504">
        <f>'F5 ESTUDIANTES PREVENCIÓN'!T33</f>
        <v>0</v>
      </c>
      <c r="O40" s="1504">
        <f>'F5 ESTUDIANTES PREVENCIÓN'!U33</f>
        <v>0</v>
      </c>
      <c r="P40" s="1504">
        <f>'F5 ESTUDIANTES PREVENCIÓN'!V33</f>
        <v>0</v>
      </c>
      <c r="Q40" s="1504">
        <f>'F5 ESTUDIANTES PREVENCIÓN'!AU33</f>
        <v>0</v>
      </c>
      <c r="R40" s="1516"/>
      <c r="S40" s="1517"/>
      <c r="T40" s="1516"/>
      <c r="U40" s="1518"/>
      <c r="V40" s="1516"/>
      <c r="W40" s="1516"/>
      <c r="X40" s="1516"/>
      <c r="Y40" s="1516"/>
      <c r="Z40" s="1516"/>
      <c r="AA40" s="1516"/>
      <c r="AB40" s="1516"/>
      <c r="AC40" s="1516"/>
      <c r="AD40" s="1516"/>
      <c r="AE40" s="1516"/>
      <c r="AF40" s="1516"/>
      <c r="AG40" s="1516"/>
      <c r="AH40" s="1516"/>
      <c r="AI40" s="1516"/>
      <c r="AJ40" s="1516"/>
      <c r="AK40" s="1516"/>
      <c r="AL40" s="1516"/>
      <c r="AM40" s="1516"/>
      <c r="AN40" s="1516"/>
      <c r="AO40" s="1522">
        <f t="shared" si="1"/>
        <v>0</v>
      </c>
      <c r="AP40" s="1522">
        <f t="shared" si="2"/>
        <v>0</v>
      </c>
      <c r="AQ40" s="1523" t="str">
        <f t="shared" si="3"/>
        <v/>
      </c>
      <c r="AR40" s="1522">
        <f t="shared" si="4"/>
        <v>0</v>
      </c>
      <c r="AS40" s="1522">
        <f t="shared" si="5"/>
        <v>0</v>
      </c>
      <c r="AT40" s="1523" t="str">
        <f t="shared" si="6"/>
        <v/>
      </c>
      <c r="AU40" s="1522">
        <f t="shared" si="7"/>
        <v>0</v>
      </c>
      <c r="AV40" s="1522">
        <f t="shared" si="8"/>
        <v>0</v>
      </c>
      <c r="AW40" s="1523" t="str">
        <f t="shared" si="9"/>
        <v/>
      </c>
      <c r="AX40" s="1521"/>
    </row>
    <row r="41" spans="1:62" s="418" customFormat="1" ht="13.5" customHeight="1">
      <c r="A41" s="1504">
        <f>'F5 ESTUDIANTES PREVENCIÓN'!D34</f>
        <v>0</v>
      </c>
      <c r="B41" s="1504">
        <f>'F5 ESTUDIANTES PREVENCIÓN'!A34</f>
        <v>0</v>
      </c>
      <c r="C41" s="1511">
        <f>'F5 ESTUDIANTES PREVENCIÓN'!F34</f>
        <v>0</v>
      </c>
      <c r="D41" s="1512">
        <f>'F5 ESTUDIANTES PREVENCIÓN'!G34</f>
        <v>0</v>
      </c>
      <c r="E41" s="1504">
        <f>'F5 ESTUDIANTES PREVENCIÓN'!K34</f>
        <v>0</v>
      </c>
      <c r="F41" s="1504">
        <f>'F5 ESTUDIANTES PREVENCIÓN'!J34</f>
        <v>0</v>
      </c>
      <c r="G41" s="1513">
        <f>'F5 ESTUDIANTES PREVENCIÓN'!L34</f>
        <v>0</v>
      </c>
      <c r="H41" s="1504">
        <f>'F5 ESTUDIANTES PREVENCIÓN'!M34</f>
        <v>0</v>
      </c>
      <c r="I41" s="1514">
        <f>'F5 ESTUDIANTES PREVENCIÓN'!N34</f>
        <v>0</v>
      </c>
      <c r="J41" s="1514">
        <f>'F5 ESTUDIANTES PREVENCIÓN'!O34</f>
        <v>0</v>
      </c>
      <c r="K41" s="1514">
        <f>'F5 ESTUDIANTES PREVENCIÓN'!P34</f>
        <v>0</v>
      </c>
      <c r="L41" s="1515">
        <f>'F5 ESTUDIANTES PREVENCIÓN'!Q34</f>
        <v>0</v>
      </c>
      <c r="M41" s="1511">
        <f>'F5 ESTUDIANTES PREVENCIÓN'!R34</f>
        <v>0</v>
      </c>
      <c r="N41" s="1504">
        <f>'F5 ESTUDIANTES PREVENCIÓN'!T34</f>
        <v>0</v>
      </c>
      <c r="O41" s="1504">
        <f>'F5 ESTUDIANTES PREVENCIÓN'!U34</f>
        <v>0</v>
      </c>
      <c r="P41" s="1504">
        <f>'F5 ESTUDIANTES PREVENCIÓN'!V34</f>
        <v>0</v>
      </c>
      <c r="Q41" s="1504">
        <f>'F5 ESTUDIANTES PREVENCIÓN'!AU34</f>
        <v>0</v>
      </c>
      <c r="R41" s="1516"/>
      <c r="S41" s="1517"/>
      <c r="T41" s="1516"/>
      <c r="U41" s="1518"/>
      <c r="V41" s="1516"/>
      <c r="W41" s="1516"/>
      <c r="X41" s="1516"/>
      <c r="Y41" s="1516"/>
      <c r="Z41" s="1516"/>
      <c r="AA41" s="1516"/>
      <c r="AB41" s="1516"/>
      <c r="AC41" s="1516"/>
      <c r="AD41" s="1516"/>
      <c r="AE41" s="1516"/>
      <c r="AF41" s="1516"/>
      <c r="AG41" s="1516"/>
      <c r="AH41" s="1516"/>
      <c r="AI41" s="1516"/>
      <c r="AJ41" s="1516"/>
      <c r="AK41" s="1516"/>
      <c r="AL41" s="1516"/>
      <c r="AM41" s="1516"/>
      <c r="AN41" s="1516"/>
      <c r="AO41" s="1522">
        <f t="shared" si="1"/>
        <v>0</v>
      </c>
      <c r="AP41" s="1522">
        <f t="shared" si="2"/>
        <v>0</v>
      </c>
      <c r="AQ41" s="1523" t="str">
        <f t="shared" si="3"/>
        <v/>
      </c>
      <c r="AR41" s="1522">
        <f t="shared" si="4"/>
        <v>0</v>
      </c>
      <c r="AS41" s="1522">
        <f t="shared" si="5"/>
        <v>0</v>
      </c>
      <c r="AT41" s="1523" t="str">
        <f t="shared" si="6"/>
        <v/>
      </c>
      <c r="AU41" s="1522">
        <f t="shared" si="7"/>
        <v>0</v>
      </c>
      <c r="AV41" s="1522">
        <f t="shared" si="8"/>
        <v>0</v>
      </c>
      <c r="AW41" s="1523" t="str">
        <f t="shared" si="9"/>
        <v/>
      </c>
      <c r="AX41" s="1521"/>
    </row>
    <row r="42" spans="1:62" s="418" customFormat="1" ht="13.5" customHeight="1">
      <c r="A42" s="1504">
        <f>'F5 ESTUDIANTES PREVENCIÓN'!D35</f>
        <v>0</v>
      </c>
      <c r="B42" s="1504">
        <f>'F5 ESTUDIANTES PREVENCIÓN'!A35</f>
        <v>0</v>
      </c>
      <c r="C42" s="1511">
        <f>'F5 ESTUDIANTES PREVENCIÓN'!F35</f>
        <v>0</v>
      </c>
      <c r="D42" s="1512">
        <f>'F5 ESTUDIANTES PREVENCIÓN'!G35</f>
        <v>0</v>
      </c>
      <c r="E42" s="1504">
        <f>'F5 ESTUDIANTES PREVENCIÓN'!K35</f>
        <v>0</v>
      </c>
      <c r="F42" s="1504">
        <f>'F5 ESTUDIANTES PREVENCIÓN'!J35</f>
        <v>0</v>
      </c>
      <c r="G42" s="1513">
        <f>'F5 ESTUDIANTES PREVENCIÓN'!L35</f>
        <v>0</v>
      </c>
      <c r="H42" s="1504">
        <f>'F5 ESTUDIANTES PREVENCIÓN'!M35</f>
        <v>0</v>
      </c>
      <c r="I42" s="1514">
        <f>'F5 ESTUDIANTES PREVENCIÓN'!N35</f>
        <v>0</v>
      </c>
      <c r="J42" s="1514">
        <f>'F5 ESTUDIANTES PREVENCIÓN'!O35</f>
        <v>0</v>
      </c>
      <c r="K42" s="1514">
        <f>'F5 ESTUDIANTES PREVENCIÓN'!P35</f>
        <v>0</v>
      </c>
      <c r="L42" s="1515">
        <f>'F5 ESTUDIANTES PREVENCIÓN'!Q35</f>
        <v>0</v>
      </c>
      <c r="M42" s="1511">
        <f>'F5 ESTUDIANTES PREVENCIÓN'!R35</f>
        <v>0</v>
      </c>
      <c r="N42" s="1504">
        <f>'F5 ESTUDIANTES PREVENCIÓN'!T35</f>
        <v>0</v>
      </c>
      <c r="O42" s="1504">
        <f>'F5 ESTUDIANTES PREVENCIÓN'!U35</f>
        <v>0</v>
      </c>
      <c r="P42" s="1504">
        <f>'F5 ESTUDIANTES PREVENCIÓN'!V35</f>
        <v>0</v>
      </c>
      <c r="Q42" s="1504">
        <f>'F5 ESTUDIANTES PREVENCIÓN'!AU35</f>
        <v>0</v>
      </c>
      <c r="R42" s="1516"/>
      <c r="S42" s="1517"/>
      <c r="T42" s="1516"/>
      <c r="U42" s="1518"/>
      <c r="V42" s="1516"/>
      <c r="W42" s="1516"/>
      <c r="X42" s="1516"/>
      <c r="Y42" s="1516"/>
      <c r="Z42" s="1516"/>
      <c r="AA42" s="1516"/>
      <c r="AB42" s="1516"/>
      <c r="AC42" s="1516"/>
      <c r="AD42" s="1516"/>
      <c r="AE42" s="1516"/>
      <c r="AF42" s="1516"/>
      <c r="AG42" s="1516"/>
      <c r="AH42" s="1516"/>
      <c r="AI42" s="1516"/>
      <c r="AJ42" s="1516"/>
      <c r="AK42" s="1516"/>
      <c r="AL42" s="1516"/>
      <c r="AM42" s="1516"/>
      <c r="AN42" s="1516"/>
      <c r="AO42" s="1522">
        <f t="shared" si="1"/>
        <v>0</v>
      </c>
      <c r="AP42" s="1522">
        <f t="shared" si="2"/>
        <v>0</v>
      </c>
      <c r="AQ42" s="1523" t="str">
        <f t="shared" si="3"/>
        <v/>
      </c>
      <c r="AR42" s="1522">
        <f t="shared" si="4"/>
        <v>0</v>
      </c>
      <c r="AS42" s="1522">
        <f t="shared" si="5"/>
        <v>0</v>
      </c>
      <c r="AT42" s="1523" t="str">
        <f t="shared" si="6"/>
        <v/>
      </c>
      <c r="AU42" s="1522">
        <f t="shared" si="7"/>
        <v>0</v>
      </c>
      <c r="AV42" s="1522">
        <f t="shared" si="8"/>
        <v>0</v>
      </c>
      <c r="AW42" s="1523" t="str">
        <f t="shared" si="9"/>
        <v/>
      </c>
      <c r="AX42" s="1521"/>
    </row>
    <row r="43" spans="1:62" s="418" customFormat="1" ht="13.5" customHeight="1">
      <c r="A43" s="1504">
        <f>'F5 ESTUDIANTES PREVENCIÓN'!D36</f>
        <v>0</v>
      </c>
      <c r="B43" s="1504">
        <f>'F5 ESTUDIANTES PREVENCIÓN'!A36</f>
        <v>0</v>
      </c>
      <c r="C43" s="1511">
        <f>'F5 ESTUDIANTES PREVENCIÓN'!F36</f>
        <v>0</v>
      </c>
      <c r="D43" s="1512">
        <f>'F5 ESTUDIANTES PREVENCIÓN'!G36</f>
        <v>0</v>
      </c>
      <c r="E43" s="1504">
        <f>'F5 ESTUDIANTES PREVENCIÓN'!K36</f>
        <v>0</v>
      </c>
      <c r="F43" s="1504">
        <f>'F5 ESTUDIANTES PREVENCIÓN'!J36</f>
        <v>0</v>
      </c>
      <c r="G43" s="1513">
        <f>'F5 ESTUDIANTES PREVENCIÓN'!L36</f>
        <v>0</v>
      </c>
      <c r="H43" s="1504">
        <f>'F5 ESTUDIANTES PREVENCIÓN'!M36</f>
        <v>0</v>
      </c>
      <c r="I43" s="1514">
        <f>'F5 ESTUDIANTES PREVENCIÓN'!N36</f>
        <v>0</v>
      </c>
      <c r="J43" s="1514">
        <f>'F5 ESTUDIANTES PREVENCIÓN'!O36</f>
        <v>0</v>
      </c>
      <c r="K43" s="1514">
        <f>'F5 ESTUDIANTES PREVENCIÓN'!P36</f>
        <v>0</v>
      </c>
      <c r="L43" s="1515">
        <f>'F5 ESTUDIANTES PREVENCIÓN'!Q36</f>
        <v>0</v>
      </c>
      <c r="M43" s="1511">
        <f>'F5 ESTUDIANTES PREVENCIÓN'!R36</f>
        <v>0</v>
      </c>
      <c r="N43" s="1504">
        <f>'F5 ESTUDIANTES PREVENCIÓN'!T36</f>
        <v>0</v>
      </c>
      <c r="O43" s="1504">
        <f>'F5 ESTUDIANTES PREVENCIÓN'!U36</f>
        <v>0</v>
      </c>
      <c r="P43" s="1504">
        <f>'F5 ESTUDIANTES PREVENCIÓN'!V36</f>
        <v>0</v>
      </c>
      <c r="Q43" s="1504">
        <f>'F5 ESTUDIANTES PREVENCIÓN'!AU36</f>
        <v>0</v>
      </c>
      <c r="R43" s="1516"/>
      <c r="S43" s="1517"/>
      <c r="T43" s="1516"/>
      <c r="U43" s="1518"/>
      <c r="V43" s="1516"/>
      <c r="W43" s="1516"/>
      <c r="X43" s="1516"/>
      <c r="Y43" s="1516"/>
      <c r="Z43" s="1516"/>
      <c r="AA43" s="1516"/>
      <c r="AB43" s="1516"/>
      <c r="AC43" s="1516"/>
      <c r="AD43" s="1516"/>
      <c r="AE43" s="1516"/>
      <c r="AF43" s="1516"/>
      <c r="AG43" s="1516"/>
      <c r="AH43" s="1516"/>
      <c r="AI43" s="1516"/>
      <c r="AJ43" s="1516"/>
      <c r="AK43" s="1516"/>
      <c r="AL43" s="1516"/>
      <c r="AM43" s="1516"/>
      <c r="AN43" s="1516"/>
      <c r="AO43" s="1522">
        <f t="shared" si="1"/>
        <v>0</v>
      </c>
      <c r="AP43" s="1522">
        <f t="shared" si="2"/>
        <v>0</v>
      </c>
      <c r="AQ43" s="1523" t="str">
        <f t="shared" si="3"/>
        <v/>
      </c>
      <c r="AR43" s="1522">
        <f t="shared" si="4"/>
        <v>0</v>
      </c>
      <c r="AS43" s="1522">
        <f t="shared" si="5"/>
        <v>0</v>
      </c>
      <c r="AT43" s="1523" t="str">
        <f t="shared" si="6"/>
        <v/>
      </c>
      <c r="AU43" s="1522">
        <f t="shared" si="7"/>
        <v>0</v>
      </c>
      <c r="AV43" s="1522">
        <f t="shared" si="8"/>
        <v>0</v>
      </c>
      <c r="AW43" s="1523" t="str">
        <f t="shared" si="9"/>
        <v/>
      </c>
      <c r="AX43" s="1521"/>
    </row>
    <row r="44" spans="1:62" s="418" customFormat="1" ht="13.5" customHeight="1">
      <c r="A44" s="1504">
        <f>'F5 ESTUDIANTES PREVENCIÓN'!D37</f>
        <v>0</v>
      </c>
      <c r="B44" s="1504">
        <f>'F5 ESTUDIANTES PREVENCIÓN'!A37</f>
        <v>0</v>
      </c>
      <c r="C44" s="1511">
        <f>'F5 ESTUDIANTES PREVENCIÓN'!F37</f>
        <v>0</v>
      </c>
      <c r="D44" s="1512">
        <f>'F5 ESTUDIANTES PREVENCIÓN'!G37</f>
        <v>0</v>
      </c>
      <c r="E44" s="1504">
        <f>'F5 ESTUDIANTES PREVENCIÓN'!K37</f>
        <v>0</v>
      </c>
      <c r="F44" s="1504">
        <f>'F5 ESTUDIANTES PREVENCIÓN'!J37</f>
        <v>0</v>
      </c>
      <c r="G44" s="1513">
        <f>'F5 ESTUDIANTES PREVENCIÓN'!L37</f>
        <v>0</v>
      </c>
      <c r="H44" s="1504">
        <f>'F5 ESTUDIANTES PREVENCIÓN'!M37</f>
        <v>0</v>
      </c>
      <c r="I44" s="1514">
        <f>'F5 ESTUDIANTES PREVENCIÓN'!N37</f>
        <v>0</v>
      </c>
      <c r="J44" s="1514">
        <f>'F5 ESTUDIANTES PREVENCIÓN'!O37</f>
        <v>0</v>
      </c>
      <c r="K44" s="1514">
        <f>'F5 ESTUDIANTES PREVENCIÓN'!P37</f>
        <v>0</v>
      </c>
      <c r="L44" s="1515">
        <f>'F5 ESTUDIANTES PREVENCIÓN'!Q37</f>
        <v>0</v>
      </c>
      <c r="M44" s="1511">
        <f>'F5 ESTUDIANTES PREVENCIÓN'!R37</f>
        <v>0</v>
      </c>
      <c r="N44" s="1504">
        <f>'F5 ESTUDIANTES PREVENCIÓN'!T37</f>
        <v>0</v>
      </c>
      <c r="O44" s="1504">
        <f>'F5 ESTUDIANTES PREVENCIÓN'!U37</f>
        <v>0</v>
      </c>
      <c r="P44" s="1504">
        <f>'F5 ESTUDIANTES PREVENCIÓN'!V37</f>
        <v>0</v>
      </c>
      <c r="Q44" s="1504">
        <f>'F5 ESTUDIANTES PREVENCIÓN'!AU37</f>
        <v>0</v>
      </c>
      <c r="R44" s="1516"/>
      <c r="S44" s="1517"/>
      <c r="T44" s="1516"/>
      <c r="U44" s="1518"/>
      <c r="V44" s="1516"/>
      <c r="W44" s="1516"/>
      <c r="X44" s="1516"/>
      <c r="Y44" s="1516"/>
      <c r="Z44" s="1516"/>
      <c r="AA44" s="1516"/>
      <c r="AB44" s="1516"/>
      <c r="AC44" s="1516"/>
      <c r="AD44" s="1516"/>
      <c r="AE44" s="1516"/>
      <c r="AF44" s="1516"/>
      <c r="AG44" s="1516"/>
      <c r="AH44" s="1516"/>
      <c r="AI44" s="1516"/>
      <c r="AJ44" s="1516"/>
      <c r="AK44" s="1516"/>
      <c r="AL44" s="1516"/>
      <c r="AM44" s="1516"/>
      <c r="AN44" s="1516"/>
      <c r="AO44" s="1522">
        <f t="shared" si="1"/>
        <v>0</v>
      </c>
      <c r="AP44" s="1522">
        <f t="shared" si="2"/>
        <v>0</v>
      </c>
      <c r="AQ44" s="1523" t="str">
        <f t="shared" si="3"/>
        <v/>
      </c>
      <c r="AR44" s="1522">
        <f t="shared" si="4"/>
        <v>0</v>
      </c>
      <c r="AS44" s="1522">
        <f t="shared" si="5"/>
        <v>0</v>
      </c>
      <c r="AT44" s="1523" t="str">
        <f t="shared" si="6"/>
        <v/>
      </c>
      <c r="AU44" s="1522">
        <f t="shared" si="7"/>
        <v>0</v>
      </c>
      <c r="AV44" s="1522">
        <f t="shared" si="8"/>
        <v>0</v>
      </c>
      <c r="AW44" s="1523" t="str">
        <f t="shared" si="9"/>
        <v/>
      </c>
      <c r="AX44" s="1521"/>
    </row>
    <row r="45" spans="1:62" s="418" customFormat="1" ht="13.5" customHeight="1">
      <c r="A45" s="1504">
        <f>'F5 ESTUDIANTES PREVENCIÓN'!D38</f>
        <v>0</v>
      </c>
      <c r="B45" s="1504">
        <f>'F5 ESTUDIANTES PREVENCIÓN'!A38</f>
        <v>0</v>
      </c>
      <c r="C45" s="1511">
        <f>'F5 ESTUDIANTES PREVENCIÓN'!F38</f>
        <v>0</v>
      </c>
      <c r="D45" s="1512">
        <f>'F5 ESTUDIANTES PREVENCIÓN'!G38</f>
        <v>0</v>
      </c>
      <c r="E45" s="1504">
        <f>'F5 ESTUDIANTES PREVENCIÓN'!K38</f>
        <v>0</v>
      </c>
      <c r="F45" s="1504">
        <f>'F5 ESTUDIANTES PREVENCIÓN'!J38</f>
        <v>0</v>
      </c>
      <c r="G45" s="1513">
        <f>'F5 ESTUDIANTES PREVENCIÓN'!L38</f>
        <v>0</v>
      </c>
      <c r="H45" s="1504">
        <f>'F5 ESTUDIANTES PREVENCIÓN'!M38</f>
        <v>0</v>
      </c>
      <c r="I45" s="1514">
        <f>'F5 ESTUDIANTES PREVENCIÓN'!N38</f>
        <v>0</v>
      </c>
      <c r="J45" s="1514">
        <f>'F5 ESTUDIANTES PREVENCIÓN'!O38</f>
        <v>0</v>
      </c>
      <c r="K45" s="1514">
        <f>'F5 ESTUDIANTES PREVENCIÓN'!P38</f>
        <v>0</v>
      </c>
      <c r="L45" s="1515">
        <f>'F5 ESTUDIANTES PREVENCIÓN'!Q38</f>
        <v>0</v>
      </c>
      <c r="M45" s="1511">
        <f>'F5 ESTUDIANTES PREVENCIÓN'!R38</f>
        <v>0</v>
      </c>
      <c r="N45" s="1504">
        <f>'F5 ESTUDIANTES PREVENCIÓN'!T38</f>
        <v>0</v>
      </c>
      <c r="O45" s="1504">
        <f>'F5 ESTUDIANTES PREVENCIÓN'!U38</f>
        <v>0</v>
      </c>
      <c r="P45" s="1504">
        <f>'F5 ESTUDIANTES PREVENCIÓN'!V38</f>
        <v>0</v>
      </c>
      <c r="Q45" s="1504">
        <f>'F5 ESTUDIANTES PREVENCIÓN'!AU38</f>
        <v>0</v>
      </c>
      <c r="R45" s="1516"/>
      <c r="S45" s="1517"/>
      <c r="T45" s="1516"/>
      <c r="U45" s="1518"/>
      <c r="V45" s="1516"/>
      <c r="W45" s="1516"/>
      <c r="X45" s="1516"/>
      <c r="Y45" s="1516"/>
      <c r="Z45" s="1516"/>
      <c r="AA45" s="1516"/>
      <c r="AB45" s="1516"/>
      <c r="AC45" s="1516"/>
      <c r="AD45" s="1516"/>
      <c r="AE45" s="1516"/>
      <c r="AF45" s="1516"/>
      <c r="AG45" s="1516"/>
      <c r="AH45" s="1516"/>
      <c r="AI45" s="1516"/>
      <c r="AJ45" s="1516"/>
      <c r="AK45" s="1516"/>
      <c r="AL45" s="1516"/>
      <c r="AM45" s="1516"/>
      <c r="AN45" s="1516"/>
      <c r="AO45" s="1522">
        <f t="shared" si="1"/>
        <v>0</v>
      </c>
      <c r="AP45" s="1522">
        <f t="shared" si="2"/>
        <v>0</v>
      </c>
      <c r="AQ45" s="1523" t="str">
        <f t="shared" si="3"/>
        <v/>
      </c>
      <c r="AR45" s="1522">
        <f t="shared" si="4"/>
        <v>0</v>
      </c>
      <c r="AS45" s="1522">
        <f t="shared" si="5"/>
        <v>0</v>
      </c>
      <c r="AT45" s="1523" t="str">
        <f t="shared" si="6"/>
        <v/>
      </c>
      <c r="AU45" s="1522">
        <f t="shared" si="7"/>
        <v>0</v>
      </c>
      <c r="AV45" s="1522">
        <f t="shared" si="8"/>
        <v>0</v>
      </c>
      <c r="AW45" s="1523" t="str">
        <f t="shared" si="9"/>
        <v/>
      </c>
      <c r="AX45" s="1521"/>
    </row>
    <row r="46" spans="1:62" s="418" customFormat="1" ht="13.5" customHeight="1">
      <c r="A46" s="1504">
        <f>'F5 ESTUDIANTES PREVENCIÓN'!D39</f>
        <v>0</v>
      </c>
      <c r="B46" s="1504">
        <f>'F5 ESTUDIANTES PREVENCIÓN'!A39</f>
        <v>0</v>
      </c>
      <c r="C46" s="1511">
        <f>'F5 ESTUDIANTES PREVENCIÓN'!F39</f>
        <v>0</v>
      </c>
      <c r="D46" s="1512">
        <f>'F5 ESTUDIANTES PREVENCIÓN'!G39</f>
        <v>0</v>
      </c>
      <c r="E46" s="1504">
        <f>'F5 ESTUDIANTES PREVENCIÓN'!K39</f>
        <v>0</v>
      </c>
      <c r="F46" s="1504">
        <f>'F5 ESTUDIANTES PREVENCIÓN'!J39</f>
        <v>0</v>
      </c>
      <c r="G46" s="1513">
        <f>'F5 ESTUDIANTES PREVENCIÓN'!L39</f>
        <v>0</v>
      </c>
      <c r="H46" s="1504">
        <f>'F5 ESTUDIANTES PREVENCIÓN'!M39</f>
        <v>0</v>
      </c>
      <c r="I46" s="1514">
        <f>'F5 ESTUDIANTES PREVENCIÓN'!N39</f>
        <v>0</v>
      </c>
      <c r="J46" s="1514">
        <f>'F5 ESTUDIANTES PREVENCIÓN'!O39</f>
        <v>0</v>
      </c>
      <c r="K46" s="1514">
        <f>'F5 ESTUDIANTES PREVENCIÓN'!P39</f>
        <v>0</v>
      </c>
      <c r="L46" s="1515">
        <f>'F5 ESTUDIANTES PREVENCIÓN'!Q39</f>
        <v>0</v>
      </c>
      <c r="M46" s="1511">
        <f>'F5 ESTUDIANTES PREVENCIÓN'!R39</f>
        <v>0</v>
      </c>
      <c r="N46" s="1504">
        <f>'F5 ESTUDIANTES PREVENCIÓN'!T39</f>
        <v>0</v>
      </c>
      <c r="O46" s="1504">
        <f>'F5 ESTUDIANTES PREVENCIÓN'!U39</f>
        <v>0</v>
      </c>
      <c r="P46" s="1504">
        <f>'F5 ESTUDIANTES PREVENCIÓN'!V39</f>
        <v>0</v>
      </c>
      <c r="Q46" s="1504">
        <f>'F5 ESTUDIANTES PREVENCIÓN'!AU39</f>
        <v>0</v>
      </c>
      <c r="R46" s="1516"/>
      <c r="S46" s="1517"/>
      <c r="T46" s="1516"/>
      <c r="U46" s="1518"/>
      <c r="V46" s="1516"/>
      <c r="W46" s="1516"/>
      <c r="X46" s="1516"/>
      <c r="Y46" s="1516"/>
      <c r="Z46" s="1516"/>
      <c r="AA46" s="1516"/>
      <c r="AB46" s="1516"/>
      <c r="AC46" s="1516"/>
      <c r="AD46" s="1516"/>
      <c r="AE46" s="1516"/>
      <c r="AF46" s="1516"/>
      <c r="AG46" s="1516"/>
      <c r="AH46" s="1516"/>
      <c r="AI46" s="1516"/>
      <c r="AJ46" s="1516"/>
      <c r="AK46" s="1516"/>
      <c r="AL46" s="1516"/>
      <c r="AM46" s="1516"/>
      <c r="AN46" s="1516"/>
      <c r="AO46" s="1522">
        <f t="shared" si="1"/>
        <v>0</v>
      </c>
      <c r="AP46" s="1522">
        <f t="shared" si="2"/>
        <v>0</v>
      </c>
      <c r="AQ46" s="1523" t="str">
        <f t="shared" si="3"/>
        <v/>
      </c>
      <c r="AR46" s="1522">
        <f t="shared" si="4"/>
        <v>0</v>
      </c>
      <c r="AS46" s="1522">
        <f t="shared" si="5"/>
        <v>0</v>
      </c>
      <c r="AT46" s="1523" t="str">
        <f t="shared" si="6"/>
        <v/>
      </c>
      <c r="AU46" s="1522">
        <f t="shared" si="7"/>
        <v>0</v>
      </c>
      <c r="AV46" s="1522">
        <f t="shared" si="8"/>
        <v>0</v>
      </c>
      <c r="AW46" s="1523" t="str">
        <f t="shared" si="9"/>
        <v/>
      </c>
      <c r="AX46" s="1521"/>
    </row>
    <row r="47" spans="1:62" s="418" customFormat="1" ht="13.5" customHeight="1">
      <c r="A47" s="1504">
        <f>'F5 ESTUDIANTES PREVENCIÓN'!D40</f>
        <v>0</v>
      </c>
      <c r="B47" s="1504">
        <f>'F5 ESTUDIANTES PREVENCIÓN'!A40</f>
        <v>0</v>
      </c>
      <c r="C47" s="1511">
        <f>'F5 ESTUDIANTES PREVENCIÓN'!F40</f>
        <v>0</v>
      </c>
      <c r="D47" s="1512">
        <f>'F5 ESTUDIANTES PREVENCIÓN'!G40</f>
        <v>0</v>
      </c>
      <c r="E47" s="1504">
        <f>'F5 ESTUDIANTES PREVENCIÓN'!K40</f>
        <v>0</v>
      </c>
      <c r="F47" s="1504">
        <f>'F5 ESTUDIANTES PREVENCIÓN'!J40</f>
        <v>0</v>
      </c>
      <c r="G47" s="1513">
        <f>'F5 ESTUDIANTES PREVENCIÓN'!L40</f>
        <v>0</v>
      </c>
      <c r="H47" s="1504">
        <f>'F5 ESTUDIANTES PREVENCIÓN'!M40</f>
        <v>0</v>
      </c>
      <c r="I47" s="1514">
        <f>'F5 ESTUDIANTES PREVENCIÓN'!N40</f>
        <v>0</v>
      </c>
      <c r="J47" s="1514">
        <f>'F5 ESTUDIANTES PREVENCIÓN'!O40</f>
        <v>0</v>
      </c>
      <c r="K47" s="1514">
        <f>'F5 ESTUDIANTES PREVENCIÓN'!P40</f>
        <v>0</v>
      </c>
      <c r="L47" s="1515">
        <f>'F5 ESTUDIANTES PREVENCIÓN'!Q40</f>
        <v>0</v>
      </c>
      <c r="M47" s="1511">
        <f>'F5 ESTUDIANTES PREVENCIÓN'!R40</f>
        <v>0</v>
      </c>
      <c r="N47" s="1504">
        <f>'F5 ESTUDIANTES PREVENCIÓN'!T40</f>
        <v>0</v>
      </c>
      <c r="O47" s="1504">
        <f>'F5 ESTUDIANTES PREVENCIÓN'!U40</f>
        <v>0</v>
      </c>
      <c r="P47" s="1504">
        <f>'F5 ESTUDIANTES PREVENCIÓN'!V40</f>
        <v>0</v>
      </c>
      <c r="Q47" s="1504">
        <f>'F5 ESTUDIANTES PREVENCIÓN'!AU40</f>
        <v>0</v>
      </c>
      <c r="R47" s="1516"/>
      <c r="S47" s="1517"/>
      <c r="T47" s="1516"/>
      <c r="U47" s="1518"/>
      <c r="V47" s="1516"/>
      <c r="W47" s="1516"/>
      <c r="X47" s="1516"/>
      <c r="Y47" s="1516"/>
      <c r="Z47" s="1516"/>
      <c r="AA47" s="1516"/>
      <c r="AB47" s="1516"/>
      <c r="AC47" s="1516"/>
      <c r="AD47" s="1516"/>
      <c r="AE47" s="1516"/>
      <c r="AF47" s="1516"/>
      <c r="AG47" s="1516"/>
      <c r="AH47" s="1516"/>
      <c r="AI47" s="1516"/>
      <c r="AJ47" s="1516"/>
      <c r="AK47" s="1516"/>
      <c r="AL47" s="1516"/>
      <c r="AM47" s="1516"/>
      <c r="AN47" s="1516"/>
      <c r="AO47" s="1522">
        <f t="shared" si="1"/>
        <v>0</v>
      </c>
      <c r="AP47" s="1522">
        <f t="shared" si="2"/>
        <v>0</v>
      </c>
      <c r="AQ47" s="1523" t="str">
        <f t="shared" si="3"/>
        <v/>
      </c>
      <c r="AR47" s="1522">
        <f t="shared" si="4"/>
        <v>0</v>
      </c>
      <c r="AS47" s="1522">
        <f t="shared" si="5"/>
        <v>0</v>
      </c>
      <c r="AT47" s="1523" t="str">
        <f t="shared" si="6"/>
        <v/>
      </c>
      <c r="AU47" s="1522">
        <f t="shared" si="7"/>
        <v>0</v>
      </c>
      <c r="AV47" s="1522">
        <f t="shared" si="8"/>
        <v>0</v>
      </c>
      <c r="AW47" s="1523" t="str">
        <f t="shared" si="9"/>
        <v/>
      </c>
      <c r="AX47" s="1521"/>
    </row>
    <row r="48" spans="1:62" s="418" customFormat="1" ht="13.5" customHeight="1">
      <c r="A48" s="1504">
        <f>'F5 ESTUDIANTES PREVENCIÓN'!D41</f>
        <v>0</v>
      </c>
      <c r="B48" s="1504">
        <f>'F5 ESTUDIANTES PREVENCIÓN'!A41</f>
        <v>0</v>
      </c>
      <c r="C48" s="1511">
        <f>'F5 ESTUDIANTES PREVENCIÓN'!F41</f>
        <v>0</v>
      </c>
      <c r="D48" s="1512">
        <f>'F5 ESTUDIANTES PREVENCIÓN'!G41</f>
        <v>0</v>
      </c>
      <c r="E48" s="1504">
        <f>'F5 ESTUDIANTES PREVENCIÓN'!K41</f>
        <v>0</v>
      </c>
      <c r="F48" s="1504">
        <f>'F5 ESTUDIANTES PREVENCIÓN'!J41</f>
        <v>0</v>
      </c>
      <c r="G48" s="1513">
        <f>'F5 ESTUDIANTES PREVENCIÓN'!L41</f>
        <v>0</v>
      </c>
      <c r="H48" s="1504">
        <f>'F5 ESTUDIANTES PREVENCIÓN'!M41</f>
        <v>0</v>
      </c>
      <c r="I48" s="1514">
        <f>'F5 ESTUDIANTES PREVENCIÓN'!N41</f>
        <v>0</v>
      </c>
      <c r="J48" s="1514">
        <f>'F5 ESTUDIANTES PREVENCIÓN'!O41</f>
        <v>0</v>
      </c>
      <c r="K48" s="1514">
        <f>'F5 ESTUDIANTES PREVENCIÓN'!P41</f>
        <v>0</v>
      </c>
      <c r="L48" s="1515">
        <f>'F5 ESTUDIANTES PREVENCIÓN'!Q41</f>
        <v>0</v>
      </c>
      <c r="M48" s="1511">
        <f>'F5 ESTUDIANTES PREVENCIÓN'!R41</f>
        <v>0</v>
      </c>
      <c r="N48" s="1504">
        <f>'F5 ESTUDIANTES PREVENCIÓN'!T41</f>
        <v>0</v>
      </c>
      <c r="O48" s="1504">
        <f>'F5 ESTUDIANTES PREVENCIÓN'!U41</f>
        <v>0</v>
      </c>
      <c r="P48" s="1504">
        <f>'F5 ESTUDIANTES PREVENCIÓN'!V41</f>
        <v>0</v>
      </c>
      <c r="Q48" s="1504">
        <f>'F5 ESTUDIANTES PREVENCIÓN'!AU41</f>
        <v>0</v>
      </c>
      <c r="R48" s="1516"/>
      <c r="S48" s="1517"/>
      <c r="T48" s="1516"/>
      <c r="U48" s="1518"/>
      <c r="V48" s="1516"/>
      <c r="W48" s="1516"/>
      <c r="X48" s="1516"/>
      <c r="Y48" s="1516"/>
      <c r="Z48" s="1516"/>
      <c r="AA48" s="1516"/>
      <c r="AB48" s="1516"/>
      <c r="AC48" s="1516"/>
      <c r="AD48" s="1516"/>
      <c r="AE48" s="1516"/>
      <c r="AF48" s="1516"/>
      <c r="AG48" s="1516"/>
      <c r="AH48" s="1516"/>
      <c r="AI48" s="1516"/>
      <c r="AJ48" s="1516"/>
      <c r="AK48" s="1516"/>
      <c r="AL48" s="1516"/>
      <c r="AM48" s="1516"/>
      <c r="AN48" s="1516"/>
      <c r="AO48" s="1522">
        <f t="shared" si="1"/>
        <v>0</v>
      </c>
      <c r="AP48" s="1522">
        <f t="shared" si="2"/>
        <v>0</v>
      </c>
      <c r="AQ48" s="1523" t="str">
        <f t="shared" si="3"/>
        <v/>
      </c>
      <c r="AR48" s="1522">
        <f t="shared" si="4"/>
        <v>0</v>
      </c>
      <c r="AS48" s="1522">
        <f t="shared" si="5"/>
        <v>0</v>
      </c>
      <c r="AT48" s="1523" t="str">
        <f t="shared" si="6"/>
        <v/>
      </c>
      <c r="AU48" s="1522">
        <f t="shared" si="7"/>
        <v>0</v>
      </c>
      <c r="AV48" s="1522">
        <f t="shared" si="8"/>
        <v>0</v>
      </c>
      <c r="AW48" s="1523" t="str">
        <f t="shared" si="9"/>
        <v/>
      </c>
      <c r="AX48" s="1521"/>
    </row>
    <row r="49" spans="1:62" s="418" customFormat="1" ht="13.5" customHeight="1">
      <c r="A49" s="1504">
        <f>'F5 ESTUDIANTES PREVENCIÓN'!D42</f>
        <v>0</v>
      </c>
      <c r="B49" s="1504">
        <f>'F5 ESTUDIANTES PREVENCIÓN'!A42</f>
        <v>0</v>
      </c>
      <c r="C49" s="1511">
        <f>'F5 ESTUDIANTES PREVENCIÓN'!F42</f>
        <v>0</v>
      </c>
      <c r="D49" s="1512">
        <f>'F5 ESTUDIANTES PREVENCIÓN'!G42</f>
        <v>0</v>
      </c>
      <c r="E49" s="1504">
        <f>'F5 ESTUDIANTES PREVENCIÓN'!K42</f>
        <v>0</v>
      </c>
      <c r="F49" s="1504">
        <f>'F5 ESTUDIANTES PREVENCIÓN'!J42</f>
        <v>0</v>
      </c>
      <c r="G49" s="1513">
        <f>'F5 ESTUDIANTES PREVENCIÓN'!L42</f>
        <v>0</v>
      </c>
      <c r="H49" s="1504">
        <f>'F5 ESTUDIANTES PREVENCIÓN'!M42</f>
        <v>0</v>
      </c>
      <c r="I49" s="1514">
        <f>'F5 ESTUDIANTES PREVENCIÓN'!N42</f>
        <v>0</v>
      </c>
      <c r="J49" s="1514">
        <f>'F5 ESTUDIANTES PREVENCIÓN'!O42</f>
        <v>0</v>
      </c>
      <c r="K49" s="1514">
        <f>'F5 ESTUDIANTES PREVENCIÓN'!P42</f>
        <v>0</v>
      </c>
      <c r="L49" s="1515">
        <f>'F5 ESTUDIANTES PREVENCIÓN'!Q42</f>
        <v>0</v>
      </c>
      <c r="M49" s="1511">
        <f>'F5 ESTUDIANTES PREVENCIÓN'!R42</f>
        <v>0</v>
      </c>
      <c r="N49" s="1504">
        <f>'F5 ESTUDIANTES PREVENCIÓN'!T42</f>
        <v>0</v>
      </c>
      <c r="O49" s="1504">
        <f>'F5 ESTUDIANTES PREVENCIÓN'!U42</f>
        <v>0</v>
      </c>
      <c r="P49" s="1504">
        <f>'F5 ESTUDIANTES PREVENCIÓN'!V42</f>
        <v>0</v>
      </c>
      <c r="Q49" s="1504">
        <f>'F5 ESTUDIANTES PREVENCIÓN'!AU42</f>
        <v>0</v>
      </c>
      <c r="R49" s="1516"/>
      <c r="S49" s="1517"/>
      <c r="T49" s="1516"/>
      <c r="U49" s="1518"/>
      <c r="V49" s="1516"/>
      <c r="W49" s="1516"/>
      <c r="X49" s="1516"/>
      <c r="Y49" s="1516"/>
      <c r="Z49" s="1516"/>
      <c r="AA49" s="1516"/>
      <c r="AB49" s="1516"/>
      <c r="AC49" s="1516"/>
      <c r="AD49" s="1516"/>
      <c r="AE49" s="1516"/>
      <c r="AF49" s="1516"/>
      <c r="AG49" s="1516"/>
      <c r="AH49" s="1516"/>
      <c r="AI49" s="1516"/>
      <c r="AJ49" s="1516"/>
      <c r="AK49" s="1516"/>
      <c r="AL49" s="1516"/>
      <c r="AM49" s="1516"/>
      <c r="AN49" s="1516"/>
      <c r="AO49" s="1522">
        <f t="shared" si="1"/>
        <v>0</v>
      </c>
      <c r="AP49" s="1522">
        <f t="shared" si="2"/>
        <v>0</v>
      </c>
      <c r="AQ49" s="1523" t="str">
        <f t="shared" si="3"/>
        <v/>
      </c>
      <c r="AR49" s="1522">
        <f t="shared" si="4"/>
        <v>0</v>
      </c>
      <c r="AS49" s="1522">
        <f t="shared" si="5"/>
        <v>0</v>
      </c>
      <c r="AT49" s="1523" t="str">
        <f t="shared" si="6"/>
        <v/>
      </c>
      <c r="AU49" s="1522">
        <f t="shared" si="7"/>
        <v>0</v>
      </c>
      <c r="AV49" s="1522">
        <f t="shared" si="8"/>
        <v>0</v>
      </c>
      <c r="AW49" s="1523" t="str">
        <f t="shared" si="9"/>
        <v/>
      </c>
      <c r="AX49" s="1521"/>
    </row>
    <row r="50" spans="1:62" s="418" customFormat="1" ht="13.5" hidden="1" customHeight="1">
      <c r="A50" s="1504">
        <f>'F5 ESTUDIANTES PREVENCIÓN'!D43</f>
        <v>0</v>
      </c>
      <c r="B50" s="1504">
        <f>'F5 ESTUDIANTES PREVENCIÓN'!A43</f>
        <v>0</v>
      </c>
      <c r="C50" s="1511">
        <f>'F5 ESTUDIANTES PREVENCIÓN'!F43</f>
        <v>0</v>
      </c>
      <c r="D50" s="1512">
        <f>'F5 ESTUDIANTES PREVENCIÓN'!G43</f>
        <v>0</v>
      </c>
      <c r="E50" s="1504">
        <f>'F5 ESTUDIANTES PREVENCIÓN'!K43</f>
        <v>0</v>
      </c>
      <c r="F50" s="1504">
        <f>'F5 ESTUDIANTES PREVENCIÓN'!J43</f>
        <v>0</v>
      </c>
      <c r="G50" s="1513">
        <f>'F5 ESTUDIANTES PREVENCIÓN'!L43</f>
        <v>0</v>
      </c>
      <c r="H50" s="1504">
        <f>'F5 ESTUDIANTES PREVENCIÓN'!M43</f>
        <v>0</v>
      </c>
      <c r="I50" s="1514">
        <f>'F5 ESTUDIANTES PREVENCIÓN'!N43</f>
        <v>0</v>
      </c>
      <c r="J50" s="1514">
        <f>'F5 ESTUDIANTES PREVENCIÓN'!O43</f>
        <v>0</v>
      </c>
      <c r="K50" s="1514">
        <f>'F5 ESTUDIANTES PREVENCIÓN'!P43</f>
        <v>0</v>
      </c>
      <c r="L50" s="1515">
        <f>'F5 ESTUDIANTES PREVENCIÓN'!Q43</f>
        <v>0</v>
      </c>
      <c r="M50" s="1511">
        <f>'F5 ESTUDIANTES PREVENCIÓN'!R43</f>
        <v>0</v>
      </c>
      <c r="N50" s="1504">
        <f>'F5 ESTUDIANTES PREVENCIÓN'!T43</f>
        <v>0</v>
      </c>
      <c r="O50" s="1504">
        <f>'F5 ESTUDIANTES PREVENCIÓN'!U43</f>
        <v>0</v>
      </c>
      <c r="P50" s="1504">
        <f>'F5 ESTUDIANTES PREVENCIÓN'!V43</f>
        <v>0</v>
      </c>
      <c r="Q50" s="1504">
        <f>'F5 ESTUDIANTES PREVENCIÓN'!AU43</f>
        <v>0</v>
      </c>
      <c r="R50" s="1516"/>
      <c r="S50" s="1517"/>
      <c r="T50" s="1516"/>
      <c r="U50" s="1518"/>
      <c r="V50" s="1516"/>
      <c r="W50" s="1516"/>
      <c r="X50" s="1516"/>
      <c r="Y50" s="1516"/>
      <c r="Z50" s="1516"/>
      <c r="AA50" s="1516"/>
      <c r="AB50" s="1516"/>
      <c r="AC50" s="1516"/>
      <c r="AD50" s="1516"/>
      <c r="AE50" s="1516"/>
      <c r="AF50" s="1516"/>
      <c r="AG50" s="1516"/>
      <c r="AH50" s="1516"/>
      <c r="AI50" s="1516"/>
      <c r="AJ50" s="1516"/>
      <c r="AK50" s="1516"/>
      <c r="AL50" s="1516"/>
      <c r="AM50" s="1516"/>
      <c r="AN50" s="1516"/>
      <c r="AO50" s="1522">
        <f t="shared" si="1"/>
        <v>0</v>
      </c>
      <c r="AP50" s="1522">
        <f t="shared" si="2"/>
        <v>0</v>
      </c>
      <c r="AQ50" s="1523" t="str">
        <f t="shared" si="3"/>
        <v/>
      </c>
      <c r="AR50" s="1522">
        <f t="shared" si="4"/>
        <v>0</v>
      </c>
      <c r="AS50" s="1522">
        <f t="shared" si="5"/>
        <v>0</v>
      </c>
      <c r="AT50" s="1523" t="str">
        <f t="shared" si="6"/>
        <v/>
      </c>
      <c r="AU50" s="1522">
        <f t="shared" si="7"/>
        <v>0</v>
      </c>
      <c r="AV50" s="1522">
        <f t="shared" si="8"/>
        <v>0</v>
      </c>
      <c r="AW50" s="1523" t="str">
        <f t="shared" si="9"/>
        <v/>
      </c>
      <c r="AX50" s="1521"/>
    </row>
    <row r="51" spans="1:62" s="418" customFormat="1" ht="13.5" hidden="1" customHeight="1">
      <c r="A51" s="1504">
        <f>'F5 ESTUDIANTES PREVENCIÓN'!D44</f>
        <v>0</v>
      </c>
      <c r="B51" s="1504">
        <f>'F5 ESTUDIANTES PREVENCIÓN'!A44</f>
        <v>0</v>
      </c>
      <c r="C51" s="1511">
        <f>'F5 ESTUDIANTES PREVENCIÓN'!F44</f>
        <v>0</v>
      </c>
      <c r="D51" s="1512">
        <f>'F5 ESTUDIANTES PREVENCIÓN'!G44</f>
        <v>0</v>
      </c>
      <c r="E51" s="1504">
        <f>'F5 ESTUDIANTES PREVENCIÓN'!K44</f>
        <v>0</v>
      </c>
      <c r="F51" s="1504">
        <f>'F5 ESTUDIANTES PREVENCIÓN'!J44</f>
        <v>0</v>
      </c>
      <c r="G51" s="1513">
        <f>'F5 ESTUDIANTES PREVENCIÓN'!L44</f>
        <v>0</v>
      </c>
      <c r="H51" s="1504">
        <f>'F5 ESTUDIANTES PREVENCIÓN'!M44</f>
        <v>0</v>
      </c>
      <c r="I51" s="1514">
        <f>'F5 ESTUDIANTES PREVENCIÓN'!N44</f>
        <v>0</v>
      </c>
      <c r="J51" s="1514">
        <f>'F5 ESTUDIANTES PREVENCIÓN'!O44</f>
        <v>0</v>
      </c>
      <c r="K51" s="1514">
        <f>'F5 ESTUDIANTES PREVENCIÓN'!P44</f>
        <v>0</v>
      </c>
      <c r="L51" s="1515">
        <f>'F5 ESTUDIANTES PREVENCIÓN'!Q44</f>
        <v>0</v>
      </c>
      <c r="M51" s="1511">
        <f>'F5 ESTUDIANTES PREVENCIÓN'!R44</f>
        <v>0</v>
      </c>
      <c r="N51" s="1504">
        <f>'F5 ESTUDIANTES PREVENCIÓN'!T44</f>
        <v>0</v>
      </c>
      <c r="O51" s="1504">
        <f>'F5 ESTUDIANTES PREVENCIÓN'!U44</f>
        <v>0</v>
      </c>
      <c r="P51" s="1504">
        <f>'F5 ESTUDIANTES PREVENCIÓN'!V44</f>
        <v>0</v>
      </c>
      <c r="Q51" s="1504">
        <f>'F5 ESTUDIANTES PREVENCIÓN'!AU44</f>
        <v>0</v>
      </c>
      <c r="R51" s="1516"/>
      <c r="S51" s="1517"/>
      <c r="T51" s="1516"/>
      <c r="U51" s="1518"/>
      <c r="V51" s="1516"/>
      <c r="W51" s="1516"/>
      <c r="X51" s="1516"/>
      <c r="Y51" s="1516"/>
      <c r="Z51" s="1516"/>
      <c r="AA51" s="1516"/>
      <c r="AB51" s="1516"/>
      <c r="AC51" s="1516"/>
      <c r="AD51" s="1516"/>
      <c r="AE51" s="1516"/>
      <c r="AF51" s="1516"/>
      <c r="AG51" s="1516"/>
      <c r="AH51" s="1516"/>
      <c r="AI51" s="1516"/>
      <c r="AJ51" s="1516"/>
      <c r="AK51" s="1516"/>
      <c r="AL51" s="1516"/>
      <c r="AM51" s="1516"/>
      <c r="AN51" s="1516"/>
      <c r="AO51" s="1522">
        <f t="shared" si="1"/>
        <v>0</v>
      </c>
      <c r="AP51" s="1522">
        <f t="shared" si="2"/>
        <v>0</v>
      </c>
      <c r="AQ51" s="1523" t="str">
        <f t="shared" si="3"/>
        <v/>
      </c>
      <c r="AR51" s="1522">
        <f t="shared" si="4"/>
        <v>0</v>
      </c>
      <c r="AS51" s="1522">
        <f t="shared" si="5"/>
        <v>0</v>
      </c>
      <c r="AT51" s="1523" t="str">
        <f t="shared" si="6"/>
        <v/>
      </c>
      <c r="AU51" s="1522">
        <f t="shared" si="7"/>
        <v>0</v>
      </c>
      <c r="AV51" s="1522">
        <f t="shared" si="8"/>
        <v>0</v>
      </c>
      <c r="AW51" s="1523" t="str">
        <f t="shared" si="9"/>
        <v/>
      </c>
      <c r="AX51" s="1521"/>
    </row>
    <row r="52" spans="1:62" s="418" customFormat="1" ht="13.5" hidden="1" customHeight="1">
      <c r="A52" s="1504">
        <f>'F5 ESTUDIANTES PREVENCIÓN'!D45</f>
        <v>0</v>
      </c>
      <c r="B52" s="1504">
        <f>'F5 ESTUDIANTES PREVENCIÓN'!A45</f>
        <v>0</v>
      </c>
      <c r="C52" s="1511">
        <f>'F5 ESTUDIANTES PREVENCIÓN'!F45</f>
        <v>0</v>
      </c>
      <c r="D52" s="1512">
        <f>'F5 ESTUDIANTES PREVENCIÓN'!G45</f>
        <v>0</v>
      </c>
      <c r="E52" s="1504">
        <f>'F5 ESTUDIANTES PREVENCIÓN'!K45</f>
        <v>0</v>
      </c>
      <c r="F52" s="1504">
        <f>'F5 ESTUDIANTES PREVENCIÓN'!J45</f>
        <v>0</v>
      </c>
      <c r="G52" s="1513">
        <f>'F5 ESTUDIANTES PREVENCIÓN'!L45</f>
        <v>0</v>
      </c>
      <c r="H52" s="1504">
        <f>'F5 ESTUDIANTES PREVENCIÓN'!M45</f>
        <v>0</v>
      </c>
      <c r="I52" s="1514">
        <f>'F5 ESTUDIANTES PREVENCIÓN'!N45</f>
        <v>0</v>
      </c>
      <c r="J52" s="1514">
        <f>'F5 ESTUDIANTES PREVENCIÓN'!O45</f>
        <v>0</v>
      </c>
      <c r="K52" s="1514">
        <f>'F5 ESTUDIANTES PREVENCIÓN'!P45</f>
        <v>0</v>
      </c>
      <c r="L52" s="1515">
        <f>'F5 ESTUDIANTES PREVENCIÓN'!Q45</f>
        <v>0</v>
      </c>
      <c r="M52" s="1511">
        <f>'F5 ESTUDIANTES PREVENCIÓN'!R45</f>
        <v>0</v>
      </c>
      <c r="N52" s="1504">
        <f>'F5 ESTUDIANTES PREVENCIÓN'!T45</f>
        <v>0</v>
      </c>
      <c r="O52" s="1504">
        <f>'F5 ESTUDIANTES PREVENCIÓN'!U45</f>
        <v>0</v>
      </c>
      <c r="P52" s="1504">
        <f>'F5 ESTUDIANTES PREVENCIÓN'!V45</f>
        <v>0</v>
      </c>
      <c r="Q52" s="1504">
        <f>'F5 ESTUDIANTES PREVENCIÓN'!AU45</f>
        <v>0</v>
      </c>
      <c r="R52" s="1516"/>
      <c r="S52" s="1517"/>
      <c r="T52" s="1516"/>
      <c r="U52" s="1518"/>
      <c r="V52" s="1516"/>
      <c r="W52" s="1516"/>
      <c r="X52" s="1516"/>
      <c r="Y52" s="1516"/>
      <c r="Z52" s="1516"/>
      <c r="AA52" s="1516"/>
      <c r="AB52" s="1516"/>
      <c r="AC52" s="1516"/>
      <c r="AD52" s="1516"/>
      <c r="AE52" s="1516"/>
      <c r="AF52" s="1516"/>
      <c r="AG52" s="1516"/>
      <c r="AH52" s="1516"/>
      <c r="AI52" s="1516"/>
      <c r="AJ52" s="1516"/>
      <c r="AK52" s="1516"/>
      <c r="AL52" s="1516"/>
      <c r="AM52" s="1516"/>
      <c r="AN52" s="1516"/>
      <c r="AO52" s="1522">
        <f t="shared" si="1"/>
        <v>0</v>
      </c>
      <c r="AP52" s="1522">
        <f t="shared" si="2"/>
        <v>0</v>
      </c>
      <c r="AQ52" s="1523" t="str">
        <f t="shared" si="3"/>
        <v/>
      </c>
      <c r="AR52" s="1522">
        <f t="shared" si="4"/>
        <v>0</v>
      </c>
      <c r="AS52" s="1522">
        <f t="shared" si="5"/>
        <v>0</v>
      </c>
      <c r="AT52" s="1523" t="str">
        <f t="shared" si="6"/>
        <v/>
      </c>
      <c r="AU52" s="1522">
        <f t="shared" si="7"/>
        <v>0</v>
      </c>
      <c r="AV52" s="1522">
        <f t="shared" si="8"/>
        <v>0</v>
      </c>
      <c r="AW52" s="1523" t="str">
        <f t="shared" si="9"/>
        <v/>
      </c>
      <c r="AX52" s="1521"/>
    </row>
    <row r="53" spans="1:62" s="418" customFormat="1" ht="13.5" hidden="1" customHeight="1">
      <c r="A53" s="1504">
        <f>'F5 ESTUDIANTES PREVENCIÓN'!D46</f>
        <v>0</v>
      </c>
      <c r="B53" s="1504">
        <f>'F5 ESTUDIANTES PREVENCIÓN'!A46</f>
        <v>0</v>
      </c>
      <c r="C53" s="1511">
        <f>'F5 ESTUDIANTES PREVENCIÓN'!F46</f>
        <v>0</v>
      </c>
      <c r="D53" s="1512">
        <f>'F5 ESTUDIANTES PREVENCIÓN'!G46</f>
        <v>0</v>
      </c>
      <c r="E53" s="1504">
        <f>'F5 ESTUDIANTES PREVENCIÓN'!K46</f>
        <v>0</v>
      </c>
      <c r="F53" s="1504">
        <f>'F5 ESTUDIANTES PREVENCIÓN'!J46</f>
        <v>0</v>
      </c>
      <c r="G53" s="1513">
        <f>'F5 ESTUDIANTES PREVENCIÓN'!L46</f>
        <v>0</v>
      </c>
      <c r="H53" s="1504">
        <f>'F5 ESTUDIANTES PREVENCIÓN'!M46</f>
        <v>0</v>
      </c>
      <c r="I53" s="1514">
        <f>'F5 ESTUDIANTES PREVENCIÓN'!N46</f>
        <v>0</v>
      </c>
      <c r="J53" s="1514">
        <f>'F5 ESTUDIANTES PREVENCIÓN'!O46</f>
        <v>0</v>
      </c>
      <c r="K53" s="1514">
        <f>'F5 ESTUDIANTES PREVENCIÓN'!P46</f>
        <v>0</v>
      </c>
      <c r="L53" s="1515">
        <f>'F5 ESTUDIANTES PREVENCIÓN'!Q46</f>
        <v>0</v>
      </c>
      <c r="M53" s="1511">
        <f>'F5 ESTUDIANTES PREVENCIÓN'!R46</f>
        <v>0</v>
      </c>
      <c r="N53" s="1504">
        <f>'F5 ESTUDIANTES PREVENCIÓN'!T46</f>
        <v>0</v>
      </c>
      <c r="O53" s="1504">
        <f>'F5 ESTUDIANTES PREVENCIÓN'!U46</f>
        <v>0</v>
      </c>
      <c r="P53" s="1504">
        <f>'F5 ESTUDIANTES PREVENCIÓN'!V46</f>
        <v>0</v>
      </c>
      <c r="Q53" s="1504">
        <f>'F5 ESTUDIANTES PREVENCIÓN'!AU46</f>
        <v>0</v>
      </c>
      <c r="R53" s="1516"/>
      <c r="S53" s="1517"/>
      <c r="T53" s="1516"/>
      <c r="U53" s="1518"/>
      <c r="V53" s="1516"/>
      <c r="W53" s="1516"/>
      <c r="X53" s="1516"/>
      <c r="Y53" s="1516"/>
      <c r="Z53" s="1516"/>
      <c r="AA53" s="1516"/>
      <c r="AB53" s="1516"/>
      <c r="AC53" s="1516"/>
      <c r="AD53" s="1516"/>
      <c r="AE53" s="1516"/>
      <c r="AF53" s="1516"/>
      <c r="AG53" s="1516"/>
      <c r="AH53" s="1516"/>
      <c r="AI53" s="1516"/>
      <c r="AJ53" s="1516"/>
      <c r="AK53" s="1516"/>
      <c r="AL53" s="1516"/>
      <c r="AM53" s="1516"/>
      <c r="AN53" s="1516"/>
      <c r="AO53" s="1522">
        <f t="shared" si="1"/>
        <v>0</v>
      </c>
      <c r="AP53" s="1522">
        <f t="shared" si="2"/>
        <v>0</v>
      </c>
      <c r="AQ53" s="1523" t="str">
        <f t="shared" si="3"/>
        <v/>
      </c>
      <c r="AR53" s="1522">
        <f t="shared" si="4"/>
        <v>0</v>
      </c>
      <c r="AS53" s="1522">
        <f t="shared" si="5"/>
        <v>0</v>
      </c>
      <c r="AT53" s="1523" t="str">
        <f t="shared" si="6"/>
        <v/>
      </c>
      <c r="AU53" s="1522">
        <f t="shared" si="7"/>
        <v>0</v>
      </c>
      <c r="AV53" s="1522">
        <f t="shared" si="8"/>
        <v>0</v>
      </c>
      <c r="AW53" s="1523" t="str">
        <f t="shared" si="9"/>
        <v/>
      </c>
      <c r="AX53" s="1521"/>
    </row>
    <row r="54" spans="1:62" s="418" customFormat="1" ht="13.5" hidden="1" customHeight="1">
      <c r="A54" s="1504">
        <f>'F5 ESTUDIANTES PREVENCIÓN'!D47</f>
        <v>0</v>
      </c>
      <c r="B54" s="1504">
        <f>'F5 ESTUDIANTES PREVENCIÓN'!A47</f>
        <v>0</v>
      </c>
      <c r="C54" s="1511">
        <f>'F5 ESTUDIANTES PREVENCIÓN'!F47</f>
        <v>0</v>
      </c>
      <c r="D54" s="1512">
        <f>'F5 ESTUDIANTES PREVENCIÓN'!G47</f>
        <v>0</v>
      </c>
      <c r="E54" s="1504">
        <f>'F5 ESTUDIANTES PREVENCIÓN'!K47</f>
        <v>0</v>
      </c>
      <c r="F54" s="1504">
        <f>'F5 ESTUDIANTES PREVENCIÓN'!J47</f>
        <v>0</v>
      </c>
      <c r="G54" s="1513">
        <f>'F5 ESTUDIANTES PREVENCIÓN'!L47</f>
        <v>0</v>
      </c>
      <c r="H54" s="1504">
        <f>'F5 ESTUDIANTES PREVENCIÓN'!M47</f>
        <v>0</v>
      </c>
      <c r="I54" s="1514">
        <f>'F5 ESTUDIANTES PREVENCIÓN'!N47</f>
        <v>0</v>
      </c>
      <c r="J54" s="1514">
        <f>'F5 ESTUDIANTES PREVENCIÓN'!O47</f>
        <v>0</v>
      </c>
      <c r="K54" s="1514">
        <f>'F5 ESTUDIANTES PREVENCIÓN'!P47</f>
        <v>0</v>
      </c>
      <c r="L54" s="1515">
        <f>'F5 ESTUDIANTES PREVENCIÓN'!Q47</f>
        <v>0</v>
      </c>
      <c r="M54" s="1511">
        <f>'F5 ESTUDIANTES PREVENCIÓN'!R47</f>
        <v>0</v>
      </c>
      <c r="N54" s="1504">
        <f>'F5 ESTUDIANTES PREVENCIÓN'!T47</f>
        <v>0</v>
      </c>
      <c r="O54" s="1504">
        <f>'F5 ESTUDIANTES PREVENCIÓN'!U47</f>
        <v>0</v>
      </c>
      <c r="P54" s="1504">
        <f>'F5 ESTUDIANTES PREVENCIÓN'!V47</f>
        <v>0</v>
      </c>
      <c r="Q54" s="1504">
        <f>'F5 ESTUDIANTES PREVENCIÓN'!AU47</f>
        <v>0</v>
      </c>
      <c r="R54" s="1516"/>
      <c r="S54" s="1517"/>
      <c r="T54" s="1516"/>
      <c r="U54" s="1518"/>
      <c r="V54" s="1516"/>
      <c r="W54" s="1516"/>
      <c r="X54" s="1516"/>
      <c r="Y54" s="1516"/>
      <c r="Z54" s="1516"/>
      <c r="AA54" s="1516"/>
      <c r="AB54" s="1516"/>
      <c r="AC54" s="1516"/>
      <c r="AD54" s="1516"/>
      <c r="AE54" s="1516"/>
      <c r="AF54" s="1516"/>
      <c r="AG54" s="1516"/>
      <c r="AH54" s="1516"/>
      <c r="AI54" s="1516"/>
      <c r="AJ54" s="1516"/>
      <c r="AK54" s="1516"/>
      <c r="AL54" s="1516"/>
      <c r="AM54" s="1516"/>
      <c r="AN54" s="1516"/>
      <c r="AO54" s="1522">
        <f t="shared" si="1"/>
        <v>0</v>
      </c>
      <c r="AP54" s="1522">
        <f t="shared" si="2"/>
        <v>0</v>
      </c>
      <c r="AQ54" s="1523" t="str">
        <f t="shared" si="3"/>
        <v/>
      </c>
      <c r="AR54" s="1522">
        <f t="shared" si="4"/>
        <v>0</v>
      </c>
      <c r="AS54" s="1522">
        <f t="shared" si="5"/>
        <v>0</v>
      </c>
      <c r="AT54" s="1523" t="str">
        <f t="shared" si="6"/>
        <v/>
      </c>
      <c r="AU54" s="1522">
        <f t="shared" si="7"/>
        <v>0</v>
      </c>
      <c r="AV54" s="1522">
        <f t="shared" si="8"/>
        <v>0</v>
      </c>
      <c r="AW54" s="1523" t="str">
        <f t="shared" si="9"/>
        <v/>
      </c>
      <c r="AX54" s="1521"/>
    </row>
    <row r="55" spans="1:62" s="418" customFormat="1" ht="13.5" hidden="1" customHeight="1">
      <c r="A55" s="1504">
        <f>'F5 ESTUDIANTES PREVENCIÓN'!D48</f>
        <v>0</v>
      </c>
      <c r="B55" s="1504">
        <f>'F5 ESTUDIANTES PREVENCIÓN'!A48</f>
        <v>0</v>
      </c>
      <c r="C55" s="1511">
        <f>'F5 ESTUDIANTES PREVENCIÓN'!F48</f>
        <v>0</v>
      </c>
      <c r="D55" s="1512">
        <f>'F5 ESTUDIANTES PREVENCIÓN'!G48</f>
        <v>0</v>
      </c>
      <c r="E55" s="1504">
        <f>'F5 ESTUDIANTES PREVENCIÓN'!K48</f>
        <v>0</v>
      </c>
      <c r="F55" s="1504">
        <f>'F5 ESTUDIANTES PREVENCIÓN'!J48</f>
        <v>0</v>
      </c>
      <c r="G55" s="1513">
        <f>'F5 ESTUDIANTES PREVENCIÓN'!L48</f>
        <v>0</v>
      </c>
      <c r="H55" s="1504">
        <f>'F5 ESTUDIANTES PREVENCIÓN'!M48</f>
        <v>0</v>
      </c>
      <c r="I55" s="1514">
        <f>'F5 ESTUDIANTES PREVENCIÓN'!N48</f>
        <v>0</v>
      </c>
      <c r="J55" s="1514">
        <f>'F5 ESTUDIANTES PREVENCIÓN'!O48</f>
        <v>0</v>
      </c>
      <c r="K55" s="1514">
        <f>'F5 ESTUDIANTES PREVENCIÓN'!P48</f>
        <v>0</v>
      </c>
      <c r="L55" s="1515">
        <f>'F5 ESTUDIANTES PREVENCIÓN'!Q48</f>
        <v>0</v>
      </c>
      <c r="M55" s="1511">
        <f>'F5 ESTUDIANTES PREVENCIÓN'!R48</f>
        <v>0</v>
      </c>
      <c r="N55" s="1504">
        <f>'F5 ESTUDIANTES PREVENCIÓN'!T48</f>
        <v>0</v>
      </c>
      <c r="O55" s="1504">
        <f>'F5 ESTUDIANTES PREVENCIÓN'!U48</f>
        <v>0</v>
      </c>
      <c r="P55" s="1504">
        <f>'F5 ESTUDIANTES PREVENCIÓN'!V48</f>
        <v>0</v>
      </c>
      <c r="Q55" s="1504">
        <f>'F5 ESTUDIANTES PREVENCIÓN'!AU48</f>
        <v>0</v>
      </c>
      <c r="R55" s="1516"/>
      <c r="S55" s="1517"/>
      <c r="T55" s="1516"/>
      <c r="U55" s="1518"/>
      <c r="V55" s="1516"/>
      <c r="W55" s="1516"/>
      <c r="X55" s="1516"/>
      <c r="Y55" s="1516"/>
      <c r="Z55" s="1516"/>
      <c r="AA55" s="1516"/>
      <c r="AB55" s="1516"/>
      <c r="AC55" s="1516"/>
      <c r="AD55" s="1516"/>
      <c r="AE55" s="1516"/>
      <c r="AF55" s="1516"/>
      <c r="AG55" s="1516"/>
      <c r="AH55" s="1516"/>
      <c r="AI55" s="1516"/>
      <c r="AJ55" s="1516"/>
      <c r="AK55" s="1516"/>
      <c r="AL55" s="1516"/>
      <c r="AM55" s="1516"/>
      <c r="AN55" s="1516"/>
      <c r="AO55" s="1522">
        <f t="shared" si="1"/>
        <v>0</v>
      </c>
      <c r="AP55" s="1522">
        <f t="shared" si="2"/>
        <v>0</v>
      </c>
      <c r="AQ55" s="1523" t="str">
        <f t="shared" si="3"/>
        <v/>
      </c>
      <c r="AR55" s="1522">
        <f t="shared" si="4"/>
        <v>0</v>
      </c>
      <c r="AS55" s="1522">
        <f t="shared" si="5"/>
        <v>0</v>
      </c>
      <c r="AT55" s="1523" t="str">
        <f t="shared" si="6"/>
        <v/>
      </c>
      <c r="AU55" s="1522">
        <f t="shared" si="7"/>
        <v>0</v>
      </c>
      <c r="AV55" s="1522">
        <f t="shared" si="8"/>
        <v>0</v>
      </c>
      <c r="AW55" s="1523" t="str">
        <f t="shared" si="9"/>
        <v/>
      </c>
      <c r="AX55" s="1521"/>
    </row>
    <row r="56" spans="1:62" s="418" customFormat="1" ht="13.5" hidden="1" customHeight="1">
      <c r="A56" s="1504">
        <f>'F5 ESTUDIANTES PREVENCIÓN'!D49</f>
        <v>0</v>
      </c>
      <c r="B56" s="1504">
        <f>'F5 ESTUDIANTES PREVENCIÓN'!A49</f>
        <v>0</v>
      </c>
      <c r="C56" s="1511">
        <f>'F5 ESTUDIANTES PREVENCIÓN'!F49</f>
        <v>0</v>
      </c>
      <c r="D56" s="1512">
        <f>'F5 ESTUDIANTES PREVENCIÓN'!G49</f>
        <v>0</v>
      </c>
      <c r="E56" s="1504">
        <f>'F5 ESTUDIANTES PREVENCIÓN'!K49</f>
        <v>0</v>
      </c>
      <c r="F56" s="1504">
        <f>'F5 ESTUDIANTES PREVENCIÓN'!J49</f>
        <v>0</v>
      </c>
      <c r="G56" s="1513">
        <f>'F5 ESTUDIANTES PREVENCIÓN'!L49</f>
        <v>0</v>
      </c>
      <c r="H56" s="1504">
        <f>'F5 ESTUDIANTES PREVENCIÓN'!M49</f>
        <v>0</v>
      </c>
      <c r="I56" s="1514">
        <f>'F5 ESTUDIANTES PREVENCIÓN'!N49</f>
        <v>0</v>
      </c>
      <c r="J56" s="1514">
        <f>'F5 ESTUDIANTES PREVENCIÓN'!O49</f>
        <v>0</v>
      </c>
      <c r="K56" s="1514">
        <f>'F5 ESTUDIANTES PREVENCIÓN'!P49</f>
        <v>0</v>
      </c>
      <c r="L56" s="1515">
        <f>'F5 ESTUDIANTES PREVENCIÓN'!Q49</f>
        <v>0</v>
      </c>
      <c r="M56" s="1511">
        <f>'F5 ESTUDIANTES PREVENCIÓN'!R49</f>
        <v>0</v>
      </c>
      <c r="N56" s="1504">
        <f>'F5 ESTUDIANTES PREVENCIÓN'!T49</f>
        <v>0</v>
      </c>
      <c r="O56" s="1504">
        <f>'F5 ESTUDIANTES PREVENCIÓN'!U49</f>
        <v>0</v>
      </c>
      <c r="P56" s="1504">
        <f>'F5 ESTUDIANTES PREVENCIÓN'!V49</f>
        <v>0</v>
      </c>
      <c r="Q56" s="1504">
        <f>'F5 ESTUDIANTES PREVENCIÓN'!AU49</f>
        <v>0</v>
      </c>
      <c r="R56" s="1516"/>
      <c r="S56" s="1517"/>
      <c r="T56" s="1516"/>
      <c r="U56" s="1518"/>
      <c r="V56" s="1516"/>
      <c r="W56" s="1516"/>
      <c r="X56" s="1516"/>
      <c r="Y56" s="1516"/>
      <c r="Z56" s="1516"/>
      <c r="AA56" s="1516"/>
      <c r="AB56" s="1516"/>
      <c r="AC56" s="1516"/>
      <c r="AD56" s="1516"/>
      <c r="AE56" s="1516"/>
      <c r="AF56" s="1516"/>
      <c r="AG56" s="1516"/>
      <c r="AH56" s="1516"/>
      <c r="AI56" s="1516"/>
      <c r="AJ56" s="1516"/>
      <c r="AK56" s="1516"/>
      <c r="AL56" s="1516"/>
      <c r="AM56" s="1516"/>
      <c r="AN56" s="1516"/>
      <c r="AO56" s="1519">
        <f t="shared" si="1"/>
        <v>0</v>
      </c>
      <c r="AP56" s="1519">
        <f t="shared" si="2"/>
        <v>0</v>
      </c>
      <c r="AQ56" s="1520" t="str">
        <f t="shared" si="3"/>
        <v/>
      </c>
      <c r="AR56" s="1519">
        <f t="shared" si="4"/>
        <v>0</v>
      </c>
      <c r="AS56" s="1519">
        <f t="shared" si="5"/>
        <v>0</v>
      </c>
      <c r="AT56" s="1520" t="str">
        <f t="shared" si="6"/>
        <v/>
      </c>
      <c r="AU56" s="1519">
        <f t="shared" si="7"/>
        <v>0</v>
      </c>
      <c r="AV56" s="1519">
        <f t="shared" si="8"/>
        <v>0</v>
      </c>
      <c r="AW56" s="1520" t="str">
        <f t="shared" si="9"/>
        <v/>
      </c>
      <c r="AX56" s="1521"/>
      <c r="BC56" s="417"/>
      <c r="BD56" s="417"/>
      <c r="BE56" s="417"/>
      <c r="BF56" s="417"/>
      <c r="BG56" s="417"/>
      <c r="BH56" s="417"/>
      <c r="BI56" s="417"/>
      <c r="BJ56" s="417"/>
    </row>
    <row r="57" spans="1:62" s="418" customFormat="1" ht="13.5" hidden="1" customHeight="1">
      <c r="A57" s="1504">
        <f>'F5 ESTUDIANTES PREVENCIÓN'!D50</f>
        <v>0</v>
      </c>
      <c r="B57" s="1504">
        <f>'F5 ESTUDIANTES PREVENCIÓN'!A50</f>
        <v>0</v>
      </c>
      <c r="C57" s="1511">
        <f>'F5 ESTUDIANTES PREVENCIÓN'!F50</f>
        <v>0</v>
      </c>
      <c r="D57" s="1512">
        <f>'F5 ESTUDIANTES PREVENCIÓN'!G50</f>
        <v>0</v>
      </c>
      <c r="E57" s="1504">
        <f>'F5 ESTUDIANTES PREVENCIÓN'!K50</f>
        <v>0</v>
      </c>
      <c r="F57" s="1504">
        <f>'F5 ESTUDIANTES PREVENCIÓN'!J50</f>
        <v>0</v>
      </c>
      <c r="G57" s="1513">
        <f>'F5 ESTUDIANTES PREVENCIÓN'!L50</f>
        <v>0</v>
      </c>
      <c r="H57" s="1504">
        <f>'F5 ESTUDIANTES PREVENCIÓN'!M50</f>
        <v>0</v>
      </c>
      <c r="I57" s="1514">
        <f>'F5 ESTUDIANTES PREVENCIÓN'!N50</f>
        <v>0</v>
      </c>
      <c r="J57" s="1514">
        <f>'F5 ESTUDIANTES PREVENCIÓN'!O50</f>
        <v>0</v>
      </c>
      <c r="K57" s="1514">
        <f>'F5 ESTUDIANTES PREVENCIÓN'!P50</f>
        <v>0</v>
      </c>
      <c r="L57" s="1515">
        <f>'F5 ESTUDIANTES PREVENCIÓN'!Q50</f>
        <v>0</v>
      </c>
      <c r="M57" s="1511">
        <f>'F5 ESTUDIANTES PREVENCIÓN'!R50</f>
        <v>0</v>
      </c>
      <c r="N57" s="1504">
        <f>'F5 ESTUDIANTES PREVENCIÓN'!T50</f>
        <v>0</v>
      </c>
      <c r="O57" s="1504">
        <f>'F5 ESTUDIANTES PREVENCIÓN'!U50</f>
        <v>0</v>
      </c>
      <c r="P57" s="1504">
        <f>'F5 ESTUDIANTES PREVENCIÓN'!V50</f>
        <v>0</v>
      </c>
      <c r="Q57" s="1504">
        <f>'F5 ESTUDIANTES PREVENCIÓN'!AU50</f>
        <v>0</v>
      </c>
      <c r="R57" s="1516"/>
      <c r="S57" s="1517"/>
      <c r="T57" s="1516"/>
      <c r="U57" s="1518"/>
      <c r="V57" s="1516"/>
      <c r="W57" s="1516"/>
      <c r="X57" s="1516"/>
      <c r="Y57" s="1516"/>
      <c r="Z57" s="1516"/>
      <c r="AA57" s="1516"/>
      <c r="AB57" s="1516"/>
      <c r="AC57" s="1516"/>
      <c r="AD57" s="1516"/>
      <c r="AE57" s="1516"/>
      <c r="AF57" s="1516"/>
      <c r="AG57" s="1516"/>
      <c r="AH57" s="1516"/>
      <c r="AI57" s="1516"/>
      <c r="AJ57" s="1516"/>
      <c r="AK57" s="1516"/>
      <c r="AL57" s="1516"/>
      <c r="AM57" s="1516"/>
      <c r="AN57" s="1516"/>
      <c r="AO57" s="1519">
        <f t="shared" si="1"/>
        <v>0</v>
      </c>
      <c r="AP57" s="1519">
        <f t="shared" si="2"/>
        <v>0</v>
      </c>
      <c r="AQ57" s="1520" t="str">
        <f t="shared" si="3"/>
        <v/>
      </c>
      <c r="AR57" s="1519">
        <f t="shared" si="4"/>
        <v>0</v>
      </c>
      <c r="AS57" s="1519">
        <f t="shared" si="5"/>
        <v>0</v>
      </c>
      <c r="AT57" s="1520" t="str">
        <f t="shared" si="6"/>
        <v/>
      </c>
      <c r="AU57" s="1519">
        <f t="shared" si="7"/>
        <v>0</v>
      </c>
      <c r="AV57" s="1519">
        <f t="shared" si="8"/>
        <v>0</v>
      </c>
      <c r="AW57" s="1520" t="str">
        <f t="shared" si="9"/>
        <v/>
      </c>
      <c r="AX57" s="1521"/>
      <c r="BC57" s="417"/>
      <c r="BD57" s="417"/>
      <c r="BE57" s="417"/>
      <c r="BF57" s="417"/>
      <c r="BG57" s="417"/>
      <c r="BH57" s="417"/>
      <c r="BI57" s="417"/>
      <c r="BJ57" s="417"/>
    </row>
    <row r="58" spans="1:62" s="418" customFormat="1" ht="13.5" hidden="1" customHeight="1">
      <c r="A58" s="1504">
        <f>'F5 ESTUDIANTES PREVENCIÓN'!D51</f>
        <v>0</v>
      </c>
      <c r="B58" s="1504">
        <f>'F5 ESTUDIANTES PREVENCIÓN'!A51</f>
        <v>0</v>
      </c>
      <c r="C58" s="1511">
        <f>'F5 ESTUDIANTES PREVENCIÓN'!F51</f>
        <v>0</v>
      </c>
      <c r="D58" s="1512">
        <f>'F5 ESTUDIANTES PREVENCIÓN'!G51</f>
        <v>0</v>
      </c>
      <c r="E58" s="1504">
        <f>'F5 ESTUDIANTES PREVENCIÓN'!K51</f>
        <v>0</v>
      </c>
      <c r="F58" s="1504">
        <f>'F5 ESTUDIANTES PREVENCIÓN'!J51</f>
        <v>0</v>
      </c>
      <c r="G58" s="1513">
        <f>'F5 ESTUDIANTES PREVENCIÓN'!L51</f>
        <v>0</v>
      </c>
      <c r="H58" s="1504">
        <f>'F5 ESTUDIANTES PREVENCIÓN'!M51</f>
        <v>0</v>
      </c>
      <c r="I58" s="1514">
        <f>'F5 ESTUDIANTES PREVENCIÓN'!N51</f>
        <v>0</v>
      </c>
      <c r="J58" s="1514">
        <f>'F5 ESTUDIANTES PREVENCIÓN'!O51</f>
        <v>0</v>
      </c>
      <c r="K58" s="1514">
        <f>'F5 ESTUDIANTES PREVENCIÓN'!P51</f>
        <v>0</v>
      </c>
      <c r="L58" s="1515">
        <f>'F5 ESTUDIANTES PREVENCIÓN'!Q51</f>
        <v>0</v>
      </c>
      <c r="M58" s="1511">
        <f>'F5 ESTUDIANTES PREVENCIÓN'!R51</f>
        <v>0</v>
      </c>
      <c r="N58" s="1504">
        <f>'F5 ESTUDIANTES PREVENCIÓN'!T51</f>
        <v>0</v>
      </c>
      <c r="O58" s="1504">
        <f>'F5 ESTUDIANTES PREVENCIÓN'!U51</f>
        <v>0</v>
      </c>
      <c r="P58" s="1504">
        <f>'F5 ESTUDIANTES PREVENCIÓN'!V51</f>
        <v>0</v>
      </c>
      <c r="Q58" s="1504">
        <f>'F5 ESTUDIANTES PREVENCIÓN'!AU51</f>
        <v>0</v>
      </c>
      <c r="R58" s="1516"/>
      <c r="S58" s="1517"/>
      <c r="T58" s="1516"/>
      <c r="U58" s="1518"/>
      <c r="V58" s="1516"/>
      <c r="W58" s="1516"/>
      <c r="X58" s="1516"/>
      <c r="Y58" s="1516"/>
      <c r="Z58" s="1516"/>
      <c r="AA58" s="1516"/>
      <c r="AB58" s="1516"/>
      <c r="AC58" s="1516"/>
      <c r="AD58" s="1516"/>
      <c r="AE58" s="1516"/>
      <c r="AF58" s="1516"/>
      <c r="AG58" s="1516"/>
      <c r="AH58" s="1516"/>
      <c r="AI58" s="1516"/>
      <c r="AJ58" s="1516"/>
      <c r="AK58" s="1516"/>
      <c r="AL58" s="1516"/>
      <c r="AM58" s="1516"/>
      <c r="AN58" s="1516"/>
      <c r="AO58" s="1519">
        <f t="shared" si="1"/>
        <v>0</v>
      </c>
      <c r="AP58" s="1519">
        <f t="shared" si="2"/>
        <v>0</v>
      </c>
      <c r="AQ58" s="1520" t="str">
        <f t="shared" si="3"/>
        <v/>
      </c>
      <c r="AR58" s="1519">
        <f t="shared" si="4"/>
        <v>0</v>
      </c>
      <c r="AS58" s="1519">
        <f t="shared" si="5"/>
        <v>0</v>
      </c>
      <c r="AT58" s="1520" t="str">
        <f t="shared" si="6"/>
        <v/>
      </c>
      <c r="AU58" s="1519">
        <f t="shared" si="7"/>
        <v>0</v>
      </c>
      <c r="AV58" s="1519">
        <f t="shared" si="8"/>
        <v>0</v>
      </c>
      <c r="AW58" s="1520" t="str">
        <f t="shared" si="9"/>
        <v/>
      </c>
      <c r="AX58" s="1521"/>
      <c r="BC58" s="417"/>
      <c r="BD58" s="417"/>
      <c r="BE58" s="417"/>
      <c r="BF58" s="417"/>
      <c r="BG58" s="417"/>
      <c r="BH58" s="417"/>
      <c r="BI58" s="417"/>
      <c r="BJ58" s="417"/>
    </row>
    <row r="59" spans="1:62" s="418" customFormat="1" ht="13.5" hidden="1" customHeight="1">
      <c r="A59" s="1504">
        <f>'F5 ESTUDIANTES PREVENCIÓN'!D52</f>
        <v>0</v>
      </c>
      <c r="B59" s="1504">
        <f>'F5 ESTUDIANTES PREVENCIÓN'!A52</f>
        <v>0</v>
      </c>
      <c r="C59" s="1511">
        <f>'F5 ESTUDIANTES PREVENCIÓN'!F52</f>
        <v>0</v>
      </c>
      <c r="D59" s="1512">
        <f>'F5 ESTUDIANTES PREVENCIÓN'!G52</f>
        <v>0</v>
      </c>
      <c r="E59" s="1504">
        <f>'F5 ESTUDIANTES PREVENCIÓN'!K52</f>
        <v>0</v>
      </c>
      <c r="F59" s="1504">
        <f>'F5 ESTUDIANTES PREVENCIÓN'!J52</f>
        <v>0</v>
      </c>
      <c r="G59" s="1513">
        <f>'F5 ESTUDIANTES PREVENCIÓN'!L52</f>
        <v>0</v>
      </c>
      <c r="H59" s="1504">
        <f>'F5 ESTUDIANTES PREVENCIÓN'!M52</f>
        <v>0</v>
      </c>
      <c r="I59" s="1514">
        <f>'F5 ESTUDIANTES PREVENCIÓN'!N52</f>
        <v>0</v>
      </c>
      <c r="J59" s="1514">
        <f>'F5 ESTUDIANTES PREVENCIÓN'!O52</f>
        <v>0</v>
      </c>
      <c r="K59" s="1514">
        <f>'F5 ESTUDIANTES PREVENCIÓN'!P52</f>
        <v>0</v>
      </c>
      <c r="L59" s="1515">
        <f>'F5 ESTUDIANTES PREVENCIÓN'!Q52</f>
        <v>0</v>
      </c>
      <c r="M59" s="1511">
        <f>'F5 ESTUDIANTES PREVENCIÓN'!R52</f>
        <v>0</v>
      </c>
      <c r="N59" s="1504">
        <f>'F5 ESTUDIANTES PREVENCIÓN'!T52</f>
        <v>0</v>
      </c>
      <c r="O59" s="1504">
        <f>'F5 ESTUDIANTES PREVENCIÓN'!U52</f>
        <v>0</v>
      </c>
      <c r="P59" s="1504">
        <f>'F5 ESTUDIANTES PREVENCIÓN'!V52</f>
        <v>0</v>
      </c>
      <c r="Q59" s="1504">
        <f>'F5 ESTUDIANTES PREVENCIÓN'!AU52</f>
        <v>0</v>
      </c>
      <c r="R59" s="1516"/>
      <c r="S59" s="1517"/>
      <c r="T59" s="1516"/>
      <c r="U59" s="1518"/>
      <c r="V59" s="1516"/>
      <c r="W59" s="1516"/>
      <c r="X59" s="1516"/>
      <c r="Y59" s="1516"/>
      <c r="Z59" s="1516"/>
      <c r="AA59" s="1516"/>
      <c r="AB59" s="1516"/>
      <c r="AC59" s="1516"/>
      <c r="AD59" s="1516"/>
      <c r="AE59" s="1516"/>
      <c r="AF59" s="1516"/>
      <c r="AG59" s="1516"/>
      <c r="AH59" s="1516"/>
      <c r="AI59" s="1516"/>
      <c r="AJ59" s="1516"/>
      <c r="AK59" s="1516"/>
      <c r="AL59" s="1516"/>
      <c r="AM59" s="1516"/>
      <c r="AN59" s="1516"/>
      <c r="AO59" s="1519">
        <f t="shared" si="1"/>
        <v>0</v>
      </c>
      <c r="AP59" s="1519">
        <f t="shared" si="2"/>
        <v>0</v>
      </c>
      <c r="AQ59" s="1520" t="str">
        <f t="shared" si="3"/>
        <v/>
      </c>
      <c r="AR59" s="1519">
        <f t="shared" si="4"/>
        <v>0</v>
      </c>
      <c r="AS59" s="1519">
        <f t="shared" si="5"/>
        <v>0</v>
      </c>
      <c r="AT59" s="1520" t="str">
        <f t="shared" si="6"/>
        <v/>
      </c>
      <c r="AU59" s="1519">
        <f t="shared" si="7"/>
        <v>0</v>
      </c>
      <c r="AV59" s="1519">
        <f t="shared" si="8"/>
        <v>0</v>
      </c>
      <c r="AW59" s="1520" t="str">
        <f t="shared" si="9"/>
        <v/>
      </c>
      <c r="AX59" s="1521"/>
      <c r="BC59" s="417"/>
      <c r="BD59" s="417"/>
      <c r="BE59" s="417"/>
      <c r="BF59" s="417"/>
      <c r="BG59" s="417"/>
      <c r="BH59" s="417"/>
      <c r="BI59" s="417"/>
      <c r="BJ59" s="417"/>
    </row>
    <row r="60" spans="1:62" s="418" customFormat="1" ht="13.5" hidden="1" customHeight="1">
      <c r="A60" s="1504">
        <f>'F5 ESTUDIANTES PREVENCIÓN'!D53</f>
        <v>0</v>
      </c>
      <c r="B60" s="1504">
        <f>'F5 ESTUDIANTES PREVENCIÓN'!A53</f>
        <v>0</v>
      </c>
      <c r="C60" s="1511">
        <f>'F5 ESTUDIANTES PREVENCIÓN'!F53</f>
        <v>0</v>
      </c>
      <c r="D60" s="1512">
        <f>'F5 ESTUDIANTES PREVENCIÓN'!G53</f>
        <v>0</v>
      </c>
      <c r="E60" s="1504">
        <f>'F5 ESTUDIANTES PREVENCIÓN'!K53</f>
        <v>0</v>
      </c>
      <c r="F60" s="1504">
        <f>'F5 ESTUDIANTES PREVENCIÓN'!J53</f>
        <v>0</v>
      </c>
      <c r="G60" s="1513">
        <f>'F5 ESTUDIANTES PREVENCIÓN'!L53</f>
        <v>0</v>
      </c>
      <c r="H60" s="1504">
        <f>'F5 ESTUDIANTES PREVENCIÓN'!M53</f>
        <v>0</v>
      </c>
      <c r="I60" s="1514">
        <f>'F5 ESTUDIANTES PREVENCIÓN'!N53</f>
        <v>0</v>
      </c>
      <c r="J60" s="1514">
        <f>'F5 ESTUDIANTES PREVENCIÓN'!O53</f>
        <v>0</v>
      </c>
      <c r="K60" s="1514">
        <f>'F5 ESTUDIANTES PREVENCIÓN'!P53</f>
        <v>0</v>
      </c>
      <c r="L60" s="1515">
        <f>'F5 ESTUDIANTES PREVENCIÓN'!Q53</f>
        <v>0</v>
      </c>
      <c r="M60" s="1511">
        <f>'F5 ESTUDIANTES PREVENCIÓN'!R53</f>
        <v>0</v>
      </c>
      <c r="N60" s="1504">
        <f>'F5 ESTUDIANTES PREVENCIÓN'!T53</f>
        <v>0</v>
      </c>
      <c r="O60" s="1504">
        <f>'F5 ESTUDIANTES PREVENCIÓN'!U53</f>
        <v>0</v>
      </c>
      <c r="P60" s="1504">
        <f>'F5 ESTUDIANTES PREVENCIÓN'!V53</f>
        <v>0</v>
      </c>
      <c r="Q60" s="1504">
        <f>'F5 ESTUDIANTES PREVENCIÓN'!AU53</f>
        <v>0</v>
      </c>
      <c r="R60" s="1516"/>
      <c r="S60" s="1517"/>
      <c r="T60" s="1516"/>
      <c r="U60" s="1518"/>
      <c r="V60" s="1516"/>
      <c r="W60" s="1516"/>
      <c r="X60" s="1516"/>
      <c r="Y60" s="1516"/>
      <c r="Z60" s="1516"/>
      <c r="AA60" s="1516"/>
      <c r="AB60" s="1516"/>
      <c r="AC60" s="1516"/>
      <c r="AD60" s="1516"/>
      <c r="AE60" s="1516"/>
      <c r="AF60" s="1516"/>
      <c r="AG60" s="1516"/>
      <c r="AH60" s="1516"/>
      <c r="AI60" s="1516"/>
      <c r="AJ60" s="1516"/>
      <c r="AK60" s="1516"/>
      <c r="AL60" s="1516"/>
      <c r="AM60" s="1516"/>
      <c r="AN60" s="1516"/>
      <c r="AO60" s="1522">
        <f t="shared" si="1"/>
        <v>0</v>
      </c>
      <c r="AP60" s="1522">
        <f t="shared" si="2"/>
        <v>0</v>
      </c>
      <c r="AQ60" s="1523" t="str">
        <f t="shared" si="3"/>
        <v/>
      </c>
      <c r="AR60" s="1522">
        <f t="shared" si="4"/>
        <v>0</v>
      </c>
      <c r="AS60" s="1522">
        <f t="shared" si="5"/>
        <v>0</v>
      </c>
      <c r="AT60" s="1523" t="str">
        <f t="shared" si="6"/>
        <v/>
      </c>
      <c r="AU60" s="1522">
        <f t="shared" si="7"/>
        <v>0</v>
      </c>
      <c r="AV60" s="1522">
        <f t="shared" si="8"/>
        <v>0</v>
      </c>
      <c r="AW60" s="1523" t="str">
        <f t="shared" si="9"/>
        <v/>
      </c>
      <c r="AX60" s="1521"/>
    </row>
    <row r="61" spans="1:62" s="418" customFormat="1" ht="13.5" hidden="1" customHeight="1">
      <c r="A61" s="1504">
        <f>'F5 ESTUDIANTES PREVENCIÓN'!D54</f>
        <v>0</v>
      </c>
      <c r="B61" s="1504">
        <f>'F5 ESTUDIANTES PREVENCIÓN'!A54</f>
        <v>0</v>
      </c>
      <c r="C61" s="1511">
        <f>'F5 ESTUDIANTES PREVENCIÓN'!F54</f>
        <v>0</v>
      </c>
      <c r="D61" s="1512">
        <f>'F5 ESTUDIANTES PREVENCIÓN'!G54</f>
        <v>0</v>
      </c>
      <c r="E61" s="1504">
        <f>'F5 ESTUDIANTES PREVENCIÓN'!K54</f>
        <v>0</v>
      </c>
      <c r="F61" s="1504">
        <f>'F5 ESTUDIANTES PREVENCIÓN'!J54</f>
        <v>0</v>
      </c>
      <c r="G61" s="1513">
        <f>'F5 ESTUDIANTES PREVENCIÓN'!L54</f>
        <v>0</v>
      </c>
      <c r="H61" s="1504">
        <f>'F5 ESTUDIANTES PREVENCIÓN'!M54</f>
        <v>0</v>
      </c>
      <c r="I61" s="1514">
        <f>'F5 ESTUDIANTES PREVENCIÓN'!N54</f>
        <v>0</v>
      </c>
      <c r="J61" s="1514">
        <f>'F5 ESTUDIANTES PREVENCIÓN'!O54</f>
        <v>0</v>
      </c>
      <c r="K61" s="1514">
        <f>'F5 ESTUDIANTES PREVENCIÓN'!P54</f>
        <v>0</v>
      </c>
      <c r="L61" s="1515">
        <f>'F5 ESTUDIANTES PREVENCIÓN'!Q54</f>
        <v>0</v>
      </c>
      <c r="M61" s="1511">
        <f>'F5 ESTUDIANTES PREVENCIÓN'!R54</f>
        <v>0</v>
      </c>
      <c r="N61" s="1504">
        <f>'F5 ESTUDIANTES PREVENCIÓN'!T54</f>
        <v>0</v>
      </c>
      <c r="O61" s="1504">
        <f>'F5 ESTUDIANTES PREVENCIÓN'!U54</f>
        <v>0</v>
      </c>
      <c r="P61" s="1504">
        <f>'F5 ESTUDIANTES PREVENCIÓN'!V54</f>
        <v>0</v>
      </c>
      <c r="Q61" s="1504">
        <f>'F5 ESTUDIANTES PREVENCIÓN'!AU54</f>
        <v>0</v>
      </c>
      <c r="R61" s="1516"/>
      <c r="S61" s="1517"/>
      <c r="T61" s="1516"/>
      <c r="U61" s="1518"/>
      <c r="V61" s="1516"/>
      <c r="W61" s="1516"/>
      <c r="X61" s="1516"/>
      <c r="Y61" s="1516"/>
      <c r="Z61" s="1516"/>
      <c r="AA61" s="1516"/>
      <c r="AB61" s="1516"/>
      <c r="AC61" s="1516"/>
      <c r="AD61" s="1516"/>
      <c r="AE61" s="1516"/>
      <c r="AF61" s="1516"/>
      <c r="AG61" s="1516"/>
      <c r="AH61" s="1516"/>
      <c r="AI61" s="1516"/>
      <c r="AJ61" s="1516"/>
      <c r="AK61" s="1516"/>
      <c r="AL61" s="1516"/>
      <c r="AM61" s="1516"/>
      <c r="AN61" s="1516"/>
      <c r="AO61" s="1522">
        <f t="shared" si="1"/>
        <v>0</v>
      </c>
      <c r="AP61" s="1522">
        <f t="shared" si="2"/>
        <v>0</v>
      </c>
      <c r="AQ61" s="1523" t="str">
        <f t="shared" si="3"/>
        <v/>
      </c>
      <c r="AR61" s="1522">
        <f t="shared" si="4"/>
        <v>0</v>
      </c>
      <c r="AS61" s="1522">
        <f t="shared" si="5"/>
        <v>0</v>
      </c>
      <c r="AT61" s="1523" t="str">
        <f t="shared" si="6"/>
        <v/>
      </c>
      <c r="AU61" s="1522">
        <f t="shared" si="7"/>
        <v>0</v>
      </c>
      <c r="AV61" s="1522">
        <f t="shared" si="8"/>
        <v>0</v>
      </c>
      <c r="AW61" s="1523" t="str">
        <f t="shared" si="9"/>
        <v/>
      </c>
      <c r="AX61" s="1521"/>
    </row>
    <row r="62" spans="1:62" s="418" customFormat="1" ht="13.5" hidden="1" customHeight="1">
      <c r="A62" s="1504">
        <f>'F5 ESTUDIANTES PREVENCIÓN'!D55</f>
        <v>0</v>
      </c>
      <c r="B62" s="1504">
        <f>'F5 ESTUDIANTES PREVENCIÓN'!A55</f>
        <v>0</v>
      </c>
      <c r="C62" s="1511">
        <f>'F5 ESTUDIANTES PREVENCIÓN'!F55</f>
        <v>0</v>
      </c>
      <c r="D62" s="1512">
        <f>'F5 ESTUDIANTES PREVENCIÓN'!G55</f>
        <v>0</v>
      </c>
      <c r="E62" s="1504">
        <f>'F5 ESTUDIANTES PREVENCIÓN'!K55</f>
        <v>0</v>
      </c>
      <c r="F62" s="1504">
        <f>'F5 ESTUDIANTES PREVENCIÓN'!J55</f>
        <v>0</v>
      </c>
      <c r="G62" s="1513">
        <f>'F5 ESTUDIANTES PREVENCIÓN'!L55</f>
        <v>0</v>
      </c>
      <c r="H62" s="1504">
        <f>'F5 ESTUDIANTES PREVENCIÓN'!M55</f>
        <v>0</v>
      </c>
      <c r="I62" s="1514">
        <f>'F5 ESTUDIANTES PREVENCIÓN'!N55</f>
        <v>0</v>
      </c>
      <c r="J62" s="1514">
        <f>'F5 ESTUDIANTES PREVENCIÓN'!O55</f>
        <v>0</v>
      </c>
      <c r="K62" s="1514">
        <f>'F5 ESTUDIANTES PREVENCIÓN'!P55</f>
        <v>0</v>
      </c>
      <c r="L62" s="1515">
        <f>'F5 ESTUDIANTES PREVENCIÓN'!Q55</f>
        <v>0</v>
      </c>
      <c r="M62" s="1511">
        <f>'F5 ESTUDIANTES PREVENCIÓN'!R55</f>
        <v>0</v>
      </c>
      <c r="N62" s="1504">
        <f>'F5 ESTUDIANTES PREVENCIÓN'!T55</f>
        <v>0</v>
      </c>
      <c r="O62" s="1504">
        <f>'F5 ESTUDIANTES PREVENCIÓN'!U55</f>
        <v>0</v>
      </c>
      <c r="P62" s="1504">
        <f>'F5 ESTUDIANTES PREVENCIÓN'!V55</f>
        <v>0</v>
      </c>
      <c r="Q62" s="1504">
        <f>'F5 ESTUDIANTES PREVENCIÓN'!AU55</f>
        <v>0</v>
      </c>
      <c r="R62" s="1516"/>
      <c r="S62" s="1517"/>
      <c r="T62" s="1516"/>
      <c r="U62" s="1518"/>
      <c r="V62" s="1516"/>
      <c r="W62" s="1516"/>
      <c r="X62" s="1516"/>
      <c r="Y62" s="1516"/>
      <c r="Z62" s="1516"/>
      <c r="AA62" s="1516"/>
      <c r="AB62" s="1516"/>
      <c r="AC62" s="1516"/>
      <c r="AD62" s="1516"/>
      <c r="AE62" s="1516"/>
      <c r="AF62" s="1516"/>
      <c r="AG62" s="1516"/>
      <c r="AH62" s="1516"/>
      <c r="AI62" s="1516"/>
      <c r="AJ62" s="1516"/>
      <c r="AK62" s="1516"/>
      <c r="AL62" s="1516"/>
      <c r="AM62" s="1516"/>
      <c r="AN62" s="1516"/>
      <c r="AO62" s="1522">
        <f t="shared" si="1"/>
        <v>0</v>
      </c>
      <c r="AP62" s="1522">
        <f t="shared" si="2"/>
        <v>0</v>
      </c>
      <c r="AQ62" s="1523" t="str">
        <f t="shared" si="3"/>
        <v/>
      </c>
      <c r="AR62" s="1522">
        <f t="shared" si="4"/>
        <v>0</v>
      </c>
      <c r="AS62" s="1522">
        <f t="shared" si="5"/>
        <v>0</v>
      </c>
      <c r="AT62" s="1523" t="str">
        <f t="shared" si="6"/>
        <v/>
      </c>
      <c r="AU62" s="1522">
        <f t="shared" si="7"/>
        <v>0</v>
      </c>
      <c r="AV62" s="1522">
        <f t="shared" si="8"/>
        <v>0</v>
      </c>
      <c r="AW62" s="1523" t="str">
        <f t="shared" si="9"/>
        <v/>
      </c>
      <c r="AX62" s="1521"/>
    </row>
    <row r="63" spans="1:62" s="418" customFormat="1" ht="13.5" hidden="1" customHeight="1">
      <c r="A63" s="1504">
        <f>'F5 ESTUDIANTES PREVENCIÓN'!D56</f>
        <v>0</v>
      </c>
      <c r="B63" s="1504">
        <f>'F5 ESTUDIANTES PREVENCIÓN'!A56</f>
        <v>0</v>
      </c>
      <c r="C63" s="1511">
        <f>'F5 ESTUDIANTES PREVENCIÓN'!F56</f>
        <v>0</v>
      </c>
      <c r="D63" s="1512">
        <f>'F5 ESTUDIANTES PREVENCIÓN'!G56</f>
        <v>0</v>
      </c>
      <c r="E63" s="1504">
        <f>'F5 ESTUDIANTES PREVENCIÓN'!K56</f>
        <v>0</v>
      </c>
      <c r="F63" s="1504">
        <f>'F5 ESTUDIANTES PREVENCIÓN'!J56</f>
        <v>0</v>
      </c>
      <c r="G63" s="1513">
        <f>'F5 ESTUDIANTES PREVENCIÓN'!L56</f>
        <v>0</v>
      </c>
      <c r="H63" s="1504">
        <f>'F5 ESTUDIANTES PREVENCIÓN'!M56</f>
        <v>0</v>
      </c>
      <c r="I63" s="1514">
        <f>'F5 ESTUDIANTES PREVENCIÓN'!N56</f>
        <v>0</v>
      </c>
      <c r="J63" s="1514">
        <f>'F5 ESTUDIANTES PREVENCIÓN'!O56</f>
        <v>0</v>
      </c>
      <c r="K63" s="1514">
        <f>'F5 ESTUDIANTES PREVENCIÓN'!P56</f>
        <v>0</v>
      </c>
      <c r="L63" s="1515">
        <f>'F5 ESTUDIANTES PREVENCIÓN'!Q56</f>
        <v>0</v>
      </c>
      <c r="M63" s="1511">
        <f>'F5 ESTUDIANTES PREVENCIÓN'!R56</f>
        <v>0</v>
      </c>
      <c r="N63" s="1504">
        <f>'F5 ESTUDIANTES PREVENCIÓN'!T56</f>
        <v>0</v>
      </c>
      <c r="O63" s="1504">
        <f>'F5 ESTUDIANTES PREVENCIÓN'!U56</f>
        <v>0</v>
      </c>
      <c r="P63" s="1504">
        <f>'F5 ESTUDIANTES PREVENCIÓN'!V56</f>
        <v>0</v>
      </c>
      <c r="Q63" s="1504">
        <f>'F5 ESTUDIANTES PREVENCIÓN'!AU56</f>
        <v>0</v>
      </c>
      <c r="R63" s="1516"/>
      <c r="S63" s="1517"/>
      <c r="T63" s="1516"/>
      <c r="U63" s="1518"/>
      <c r="V63" s="1516"/>
      <c r="W63" s="1516"/>
      <c r="X63" s="1516"/>
      <c r="Y63" s="1516"/>
      <c r="Z63" s="1516"/>
      <c r="AA63" s="1516"/>
      <c r="AB63" s="1516"/>
      <c r="AC63" s="1516"/>
      <c r="AD63" s="1516"/>
      <c r="AE63" s="1516"/>
      <c r="AF63" s="1516"/>
      <c r="AG63" s="1516"/>
      <c r="AH63" s="1516"/>
      <c r="AI63" s="1516"/>
      <c r="AJ63" s="1516"/>
      <c r="AK63" s="1516"/>
      <c r="AL63" s="1516"/>
      <c r="AM63" s="1516"/>
      <c r="AN63" s="1516"/>
      <c r="AO63" s="1522">
        <f t="shared" si="1"/>
        <v>0</v>
      </c>
      <c r="AP63" s="1522">
        <f t="shared" si="2"/>
        <v>0</v>
      </c>
      <c r="AQ63" s="1523" t="str">
        <f t="shared" si="3"/>
        <v/>
      </c>
      <c r="AR63" s="1522">
        <f t="shared" si="4"/>
        <v>0</v>
      </c>
      <c r="AS63" s="1522">
        <f t="shared" si="5"/>
        <v>0</v>
      </c>
      <c r="AT63" s="1523" t="str">
        <f t="shared" si="6"/>
        <v/>
      </c>
      <c r="AU63" s="1522">
        <f t="shared" si="7"/>
        <v>0</v>
      </c>
      <c r="AV63" s="1522">
        <f t="shared" si="8"/>
        <v>0</v>
      </c>
      <c r="AW63" s="1523" t="str">
        <f t="shared" si="9"/>
        <v/>
      </c>
      <c r="AX63" s="1521"/>
    </row>
    <row r="64" spans="1:62" s="418" customFormat="1" ht="13.5" hidden="1" customHeight="1">
      <c r="A64" s="1504">
        <f>'F5 ESTUDIANTES PREVENCIÓN'!D57</f>
        <v>0</v>
      </c>
      <c r="B64" s="1504">
        <f>'F5 ESTUDIANTES PREVENCIÓN'!A57</f>
        <v>0</v>
      </c>
      <c r="C64" s="1511">
        <f>'F5 ESTUDIANTES PREVENCIÓN'!F57</f>
        <v>0</v>
      </c>
      <c r="D64" s="1512">
        <f>'F5 ESTUDIANTES PREVENCIÓN'!G57</f>
        <v>0</v>
      </c>
      <c r="E64" s="1504">
        <f>'F5 ESTUDIANTES PREVENCIÓN'!K57</f>
        <v>0</v>
      </c>
      <c r="F64" s="1504">
        <f>'F5 ESTUDIANTES PREVENCIÓN'!J57</f>
        <v>0</v>
      </c>
      <c r="G64" s="1513">
        <f>'F5 ESTUDIANTES PREVENCIÓN'!L57</f>
        <v>0</v>
      </c>
      <c r="H64" s="1504">
        <f>'F5 ESTUDIANTES PREVENCIÓN'!M57</f>
        <v>0</v>
      </c>
      <c r="I64" s="1514">
        <f>'F5 ESTUDIANTES PREVENCIÓN'!N57</f>
        <v>0</v>
      </c>
      <c r="J64" s="1514">
        <f>'F5 ESTUDIANTES PREVENCIÓN'!O57</f>
        <v>0</v>
      </c>
      <c r="K64" s="1514">
        <f>'F5 ESTUDIANTES PREVENCIÓN'!P57</f>
        <v>0</v>
      </c>
      <c r="L64" s="1515">
        <f>'F5 ESTUDIANTES PREVENCIÓN'!Q57</f>
        <v>0</v>
      </c>
      <c r="M64" s="1511">
        <f>'F5 ESTUDIANTES PREVENCIÓN'!R57</f>
        <v>0</v>
      </c>
      <c r="N64" s="1504">
        <f>'F5 ESTUDIANTES PREVENCIÓN'!T57</f>
        <v>0</v>
      </c>
      <c r="O64" s="1504">
        <f>'F5 ESTUDIANTES PREVENCIÓN'!U57</f>
        <v>0</v>
      </c>
      <c r="P64" s="1504">
        <f>'F5 ESTUDIANTES PREVENCIÓN'!V57</f>
        <v>0</v>
      </c>
      <c r="Q64" s="1504">
        <f>'F5 ESTUDIANTES PREVENCIÓN'!AU57</f>
        <v>0</v>
      </c>
      <c r="R64" s="1516"/>
      <c r="S64" s="1517"/>
      <c r="T64" s="1516"/>
      <c r="U64" s="1518"/>
      <c r="V64" s="1516"/>
      <c r="W64" s="1516"/>
      <c r="X64" s="1516"/>
      <c r="Y64" s="1516"/>
      <c r="Z64" s="1516"/>
      <c r="AA64" s="1516"/>
      <c r="AB64" s="1516"/>
      <c r="AC64" s="1516"/>
      <c r="AD64" s="1516"/>
      <c r="AE64" s="1516"/>
      <c r="AF64" s="1516"/>
      <c r="AG64" s="1516"/>
      <c r="AH64" s="1516"/>
      <c r="AI64" s="1516"/>
      <c r="AJ64" s="1516"/>
      <c r="AK64" s="1516"/>
      <c r="AL64" s="1516"/>
      <c r="AM64" s="1516"/>
      <c r="AN64" s="1516"/>
      <c r="AO64" s="1522">
        <f t="shared" si="1"/>
        <v>0</v>
      </c>
      <c r="AP64" s="1522">
        <f t="shared" si="2"/>
        <v>0</v>
      </c>
      <c r="AQ64" s="1523" t="str">
        <f t="shared" si="3"/>
        <v/>
      </c>
      <c r="AR64" s="1522">
        <f t="shared" si="4"/>
        <v>0</v>
      </c>
      <c r="AS64" s="1522">
        <f t="shared" si="5"/>
        <v>0</v>
      </c>
      <c r="AT64" s="1523" t="str">
        <f t="shared" si="6"/>
        <v/>
      </c>
      <c r="AU64" s="1522">
        <f t="shared" si="7"/>
        <v>0</v>
      </c>
      <c r="AV64" s="1522">
        <f t="shared" si="8"/>
        <v>0</v>
      </c>
      <c r="AW64" s="1523" t="str">
        <f t="shared" si="9"/>
        <v/>
      </c>
      <c r="AX64" s="1521"/>
    </row>
    <row r="65" spans="1:62" s="418" customFormat="1" ht="13.5" hidden="1" customHeight="1">
      <c r="A65" s="1504">
        <f>'F5 ESTUDIANTES PREVENCIÓN'!D58</f>
        <v>0</v>
      </c>
      <c r="B65" s="1504">
        <f>'F5 ESTUDIANTES PREVENCIÓN'!A58</f>
        <v>0</v>
      </c>
      <c r="C65" s="1511">
        <f>'F5 ESTUDIANTES PREVENCIÓN'!F58</f>
        <v>0</v>
      </c>
      <c r="D65" s="1512">
        <f>'F5 ESTUDIANTES PREVENCIÓN'!G58</f>
        <v>0</v>
      </c>
      <c r="E65" s="1504">
        <f>'F5 ESTUDIANTES PREVENCIÓN'!K58</f>
        <v>0</v>
      </c>
      <c r="F65" s="1504">
        <f>'F5 ESTUDIANTES PREVENCIÓN'!J58</f>
        <v>0</v>
      </c>
      <c r="G65" s="1513">
        <f>'F5 ESTUDIANTES PREVENCIÓN'!L58</f>
        <v>0</v>
      </c>
      <c r="H65" s="1504">
        <f>'F5 ESTUDIANTES PREVENCIÓN'!M58</f>
        <v>0</v>
      </c>
      <c r="I65" s="1514">
        <f>'F5 ESTUDIANTES PREVENCIÓN'!N58</f>
        <v>0</v>
      </c>
      <c r="J65" s="1514">
        <f>'F5 ESTUDIANTES PREVENCIÓN'!O58</f>
        <v>0</v>
      </c>
      <c r="K65" s="1514">
        <f>'F5 ESTUDIANTES PREVENCIÓN'!P58</f>
        <v>0</v>
      </c>
      <c r="L65" s="1515">
        <f>'F5 ESTUDIANTES PREVENCIÓN'!Q58</f>
        <v>0</v>
      </c>
      <c r="M65" s="1511">
        <f>'F5 ESTUDIANTES PREVENCIÓN'!R58</f>
        <v>0</v>
      </c>
      <c r="N65" s="1504">
        <f>'F5 ESTUDIANTES PREVENCIÓN'!T58</f>
        <v>0</v>
      </c>
      <c r="O65" s="1504">
        <f>'F5 ESTUDIANTES PREVENCIÓN'!U58</f>
        <v>0</v>
      </c>
      <c r="P65" s="1504">
        <f>'F5 ESTUDIANTES PREVENCIÓN'!V58</f>
        <v>0</v>
      </c>
      <c r="Q65" s="1504">
        <f>'F5 ESTUDIANTES PREVENCIÓN'!AU58</f>
        <v>0</v>
      </c>
      <c r="R65" s="1516"/>
      <c r="S65" s="1517"/>
      <c r="T65" s="1516"/>
      <c r="U65" s="1518"/>
      <c r="V65" s="1516"/>
      <c r="W65" s="1516"/>
      <c r="X65" s="1516"/>
      <c r="Y65" s="1516"/>
      <c r="Z65" s="1516"/>
      <c r="AA65" s="1516"/>
      <c r="AB65" s="1516"/>
      <c r="AC65" s="1516"/>
      <c r="AD65" s="1516"/>
      <c r="AE65" s="1516"/>
      <c r="AF65" s="1516"/>
      <c r="AG65" s="1516"/>
      <c r="AH65" s="1516"/>
      <c r="AI65" s="1516"/>
      <c r="AJ65" s="1516"/>
      <c r="AK65" s="1516"/>
      <c r="AL65" s="1516"/>
      <c r="AM65" s="1516"/>
      <c r="AN65" s="1516"/>
      <c r="AO65" s="1522">
        <f t="shared" si="1"/>
        <v>0</v>
      </c>
      <c r="AP65" s="1522">
        <f t="shared" si="2"/>
        <v>0</v>
      </c>
      <c r="AQ65" s="1523" t="str">
        <f t="shared" si="3"/>
        <v/>
      </c>
      <c r="AR65" s="1522">
        <f t="shared" si="4"/>
        <v>0</v>
      </c>
      <c r="AS65" s="1522">
        <f t="shared" si="5"/>
        <v>0</v>
      </c>
      <c r="AT65" s="1523" t="str">
        <f t="shared" si="6"/>
        <v/>
      </c>
      <c r="AU65" s="1522">
        <f t="shared" si="7"/>
        <v>0</v>
      </c>
      <c r="AV65" s="1522">
        <f t="shared" si="8"/>
        <v>0</v>
      </c>
      <c r="AW65" s="1523" t="str">
        <f t="shared" si="9"/>
        <v/>
      </c>
      <c r="AX65" s="1521"/>
    </row>
    <row r="66" spans="1:62" s="418" customFormat="1" ht="13.5" hidden="1" customHeight="1">
      <c r="A66" s="1504">
        <f>'F5 ESTUDIANTES PREVENCIÓN'!D59</f>
        <v>0</v>
      </c>
      <c r="B66" s="1504">
        <f>'F5 ESTUDIANTES PREVENCIÓN'!A59</f>
        <v>0</v>
      </c>
      <c r="C66" s="1511">
        <f>'F5 ESTUDIANTES PREVENCIÓN'!F59</f>
        <v>0</v>
      </c>
      <c r="D66" s="1512">
        <f>'F5 ESTUDIANTES PREVENCIÓN'!G59</f>
        <v>0</v>
      </c>
      <c r="E66" s="1504">
        <f>'F5 ESTUDIANTES PREVENCIÓN'!K59</f>
        <v>0</v>
      </c>
      <c r="F66" s="1504">
        <f>'F5 ESTUDIANTES PREVENCIÓN'!J59</f>
        <v>0</v>
      </c>
      <c r="G66" s="1513">
        <f>'F5 ESTUDIANTES PREVENCIÓN'!L59</f>
        <v>0</v>
      </c>
      <c r="H66" s="1504">
        <f>'F5 ESTUDIANTES PREVENCIÓN'!M59</f>
        <v>0</v>
      </c>
      <c r="I66" s="1514">
        <f>'F5 ESTUDIANTES PREVENCIÓN'!N59</f>
        <v>0</v>
      </c>
      <c r="J66" s="1514">
        <f>'F5 ESTUDIANTES PREVENCIÓN'!O59</f>
        <v>0</v>
      </c>
      <c r="K66" s="1514">
        <f>'F5 ESTUDIANTES PREVENCIÓN'!P59</f>
        <v>0</v>
      </c>
      <c r="L66" s="1515">
        <f>'F5 ESTUDIANTES PREVENCIÓN'!Q59</f>
        <v>0</v>
      </c>
      <c r="M66" s="1511">
        <f>'F5 ESTUDIANTES PREVENCIÓN'!R59</f>
        <v>0</v>
      </c>
      <c r="N66" s="1504">
        <f>'F5 ESTUDIANTES PREVENCIÓN'!T59</f>
        <v>0</v>
      </c>
      <c r="O66" s="1504">
        <f>'F5 ESTUDIANTES PREVENCIÓN'!U59</f>
        <v>0</v>
      </c>
      <c r="P66" s="1504">
        <f>'F5 ESTUDIANTES PREVENCIÓN'!V59</f>
        <v>0</v>
      </c>
      <c r="Q66" s="1504">
        <f>'F5 ESTUDIANTES PREVENCIÓN'!AU59</f>
        <v>0</v>
      </c>
      <c r="R66" s="1516"/>
      <c r="S66" s="1517"/>
      <c r="T66" s="1516"/>
      <c r="U66" s="1518"/>
      <c r="V66" s="1516"/>
      <c r="W66" s="1516"/>
      <c r="X66" s="1516"/>
      <c r="Y66" s="1516"/>
      <c r="Z66" s="1516"/>
      <c r="AA66" s="1516"/>
      <c r="AB66" s="1516"/>
      <c r="AC66" s="1516"/>
      <c r="AD66" s="1516"/>
      <c r="AE66" s="1516"/>
      <c r="AF66" s="1516"/>
      <c r="AG66" s="1516"/>
      <c r="AH66" s="1516"/>
      <c r="AI66" s="1516"/>
      <c r="AJ66" s="1516"/>
      <c r="AK66" s="1516"/>
      <c r="AL66" s="1516"/>
      <c r="AM66" s="1516"/>
      <c r="AN66" s="1516"/>
      <c r="AO66" s="1522">
        <f t="shared" si="1"/>
        <v>0</v>
      </c>
      <c r="AP66" s="1522">
        <f t="shared" si="2"/>
        <v>0</v>
      </c>
      <c r="AQ66" s="1523" t="str">
        <f t="shared" si="3"/>
        <v/>
      </c>
      <c r="AR66" s="1522">
        <f t="shared" si="4"/>
        <v>0</v>
      </c>
      <c r="AS66" s="1522">
        <f t="shared" si="5"/>
        <v>0</v>
      </c>
      <c r="AT66" s="1523" t="str">
        <f t="shared" si="6"/>
        <v/>
      </c>
      <c r="AU66" s="1522">
        <f t="shared" si="7"/>
        <v>0</v>
      </c>
      <c r="AV66" s="1522">
        <f t="shared" si="8"/>
        <v>0</v>
      </c>
      <c r="AW66" s="1523" t="str">
        <f t="shared" si="9"/>
        <v/>
      </c>
      <c r="AX66" s="1521"/>
    </row>
    <row r="67" spans="1:62" s="418" customFormat="1" ht="13.5" hidden="1" customHeight="1">
      <c r="A67" s="1504">
        <f>'F5 ESTUDIANTES PREVENCIÓN'!D60</f>
        <v>0</v>
      </c>
      <c r="B67" s="1504">
        <f>'F5 ESTUDIANTES PREVENCIÓN'!A60</f>
        <v>0</v>
      </c>
      <c r="C67" s="1511">
        <f>'F5 ESTUDIANTES PREVENCIÓN'!F60</f>
        <v>0</v>
      </c>
      <c r="D67" s="1512">
        <f>'F5 ESTUDIANTES PREVENCIÓN'!G60</f>
        <v>0</v>
      </c>
      <c r="E67" s="1504">
        <f>'F5 ESTUDIANTES PREVENCIÓN'!K60</f>
        <v>0</v>
      </c>
      <c r="F67" s="1504">
        <f>'F5 ESTUDIANTES PREVENCIÓN'!J60</f>
        <v>0</v>
      </c>
      <c r="G67" s="1513">
        <f>'F5 ESTUDIANTES PREVENCIÓN'!L60</f>
        <v>0</v>
      </c>
      <c r="H67" s="1504">
        <f>'F5 ESTUDIANTES PREVENCIÓN'!M60</f>
        <v>0</v>
      </c>
      <c r="I67" s="1514">
        <f>'F5 ESTUDIANTES PREVENCIÓN'!N60</f>
        <v>0</v>
      </c>
      <c r="J67" s="1514">
        <f>'F5 ESTUDIANTES PREVENCIÓN'!O60</f>
        <v>0</v>
      </c>
      <c r="K67" s="1514">
        <f>'F5 ESTUDIANTES PREVENCIÓN'!P60</f>
        <v>0</v>
      </c>
      <c r="L67" s="1515">
        <f>'F5 ESTUDIANTES PREVENCIÓN'!Q60</f>
        <v>0</v>
      </c>
      <c r="M67" s="1511">
        <f>'F5 ESTUDIANTES PREVENCIÓN'!R60</f>
        <v>0</v>
      </c>
      <c r="N67" s="1504">
        <f>'F5 ESTUDIANTES PREVENCIÓN'!T60</f>
        <v>0</v>
      </c>
      <c r="O67" s="1504">
        <f>'F5 ESTUDIANTES PREVENCIÓN'!U60</f>
        <v>0</v>
      </c>
      <c r="P67" s="1504">
        <f>'F5 ESTUDIANTES PREVENCIÓN'!V60</f>
        <v>0</v>
      </c>
      <c r="Q67" s="1504">
        <f>'F5 ESTUDIANTES PREVENCIÓN'!AU60</f>
        <v>0</v>
      </c>
      <c r="R67" s="1516"/>
      <c r="S67" s="1517"/>
      <c r="T67" s="1516"/>
      <c r="U67" s="1518"/>
      <c r="V67" s="1516"/>
      <c r="W67" s="1516"/>
      <c r="X67" s="1516"/>
      <c r="Y67" s="1516"/>
      <c r="Z67" s="1516"/>
      <c r="AA67" s="1516"/>
      <c r="AB67" s="1516"/>
      <c r="AC67" s="1516"/>
      <c r="AD67" s="1516"/>
      <c r="AE67" s="1516"/>
      <c r="AF67" s="1516"/>
      <c r="AG67" s="1516"/>
      <c r="AH67" s="1516"/>
      <c r="AI67" s="1516"/>
      <c r="AJ67" s="1516"/>
      <c r="AK67" s="1516"/>
      <c r="AL67" s="1516"/>
      <c r="AM67" s="1516"/>
      <c r="AN67" s="1516"/>
      <c r="AO67" s="1519">
        <f t="shared" si="1"/>
        <v>0</v>
      </c>
      <c r="AP67" s="1519">
        <f t="shared" si="2"/>
        <v>0</v>
      </c>
      <c r="AQ67" s="1520" t="str">
        <f t="shared" si="3"/>
        <v/>
      </c>
      <c r="AR67" s="1519">
        <f t="shared" si="4"/>
        <v>0</v>
      </c>
      <c r="AS67" s="1519">
        <f t="shared" si="5"/>
        <v>0</v>
      </c>
      <c r="AT67" s="1520" t="str">
        <f t="shared" si="6"/>
        <v/>
      </c>
      <c r="AU67" s="1519">
        <f t="shared" si="7"/>
        <v>0</v>
      </c>
      <c r="AV67" s="1519">
        <f t="shared" si="8"/>
        <v>0</v>
      </c>
      <c r="AW67" s="1520" t="str">
        <f t="shared" si="9"/>
        <v/>
      </c>
      <c r="AX67" s="1521"/>
      <c r="BC67" s="417"/>
      <c r="BD67" s="417"/>
      <c r="BE67" s="417"/>
      <c r="BF67" s="417"/>
      <c r="BG67" s="417"/>
      <c r="BH67" s="417"/>
      <c r="BI67" s="417"/>
      <c r="BJ67" s="417"/>
    </row>
    <row r="68" spans="1:62" s="418" customFormat="1" ht="13.5" hidden="1" customHeight="1">
      <c r="A68" s="1504">
        <f>'F5 ESTUDIANTES PREVENCIÓN'!D61</f>
        <v>0</v>
      </c>
      <c r="B68" s="1504">
        <f>'F5 ESTUDIANTES PREVENCIÓN'!A61</f>
        <v>0</v>
      </c>
      <c r="C68" s="1511">
        <f>'F5 ESTUDIANTES PREVENCIÓN'!F61</f>
        <v>0</v>
      </c>
      <c r="D68" s="1512">
        <f>'F5 ESTUDIANTES PREVENCIÓN'!G61</f>
        <v>0</v>
      </c>
      <c r="E68" s="1504">
        <f>'F5 ESTUDIANTES PREVENCIÓN'!K61</f>
        <v>0</v>
      </c>
      <c r="F68" s="1504">
        <f>'F5 ESTUDIANTES PREVENCIÓN'!J61</f>
        <v>0</v>
      </c>
      <c r="G68" s="1513">
        <f>'F5 ESTUDIANTES PREVENCIÓN'!L61</f>
        <v>0</v>
      </c>
      <c r="H68" s="1504">
        <f>'F5 ESTUDIANTES PREVENCIÓN'!M61</f>
        <v>0</v>
      </c>
      <c r="I68" s="1514">
        <f>'F5 ESTUDIANTES PREVENCIÓN'!N61</f>
        <v>0</v>
      </c>
      <c r="J68" s="1514">
        <f>'F5 ESTUDIANTES PREVENCIÓN'!O61</f>
        <v>0</v>
      </c>
      <c r="K68" s="1514">
        <f>'F5 ESTUDIANTES PREVENCIÓN'!P61</f>
        <v>0</v>
      </c>
      <c r="L68" s="1515">
        <f>'F5 ESTUDIANTES PREVENCIÓN'!Q61</f>
        <v>0</v>
      </c>
      <c r="M68" s="1511">
        <f>'F5 ESTUDIANTES PREVENCIÓN'!R61</f>
        <v>0</v>
      </c>
      <c r="N68" s="1504">
        <f>'F5 ESTUDIANTES PREVENCIÓN'!T61</f>
        <v>0</v>
      </c>
      <c r="O68" s="1504">
        <f>'F5 ESTUDIANTES PREVENCIÓN'!U61</f>
        <v>0</v>
      </c>
      <c r="P68" s="1504">
        <f>'F5 ESTUDIANTES PREVENCIÓN'!V61</f>
        <v>0</v>
      </c>
      <c r="Q68" s="1504">
        <f>'F5 ESTUDIANTES PREVENCIÓN'!AU61</f>
        <v>0</v>
      </c>
      <c r="R68" s="1516"/>
      <c r="S68" s="1517"/>
      <c r="T68" s="1516"/>
      <c r="U68" s="1518"/>
      <c r="V68" s="1516"/>
      <c r="W68" s="1516"/>
      <c r="X68" s="1516"/>
      <c r="Y68" s="1516"/>
      <c r="Z68" s="1516"/>
      <c r="AA68" s="1516"/>
      <c r="AB68" s="1516"/>
      <c r="AC68" s="1516"/>
      <c r="AD68" s="1516"/>
      <c r="AE68" s="1516"/>
      <c r="AF68" s="1516"/>
      <c r="AG68" s="1516"/>
      <c r="AH68" s="1516"/>
      <c r="AI68" s="1516"/>
      <c r="AJ68" s="1516"/>
      <c r="AK68" s="1516"/>
      <c r="AL68" s="1516"/>
      <c r="AM68" s="1516"/>
      <c r="AN68" s="1516"/>
      <c r="AO68" s="1519">
        <f t="shared" si="1"/>
        <v>0</v>
      </c>
      <c r="AP68" s="1519">
        <f t="shared" si="2"/>
        <v>0</v>
      </c>
      <c r="AQ68" s="1520" t="str">
        <f t="shared" si="3"/>
        <v/>
      </c>
      <c r="AR68" s="1519">
        <f t="shared" si="4"/>
        <v>0</v>
      </c>
      <c r="AS68" s="1519">
        <f t="shared" si="5"/>
        <v>0</v>
      </c>
      <c r="AT68" s="1520" t="str">
        <f t="shared" si="6"/>
        <v/>
      </c>
      <c r="AU68" s="1519">
        <f t="shared" si="7"/>
        <v>0</v>
      </c>
      <c r="AV68" s="1519">
        <f t="shared" si="8"/>
        <v>0</v>
      </c>
      <c r="AW68" s="1520" t="str">
        <f t="shared" si="9"/>
        <v/>
      </c>
      <c r="AX68" s="1521"/>
      <c r="BC68" s="417"/>
      <c r="BD68" s="417"/>
      <c r="BE68" s="417"/>
      <c r="BF68" s="417"/>
      <c r="BG68" s="417"/>
      <c r="BH68" s="417"/>
      <c r="BI68" s="417"/>
      <c r="BJ68" s="417"/>
    </row>
    <row r="69" spans="1:62" s="418" customFormat="1" ht="13.5" hidden="1" customHeight="1">
      <c r="A69" s="1504">
        <f>'F5 ESTUDIANTES PREVENCIÓN'!D62</f>
        <v>0</v>
      </c>
      <c r="B69" s="1504">
        <f>'F5 ESTUDIANTES PREVENCIÓN'!A62</f>
        <v>0</v>
      </c>
      <c r="C69" s="1511">
        <f>'F5 ESTUDIANTES PREVENCIÓN'!F62</f>
        <v>0</v>
      </c>
      <c r="D69" s="1512">
        <f>'F5 ESTUDIANTES PREVENCIÓN'!G62</f>
        <v>0</v>
      </c>
      <c r="E69" s="1504">
        <f>'F5 ESTUDIANTES PREVENCIÓN'!K62</f>
        <v>0</v>
      </c>
      <c r="F69" s="1504">
        <f>'F5 ESTUDIANTES PREVENCIÓN'!J62</f>
        <v>0</v>
      </c>
      <c r="G69" s="1513">
        <f>'F5 ESTUDIANTES PREVENCIÓN'!L62</f>
        <v>0</v>
      </c>
      <c r="H69" s="1504">
        <f>'F5 ESTUDIANTES PREVENCIÓN'!M62</f>
        <v>0</v>
      </c>
      <c r="I69" s="1514">
        <f>'F5 ESTUDIANTES PREVENCIÓN'!N62</f>
        <v>0</v>
      </c>
      <c r="J69" s="1514">
        <f>'F5 ESTUDIANTES PREVENCIÓN'!O62</f>
        <v>0</v>
      </c>
      <c r="K69" s="1514">
        <f>'F5 ESTUDIANTES PREVENCIÓN'!P62</f>
        <v>0</v>
      </c>
      <c r="L69" s="1515">
        <f>'F5 ESTUDIANTES PREVENCIÓN'!Q62</f>
        <v>0</v>
      </c>
      <c r="M69" s="1511">
        <f>'F5 ESTUDIANTES PREVENCIÓN'!R62</f>
        <v>0</v>
      </c>
      <c r="N69" s="1504">
        <f>'F5 ESTUDIANTES PREVENCIÓN'!T62</f>
        <v>0</v>
      </c>
      <c r="O69" s="1504">
        <f>'F5 ESTUDIANTES PREVENCIÓN'!U62</f>
        <v>0</v>
      </c>
      <c r="P69" s="1504">
        <f>'F5 ESTUDIANTES PREVENCIÓN'!V62</f>
        <v>0</v>
      </c>
      <c r="Q69" s="1504">
        <f>'F5 ESTUDIANTES PREVENCIÓN'!AU62</f>
        <v>0</v>
      </c>
      <c r="R69" s="1516"/>
      <c r="S69" s="1517"/>
      <c r="T69" s="1516"/>
      <c r="U69" s="1518"/>
      <c r="V69" s="1516"/>
      <c r="W69" s="1516"/>
      <c r="X69" s="1516"/>
      <c r="Y69" s="1516"/>
      <c r="Z69" s="1516"/>
      <c r="AA69" s="1516"/>
      <c r="AB69" s="1516"/>
      <c r="AC69" s="1516"/>
      <c r="AD69" s="1516"/>
      <c r="AE69" s="1516"/>
      <c r="AF69" s="1516"/>
      <c r="AG69" s="1516"/>
      <c r="AH69" s="1516"/>
      <c r="AI69" s="1516"/>
      <c r="AJ69" s="1516"/>
      <c r="AK69" s="1516"/>
      <c r="AL69" s="1516"/>
      <c r="AM69" s="1516"/>
      <c r="AN69" s="1516"/>
      <c r="AO69" s="1519">
        <f t="shared" si="1"/>
        <v>0</v>
      </c>
      <c r="AP69" s="1519">
        <f t="shared" si="2"/>
        <v>0</v>
      </c>
      <c r="AQ69" s="1520" t="str">
        <f t="shared" si="3"/>
        <v/>
      </c>
      <c r="AR69" s="1519">
        <f t="shared" si="4"/>
        <v>0</v>
      </c>
      <c r="AS69" s="1519">
        <f t="shared" si="5"/>
        <v>0</v>
      </c>
      <c r="AT69" s="1520" t="str">
        <f t="shared" si="6"/>
        <v/>
      </c>
      <c r="AU69" s="1519">
        <f t="shared" si="7"/>
        <v>0</v>
      </c>
      <c r="AV69" s="1519">
        <f t="shared" si="8"/>
        <v>0</v>
      </c>
      <c r="AW69" s="1520" t="str">
        <f t="shared" si="9"/>
        <v/>
      </c>
      <c r="AX69" s="1521"/>
      <c r="BC69" s="417"/>
      <c r="BD69" s="417"/>
      <c r="BE69" s="417"/>
      <c r="BF69" s="417"/>
      <c r="BG69" s="417"/>
      <c r="BH69" s="417"/>
      <c r="BI69" s="417"/>
      <c r="BJ69" s="417"/>
    </row>
    <row r="70" spans="1:62" s="418" customFormat="1" ht="13.5" hidden="1" customHeight="1">
      <c r="A70" s="1504">
        <f>'F5 ESTUDIANTES PREVENCIÓN'!D63</f>
        <v>0</v>
      </c>
      <c r="B70" s="1504">
        <f>'F5 ESTUDIANTES PREVENCIÓN'!A63</f>
        <v>0</v>
      </c>
      <c r="C70" s="1511">
        <f>'F5 ESTUDIANTES PREVENCIÓN'!F63</f>
        <v>0</v>
      </c>
      <c r="D70" s="1512">
        <f>'F5 ESTUDIANTES PREVENCIÓN'!G63</f>
        <v>0</v>
      </c>
      <c r="E70" s="1504">
        <f>'F5 ESTUDIANTES PREVENCIÓN'!K63</f>
        <v>0</v>
      </c>
      <c r="F70" s="1504">
        <f>'F5 ESTUDIANTES PREVENCIÓN'!J63</f>
        <v>0</v>
      </c>
      <c r="G70" s="1513">
        <f>'F5 ESTUDIANTES PREVENCIÓN'!L63</f>
        <v>0</v>
      </c>
      <c r="H70" s="1504">
        <f>'F5 ESTUDIANTES PREVENCIÓN'!M63</f>
        <v>0</v>
      </c>
      <c r="I70" s="1514">
        <f>'F5 ESTUDIANTES PREVENCIÓN'!N63</f>
        <v>0</v>
      </c>
      <c r="J70" s="1514">
        <f>'F5 ESTUDIANTES PREVENCIÓN'!O63</f>
        <v>0</v>
      </c>
      <c r="K70" s="1514">
        <f>'F5 ESTUDIANTES PREVENCIÓN'!P63</f>
        <v>0</v>
      </c>
      <c r="L70" s="1515">
        <f>'F5 ESTUDIANTES PREVENCIÓN'!Q63</f>
        <v>0</v>
      </c>
      <c r="M70" s="1511">
        <f>'F5 ESTUDIANTES PREVENCIÓN'!R63</f>
        <v>0</v>
      </c>
      <c r="N70" s="1504">
        <f>'F5 ESTUDIANTES PREVENCIÓN'!T63</f>
        <v>0</v>
      </c>
      <c r="O70" s="1504">
        <f>'F5 ESTUDIANTES PREVENCIÓN'!U63</f>
        <v>0</v>
      </c>
      <c r="P70" s="1504">
        <f>'F5 ESTUDIANTES PREVENCIÓN'!V63</f>
        <v>0</v>
      </c>
      <c r="Q70" s="1504">
        <f>'F5 ESTUDIANTES PREVENCIÓN'!AU63</f>
        <v>0</v>
      </c>
      <c r="R70" s="1516"/>
      <c r="S70" s="1517"/>
      <c r="T70" s="1516"/>
      <c r="U70" s="1518"/>
      <c r="V70" s="1516"/>
      <c r="W70" s="1516"/>
      <c r="X70" s="1516"/>
      <c r="Y70" s="1516"/>
      <c r="Z70" s="1516"/>
      <c r="AA70" s="1516"/>
      <c r="AB70" s="1516"/>
      <c r="AC70" s="1516"/>
      <c r="AD70" s="1516"/>
      <c r="AE70" s="1516"/>
      <c r="AF70" s="1516"/>
      <c r="AG70" s="1516"/>
      <c r="AH70" s="1516"/>
      <c r="AI70" s="1516"/>
      <c r="AJ70" s="1516"/>
      <c r="AK70" s="1516"/>
      <c r="AL70" s="1516"/>
      <c r="AM70" s="1516"/>
      <c r="AN70" s="1516"/>
      <c r="AO70" s="1519">
        <f t="shared" si="1"/>
        <v>0</v>
      </c>
      <c r="AP70" s="1519">
        <f t="shared" si="2"/>
        <v>0</v>
      </c>
      <c r="AQ70" s="1520" t="str">
        <f t="shared" si="3"/>
        <v/>
      </c>
      <c r="AR70" s="1519">
        <f t="shared" si="4"/>
        <v>0</v>
      </c>
      <c r="AS70" s="1519">
        <f t="shared" si="5"/>
        <v>0</v>
      </c>
      <c r="AT70" s="1520" t="str">
        <f t="shared" si="6"/>
        <v/>
      </c>
      <c r="AU70" s="1519">
        <f t="shared" si="7"/>
        <v>0</v>
      </c>
      <c r="AV70" s="1519">
        <f t="shared" si="8"/>
        <v>0</v>
      </c>
      <c r="AW70" s="1520" t="str">
        <f t="shared" si="9"/>
        <v/>
      </c>
      <c r="AX70" s="1521"/>
      <c r="BC70" s="417"/>
      <c r="BD70" s="417"/>
      <c r="BE70" s="417"/>
      <c r="BF70" s="417"/>
      <c r="BG70" s="417"/>
      <c r="BH70" s="417"/>
      <c r="BI70" s="417"/>
      <c r="BJ70" s="417"/>
    </row>
    <row r="71" spans="1:62" s="418" customFormat="1" ht="13.5" hidden="1" customHeight="1">
      <c r="A71" s="1504">
        <f>'F5 ESTUDIANTES PREVENCIÓN'!D64</f>
        <v>0</v>
      </c>
      <c r="B71" s="1504">
        <f>'F5 ESTUDIANTES PREVENCIÓN'!A64</f>
        <v>0</v>
      </c>
      <c r="C71" s="1511">
        <f>'F5 ESTUDIANTES PREVENCIÓN'!F64</f>
        <v>0</v>
      </c>
      <c r="D71" s="1512">
        <f>'F5 ESTUDIANTES PREVENCIÓN'!G64</f>
        <v>0</v>
      </c>
      <c r="E71" s="1504">
        <f>'F5 ESTUDIANTES PREVENCIÓN'!K64</f>
        <v>0</v>
      </c>
      <c r="F71" s="1504">
        <f>'F5 ESTUDIANTES PREVENCIÓN'!J64</f>
        <v>0</v>
      </c>
      <c r="G71" s="1513">
        <f>'F5 ESTUDIANTES PREVENCIÓN'!L64</f>
        <v>0</v>
      </c>
      <c r="H71" s="1504">
        <f>'F5 ESTUDIANTES PREVENCIÓN'!M64</f>
        <v>0</v>
      </c>
      <c r="I71" s="1514">
        <f>'F5 ESTUDIANTES PREVENCIÓN'!N64</f>
        <v>0</v>
      </c>
      <c r="J71" s="1514">
        <f>'F5 ESTUDIANTES PREVENCIÓN'!O64</f>
        <v>0</v>
      </c>
      <c r="K71" s="1514">
        <f>'F5 ESTUDIANTES PREVENCIÓN'!P64</f>
        <v>0</v>
      </c>
      <c r="L71" s="1515">
        <f>'F5 ESTUDIANTES PREVENCIÓN'!Q64</f>
        <v>0</v>
      </c>
      <c r="M71" s="1511">
        <f>'F5 ESTUDIANTES PREVENCIÓN'!R64</f>
        <v>0</v>
      </c>
      <c r="N71" s="1504">
        <f>'F5 ESTUDIANTES PREVENCIÓN'!T64</f>
        <v>0</v>
      </c>
      <c r="O71" s="1504">
        <f>'F5 ESTUDIANTES PREVENCIÓN'!U64</f>
        <v>0</v>
      </c>
      <c r="P71" s="1504">
        <f>'F5 ESTUDIANTES PREVENCIÓN'!V64</f>
        <v>0</v>
      </c>
      <c r="Q71" s="1504">
        <f>'F5 ESTUDIANTES PREVENCIÓN'!AU64</f>
        <v>0</v>
      </c>
      <c r="R71" s="1516"/>
      <c r="S71" s="1517"/>
      <c r="T71" s="1516"/>
      <c r="U71" s="1518"/>
      <c r="V71" s="1516"/>
      <c r="W71" s="1516"/>
      <c r="X71" s="1516"/>
      <c r="Y71" s="1516"/>
      <c r="Z71" s="1516"/>
      <c r="AA71" s="1516"/>
      <c r="AB71" s="1516"/>
      <c r="AC71" s="1516"/>
      <c r="AD71" s="1516"/>
      <c r="AE71" s="1516"/>
      <c r="AF71" s="1516"/>
      <c r="AG71" s="1516"/>
      <c r="AH71" s="1516"/>
      <c r="AI71" s="1516"/>
      <c r="AJ71" s="1516"/>
      <c r="AK71" s="1516"/>
      <c r="AL71" s="1516"/>
      <c r="AM71" s="1516"/>
      <c r="AN71" s="1516"/>
      <c r="AO71" s="1519">
        <f t="shared" si="1"/>
        <v>0</v>
      </c>
      <c r="AP71" s="1519">
        <f t="shared" si="2"/>
        <v>0</v>
      </c>
      <c r="AQ71" s="1520" t="str">
        <f t="shared" si="3"/>
        <v/>
      </c>
      <c r="AR71" s="1519">
        <f t="shared" si="4"/>
        <v>0</v>
      </c>
      <c r="AS71" s="1519">
        <f t="shared" si="5"/>
        <v>0</v>
      </c>
      <c r="AT71" s="1520" t="str">
        <f t="shared" si="6"/>
        <v/>
      </c>
      <c r="AU71" s="1519">
        <f t="shared" si="7"/>
        <v>0</v>
      </c>
      <c r="AV71" s="1519">
        <f t="shared" si="8"/>
        <v>0</v>
      </c>
      <c r="AW71" s="1520" t="str">
        <f t="shared" si="9"/>
        <v/>
      </c>
      <c r="AX71" s="1521"/>
      <c r="BC71" s="417"/>
      <c r="BD71" s="417"/>
      <c r="BE71" s="417"/>
      <c r="BF71" s="417"/>
      <c r="BG71" s="417"/>
      <c r="BH71" s="417"/>
      <c r="BI71" s="417"/>
      <c r="BJ71" s="417"/>
    </row>
    <row r="72" spans="1:62" s="418" customFormat="1" ht="13.5" hidden="1" customHeight="1">
      <c r="A72" s="1504">
        <f>'F5 ESTUDIANTES PREVENCIÓN'!D65</f>
        <v>0</v>
      </c>
      <c r="B72" s="1504">
        <f>'F5 ESTUDIANTES PREVENCIÓN'!A65</f>
        <v>0</v>
      </c>
      <c r="C72" s="1511">
        <f>'F5 ESTUDIANTES PREVENCIÓN'!F65</f>
        <v>0</v>
      </c>
      <c r="D72" s="1512">
        <f>'F5 ESTUDIANTES PREVENCIÓN'!G65</f>
        <v>0</v>
      </c>
      <c r="E72" s="1504">
        <f>'F5 ESTUDIANTES PREVENCIÓN'!K65</f>
        <v>0</v>
      </c>
      <c r="F72" s="1504">
        <f>'F5 ESTUDIANTES PREVENCIÓN'!J65</f>
        <v>0</v>
      </c>
      <c r="G72" s="1513">
        <f>'F5 ESTUDIANTES PREVENCIÓN'!L65</f>
        <v>0</v>
      </c>
      <c r="H72" s="1504">
        <f>'F5 ESTUDIANTES PREVENCIÓN'!M65</f>
        <v>0</v>
      </c>
      <c r="I72" s="1514">
        <f>'F5 ESTUDIANTES PREVENCIÓN'!N65</f>
        <v>0</v>
      </c>
      <c r="J72" s="1514">
        <f>'F5 ESTUDIANTES PREVENCIÓN'!O65</f>
        <v>0</v>
      </c>
      <c r="K72" s="1514">
        <f>'F5 ESTUDIANTES PREVENCIÓN'!P65</f>
        <v>0</v>
      </c>
      <c r="L72" s="1515">
        <f>'F5 ESTUDIANTES PREVENCIÓN'!Q65</f>
        <v>0</v>
      </c>
      <c r="M72" s="1511">
        <f>'F5 ESTUDIANTES PREVENCIÓN'!R65</f>
        <v>0</v>
      </c>
      <c r="N72" s="1504">
        <f>'F5 ESTUDIANTES PREVENCIÓN'!T65</f>
        <v>0</v>
      </c>
      <c r="O72" s="1504">
        <f>'F5 ESTUDIANTES PREVENCIÓN'!U65</f>
        <v>0</v>
      </c>
      <c r="P72" s="1504">
        <f>'F5 ESTUDIANTES PREVENCIÓN'!V65</f>
        <v>0</v>
      </c>
      <c r="Q72" s="1504">
        <f>'F5 ESTUDIANTES PREVENCIÓN'!AU65</f>
        <v>0</v>
      </c>
      <c r="R72" s="1516"/>
      <c r="S72" s="1517"/>
      <c r="T72" s="1516"/>
      <c r="U72" s="1518"/>
      <c r="V72" s="1516"/>
      <c r="W72" s="1516"/>
      <c r="X72" s="1516"/>
      <c r="Y72" s="1516"/>
      <c r="Z72" s="1516"/>
      <c r="AA72" s="1516"/>
      <c r="AB72" s="1516"/>
      <c r="AC72" s="1516"/>
      <c r="AD72" s="1516"/>
      <c r="AE72" s="1516"/>
      <c r="AF72" s="1516"/>
      <c r="AG72" s="1516"/>
      <c r="AH72" s="1516"/>
      <c r="AI72" s="1516"/>
      <c r="AJ72" s="1516"/>
      <c r="AK72" s="1516"/>
      <c r="AL72" s="1516"/>
      <c r="AM72" s="1516"/>
      <c r="AN72" s="1516"/>
      <c r="AO72" s="1519">
        <f t="shared" si="1"/>
        <v>0</v>
      </c>
      <c r="AP72" s="1519">
        <f t="shared" si="2"/>
        <v>0</v>
      </c>
      <c r="AQ72" s="1520" t="str">
        <f t="shared" si="3"/>
        <v/>
      </c>
      <c r="AR72" s="1519">
        <f t="shared" si="4"/>
        <v>0</v>
      </c>
      <c r="AS72" s="1519">
        <f t="shared" si="5"/>
        <v>0</v>
      </c>
      <c r="AT72" s="1520" t="str">
        <f t="shared" si="6"/>
        <v/>
      </c>
      <c r="AU72" s="1519">
        <f t="shared" si="7"/>
        <v>0</v>
      </c>
      <c r="AV72" s="1519">
        <f t="shared" si="8"/>
        <v>0</v>
      </c>
      <c r="AW72" s="1520" t="str">
        <f t="shared" si="9"/>
        <v/>
      </c>
      <c r="AX72" s="1521"/>
      <c r="BC72" s="417"/>
      <c r="BD72" s="417"/>
      <c r="BE72" s="417"/>
      <c r="BF72" s="417"/>
      <c r="BG72" s="417"/>
      <c r="BH72" s="417"/>
      <c r="BI72" s="417"/>
      <c r="BJ72" s="417"/>
    </row>
    <row r="73" spans="1:62" s="418" customFormat="1" ht="13.5" hidden="1" customHeight="1">
      <c r="A73" s="1504">
        <f>'F5 ESTUDIANTES PREVENCIÓN'!D66</f>
        <v>0</v>
      </c>
      <c r="B73" s="1504">
        <f>'F5 ESTUDIANTES PREVENCIÓN'!A66</f>
        <v>0</v>
      </c>
      <c r="C73" s="1511">
        <f>'F5 ESTUDIANTES PREVENCIÓN'!F66</f>
        <v>0</v>
      </c>
      <c r="D73" s="1512">
        <f>'F5 ESTUDIANTES PREVENCIÓN'!G66</f>
        <v>0</v>
      </c>
      <c r="E73" s="1504">
        <f>'F5 ESTUDIANTES PREVENCIÓN'!K66</f>
        <v>0</v>
      </c>
      <c r="F73" s="1504">
        <f>'F5 ESTUDIANTES PREVENCIÓN'!J66</f>
        <v>0</v>
      </c>
      <c r="G73" s="1513">
        <f>'F5 ESTUDIANTES PREVENCIÓN'!L66</f>
        <v>0</v>
      </c>
      <c r="H73" s="1504">
        <f>'F5 ESTUDIANTES PREVENCIÓN'!M66</f>
        <v>0</v>
      </c>
      <c r="I73" s="1514">
        <f>'F5 ESTUDIANTES PREVENCIÓN'!N66</f>
        <v>0</v>
      </c>
      <c r="J73" s="1514">
        <f>'F5 ESTUDIANTES PREVENCIÓN'!O66</f>
        <v>0</v>
      </c>
      <c r="K73" s="1514">
        <f>'F5 ESTUDIANTES PREVENCIÓN'!P66</f>
        <v>0</v>
      </c>
      <c r="L73" s="1515">
        <f>'F5 ESTUDIANTES PREVENCIÓN'!Q66</f>
        <v>0</v>
      </c>
      <c r="M73" s="1511">
        <f>'F5 ESTUDIANTES PREVENCIÓN'!R66</f>
        <v>0</v>
      </c>
      <c r="N73" s="1504">
        <f>'F5 ESTUDIANTES PREVENCIÓN'!T66</f>
        <v>0</v>
      </c>
      <c r="O73" s="1504">
        <f>'F5 ESTUDIANTES PREVENCIÓN'!U66</f>
        <v>0</v>
      </c>
      <c r="P73" s="1504">
        <f>'F5 ESTUDIANTES PREVENCIÓN'!V66</f>
        <v>0</v>
      </c>
      <c r="Q73" s="1504">
        <f>'F5 ESTUDIANTES PREVENCIÓN'!AU66</f>
        <v>0</v>
      </c>
      <c r="R73" s="1516"/>
      <c r="S73" s="1517"/>
      <c r="T73" s="1516"/>
      <c r="U73" s="1518"/>
      <c r="V73" s="1516"/>
      <c r="W73" s="1516"/>
      <c r="X73" s="1516"/>
      <c r="Y73" s="1516"/>
      <c r="Z73" s="1516"/>
      <c r="AA73" s="1516"/>
      <c r="AB73" s="1516"/>
      <c r="AC73" s="1516"/>
      <c r="AD73" s="1516"/>
      <c r="AE73" s="1516"/>
      <c r="AF73" s="1516"/>
      <c r="AG73" s="1516"/>
      <c r="AH73" s="1516"/>
      <c r="AI73" s="1516"/>
      <c r="AJ73" s="1516"/>
      <c r="AK73" s="1516"/>
      <c r="AL73" s="1516"/>
      <c r="AM73" s="1516"/>
      <c r="AN73" s="1516"/>
      <c r="AO73" s="1519">
        <f t="shared" si="1"/>
        <v>0</v>
      </c>
      <c r="AP73" s="1519">
        <f t="shared" si="2"/>
        <v>0</v>
      </c>
      <c r="AQ73" s="1520" t="str">
        <f t="shared" si="3"/>
        <v/>
      </c>
      <c r="AR73" s="1519">
        <f t="shared" si="4"/>
        <v>0</v>
      </c>
      <c r="AS73" s="1519">
        <f t="shared" si="5"/>
        <v>0</v>
      </c>
      <c r="AT73" s="1520" t="str">
        <f t="shared" si="6"/>
        <v/>
      </c>
      <c r="AU73" s="1519">
        <f t="shared" si="7"/>
        <v>0</v>
      </c>
      <c r="AV73" s="1519">
        <f t="shared" si="8"/>
        <v>0</v>
      </c>
      <c r="AW73" s="1520" t="str">
        <f t="shared" si="9"/>
        <v/>
      </c>
      <c r="AX73" s="1521"/>
      <c r="BC73" s="417"/>
      <c r="BD73" s="417"/>
      <c r="BE73" s="417"/>
      <c r="BF73" s="417"/>
      <c r="BG73" s="417"/>
      <c r="BH73" s="417"/>
      <c r="BI73" s="417"/>
      <c r="BJ73" s="417"/>
    </row>
    <row r="74" spans="1:62" s="418" customFormat="1" ht="13.5" hidden="1" customHeight="1">
      <c r="A74" s="1504">
        <f>'F5 ESTUDIANTES PREVENCIÓN'!D67</f>
        <v>0</v>
      </c>
      <c r="B74" s="1504">
        <f>'F5 ESTUDIANTES PREVENCIÓN'!A67</f>
        <v>0</v>
      </c>
      <c r="C74" s="1511">
        <f>'F5 ESTUDIANTES PREVENCIÓN'!F67</f>
        <v>0</v>
      </c>
      <c r="D74" s="1512">
        <f>'F5 ESTUDIANTES PREVENCIÓN'!G67</f>
        <v>0</v>
      </c>
      <c r="E74" s="1504">
        <f>'F5 ESTUDIANTES PREVENCIÓN'!K67</f>
        <v>0</v>
      </c>
      <c r="F74" s="1504">
        <f>'F5 ESTUDIANTES PREVENCIÓN'!J67</f>
        <v>0</v>
      </c>
      <c r="G74" s="1513">
        <f>'F5 ESTUDIANTES PREVENCIÓN'!L67</f>
        <v>0</v>
      </c>
      <c r="H74" s="1504">
        <f>'F5 ESTUDIANTES PREVENCIÓN'!M67</f>
        <v>0</v>
      </c>
      <c r="I74" s="1514">
        <f>'F5 ESTUDIANTES PREVENCIÓN'!N67</f>
        <v>0</v>
      </c>
      <c r="J74" s="1514">
        <f>'F5 ESTUDIANTES PREVENCIÓN'!O67</f>
        <v>0</v>
      </c>
      <c r="K74" s="1514">
        <f>'F5 ESTUDIANTES PREVENCIÓN'!P67</f>
        <v>0</v>
      </c>
      <c r="L74" s="1515">
        <f>'F5 ESTUDIANTES PREVENCIÓN'!Q67</f>
        <v>0</v>
      </c>
      <c r="M74" s="1511">
        <f>'F5 ESTUDIANTES PREVENCIÓN'!R67</f>
        <v>0</v>
      </c>
      <c r="N74" s="1504">
        <f>'F5 ESTUDIANTES PREVENCIÓN'!T67</f>
        <v>0</v>
      </c>
      <c r="O74" s="1504">
        <f>'F5 ESTUDIANTES PREVENCIÓN'!U67</f>
        <v>0</v>
      </c>
      <c r="P74" s="1504">
        <f>'F5 ESTUDIANTES PREVENCIÓN'!V67</f>
        <v>0</v>
      </c>
      <c r="Q74" s="1504">
        <f>'F5 ESTUDIANTES PREVENCIÓN'!AU67</f>
        <v>0</v>
      </c>
      <c r="R74" s="1516"/>
      <c r="S74" s="1517"/>
      <c r="T74" s="1516"/>
      <c r="U74" s="1518"/>
      <c r="V74" s="1516"/>
      <c r="W74" s="1516"/>
      <c r="X74" s="1516"/>
      <c r="Y74" s="1516"/>
      <c r="Z74" s="1516"/>
      <c r="AA74" s="1516"/>
      <c r="AB74" s="1516"/>
      <c r="AC74" s="1516"/>
      <c r="AD74" s="1516"/>
      <c r="AE74" s="1516"/>
      <c r="AF74" s="1516"/>
      <c r="AG74" s="1516"/>
      <c r="AH74" s="1516"/>
      <c r="AI74" s="1516"/>
      <c r="AJ74" s="1516"/>
      <c r="AK74" s="1516"/>
      <c r="AL74" s="1516"/>
      <c r="AM74" s="1516"/>
      <c r="AN74" s="1516"/>
      <c r="AO74" s="1519">
        <f t="shared" si="1"/>
        <v>0</v>
      </c>
      <c r="AP74" s="1519">
        <f t="shared" si="2"/>
        <v>0</v>
      </c>
      <c r="AQ74" s="1520" t="str">
        <f t="shared" si="3"/>
        <v/>
      </c>
      <c r="AR74" s="1519">
        <f t="shared" si="4"/>
        <v>0</v>
      </c>
      <c r="AS74" s="1519">
        <f t="shared" si="5"/>
        <v>0</v>
      </c>
      <c r="AT74" s="1520" t="str">
        <f t="shared" si="6"/>
        <v/>
      </c>
      <c r="AU74" s="1519">
        <f t="shared" si="7"/>
        <v>0</v>
      </c>
      <c r="AV74" s="1519">
        <f t="shared" si="8"/>
        <v>0</v>
      </c>
      <c r="AW74" s="1520" t="str">
        <f t="shared" si="9"/>
        <v/>
      </c>
      <c r="AX74" s="1521"/>
      <c r="BC74" s="417"/>
      <c r="BD74" s="417"/>
      <c r="BE74" s="417"/>
      <c r="BF74" s="417"/>
      <c r="BG74" s="417"/>
      <c r="BH74" s="417"/>
      <c r="BI74" s="417"/>
      <c r="BJ74" s="417"/>
    </row>
    <row r="75" spans="1:62" s="418" customFormat="1" ht="13.5" hidden="1" customHeight="1">
      <c r="A75" s="1504">
        <f>'F5 ESTUDIANTES PREVENCIÓN'!D68</f>
        <v>0</v>
      </c>
      <c r="B75" s="1504">
        <f>'F5 ESTUDIANTES PREVENCIÓN'!A68</f>
        <v>0</v>
      </c>
      <c r="C75" s="1511">
        <f>'F5 ESTUDIANTES PREVENCIÓN'!F68</f>
        <v>0</v>
      </c>
      <c r="D75" s="1512">
        <f>'F5 ESTUDIANTES PREVENCIÓN'!G68</f>
        <v>0</v>
      </c>
      <c r="E75" s="1504">
        <f>'F5 ESTUDIANTES PREVENCIÓN'!K68</f>
        <v>0</v>
      </c>
      <c r="F75" s="1504">
        <f>'F5 ESTUDIANTES PREVENCIÓN'!J68</f>
        <v>0</v>
      </c>
      <c r="G75" s="1513">
        <f>'F5 ESTUDIANTES PREVENCIÓN'!L68</f>
        <v>0</v>
      </c>
      <c r="H75" s="1504">
        <f>'F5 ESTUDIANTES PREVENCIÓN'!M68</f>
        <v>0</v>
      </c>
      <c r="I75" s="1514">
        <f>'F5 ESTUDIANTES PREVENCIÓN'!N68</f>
        <v>0</v>
      </c>
      <c r="J75" s="1514">
        <f>'F5 ESTUDIANTES PREVENCIÓN'!O68</f>
        <v>0</v>
      </c>
      <c r="K75" s="1514">
        <f>'F5 ESTUDIANTES PREVENCIÓN'!P68</f>
        <v>0</v>
      </c>
      <c r="L75" s="1515">
        <f>'F5 ESTUDIANTES PREVENCIÓN'!Q68</f>
        <v>0</v>
      </c>
      <c r="M75" s="1511">
        <f>'F5 ESTUDIANTES PREVENCIÓN'!R68</f>
        <v>0</v>
      </c>
      <c r="N75" s="1504">
        <f>'F5 ESTUDIANTES PREVENCIÓN'!T68</f>
        <v>0</v>
      </c>
      <c r="O75" s="1504">
        <f>'F5 ESTUDIANTES PREVENCIÓN'!U68</f>
        <v>0</v>
      </c>
      <c r="P75" s="1504">
        <f>'F5 ESTUDIANTES PREVENCIÓN'!V68</f>
        <v>0</v>
      </c>
      <c r="Q75" s="1504">
        <f>'F5 ESTUDIANTES PREVENCIÓN'!AU68</f>
        <v>0</v>
      </c>
      <c r="R75" s="1516"/>
      <c r="S75" s="1517"/>
      <c r="T75" s="1516"/>
      <c r="U75" s="1518"/>
      <c r="V75" s="1516"/>
      <c r="W75" s="1516"/>
      <c r="X75" s="1516"/>
      <c r="Y75" s="1516"/>
      <c r="Z75" s="1516"/>
      <c r="AA75" s="1516"/>
      <c r="AB75" s="1516"/>
      <c r="AC75" s="1516"/>
      <c r="AD75" s="1516"/>
      <c r="AE75" s="1516"/>
      <c r="AF75" s="1516"/>
      <c r="AG75" s="1516"/>
      <c r="AH75" s="1516"/>
      <c r="AI75" s="1516"/>
      <c r="AJ75" s="1516"/>
      <c r="AK75" s="1516"/>
      <c r="AL75" s="1516"/>
      <c r="AM75" s="1516"/>
      <c r="AN75" s="1516"/>
      <c r="AO75" s="1519">
        <f t="shared" ref="AO75:AO138" si="10">+COUNTA(X75:Y75)</f>
        <v>0</v>
      </c>
      <c r="AP75" s="1519">
        <f t="shared" si="2"/>
        <v>0</v>
      </c>
      <c r="AQ75" s="1520" t="str">
        <f t="shared" ref="AQ75:AQ138" si="11">+IF(ISERROR(AP75/AO75),"",AP75/AO75)</f>
        <v/>
      </c>
      <c r="AR75" s="1519">
        <f t="shared" ref="AR75:AR138" si="12">+COUNTA(Z75:AB75)</f>
        <v>0</v>
      </c>
      <c r="AS75" s="1519">
        <f t="shared" si="5"/>
        <v>0</v>
      </c>
      <c r="AT75" s="1520" t="str">
        <f t="shared" ref="AT75:AT138" si="13">+IF(ISERROR(AS75/AR75),"",AS75/AR75)</f>
        <v/>
      </c>
      <c r="AU75" s="1519">
        <f t="shared" si="7"/>
        <v>0</v>
      </c>
      <c r="AV75" s="1519">
        <f t="shared" si="8"/>
        <v>0</v>
      </c>
      <c r="AW75" s="1520" t="str">
        <f t="shared" ref="AW75:AW138" si="14">+IF(ISERROR(AV75/AU75),"",AV75/AU75)</f>
        <v/>
      </c>
      <c r="AX75" s="1521"/>
      <c r="BC75" s="417"/>
      <c r="BD75" s="417"/>
      <c r="BE75" s="417"/>
      <c r="BF75" s="417"/>
      <c r="BG75" s="417"/>
      <c r="BH75" s="417"/>
      <c r="BI75" s="417"/>
      <c r="BJ75" s="417"/>
    </row>
    <row r="76" spans="1:62" s="418" customFormat="1" ht="13.5" hidden="1" customHeight="1">
      <c r="A76" s="1504">
        <f>'F5 ESTUDIANTES PREVENCIÓN'!D69</f>
        <v>0</v>
      </c>
      <c r="B76" s="1504">
        <f>'F5 ESTUDIANTES PREVENCIÓN'!A69</f>
        <v>0</v>
      </c>
      <c r="C76" s="1511">
        <f>'F5 ESTUDIANTES PREVENCIÓN'!F69</f>
        <v>0</v>
      </c>
      <c r="D76" s="1512">
        <f>'F5 ESTUDIANTES PREVENCIÓN'!G69</f>
        <v>0</v>
      </c>
      <c r="E76" s="1504">
        <f>'F5 ESTUDIANTES PREVENCIÓN'!K69</f>
        <v>0</v>
      </c>
      <c r="F76" s="1504">
        <f>'F5 ESTUDIANTES PREVENCIÓN'!J69</f>
        <v>0</v>
      </c>
      <c r="G76" s="1513">
        <f>'F5 ESTUDIANTES PREVENCIÓN'!L69</f>
        <v>0</v>
      </c>
      <c r="H76" s="1504">
        <f>'F5 ESTUDIANTES PREVENCIÓN'!M69</f>
        <v>0</v>
      </c>
      <c r="I76" s="1514">
        <f>'F5 ESTUDIANTES PREVENCIÓN'!N69</f>
        <v>0</v>
      </c>
      <c r="J76" s="1514">
        <f>'F5 ESTUDIANTES PREVENCIÓN'!O69</f>
        <v>0</v>
      </c>
      <c r="K76" s="1514">
        <f>'F5 ESTUDIANTES PREVENCIÓN'!P69</f>
        <v>0</v>
      </c>
      <c r="L76" s="1515">
        <f>'F5 ESTUDIANTES PREVENCIÓN'!Q69</f>
        <v>0</v>
      </c>
      <c r="M76" s="1511">
        <f>'F5 ESTUDIANTES PREVENCIÓN'!R69</f>
        <v>0</v>
      </c>
      <c r="N76" s="1504">
        <f>'F5 ESTUDIANTES PREVENCIÓN'!T69</f>
        <v>0</v>
      </c>
      <c r="O76" s="1504">
        <f>'F5 ESTUDIANTES PREVENCIÓN'!U69</f>
        <v>0</v>
      </c>
      <c r="P76" s="1504">
        <f>'F5 ESTUDIANTES PREVENCIÓN'!V69</f>
        <v>0</v>
      </c>
      <c r="Q76" s="1504">
        <f>'F5 ESTUDIANTES PREVENCIÓN'!AU69</f>
        <v>0</v>
      </c>
      <c r="R76" s="1516"/>
      <c r="S76" s="1517"/>
      <c r="T76" s="1516"/>
      <c r="U76" s="1518"/>
      <c r="V76" s="1516"/>
      <c r="W76" s="1516"/>
      <c r="X76" s="1516"/>
      <c r="Y76" s="1516"/>
      <c r="Z76" s="1516"/>
      <c r="AA76" s="1516"/>
      <c r="AB76" s="1516"/>
      <c r="AC76" s="1516"/>
      <c r="AD76" s="1516"/>
      <c r="AE76" s="1516"/>
      <c r="AF76" s="1516"/>
      <c r="AG76" s="1516"/>
      <c r="AH76" s="1516"/>
      <c r="AI76" s="1516"/>
      <c r="AJ76" s="1516"/>
      <c r="AK76" s="1516"/>
      <c r="AL76" s="1516"/>
      <c r="AM76" s="1516"/>
      <c r="AN76" s="1516"/>
      <c r="AO76" s="1519">
        <f t="shared" si="10"/>
        <v>0</v>
      </c>
      <c r="AP76" s="1519">
        <f t="shared" si="2"/>
        <v>0</v>
      </c>
      <c r="AQ76" s="1520" t="str">
        <f t="shared" si="11"/>
        <v/>
      </c>
      <c r="AR76" s="1519">
        <f t="shared" si="12"/>
        <v>0</v>
      </c>
      <c r="AS76" s="1519">
        <f t="shared" si="5"/>
        <v>0</v>
      </c>
      <c r="AT76" s="1520" t="str">
        <f t="shared" si="13"/>
        <v/>
      </c>
      <c r="AU76" s="1519">
        <f t="shared" si="7"/>
        <v>0</v>
      </c>
      <c r="AV76" s="1519">
        <f t="shared" si="8"/>
        <v>0</v>
      </c>
      <c r="AW76" s="1520" t="str">
        <f t="shared" si="14"/>
        <v/>
      </c>
      <c r="AX76" s="1521"/>
      <c r="BC76" s="417"/>
      <c r="BD76" s="417"/>
      <c r="BE76" s="417"/>
      <c r="BF76" s="417"/>
      <c r="BG76" s="417"/>
      <c r="BH76" s="417"/>
      <c r="BI76" s="417"/>
      <c r="BJ76" s="417"/>
    </row>
    <row r="77" spans="1:62" s="418" customFormat="1" ht="13.5" hidden="1" customHeight="1">
      <c r="A77" s="1504">
        <f>'F5 ESTUDIANTES PREVENCIÓN'!D70</f>
        <v>0</v>
      </c>
      <c r="B77" s="1504">
        <f>'F5 ESTUDIANTES PREVENCIÓN'!A70</f>
        <v>0</v>
      </c>
      <c r="C77" s="1511">
        <f>'F5 ESTUDIANTES PREVENCIÓN'!F70</f>
        <v>0</v>
      </c>
      <c r="D77" s="1512">
        <f>'F5 ESTUDIANTES PREVENCIÓN'!G70</f>
        <v>0</v>
      </c>
      <c r="E77" s="1504">
        <f>'F5 ESTUDIANTES PREVENCIÓN'!K70</f>
        <v>0</v>
      </c>
      <c r="F77" s="1504">
        <f>'F5 ESTUDIANTES PREVENCIÓN'!J70</f>
        <v>0</v>
      </c>
      <c r="G77" s="1513">
        <f>'F5 ESTUDIANTES PREVENCIÓN'!L70</f>
        <v>0</v>
      </c>
      <c r="H77" s="1504">
        <f>'F5 ESTUDIANTES PREVENCIÓN'!M70</f>
        <v>0</v>
      </c>
      <c r="I77" s="1514">
        <f>'F5 ESTUDIANTES PREVENCIÓN'!N70</f>
        <v>0</v>
      </c>
      <c r="J77" s="1514">
        <f>'F5 ESTUDIANTES PREVENCIÓN'!O70</f>
        <v>0</v>
      </c>
      <c r="K77" s="1514">
        <f>'F5 ESTUDIANTES PREVENCIÓN'!P70</f>
        <v>0</v>
      </c>
      <c r="L77" s="1515">
        <f>'F5 ESTUDIANTES PREVENCIÓN'!Q70</f>
        <v>0</v>
      </c>
      <c r="M77" s="1511">
        <f>'F5 ESTUDIANTES PREVENCIÓN'!R70</f>
        <v>0</v>
      </c>
      <c r="N77" s="1504">
        <f>'F5 ESTUDIANTES PREVENCIÓN'!T70</f>
        <v>0</v>
      </c>
      <c r="O77" s="1504">
        <f>'F5 ESTUDIANTES PREVENCIÓN'!U70</f>
        <v>0</v>
      </c>
      <c r="P77" s="1504">
        <f>'F5 ESTUDIANTES PREVENCIÓN'!V70</f>
        <v>0</v>
      </c>
      <c r="Q77" s="1504">
        <f>'F5 ESTUDIANTES PREVENCIÓN'!AU70</f>
        <v>0</v>
      </c>
      <c r="R77" s="1516"/>
      <c r="S77" s="1517"/>
      <c r="T77" s="1516"/>
      <c r="U77" s="1518"/>
      <c r="V77" s="1516"/>
      <c r="W77" s="1516"/>
      <c r="X77" s="1516"/>
      <c r="Y77" s="1516"/>
      <c r="Z77" s="1516"/>
      <c r="AA77" s="1516"/>
      <c r="AB77" s="1516"/>
      <c r="AC77" s="1516"/>
      <c r="AD77" s="1516"/>
      <c r="AE77" s="1516"/>
      <c r="AF77" s="1516"/>
      <c r="AG77" s="1516"/>
      <c r="AH77" s="1516"/>
      <c r="AI77" s="1516"/>
      <c r="AJ77" s="1516"/>
      <c r="AK77" s="1516"/>
      <c r="AL77" s="1516"/>
      <c r="AM77" s="1516"/>
      <c r="AN77" s="1516"/>
      <c r="AO77" s="1519">
        <f t="shared" si="10"/>
        <v>0</v>
      </c>
      <c r="AP77" s="1519">
        <f t="shared" si="2"/>
        <v>0</v>
      </c>
      <c r="AQ77" s="1520" t="str">
        <f t="shared" si="11"/>
        <v/>
      </c>
      <c r="AR77" s="1519">
        <f t="shared" si="12"/>
        <v>0</v>
      </c>
      <c r="AS77" s="1519">
        <f t="shared" si="5"/>
        <v>0</v>
      </c>
      <c r="AT77" s="1520" t="str">
        <f t="shared" si="13"/>
        <v/>
      </c>
      <c r="AU77" s="1519">
        <f t="shared" si="7"/>
        <v>0</v>
      </c>
      <c r="AV77" s="1519">
        <f t="shared" si="8"/>
        <v>0</v>
      </c>
      <c r="AW77" s="1520" t="str">
        <f t="shared" si="14"/>
        <v/>
      </c>
      <c r="AX77" s="1521"/>
      <c r="BC77" s="417"/>
      <c r="BD77" s="417"/>
      <c r="BE77" s="417"/>
      <c r="BF77" s="417"/>
      <c r="BG77" s="417"/>
      <c r="BH77" s="417"/>
      <c r="BI77" s="417"/>
      <c r="BJ77" s="417"/>
    </row>
    <row r="78" spans="1:62" s="418" customFormat="1" ht="13.5" hidden="1" customHeight="1">
      <c r="A78" s="1504">
        <f>'F5 ESTUDIANTES PREVENCIÓN'!D71</f>
        <v>0</v>
      </c>
      <c r="B78" s="1504">
        <f>'F5 ESTUDIANTES PREVENCIÓN'!A71</f>
        <v>0</v>
      </c>
      <c r="C78" s="1511">
        <f>'F5 ESTUDIANTES PREVENCIÓN'!F71</f>
        <v>0</v>
      </c>
      <c r="D78" s="1512">
        <f>'F5 ESTUDIANTES PREVENCIÓN'!G71</f>
        <v>0</v>
      </c>
      <c r="E78" s="1504">
        <f>'F5 ESTUDIANTES PREVENCIÓN'!K71</f>
        <v>0</v>
      </c>
      <c r="F78" s="1504">
        <f>'F5 ESTUDIANTES PREVENCIÓN'!J71</f>
        <v>0</v>
      </c>
      <c r="G78" s="1513">
        <f>'F5 ESTUDIANTES PREVENCIÓN'!L71</f>
        <v>0</v>
      </c>
      <c r="H78" s="1504">
        <f>'F5 ESTUDIANTES PREVENCIÓN'!M71</f>
        <v>0</v>
      </c>
      <c r="I78" s="1514">
        <f>'F5 ESTUDIANTES PREVENCIÓN'!N71</f>
        <v>0</v>
      </c>
      <c r="J78" s="1514">
        <f>'F5 ESTUDIANTES PREVENCIÓN'!O71</f>
        <v>0</v>
      </c>
      <c r="K78" s="1514">
        <f>'F5 ESTUDIANTES PREVENCIÓN'!P71</f>
        <v>0</v>
      </c>
      <c r="L78" s="1515">
        <f>'F5 ESTUDIANTES PREVENCIÓN'!Q71</f>
        <v>0</v>
      </c>
      <c r="M78" s="1511">
        <f>'F5 ESTUDIANTES PREVENCIÓN'!R71</f>
        <v>0</v>
      </c>
      <c r="N78" s="1504">
        <f>'F5 ESTUDIANTES PREVENCIÓN'!T71</f>
        <v>0</v>
      </c>
      <c r="O78" s="1504">
        <f>'F5 ESTUDIANTES PREVENCIÓN'!U71</f>
        <v>0</v>
      </c>
      <c r="P78" s="1504">
        <f>'F5 ESTUDIANTES PREVENCIÓN'!V71</f>
        <v>0</v>
      </c>
      <c r="Q78" s="1504">
        <f>'F5 ESTUDIANTES PREVENCIÓN'!AU71</f>
        <v>0</v>
      </c>
      <c r="R78" s="1516"/>
      <c r="S78" s="1517"/>
      <c r="T78" s="1516"/>
      <c r="U78" s="1518"/>
      <c r="V78" s="1516"/>
      <c r="W78" s="1516"/>
      <c r="X78" s="1516"/>
      <c r="Y78" s="1516"/>
      <c r="Z78" s="1516"/>
      <c r="AA78" s="1516"/>
      <c r="AB78" s="1516"/>
      <c r="AC78" s="1516"/>
      <c r="AD78" s="1516"/>
      <c r="AE78" s="1516"/>
      <c r="AF78" s="1516"/>
      <c r="AG78" s="1516"/>
      <c r="AH78" s="1516"/>
      <c r="AI78" s="1516"/>
      <c r="AJ78" s="1516"/>
      <c r="AK78" s="1516"/>
      <c r="AL78" s="1516"/>
      <c r="AM78" s="1516"/>
      <c r="AN78" s="1516"/>
      <c r="AO78" s="1519">
        <f t="shared" si="10"/>
        <v>0</v>
      </c>
      <c r="AP78" s="1519">
        <f t="shared" ref="AP78:AP141" si="15">+COUNTIF($X78:$Y78,"P")</f>
        <v>0</v>
      </c>
      <c r="AQ78" s="1520" t="str">
        <f t="shared" si="11"/>
        <v/>
      </c>
      <c r="AR78" s="1519">
        <f t="shared" si="12"/>
        <v>0</v>
      </c>
      <c r="AS78" s="1519">
        <f t="shared" ref="AS78:AS141" si="16">+COUNTIF($Z78:$AB78,"P")</f>
        <v>0</v>
      </c>
      <c r="AT78" s="1520" t="str">
        <f t="shared" si="13"/>
        <v/>
      </c>
      <c r="AU78" s="1519">
        <f t="shared" ref="AU78:AU141" si="17">+COUNTA($AC78:$AL78)</f>
        <v>0</v>
      </c>
      <c r="AV78" s="1519">
        <f t="shared" ref="AV78:AV141" si="18">+COUNTIF($AC78:$AL78,"P")</f>
        <v>0</v>
      </c>
      <c r="AW78" s="1520" t="str">
        <f t="shared" si="14"/>
        <v/>
      </c>
      <c r="AX78" s="1521"/>
      <c r="BC78" s="417"/>
      <c r="BD78" s="417"/>
      <c r="BE78" s="417"/>
      <c r="BF78" s="417"/>
      <c r="BG78" s="417"/>
      <c r="BH78" s="417"/>
      <c r="BI78" s="417"/>
      <c r="BJ78" s="417"/>
    </row>
    <row r="79" spans="1:62" s="418" customFormat="1" ht="13.5" hidden="1" customHeight="1">
      <c r="A79" s="1504">
        <f>'F5 ESTUDIANTES PREVENCIÓN'!D72</f>
        <v>0</v>
      </c>
      <c r="B79" s="1504">
        <f>'F5 ESTUDIANTES PREVENCIÓN'!A72</f>
        <v>0</v>
      </c>
      <c r="C79" s="1511">
        <f>'F5 ESTUDIANTES PREVENCIÓN'!F72</f>
        <v>0</v>
      </c>
      <c r="D79" s="1512">
        <f>'F5 ESTUDIANTES PREVENCIÓN'!G72</f>
        <v>0</v>
      </c>
      <c r="E79" s="1504">
        <f>'F5 ESTUDIANTES PREVENCIÓN'!K72</f>
        <v>0</v>
      </c>
      <c r="F79" s="1504">
        <f>'F5 ESTUDIANTES PREVENCIÓN'!J72</f>
        <v>0</v>
      </c>
      <c r="G79" s="1513">
        <f>'F5 ESTUDIANTES PREVENCIÓN'!L72</f>
        <v>0</v>
      </c>
      <c r="H79" s="1504">
        <f>'F5 ESTUDIANTES PREVENCIÓN'!M72</f>
        <v>0</v>
      </c>
      <c r="I79" s="1514">
        <f>'F5 ESTUDIANTES PREVENCIÓN'!N72</f>
        <v>0</v>
      </c>
      <c r="J79" s="1514">
        <f>'F5 ESTUDIANTES PREVENCIÓN'!O72</f>
        <v>0</v>
      </c>
      <c r="K79" s="1514">
        <f>'F5 ESTUDIANTES PREVENCIÓN'!P72</f>
        <v>0</v>
      </c>
      <c r="L79" s="1515">
        <f>'F5 ESTUDIANTES PREVENCIÓN'!Q72</f>
        <v>0</v>
      </c>
      <c r="M79" s="1511">
        <f>'F5 ESTUDIANTES PREVENCIÓN'!R72</f>
        <v>0</v>
      </c>
      <c r="N79" s="1504">
        <f>'F5 ESTUDIANTES PREVENCIÓN'!T72</f>
        <v>0</v>
      </c>
      <c r="O79" s="1504">
        <f>'F5 ESTUDIANTES PREVENCIÓN'!U72</f>
        <v>0</v>
      </c>
      <c r="P79" s="1504">
        <f>'F5 ESTUDIANTES PREVENCIÓN'!V72</f>
        <v>0</v>
      </c>
      <c r="Q79" s="1504">
        <f>'F5 ESTUDIANTES PREVENCIÓN'!AU72</f>
        <v>0</v>
      </c>
      <c r="R79" s="1516"/>
      <c r="S79" s="1517"/>
      <c r="T79" s="1516"/>
      <c r="U79" s="1518"/>
      <c r="V79" s="1516"/>
      <c r="W79" s="1516"/>
      <c r="X79" s="1516"/>
      <c r="Y79" s="1516"/>
      <c r="Z79" s="1516"/>
      <c r="AA79" s="1516"/>
      <c r="AB79" s="1516"/>
      <c r="AC79" s="1516"/>
      <c r="AD79" s="1516"/>
      <c r="AE79" s="1516"/>
      <c r="AF79" s="1516"/>
      <c r="AG79" s="1516"/>
      <c r="AH79" s="1516"/>
      <c r="AI79" s="1516"/>
      <c r="AJ79" s="1516"/>
      <c r="AK79" s="1516"/>
      <c r="AL79" s="1516"/>
      <c r="AM79" s="1516"/>
      <c r="AN79" s="1516"/>
      <c r="AO79" s="1519">
        <f t="shared" si="10"/>
        <v>0</v>
      </c>
      <c r="AP79" s="1519">
        <f t="shared" si="15"/>
        <v>0</v>
      </c>
      <c r="AQ79" s="1520" t="str">
        <f t="shared" si="11"/>
        <v/>
      </c>
      <c r="AR79" s="1519">
        <f t="shared" si="12"/>
        <v>0</v>
      </c>
      <c r="AS79" s="1519">
        <f t="shared" si="16"/>
        <v>0</v>
      </c>
      <c r="AT79" s="1520" t="str">
        <f t="shared" si="13"/>
        <v/>
      </c>
      <c r="AU79" s="1519">
        <f t="shared" si="17"/>
        <v>0</v>
      </c>
      <c r="AV79" s="1519">
        <f t="shared" si="18"/>
        <v>0</v>
      </c>
      <c r="AW79" s="1520" t="str">
        <f t="shared" si="14"/>
        <v/>
      </c>
      <c r="AX79" s="1521"/>
      <c r="BC79" s="417"/>
      <c r="BD79" s="417"/>
      <c r="BE79" s="417"/>
      <c r="BF79" s="417"/>
      <c r="BG79" s="417"/>
      <c r="BH79" s="417"/>
      <c r="BI79" s="417"/>
      <c r="BJ79" s="417"/>
    </row>
    <row r="80" spans="1:62" s="418" customFormat="1" ht="13.5" hidden="1" customHeight="1">
      <c r="A80" s="1504">
        <f>'F5 ESTUDIANTES PREVENCIÓN'!D73</f>
        <v>0</v>
      </c>
      <c r="B80" s="1504">
        <f>'F5 ESTUDIANTES PREVENCIÓN'!A73</f>
        <v>0</v>
      </c>
      <c r="C80" s="1511">
        <f>'F5 ESTUDIANTES PREVENCIÓN'!F73</f>
        <v>0</v>
      </c>
      <c r="D80" s="1512">
        <f>'F5 ESTUDIANTES PREVENCIÓN'!G73</f>
        <v>0</v>
      </c>
      <c r="E80" s="1504">
        <f>'F5 ESTUDIANTES PREVENCIÓN'!K73</f>
        <v>0</v>
      </c>
      <c r="F80" s="1504">
        <f>'F5 ESTUDIANTES PREVENCIÓN'!J73</f>
        <v>0</v>
      </c>
      <c r="G80" s="1513">
        <f>'F5 ESTUDIANTES PREVENCIÓN'!L73</f>
        <v>0</v>
      </c>
      <c r="H80" s="1504">
        <f>'F5 ESTUDIANTES PREVENCIÓN'!M73</f>
        <v>0</v>
      </c>
      <c r="I80" s="1514">
        <f>'F5 ESTUDIANTES PREVENCIÓN'!N73</f>
        <v>0</v>
      </c>
      <c r="J80" s="1514">
        <f>'F5 ESTUDIANTES PREVENCIÓN'!O73</f>
        <v>0</v>
      </c>
      <c r="K80" s="1514">
        <f>'F5 ESTUDIANTES PREVENCIÓN'!P73</f>
        <v>0</v>
      </c>
      <c r="L80" s="1515">
        <f>'F5 ESTUDIANTES PREVENCIÓN'!Q73</f>
        <v>0</v>
      </c>
      <c r="M80" s="1511">
        <f>'F5 ESTUDIANTES PREVENCIÓN'!R73</f>
        <v>0</v>
      </c>
      <c r="N80" s="1504">
        <f>'F5 ESTUDIANTES PREVENCIÓN'!T73</f>
        <v>0</v>
      </c>
      <c r="O80" s="1504">
        <f>'F5 ESTUDIANTES PREVENCIÓN'!U73</f>
        <v>0</v>
      </c>
      <c r="P80" s="1504">
        <f>'F5 ESTUDIANTES PREVENCIÓN'!V73</f>
        <v>0</v>
      </c>
      <c r="Q80" s="1504">
        <f>'F5 ESTUDIANTES PREVENCIÓN'!AU73</f>
        <v>0</v>
      </c>
      <c r="R80" s="1516"/>
      <c r="S80" s="1517"/>
      <c r="T80" s="1516"/>
      <c r="U80" s="1518"/>
      <c r="V80" s="1516"/>
      <c r="W80" s="1516"/>
      <c r="X80" s="1516"/>
      <c r="Y80" s="1516"/>
      <c r="Z80" s="1516"/>
      <c r="AA80" s="1516"/>
      <c r="AB80" s="1516"/>
      <c r="AC80" s="1516"/>
      <c r="AD80" s="1516"/>
      <c r="AE80" s="1516"/>
      <c r="AF80" s="1516"/>
      <c r="AG80" s="1516"/>
      <c r="AH80" s="1516"/>
      <c r="AI80" s="1516"/>
      <c r="AJ80" s="1516"/>
      <c r="AK80" s="1516"/>
      <c r="AL80" s="1516"/>
      <c r="AM80" s="1516"/>
      <c r="AN80" s="1516"/>
      <c r="AO80" s="1519">
        <f t="shared" si="10"/>
        <v>0</v>
      </c>
      <c r="AP80" s="1519">
        <f t="shared" si="15"/>
        <v>0</v>
      </c>
      <c r="AQ80" s="1520" t="str">
        <f t="shared" si="11"/>
        <v/>
      </c>
      <c r="AR80" s="1519">
        <f t="shared" si="12"/>
        <v>0</v>
      </c>
      <c r="AS80" s="1519">
        <f t="shared" si="16"/>
        <v>0</v>
      </c>
      <c r="AT80" s="1520" t="str">
        <f t="shared" si="13"/>
        <v/>
      </c>
      <c r="AU80" s="1519">
        <f t="shared" si="17"/>
        <v>0</v>
      </c>
      <c r="AV80" s="1519">
        <f t="shared" si="18"/>
        <v>0</v>
      </c>
      <c r="AW80" s="1520" t="str">
        <f t="shared" si="14"/>
        <v/>
      </c>
      <c r="AX80" s="1521"/>
      <c r="BC80" s="417"/>
      <c r="BD80" s="417"/>
      <c r="BE80" s="417"/>
      <c r="BF80" s="417"/>
      <c r="BG80" s="417"/>
      <c r="BH80" s="417"/>
      <c r="BI80" s="417"/>
      <c r="BJ80" s="417"/>
    </row>
    <row r="81" spans="1:62" s="418" customFormat="1" ht="13.5" hidden="1" customHeight="1">
      <c r="A81" s="1504">
        <f>'F5 ESTUDIANTES PREVENCIÓN'!D74</f>
        <v>0</v>
      </c>
      <c r="B81" s="1504">
        <f>'F5 ESTUDIANTES PREVENCIÓN'!A74</f>
        <v>0</v>
      </c>
      <c r="C81" s="1511">
        <f>'F5 ESTUDIANTES PREVENCIÓN'!F74</f>
        <v>0</v>
      </c>
      <c r="D81" s="1512">
        <f>'F5 ESTUDIANTES PREVENCIÓN'!G74</f>
        <v>0</v>
      </c>
      <c r="E81" s="1504">
        <f>'F5 ESTUDIANTES PREVENCIÓN'!K74</f>
        <v>0</v>
      </c>
      <c r="F81" s="1504">
        <f>'F5 ESTUDIANTES PREVENCIÓN'!J74</f>
        <v>0</v>
      </c>
      <c r="G81" s="1513">
        <f>'F5 ESTUDIANTES PREVENCIÓN'!L74</f>
        <v>0</v>
      </c>
      <c r="H81" s="1504">
        <f>'F5 ESTUDIANTES PREVENCIÓN'!M74</f>
        <v>0</v>
      </c>
      <c r="I81" s="1514">
        <f>'F5 ESTUDIANTES PREVENCIÓN'!N74</f>
        <v>0</v>
      </c>
      <c r="J81" s="1514">
        <f>'F5 ESTUDIANTES PREVENCIÓN'!O74</f>
        <v>0</v>
      </c>
      <c r="K81" s="1514">
        <f>'F5 ESTUDIANTES PREVENCIÓN'!P74</f>
        <v>0</v>
      </c>
      <c r="L81" s="1515">
        <f>'F5 ESTUDIANTES PREVENCIÓN'!Q74</f>
        <v>0</v>
      </c>
      <c r="M81" s="1511">
        <f>'F5 ESTUDIANTES PREVENCIÓN'!R74</f>
        <v>0</v>
      </c>
      <c r="N81" s="1504">
        <f>'F5 ESTUDIANTES PREVENCIÓN'!T74</f>
        <v>0</v>
      </c>
      <c r="O81" s="1504">
        <f>'F5 ESTUDIANTES PREVENCIÓN'!U74</f>
        <v>0</v>
      </c>
      <c r="P81" s="1504">
        <f>'F5 ESTUDIANTES PREVENCIÓN'!V74</f>
        <v>0</v>
      </c>
      <c r="Q81" s="1504">
        <f>'F5 ESTUDIANTES PREVENCIÓN'!AU74</f>
        <v>0</v>
      </c>
      <c r="R81" s="1516"/>
      <c r="S81" s="1517"/>
      <c r="T81" s="1516"/>
      <c r="U81" s="1518"/>
      <c r="V81" s="1516"/>
      <c r="W81" s="1516"/>
      <c r="X81" s="1516"/>
      <c r="Y81" s="1516"/>
      <c r="Z81" s="1516"/>
      <c r="AA81" s="1516"/>
      <c r="AB81" s="1516"/>
      <c r="AC81" s="1516"/>
      <c r="AD81" s="1516"/>
      <c r="AE81" s="1516"/>
      <c r="AF81" s="1516"/>
      <c r="AG81" s="1516"/>
      <c r="AH81" s="1516"/>
      <c r="AI81" s="1516"/>
      <c r="AJ81" s="1516"/>
      <c r="AK81" s="1516"/>
      <c r="AL81" s="1516"/>
      <c r="AM81" s="1516"/>
      <c r="AN81" s="1516"/>
      <c r="AO81" s="1519">
        <f t="shared" si="10"/>
        <v>0</v>
      </c>
      <c r="AP81" s="1519">
        <f t="shared" si="15"/>
        <v>0</v>
      </c>
      <c r="AQ81" s="1520" t="str">
        <f t="shared" si="11"/>
        <v/>
      </c>
      <c r="AR81" s="1519">
        <f t="shared" si="12"/>
        <v>0</v>
      </c>
      <c r="AS81" s="1519">
        <f t="shared" si="16"/>
        <v>0</v>
      </c>
      <c r="AT81" s="1520" t="str">
        <f t="shared" si="13"/>
        <v/>
      </c>
      <c r="AU81" s="1519">
        <f t="shared" si="17"/>
        <v>0</v>
      </c>
      <c r="AV81" s="1519">
        <f t="shared" si="18"/>
        <v>0</v>
      </c>
      <c r="AW81" s="1520" t="str">
        <f t="shared" si="14"/>
        <v/>
      </c>
      <c r="AX81" s="1521"/>
      <c r="BC81" s="417"/>
      <c r="BD81" s="417"/>
      <c r="BE81" s="417"/>
      <c r="BF81" s="417"/>
      <c r="BG81" s="417"/>
      <c r="BH81" s="417"/>
      <c r="BI81" s="417"/>
      <c r="BJ81" s="417"/>
    </row>
    <row r="82" spans="1:62" s="418" customFormat="1" ht="13.5" hidden="1" customHeight="1">
      <c r="A82" s="1504">
        <f>'F5 ESTUDIANTES PREVENCIÓN'!D75</f>
        <v>0</v>
      </c>
      <c r="B82" s="1504">
        <f>'F5 ESTUDIANTES PREVENCIÓN'!A75</f>
        <v>0</v>
      </c>
      <c r="C82" s="1511">
        <f>'F5 ESTUDIANTES PREVENCIÓN'!F75</f>
        <v>0</v>
      </c>
      <c r="D82" s="1512">
        <f>'F5 ESTUDIANTES PREVENCIÓN'!G75</f>
        <v>0</v>
      </c>
      <c r="E82" s="1504">
        <f>'F5 ESTUDIANTES PREVENCIÓN'!K75</f>
        <v>0</v>
      </c>
      <c r="F82" s="1504">
        <f>'F5 ESTUDIANTES PREVENCIÓN'!J75</f>
        <v>0</v>
      </c>
      <c r="G82" s="1513">
        <f>'F5 ESTUDIANTES PREVENCIÓN'!L75</f>
        <v>0</v>
      </c>
      <c r="H82" s="1504">
        <f>'F5 ESTUDIANTES PREVENCIÓN'!M75</f>
        <v>0</v>
      </c>
      <c r="I82" s="1514">
        <f>'F5 ESTUDIANTES PREVENCIÓN'!N75</f>
        <v>0</v>
      </c>
      <c r="J82" s="1514">
        <f>'F5 ESTUDIANTES PREVENCIÓN'!O75</f>
        <v>0</v>
      </c>
      <c r="K82" s="1514">
        <f>'F5 ESTUDIANTES PREVENCIÓN'!P75</f>
        <v>0</v>
      </c>
      <c r="L82" s="1515">
        <f>'F5 ESTUDIANTES PREVENCIÓN'!Q75</f>
        <v>0</v>
      </c>
      <c r="M82" s="1511">
        <f>'F5 ESTUDIANTES PREVENCIÓN'!R75</f>
        <v>0</v>
      </c>
      <c r="N82" s="1504">
        <f>'F5 ESTUDIANTES PREVENCIÓN'!T75</f>
        <v>0</v>
      </c>
      <c r="O82" s="1504">
        <f>'F5 ESTUDIANTES PREVENCIÓN'!U75</f>
        <v>0</v>
      </c>
      <c r="P82" s="1504">
        <f>'F5 ESTUDIANTES PREVENCIÓN'!V75</f>
        <v>0</v>
      </c>
      <c r="Q82" s="1504">
        <f>'F5 ESTUDIANTES PREVENCIÓN'!AU75</f>
        <v>0</v>
      </c>
      <c r="R82" s="1516"/>
      <c r="S82" s="1517"/>
      <c r="T82" s="1516"/>
      <c r="U82" s="1518"/>
      <c r="V82" s="1516"/>
      <c r="W82" s="1516"/>
      <c r="X82" s="1516"/>
      <c r="Y82" s="1516"/>
      <c r="Z82" s="1516"/>
      <c r="AA82" s="1516"/>
      <c r="AB82" s="1516"/>
      <c r="AC82" s="1516"/>
      <c r="AD82" s="1516"/>
      <c r="AE82" s="1516"/>
      <c r="AF82" s="1516"/>
      <c r="AG82" s="1516"/>
      <c r="AH82" s="1516"/>
      <c r="AI82" s="1516"/>
      <c r="AJ82" s="1516"/>
      <c r="AK82" s="1516"/>
      <c r="AL82" s="1516"/>
      <c r="AM82" s="1516"/>
      <c r="AN82" s="1516"/>
      <c r="AO82" s="1519">
        <f t="shared" si="10"/>
        <v>0</v>
      </c>
      <c r="AP82" s="1519">
        <f t="shared" si="15"/>
        <v>0</v>
      </c>
      <c r="AQ82" s="1520" t="str">
        <f t="shared" si="11"/>
        <v/>
      </c>
      <c r="AR82" s="1519">
        <f t="shared" si="12"/>
        <v>0</v>
      </c>
      <c r="AS82" s="1519">
        <f t="shared" si="16"/>
        <v>0</v>
      </c>
      <c r="AT82" s="1520" t="str">
        <f t="shared" si="13"/>
        <v/>
      </c>
      <c r="AU82" s="1519">
        <f t="shared" si="17"/>
        <v>0</v>
      </c>
      <c r="AV82" s="1519">
        <f t="shared" si="18"/>
        <v>0</v>
      </c>
      <c r="AW82" s="1520" t="str">
        <f t="shared" si="14"/>
        <v/>
      </c>
      <c r="AX82" s="1521"/>
      <c r="BC82" s="417"/>
      <c r="BD82" s="417"/>
      <c r="BE82" s="417"/>
      <c r="BF82" s="417"/>
      <c r="BG82" s="417"/>
      <c r="BH82" s="417"/>
      <c r="BI82" s="417"/>
      <c r="BJ82" s="417"/>
    </row>
    <row r="83" spans="1:62" s="418" customFormat="1" ht="13.5" hidden="1" customHeight="1">
      <c r="A83" s="1504">
        <f>'F5 ESTUDIANTES PREVENCIÓN'!D76</f>
        <v>0</v>
      </c>
      <c r="B83" s="1504">
        <f>'F5 ESTUDIANTES PREVENCIÓN'!A76</f>
        <v>0</v>
      </c>
      <c r="C83" s="1511">
        <f>'F5 ESTUDIANTES PREVENCIÓN'!F76</f>
        <v>0</v>
      </c>
      <c r="D83" s="1512">
        <f>'F5 ESTUDIANTES PREVENCIÓN'!G76</f>
        <v>0</v>
      </c>
      <c r="E83" s="1504">
        <f>'F5 ESTUDIANTES PREVENCIÓN'!K76</f>
        <v>0</v>
      </c>
      <c r="F83" s="1504">
        <f>'F5 ESTUDIANTES PREVENCIÓN'!J76</f>
        <v>0</v>
      </c>
      <c r="G83" s="1513">
        <f>'F5 ESTUDIANTES PREVENCIÓN'!L76</f>
        <v>0</v>
      </c>
      <c r="H83" s="1504">
        <f>'F5 ESTUDIANTES PREVENCIÓN'!M76</f>
        <v>0</v>
      </c>
      <c r="I83" s="1514">
        <f>'F5 ESTUDIANTES PREVENCIÓN'!N76</f>
        <v>0</v>
      </c>
      <c r="J83" s="1514">
        <f>'F5 ESTUDIANTES PREVENCIÓN'!O76</f>
        <v>0</v>
      </c>
      <c r="K83" s="1514">
        <f>'F5 ESTUDIANTES PREVENCIÓN'!P76</f>
        <v>0</v>
      </c>
      <c r="L83" s="1515">
        <f>'F5 ESTUDIANTES PREVENCIÓN'!Q76</f>
        <v>0</v>
      </c>
      <c r="M83" s="1511">
        <f>'F5 ESTUDIANTES PREVENCIÓN'!R76</f>
        <v>0</v>
      </c>
      <c r="N83" s="1504">
        <f>'F5 ESTUDIANTES PREVENCIÓN'!T76</f>
        <v>0</v>
      </c>
      <c r="O83" s="1504">
        <f>'F5 ESTUDIANTES PREVENCIÓN'!U76</f>
        <v>0</v>
      </c>
      <c r="P83" s="1504">
        <f>'F5 ESTUDIANTES PREVENCIÓN'!V76</f>
        <v>0</v>
      </c>
      <c r="Q83" s="1504">
        <f>'F5 ESTUDIANTES PREVENCIÓN'!AU76</f>
        <v>0</v>
      </c>
      <c r="R83" s="1516"/>
      <c r="S83" s="1517"/>
      <c r="T83" s="1516"/>
      <c r="U83" s="1518"/>
      <c r="V83" s="1516"/>
      <c r="W83" s="1516"/>
      <c r="X83" s="1516"/>
      <c r="Y83" s="1516"/>
      <c r="Z83" s="1516"/>
      <c r="AA83" s="1516"/>
      <c r="AB83" s="1516"/>
      <c r="AC83" s="1516"/>
      <c r="AD83" s="1516"/>
      <c r="AE83" s="1516"/>
      <c r="AF83" s="1516"/>
      <c r="AG83" s="1516"/>
      <c r="AH83" s="1516"/>
      <c r="AI83" s="1516"/>
      <c r="AJ83" s="1516"/>
      <c r="AK83" s="1516"/>
      <c r="AL83" s="1516"/>
      <c r="AM83" s="1516"/>
      <c r="AN83" s="1516"/>
      <c r="AO83" s="1519">
        <f t="shared" si="10"/>
        <v>0</v>
      </c>
      <c r="AP83" s="1519">
        <f t="shared" si="15"/>
        <v>0</v>
      </c>
      <c r="AQ83" s="1520" t="str">
        <f t="shared" si="11"/>
        <v/>
      </c>
      <c r="AR83" s="1519">
        <f t="shared" si="12"/>
        <v>0</v>
      </c>
      <c r="AS83" s="1519">
        <f t="shared" si="16"/>
        <v>0</v>
      </c>
      <c r="AT83" s="1520" t="str">
        <f t="shared" si="13"/>
        <v/>
      </c>
      <c r="AU83" s="1519">
        <f t="shared" si="17"/>
        <v>0</v>
      </c>
      <c r="AV83" s="1519">
        <f t="shared" si="18"/>
        <v>0</v>
      </c>
      <c r="AW83" s="1520" t="str">
        <f t="shared" si="14"/>
        <v/>
      </c>
      <c r="AX83" s="1521"/>
      <c r="BC83" s="417"/>
      <c r="BD83" s="417"/>
      <c r="BE83" s="417"/>
      <c r="BF83" s="417"/>
      <c r="BG83" s="417"/>
      <c r="BH83" s="417"/>
      <c r="BI83" s="417"/>
      <c r="BJ83" s="417"/>
    </row>
    <row r="84" spans="1:62" s="418" customFormat="1" ht="13.5" hidden="1" customHeight="1">
      <c r="A84" s="1504">
        <f>'F5 ESTUDIANTES PREVENCIÓN'!D77</f>
        <v>0</v>
      </c>
      <c r="B84" s="1504">
        <f>'F5 ESTUDIANTES PREVENCIÓN'!A77</f>
        <v>0</v>
      </c>
      <c r="C84" s="1511">
        <f>'F5 ESTUDIANTES PREVENCIÓN'!F77</f>
        <v>0</v>
      </c>
      <c r="D84" s="1512">
        <f>'F5 ESTUDIANTES PREVENCIÓN'!G77</f>
        <v>0</v>
      </c>
      <c r="E84" s="1504">
        <f>'F5 ESTUDIANTES PREVENCIÓN'!K77</f>
        <v>0</v>
      </c>
      <c r="F84" s="1504">
        <f>'F5 ESTUDIANTES PREVENCIÓN'!J77</f>
        <v>0</v>
      </c>
      <c r="G84" s="1513">
        <f>'F5 ESTUDIANTES PREVENCIÓN'!L77</f>
        <v>0</v>
      </c>
      <c r="H84" s="1504">
        <f>'F5 ESTUDIANTES PREVENCIÓN'!M77</f>
        <v>0</v>
      </c>
      <c r="I84" s="1514">
        <f>'F5 ESTUDIANTES PREVENCIÓN'!N77</f>
        <v>0</v>
      </c>
      <c r="J84" s="1514">
        <f>'F5 ESTUDIANTES PREVENCIÓN'!O77</f>
        <v>0</v>
      </c>
      <c r="K84" s="1514">
        <f>'F5 ESTUDIANTES PREVENCIÓN'!P77</f>
        <v>0</v>
      </c>
      <c r="L84" s="1515">
        <f>'F5 ESTUDIANTES PREVENCIÓN'!Q77</f>
        <v>0</v>
      </c>
      <c r="M84" s="1511">
        <f>'F5 ESTUDIANTES PREVENCIÓN'!R77</f>
        <v>0</v>
      </c>
      <c r="N84" s="1504">
        <f>'F5 ESTUDIANTES PREVENCIÓN'!T77</f>
        <v>0</v>
      </c>
      <c r="O84" s="1504">
        <f>'F5 ESTUDIANTES PREVENCIÓN'!U77</f>
        <v>0</v>
      </c>
      <c r="P84" s="1504">
        <f>'F5 ESTUDIANTES PREVENCIÓN'!V77</f>
        <v>0</v>
      </c>
      <c r="Q84" s="1504">
        <f>'F5 ESTUDIANTES PREVENCIÓN'!AU77</f>
        <v>0</v>
      </c>
      <c r="R84" s="1516"/>
      <c r="S84" s="1517"/>
      <c r="T84" s="1516"/>
      <c r="U84" s="1518"/>
      <c r="V84" s="1516"/>
      <c r="W84" s="1516"/>
      <c r="X84" s="1516"/>
      <c r="Y84" s="1516"/>
      <c r="Z84" s="1516"/>
      <c r="AA84" s="1516"/>
      <c r="AB84" s="1516"/>
      <c r="AC84" s="1516"/>
      <c r="AD84" s="1516"/>
      <c r="AE84" s="1516"/>
      <c r="AF84" s="1516"/>
      <c r="AG84" s="1516"/>
      <c r="AH84" s="1516"/>
      <c r="AI84" s="1516"/>
      <c r="AJ84" s="1516"/>
      <c r="AK84" s="1516"/>
      <c r="AL84" s="1516"/>
      <c r="AM84" s="1516"/>
      <c r="AN84" s="1516"/>
      <c r="AO84" s="1519">
        <f t="shared" si="10"/>
        <v>0</v>
      </c>
      <c r="AP84" s="1519">
        <f t="shared" si="15"/>
        <v>0</v>
      </c>
      <c r="AQ84" s="1520" t="str">
        <f t="shared" si="11"/>
        <v/>
      </c>
      <c r="AR84" s="1519">
        <f t="shared" si="12"/>
        <v>0</v>
      </c>
      <c r="AS84" s="1519">
        <f t="shared" si="16"/>
        <v>0</v>
      </c>
      <c r="AT84" s="1520" t="str">
        <f t="shared" si="13"/>
        <v/>
      </c>
      <c r="AU84" s="1519">
        <f t="shared" si="17"/>
        <v>0</v>
      </c>
      <c r="AV84" s="1519">
        <f t="shared" si="18"/>
        <v>0</v>
      </c>
      <c r="AW84" s="1520" t="str">
        <f t="shared" si="14"/>
        <v/>
      </c>
      <c r="AX84" s="1521"/>
      <c r="BC84" s="417"/>
      <c r="BD84" s="417"/>
      <c r="BE84" s="417"/>
      <c r="BF84" s="417"/>
      <c r="BG84" s="417"/>
      <c r="BH84" s="417"/>
      <c r="BI84" s="417"/>
      <c r="BJ84" s="417"/>
    </row>
    <row r="85" spans="1:62" s="418" customFormat="1" ht="13.5" hidden="1" customHeight="1">
      <c r="A85" s="1504">
        <f>'F5 ESTUDIANTES PREVENCIÓN'!D78</f>
        <v>0</v>
      </c>
      <c r="B85" s="1504">
        <f>'F5 ESTUDIANTES PREVENCIÓN'!A78</f>
        <v>0</v>
      </c>
      <c r="C85" s="1511">
        <f>'F5 ESTUDIANTES PREVENCIÓN'!F78</f>
        <v>0</v>
      </c>
      <c r="D85" s="1512">
        <f>'F5 ESTUDIANTES PREVENCIÓN'!G78</f>
        <v>0</v>
      </c>
      <c r="E85" s="1504">
        <f>'F5 ESTUDIANTES PREVENCIÓN'!K78</f>
        <v>0</v>
      </c>
      <c r="F85" s="1504">
        <f>'F5 ESTUDIANTES PREVENCIÓN'!J78</f>
        <v>0</v>
      </c>
      <c r="G85" s="1513">
        <f>'F5 ESTUDIANTES PREVENCIÓN'!L78</f>
        <v>0</v>
      </c>
      <c r="H85" s="1504">
        <f>'F5 ESTUDIANTES PREVENCIÓN'!M78</f>
        <v>0</v>
      </c>
      <c r="I85" s="1514">
        <f>'F5 ESTUDIANTES PREVENCIÓN'!N78</f>
        <v>0</v>
      </c>
      <c r="J85" s="1514">
        <f>'F5 ESTUDIANTES PREVENCIÓN'!O78</f>
        <v>0</v>
      </c>
      <c r="K85" s="1514">
        <f>'F5 ESTUDIANTES PREVENCIÓN'!P78</f>
        <v>0</v>
      </c>
      <c r="L85" s="1515">
        <f>'F5 ESTUDIANTES PREVENCIÓN'!Q78</f>
        <v>0</v>
      </c>
      <c r="M85" s="1511">
        <f>'F5 ESTUDIANTES PREVENCIÓN'!R78</f>
        <v>0</v>
      </c>
      <c r="N85" s="1504">
        <f>'F5 ESTUDIANTES PREVENCIÓN'!T78</f>
        <v>0</v>
      </c>
      <c r="O85" s="1504">
        <f>'F5 ESTUDIANTES PREVENCIÓN'!U78</f>
        <v>0</v>
      </c>
      <c r="P85" s="1504">
        <f>'F5 ESTUDIANTES PREVENCIÓN'!V78</f>
        <v>0</v>
      </c>
      <c r="Q85" s="1504">
        <f>'F5 ESTUDIANTES PREVENCIÓN'!AU78</f>
        <v>0</v>
      </c>
      <c r="R85" s="1516"/>
      <c r="S85" s="1517"/>
      <c r="T85" s="1516"/>
      <c r="U85" s="1518"/>
      <c r="V85" s="1516"/>
      <c r="W85" s="1516"/>
      <c r="X85" s="1516"/>
      <c r="Y85" s="1516"/>
      <c r="Z85" s="1516"/>
      <c r="AA85" s="1516"/>
      <c r="AB85" s="1516"/>
      <c r="AC85" s="1516"/>
      <c r="AD85" s="1516"/>
      <c r="AE85" s="1516"/>
      <c r="AF85" s="1516"/>
      <c r="AG85" s="1516"/>
      <c r="AH85" s="1516"/>
      <c r="AI85" s="1516"/>
      <c r="AJ85" s="1516"/>
      <c r="AK85" s="1516"/>
      <c r="AL85" s="1516"/>
      <c r="AM85" s="1516"/>
      <c r="AN85" s="1516"/>
      <c r="AO85" s="1519">
        <f t="shared" si="10"/>
        <v>0</v>
      </c>
      <c r="AP85" s="1519">
        <f t="shared" si="15"/>
        <v>0</v>
      </c>
      <c r="AQ85" s="1520" t="str">
        <f t="shared" si="11"/>
        <v/>
      </c>
      <c r="AR85" s="1519">
        <f t="shared" si="12"/>
        <v>0</v>
      </c>
      <c r="AS85" s="1519">
        <f t="shared" si="16"/>
        <v>0</v>
      </c>
      <c r="AT85" s="1520" t="str">
        <f t="shared" si="13"/>
        <v/>
      </c>
      <c r="AU85" s="1519">
        <f t="shared" si="17"/>
        <v>0</v>
      </c>
      <c r="AV85" s="1519">
        <f t="shared" si="18"/>
        <v>0</v>
      </c>
      <c r="AW85" s="1520" t="str">
        <f t="shared" si="14"/>
        <v/>
      </c>
      <c r="AX85" s="1521"/>
      <c r="BC85" s="417"/>
      <c r="BD85" s="417"/>
      <c r="BE85" s="417"/>
      <c r="BF85" s="417"/>
      <c r="BG85" s="417"/>
      <c r="BH85" s="417"/>
      <c r="BI85" s="417"/>
      <c r="BJ85" s="417"/>
    </row>
    <row r="86" spans="1:62" s="418" customFormat="1" ht="13.5" hidden="1" customHeight="1">
      <c r="A86" s="1504">
        <f>'F5 ESTUDIANTES PREVENCIÓN'!D79</f>
        <v>0</v>
      </c>
      <c r="B86" s="1504">
        <f>'F5 ESTUDIANTES PREVENCIÓN'!A79</f>
        <v>0</v>
      </c>
      <c r="C86" s="1511">
        <f>'F5 ESTUDIANTES PREVENCIÓN'!F79</f>
        <v>0</v>
      </c>
      <c r="D86" s="1512">
        <f>'F5 ESTUDIANTES PREVENCIÓN'!G79</f>
        <v>0</v>
      </c>
      <c r="E86" s="1504">
        <f>'F5 ESTUDIANTES PREVENCIÓN'!K79</f>
        <v>0</v>
      </c>
      <c r="F86" s="1504">
        <f>'F5 ESTUDIANTES PREVENCIÓN'!J79</f>
        <v>0</v>
      </c>
      <c r="G86" s="1513">
        <f>'F5 ESTUDIANTES PREVENCIÓN'!L79</f>
        <v>0</v>
      </c>
      <c r="H86" s="1504">
        <f>'F5 ESTUDIANTES PREVENCIÓN'!M79</f>
        <v>0</v>
      </c>
      <c r="I86" s="1514">
        <f>'F5 ESTUDIANTES PREVENCIÓN'!N79</f>
        <v>0</v>
      </c>
      <c r="J86" s="1514">
        <f>'F5 ESTUDIANTES PREVENCIÓN'!O79</f>
        <v>0</v>
      </c>
      <c r="K86" s="1514">
        <f>'F5 ESTUDIANTES PREVENCIÓN'!P79</f>
        <v>0</v>
      </c>
      <c r="L86" s="1515">
        <f>'F5 ESTUDIANTES PREVENCIÓN'!Q79</f>
        <v>0</v>
      </c>
      <c r="M86" s="1511">
        <f>'F5 ESTUDIANTES PREVENCIÓN'!R79</f>
        <v>0</v>
      </c>
      <c r="N86" s="1504">
        <f>'F5 ESTUDIANTES PREVENCIÓN'!T79</f>
        <v>0</v>
      </c>
      <c r="O86" s="1504">
        <f>'F5 ESTUDIANTES PREVENCIÓN'!U79</f>
        <v>0</v>
      </c>
      <c r="P86" s="1504">
        <f>'F5 ESTUDIANTES PREVENCIÓN'!V79</f>
        <v>0</v>
      </c>
      <c r="Q86" s="1504">
        <f>'F5 ESTUDIANTES PREVENCIÓN'!AU79</f>
        <v>0</v>
      </c>
      <c r="R86" s="1516"/>
      <c r="S86" s="1517"/>
      <c r="T86" s="1516"/>
      <c r="U86" s="1518"/>
      <c r="V86" s="1516"/>
      <c r="W86" s="1516"/>
      <c r="X86" s="1516"/>
      <c r="Y86" s="1516"/>
      <c r="Z86" s="1516"/>
      <c r="AA86" s="1516"/>
      <c r="AB86" s="1516"/>
      <c r="AC86" s="1516"/>
      <c r="AD86" s="1516"/>
      <c r="AE86" s="1516"/>
      <c r="AF86" s="1516"/>
      <c r="AG86" s="1516"/>
      <c r="AH86" s="1516"/>
      <c r="AI86" s="1516"/>
      <c r="AJ86" s="1516"/>
      <c r="AK86" s="1516"/>
      <c r="AL86" s="1516"/>
      <c r="AM86" s="1516"/>
      <c r="AN86" s="1516"/>
      <c r="AO86" s="1519">
        <f t="shared" si="10"/>
        <v>0</v>
      </c>
      <c r="AP86" s="1519">
        <f t="shared" si="15"/>
        <v>0</v>
      </c>
      <c r="AQ86" s="1520" t="str">
        <f t="shared" si="11"/>
        <v/>
      </c>
      <c r="AR86" s="1519">
        <f t="shared" si="12"/>
        <v>0</v>
      </c>
      <c r="AS86" s="1519">
        <f t="shared" si="16"/>
        <v>0</v>
      </c>
      <c r="AT86" s="1520" t="str">
        <f t="shared" si="13"/>
        <v/>
      </c>
      <c r="AU86" s="1519">
        <f t="shared" si="17"/>
        <v>0</v>
      </c>
      <c r="AV86" s="1519">
        <f t="shared" si="18"/>
        <v>0</v>
      </c>
      <c r="AW86" s="1520" t="str">
        <f t="shared" si="14"/>
        <v/>
      </c>
      <c r="AX86" s="1521"/>
      <c r="BC86" s="417"/>
      <c r="BD86" s="417"/>
      <c r="BE86" s="417"/>
      <c r="BF86" s="417"/>
      <c r="BG86" s="417"/>
      <c r="BH86" s="417"/>
      <c r="BI86" s="417"/>
      <c r="BJ86" s="417"/>
    </row>
    <row r="87" spans="1:62" s="418" customFormat="1" ht="13.5" hidden="1" customHeight="1">
      <c r="A87" s="1504">
        <f>'F5 ESTUDIANTES PREVENCIÓN'!D80</f>
        <v>0</v>
      </c>
      <c r="B87" s="1504">
        <f>'F5 ESTUDIANTES PREVENCIÓN'!A80</f>
        <v>0</v>
      </c>
      <c r="C87" s="1511">
        <f>'F5 ESTUDIANTES PREVENCIÓN'!F80</f>
        <v>0</v>
      </c>
      <c r="D87" s="1512">
        <f>'F5 ESTUDIANTES PREVENCIÓN'!G80</f>
        <v>0</v>
      </c>
      <c r="E87" s="1504">
        <f>'F5 ESTUDIANTES PREVENCIÓN'!K80</f>
        <v>0</v>
      </c>
      <c r="F87" s="1504">
        <f>'F5 ESTUDIANTES PREVENCIÓN'!J80</f>
        <v>0</v>
      </c>
      <c r="G87" s="1513">
        <f>'F5 ESTUDIANTES PREVENCIÓN'!L80</f>
        <v>0</v>
      </c>
      <c r="H87" s="1504">
        <f>'F5 ESTUDIANTES PREVENCIÓN'!M80</f>
        <v>0</v>
      </c>
      <c r="I87" s="1514">
        <f>'F5 ESTUDIANTES PREVENCIÓN'!N80</f>
        <v>0</v>
      </c>
      <c r="J87" s="1514">
        <f>'F5 ESTUDIANTES PREVENCIÓN'!O80</f>
        <v>0</v>
      </c>
      <c r="K87" s="1514">
        <f>'F5 ESTUDIANTES PREVENCIÓN'!P80</f>
        <v>0</v>
      </c>
      <c r="L87" s="1515">
        <f>'F5 ESTUDIANTES PREVENCIÓN'!Q80</f>
        <v>0</v>
      </c>
      <c r="M87" s="1511">
        <f>'F5 ESTUDIANTES PREVENCIÓN'!R80</f>
        <v>0</v>
      </c>
      <c r="N87" s="1504">
        <f>'F5 ESTUDIANTES PREVENCIÓN'!T80</f>
        <v>0</v>
      </c>
      <c r="O87" s="1504">
        <f>'F5 ESTUDIANTES PREVENCIÓN'!U80</f>
        <v>0</v>
      </c>
      <c r="P87" s="1504">
        <f>'F5 ESTUDIANTES PREVENCIÓN'!V80</f>
        <v>0</v>
      </c>
      <c r="Q87" s="1504">
        <f>'F5 ESTUDIANTES PREVENCIÓN'!AU80</f>
        <v>0</v>
      </c>
      <c r="R87" s="1516"/>
      <c r="S87" s="1517"/>
      <c r="T87" s="1516"/>
      <c r="U87" s="1518"/>
      <c r="V87" s="1516"/>
      <c r="W87" s="1516"/>
      <c r="X87" s="1516"/>
      <c r="Y87" s="1516"/>
      <c r="Z87" s="1516"/>
      <c r="AA87" s="1516"/>
      <c r="AB87" s="1516"/>
      <c r="AC87" s="1516"/>
      <c r="AD87" s="1516"/>
      <c r="AE87" s="1516"/>
      <c r="AF87" s="1516"/>
      <c r="AG87" s="1516"/>
      <c r="AH87" s="1516"/>
      <c r="AI87" s="1516"/>
      <c r="AJ87" s="1516"/>
      <c r="AK87" s="1516"/>
      <c r="AL87" s="1516"/>
      <c r="AM87" s="1516"/>
      <c r="AN87" s="1516"/>
      <c r="AO87" s="1519">
        <f t="shared" si="10"/>
        <v>0</v>
      </c>
      <c r="AP87" s="1519">
        <f t="shared" si="15"/>
        <v>0</v>
      </c>
      <c r="AQ87" s="1520" t="str">
        <f t="shared" si="11"/>
        <v/>
      </c>
      <c r="AR87" s="1519">
        <f t="shared" si="12"/>
        <v>0</v>
      </c>
      <c r="AS87" s="1519">
        <f t="shared" si="16"/>
        <v>0</v>
      </c>
      <c r="AT87" s="1520" t="str">
        <f t="shared" si="13"/>
        <v/>
      </c>
      <c r="AU87" s="1519">
        <f t="shared" si="17"/>
        <v>0</v>
      </c>
      <c r="AV87" s="1519">
        <f t="shared" si="18"/>
        <v>0</v>
      </c>
      <c r="AW87" s="1520" t="str">
        <f t="shared" si="14"/>
        <v/>
      </c>
      <c r="AX87" s="1521"/>
      <c r="BC87" s="417"/>
      <c r="BD87" s="417"/>
      <c r="BE87" s="417"/>
      <c r="BF87" s="417"/>
      <c r="BG87" s="417"/>
      <c r="BH87" s="417"/>
      <c r="BI87" s="417"/>
      <c r="BJ87" s="417"/>
    </row>
    <row r="88" spans="1:62" s="418" customFormat="1" ht="13.5" hidden="1" customHeight="1">
      <c r="A88" s="1504">
        <f>'F5 ESTUDIANTES PREVENCIÓN'!D81</f>
        <v>0</v>
      </c>
      <c r="B88" s="1504">
        <f>'F5 ESTUDIANTES PREVENCIÓN'!A81</f>
        <v>0</v>
      </c>
      <c r="C88" s="1511">
        <f>'F5 ESTUDIANTES PREVENCIÓN'!F81</f>
        <v>0</v>
      </c>
      <c r="D88" s="1512">
        <f>'F5 ESTUDIANTES PREVENCIÓN'!G81</f>
        <v>0</v>
      </c>
      <c r="E88" s="1504">
        <f>'F5 ESTUDIANTES PREVENCIÓN'!K81</f>
        <v>0</v>
      </c>
      <c r="F88" s="1504">
        <f>'F5 ESTUDIANTES PREVENCIÓN'!J81</f>
        <v>0</v>
      </c>
      <c r="G88" s="1513">
        <f>'F5 ESTUDIANTES PREVENCIÓN'!L81</f>
        <v>0</v>
      </c>
      <c r="H88" s="1504">
        <f>'F5 ESTUDIANTES PREVENCIÓN'!M81</f>
        <v>0</v>
      </c>
      <c r="I88" s="1514">
        <f>'F5 ESTUDIANTES PREVENCIÓN'!N81</f>
        <v>0</v>
      </c>
      <c r="J88" s="1514">
        <f>'F5 ESTUDIANTES PREVENCIÓN'!O81</f>
        <v>0</v>
      </c>
      <c r="K88" s="1514">
        <f>'F5 ESTUDIANTES PREVENCIÓN'!P81</f>
        <v>0</v>
      </c>
      <c r="L88" s="1515">
        <f>'F5 ESTUDIANTES PREVENCIÓN'!Q81</f>
        <v>0</v>
      </c>
      <c r="M88" s="1511">
        <f>'F5 ESTUDIANTES PREVENCIÓN'!R81</f>
        <v>0</v>
      </c>
      <c r="N88" s="1504">
        <f>'F5 ESTUDIANTES PREVENCIÓN'!T81</f>
        <v>0</v>
      </c>
      <c r="O88" s="1504">
        <f>'F5 ESTUDIANTES PREVENCIÓN'!U81</f>
        <v>0</v>
      </c>
      <c r="P88" s="1504">
        <f>'F5 ESTUDIANTES PREVENCIÓN'!V81</f>
        <v>0</v>
      </c>
      <c r="Q88" s="1504">
        <f>'F5 ESTUDIANTES PREVENCIÓN'!AU81</f>
        <v>0</v>
      </c>
      <c r="R88" s="1516"/>
      <c r="S88" s="1517"/>
      <c r="T88" s="1516"/>
      <c r="U88" s="1518"/>
      <c r="V88" s="1516"/>
      <c r="W88" s="1516"/>
      <c r="X88" s="1516"/>
      <c r="Y88" s="1516"/>
      <c r="Z88" s="1516"/>
      <c r="AA88" s="1516"/>
      <c r="AB88" s="1516"/>
      <c r="AC88" s="1516"/>
      <c r="AD88" s="1516"/>
      <c r="AE88" s="1516"/>
      <c r="AF88" s="1516"/>
      <c r="AG88" s="1516"/>
      <c r="AH88" s="1516"/>
      <c r="AI88" s="1516"/>
      <c r="AJ88" s="1516"/>
      <c r="AK88" s="1516"/>
      <c r="AL88" s="1516"/>
      <c r="AM88" s="1516"/>
      <c r="AN88" s="1516"/>
      <c r="AO88" s="1519">
        <f t="shared" si="10"/>
        <v>0</v>
      </c>
      <c r="AP88" s="1519">
        <f t="shared" si="15"/>
        <v>0</v>
      </c>
      <c r="AQ88" s="1520" t="str">
        <f t="shared" si="11"/>
        <v/>
      </c>
      <c r="AR88" s="1519">
        <f t="shared" si="12"/>
        <v>0</v>
      </c>
      <c r="AS88" s="1519">
        <f t="shared" si="16"/>
        <v>0</v>
      </c>
      <c r="AT88" s="1520" t="str">
        <f t="shared" si="13"/>
        <v/>
      </c>
      <c r="AU88" s="1519">
        <f t="shared" si="17"/>
        <v>0</v>
      </c>
      <c r="AV88" s="1519">
        <f t="shared" si="18"/>
        <v>0</v>
      </c>
      <c r="AW88" s="1520" t="str">
        <f t="shared" si="14"/>
        <v/>
      </c>
      <c r="AX88" s="1521"/>
      <c r="BC88" s="417"/>
      <c r="BD88" s="417"/>
      <c r="BE88" s="417"/>
      <c r="BF88" s="417"/>
      <c r="BG88" s="417"/>
      <c r="BH88" s="417"/>
      <c r="BI88" s="417"/>
      <c r="BJ88" s="417"/>
    </row>
    <row r="89" spans="1:62" s="418" customFormat="1" ht="13.5" hidden="1" customHeight="1">
      <c r="A89" s="1504">
        <f>'F5 ESTUDIANTES PREVENCIÓN'!D82</f>
        <v>0</v>
      </c>
      <c r="B89" s="1504">
        <f>'F5 ESTUDIANTES PREVENCIÓN'!A82</f>
        <v>0</v>
      </c>
      <c r="C89" s="1511">
        <f>'F5 ESTUDIANTES PREVENCIÓN'!F82</f>
        <v>0</v>
      </c>
      <c r="D89" s="1512">
        <f>'F5 ESTUDIANTES PREVENCIÓN'!G82</f>
        <v>0</v>
      </c>
      <c r="E89" s="1504">
        <f>'F5 ESTUDIANTES PREVENCIÓN'!K82</f>
        <v>0</v>
      </c>
      <c r="F89" s="1504">
        <f>'F5 ESTUDIANTES PREVENCIÓN'!J82</f>
        <v>0</v>
      </c>
      <c r="G89" s="1513">
        <f>'F5 ESTUDIANTES PREVENCIÓN'!L82</f>
        <v>0</v>
      </c>
      <c r="H89" s="1504">
        <f>'F5 ESTUDIANTES PREVENCIÓN'!M82</f>
        <v>0</v>
      </c>
      <c r="I89" s="1514">
        <f>'F5 ESTUDIANTES PREVENCIÓN'!N82</f>
        <v>0</v>
      </c>
      <c r="J89" s="1514">
        <f>'F5 ESTUDIANTES PREVENCIÓN'!O82</f>
        <v>0</v>
      </c>
      <c r="K89" s="1514">
        <f>'F5 ESTUDIANTES PREVENCIÓN'!P82</f>
        <v>0</v>
      </c>
      <c r="L89" s="1515">
        <f>'F5 ESTUDIANTES PREVENCIÓN'!Q82</f>
        <v>0</v>
      </c>
      <c r="M89" s="1511">
        <f>'F5 ESTUDIANTES PREVENCIÓN'!R82</f>
        <v>0</v>
      </c>
      <c r="N89" s="1504">
        <f>'F5 ESTUDIANTES PREVENCIÓN'!T82</f>
        <v>0</v>
      </c>
      <c r="O89" s="1504">
        <f>'F5 ESTUDIANTES PREVENCIÓN'!U82</f>
        <v>0</v>
      </c>
      <c r="P89" s="1504">
        <f>'F5 ESTUDIANTES PREVENCIÓN'!V82</f>
        <v>0</v>
      </c>
      <c r="Q89" s="1504">
        <f>'F5 ESTUDIANTES PREVENCIÓN'!AU82</f>
        <v>0</v>
      </c>
      <c r="R89" s="1516"/>
      <c r="S89" s="1517"/>
      <c r="T89" s="1516"/>
      <c r="U89" s="1518"/>
      <c r="V89" s="1516"/>
      <c r="W89" s="1516"/>
      <c r="X89" s="1516"/>
      <c r="Y89" s="1516"/>
      <c r="Z89" s="1516"/>
      <c r="AA89" s="1516"/>
      <c r="AB89" s="1516"/>
      <c r="AC89" s="1516"/>
      <c r="AD89" s="1516"/>
      <c r="AE89" s="1516"/>
      <c r="AF89" s="1516"/>
      <c r="AG89" s="1516"/>
      <c r="AH89" s="1516"/>
      <c r="AI89" s="1516"/>
      <c r="AJ89" s="1516"/>
      <c r="AK89" s="1516"/>
      <c r="AL89" s="1516"/>
      <c r="AM89" s="1516"/>
      <c r="AN89" s="1516"/>
      <c r="AO89" s="1519">
        <f t="shared" si="10"/>
        <v>0</v>
      </c>
      <c r="AP89" s="1519">
        <f t="shared" si="15"/>
        <v>0</v>
      </c>
      <c r="AQ89" s="1520" t="str">
        <f t="shared" si="11"/>
        <v/>
      </c>
      <c r="AR89" s="1519">
        <f t="shared" si="12"/>
        <v>0</v>
      </c>
      <c r="AS89" s="1519">
        <f t="shared" si="16"/>
        <v>0</v>
      </c>
      <c r="AT89" s="1520" t="str">
        <f t="shared" si="13"/>
        <v/>
      </c>
      <c r="AU89" s="1519">
        <f t="shared" si="17"/>
        <v>0</v>
      </c>
      <c r="AV89" s="1519">
        <f t="shared" si="18"/>
        <v>0</v>
      </c>
      <c r="AW89" s="1520" t="str">
        <f t="shared" si="14"/>
        <v/>
      </c>
      <c r="AX89" s="1521"/>
      <c r="BC89" s="417"/>
      <c r="BD89" s="417"/>
      <c r="BE89" s="417"/>
      <c r="BF89" s="417"/>
      <c r="BG89" s="417"/>
      <c r="BH89" s="417"/>
      <c r="BI89" s="417"/>
      <c r="BJ89" s="417"/>
    </row>
    <row r="90" spans="1:62" s="418" customFormat="1" ht="13.5" hidden="1" customHeight="1">
      <c r="A90" s="1504">
        <f>'F5 ESTUDIANTES PREVENCIÓN'!D83</f>
        <v>0</v>
      </c>
      <c r="B90" s="1504">
        <f>'F5 ESTUDIANTES PREVENCIÓN'!A83</f>
        <v>0</v>
      </c>
      <c r="C90" s="1511">
        <f>'F5 ESTUDIANTES PREVENCIÓN'!F83</f>
        <v>0</v>
      </c>
      <c r="D90" s="1512">
        <f>'F5 ESTUDIANTES PREVENCIÓN'!G83</f>
        <v>0</v>
      </c>
      <c r="E90" s="1504">
        <f>'F5 ESTUDIANTES PREVENCIÓN'!K83</f>
        <v>0</v>
      </c>
      <c r="F90" s="1504">
        <f>'F5 ESTUDIANTES PREVENCIÓN'!J83</f>
        <v>0</v>
      </c>
      <c r="G90" s="1513">
        <f>'F5 ESTUDIANTES PREVENCIÓN'!L83</f>
        <v>0</v>
      </c>
      <c r="H90" s="1504">
        <f>'F5 ESTUDIANTES PREVENCIÓN'!M83</f>
        <v>0</v>
      </c>
      <c r="I90" s="1514">
        <f>'F5 ESTUDIANTES PREVENCIÓN'!N83</f>
        <v>0</v>
      </c>
      <c r="J90" s="1514">
        <f>'F5 ESTUDIANTES PREVENCIÓN'!O83</f>
        <v>0</v>
      </c>
      <c r="K90" s="1514">
        <f>'F5 ESTUDIANTES PREVENCIÓN'!P83</f>
        <v>0</v>
      </c>
      <c r="L90" s="1515">
        <f>'F5 ESTUDIANTES PREVENCIÓN'!Q83</f>
        <v>0</v>
      </c>
      <c r="M90" s="1511">
        <f>'F5 ESTUDIANTES PREVENCIÓN'!R83</f>
        <v>0</v>
      </c>
      <c r="N90" s="1504">
        <f>'F5 ESTUDIANTES PREVENCIÓN'!T83</f>
        <v>0</v>
      </c>
      <c r="O90" s="1504">
        <f>'F5 ESTUDIANTES PREVENCIÓN'!U83</f>
        <v>0</v>
      </c>
      <c r="P90" s="1504">
        <f>'F5 ESTUDIANTES PREVENCIÓN'!V83</f>
        <v>0</v>
      </c>
      <c r="Q90" s="1504">
        <f>'F5 ESTUDIANTES PREVENCIÓN'!AU83</f>
        <v>0</v>
      </c>
      <c r="R90" s="1516"/>
      <c r="S90" s="1517"/>
      <c r="T90" s="1516"/>
      <c r="U90" s="1518"/>
      <c r="V90" s="1516"/>
      <c r="W90" s="1516"/>
      <c r="X90" s="1516"/>
      <c r="Y90" s="1516"/>
      <c r="Z90" s="1516"/>
      <c r="AA90" s="1516"/>
      <c r="AB90" s="1516"/>
      <c r="AC90" s="1516"/>
      <c r="AD90" s="1516"/>
      <c r="AE90" s="1516"/>
      <c r="AF90" s="1516"/>
      <c r="AG90" s="1516"/>
      <c r="AH90" s="1516"/>
      <c r="AI90" s="1516"/>
      <c r="AJ90" s="1516"/>
      <c r="AK90" s="1516"/>
      <c r="AL90" s="1516"/>
      <c r="AM90" s="1516"/>
      <c r="AN90" s="1516"/>
      <c r="AO90" s="1519">
        <f t="shared" si="10"/>
        <v>0</v>
      </c>
      <c r="AP90" s="1519">
        <f t="shared" si="15"/>
        <v>0</v>
      </c>
      <c r="AQ90" s="1520" t="str">
        <f t="shared" si="11"/>
        <v/>
      </c>
      <c r="AR90" s="1519">
        <f t="shared" si="12"/>
        <v>0</v>
      </c>
      <c r="AS90" s="1519">
        <f t="shared" si="16"/>
        <v>0</v>
      </c>
      <c r="AT90" s="1520" t="str">
        <f t="shared" si="13"/>
        <v/>
      </c>
      <c r="AU90" s="1519">
        <f t="shared" si="17"/>
        <v>0</v>
      </c>
      <c r="AV90" s="1519">
        <f t="shared" si="18"/>
        <v>0</v>
      </c>
      <c r="AW90" s="1520" t="str">
        <f t="shared" si="14"/>
        <v/>
      </c>
      <c r="AX90" s="1521"/>
      <c r="BC90" s="417"/>
      <c r="BD90" s="417"/>
      <c r="BE90" s="417"/>
      <c r="BF90" s="417"/>
      <c r="BG90" s="417"/>
      <c r="BH90" s="417"/>
      <c r="BI90" s="417"/>
      <c r="BJ90" s="417"/>
    </row>
    <row r="91" spans="1:62" s="418" customFormat="1" ht="13.5" hidden="1" customHeight="1">
      <c r="A91" s="1504">
        <f>'F5 ESTUDIANTES PREVENCIÓN'!D84</f>
        <v>0</v>
      </c>
      <c r="B91" s="1504">
        <f>'F5 ESTUDIANTES PREVENCIÓN'!A84</f>
        <v>0</v>
      </c>
      <c r="C91" s="1511">
        <f>'F5 ESTUDIANTES PREVENCIÓN'!F84</f>
        <v>0</v>
      </c>
      <c r="D91" s="1512">
        <f>'F5 ESTUDIANTES PREVENCIÓN'!G84</f>
        <v>0</v>
      </c>
      <c r="E91" s="1504">
        <f>'F5 ESTUDIANTES PREVENCIÓN'!K84</f>
        <v>0</v>
      </c>
      <c r="F91" s="1504">
        <f>'F5 ESTUDIANTES PREVENCIÓN'!J84</f>
        <v>0</v>
      </c>
      <c r="G91" s="1513">
        <f>'F5 ESTUDIANTES PREVENCIÓN'!L84</f>
        <v>0</v>
      </c>
      <c r="H91" s="1504">
        <f>'F5 ESTUDIANTES PREVENCIÓN'!M84</f>
        <v>0</v>
      </c>
      <c r="I91" s="1514">
        <f>'F5 ESTUDIANTES PREVENCIÓN'!N84</f>
        <v>0</v>
      </c>
      <c r="J91" s="1514">
        <f>'F5 ESTUDIANTES PREVENCIÓN'!O84</f>
        <v>0</v>
      </c>
      <c r="K91" s="1514">
        <f>'F5 ESTUDIANTES PREVENCIÓN'!P84</f>
        <v>0</v>
      </c>
      <c r="L91" s="1515">
        <f>'F5 ESTUDIANTES PREVENCIÓN'!Q84</f>
        <v>0</v>
      </c>
      <c r="M91" s="1511">
        <f>'F5 ESTUDIANTES PREVENCIÓN'!R84</f>
        <v>0</v>
      </c>
      <c r="N91" s="1504">
        <f>'F5 ESTUDIANTES PREVENCIÓN'!T84</f>
        <v>0</v>
      </c>
      <c r="O91" s="1504">
        <f>'F5 ESTUDIANTES PREVENCIÓN'!U84</f>
        <v>0</v>
      </c>
      <c r="P91" s="1504">
        <f>'F5 ESTUDIANTES PREVENCIÓN'!V84</f>
        <v>0</v>
      </c>
      <c r="Q91" s="1504">
        <f>'F5 ESTUDIANTES PREVENCIÓN'!AU84</f>
        <v>0</v>
      </c>
      <c r="R91" s="1516"/>
      <c r="S91" s="1517"/>
      <c r="T91" s="1516"/>
      <c r="U91" s="1518"/>
      <c r="V91" s="1516"/>
      <c r="W91" s="1516"/>
      <c r="X91" s="1516"/>
      <c r="Y91" s="1516"/>
      <c r="Z91" s="1516"/>
      <c r="AA91" s="1516"/>
      <c r="AB91" s="1516"/>
      <c r="AC91" s="1516"/>
      <c r="AD91" s="1516"/>
      <c r="AE91" s="1516"/>
      <c r="AF91" s="1516"/>
      <c r="AG91" s="1516"/>
      <c r="AH91" s="1516"/>
      <c r="AI91" s="1516"/>
      <c r="AJ91" s="1516"/>
      <c r="AK91" s="1516"/>
      <c r="AL91" s="1516"/>
      <c r="AM91" s="1516"/>
      <c r="AN91" s="1516"/>
      <c r="AO91" s="1519">
        <f t="shared" si="10"/>
        <v>0</v>
      </c>
      <c r="AP91" s="1519">
        <f t="shared" si="15"/>
        <v>0</v>
      </c>
      <c r="AQ91" s="1520" t="str">
        <f t="shared" si="11"/>
        <v/>
      </c>
      <c r="AR91" s="1519">
        <f t="shared" si="12"/>
        <v>0</v>
      </c>
      <c r="AS91" s="1519">
        <f t="shared" si="16"/>
        <v>0</v>
      </c>
      <c r="AT91" s="1520" t="str">
        <f t="shared" si="13"/>
        <v/>
      </c>
      <c r="AU91" s="1519">
        <f t="shared" si="17"/>
        <v>0</v>
      </c>
      <c r="AV91" s="1519">
        <f t="shared" si="18"/>
        <v>0</v>
      </c>
      <c r="AW91" s="1520" t="str">
        <f t="shared" si="14"/>
        <v/>
      </c>
      <c r="AX91" s="1521"/>
      <c r="BC91" s="417"/>
      <c r="BD91" s="417"/>
      <c r="BE91" s="417"/>
      <c r="BF91" s="417"/>
      <c r="BG91" s="417"/>
      <c r="BH91" s="417"/>
      <c r="BI91" s="417"/>
      <c r="BJ91" s="417"/>
    </row>
    <row r="92" spans="1:62" s="418" customFormat="1" ht="13.5" hidden="1" customHeight="1">
      <c r="A92" s="1504">
        <f>'F5 ESTUDIANTES PREVENCIÓN'!D85</f>
        <v>0</v>
      </c>
      <c r="B92" s="1504">
        <f>'F5 ESTUDIANTES PREVENCIÓN'!A85</f>
        <v>0</v>
      </c>
      <c r="C92" s="1511">
        <f>'F5 ESTUDIANTES PREVENCIÓN'!F85</f>
        <v>0</v>
      </c>
      <c r="D92" s="1512">
        <f>'F5 ESTUDIANTES PREVENCIÓN'!G85</f>
        <v>0</v>
      </c>
      <c r="E92" s="1504">
        <f>'F5 ESTUDIANTES PREVENCIÓN'!K85</f>
        <v>0</v>
      </c>
      <c r="F92" s="1504">
        <f>'F5 ESTUDIANTES PREVENCIÓN'!J85</f>
        <v>0</v>
      </c>
      <c r="G92" s="1513">
        <f>'F5 ESTUDIANTES PREVENCIÓN'!L85</f>
        <v>0</v>
      </c>
      <c r="H92" s="1504">
        <f>'F5 ESTUDIANTES PREVENCIÓN'!M85</f>
        <v>0</v>
      </c>
      <c r="I92" s="1514">
        <f>'F5 ESTUDIANTES PREVENCIÓN'!N85</f>
        <v>0</v>
      </c>
      <c r="J92" s="1514">
        <f>'F5 ESTUDIANTES PREVENCIÓN'!O85</f>
        <v>0</v>
      </c>
      <c r="K92" s="1514">
        <f>'F5 ESTUDIANTES PREVENCIÓN'!P85</f>
        <v>0</v>
      </c>
      <c r="L92" s="1515">
        <f>'F5 ESTUDIANTES PREVENCIÓN'!Q85</f>
        <v>0</v>
      </c>
      <c r="M92" s="1511">
        <f>'F5 ESTUDIANTES PREVENCIÓN'!R85</f>
        <v>0</v>
      </c>
      <c r="N92" s="1504">
        <f>'F5 ESTUDIANTES PREVENCIÓN'!T85</f>
        <v>0</v>
      </c>
      <c r="O92" s="1504">
        <f>'F5 ESTUDIANTES PREVENCIÓN'!U85</f>
        <v>0</v>
      </c>
      <c r="P92" s="1504">
        <f>'F5 ESTUDIANTES PREVENCIÓN'!V85</f>
        <v>0</v>
      </c>
      <c r="Q92" s="1504">
        <f>'F5 ESTUDIANTES PREVENCIÓN'!AU85</f>
        <v>0</v>
      </c>
      <c r="R92" s="1516"/>
      <c r="S92" s="1517"/>
      <c r="T92" s="1516"/>
      <c r="U92" s="1518"/>
      <c r="V92" s="1516"/>
      <c r="W92" s="1516"/>
      <c r="X92" s="1516"/>
      <c r="Y92" s="1516"/>
      <c r="Z92" s="1516"/>
      <c r="AA92" s="1516"/>
      <c r="AB92" s="1516"/>
      <c r="AC92" s="1516"/>
      <c r="AD92" s="1516"/>
      <c r="AE92" s="1516"/>
      <c r="AF92" s="1516"/>
      <c r="AG92" s="1516"/>
      <c r="AH92" s="1516"/>
      <c r="AI92" s="1516"/>
      <c r="AJ92" s="1516"/>
      <c r="AK92" s="1516"/>
      <c r="AL92" s="1516"/>
      <c r="AM92" s="1516"/>
      <c r="AN92" s="1516"/>
      <c r="AO92" s="1519">
        <f t="shared" si="10"/>
        <v>0</v>
      </c>
      <c r="AP92" s="1519">
        <f t="shared" si="15"/>
        <v>0</v>
      </c>
      <c r="AQ92" s="1520" t="str">
        <f t="shared" si="11"/>
        <v/>
      </c>
      <c r="AR92" s="1519">
        <f t="shared" si="12"/>
        <v>0</v>
      </c>
      <c r="AS92" s="1519">
        <f t="shared" si="16"/>
        <v>0</v>
      </c>
      <c r="AT92" s="1520" t="str">
        <f t="shared" si="13"/>
        <v/>
      </c>
      <c r="AU92" s="1519">
        <f t="shared" si="17"/>
        <v>0</v>
      </c>
      <c r="AV92" s="1519">
        <f t="shared" si="18"/>
        <v>0</v>
      </c>
      <c r="AW92" s="1520" t="str">
        <f t="shared" si="14"/>
        <v/>
      </c>
      <c r="AX92" s="1521"/>
      <c r="BC92" s="417"/>
      <c r="BD92" s="417"/>
      <c r="BE92" s="417"/>
      <c r="BF92" s="417"/>
      <c r="BG92" s="417"/>
      <c r="BH92" s="417"/>
      <c r="BI92" s="417"/>
      <c r="BJ92" s="417"/>
    </row>
    <row r="93" spans="1:62" s="418" customFormat="1" ht="13.5" hidden="1" customHeight="1">
      <c r="A93" s="1504">
        <f>'F5 ESTUDIANTES PREVENCIÓN'!D86</f>
        <v>0</v>
      </c>
      <c r="B93" s="1504">
        <f>'F5 ESTUDIANTES PREVENCIÓN'!A86</f>
        <v>0</v>
      </c>
      <c r="C93" s="1511">
        <f>'F5 ESTUDIANTES PREVENCIÓN'!F86</f>
        <v>0</v>
      </c>
      <c r="D93" s="1512">
        <f>'F5 ESTUDIANTES PREVENCIÓN'!G86</f>
        <v>0</v>
      </c>
      <c r="E93" s="1504">
        <f>'F5 ESTUDIANTES PREVENCIÓN'!K86</f>
        <v>0</v>
      </c>
      <c r="F93" s="1504">
        <f>'F5 ESTUDIANTES PREVENCIÓN'!J86</f>
        <v>0</v>
      </c>
      <c r="G93" s="1513">
        <f>'F5 ESTUDIANTES PREVENCIÓN'!L86</f>
        <v>0</v>
      </c>
      <c r="H93" s="1504">
        <f>'F5 ESTUDIANTES PREVENCIÓN'!M86</f>
        <v>0</v>
      </c>
      <c r="I93" s="1514">
        <f>'F5 ESTUDIANTES PREVENCIÓN'!N86</f>
        <v>0</v>
      </c>
      <c r="J93" s="1514">
        <f>'F5 ESTUDIANTES PREVENCIÓN'!O86</f>
        <v>0</v>
      </c>
      <c r="K93" s="1514">
        <f>'F5 ESTUDIANTES PREVENCIÓN'!P86</f>
        <v>0</v>
      </c>
      <c r="L93" s="1515">
        <f>'F5 ESTUDIANTES PREVENCIÓN'!Q86</f>
        <v>0</v>
      </c>
      <c r="M93" s="1511">
        <f>'F5 ESTUDIANTES PREVENCIÓN'!R86</f>
        <v>0</v>
      </c>
      <c r="N93" s="1504">
        <f>'F5 ESTUDIANTES PREVENCIÓN'!T86</f>
        <v>0</v>
      </c>
      <c r="O93" s="1504">
        <f>'F5 ESTUDIANTES PREVENCIÓN'!U86</f>
        <v>0</v>
      </c>
      <c r="P93" s="1504">
        <f>'F5 ESTUDIANTES PREVENCIÓN'!V86</f>
        <v>0</v>
      </c>
      <c r="Q93" s="1504">
        <f>'F5 ESTUDIANTES PREVENCIÓN'!AU86</f>
        <v>0</v>
      </c>
      <c r="R93" s="1516"/>
      <c r="S93" s="1517"/>
      <c r="T93" s="1516"/>
      <c r="U93" s="1518"/>
      <c r="V93" s="1516"/>
      <c r="W93" s="1516"/>
      <c r="X93" s="1516"/>
      <c r="Y93" s="1516"/>
      <c r="Z93" s="1516"/>
      <c r="AA93" s="1516"/>
      <c r="AB93" s="1516"/>
      <c r="AC93" s="1516"/>
      <c r="AD93" s="1516"/>
      <c r="AE93" s="1516"/>
      <c r="AF93" s="1516"/>
      <c r="AG93" s="1516"/>
      <c r="AH93" s="1516"/>
      <c r="AI93" s="1516"/>
      <c r="AJ93" s="1516"/>
      <c r="AK93" s="1516"/>
      <c r="AL93" s="1516"/>
      <c r="AM93" s="1516"/>
      <c r="AN93" s="1516"/>
      <c r="AO93" s="1519">
        <f t="shared" si="10"/>
        <v>0</v>
      </c>
      <c r="AP93" s="1519">
        <f t="shared" si="15"/>
        <v>0</v>
      </c>
      <c r="AQ93" s="1520" t="str">
        <f t="shared" si="11"/>
        <v/>
      </c>
      <c r="AR93" s="1519">
        <f t="shared" si="12"/>
        <v>0</v>
      </c>
      <c r="AS93" s="1519">
        <f t="shared" si="16"/>
        <v>0</v>
      </c>
      <c r="AT93" s="1520" t="str">
        <f t="shared" si="13"/>
        <v/>
      </c>
      <c r="AU93" s="1519">
        <f t="shared" si="17"/>
        <v>0</v>
      </c>
      <c r="AV93" s="1519">
        <f t="shared" si="18"/>
        <v>0</v>
      </c>
      <c r="AW93" s="1520" t="str">
        <f t="shared" si="14"/>
        <v/>
      </c>
      <c r="AX93" s="1521"/>
      <c r="BC93" s="417"/>
      <c r="BD93" s="417"/>
      <c r="BE93" s="417"/>
      <c r="BF93" s="417"/>
      <c r="BG93" s="417"/>
      <c r="BH93" s="417"/>
      <c r="BI93" s="417"/>
      <c r="BJ93" s="417"/>
    </row>
    <row r="94" spans="1:62" s="418" customFormat="1" ht="13.5" hidden="1" customHeight="1">
      <c r="A94" s="1504">
        <f>'F5 ESTUDIANTES PREVENCIÓN'!D87</f>
        <v>0</v>
      </c>
      <c r="B94" s="1504">
        <f>'F5 ESTUDIANTES PREVENCIÓN'!A87</f>
        <v>0</v>
      </c>
      <c r="C94" s="1511">
        <f>'F5 ESTUDIANTES PREVENCIÓN'!F87</f>
        <v>0</v>
      </c>
      <c r="D94" s="1512">
        <f>'F5 ESTUDIANTES PREVENCIÓN'!G87</f>
        <v>0</v>
      </c>
      <c r="E94" s="1504">
        <f>'F5 ESTUDIANTES PREVENCIÓN'!K87</f>
        <v>0</v>
      </c>
      <c r="F94" s="1504">
        <f>'F5 ESTUDIANTES PREVENCIÓN'!J87</f>
        <v>0</v>
      </c>
      <c r="G94" s="1513">
        <f>'F5 ESTUDIANTES PREVENCIÓN'!L87</f>
        <v>0</v>
      </c>
      <c r="H94" s="1504">
        <f>'F5 ESTUDIANTES PREVENCIÓN'!M87</f>
        <v>0</v>
      </c>
      <c r="I94" s="1514">
        <f>'F5 ESTUDIANTES PREVENCIÓN'!N87</f>
        <v>0</v>
      </c>
      <c r="J94" s="1514">
        <f>'F5 ESTUDIANTES PREVENCIÓN'!O87</f>
        <v>0</v>
      </c>
      <c r="K94" s="1514">
        <f>'F5 ESTUDIANTES PREVENCIÓN'!P87</f>
        <v>0</v>
      </c>
      <c r="L94" s="1515">
        <f>'F5 ESTUDIANTES PREVENCIÓN'!Q87</f>
        <v>0</v>
      </c>
      <c r="M94" s="1511">
        <f>'F5 ESTUDIANTES PREVENCIÓN'!R87</f>
        <v>0</v>
      </c>
      <c r="N94" s="1504">
        <f>'F5 ESTUDIANTES PREVENCIÓN'!T87</f>
        <v>0</v>
      </c>
      <c r="O94" s="1504">
        <f>'F5 ESTUDIANTES PREVENCIÓN'!U87</f>
        <v>0</v>
      </c>
      <c r="P94" s="1504">
        <f>'F5 ESTUDIANTES PREVENCIÓN'!V87</f>
        <v>0</v>
      </c>
      <c r="Q94" s="1504">
        <f>'F5 ESTUDIANTES PREVENCIÓN'!AU87</f>
        <v>0</v>
      </c>
      <c r="R94" s="1516"/>
      <c r="S94" s="1517"/>
      <c r="T94" s="1516"/>
      <c r="U94" s="1518"/>
      <c r="V94" s="1516"/>
      <c r="W94" s="1516"/>
      <c r="X94" s="1516"/>
      <c r="Y94" s="1516"/>
      <c r="Z94" s="1516"/>
      <c r="AA94" s="1516"/>
      <c r="AB94" s="1516"/>
      <c r="AC94" s="1516"/>
      <c r="AD94" s="1516"/>
      <c r="AE94" s="1516"/>
      <c r="AF94" s="1516"/>
      <c r="AG94" s="1516"/>
      <c r="AH94" s="1516"/>
      <c r="AI94" s="1516"/>
      <c r="AJ94" s="1516"/>
      <c r="AK94" s="1516"/>
      <c r="AL94" s="1516"/>
      <c r="AM94" s="1516"/>
      <c r="AN94" s="1516"/>
      <c r="AO94" s="1519">
        <f t="shared" si="10"/>
        <v>0</v>
      </c>
      <c r="AP94" s="1519">
        <f t="shared" si="15"/>
        <v>0</v>
      </c>
      <c r="AQ94" s="1520" t="str">
        <f t="shared" si="11"/>
        <v/>
      </c>
      <c r="AR94" s="1519">
        <f t="shared" si="12"/>
        <v>0</v>
      </c>
      <c r="AS94" s="1519">
        <f t="shared" si="16"/>
        <v>0</v>
      </c>
      <c r="AT94" s="1520" t="str">
        <f t="shared" si="13"/>
        <v/>
      </c>
      <c r="AU94" s="1519">
        <f t="shared" si="17"/>
        <v>0</v>
      </c>
      <c r="AV94" s="1519">
        <f t="shared" si="18"/>
        <v>0</v>
      </c>
      <c r="AW94" s="1520" t="str">
        <f t="shared" si="14"/>
        <v/>
      </c>
      <c r="AX94" s="1521"/>
      <c r="BC94" s="417"/>
      <c r="BD94" s="417"/>
      <c r="BE94" s="417"/>
      <c r="BF94" s="417"/>
      <c r="BG94" s="417"/>
      <c r="BH94" s="417"/>
      <c r="BI94" s="417"/>
      <c r="BJ94" s="417"/>
    </row>
    <row r="95" spans="1:62" s="418" customFormat="1" ht="13.5" hidden="1" customHeight="1">
      <c r="A95" s="1504">
        <f>'F5 ESTUDIANTES PREVENCIÓN'!D88</f>
        <v>0</v>
      </c>
      <c r="B95" s="1504">
        <f>'F5 ESTUDIANTES PREVENCIÓN'!A88</f>
        <v>0</v>
      </c>
      <c r="C95" s="1511">
        <f>'F5 ESTUDIANTES PREVENCIÓN'!F88</f>
        <v>0</v>
      </c>
      <c r="D95" s="1512">
        <f>'F5 ESTUDIANTES PREVENCIÓN'!G88</f>
        <v>0</v>
      </c>
      <c r="E95" s="1504">
        <f>'F5 ESTUDIANTES PREVENCIÓN'!K88</f>
        <v>0</v>
      </c>
      <c r="F95" s="1504">
        <f>'F5 ESTUDIANTES PREVENCIÓN'!J88</f>
        <v>0</v>
      </c>
      <c r="G95" s="1513">
        <f>'F5 ESTUDIANTES PREVENCIÓN'!L88</f>
        <v>0</v>
      </c>
      <c r="H95" s="1504">
        <f>'F5 ESTUDIANTES PREVENCIÓN'!M88</f>
        <v>0</v>
      </c>
      <c r="I95" s="1514">
        <f>'F5 ESTUDIANTES PREVENCIÓN'!N88</f>
        <v>0</v>
      </c>
      <c r="J95" s="1514">
        <f>'F5 ESTUDIANTES PREVENCIÓN'!O88</f>
        <v>0</v>
      </c>
      <c r="K95" s="1514">
        <f>'F5 ESTUDIANTES PREVENCIÓN'!P88</f>
        <v>0</v>
      </c>
      <c r="L95" s="1515">
        <f>'F5 ESTUDIANTES PREVENCIÓN'!Q88</f>
        <v>0</v>
      </c>
      <c r="M95" s="1511">
        <f>'F5 ESTUDIANTES PREVENCIÓN'!R88</f>
        <v>0</v>
      </c>
      <c r="N95" s="1504">
        <f>'F5 ESTUDIANTES PREVENCIÓN'!T88</f>
        <v>0</v>
      </c>
      <c r="O95" s="1504">
        <f>'F5 ESTUDIANTES PREVENCIÓN'!U88</f>
        <v>0</v>
      </c>
      <c r="P95" s="1504">
        <f>'F5 ESTUDIANTES PREVENCIÓN'!V88</f>
        <v>0</v>
      </c>
      <c r="Q95" s="1504">
        <f>'F5 ESTUDIANTES PREVENCIÓN'!AU88</f>
        <v>0</v>
      </c>
      <c r="R95" s="1516"/>
      <c r="S95" s="1517"/>
      <c r="T95" s="1516"/>
      <c r="U95" s="1518"/>
      <c r="V95" s="1516"/>
      <c r="W95" s="1516"/>
      <c r="X95" s="1516"/>
      <c r="Y95" s="1516"/>
      <c r="Z95" s="1516"/>
      <c r="AA95" s="1516"/>
      <c r="AB95" s="1516"/>
      <c r="AC95" s="1516"/>
      <c r="AD95" s="1516"/>
      <c r="AE95" s="1516"/>
      <c r="AF95" s="1516"/>
      <c r="AG95" s="1516"/>
      <c r="AH95" s="1516"/>
      <c r="AI95" s="1516"/>
      <c r="AJ95" s="1516"/>
      <c r="AK95" s="1516"/>
      <c r="AL95" s="1516"/>
      <c r="AM95" s="1516"/>
      <c r="AN95" s="1516"/>
      <c r="AO95" s="1519">
        <f t="shared" si="10"/>
        <v>0</v>
      </c>
      <c r="AP95" s="1519">
        <f t="shared" si="15"/>
        <v>0</v>
      </c>
      <c r="AQ95" s="1520" t="str">
        <f t="shared" si="11"/>
        <v/>
      </c>
      <c r="AR95" s="1519">
        <f t="shared" si="12"/>
        <v>0</v>
      </c>
      <c r="AS95" s="1519">
        <f t="shared" si="16"/>
        <v>0</v>
      </c>
      <c r="AT95" s="1520" t="str">
        <f t="shared" si="13"/>
        <v/>
      </c>
      <c r="AU95" s="1519">
        <f t="shared" si="17"/>
        <v>0</v>
      </c>
      <c r="AV95" s="1519">
        <f t="shared" si="18"/>
        <v>0</v>
      </c>
      <c r="AW95" s="1520" t="str">
        <f t="shared" si="14"/>
        <v/>
      </c>
      <c r="AX95" s="1521"/>
      <c r="BC95" s="417"/>
      <c r="BD95" s="417"/>
      <c r="BE95" s="417"/>
      <c r="BF95" s="417"/>
      <c r="BG95" s="417"/>
      <c r="BH95" s="417"/>
      <c r="BI95" s="417"/>
      <c r="BJ95" s="417"/>
    </row>
    <row r="96" spans="1:62" s="418" customFormat="1" ht="13.5" hidden="1" customHeight="1">
      <c r="A96" s="1504">
        <f>'F5 ESTUDIANTES PREVENCIÓN'!D89</f>
        <v>0</v>
      </c>
      <c r="B96" s="1504">
        <f>'F5 ESTUDIANTES PREVENCIÓN'!A89</f>
        <v>0</v>
      </c>
      <c r="C96" s="1511">
        <f>'F5 ESTUDIANTES PREVENCIÓN'!F89</f>
        <v>0</v>
      </c>
      <c r="D96" s="1512">
        <f>'F5 ESTUDIANTES PREVENCIÓN'!G89</f>
        <v>0</v>
      </c>
      <c r="E96" s="1504">
        <f>'F5 ESTUDIANTES PREVENCIÓN'!K89</f>
        <v>0</v>
      </c>
      <c r="F96" s="1504">
        <f>'F5 ESTUDIANTES PREVENCIÓN'!J89</f>
        <v>0</v>
      </c>
      <c r="G96" s="1513">
        <f>'F5 ESTUDIANTES PREVENCIÓN'!L89</f>
        <v>0</v>
      </c>
      <c r="H96" s="1504">
        <f>'F5 ESTUDIANTES PREVENCIÓN'!M89</f>
        <v>0</v>
      </c>
      <c r="I96" s="1514">
        <f>'F5 ESTUDIANTES PREVENCIÓN'!N89</f>
        <v>0</v>
      </c>
      <c r="J96" s="1514">
        <f>'F5 ESTUDIANTES PREVENCIÓN'!O89</f>
        <v>0</v>
      </c>
      <c r="K96" s="1514">
        <f>'F5 ESTUDIANTES PREVENCIÓN'!P89</f>
        <v>0</v>
      </c>
      <c r="L96" s="1515">
        <f>'F5 ESTUDIANTES PREVENCIÓN'!Q89</f>
        <v>0</v>
      </c>
      <c r="M96" s="1511">
        <f>'F5 ESTUDIANTES PREVENCIÓN'!R89</f>
        <v>0</v>
      </c>
      <c r="N96" s="1504">
        <f>'F5 ESTUDIANTES PREVENCIÓN'!T89</f>
        <v>0</v>
      </c>
      <c r="O96" s="1504">
        <f>'F5 ESTUDIANTES PREVENCIÓN'!U89</f>
        <v>0</v>
      </c>
      <c r="P96" s="1504">
        <f>'F5 ESTUDIANTES PREVENCIÓN'!V89</f>
        <v>0</v>
      </c>
      <c r="Q96" s="1504">
        <f>'F5 ESTUDIANTES PREVENCIÓN'!AU89</f>
        <v>0</v>
      </c>
      <c r="R96" s="1516"/>
      <c r="S96" s="1517"/>
      <c r="T96" s="1516"/>
      <c r="U96" s="1518"/>
      <c r="V96" s="1516"/>
      <c r="W96" s="1516"/>
      <c r="X96" s="1516"/>
      <c r="Y96" s="1516"/>
      <c r="Z96" s="1516"/>
      <c r="AA96" s="1516"/>
      <c r="AB96" s="1516"/>
      <c r="AC96" s="1516"/>
      <c r="AD96" s="1516"/>
      <c r="AE96" s="1516"/>
      <c r="AF96" s="1516"/>
      <c r="AG96" s="1516"/>
      <c r="AH96" s="1516"/>
      <c r="AI96" s="1516"/>
      <c r="AJ96" s="1516"/>
      <c r="AK96" s="1516"/>
      <c r="AL96" s="1516"/>
      <c r="AM96" s="1516"/>
      <c r="AN96" s="1516"/>
      <c r="AO96" s="1519">
        <f t="shared" si="10"/>
        <v>0</v>
      </c>
      <c r="AP96" s="1519">
        <f t="shared" si="15"/>
        <v>0</v>
      </c>
      <c r="AQ96" s="1520" t="str">
        <f t="shared" si="11"/>
        <v/>
      </c>
      <c r="AR96" s="1519">
        <f t="shared" si="12"/>
        <v>0</v>
      </c>
      <c r="AS96" s="1519">
        <f t="shared" si="16"/>
        <v>0</v>
      </c>
      <c r="AT96" s="1520" t="str">
        <f t="shared" si="13"/>
        <v/>
      </c>
      <c r="AU96" s="1519">
        <f t="shared" si="17"/>
        <v>0</v>
      </c>
      <c r="AV96" s="1519">
        <f t="shared" si="18"/>
        <v>0</v>
      </c>
      <c r="AW96" s="1520" t="str">
        <f t="shared" si="14"/>
        <v/>
      </c>
      <c r="AX96" s="1521"/>
      <c r="BC96" s="417"/>
      <c r="BD96" s="417"/>
      <c r="BE96" s="417"/>
      <c r="BF96" s="417"/>
      <c r="BG96" s="417"/>
      <c r="BH96" s="417"/>
      <c r="BI96" s="417"/>
      <c r="BJ96" s="417"/>
    </row>
    <row r="97" spans="1:62" s="418" customFormat="1" ht="13.5" hidden="1" customHeight="1">
      <c r="A97" s="1504">
        <f>'F5 ESTUDIANTES PREVENCIÓN'!D90</f>
        <v>0</v>
      </c>
      <c r="B97" s="1504">
        <f>'F5 ESTUDIANTES PREVENCIÓN'!A90</f>
        <v>0</v>
      </c>
      <c r="C97" s="1511">
        <f>'F5 ESTUDIANTES PREVENCIÓN'!F90</f>
        <v>0</v>
      </c>
      <c r="D97" s="1512">
        <f>'F5 ESTUDIANTES PREVENCIÓN'!G90</f>
        <v>0</v>
      </c>
      <c r="E97" s="1504">
        <f>'F5 ESTUDIANTES PREVENCIÓN'!K90</f>
        <v>0</v>
      </c>
      <c r="F97" s="1504">
        <f>'F5 ESTUDIANTES PREVENCIÓN'!J90</f>
        <v>0</v>
      </c>
      <c r="G97" s="1513">
        <f>'F5 ESTUDIANTES PREVENCIÓN'!L90</f>
        <v>0</v>
      </c>
      <c r="H97" s="1504">
        <f>'F5 ESTUDIANTES PREVENCIÓN'!M90</f>
        <v>0</v>
      </c>
      <c r="I97" s="1514">
        <f>'F5 ESTUDIANTES PREVENCIÓN'!N90</f>
        <v>0</v>
      </c>
      <c r="J97" s="1514">
        <f>'F5 ESTUDIANTES PREVENCIÓN'!O90</f>
        <v>0</v>
      </c>
      <c r="K97" s="1514">
        <f>'F5 ESTUDIANTES PREVENCIÓN'!P90</f>
        <v>0</v>
      </c>
      <c r="L97" s="1515">
        <f>'F5 ESTUDIANTES PREVENCIÓN'!Q90</f>
        <v>0</v>
      </c>
      <c r="M97" s="1511">
        <f>'F5 ESTUDIANTES PREVENCIÓN'!R90</f>
        <v>0</v>
      </c>
      <c r="N97" s="1504">
        <f>'F5 ESTUDIANTES PREVENCIÓN'!T90</f>
        <v>0</v>
      </c>
      <c r="O97" s="1504">
        <f>'F5 ESTUDIANTES PREVENCIÓN'!U90</f>
        <v>0</v>
      </c>
      <c r="P97" s="1504">
        <f>'F5 ESTUDIANTES PREVENCIÓN'!V90</f>
        <v>0</v>
      </c>
      <c r="Q97" s="1504">
        <f>'F5 ESTUDIANTES PREVENCIÓN'!AU90</f>
        <v>0</v>
      </c>
      <c r="R97" s="1516"/>
      <c r="S97" s="1517"/>
      <c r="T97" s="1516"/>
      <c r="U97" s="1518"/>
      <c r="V97" s="1516"/>
      <c r="W97" s="1516"/>
      <c r="X97" s="1516"/>
      <c r="Y97" s="1516"/>
      <c r="Z97" s="1516"/>
      <c r="AA97" s="1516"/>
      <c r="AB97" s="1516"/>
      <c r="AC97" s="1516"/>
      <c r="AD97" s="1516"/>
      <c r="AE97" s="1516"/>
      <c r="AF97" s="1516"/>
      <c r="AG97" s="1516"/>
      <c r="AH97" s="1516"/>
      <c r="AI97" s="1516"/>
      <c r="AJ97" s="1516"/>
      <c r="AK97" s="1516"/>
      <c r="AL97" s="1516"/>
      <c r="AM97" s="1516"/>
      <c r="AN97" s="1516"/>
      <c r="AO97" s="1519">
        <f t="shared" si="10"/>
        <v>0</v>
      </c>
      <c r="AP97" s="1519">
        <f t="shared" si="15"/>
        <v>0</v>
      </c>
      <c r="AQ97" s="1520" t="str">
        <f t="shared" si="11"/>
        <v/>
      </c>
      <c r="AR97" s="1519">
        <f t="shared" si="12"/>
        <v>0</v>
      </c>
      <c r="AS97" s="1519">
        <f t="shared" si="16"/>
        <v>0</v>
      </c>
      <c r="AT97" s="1520" t="str">
        <f t="shared" si="13"/>
        <v/>
      </c>
      <c r="AU97" s="1519">
        <f t="shared" si="17"/>
        <v>0</v>
      </c>
      <c r="AV97" s="1519">
        <f t="shared" si="18"/>
        <v>0</v>
      </c>
      <c r="AW97" s="1520" t="str">
        <f t="shared" si="14"/>
        <v/>
      </c>
      <c r="AX97" s="1521"/>
      <c r="BC97" s="417"/>
      <c r="BD97" s="417"/>
      <c r="BE97" s="417"/>
      <c r="BF97" s="417"/>
      <c r="BG97" s="417"/>
      <c r="BH97" s="417"/>
      <c r="BI97" s="417"/>
      <c r="BJ97" s="417"/>
    </row>
    <row r="98" spans="1:62" s="418" customFormat="1" ht="13.5" hidden="1" customHeight="1">
      <c r="A98" s="1504">
        <f>'F5 ESTUDIANTES PREVENCIÓN'!D91</f>
        <v>0</v>
      </c>
      <c r="B98" s="1504">
        <f>'F5 ESTUDIANTES PREVENCIÓN'!A91</f>
        <v>0</v>
      </c>
      <c r="C98" s="1511">
        <f>'F5 ESTUDIANTES PREVENCIÓN'!F91</f>
        <v>0</v>
      </c>
      <c r="D98" s="1512">
        <f>'F5 ESTUDIANTES PREVENCIÓN'!G91</f>
        <v>0</v>
      </c>
      <c r="E98" s="1504">
        <f>'F5 ESTUDIANTES PREVENCIÓN'!K91</f>
        <v>0</v>
      </c>
      <c r="F98" s="1504">
        <f>'F5 ESTUDIANTES PREVENCIÓN'!J91</f>
        <v>0</v>
      </c>
      <c r="G98" s="1513">
        <f>'F5 ESTUDIANTES PREVENCIÓN'!L91</f>
        <v>0</v>
      </c>
      <c r="H98" s="1504">
        <f>'F5 ESTUDIANTES PREVENCIÓN'!M91</f>
        <v>0</v>
      </c>
      <c r="I98" s="1514">
        <f>'F5 ESTUDIANTES PREVENCIÓN'!N91</f>
        <v>0</v>
      </c>
      <c r="J98" s="1514">
        <f>'F5 ESTUDIANTES PREVENCIÓN'!O91</f>
        <v>0</v>
      </c>
      <c r="K98" s="1514">
        <f>'F5 ESTUDIANTES PREVENCIÓN'!P91</f>
        <v>0</v>
      </c>
      <c r="L98" s="1515">
        <f>'F5 ESTUDIANTES PREVENCIÓN'!Q91</f>
        <v>0</v>
      </c>
      <c r="M98" s="1511">
        <f>'F5 ESTUDIANTES PREVENCIÓN'!R91</f>
        <v>0</v>
      </c>
      <c r="N98" s="1504">
        <f>'F5 ESTUDIANTES PREVENCIÓN'!T91</f>
        <v>0</v>
      </c>
      <c r="O98" s="1504">
        <f>'F5 ESTUDIANTES PREVENCIÓN'!U91</f>
        <v>0</v>
      </c>
      <c r="P98" s="1504">
        <f>'F5 ESTUDIANTES PREVENCIÓN'!V91</f>
        <v>0</v>
      </c>
      <c r="Q98" s="1504">
        <f>'F5 ESTUDIANTES PREVENCIÓN'!AU91</f>
        <v>0</v>
      </c>
      <c r="R98" s="1516"/>
      <c r="S98" s="1517"/>
      <c r="T98" s="1516"/>
      <c r="U98" s="1518"/>
      <c r="V98" s="1516"/>
      <c r="W98" s="1516"/>
      <c r="X98" s="1516"/>
      <c r="Y98" s="1516"/>
      <c r="Z98" s="1516"/>
      <c r="AA98" s="1516"/>
      <c r="AB98" s="1516"/>
      <c r="AC98" s="1516"/>
      <c r="AD98" s="1516"/>
      <c r="AE98" s="1516"/>
      <c r="AF98" s="1516"/>
      <c r="AG98" s="1516"/>
      <c r="AH98" s="1516"/>
      <c r="AI98" s="1516"/>
      <c r="AJ98" s="1516"/>
      <c r="AK98" s="1516"/>
      <c r="AL98" s="1516"/>
      <c r="AM98" s="1516"/>
      <c r="AN98" s="1516"/>
      <c r="AO98" s="1519">
        <f t="shared" si="10"/>
        <v>0</v>
      </c>
      <c r="AP98" s="1519">
        <f t="shared" si="15"/>
        <v>0</v>
      </c>
      <c r="AQ98" s="1520" t="str">
        <f t="shared" si="11"/>
        <v/>
      </c>
      <c r="AR98" s="1519">
        <f t="shared" si="12"/>
        <v>0</v>
      </c>
      <c r="AS98" s="1519">
        <f t="shared" si="16"/>
        <v>0</v>
      </c>
      <c r="AT98" s="1520" t="str">
        <f t="shared" si="13"/>
        <v/>
      </c>
      <c r="AU98" s="1519">
        <f t="shared" si="17"/>
        <v>0</v>
      </c>
      <c r="AV98" s="1519">
        <f t="shared" si="18"/>
        <v>0</v>
      </c>
      <c r="AW98" s="1520" t="str">
        <f t="shared" si="14"/>
        <v/>
      </c>
      <c r="AX98" s="1521"/>
      <c r="BC98" s="417"/>
      <c r="BD98" s="417"/>
      <c r="BE98" s="417"/>
      <c r="BF98" s="417"/>
      <c r="BG98" s="417"/>
      <c r="BH98" s="417"/>
      <c r="BI98" s="417"/>
      <c r="BJ98" s="417"/>
    </row>
    <row r="99" spans="1:62" s="418" customFormat="1" ht="13.5" hidden="1" customHeight="1">
      <c r="A99" s="1504">
        <f>'F5 ESTUDIANTES PREVENCIÓN'!D92</f>
        <v>0</v>
      </c>
      <c r="B99" s="1504">
        <f>'F5 ESTUDIANTES PREVENCIÓN'!A92</f>
        <v>0</v>
      </c>
      <c r="C99" s="1511">
        <f>'F5 ESTUDIANTES PREVENCIÓN'!F92</f>
        <v>0</v>
      </c>
      <c r="D99" s="1512">
        <f>'F5 ESTUDIANTES PREVENCIÓN'!G92</f>
        <v>0</v>
      </c>
      <c r="E99" s="1504">
        <f>'F5 ESTUDIANTES PREVENCIÓN'!K92</f>
        <v>0</v>
      </c>
      <c r="F99" s="1504">
        <f>'F5 ESTUDIANTES PREVENCIÓN'!J92</f>
        <v>0</v>
      </c>
      <c r="G99" s="1513">
        <f>'F5 ESTUDIANTES PREVENCIÓN'!L92</f>
        <v>0</v>
      </c>
      <c r="H99" s="1504">
        <f>'F5 ESTUDIANTES PREVENCIÓN'!M92</f>
        <v>0</v>
      </c>
      <c r="I99" s="1514">
        <f>'F5 ESTUDIANTES PREVENCIÓN'!N92</f>
        <v>0</v>
      </c>
      <c r="J99" s="1514">
        <f>'F5 ESTUDIANTES PREVENCIÓN'!O92</f>
        <v>0</v>
      </c>
      <c r="K99" s="1514">
        <f>'F5 ESTUDIANTES PREVENCIÓN'!P92</f>
        <v>0</v>
      </c>
      <c r="L99" s="1515">
        <f>'F5 ESTUDIANTES PREVENCIÓN'!Q92</f>
        <v>0</v>
      </c>
      <c r="M99" s="1511">
        <f>'F5 ESTUDIANTES PREVENCIÓN'!R92</f>
        <v>0</v>
      </c>
      <c r="N99" s="1504">
        <f>'F5 ESTUDIANTES PREVENCIÓN'!T92</f>
        <v>0</v>
      </c>
      <c r="O99" s="1504">
        <f>'F5 ESTUDIANTES PREVENCIÓN'!U92</f>
        <v>0</v>
      </c>
      <c r="P99" s="1504">
        <f>'F5 ESTUDIANTES PREVENCIÓN'!V92</f>
        <v>0</v>
      </c>
      <c r="Q99" s="1504">
        <f>'F5 ESTUDIANTES PREVENCIÓN'!AU92</f>
        <v>0</v>
      </c>
      <c r="R99" s="1516"/>
      <c r="S99" s="1517"/>
      <c r="T99" s="1516"/>
      <c r="U99" s="1518"/>
      <c r="V99" s="1516"/>
      <c r="W99" s="1516"/>
      <c r="X99" s="1516"/>
      <c r="Y99" s="1516"/>
      <c r="Z99" s="1516"/>
      <c r="AA99" s="1516"/>
      <c r="AB99" s="1516"/>
      <c r="AC99" s="1516"/>
      <c r="AD99" s="1516"/>
      <c r="AE99" s="1516"/>
      <c r="AF99" s="1516"/>
      <c r="AG99" s="1516"/>
      <c r="AH99" s="1516"/>
      <c r="AI99" s="1516"/>
      <c r="AJ99" s="1516"/>
      <c r="AK99" s="1516"/>
      <c r="AL99" s="1516"/>
      <c r="AM99" s="1516"/>
      <c r="AN99" s="1516"/>
      <c r="AO99" s="1519">
        <f t="shared" si="10"/>
        <v>0</v>
      </c>
      <c r="AP99" s="1519">
        <f t="shared" si="15"/>
        <v>0</v>
      </c>
      <c r="AQ99" s="1520" t="str">
        <f t="shared" si="11"/>
        <v/>
      </c>
      <c r="AR99" s="1519">
        <f t="shared" si="12"/>
        <v>0</v>
      </c>
      <c r="AS99" s="1519">
        <f t="shared" si="16"/>
        <v>0</v>
      </c>
      <c r="AT99" s="1520" t="str">
        <f t="shared" si="13"/>
        <v/>
      </c>
      <c r="AU99" s="1519">
        <f t="shared" si="17"/>
        <v>0</v>
      </c>
      <c r="AV99" s="1519">
        <f t="shared" si="18"/>
        <v>0</v>
      </c>
      <c r="AW99" s="1520" t="str">
        <f t="shared" si="14"/>
        <v/>
      </c>
      <c r="AX99" s="1521"/>
      <c r="BC99" s="417"/>
      <c r="BD99" s="417"/>
      <c r="BE99" s="417"/>
      <c r="BF99" s="417"/>
      <c r="BG99" s="417"/>
      <c r="BH99" s="417"/>
      <c r="BI99" s="417"/>
      <c r="BJ99" s="417"/>
    </row>
    <row r="100" spans="1:62" s="418" customFormat="1" ht="13.5" hidden="1" customHeight="1">
      <c r="A100" s="1504">
        <f>'F5 ESTUDIANTES PREVENCIÓN'!D93</f>
        <v>0</v>
      </c>
      <c r="B100" s="1504">
        <f>'F5 ESTUDIANTES PREVENCIÓN'!A93</f>
        <v>0</v>
      </c>
      <c r="C100" s="1511">
        <f>'F5 ESTUDIANTES PREVENCIÓN'!F93</f>
        <v>0</v>
      </c>
      <c r="D100" s="1512">
        <f>'F5 ESTUDIANTES PREVENCIÓN'!G93</f>
        <v>0</v>
      </c>
      <c r="E100" s="1504">
        <f>'F5 ESTUDIANTES PREVENCIÓN'!K93</f>
        <v>0</v>
      </c>
      <c r="F100" s="1504">
        <f>'F5 ESTUDIANTES PREVENCIÓN'!J93</f>
        <v>0</v>
      </c>
      <c r="G100" s="1513">
        <f>'F5 ESTUDIANTES PREVENCIÓN'!L93</f>
        <v>0</v>
      </c>
      <c r="H100" s="1504">
        <f>'F5 ESTUDIANTES PREVENCIÓN'!M93</f>
        <v>0</v>
      </c>
      <c r="I100" s="1514">
        <f>'F5 ESTUDIANTES PREVENCIÓN'!N93</f>
        <v>0</v>
      </c>
      <c r="J100" s="1514">
        <f>'F5 ESTUDIANTES PREVENCIÓN'!O93</f>
        <v>0</v>
      </c>
      <c r="K100" s="1514">
        <f>'F5 ESTUDIANTES PREVENCIÓN'!P93</f>
        <v>0</v>
      </c>
      <c r="L100" s="1515">
        <f>'F5 ESTUDIANTES PREVENCIÓN'!Q93</f>
        <v>0</v>
      </c>
      <c r="M100" s="1511">
        <f>'F5 ESTUDIANTES PREVENCIÓN'!R93</f>
        <v>0</v>
      </c>
      <c r="N100" s="1504">
        <f>'F5 ESTUDIANTES PREVENCIÓN'!T93</f>
        <v>0</v>
      </c>
      <c r="O100" s="1504">
        <f>'F5 ESTUDIANTES PREVENCIÓN'!U93</f>
        <v>0</v>
      </c>
      <c r="P100" s="1504">
        <f>'F5 ESTUDIANTES PREVENCIÓN'!V93</f>
        <v>0</v>
      </c>
      <c r="Q100" s="1504">
        <f>'F5 ESTUDIANTES PREVENCIÓN'!AU93</f>
        <v>0</v>
      </c>
      <c r="R100" s="1516"/>
      <c r="S100" s="1517"/>
      <c r="T100" s="1516"/>
      <c r="U100" s="1518"/>
      <c r="V100" s="1516"/>
      <c r="W100" s="1516"/>
      <c r="X100" s="1516"/>
      <c r="Y100" s="1516"/>
      <c r="Z100" s="1516"/>
      <c r="AA100" s="1516"/>
      <c r="AB100" s="1516"/>
      <c r="AC100" s="1516"/>
      <c r="AD100" s="1516"/>
      <c r="AE100" s="1516"/>
      <c r="AF100" s="1516"/>
      <c r="AG100" s="1516"/>
      <c r="AH100" s="1516"/>
      <c r="AI100" s="1516"/>
      <c r="AJ100" s="1516"/>
      <c r="AK100" s="1516"/>
      <c r="AL100" s="1516"/>
      <c r="AM100" s="1516"/>
      <c r="AN100" s="1516"/>
      <c r="AO100" s="1519">
        <f t="shared" si="10"/>
        <v>0</v>
      </c>
      <c r="AP100" s="1519">
        <f t="shared" si="15"/>
        <v>0</v>
      </c>
      <c r="AQ100" s="1520" t="str">
        <f t="shared" si="11"/>
        <v/>
      </c>
      <c r="AR100" s="1519">
        <f t="shared" si="12"/>
        <v>0</v>
      </c>
      <c r="AS100" s="1519">
        <f t="shared" si="16"/>
        <v>0</v>
      </c>
      <c r="AT100" s="1520" t="str">
        <f t="shared" si="13"/>
        <v/>
      </c>
      <c r="AU100" s="1519">
        <f t="shared" si="17"/>
        <v>0</v>
      </c>
      <c r="AV100" s="1519">
        <f t="shared" si="18"/>
        <v>0</v>
      </c>
      <c r="AW100" s="1520" t="str">
        <f t="shared" si="14"/>
        <v/>
      </c>
      <c r="AX100" s="1521"/>
      <c r="BC100" s="417"/>
      <c r="BD100" s="417"/>
      <c r="BE100" s="417"/>
      <c r="BF100" s="417"/>
      <c r="BG100" s="417"/>
      <c r="BH100" s="417"/>
      <c r="BI100" s="417"/>
      <c r="BJ100" s="417"/>
    </row>
    <row r="101" spans="1:62" s="418" customFormat="1" ht="13.5" hidden="1" customHeight="1">
      <c r="A101" s="1504">
        <f>'F5 ESTUDIANTES PREVENCIÓN'!D94</f>
        <v>0</v>
      </c>
      <c r="B101" s="1504">
        <f>'F5 ESTUDIANTES PREVENCIÓN'!A94</f>
        <v>0</v>
      </c>
      <c r="C101" s="1511">
        <f>'F5 ESTUDIANTES PREVENCIÓN'!F94</f>
        <v>0</v>
      </c>
      <c r="D101" s="1512">
        <f>'F5 ESTUDIANTES PREVENCIÓN'!G94</f>
        <v>0</v>
      </c>
      <c r="E101" s="1504">
        <f>'F5 ESTUDIANTES PREVENCIÓN'!K94</f>
        <v>0</v>
      </c>
      <c r="F101" s="1504">
        <f>'F5 ESTUDIANTES PREVENCIÓN'!J94</f>
        <v>0</v>
      </c>
      <c r="G101" s="1513">
        <f>'F5 ESTUDIANTES PREVENCIÓN'!L94</f>
        <v>0</v>
      </c>
      <c r="H101" s="1504">
        <f>'F5 ESTUDIANTES PREVENCIÓN'!M94</f>
        <v>0</v>
      </c>
      <c r="I101" s="1514">
        <f>'F5 ESTUDIANTES PREVENCIÓN'!N94</f>
        <v>0</v>
      </c>
      <c r="J101" s="1514">
        <f>'F5 ESTUDIANTES PREVENCIÓN'!O94</f>
        <v>0</v>
      </c>
      <c r="K101" s="1514">
        <f>'F5 ESTUDIANTES PREVENCIÓN'!P94</f>
        <v>0</v>
      </c>
      <c r="L101" s="1515">
        <f>'F5 ESTUDIANTES PREVENCIÓN'!Q94</f>
        <v>0</v>
      </c>
      <c r="M101" s="1511">
        <f>'F5 ESTUDIANTES PREVENCIÓN'!R94</f>
        <v>0</v>
      </c>
      <c r="N101" s="1504">
        <f>'F5 ESTUDIANTES PREVENCIÓN'!T94</f>
        <v>0</v>
      </c>
      <c r="O101" s="1504">
        <f>'F5 ESTUDIANTES PREVENCIÓN'!U94</f>
        <v>0</v>
      </c>
      <c r="P101" s="1504">
        <f>'F5 ESTUDIANTES PREVENCIÓN'!V94</f>
        <v>0</v>
      </c>
      <c r="Q101" s="1504">
        <f>'F5 ESTUDIANTES PREVENCIÓN'!AU94</f>
        <v>0</v>
      </c>
      <c r="R101" s="1516"/>
      <c r="S101" s="1517"/>
      <c r="T101" s="1516"/>
      <c r="U101" s="1518"/>
      <c r="V101" s="1516"/>
      <c r="W101" s="1516"/>
      <c r="X101" s="1516"/>
      <c r="Y101" s="1516"/>
      <c r="Z101" s="1516"/>
      <c r="AA101" s="1516"/>
      <c r="AB101" s="1516"/>
      <c r="AC101" s="1516"/>
      <c r="AD101" s="1516"/>
      <c r="AE101" s="1516"/>
      <c r="AF101" s="1516"/>
      <c r="AG101" s="1516"/>
      <c r="AH101" s="1516"/>
      <c r="AI101" s="1516"/>
      <c r="AJ101" s="1516"/>
      <c r="AK101" s="1516"/>
      <c r="AL101" s="1516"/>
      <c r="AM101" s="1516"/>
      <c r="AN101" s="1516"/>
      <c r="AO101" s="1519">
        <f t="shared" si="10"/>
        <v>0</v>
      </c>
      <c r="AP101" s="1519">
        <f t="shared" si="15"/>
        <v>0</v>
      </c>
      <c r="AQ101" s="1520" t="str">
        <f t="shared" si="11"/>
        <v/>
      </c>
      <c r="AR101" s="1519">
        <f t="shared" si="12"/>
        <v>0</v>
      </c>
      <c r="AS101" s="1519">
        <f t="shared" si="16"/>
        <v>0</v>
      </c>
      <c r="AT101" s="1520" t="str">
        <f t="shared" si="13"/>
        <v/>
      </c>
      <c r="AU101" s="1519">
        <f t="shared" si="17"/>
        <v>0</v>
      </c>
      <c r="AV101" s="1519">
        <f t="shared" si="18"/>
        <v>0</v>
      </c>
      <c r="AW101" s="1520" t="str">
        <f t="shared" si="14"/>
        <v/>
      </c>
      <c r="AX101" s="1521"/>
      <c r="BC101" s="417"/>
      <c r="BD101" s="417"/>
      <c r="BE101" s="417"/>
      <c r="BF101" s="417"/>
      <c r="BG101" s="417"/>
      <c r="BH101" s="417"/>
      <c r="BI101" s="417"/>
      <c r="BJ101" s="417"/>
    </row>
    <row r="102" spans="1:62" s="418" customFormat="1" ht="13.5" hidden="1" customHeight="1">
      <c r="A102" s="1504">
        <f>'F5 ESTUDIANTES PREVENCIÓN'!D95</f>
        <v>0</v>
      </c>
      <c r="B102" s="1504">
        <f>'F5 ESTUDIANTES PREVENCIÓN'!A95</f>
        <v>0</v>
      </c>
      <c r="C102" s="1511">
        <f>'F5 ESTUDIANTES PREVENCIÓN'!F95</f>
        <v>0</v>
      </c>
      <c r="D102" s="1512">
        <f>'F5 ESTUDIANTES PREVENCIÓN'!G95</f>
        <v>0</v>
      </c>
      <c r="E102" s="1504">
        <f>'F5 ESTUDIANTES PREVENCIÓN'!K95</f>
        <v>0</v>
      </c>
      <c r="F102" s="1504">
        <f>'F5 ESTUDIANTES PREVENCIÓN'!J95</f>
        <v>0</v>
      </c>
      <c r="G102" s="1513">
        <f>'F5 ESTUDIANTES PREVENCIÓN'!L95</f>
        <v>0</v>
      </c>
      <c r="H102" s="1504">
        <f>'F5 ESTUDIANTES PREVENCIÓN'!M95</f>
        <v>0</v>
      </c>
      <c r="I102" s="1514">
        <f>'F5 ESTUDIANTES PREVENCIÓN'!N95</f>
        <v>0</v>
      </c>
      <c r="J102" s="1514">
        <f>'F5 ESTUDIANTES PREVENCIÓN'!O95</f>
        <v>0</v>
      </c>
      <c r="K102" s="1514">
        <f>'F5 ESTUDIANTES PREVENCIÓN'!P95</f>
        <v>0</v>
      </c>
      <c r="L102" s="1515">
        <f>'F5 ESTUDIANTES PREVENCIÓN'!Q95</f>
        <v>0</v>
      </c>
      <c r="M102" s="1511">
        <f>'F5 ESTUDIANTES PREVENCIÓN'!R95</f>
        <v>0</v>
      </c>
      <c r="N102" s="1504">
        <f>'F5 ESTUDIANTES PREVENCIÓN'!T95</f>
        <v>0</v>
      </c>
      <c r="O102" s="1504">
        <f>'F5 ESTUDIANTES PREVENCIÓN'!U95</f>
        <v>0</v>
      </c>
      <c r="P102" s="1504">
        <f>'F5 ESTUDIANTES PREVENCIÓN'!V95</f>
        <v>0</v>
      </c>
      <c r="Q102" s="1504">
        <f>'F5 ESTUDIANTES PREVENCIÓN'!AU95</f>
        <v>0</v>
      </c>
      <c r="R102" s="1516"/>
      <c r="S102" s="1517"/>
      <c r="T102" s="1516"/>
      <c r="U102" s="1518"/>
      <c r="V102" s="1516"/>
      <c r="W102" s="1516"/>
      <c r="X102" s="1516"/>
      <c r="Y102" s="1516"/>
      <c r="Z102" s="1516"/>
      <c r="AA102" s="1516"/>
      <c r="AB102" s="1516"/>
      <c r="AC102" s="1516"/>
      <c r="AD102" s="1516"/>
      <c r="AE102" s="1516"/>
      <c r="AF102" s="1516"/>
      <c r="AG102" s="1516"/>
      <c r="AH102" s="1516"/>
      <c r="AI102" s="1516"/>
      <c r="AJ102" s="1516"/>
      <c r="AK102" s="1516"/>
      <c r="AL102" s="1516"/>
      <c r="AM102" s="1516"/>
      <c r="AN102" s="1516"/>
      <c r="AO102" s="1519">
        <f t="shared" si="10"/>
        <v>0</v>
      </c>
      <c r="AP102" s="1519">
        <f t="shared" si="15"/>
        <v>0</v>
      </c>
      <c r="AQ102" s="1520" t="str">
        <f t="shared" si="11"/>
        <v/>
      </c>
      <c r="AR102" s="1519">
        <f t="shared" si="12"/>
        <v>0</v>
      </c>
      <c r="AS102" s="1519">
        <f t="shared" si="16"/>
        <v>0</v>
      </c>
      <c r="AT102" s="1520" t="str">
        <f t="shared" si="13"/>
        <v/>
      </c>
      <c r="AU102" s="1519">
        <f t="shared" si="17"/>
        <v>0</v>
      </c>
      <c r="AV102" s="1519">
        <f t="shared" si="18"/>
        <v>0</v>
      </c>
      <c r="AW102" s="1520" t="str">
        <f t="shared" si="14"/>
        <v/>
      </c>
      <c r="AX102" s="1521"/>
      <c r="BC102" s="417"/>
      <c r="BD102" s="417"/>
      <c r="BE102" s="417"/>
      <c r="BF102" s="417"/>
      <c r="BG102" s="417"/>
      <c r="BH102" s="417"/>
      <c r="BI102" s="417"/>
      <c r="BJ102" s="417"/>
    </row>
    <row r="103" spans="1:62" s="418" customFormat="1" ht="13.5" hidden="1" customHeight="1">
      <c r="A103" s="1504">
        <f>'F5 ESTUDIANTES PREVENCIÓN'!D96</f>
        <v>0</v>
      </c>
      <c r="B103" s="1504">
        <f>'F5 ESTUDIANTES PREVENCIÓN'!A96</f>
        <v>0</v>
      </c>
      <c r="C103" s="1511">
        <f>'F5 ESTUDIANTES PREVENCIÓN'!F96</f>
        <v>0</v>
      </c>
      <c r="D103" s="1512">
        <f>'F5 ESTUDIANTES PREVENCIÓN'!G96</f>
        <v>0</v>
      </c>
      <c r="E103" s="1504">
        <f>'F5 ESTUDIANTES PREVENCIÓN'!K96</f>
        <v>0</v>
      </c>
      <c r="F103" s="1504">
        <f>'F5 ESTUDIANTES PREVENCIÓN'!J96</f>
        <v>0</v>
      </c>
      <c r="G103" s="1513">
        <f>'F5 ESTUDIANTES PREVENCIÓN'!L96</f>
        <v>0</v>
      </c>
      <c r="H103" s="1504">
        <f>'F5 ESTUDIANTES PREVENCIÓN'!M96</f>
        <v>0</v>
      </c>
      <c r="I103" s="1514">
        <f>'F5 ESTUDIANTES PREVENCIÓN'!N96</f>
        <v>0</v>
      </c>
      <c r="J103" s="1514">
        <f>'F5 ESTUDIANTES PREVENCIÓN'!O96</f>
        <v>0</v>
      </c>
      <c r="K103" s="1514">
        <f>'F5 ESTUDIANTES PREVENCIÓN'!P96</f>
        <v>0</v>
      </c>
      <c r="L103" s="1515">
        <f>'F5 ESTUDIANTES PREVENCIÓN'!Q96</f>
        <v>0</v>
      </c>
      <c r="M103" s="1511">
        <f>'F5 ESTUDIANTES PREVENCIÓN'!R96</f>
        <v>0</v>
      </c>
      <c r="N103" s="1504">
        <f>'F5 ESTUDIANTES PREVENCIÓN'!T96</f>
        <v>0</v>
      </c>
      <c r="O103" s="1504">
        <f>'F5 ESTUDIANTES PREVENCIÓN'!U96</f>
        <v>0</v>
      </c>
      <c r="P103" s="1504">
        <f>'F5 ESTUDIANTES PREVENCIÓN'!V96</f>
        <v>0</v>
      </c>
      <c r="Q103" s="1504">
        <f>'F5 ESTUDIANTES PREVENCIÓN'!AU96</f>
        <v>0</v>
      </c>
      <c r="R103" s="1516"/>
      <c r="S103" s="1517"/>
      <c r="T103" s="1516"/>
      <c r="U103" s="1518"/>
      <c r="V103" s="1516"/>
      <c r="W103" s="1516"/>
      <c r="X103" s="1516"/>
      <c r="Y103" s="1516"/>
      <c r="Z103" s="1516"/>
      <c r="AA103" s="1516"/>
      <c r="AB103" s="1516"/>
      <c r="AC103" s="1516"/>
      <c r="AD103" s="1516"/>
      <c r="AE103" s="1516"/>
      <c r="AF103" s="1516"/>
      <c r="AG103" s="1516"/>
      <c r="AH103" s="1516"/>
      <c r="AI103" s="1516"/>
      <c r="AJ103" s="1516"/>
      <c r="AK103" s="1516"/>
      <c r="AL103" s="1516"/>
      <c r="AM103" s="1516"/>
      <c r="AN103" s="1516"/>
      <c r="AO103" s="1519">
        <f t="shared" si="10"/>
        <v>0</v>
      </c>
      <c r="AP103" s="1519">
        <f t="shared" si="15"/>
        <v>0</v>
      </c>
      <c r="AQ103" s="1520" t="str">
        <f t="shared" si="11"/>
        <v/>
      </c>
      <c r="AR103" s="1519">
        <f t="shared" si="12"/>
        <v>0</v>
      </c>
      <c r="AS103" s="1519">
        <f t="shared" si="16"/>
        <v>0</v>
      </c>
      <c r="AT103" s="1520" t="str">
        <f t="shared" si="13"/>
        <v/>
      </c>
      <c r="AU103" s="1519">
        <f t="shared" si="17"/>
        <v>0</v>
      </c>
      <c r="AV103" s="1519">
        <f t="shared" si="18"/>
        <v>0</v>
      </c>
      <c r="AW103" s="1520" t="str">
        <f t="shared" si="14"/>
        <v/>
      </c>
      <c r="AX103" s="1521"/>
      <c r="BC103" s="417"/>
      <c r="BD103" s="417"/>
      <c r="BE103" s="417"/>
      <c r="BF103" s="417"/>
      <c r="BG103" s="417"/>
      <c r="BH103" s="417"/>
      <c r="BI103" s="417"/>
      <c r="BJ103" s="417"/>
    </row>
    <row r="104" spans="1:62" s="418" customFormat="1" ht="13.5" hidden="1" customHeight="1">
      <c r="A104" s="1504">
        <f>'F5 ESTUDIANTES PREVENCIÓN'!D97</f>
        <v>0</v>
      </c>
      <c r="B104" s="1504">
        <f>'F5 ESTUDIANTES PREVENCIÓN'!A97</f>
        <v>0</v>
      </c>
      <c r="C104" s="1511">
        <f>'F5 ESTUDIANTES PREVENCIÓN'!F97</f>
        <v>0</v>
      </c>
      <c r="D104" s="1512">
        <f>'F5 ESTUDIANTES PREVENCIÓN'!G97</f>
        <v>0</v>
      </c>
      <c r="E104" s="1504">
        <f>'F5 ESTUDIANTES PREVENCIÓN'!K97</f>
        <v>0</v>
      </c>
      <c r="F104" s="1504">
        <f>'F5 ESTUDIANTES PREVENCIÓN'!J97</f>
        <v>0</v>
      </c>
      <c r="G104" s="1513">
        <f>'F5 ESTUDIANTES PREVENCIÓN'!L97</f>
        <v>0</v>
      </c>
      <c r="H104" s="1504">
        <f>'F5 ESTUDIANTES PREVENCIÓN'!M97</f>
        <v>0</v>
      </c>
      <c r="I104" s="1514">
        <f>'F5 ESTUDIANTES PREVENCIÓN'!N97</f>
        <v>0</v>
      </c>
      <c r="J104" s="1514">
        <f>'F5 ESTUDIANTES PREVENCIÓN'!O97</f>
        <v>0</v>
      </c>
      <c r="K104" s="1514">
        <f>'F5 ESTUDIANTES PREVENCIÓN'!P97</f>
        <v>0</v>
      </c>
      <c r="L104" s="1515">
        <f>'F5 ESTUDIANTES PREVENCIÓN'!Q97</f>
        <v>0</v>
      </c>
      <c r="M104" s="1511">
        <f>'F5 ESTUDIANTES PREVENCIÓN'!R97</f>
        <v>0</v>
      </c>
      <c r="N104" s="1504">
        <f>'F5 ESTUDIANTES PREVENCIÓN'!T97</f>
        <v>0</v>
      </c>
      <c r="O104" s="1504">
        <f>'F5 ESTUDIANTES PREVENCIÓN'!U97</f>
        <v>0</v>
      </c>
      <c r="P104" s="1504">
        <f>'F5 ESTUDIANTES PREVENCIÓN'!V97</f>
        <v>0</v>
      </c>
      <c r="Q104" s="1504">
        <f>'F5 ESTUDIANTES PREVENCIÓN'!AU97</f>
        <v>0</v>
      </c>
      <c r="R104" s="1516"/>
      <c r="S104" s="1517"/>
      <c r="T104" s="1516"/>
      <c r="U104" s="1518"/>
      <c r="V104" s="1516"/>
      <c r="W104" s="1516"/>
      <c r="X104" s="1516"/>
      <c r="Y104" s="1516"/>
      <c r="Z104" s="1516"/>
      <c r="AA104" s="1516"/>
      <c r="AB104" s="1516"/>
      <c r="AC104" s="1516"/>
      <c r="AD104" s="1516"/>
      <c r="AE104" s="1516"/>
      <c r="AF104" s="1516"/>
      <c r="AG104" s="1516"/>
      <c r="AH104" s="1516"/>
      <c r="AI104" s="1516"/>
      <c r="AJ104" s="1516"/>
      <c r="AK104" s="1516"/>
      <c r="AL104" s="1516"/>
      <c r="AM104" s="1516"/>
      <c r="AN104" s="1516"/>
      <c r="AO104" s="1519">
        <f t="shared" si="10"/>
        <v>0</v>
      </c>
      <c r="AP104" s="1519">
        <f t="shared" si="15"/>
        <v>0</v>
      </c>
      <c r="AQ104" s="1520" t="str">
        <f t="shared" si="11"/>
        <v/>
      </c>
      <c r="AR104" s="1519">
        <f t="shared" si="12"/>
        <v>0</v>
      </c>
      <c r="AS104" s="1519">
        <f t="shared" si="16"/>
        <v>0</v>
      </c>
      <c r="AT104" s="1520" t="str">
        <f t="shared" si="13"/>
        <v/>
      </c>
      <c r="AU104" s="1519">
        <f t="shared" si="17"/>
        <v>0</v>
      </c>
      <c r="AV104" s="1519">
        <f t="shared" si="18"/>
        <v>0</v>
      </c>
      <c r="AW104" s="1520" t="str">
        <f t="shared" si="14"/>
        <v/>
      </c>
      <c r="AX104" s="1521"/>
      <c r="BC104" s="417"/>
      <c r="BD104" s="417"/>
      <c r="BE104" s="417"/>
      <c r="BF104" s="417"/>
      <c r="BG104" s="417"/>
      <c r="BH104" s="417"/>
      <c r="BI104" s="417"/>
      <c r="BJ104" s="417"/>
    </row>
    <row r="105" spans="1:62" s="418" customFormat="1" ht="13.5" hidden="1" customHeight="1">
      <c r="A105" s="1504">
        <f>'F5 ESTUDIANTES PREVENCIÓN'!D98</f>
        <v>0</v>
      </c>
      <c r="B105" s="1504">
        <f>'F5 ESTUDIANTES PREVENCIÓN'!A98</f>
        <v>0</v>
      </c>
      <c r="C105" s="1511">
        <f>'F5 ESTUDIANTES PREVENCIÓN'!F98</f>
        <v>0</v>
      </c>
      <c r="D105" s="1512">
        <f>'F5 ESTUDIANTES PREVENCIÓN'!G98</f>
        <v>0</v>
      </c>
      <c r="E105" s="1504">
        <f>'F5 ESTUDIANTES PREVENCIÓN'!K98</f>
        <v>0</v>
      </c>
      <c r="F105" s="1504">
        <f>'F5 ESTUDIANTES PREVENCIÓN'!J98</f>
        <v>0</v>
      </c>
      <c r="G105" s="1513">
        <f>'F5 ESTUDIANTES PREVENCIÓN'!L98</f>
        <v>0</v>
      </c>
      <c r="H105" s="1504">
        <f>'F5 ESTUDIANTES PREVENCIÓN'!M98</f>
        <v>0</v>
      </c>
      <c r="I105" s="1514">
        <f>'F5 ESTUDIANTES PREVENCIÓN'!N98</f>
        <v>0</v>
      </c>
      <c r="J105" s="1514">
        <f>'F5 ESTUDIANTES PREVENCIÓN'!O98</f>
        <v>0</v>
      </c>
      <c r="K105" s="1514">
        <f>'F5 ESTUDIANTES PREVENCIÓN'!P98</f>
        <v>0</v>
      </c>
      <c r="L105" s="1515">
        <f>'F5 ESTUDIANTES PREVENCIÓN'!Q98</f>
        <v>0</v>
      </c>
      <c r="M105" s="1511">
        <f>'F5 ESTUDIANTES PREVENCIÓN'!R98</f>
        <v>0</v>
      </c>
      <c r="N105" s="1504">
        <f>'F5 ESTUDIANTES PREVENCIÓN'!T98</f>
        <v>0</v>
      </c>
      <c r="O105" s="1504">
        <f>'F5 ESTUDIANTES PREVENCIÓN'!U98</f>
        <v>0</v>
      </c>
      <c r="P105" s="1504">
        <f>'F5 ESTUDIANTES PREVENCIÓN'!V98</f>
        <v>0</v>
      </c>
      <c r="Q105" s="1504">
        <f>'F5 ESTUDIANTES PREVENCIÓN'!AU98</f>
        <v>0</v>
      </c>
      <c r="R105" s="1516"/>
      <c r="S105" s="1517"/>
      <c r="T105" s="1516"/>
      <c r="U105" s="1518"/>
      <c r="V105" s="1516"/>
      <c r="W105" s="1516"/>
      <c r="X105" s="1516"/>
      <c r="Y105" s="1516"/>
      <c r="Z105" s="1516"/>
      <c r="AA105" s="1516"/>
      <c r="AB105" s="1516"/>
      <c r="AC105" s="1516"/>
      <c r="AD105" s="1516"/>
      <c r="AE105" s="1516"/>
      <c r="AF105" s="1516"/>
      <c r="AG105" s="1516"/>
      <c r="AH105" s="1516"/>
      <c r="AI105" s="1516"/>
      <c r="AJ105" s="1516"/>
      <c r="AK105" s="1516"/>
      <c r="AL105" s="1516"/>
      <c r="AM105" s="1516"/>
      <c r="AN105" s="1516"/>
      <c r="AO105" s="1519">
        <f t="shared" si="10"/>
        <v>0</v>
      </c>
      <c r="AP105" s="1519">
        <f t="shared" si="15"/>
        <v>0</v>
      </c>
      <c r="AQ105" s="1520" t="str">
        <f t="shared" si="11"/>
        <v/>
      </c>
      <c r="AR105" s="1519">
        <f t="shared" si="12"/>
        <v>0</v>
      </c>
      <c r="AS105" s="1519">
        <f t="shared" si="16"/>
        <v>0</v>
      </c>
      <c r="AT105" s="1520" t="str">
        <f t="shared" si="13"/>
        <v/>
      </c>
      <c r="AU105" s="1519">
        <f t="shared" si="17"/>
        <v>0</v>
      </c>
      <c r="AV105" s="1519">
        <f t="shared" si="18"/>
        <v>0</v>
      </c>
      <c r="AW105" s="1520" t="str">
        <f t="shared" si="14"/>
        <v/>
      </c>
      <c r="AX105" s="1521"/>
      <c r="BC105" s="417"/>
      <c r="BD105" s="417"/>
      <c r="BE105" s="417"/>
      <c r="BF105" s="417"/>
      <c r="BG105" s="417"/>
      <c r="BH105" s="417"/>
      <c r="BI105" s="417"/>
      <c r="BJ105" s="417"/>
    </row>
    <row r="106" spans="1:62" s="418" customFormat="1" ht="13.5" hidden="1" customHeight="1">
      <c r="A106" s="1504">
        <f>'F5 ESTUDIANTES PREVENCIÓN'!D99</f>
        <v>0</v>
      </c>
      <c r="B106" s="1504">
        <f>'F5 ESTUDIANTES PREVENCIÓN'!A99</f>
        <v>0</v>
      </c>
      <c r="C106" s="1511">
        <f>'F5 ESTUDIANTES PREVENCIÓN'!F99</f>
        <v>0</v>
      </c>
      <c r="D106" s="1512">
        <f>'F5 ESTUDIANTES PREVENCIÓN'!G99</f>
        <v>0</v>
      </c>
      <c r="E106" s="1504">
        <f>'F5 ESTUDIANTES PREVENCIÓN'!K99</f>
        <v>0</v>
      </c>
      <c r="F106" s="1504">
        <f>'F5 ESTUDIANTES PREVENCIÓN'!J99</f>
        <v>0</v>
      </c>
      <c r="G106" s="1513">
        <f>'F5 ESTUDIANTES PREVENCIÓN'!L99</f>
        <v>0</v>
      </c>
      <c r="H106" s="1504">
        <f>'F5 ESTUDIANTES PREVENCIÓN'!M99</f>
        <v>0</v>
      </c>
      <c r="I106" s="1514">
        <f>'F5 ESTUDIANTES PREVENCIÓN'!N99</f>
        <v>0</v>
      </c>
      <c r="J106" s="1514">
        <f>'F5 ESTUDIANTES PREVENCIÓN'!O99</f>
        <v>0</v>
      </c>
      <c r="K106" s="1514">
        <f>'F5 ESTUDIANTES PREVENCIÓN'!P99</f>
        <v>0</v>
      </c>
      <c r="L106" s="1515">
        <f>'F5 ESTUDIANTES PREVENCIÓN'!Q99</f>
        <v>0</v>
      </c>
      <c r="M106" s="1511">
        <f>'F5 ESTUDIANTES PREVENCIÓN'!R99</f>
        <v>0</v>
      </c>
      <c r="N106" s="1504">
        <f>'F5 ESTUDIANTES PREVENCIÓN'!T99</f>
        <v>0</v>
      </c>
      <c r="O106" s="1504">
        <f>'F5 ESTUDIANTES PREVENCIÓN'!U99</f>
        <v>0</v>
      </c>
      <c r="P106" s="1504">
        <f>'F5 ESTUDIANTES PREVENCIÓN'!V99</f>
        <v>0</v>
      </c>
      <c r="Q106" s="1504">
        <f>'F5 ESTUDIANTES PREVENCIÓN'!AU99</f>
        <v>0</v>
      </c>
      <c r="R106" s="1516"/>
      <c r="S106" s="1517"/>
      <c r="T106" s="1516"/>
      <c r="U106" s="1518"/>
      <c r="V106" s="1516"/>
      <c r="W106" s="1516"/>
      <c r="X106" s="1516"/>
      <c r="Y106" s="1516"/>
      <c r="Z106" s="1516"/>
      <c r="AA106" s="1516"/>
      <c r="AB106" s="1516"/>
      <c r="AC106" s="1516"/>
      <c r="AD106" s="1516"/>
      <c r="AE106" s="1516"/>
      <c r="AF106" s="1516"/>
      <c r="AG106" s="1516"/>
      <c r="AH106" s="1516"/>
      <c r="AI106" s="1516"/>
      <c r="AJ106" s="1516"/>
      <c r="AK106" s="1516"/>
      <c r="AL106" s="1516"/>
      <c r="AM106" s="1516"/>
      <c r="AN106" s="1516"/>
      <c r="AO106" s="1519">
        <f t="shared" si="10"/>
        <v>0</v>
      </c>
      <c r="AP106" s="1519">
        <f t="shared" si="15"/>
        <v>0</v>
      </c>
      <c r="AQ106" s="1520" t="str">
        <f t="shared" si="11"/>
        <v/>
      </c>
      <c r="AR106" s="1519">
        <f t="shared" si="12"/>
        <v>0</v>
      </c>
      <c r="AS106" s="1519">
        <f t="shared" si="16"/>
        <v>0</v>
      </c>
      <c r="AT106" s="1520" t="str">
        <f t="shared" si="13"/>
        <v/>
      </c>
      <c r="AU106" s="1519">
        <f t="shared" si="17"/>
        <v>0</v>
      </c>
      <c r="AV106" s="1519">
        <f t="shared" si="18"/>
        <v>0</v>
      </c>
      <c r="AW106" s="1520" t="str">
        <f t="shared" si="14"/>
        <v/>
      </c>
      <c r="AX106" s="1521"/>
      <c r="BC106" s="417"/>
      <c r="BD106" s="417"/>
      <c r="BE106" s="417"/>
      <c r="BF106" s="417"/>
      <c r="BG106" s="417"/>
      <c r="BH106" s="417"/>
      <c r="BI106" s="417"/>
      <c r="BJ106" s="417"/>
    </row>
    <row r="107" spans="1:62" s="418" customFormat="1" ht="13.5" hidden="1" customHeight="1">
      <c r="A107" s="1504">
        <f>'F5 ESTUDIANTES PREVENCIÓN'!D100</f>
        <v>0</v>
      </c>
      <c r="B107" s="1504">
        <f>'F5 ESTUDIANTES PREVENCIÓN'!A100</f>
        <v>0</v>
      </c>
      <c r="C107" s="1511">
        <f>'F5 ESTUDIANTES PREVENCIÓN'!F100</f>
        <v>0</v>
      </c>
      <c r="D107" s="1512">
        <f>'F5 ESTUDIANTES PREVENCIÓN'!G100</f>
        <v>0</v>
      </c>
      <c r="E107" s="1504">
        <f>'F5 ESTUDIANTES PREVENCIÓN'!K100</f>
        <v>0</v>
      </c>
      <c r="F107" s="1504">
        <f>'F5 ESTUDIANTES PREVENCIÓN'!J100</f>
        <v>0</v>
      </c>
      <c r="G107" s="1513">
        <f>'F5 ESTUDIANTES PREVENCIÓN'!L100</f>
        <v>0</v>
      </c>
      <c r="H107" s="1504">
        <f>'F5 ESTUDIANTES PREVENCIÓN'!M100</f>
        <v>0</v>
      </c>
      <c r="I107" s="1514">
        <f>'F5 ESTUDIANTES PREVENCIÓN'!N100</f>
        <v>0</v>
      </c>
      <c r="J107" s="1514">
        <f>'F5 ESTUDIANTES PREVENCIÓN'!O100</f>
        <v>0</v>
      </c>
      <c r="K107" s="1514">
        <f>'F5 ESTUDIANTES PREVENCIÓN'!P100</f>
        <v>0</v>
      </c>
      <c r="L107" s="1515">
        <f>'F5 ESTUDIANTES PREVENCIÓN'!Q100</f>
        <v>0</v>
      </c>
      <c r="M107" s="1511">
        <f>'F5 ESTUDIANTES PREVENCIÓN'!R100</f>
        <v>0</v>
      </c>
      <c r="N107" s="1504">
        <f>'F5 ESTUDIANTES PREVENCIÓN'!T100</f>
        <v>0</v>
      </c>
      <c r="O107" s="1504">
        <f>'F5 ESTUDIANTES PREVENCIÓN'!U100</f>
        <v>0</v>
      </c>
      <c r="P107" s="1504">
        <f>'F5 ESTUDIANTES PREVENCIÓN'!V100</f>
        <v>0</v>
      </c>
      <c r="Q107" s="1504">
        <f>'F5 ESTUDIANTES PREVENCIÓN'!AU100</f>
        <v>0</v>
      </c>
      <c r="R107" s="1516"/>
      <c r="S107" s="1517"/>
      <c r="T107" s="1516"/>
      <c r="U107" s="1518"/>
      <c r="V107" s="1516"/>
      <c r="W107" s="1516"/>
      <c r="X107" s="1516"/>
      <c r="Y107" s="1516"/>
      <c r="Z107" s="1516"/>
      <c r="AA107" s="1516"/>
      <c r="AB107" s="1516"/>
      <c r="AC107" s="1516"/>
      <c r="AD107" s="1516"/>
      <c r="AE107" s="1516"/>
      <c r="AF107" s="1516"/>
      <c r="AG107" s="1516"/>
      <c r="AH107" s="1516"/>
      <c r="AI107" s="1516"/>
      <c r="AJ107" s="1516"/>
      <c r="AK107" s="1516"/>
      <c r="AL107" s="1516"/>
      <c r="AM107" s="1516"/>
      <c r="AN107" s="1516"/>
      <c r="AO107" s="1519">
        <f t="shared" si="10"/>
        <v>0</v>
      </c>
      <c r="AP107" s="1519">
        <f t="shared" si="15"/>
        <v>0</v>
      </c>
      <c r="AQ107" s="1520" t="str">
        <f t="shared" si="11"/>
        <v/>
      </c>
      <c r="AR107" s="1519">
        <f t="shared" si="12"/>
        <v>0</v>
      </c>
      <c r="AS107" s="1519">
        <f t="shared" si="16"/>
        <v>0</v>
      </c>
      <c r="AT107" s="1520" t="str">
        <f t="shared" si="13"/>
        <v/>
      </c>
      <c r="AU107" s="1519">
        <f t="shared" si="17"/>
        <v>0</v>
      </c>
      <c r="AV107" s="1519">
        <f t="shared" si="18"/>
        <v>0</v>
      </c>
      <c r="AW107" s="1520" t="str">
        <f t="shared" si="14"/>
        <v/>
      </c>
      <c r="AX107" s="1521"/>
      <c r="BC107" s="417"/>
      <c r="BD107" s="417"/>
      <c r="BE107" s="417"/>
      <c r="BF107" s="417"/>
      <c r="BG107" s="417"/>
      <c r="BH107" s="417"/>
      <c r="BI107" s="417"/>
      <c r="BJ107" s="417"/>
    </row>
    <row r="108" spans="1:62" s="418" customFormat="1" ht="13.5" hidden="1" customHeight="1">
      <c r="A108" s="1504">
        <f>'F5 ESTUDIANTES PREVENCIÓN'!D101</f>
        <v>0</v>
      </c>
      <c r="B108" s="1504">
        <f>'F5 ESTUDIANTES PREVENCIÓN'!A101</f>
        <v>0</v>
      </c>
      <c r="C108" s="1511">
        <f>'F5 ESTUDIANTES PREVENCIÓN'!F101</f>
        <v>0</v>
      </c>
      <c r="D108" s="1512">
        <f>'F5 ESTUDIANTES PREVENCIÓN'!G101</f>
        <v>0</v>
      </c>
      <c r="E108" s="1504">
        <f>'F5 ESTUDIANTES PREVENCIÓN'!K101</f>
        <v>0</v>
      </c>
      <c r="F108" s="1504">
        <f>'F5 ESTUDIANTES PREVENCIÓN'!J101</f>
        <v>0</v>
      </c>
      <c r="G108" s="1513">
        <f>'F5 ESTUDIANTES PREVENCIÓN'!L101</f>
        <v>0</v>
      </c>
      <c r="H108" s="1504">
        <f>'F5 ESTUDIANTES PREVENCIÓN'!M101</f>
        <v>0</v>
      </c>
      <c r="I108" s="1514">
        <f>'F5 ESTUDIANTES PREVENCIÓN'!N101</f>
        <v>0</v>
      </c>
      <c r="J108" s="1514">
        <f>'F5 ESTUDIANTES PREVENCIÓN'!O101</f>
        <v>0</v>
      </c>
      <c r="K108" s="1514">
        <f>'F5 ESTUDIANTES PREVENCIÓN'!P101</f>
        <v>0</v>
      </c>
      <c r="L108" s="1515">
        <f>'F5 ESTUDIANTES PREVENCIÓN'!Q101</f>
        <v>0</v>
      </c>
      <c r="M108" s="1511">
        <f>'F5 ESTUDIANTES PREVENCIÓN'!R101</f>
        <v>0</v>
      </c>
      <c r="N108" s="1504">
        <f>'F5 ESTUDIANTES PREVENCIÓN'!T101</f>
        <v>0</v>
      </c>
      <c r="O108" s="1504">
        <f>'F5 ESTUDIANTES PREVENCIÓN'!U101</f>
        <v>0</v>
      </c>
      <c r="P108" s="1504">
        <f>'F5 ESTUDIANTES PREVENCIÓN'!V101</f>
        <v>0</v>
      </c>
      <c r="Q108" s="1504">
        <f>'F5 ESTUDIANTES PREVENCIÓN'!AU101</f>
        <v>0</v>
      </c>
      <c r="R108" s="1516"/>
      <c r="S108" s="1517"/>
      <c r="T108" s="1516"/>
      <c r="U108" s="1518"/>
      <c r="V108" s="1516"/>
      <c r="W108" s="1516"/>
      <c r="X108" s="1516"/>
      <c r="Y108" s="1516"/>
      <c r="Z108" s="1516"/>
      <c r="AA108" s="1516"/>
      <c r="AB108" s="1516"/>
      <c r="AC108" s="1516"/>
      <c r="AD108" s="1516"/>
      <c r="AE108" s="1516"/>
      <c r="AF108" s="1516"/>
      <c r="AG108" s="1516"/>
      <c r="AH108" s="1516"/>
      <c r="AI108" s="1516"/>
      <c r="AJ108" s="1516"/>
      <c r="AK108" s="1516"/>
      <c r="AL108" s="1516"/>
      <c r="AM108" s="1516"/>
      <c r="AN108" s="1516"/>
      <c r="AO108" s="1519">
        <f t="shared" si="10"/>
        <v>0</v>
      </c>
      <c r="AP108" s="1519">
        <f t="shared" si="15"/>
        <v>0</v>
      </c>
      <c r="AQ108" s="1520" t="str">
        <f t="shared" si="11"/>
        <v/>
      </c>
      <c r="AR108" s="1519">
        <f t="shared" si="12"/>
        <v>0</v>
      </c>
      <c r="AS108" s="1519">
        <f t="shared" si="16"/>
        <v>0</v>
      </c>
      <c r="AT108" s="1520" t="str">
        <f t="shared" si="13"/>
        <v/>
      </c>
      <c r="AU108" s="1519">
        <f t="shared" si="17"/>
        <v>0</v>
      </c>
      <c r="AV108" s="1519">
        <f t="shared" si="18"/>
        <v>0</v>
      </c>
      <c r="AW108" s="1520" t="str">
        <f t="shared" si="14"/>
        <v/>
      </c>
      <c r="AX108" s="1521"/>
      <c r="BC108" s="417"/>
      <c r="BD108" s="417"/>
      <c r="BE108" s="417"/>
      <c r="BF108" s="417"/>
      <c r="BG108" s="417"/>
      <c r="BH108" s="417"/>
      <c r="BI108" s="417"/>
      <c r="BJ108" s="417"/>
    </row>
    <row r="109" spans="1:62" s="418" customFormat="1" ht="13.5" hidden="1" customHeight="1">
      <c r="A109" s="1504">
        <f>'F5 ESTUDIANTES PREVENCIÓN'!D102</f>
        <v>0</v>
      </c>
      <c r="B109" s="1504">
        <f>'F5 ESTUDIANTES PREVENCIÓN'!A102</f>
        <v>0</v>
      </c>
      <c r="C109" s="1511">
        <f>'F5 ESTUDIANTES PREVENCIÓN'!F102</f>
        <v>0</v>
      </c>
      <c r="D109" s="1512">
        <f>'F5 ESTUDIANTES PREVENCIÓN'!G102</f>
        <v>0</v>
      </c>
      <c r="E109" s="1504">
        <f>'F5 ESTUDIANTES PREVENCIÓN'!K102</f>
        <v>0</v>
      </c>
      <c r="F109" s="1504">
        <f>'F5 ESTUDIANTES PREVENCIÓN'!J102</f>
        <v>0</v>
      </c>
      <c r="G109" s="1513">
        <f>'F5 ESTUDIANTES PREVENCIÓN'!L102</f>
        <v>0</v>
      </c>
      <c r="H109" s="1504">
        <f>'F5 ESTUDIANTES PREVENCIÓN'!M102</f>
        <v>0</v>
      </c>
      <c r="I109" s="1514">
        <f>'F5 ESTUDIANTES PREVENCIÓN'!N102</f>
        <v>0</v>
      </c>
      <c r="J109" s="1514">
        <f>'F5 ESTUDIANTES PREVENCIÓN'!O102</f>
        <v>0</v>
      </c>
      <c r="K109" s="1514">
        <f>'F5 ESTUDIANTES PREVENCIÓN'!P102</f>
        <v>0</v>
      </c>
      <c r="L109" s="1515">
        <f>'F5 ESTUDIANTES PREVENCIÓN'!Q102</f>
        <v>0</v>
      </c>
      <c r="M109" s="1511">
        <f>'F5 ESTUDIANTES PREVENCIÓN'!R102</f>
        <v>0</v>
      </c>
      <c r="N109" s="1504">
        <f>'F5 ESTUDIANTES PREVENCIÓN'!T102</f>
        <v>0</v>
      </c>
      <c r="O109" s="1504">
        <f>'F5 ESTUDIANTES PREVENCIÓN'!U102</f>
        <v>0</v>
      </c>
      <c r="P109" s="1504">
        <f>'F5 ESTUDIANTES PREVENCIÓN'!V102</f>
        <v>0</v>
      </c>
      <c r="Q109" s="1504">
        <f>'F5 ESTUDIANTES PREVENCIÓN'!AU102</f>
        <v>0</v>
      </c>
      <c r="R109" s="1516"/>
      <c r="S109" s="1517"/>
      <c r="T109" s="1516"/>
      <c r="U109" s="1518"/>
      <c r="V109" s="1516"/>
      <c r="W109" s="1516"/>
      <c r="X109" s="1516"/>
      <c r="Y109" s="1516"/>
      <c r="Z109" s="1516"/>
      <c r="AA109" s="1516"/>
      <c r="AB109" s="1516"/>
      <c r="AC109" s="1516"/>
      <c r="AD109" s="1516"/>
      <c r="AE109" s="1516"/>
      <c r="AF109" s="1516"/>
      <c r="AG109" s="1516"/>
      <c r="AH109" s="1516"/>
      <c r="AI109" s="1516"/>
      <c r="AJ109" s="1516"/>
      <c r="AK109" s="1516"/>
      <c r="AL109" s="1516"/>
      <c r="AM109" s="1516"/>
      <c r="AN109" s="1516"/>
      <c r="AO109" s="1519">
        <f t="shared" si="10"/>
        <v>0</v>
      </c>
      <c r="AP109" s="1519">
        <f t="shared" si="15"/>
        <v>0</v>
      </c>
      <c r="AQ109" s="1520" t="str">
        <f t="shared" si="11"/>
        <v/>
      </c>
      <c r="AR109" s="1519">
        <f t="shared" si="12"/>
        <v>0</v>
      </c>
      <c r="AS109" s="1519">
        <f t="shared" si="16"/>
        <v>0</v>
      </c>
      <c r="AT109" s="1520" t="str">
        <f t="shared" si="13"/>
        <v/>
      </c>
      <c r="AU109" s="1519">
        <f t="shared" si="17"/>
        <v>0</v>
      </c>
      <c r="AV109" s="1519">
        <f t="shared" si="18"/>
        <v>0</v>
      </c>
      <c r="AW109" s="1520" t="str">
        <f t="shared" si="14"/>
        <v/>
      </c>
      <c r="AX109" s="1521"/>
      <c r="BC109" s="417"/>
      <c r="BD109" s="417"/>
      <c r="BE109" s="417"/>
      <c r="BF109" s="417"/>
      <c r="BG109" s="417"/>
      <c r="BH109" s="417"/>
      <c r="BI109" s="417"/>
      <c r="BJ109" s="417"/>
    </row>
    <row r="110" spans="1:62" s="418" customFormat="1" ht="13.5" hidden="1" customHeight="1">
      <c r="A110" s="1504">
        <f>'F5 ESTUDIANTES PREVENCIÓN'!D103</f>
        <v>0</v>
      </c>
      <c r="B110" s="1504">
        <f>'F5 ESTUDIANTES PREVENCIÓN'!A103</f>
        <v>0</v>
      </c>
      <c r="C110" s="1511">
        <f>'F5 ESTUDIANTES PREVENCIÓN'!F103</f>
        <v>0</v>
      </c>
      <c r="D110" s="1512">
        <f>'F5 ESTUDIANTES PREVENCIÓN'!G103</f>
        <v>0</v>
      </c>
      <c r="E110" s="1504">
        <f>'F5 ESTUDIANTES PREVENCIÓN'!K103</f>
        <v>0</v>
      </c>
      <c r="F110" s="1504">
        <f>'F5 ESTUDIANTES PREVENCIÓN'!J103</f>
        <v>0</v>
      </c>
      <c r="G110" s="1513">
        <f>'F5 ESTUDIANTES PREVENCIÓN'!L103</f>
        <v>0</v>
      </c>
      <c r="H110" s="1504">
        <f>'F5 ESTUDIANTES PREVENCIÓN'!M103</f>
        <v>0</v>
      </c>
      <c r="I110" s="1514">
        <f>'F5 ESTUDIANTES PREVENCIÓN'!N103</f>
        <v>0</v>
      </c>
      <c r="J110" s="1514">
        <f>'F5 ESTUDIANTES PREVENCIÓN'!O103</f>
        <v>0</v>
      </c>
      <c r="K110" s="1514">
        <f>'F5 ESTUDIANTES PREVENCIÓN'!P103</f>
        <v>0</v>
      </c>
      <c r="L110" s="1515">
        <f>'F5 ESTUDIANTES PREVENCIÓN'!Q103</f>
        <v>0</v>
      </c>
      <c r="M110" s="1511">
        <f>'F5 ESTUDIANTES PREVENCIÓN'!R103</f>
        <v>0</v>
      </c>
      <c r="N110" s="1504">
        <f>'F5 ESTUDIANTES PREVENCIÓN'!T103</f>
        <v>0</v>
      </c>
      <c r="O110" s="1504">
        <f>'F5 ESTUDIANTES PREVENCIÓN'!U103</f>
        <v>0</v>
      </c>
      <c r="P110" s="1504">
        <f>'F5 ESTUDIANTES PREVENCIÓN'!V103</f>
        <v>0</v>
      </c>
      <c r="Q110" s="1504">
        <f>'F5 ESTUDIANTES PREVENCIÓN'!AU103</f>
        <v>0</v>
      </c>
      <c r="R110" s="1516"/>
      <c r="S110" s="1517"/>
      <c r="T110" s="1516"/>
      <c r="U110" s="1518"/>
      <c r="V110" s="1516"/>
      <c r="W110" s="1516"/>
      <c r="X110" s="1516"/>
      <c r="Y110" s="1516"/>
      <c r="Z110" s="1516"/>
      <c r="AA110" s="1516"/>
      <c r="AB110" s="1516"/>
      <c r="AC110" s="1516"/>
      <c r="AD110" s="1516"/>
      <c r="AE110" s="1516"/>
      <c r="AF110" s="1516"/>
      <c r="AG110" s="1516"/>
      <c r="AH110" s="1516"/>
      <c r="AI110" s="1516"/>
      <c r="AJ110" s="1516"/>
      <c r="AK110" s="1516"/>
      <c r="AL110" s="1516"/>
      <c r="AM110" s="1516"/>
      <c r="AN110" s="1516"/>
      <c r="AO110" s="1519">
        <f t="shared" si="10"/>
        <v>0</v>
      </c>
      <c r="AP110" s="1519">
        <f t="shared" si="15"/>
        <v>0</v>
      </c>
      <c r="AQ110" s="1520" t="str">
        <f t="shared" si="11"/>
        <v/>
      </c>
      <c r="AR110" s="1519">
        <f t="shared" si="12"/>
        <v>0</v>
      </c>
      <c r="AS110" s="1519">
        <f t="shared" si="16"/>
        <v>0</v>
      </c>
      <c r="AT110" s="1520" t="str">
        <f t="shared" si="13"/>
        <v/>
      </c>
      <c r="AU110" s="1519">
        <f t="shared" si="17"/>
        <v>0</v>
      </c>
      <c r="AV110" s="1519">
        <f t="shared" si="18"/>
        <v>0</v>
      </c>
      <c r="AW110" s="1520" t="str">
        <f t="shared" si="14"/>
        <v/>
      </c>
      <c r="AX110" s="1521"/>
      <c r="BC110" s="417"/>
      <c r="BD110" s="417"/>
      <c r="BE110" s="417"/>
      <c r="BF110" s="417"/>
      <c r="BG110" s="417"/>
      <c r="BH110" s="417"/>
      <c r="BI110" s="417"/>
      <c r="BJ110" s="417"/>
    </row>
    <row r="111" spans="1:62" s="418" customFormat="1" ht="13.5" hidden="1" customHeight="1">
      <c r="A111" s="1504">
        <f>'F5 ESTUDIANTES PREVENCIÓN'!D104</f>
        <v>0</v>
      </c>
      <c r="B111" s="1504">
        <f>'F5 ESTUDIANTES PREVENCIÓN'!A104</f>
        <v>0</v>
      </c>
      <c r="C111" s="1511">
        <f>'F5 ESTUDIANTES PREVENCIÓN'!F104</f>
        <v>0</v>
      </c>
      <c r="D111" s="1512">
        <f>'F5 ESTUDIANTES PREVENCIÓN'!G104</f>
        <v>0</v>
      </c>
      <c r="E111" s="1504">
        <f>'F5 ESTUDIANTES PREVENCIÓN'!K104</f>
        <v>0</v>
      </c>
      <c r="F111" s="1504">
        <f>'F5 ESTUDIANTES PREVENCIÓN'!J104</f>
        <v>0</v>
      </c>
      <c r="G111" s="1513">
        <f>'F5 ESTUDIANTES PREVENCIÓN'!L104</f>
        <v>0</v>
      </c>
      <c r="H111" s="1504">
        <f>'F5 ESTUDIANTES PREVENCIÓN'!M104</f>
        <v>0</v>
      </c>
      <c r="I111" s="1514">
        <f>'F5 ESTUDIANTES PREVENCIÓN'!N104</f>
        <v>0</v>
      </c>
      <c r="J111" s="1514">
        <f>'F5 ESTUDIANTES PREVENCIÓN'!O104</f>
        <v>0</v>
      </c>
      <c r="K111" s="1514">
        <f>'F5 ESTUDIANTES PREVENCIÓN'!P104</f>
        <v>0</v>
      </c>
      <c r="L111" s="1515">
        <f>'F5 ESTUDIANTES PREVENCIÓN'!Q104</f>
        <v>0</v>
      </c>
      <c r="M111" s="1511">
        <f>'F5 ESTUDIANTES PREVENCIÓN'!R104</f>
        <v>0</v>
      </c>
      <c r="N111" s="1504">
        <f>'F5 ESTUDIANTES PREVENCIÓN'!T104</f>
        <v>0</v>
      </c>
      <c r="O111" s="1504">
        <f>'F5 ESTUDIANTES PREVENCIÓN'!U104</f>
        <v>0</v>
      </c>
      <c r="P111" s="1504">
        <f>'F5 ESTUDIANTES PREVENCIÓN'!V104</f>
        <v>0</v>
      </c>
      <c r="Q111" s="1504">
        <f>'F5 ESTUDIANTES PREVENCIÓN'!AU104</f>
        <v>0</v>
      </c>
      <c r="R111" s="1516"/>
      <c r="S111" s="1517"/>
      <c r="T111" s="1516"/>
      <c r="U111" s="1518"/>
      <c r="V111" s="1516"/>
      <c r="W111" s="1516"/>
      <c r="X111" s="1516"/>
      <c r="Y111" s="1516"/>
      <c r="Z111" s="1516"/>
      <c r="AA111" s="1516"/>
      <c r="AB111" s="1516"/>
      <c r="AC111" s="1516"/>
      <c r="AD111" s="1516"/>
      <c r="AE111" s="1516"/>
      <c r="AF111" s="1516"/>
      <c r="AG111" s="1516"/>
      <c r="AH111" s="1516"/>
      <c r="AI111" s="1516"/>
      <c r="AJ111" s="1516"/>
      <c r="AK111" s="1516"/>
      <c r="AL111" s="1516"/>
      <c r="AM111" s="1516"/>
      <c r="AN111" s="1516"/>
      <c r="AO111" s="1519">
        <f t="shared" si="10"/>
        <v>0</v>
      </c>
      <c r="AP111" s="1519">
        <f t="shared" si="15"/>
        <v>0</v>
      </c>
      <c r="AQ111" s="1520" t="str">
        <f t="shared" si="11"/>
        <v/>
      </c>
      <c r="AR111" s="1519">
        <f t="shared" si="12"/>
        <v>0</v>
      </c>
      <c r="AS111" s="1519">
        <f t="shared" si="16"/>
        <v>0</v>
      </c>
      <c r="AT111" s="1520" t="str">
        <f t="shared" si="13"/>
        <v/>
      </c>
      <c r="AU111" s="1519">
        <f t="shared" si="17"/>
        <v>0</v>
      </c>
      <c r="AV111" s="1519">
        <f t="shared" si="18"/>
        <v>0</v>
      </c>
      <c r="AW111" s="1520" t="str">
        <f t="shared" si="14"/>
        <v/>
      </c>
      <c r="AX111" s="1521"/>
      <c r="BC111" s="417"/>
      <c r="BD111" s="417"/>
      <c r="BE111" s="417"/>
      <c r="BF111" s="417"/>
      <c r="BG111" s="417"/>
      <c r="BH111" s="417"/>
      <c r="BI111" s="417"/>
      <c r="BJ111" s="417"/>
    </row>
    <row r="112" spans="1:62" s="418" customFormat="1" ht="13.5" hidden="1" customHeight="1">
      <c r="A112" s="1504">
        <f>'F5 ESTUDIANTES PREVENCIÓN'!D105</f>
        <v>0</v>
      </c>
      <c r="B112" s="1504">
        <f>'F5 ESTUDIANTES PREVENCIÓN'!A105</f>
        <v>0</v>
      </c>
      <c r="C112" s="1511">
        <f>'F5 ESTUDIANTES PREVENCIÓN'!F105</f>
        <v>0</v>
      </c>
      <c r="D112" s="1512">
        <f>'F5 ESTUDIANTES PREVENCIÓN'!G105</f>
        <v>0</v>
      </c>
      <c r="E112" s="1504">
        <f>'F5 ESTUDIANTES PREVENCIÓN'!K105</f>
        <v>0</v>
      </c>
      <c r="F112" s="1504">
        <f>'F5 ESTUDIANTES PREVENCIÓN'!J105</f>
        <v>0</v>
      </c>
      <c r="G112" s="1513">
        <f>'F5 ESTUDIANTES PREVENCIÓN'!L105</f>
        <v>0</v>
      </c>
      <c r="H112" s="1504">
        <f>'F5 ESTUDIANTES PREVENCIÓN'!M105</f>
        <v>0</v>
      </c>
      <c r="I112" s="1514">
        <f>'F5 ESTUDIANTES PREVENCIÓN'!N105</f>
        <v>0</v>
      </c>
      <c r="J112" s="1514">
        <f>'F5 ESTUDIANTES PREVENCIÓN'!O105</f>
        <v>0</v>
      </c>
      <c r="K112" s="1514">
        <f>'F5 ESTUDIANTES PREVENCIÓN'!P105</f>
        <v>0</v>
      </c>
      <c r="L112" s="1515">
        <f>'F5 ESTUDIANTES PREVENCIÓN'!Q105</f>
        <v>0</v>
      </c>
      <c r="M112" s="1511">
        <f>'F5 ESTUDIANTES PREVENCIÓN'!R105</f>
        <v>0</v>
      </c>
      <c r="N112" s="1504">
        <f>'F5 ESTUDIANTES PREVENCIÓN'!T105</f>
        <v>0</v>
      </c>
      <c r="O112" s="1504">
        <f>'F5 ESTUDIANTES PREVENCIÓN'!U105</f>
        <v>0</v>
      </c>
      <c r="P112" s="1504">
        <f>'F5 ESTUDIANTES PREVENCIÓN'!V105</f>
        <v>0</v>
      </c>
      <c r="Q112" s="1504">
        <f>'F5 ESTUDIANTES PREVENCIÓN'!AU105</f>
        <v>0</v>
      </c>
      <c r="R112" s="1516"/>
      <c r="S112" s="1517"/>
      <c r="T112" s="1516"/>
      <c r="U112" s="1518"/>
      <c r="V112" s="1516"/>
      <c r="W112" s="1516"/>
      <c r="X112" s="1516"/>
      <c r="Y112" s="1516"/>
      <c r="Z112" s="1516"/>
      <c r="AA112" s="1516"/>
      <c r="AB112" s="1516"/>
      <c r="AC112" s="1516"/>
      <c r="AD112" s="1516"/>
      <c r="AE112" s="1516"/>
      <c r="AF112" s="1516"/>
      <c r="AG112" s="1516"/>
      <c r="AH112" s="1516"/>
      <c r="AI112" s="1516"/>
      <c r="AJ112" s="1516"/>
      <c r="AK112" s="1516"/>
      <c r="AL112" s="1516"/>
      <c r="AM112" s="1516"/>
      <c r="AN112" s="1516"/>
      <c r="AO112" s="1519">
        <f t="shared" si="10"/>
        <v>0</v>
      </c>
      <c r="AP112" s="1519">
        <f t="shared" si="15"/>
        <v>0</v>
      </c>
      <c r="AQ112" s="1520" t="str">
        <f t="shared" si="11"/>
        <v/>
      </c>
      <c r="AR112" s="1519">
        <f t="shared" si="12"/>
        <v>0</v>
      </c>
      <c r="AS112" s="1519">
        <f t="shared" si="16"/>
        <v>0</v>
      </c>
      <c r="AT112" s="1520" t="str">
        <f t="shared" si="13"/>
        <v/>
      </c>
      <c r="AU112" s="1519">
        <f t="shared" si="17"/>
        <v>0</v>
      </c>
      <c r="AV112" s="1519">
        <f t="shared" si="18"/>
        <v>0</v>
      </c>
      <c r="AW112" s="1520" t="str">
        <f t="shared" si="14"/>
        <v/>
      </c>
      <c r="AX112" s="1521"/>
      <c r="BC112" s="417"/>
      <c r="BD112" s="417"/>
      <c r="BE112" s="417"/>
      <c r="BF112" s="417"/>
      <c r="BG112" s="417"/>
      <c r="BH112" s="417"/>
      <c r="BI112" s="417"/>
      <c r="BJ112" s="417"/>
    </row>
    <row r="113" spans="1:62" s="418" customFormat="1" ht="13.5" hidden="1" customHeight="1">
      <c r="A113" s="1504">
        <f>'F5 ESTUDIANTES PREVENCIÓN'!D106</f>
        <v>0</v>
      </c>
      <c r="B113" s="1504">
        <f>'F5 ESTUDIANTES PREVENCIÓN'!A106</f>
        <v>0</v>
      </c>
      <c r="C113" s="1511">
        <f>'F5 ESTUDIANTES PREVENCIÓN'!F106</f>
        <v>0</v>
      </c>
      <c r="D113" s="1512">
        <f>'F5 ESTUDIANTES PREVENCIÓN'!G106</f>
        <v>0</v>
      </c>
      <c r="E113" s="1504">
        <f>'F5 ESTUDIANTES PREVENCIÓN'!K106</f>
        <v>0</v>
      </c>
      <c r="F113" s="1504">
        <f>'F5 ESTUDIANTES PREVENCIÓN'!J106</f>
        <v>0</v>
      </c>
      <c r="G113" s="1513">
        <f>'F5 ESTUDIANTES PREVENCIÓN'!L106</f>
        <v>0</v>
      </c>
      <c r="H113" s="1504">
        <f>'F5 ESTUDIANTES PREVENCIÓN'!M106</f>
        <v>0</v>
      </c>
      <c r="I113" s="1514">
        <f>'F5 ESTUDIANTES PREVENCIÓN'!N106</f>
        <v>0</v>
      </c>
      <c r="J113" s="1514">
        <f>'F5 ESTUDIANTES PREVENCIÓN'!O106</f>
        <v>0</v>
      </c>
      <c r="K113" s="1514">
        <f>'F5 ESTUDIANTES PREVENCIÓN'!P106</f>
        <v>0</v>
      </c>
      <c r="L113" s="1515">
        <f>'F5 ESTUDIANTES PREVENCIÓN'!Q106</f>
        <v>0</v>
      </c>
      <c r="M113" s="1511">
        <f>'F5 ESTUDIANTES PREVENCIÓN'!R106</f>
        <v>0</v>
      </c>
      <c r="N113" s="1504">
        <f>'F5 ESTUDIANTES PREVENCIÓN'!T106</f>
        <v>0</v>
      </c>
      <c r="O113" s="1504">
        <f>'F5 ESTUDIANTES PREVENCIÓN'!U106</f>
        <v>0</v>
      </c>
      <c r="P113" s="1504">
        <f>'F5 ESTUDIANTES PREVENCIÓN'!V106</f>
        <v>0</v>
      </c>
      <c r="Q113" s="1504">
        <f>'F5 ESTUDIANTES PREVENCIÓN'!AU106</f>
        <v>0</v>
      </c>
      <c r="R113" s="1516"/>
      <c r="S113" s="1517"/>
      <c r="T113" s="1516"/>
      <c r="U113" s="1518"/>
      <c r="V113" s="1516"/>
      <c r="W113" s="1516"/>
      <c r="X113" s="1516"/>
      <c r="Y113" s="1516"/>
      <c r="Z113" s="1516"/>
      <c r="AA113" s="1516"/>
      <c r="AB113" s="1516"/>
      <c r="AC113" s="1516"/>
      <c r="AD113" s="1516"/>
      <c r="AE113" s="1516"/>
      <c r="AF113" s="1516"/>
      <c r="AG113" s="1516"/>
      <c r="AH113" s="1516"/>
      <c r="AI113" s="1516"/>
      <c r="AJ113" s="1516"/>
      <c r="AK113" s="1516"/>
      <c r="AL113" s="1516"/>
      <c r="AM113" s="1516"/>
      <c r="AN113" s="1516"/>
      <c r="AO113" s="1519">
        <f t="shared" si="10"/>
        <v>0</v>
      </c>
      <c r="AP113" s="1519">
        <f t="shared" si="15"/>
        <v>0</v>
      </c>
      <c r="AQ113" s="1520" t="str">
        <f t="shared" si="11"/>
        <v/>
      </c>
      <c r="AR113" s="1519">
        <f t="shared" si="12"/>
        <v>0</v>
      </c>
      <c r="AS113" s="1519">
        <f t="shared" si="16"/>
        <v>0</v>
      </c>
      <c r="AT113" s="1520" t="str">
        <f t="shared" si="13"/>
        <v/>
      </c>
      <c r="AU113" s="1519">
        <f t="shared" si="17"/>
        <v>0</v>
      </c>
      <c r="AV113" s="1519">
        <f t="shared" si="18"/>
        <v>0</v>
      </c>
      <c r="AW113" s="1520" t="str">
        <f t="shared" si="14"/>
        <v/>
      </c>
      <c r="AX113" s="1521"/>
      <c r="BC113" s="417"/>
      <c r="BD113" s="417"/>
      <c r="BE113" s="417"/>
      <c r="BF113" s="417"/>
      <c r="BG113" s="417"/>
      <c r="BH113" s="417"/>
      <c r="BI113" s="417"/>
      <c r="BJ113" s="417"/>
    </row>
    <row r="114" spans="1:62" s="418" customFormat="1" ht="13.5" hidden="1" customHeight="1">
      <c r="A114" s="1504">
        <f>'F5 ESTUDIANTES PREVENCIÓN'!D107</f>
        <v>0</v>
      </c>
      <c r="B114" s="1504">
        <f>'F5 ESTUDIANTES PREVENCIÓN'!A107</f>
        <v>0</v>
      </c>
      <c r="C114" s="1511">
        <f>'F5 ESTUDIANTES PREVENCIÓN'!F107</f>
        <v>0</v>
      </c>
      <c r="D114" s="1512">
        <f>'F5 ESTUDIANTES PREVENCIÓN'!G107</f>
        <v>0</v>
      </c>
      <c r="E114" s="1504">
        <f>'F5 ESTUDIANTES PREVENCIÓN'!K107</f>
        <v>0</v>
      </c>
      <c r="F114" s="1504">
        <f>'F5 ESTUDIANTES PREVENCIÓN'!J107</f>
        <v>0</v>
      </c>
      <c r="G114" s="1513">
        <f>'F5 ESTUDIANTES PREVENCIÓN'!L107</f>
        <v>0</v>
      </c>
      <c r="H114" s="1504">
        <f>'F5 ESTUDIANTES PREVENCIÓN'!M107</f>
        <v>0</v>
      </c>
      <c r="I114" s="1514">
        <f>'F5 ESTUDIANTES PREVENCIÓN'!N107</f>
        <v>0</v>
      </c>
      <c r="J114" s="1514">
        <f>'F5 ESTUDIANTES PREVENCIÓN'!O107</f>
        <v>0</v>
      </c>
      <c r="K114" s="1514">
        <f>'F5 ESTUDIANTES PREVENCIÓN'!P107</f>
        <v>0</v>
      </c>
      <c r="L114" s="1515">
        <f>'F5 ESTUDIANTES PREVENCIÓN'!Q107</f>
        <v>0</v>
      </c>
      <c r="M114" s="1511">
        <f>'F5 ESTUDIANTES PREVENCIÓN'!R107</f>
        <v>0</v>
      </c>
      <c r="N114" s="1504">
        <f>'F5 ESTUDIANTES PREVENCIÓN'!T107</f>
        <v>0</v>
      </c>
      <c r="O114" s="1504">
        <f>'F5 ESTUDIANTES PREVENCIÓN'!U107</f>
        <v>0</v>
      </c>
      <c r="P114" s="1504">
        <f>'F5 ESTUDIANTES PREVENCIÓN'!V107</f>
        <v>0</v>
      </c>
      <c r="Q114" s="1504">
        <f>'F5 ESTUDIANTES PREVENCIÓN'!AU107</f>
        <v>0</v>
      </c>
      <c r="R114" s="1516"/>
      <c r="S114" s="1517"/>
      <c r="T114" s="1516"/>
      <c r="U114" s="1518"/>
      <c r="V114" s="1516"/>
      <c r="W114" s="1516"/>
      <c r="X114" s="1516"/>
      <c r="Y114" s="1516"/>
      <c r="Z114" s="1516"/>
      <c r="AA114" s="1516"/>
      <c r="AB114" s="1516"/>
      <c r="AC114" s="1516"/>
      <c r="AD114" s="1516"/>
      <c r="AE114" s="1516"/>
      <c r="AF114" s="1516"/>
      <c r="AG114" s="1516"/>
      <c r="AH114" s="1516"/>
      <c r="AI114" s="1516"/>
      <c r="AJ114" s="1516"/>
      <c r="AK114" s="1516"/>
      <c r="AL114" s="1516"/>
      <c r="AM114" s="1516"/>
      <c r="AN114" s="1516"/>
      <c r="AO114" s="1519">
        <f t="shared" si="10"/>
        <v>0</v>
      </c>
      <c r="AP114" s="1519">
        <f t="shared" si="15"/>
        <v>0</v>
      </c>
      <c r="AQ114" s="1520" t="str">
        <f t="shared" si="11"/>
        <v/>
      </c>
      <c r="AR114" s="1519">
        <f t="shared" si="12"/>
        <v>0</v>
      </c>
      <c r="AS114" s="1519">
        <f t="shared" si="16"/>
        <v>0</v>
      </c>
      <c r="AT114" s="1520" t="str">
        <f t="shared" si="13"/>
        <v/>
      </c>
      <c r="AU114" s="1519">
        <f t="shared" si="17"/>
        <v>0</v>
      </c>
      <c r="AV114" s="1519">
        <f t="shared" si="18"/>
        <v>0</v>
      </c>
      <c r="AW114" s="1520" t="str">
        <f t="shared" si="14"/>
        <v/>
      </c>
      <c r="AX114" s="1521"/>
      <c r="BC114" s="417"/>
      <c r="BD114" s="417"/>
      <c r="BE114" s="417"/>
      <c r="BF114" s="417"/>
      <c r="BG114" s="417"/>
      <c r="BH114" s="417"/>
      <c r="BI114" s="417"/>
      <c r="BJ114" s="417"/>
    </row>
    <row r="115" spans="1:62" s="418" customFormat="1" ht="13.5" hidden="1" customHeight="1">
      <c r="A115" s="1504">
        <f>'F5 ESTUDIANTES PREVENCIÓN'!D108</f>
        <v>0</v>
      </c>
      <c r="B115" s="1504">
        <f>'F5 ESTUDIANTES PREVENCIÓN'!A108</f>
        <v>0</v>
      </c>
      <c r="C115" s="1511">
        <f>'F5 ESTUDIANTES PREVENCIÓN'!F108</f>
        <v>0</v>
      </c>
      <c r="D115" s="1512">
        <f>'F5 ESTUDIANTES PREVENCIÓN'!G108</f>
        <v>0</v>
      </c>
      <c r="E115" s="1504">
        <f>'F5 ESTUDIANTES PREVENCIÓN'!K108</f>
        <v>0</v>
      </c>
      <c r="F115" s="1504">
        <f>'F5 ESTUDIANTES PREVENCIÓN'!J108</f>
        <v>0</v>
      </c>
      <c r="G115" s="1513">
        <f>'F5 ESTUDIANTES PREVENCIÓN'!L108</f>
        <v>0</v>
      </c>
      <c r="H115" s="1504">
        <f>'F5 ESTUDIANTES PREVENCIÓN'!M108</f>
        <v>0</v>
      </c>
      <c r="I115" s="1514">
        <f>'F5 ESTUDIANTES PREVENCIÓN'!N108</f>
        <v>0</v>
      </c>
      <c r="J115" s="1514">
        <f>'F5 ESTUDIANTES PREVENCIÓN'!O108</f>
        <v>0</v>
      </c>
      <c r="K115" s="1514">
        <f>'F5 ESTUDIANTES PREVENCIÓN'!P108</f>
        <v>0</v>
      </c>
      <c r="L115" s="1515">
        <f>'F5 ESTUDIANTES PREVENCIÓN'!Q108</f>
        <v>0</v>
      </c>
      <c r="M115" s="1511">
        <f>'F5 ESTUDIANTES PREVENCIÓN'!R108</f>
        <v>0</v>
      </c>
      <c r="N115" s="1504">
        <f>'F5 ESTUDIANTES PREVENCIÓN'!T108</f>
        <v>0</v>
      </c>
      <c r="O115" s="1504">
        <f>'F5 ESTUDIANTES PREVENCIÓN'!U108</f>
        <v>0</v>
      </c>
      <c r="P115" s="1504">
        <f>'F5 ESTUDIANTES PREVENCIÓN'!V108</f>
        <v>0</v>
      </c>
      <c r="Q115" s="1504">
        <f>'F5 ESTUDIANTES PREVENCIÓN'!AU108</f>
        <v>0</v>
      </c>
      <c r="R115" s="1516"/>
      <c r="S115" s="1517"/>
      <c r="T115" s="1516"/>
      <c r="U115" s="1518"/>
      <c r="V115" s="1516"/>
      <c r="W115" s="1516"/>
      <c r="X115" s="1516"/>
      <c r="Y115" s="1516"/>
      <c r="Z115" s="1516"/>
      <c r="AA115" s="1516"/>
      <c r="AB115" s="1516"/>
      <c r="AC115" s="1516"/>
      <c r="AD115" s="1516"/>
      <c r="AE115" s="1516"/>
      <c r="AF115" s="1516"/>
      <c r="AG115" s="1516"/>
      <c r="AH115" s="1516"/>
      <c r="AI115" s="1516"/>
      <c r="AJ115" s="1516"/>
      <c r="AK115" s="1516"/>
      <c r="AL115" s="1516"/>
      <c r="AM115" s="1516"/>
      <c r="AN115" s="1516"/>
      <c r="AO115" s="1519">
        <f t="shared" si="10"/>
        <v>0</v>
      </c>
      <c r="AP115" s="1519">
        <f t="shared" si="15"/>
        <v>0</v>
      </c>
      <c r="AQ115" s="1520" t="str">
        <f t="shared" si="11"/>
        <v/>
      </c>
      <c r="AR115" s="1519">
        <f t="shared" si="12"/>
        <v>0</v>
      </c>
      <c r="AS115" s="1519">
        <f t="shared" si="16"/>
        <v>0</v>
      </c>
      <c r="AT115" s="1520" t="str">
        <f t="shared" si="13"/>
        <v/>
      </c>
      <c r="AU115" s="1519">
        <f t="shared" si="17"/>
        <v>0</v>
      </c>
      <c r="AV115" s="1519">
        <f t="shared" si="18"/>
        <v>0</v>
      </c>
      <c r="AW115" s="1520" t="str">
        <f t="shared" si="14"/>
        <v/>
      </c>
      <c r="AX115" s="1521"/>
      <c r="BC115" s="417"/>
      <c r="BD115" s="417"/>
      <c r="BE115" s="417"/>
      <c r="BF115" s="417"/>
      <c r="BG115" s="417"/>
      <c r="BH115" s="417"/>
      <c r="BI115" s="417"/>
      <c r="BJ115" s="417"/>
    </row>
    <row r="116" spans="1:62" s="418" customFormat="1" ht="13.5" hidden="1" customHeight="1">
      <c r="A116" s="1504">
        <f>'F5 ESTUDIANTES PREVENCIÓN'!D109</f>
        <v>0</v>
      </c>
      <c r="B116" s="1504">
        <f>'F5 ESTUDIANTES PREVENCIÓN'!A109</f>
        <v>0</v>
      </c>
      <c r="C116" s="1511">
        <f>'F5 ESTUDIANTES PREVENCIÓN'!F109</f>
        <v>0</v>
      </c>
      <c r="D116" s="1512">
        <f>'F5 ESTUDIANTES PREVENCIÓN'!G109</f>
        <v>0</v>
      </c>
      <c r="E116" s="1504">
        <f>'F5 ESTUDIANTES PREVENCIÓN'!K109</f>
        <v>0</v>
      </c>
      <c r="F116" s="1504">
        <f>'F5 ESTUDIANTES PREVENCIÓN'!J109</f>
        <v>0</v>
      </c>
      <c r="G116" s="1513">
        <f>'F5 ESTUDIANTES PREVENCIÓN'!L109</f>
        <v>0</v>
      </c>
      <c r="H116" s="1504">
        <f>'F5 ESTUDIANTES PREVENCIÓN'!M109</f>
        <v>0</v>
      </c>
      <c r="I116" s="1514">
        <f>'F5 ESTUDIANTES PREVENCIÓN'!N109</f>
        <v>0</v>
      </c>
      <c r="J116" s="1514">
        <f>'F5 ESTUDIANTES PREVENCIÓN'!O109</f>
        <v>0</v>
      </c>
      <c r="K116" s="1514">
        <f>'F5 ESTUDIANTES PREVENCIÓN'!P109</f>
        <v>0</v>
      </c>
      <c r="L116" s="1515">
        <f>'F5 ESTUDIANTES PREVENCIÓN'!Q109</f>
        <v>0</v>
      </c>
      <c r="M116" s="1511">
        <f>'F5 ESTUDIANTES PREVENCIÓN'!R109</f>
        <v>0</v>
      </c>
      <c r="N116" s="1504">
        <f>'F5 ESTUDIANTES PREVENCIÓN'!T109</f>
        <v>0</v>
      </c>
      <c r="O116" s="1504">
        <f>'F5 ESTUDIANTES PREVENCIÓN'!U109</f>
        <v>0</v>
      </c>
      <c r="P116" s="1504">
        <f>'F5 ESTUDIANTES PREVENCIÓN'!V109</f>
        <v>0</v>
      </c>
      <c r="Q116" s="1504">
        <f>'F5 ESTUDIANTES PREVENCIÓN'!AU109</f>
        <v>0</v>
      </c>
      <c r="R116" s="1516"/>
      <c r="S116" s="1517"/>
      <c r="T116" s="1516"/>
      <c r="U116" s="1518"/>
      <c r="V116" s="1516"/>
      <c r="W116" s="1516"/>
      <c r="X116" s="1516"/>
      <c r="Y116" s="1516"/>
      <c r="Z116" s="1516"/>
      <c r="AA116" s="1516"/>
      <c r="AB116" s="1516"/>
      <c r="AC116" s="1516"/>
      <c r="AD116" s="1516"/>
      <c r="AE116" s="1516"/>
      <c r="AF116" s="1516"/>
      <c r="AG116" s="1516"/>
      <c r="AH116" s="1516"/>
      <c r="AI116" s="1516"/>
      <c r="AJ116" s="1516"/>
      <c r="AK116" s="1516"/>
      <c r="AL116" s="1516"/>
      <c r="AM116" s="1516"/>
      <c r="AN116" s="1516"/>
      <c r="AO116" s="1519">
        <f t="shared" si="10"/>
        <v>0</v>
      </c>
      <c r="AP116" s="1519">
        <f t="shared" si="15"/>
        <v>0</v>
      </c>
      <c r="AQ116" s="1520" t="str">
        <f t="shared" si="11"/>
        <v/>
      </c>
      <c r="AR116" s="1519">
        <f t="shared" si="12"/>
        <v>0</v>
      </c>
      <c r="AS116" s="1519">
        <f t="shared" si="16"/>
        <v>0</v>
      </c>
      <c r="AT116" s="1520" t="str">
        <f t="shared" si="13"/>
        <v/>
      </c>
      <c r="AU116" s="1519">
        <f t="shared" si="17"/>
        <v>0</v>
      </c>
      <c r="AV116" s="1519">
        <f t="shared" si="18"/>
        <v>0</v>
      </c>
      <c r="AW116" s="1520" t="str">
        <f t="shared" si="14"/>
        <v/>
      </c>
      <c r="AX116" s="1521"/>
      <c r="BC116" s="417"/>
      <c r="BD116" s="417"/>
      <c r="BE116" s="417"/>
      <c r="BF116" s="417"/>
      <c r="BG116" s="417"/>
      <c r="BH116" s="417"/>
      <c r="BI116" s="417"/>
      <c r="BJ116" s="417"/>
    </row>
    <row r="117" spans="1:62" s="418" customFormat="1" ht="13.5" hidden="1" customHeight="1">
      <c r="A117" s="1504">
        <f>'F5 ESTUDIANTES PREVENCIÓN'!D110</f>
        <v>0</v>
      </c>
      <c r="B117" s="1504">
        <f>'F5 ESTUDIANTES PREVENCIÓN'!A110</f>
        <v>0</v>
      </c>
      <c r="C117" s="1511">
        <f>'F5 ESTUDIANTES PREVENCIÓN'!F110</f>
        <v>0</v>
      </c>
      <c r="D117" s="1512">
        <f>'F5 ESTUDIANTES PREVENCIÓN'!G110</f>
        <v>0</v>
      </c>
      <c r="E117" s="1504">
        <f>'F5 ESTUDIANTES PREVENCIÓN'!K110</f>
        <v>0</v>
      </c>
      <c r="F117" s="1504">
        <f>'F5 ESTUDIANTES PREVENCIÓN'!J110</f>
        <v>0</v>
      </c>
      <c r="G117" s="1513">
        <f>'F5 ESTUDIANTES PREVENCIÓN'!L110</f>
        <v>0</v>
      </c>
      <c r="H117" s="1504">
        <f>'F5 ESTUDIANTES PREVENCIÓN'!M110</f>
        <v>0</v>
      </c>
      <c r="I117" s="1514">
        <f>'F5 ESTUDIANTES PREVENCIÓN'!N110</f>
        <v>0</v>
      </c>
      <c r="J117" s="1514">
        <f>'F5 ESTUDIANTES PREVENCIÓN'!O110</f>
        <v>0</v>
      </c>
      <c r="K117" s="1514">
        <f>'F5 ESTUDIANTES PREVENCIÓN'!P110</f>
        <v>0</v>
      </c>
      <c r="L117" s="1515">
        <f>'F5 ESTUDIANTES PREVENCIÓN'!Q110</f>
        <v>0</v>
      </c>
      <c r="M117" s="1511">
        <f>'F5 ESTUDIANTES PREVENCIÓN'!R110</f>
        <v>0</v>
      </c>
      <c r="N117" s="1504">
        <f>'F5 ESTUDIANTES PREVENCIÓN'!T110</f>
        <v>0</v>
      </c>
      <c r="O117" s="1504">
        <f>'F5 ESTUDIANTES PREVENCIÓN'!U110</f>
        <v>0</v>
      </c>
      <c r="P117" s="1504">
        <f>'F5 ESTUDIANTES PREVENCIÓN'!V110</f>
        <v>0</v>
      </c>
      <c r="Q117" s="1504">
        <f>'F5 ESTUDIANTES PREVENCIÓN'!AU110</f>
        <v>0</v>
      </c>
      <c r="R117" s="1516"/>
      <c r="S117" s="1517"/>
      <c r="T117" s="1516"/>
      <c r="U117" s="1518"/>
      <c r="V117" s="1516"/>
      <c r="W117" s="1516"/>
      <c r="X117" s="1516"/>
      <c r="Y117" s="1516"/>
      <c r="Z117" s="1516"/>
      <c r="AA117" s="1516"/>
      <c r="AB117" s="1516"/>
      <c r="AC117" s="1516"/>
      <c r="AD117" s="1516"/>
      <c r="AE117" s="1516"/>
      <c r="AF117" s="1516"/>
      <c r="AG117" s="1516"/>
      <c r="AH117" s="1516"/>
      <c r="AI117" s="1516"/>
      <c r="AJ117" s="1516"/>
      <c r="AK117" s="1516"/>
      <c r="AL117" s="1516"/>
      <c r="AM117" s="1516"/>
      <c r="AN117" s="1516"/>
      <c r="AO117" s="1519">
        <f t="shared" si="10"/>
        <v>0</v>
      </c>
      <c r="AP117" s="1519">
        <f t="shared" si="15"/>
        <v>0</v>
      </c>
      <c r="AQ117" s="1520" t="str">
        <f t="shared" si="11"/>
        <v/>
      </c>
      <c r="AR117" s="1519">
        <f t="shared" si="12"/>
        <v>0</v>
      </c>
      <c r="AS117" s="1519">
        <f t="shared" si="16"/>
        <v>0</v>
      </c>
      <c r="AT117" s="1520" t="str">
        <f t="shared" si="13"/>
        <v/>
      </c>
      <c r="AU117" s="1519">
        <f t="shared" si="17"/>
        <v>0</v>
      </c>
      <c r="AV117" s="1519">
        <f t="shared" si="18"/>
        <v>0</v>
      </c>
      <c r="AW117" s="1520" t="str">
        <f t="shared" si="14"/>
        <v/>
      </c>
      <c r="AX117" s="1521"/>
      <c r="BC117" s="417"/>
      <c r="BD117" s="417"/>
      <c r="BE117" s="417"/>
      <c r="BF117" s="417"/>
      <c r="BG117" s="417"/>
      <c r="BH117" s="417"/>
      <c r="BI117" s="417"/>
      <c r="BJ117" s="417"/>
    </row>
    <row r="118" spans="1:62" s="418" customFormat="1" ht="13.5" hidden="1" customHeight="1">
      <c r="A118" s="1504">
        <f>'F5 ESTUDIANTES PREVENCIÓN'!D111</f>
        <v>0</v>
      </c>
      <c r="B118" s="1504">
        <f>'F5 ESTUDIANTES PREVENCIÓN'!A111</f>
        <v>0</v>
      </c>
      <c r="C118" s="1511">
        <f>'F5 ESTUDIANTES PREVENCIÓN'!F111</f>
        <v>0</v>
      </c>
      <c r="D118" s="1512">
        <f>'F5 ESTUDIANTES PREVENCIÓN'!G111</f>
        <v>0</v>
      </c>
      <c r="E118" s="1504">
        <f>'F5 ESTUDIANTES PREVENCIÓN'!K111</f>
        <v>0</v>
      </c>
      <c r="F118" s="1504">
        <f>'F5 ESTUDIANTES PREVENCIÓN'!J111</f>
        <v>0</v>
      </c>
      <c r="G118" s="1513">
        <f>'F5 ESTUDIANTES PREVENCIÓN'!L111</f>
        <v>0</v>
      </c>
      <c r="H118" s="1504">
        <f>'F5 ESTUDIANTES PREVENCIÓN'!M111</f>
        <v>0</v>
      </c>
      <c r="I118" s="1514">
        <f>'F5 ESTUDIANTES PREVENCIÓN'!N111</f>
        <v>0</v>
      </c>
      <c r="J118" s="1514">
        <f>'F5 ESTUDIANTES PREVENCIÓN'!O111</f>
        <v>0</v>
      </c>
      <c r="K118" s="1514">
        <f>'F5 ESTUDIANTES PREVENCIÓN'!P111</f>
        <v>0</v>
      </c>
      <c r="L118" s="1515">
        <f>'F5 ESTUDIANTES PREVENCIÓN'!Q111</f>
        <v>0</v>
      </c>
      <c r="M118" s="1511">
        <f>'F5 ESTUDIANTES PREVENCIÓN'!R111</f>
        <v>0</v>
      </c>
      <c r="N118" s="1504">
        <f>'F5 ESTUDIANTES PREVENCIÓN'!T111</f>
        <v>0</v>
      </c>
      <c r="O118" s="1504">
        <f>'F5 ESTUDIANTES PREVENCIÓN'!U111</f>
        <v>0</v>
      </c>
      <c r="P118" s="1504">
        <f>'F5 ESTUDIANTES PREVENCIÓN'!V111</f>
        <v>0</v>
      </c>
      <c r="Q118" s="1504">
        <f>'F5 ESTUDIANTES PREVENCIÓN'!AU111</f>
        <v>0</v>
      </c>
      <c r="R118" s="1516"/>
      <c r="S118" s="1517"/>
      <c r="T118" s="1516"/>
      <c r="U118" s="1518"/>
      <c r="V118" s="1516"/>
      <c r="W118" s="1516"/>
      <c r="X118" s="1516"/>
      <c r="Y118" s="1516"/>
      <c r="Z118" s="1516"/>
      <c r="AA118" s="1516"/>
      <c r="AB118" s="1516"/>
      <c r="AC118" s="1516"/>
      <c r="AD118" s="1516"/>
      <c r="AE118" s="1516"/>
      <c r="AF118" s="1516"/>
      <c r="AG118" s="1516"/>
      <c r="AH118" s="1516"/>
      <c r="AI118" s="1516"/>
      <c r="AJ118" s="1516"/>
      <c r="AK118" s="1516"/>
      <c r="AL118" s="1516"/>
      <c r="AM118" s="1516"/>
      <c r="AN118" s="1516"/>
      <c r="AO118" s="1519">
        <f t="shared" si="10"/>
        <v>0</v>
      </c>
      <c r="AP118" s="1519">
        <f t="shared" si="15"/>
        <v>0</v>
      </c>
      <c r="AQ118" s="1520" t="str">
        <f t="shared" si="11"/>
        <v/>
      </c>
      <c r="AR118" s="1519">
        <f t="shared" si="12"/>
        <v>0</v>
      </c>
      <c r="AS118" s="1519">
        <f t="shared" si="16"/>
        <v>0</v>
      </c>
      <c r="AT118" s="1520" t="str">
        <f t="shared" si="13"/>
        <v/>
      </c>
      <c r="AU118" s="1519">
        <f t="shared" si="17"/>
        <v>0</v>
      </c>
      <c r="AV118" s="1519">
        <f t="shared" si="18"/>
        <v>0</v>
      </c>
      <c r="AW118" s="1520" t="str">
        <f t="shared" si="14"/>
        <v/>
      </c>
      <c r="AX118" s="1521"/>
      <c r="BC118" s="417"/>
      <c r="BD118" s="417"/>
      <c r="BE118" s="417"/>
      <c r="BF118" s="417"/>
      <c r="BG118" s="417"/>
      <c r="BH118" s="417"/>
      <c r="BI118" s="417"/>
      <c r="BJ118" s="417"/>
    </row>
    <row r="119" spans="1:62" s="418" customFormat="1" ht="13.5" hidden="1" customHeight="1">
      <c r="A119" s="1504">
        <f>'F5 ESTUDIANTES PREVENCIÓN'!D112</f>
        <v>0</v>
      </c>
      <c r="B119" s="1504">
        <f>'F5 ESTUDIANTES PREVENCIÓN'!A112</f>
        <v>0</v>
      </c>
      <c r="C119" s="1511">
        <f>'F5 ESTUDIANTES PREVENCIÓN'!F112</f>
        <v>0</v>
      </c>
      <c r="D119" s="1512">
        <f>'F5 ESTUDIANTES PREVENCIÓN'!G112</f>
        <v>0</v>
      </c>
      <c r="E119" s="1504">
        <f>'F5 ESTUDIANTES PREVENCIÓN'!K112</f>
        <v>0</v>
      </c>
      <c r="F119" s="1504">
        <f>'F5 ESTUDIANTES PREVENCIÓN'!J112</f>
        <v>0</v>
      </c>
      <c r="G119" s="1513">
        <f>'F5 ESTUDIANTES PREVENCIÓN'!L112</f>
        <v>0</v>
      </c>
      <c r="H119" s="1504">
        <f>'F5 ESTUDIANTES PREVENCIÓN'!M112</f>
        <v>0</v>
      </c>
      <c r="I119" s="1514">
        <f>'F5 ESTUDIANTES PREVENCIÓN'!N112</f>
        <v>0</v>
      </c>
      <c r="J119" s="1514">
        <f>'F5 ESTUDIANTES PREVENCIÓN'!O112</f>
        <v>0</v>
      </c>
      <c r="K119" s="1514">
        <f>'F5 ESTUDIANTES PREVENCIÓN'!P112</f>
        <v>0</v>
      </c>
      <c r="L119" s="1515">
        <f>'F5 ESTUDIANTES PREVENCIÓN'!Q112</f>
        <v>0</v>
      </c>
      <c r="M119" s="1511">
        <f>'F5 ESTUDIANTES PREVENCIÓN'!R112</f>
        <v>0</v>
      </c>
      <c r="N119" s="1504">
        <f>'F5 ESTUDIANTES PREVENCIÓN'!T112</f>
        <v>0</v>
      </c>
      <c r="O119" s="1504">
        <f>'F5 ESTUDIANTES PREVENCIÓN'!U112</f>
        <v>0</v>
      </c>
      <c r="P119" s="1504">
        <f>'F5 ESTUDIANTES PREVENCIÓN'!V112</f>
        <v>0</v>
      </c>
      <c r="Q119" s="1504">
        <f>'F5 ESTUDIANTES PREVENCIÓN'!AU112</f>
        <v>0</v>
      </c>
      <c r="R119" s="1516"/>
      <c r="S119" s="1517"/>
      <c r="T119" s="1516"/>
      <c r="U119" s="1518"/>
      <c r="V119" s="1516"/>
      <c r="W119" s="1516"/>
      <c r="X119" s="1516"/>
      <c r="Y119" s="1516"/>
      <c r="Z119" s="1516"/>
      <c r="AA119" s="1516"/>
      <c r="AB119" s="1516"/>
      <c r="AC119" s="1516"/>
      <c r="AD119" s="1516"/>
      <c r="AE119" s="1516"/>
      <c r="AF119" s="1516"/>
      <c r="AG119" s="1516"/>
      <c r="AH119" s="1516"/>
      <c r="AI119" s="1516"/>
      <c r="AJ119" s="1516"/>
      <c r="AK119" s="1516"/>
      <c r="AL119" s="1516"/>
      <c r="AM119" s="1516"/>
      <c r="AN119" s="1516"/>
      <c r="AO119" s="1519">
        <f t="shared" si="10"/>
        <v>0</v>
      </c>
      <c r="AP119" s="1519">
        <f t="shared" si="15"/>
        <v>0</v>
      </c>
      <c r="AQ119" s="1520" t="str">
        <f t="shared" si="11"/>
        <v/>
      </c>
      <c r="AR119" s="1519">
        <f t="shared" si="12"/>
        <v>0</v>
      </c>
      <c r="AS119" s="1519">
        <f t="shared" si="16"/>
        <v>0</v>
      </c>
      <c r="AT119" s="1520" t="str">
        <f t="shared" si="13"/>
        <v/>
      </c>
      <c r="AU119" s="1519">
        <f t="shared" si="17"/>
        <v>0</v>
      </c>
      <c r="AV119" s="1519">
        <f t="shared" si="18"/>
        <v>0</v>
      </c>
      <c r="AW119" s="1520" t="str">
        <f t="shared" si="14"/>
        <v/>
      </c>
      <c r="AX119" s="1521"/>
      <c r="BC119" s="417"/>
      <c r="BD119" s="417"/>
      <c r="BE119" s="417"/>
      <c r="BF119" s="417"/>
      <c r="BG119" s="417"/>
      <c r="BH119" s="417"/>
      <c r="BI119" s="417"/>
      <c r="BJ119" s="417"/>
    </row>
    <row r="120" spans="1:62" s="418" customFormat="1" ht="13.5" hidden="1" customHeight="1">
      <c r="A120" s="1504">
        <f>'F5 ESTUDIANTES PREVENCIÓN'!D113</f>
        <v>0</v>
      </c>
      <c r="B120" s="1504">
        <f>'F5 ESTUDIANTES PREVENCIÓN'!A113</f>
        <v>0</v>
      </c>
      <c r="C120" s="1511">
        <f>'F5 ESTUDIANTES PREVENCIÓN'!F113</f>
        <v>0</v>
      </c>
      <c r="D120" s="1512">
        <f>'F5 ESTUDIANTES PREVENCIÓN'!G113</f>
        <v>0</v>
      </c>
      <c r="E120" s="1504">
        <f>'F5 ESTUDIANTES PREVENCIÓN'!K113</f>
        <v>0</v>
      </c>
      <c r="F120" s="1504">
        <f>'F5 ESTUDIANTES PREVENCIÓN'!J113</f>
        <v>0</v>
      </c>
      <c r="G120" s="1513">
        <f>'F5 ESTUDIANTES PREVENCIÓN'!L113</f>
        <v>0</v>
      </c>
      <c r="H120" s="1504">
        <f>'F5 ESTUDIANTES PREVENCIÓN'!M113</f>
        <v>0</v>
      </c>
      <c r="I120" s="1514">
        <f>'F5 ESTUDIANTES PREVENCIÓN'!N113</f>
        <v>0</v>
      </c>
      <c r="J120" s="1514">
        <f>'F5 ESTUDIANTES PREVENCIÓN'!O113</f>
        <v>0</v>
      </c>
      <c r="K120" s="1514">
        <f>'F5 ESTUDIANTES PREVENCIÓN'!P113</f>
        <v>0</v>
      </c>
      <c r="L120" s="1515">
        <f>'F5 ESTUDIANTES PREVENCIÓN'!Q113</f>
        <v>0</v>
      </c>
      <c r="M120" s="1511">
        <f>'F5 ESTUDIANTES PREVENCIÓN'!R113</f>
        <v>0</v>
      </c>
      <c r="N120" s="1504">
        <f>'F5 ESTUDIANTES PREVENCIÓN'!T113</f>
        <v>0</v>
      </c>
      <c r="O120" s="1504">
        <f>'F5 ESTUDIANTES PREVENCIÓN'!U113</f>
        <v>0</v>
      </c>
      <c r="P120" s="1504">
        <f>'F5 ESTUDIANTES PREVENCIÓN'!V113</f>
        <v>0</v>
      </c>
      <c r="Q120" s="1504">
        <f>'F5 ESTUDIANTES PREVENCIÓN'!AU113</f>
        <v>0</v>
      </c>
      <c r="R120" s="1516"/>
      <c r="S120" s="1517"/>
      <c r="T120" s="1516"/>
      <c r="U120" s="1518"/>
      <c r="V120" s="1516"/>
      <c r="W120" s="1516"/>
      <c r="X120" s="1516"/>
      <c r="Y120" s="1516"/>
      <c r="Z120" s="1516"/>
      <c r="AA120" s="1516"/>
      <c r="AB120" s="1516"/>
      <c r="AC120" s="1516"/>
      <c r="AD120" s="1516"/>
      <c r="AE120" s="1516"/>
      <c r="AF120" s="1516"/>
      <c r="AG120" s="1516"/>
      <c r="AH120" s="1516"/>
      <c r="AI120" s="1516"/>
      <c r="AJ120" s="1516"/>
      <c r="AK120" s="1516"/>
      <c r="AL120" s="1516"/>
      <c r="AM120" s="1516"/>
      <c r="AN120" s="1516"/>
      <c r="AO120" s="1519">
        <f t="shared" si="10"/>
        <v>0</v>
      </c>
      <c r="AP120" s="1519">
        <f t="shared" si="15"/>
        <v>0</v>
      </c>
      <c r="AQ120" s="1520" t="str">
        <f t="shared" si="11"/>
        <v/>
      </c>
      <c r="AR120" s="1519">
        <f t="shared" si="12"/>
        <v>0</v>
      </c>
      <c r="AS120" s="1519">
        <f t="shared" si="16"/>
        <v>0</v>
      </c>
      <c r="AT120" s="1520" t="str">
        <f t="shared" si="13"/>
        <v/>
      </c>
      <c r="AU120" s="1519">
        <f t="shared" si="17"/>
        <v>0</v>
      </c>
      <c r="AV120" s="1519">
        <f t="shared" si="18"/>
        <v>0</v>
      </c>
      <c r="AW120" s="1520" t="str">
        <f t="shared" si="14"/>
        <v/>
      </c>
      <c r="AX120" s="1521"/>
      <c r="BC120" s="417"/>
      <c r="BD120" s="417"/>
      <c r="BE120" s="417"/>
      <c r="BF120" s="417"/>
      <c r="BG120" s="417"/>
      <c r="BH120" s="417"/>
      <c r="BI120" s="417"/>
      <c r="BJ120" s="417"/>
    </row>
    <row r="121" spans="1:62" s="418" customFormat="1" ht="13.5" hidden="1" customHeight="1">
      <c r="A121" s="1504">
        <f>'F5 ESTUDIANTES PREVENCIÓN'!D114</f>
        <v>0</v>
      </c>
      <c r="B121" s="1504">
        <f>'F5 ESTUDIANTES PREVENCIÓN'!A114</f>
        <v>0</v>
      </c>
      <c r="C121" s="1511">
        <f>'F5 ESTUDIANTES PREVENCIÓN'!F114</f>
        <v>0</v>
      </c>
      <c r="D121" s="1512">
        <f>'F5 ESTUDIANTES PREVENCIÓN'!G114</f>
        <v>0</v>
      </c>
      <c r="E121" s="1504">
        <f>'F5 ESTUDIANTES PREVENCIÓN'!K114</f>
        <v>0</v>
      </c>
      <c r="F121" s="1504">
        <f>'F5 ESTUDIANTES PREVENCIÓN'!J114</f>
        <v>0</v>
      </c>
      <c r="G121" s="1513">
        <f>'F5 ESTUDIANTES PREVENCIÓN'!L114</f>
        <v>0</v>
      </c>
      <c r="H121" s="1504">
        <f>'F5 ESTUDIANTES PREVENCIÓN'!M114</f>
        <v>0</v>
      </c>
      <c r="I121" s="1514">
        <f>'F5 ESTUDIANTES PREVENCIÓN'!N114</f>
        <v>0</v>
      </c>
      <c r="J121" s="1514">
        <f>'F5 ESTUDIANTES PREVENCIÓN'!O114</f>
        <v>0</v>
      </c>
      <c r="K121" s="1514">
        <f>'F5 ESTUDIANTES PREVENCIÓN'!P114</f>
        <v>0</v>
      </c>
      <c r="L121" s="1515">
        <f>'F5 ESTUDIANTES PREVENCIÓN'!Q114</f>
        <v>0</v>
      </c>
      <c r="M121" s="1511">
        <f>'F5 ESTUDIANTES PREVENCIÓN'!R114</f>
        <v>0</v>
      </c>
      <c r="N121" s="1504">
        <f>'F5 ESTUDIANTES PREVENCIÓN'!T114</f>
        <v>0</v>
      </c>
      <c r="O121" s="1504">
        <f>'F5 ESTUDIANTES PREVENCIÓN'!U114</f>
        <v>0</v>
      </c>
      <c r="P121" s="1504">
        <f>'F5 ESTUDIANTES PREVENCIÓN'!V114</f>
        <v>0</v>
      </c>
      <c r="Q121" s="1504">
        <f>'F5 ESTUDIANTES PREVENCIÓN'!AU114</f>
        <v>0</v>
      </c>
      <c r="R121" s="1516"/>
      <c r="S121" s="1517"/>
      <c r="T121" s="1516"/>
      <c r="U121" s="1518"/>
      <c r="V121" s="1516"/>
      <c r="W121" s="1516"/>
      <c r="X121" s="1516"/>
      <c r="Y121" s="1516"/>
      <c r="Z121" s="1516"/>
      <c r="AA121" s="1516"/>
      <c r="AB121" s="1516"/>
      <c r="AC121" s="1516"/>
      <c r="AD121" s="1516"/>
      <c r="AE121" s="1516"/>
      <c r="AF121" s="1516"/>
      <c r="AG121" s="1516"/>
      <c r="AH121" s="1516"/>
      <c r="AI121" s="1516"/>
      <c r="AJ121" s="1516"/>
      <c r="AK121" s="1516"/>
      <c r="AL121" s="1516"/>
      <c r="AM121" s="1516"/>
      <c r="AN121" s="1516"/>
      <c r="AO121" s="1519">
        <f t="shared" si="10"/>
        <v>0</v>
      </c>
      <c r="AP121" s="1519">
        <f t="shared" si="15"/>
        <v>0</v>
      </c>
      <c r="AQ121" s="1520" t="str">
        <f t="shared" si="11"/>
        <v/>
      </c>
      <c r="AR121" s="1519">
        <f t="shared" si="12"/>
        <v>0</v>
      </c>
      <c r="AS121" s="1519">
        <f t="shared" si="16"/>
        <v>0</v>
      </c>
      <c r="AT121" s="1520" t="str">
        <f t="shared" si="13"/>
        <v/>
      </c>
      <c r="AU121" s="1519">
        <f t="shared" si="17"/>
        <v>0</v>
      </c>
      <c r="AV121" s="1519">
        <f t="shared" si="18"/>
        <v>0</v>
      </c>
      <c r="AW121" s="1520" t="str">
        <f t="shared" si="14"/>
        <v/>
      </c>
      <c r="AX121" s="1521"/>
      <c r="BC121" s="417"/>
      <c r="BD121" s="417"/>
      <c r="BE121" s="417"/>
      <c r="BF121" s="417"/>
      <c r="BG121" s="417"/>
      <c r="BH121" s="417"/>
      <c r="BI121" s="417"/>
      <c r="BJ121" s="417"/>
    </row>
    <row r="122" spans="1:62" s="418" customFormat="1" ht="13.5" hidden="1" customHeight="1">
      <c r="A122" s="1504">
        <f>'F5 ESTUDIANTES PREVENCIÓN'!D115</f>
        <v>0</v>
      </c>
      <c r="B122" s="1504">
        <f>'F5 ESTUDIANTES PREVENCIÓN'!A115</f>
        <v>0</v>
      </c>
      <c r="C122" s="1511">
        <f>'F5 ESTUDIANTES PREVENCIÓN'!F115</f>
        <v>0</v>
      </c>
      <c r="D122" s="1512">
        <f>'F5 ESTUDIANTES PREVENCIÓN'!G115</f>
        <v>0</v>
      </c>
      <c r="E122" s="1504">
        <f>'F5 ESTUDIANTES PREVENCIÓN'!K115</f>
        <v>0</v>
      </c>
      <c r="F122" s="1504">
        <f>'F5 ESTUDIANTES PREVENCIÓN'!J115</f>
        <v>0</v>
      </c>
      <c r="G122" s="1513">
        <f>'F5 ESTUDIANTES PREVENCIÓN'!L115</f>
        <v>0</v>
      </c>
      <c r="H122" s="1504">
        <f>'F5 ESTUDIANTES PREVENCIÓN'!M115</f>
        <v>0</v>
      </c>
      <c r="I122" s="1514">
        <f>'F5 ESTUDIANTES PREVENCIÓN'!N115</f>
        <v>0</v>
      </c>
      <c r="J122" s="1514">
        <f>'F5 ESTUDIANTES PREVENCIÓN'!O115</f>
        <v>0</v>
      </c>
      <c r="K122" s="1514">
        <f>'F5 ESTUDIANTES PREVENCIÓN'!P115</f>
        <v>0</v>
      </c>
      <c r="L122" s="1515">
        <f>'F5 ESTUDIANTES PREVENCIÓN'!Q115</f>
        <v>0</v>
      </c>
      <c r="M122" s="1511">
        <f>'F5 ESTUDIANTES PREVENCIÓN'!R115</f>
        <v>0</v>
      </c>
      <c r="N122" s="1504">
        <f>'F5 ESTUDIANTES PREVENCIÓN'!T115</f>
        <v>0</v>
      </c>
      <c r="O122" s="1504">
        <f>'F5 ESTUDIANTES PREVENCIÓN'!U115</f>
        <v>0</v>
      </c>
      <c r="P122" s="1504">
        <f>'F5 ESTUDIANTES PREVENCIÓN'!V115</f>
        <v>0</v>
      </c>
      <c r="Q122" s="1504">
        <f>'F5 ESTUDIANTES PREVENCIÓN'!AU115</f>
        <v>0</v>
      </c>
      <c r="R122" s="1516"/>
      <c r="S122" s="1517"/>
      <c r="T122" s="1516"/>
      <c r="U122" s="1518"/>
      <c r="V122" s="1516"/>
      <c r="W122" s="1516"/>
      <c r="X122" s="1516"/>
      <c r="Y122" s="1516"/>
      <c r="Z122" s="1516"/>
      <c r="AA122" s="1516"/>
      <c r="AB122" s="1516"/>
      <c r="AC122" s="1516"/>
      <c r="AD122" s="1516"/>
      <c r="AE122" s="1516"/>
      <c r="AF122" s="1516"/>
      <c r="AG122" s="1516"/>
      <c r="AH122" s="1516"/>
      <c r="AI122" s="1516"/>
      <c r="AJ122" s="1516"/>
      <c r="AK122" s="1516"/>
      <c r="AL122" s="1516"/>
      <c r="AM122" s="1516"/>
      <c r="AN122" s="1516"/>
      <c r="AO122" s="1519">
        <f t="shared" si="10"/>
        <v>0</v>
      </c>
      <c r="AP122" s="1519">
        <f t="shared" si="15"/>
        <v>0</v>
      </c>
      <c r="AQ122" s="1520" t="str">
        <f t="shared" si="11"/>
        <v/>
      </c>
      <c r="AR122" s="1519">
        <f t="shared" si="12"/>
        <v>0</v>
      </c>
      <c r="AS122" s="1519">
        <f t="shared" si="16"/>
        <v>0</v>
      </c>
      <c r="AT122" s="1520" t="str">
        <f t="shared" si="13"/>
        <v/>
      </c>
      <c r="AU122" s="1519">
        <f t="shared" si="17"/>
        <v>0</v>
      </c>
      <c r="AV122" s="1519">
        <f t="shared" si="18"/>
        <v>0</v>
      </c>
      <c r="AW122" s="1520" t="str">
        <f t="shared" si="14"/>
        <v/>
      </c>
      <c r="AX122" s="1521"/>
      <c r="BC122" s="417"/>
      <c r="BD122" s="417"/>
      <c r="BE122" s="417"/>
      <c r="BF122" s="417"/>
      <c r="BG122" s="417"/>
      <c r="BH122" s="417"/>
      <c r="BI122" s="417"/>
      <c r="BJ122" s="417"/>
    </row>
    <row r="123" spans="1:62" s="418" customFormat="1" ht="13.5" hidden="1" customHeight="1">
      <c r="A123" s="1504">
        <f>'F5 ESTUDIANTES PREVENCIÓN'!D116</f>
        <v>0</v>
      </c>
      <c r="B123" s="1504">
        <f>'F5 ESTUDIANTES PREVENCIÓN'!A116</f>
        <v>0</v>
      </c>
      <c r="C123" s="1511">
        <f>'F5 ESTUDIANTES PREVENCIÓN'!F116</f>
        <v>0</v>
      </c>
      <c r="D123" s="1512">
        <f>'F5 ESTUDIANTES PREVENCIÓN'!G116</f>
        <v>0</v>
      </c>
      <c r="E123" s="1504">
        <f>'F5 ESTUDIANTES PREVENCIÓN'!K116</f>
        <v>0</v>
      </c>
      <c r="F123" s="1504">
        <f>'F5 ESTUDIANTES PREVENCIÓN'!J116</f>
        <v>0</v>
      </c>
      <c r="G123" s="1513">
        <f>'F5 ESTUDIANTES PREVENCIÓN'!L116</f>
        <v>0</v>
      </c>
      <c r="H123" s="1504">
        <f>'F5 ESTUDIANTES PREVENCIÓN'!M116</f>
        <v>0</v>
      </c>
      <c r="I123" s="1514">
        <f>'F5 ESTUDIANTES PREVENCIÓN'!N116</f>
        <v>0</v>
      </c>
      <c r="J123" s="1514">
        <f>'F5 ESTUDIANTES PREVENCIÓN'!O116</f>
        <v>0</v>
      </c>
      <c r="K123" s="1514">
        <f>'F5 ESTUDIANTES PREVENCIÓN'!P116</f>
        <v>0</v>
      </c>
      <c r="L123" s="1515">
        <f>'F5 ESTUDIANTES PREVENCIÓN'!Q116</f>
        <v>0</v>
      </c>
      <c r="M123" s="1511">
        <f>'F5 ESTUDIANTES PREVENCIÓN'!R116</f>
        <v>0</v>
      </c>
      <c r="N123" s="1504">
        <f>'F5 ESTUDIANTES PREVENCIÓN'!T116</f>
        <v>0</v>
      </c>
      <c r="O123" s="1504">
        <f>'F5 ESTUDIANTES PREVENCIÓN'!U116</f>
        <v>0</v>
      </c>
      <c r="P123" s="1504">
        <f>'F5 ESTUDIANTES PREVENCIÓN'!V116</f>
        <v>0</v>
      </c>
      <c r="Q123" s="1504">
        <f>'F5 ESTUDIANTES PREVENCIÓN'!AU116</f>
        <v>0</v>
      </c>
      <c r="R123" s="1516"/>
      <c r="S123" s="1517"/>
      <c r="T123" s="1516"/>
      <c r="U123" s="1518"/>
      <c r="V123" s="1516"/>
      <c r="W123" s="1516"/>
      <c r="X123" s="1516"/>
      <c r="Y123" s="1516"/>
      <c r="Z123" s="1516"/>
      <c r="AA123" s="1516"/>
      <c r="AB123" s="1516"/>
      <c r="AC123" s="1516"/>
      <c r="AD123" s="1516"/>
      <c r="AE123" s="1516"/>
      <c r="AF123" s="1516"/>
      <c r="AG123" s="1516"/>
      <c r="AH123" s="1516"/>
      <c r="AI123" s="1516"/>
      <c r="AJ123" s="1516"/>
      <c r="AK123" s="1516"/>
      <c r="AL123" s="1516"/>
      <c r="AM123" s="1516"/>
      <c r="AN123" s="1516"/>
      <c r="AO123" s="1519">
        <f t="shared" si="10"/>
        <v>0</v>
      </c>
      <c r="AP123" s="1519">
        <f t="shared" si="15"/>
        <v>0</v>
      </c>
      <c r="AQ123" s="1520" t="str">
        <f t="shared" si="11"/>
        <v/>
      </c>
      <c r="AR123" s="1519">
        <f t="shared" si="12"/>
        <v>0</v>
      </c>
      <c r="AS123" s="1519">
        <f t="shared" si="16"/>
        <v>0</v>
      </c>
      <c r="AT123" s="1520" t="str">
        <f t="shared" si="13"/>
        <v/>
      </c>
      <c r="AU123" s="1519">
        <f t="shared" si="17"/>
        <v>0</v>
      </c>
      <c r="AV123" s="1519">
        <f t="shared" si="18"/>
        <v>0</v>
      </c>
      <c r="AW123" s="1520" t="str">
        <f t="shared" si="14"/>
        <v/>
      </c>
      <c r="AX123" s="1521"/>
      <c r="BC123" s="417"/>
      <c r="BD123" s="417"/>
      <c r="BE123" s="417"/>
      <c r="BF123" s="417"/>
      <c r="BG123" s="417"/>
      <c r="BH123" s="417"/>
      <c r="BI123" s="417"/>
      <c r="BJ123" s="417"/>
    </row>
    <row r="124" spans="1:62" s="418" customFormat="1" ht="13.5" hidden="1" customHeight="1">
      <c r="A124" s="1504">
        <f>'F5 ESTUDIANTES PREVENCIÓN'!D117</f>
        <v>0</v>
      </c>
      <c r="B124" s="1504">
        <f>'F5 ESTUDIANTES PREVENCIÓN'!A117</f>
        <v>0</v>
      </c>
      <c r="C124" s="1511">
        <f>'F5 ESTUDIANTES PREVENCIÓN'!F117</f>
        <v>0</v>
      </c>
      <c r="D124" s="1512">
        <f>'F5 ESTUDIANTES PREVENCIÓN'!G117</f>
        <v>0</v>
      </c>
      <c r="E124" s="1504">
        <f>'F5 ESTUDIANTES PREVENCIÓN'!K117</f>
        <v>0</v>
      </c>
      <c r="F124" s="1504">
        <f>'F5 ESTUDIANTES PREVENCIÓN'!J117</f>
        <v>0</v>
      </c>
      <c r="G124" s="1513">
        <f>'F5 ESTUDIANTES PREVENCIÓN'!L117</f>
        <v>0</v>
      </c>
      <c r="H124" s="1504">
        <f>'F5 ESTUDIANTES PREVENCIÓN'!M117</f>
        <v>0</v>
      </c>
      <c r="I124" s="1514">
        <f>'F5 ESTUDIANTES PREVENCIÓN'!N117</f>
        <v>0</v>
      </c>
      <c r="J124" s="1514">
        <f>'F5 ESTUDIANTES PREVENCIÓN'!O117</f>
        <v>0</v>
      </c>
      <c r="K124" s="1514">
        <f>'F5 ESTUDIANTES PREVENCIÓN'!P117</f>
        <v>0</v>
      </c>
      <c r="L124" s="1515">
        <f>'F5 ESTUDIANTES PREVENCIÓN'!Q117</f>
        <v>0</v>
      </c>
      <c r="M124" s="1511">
        <f>'F5 ESTUDIANTES PREVENCIÓN'!R117</f>
        <v>0</v>
      </c>
      <c r="N124" s="1504">
        <f>'F5 ESTUDIANTES PREVENCIÓN'!T117</f>
        <v>0</v>
      </c>
      <c r="O124" s="1504">
        <f>'F5 ESTUDIANTES PREVENCIÓN'!U117</f>
        <v>0</v>
      </c>
      <c r="P124" s="1504">
        <f>'F5 ESTUDIANTES PREVENCIÓN'!V117</f>
        <v>0</v>
      </c>
      <c r="Q124" s="1504">
        <f>'F5 ESTUDIANTES PREVENCIÓN'!AU117</f>
        <v>0</v>
      </c>
      <c r="R124" s="1516"/>
      <c r="S124" s="1517"/>
      <c r="T124" s="1516"/>
      <c r="U124" s="1518"/>
      <c r="V124" s="1516"/>
      <c r="W124" s="1516"/>
      <c r="X124" s="1516"/>
      <c r="Y124" s="1516"/>
      <c r="Z124" s="1516"/>
      <c r="AA124" s="1516"/>
      <c r="AB124" s="1516"/>
      <c r="AC124" s="1516"/>
      <c r="AD124" s="1516"/>
      <c r="AE124" s="1516"/>
      <c r="AF124" s="1516"/>
      <c r="AG124" s="1516"/>
      <c r="AH124" s="1516"/>
      <c r="AI124" s="1516"/>
      <c r="AJ124" s="1516"/>
      <c r="AK124" s="1516"/>
      <c r="AL124" s="1516"/>
      <c r="AM124" s="1516"/>
      <c r="AN124" s="1516"/>
      <c r="AO124" s="1519">
        <f t="shared" si="10"/>
        <v>0</v>
      </c>
      <c r="AP124" s="1519">
        <f t="shared" si="15"/>
        <v>0</v>
      </c>
      <c r="AQ124" s="1520" t="str">
        <f t="shared" si="11"/>
        <v/>
      </c>
      <c r="AR124" s="1519">
        <f t="shared" si="12"/>
        <v>0</v>
      </c>
      <c r="AS124" s="1519">
        <f t="shared" si="16"/>
        <v>0</v>
      </c>
      <c r="AT124" s="1520" t="str">
        <f t="shared" si="13"/>
        <v/>
      </c>
      <c r="AU124" s="1519">
        <f t="shared" si="17"/>
        <v>0</v>
      </c>
      <c r="AV124" s="1519">
        <f t="shared" si="18"/>
        <v>0</v>
      </c>
      <c r="AW124" s="1520" t="str">
        <f t="shared" si="14"/>
        <v/>
      </c>
      <c r="AX124" s="1521"/>
      <c r="BC124" s="417"/>
      <c r="BD124" s="417"/>
      <c r="BE124" s="417"/>
      <c r="BF124" s="417"/>
      <c r="BG124" s="417"/>
      <c r="BH124" s="417"/>
      <c r="BI124" s="417"/>
      <c r="BJ124" s="417"/>
    </row>
    <row r="125" spans="1:62" s="418" customFormat="1" ht="13.5" hidden="1" customHeight="1">
      <c r="A125" s="1504">
        <f>'F5 ESTUDIANTES PREVENCIÓN'!D118</f>
        <v>0</v>
      </c>
      <c r="B125" s="1504">
        <f>'F5 ESTUDIANTES PREVENCIÓN'!A118</f>
        <v>0</v>
      </c>
      <c r="C125" s="1511">
        <f>'F5 ESTUDIANTES PREVENCIÓN'!F118</f>
        <v>0</v>
      </c>
      <c r="D125" s="1512">
        <f>'F5 ESTUDIANTES PREVENCIÓN'!G118</f>
        <v>0</v>
      </c>
      <c r="E125" s="1504">
        <f>'F5 ESTUDIANTES PREVENCIÓN'!K118</f>
        <v>0</v>
      </c>
      <c r="F125" s="1504">
        <f>'F5 ESTUDIANTES PREVENCIÓN'!J118</f>
        <v>0</v>
      </c>
      <c r="G125" s="1513">
        <f>'F5 ESTUDIANTES PREVENCIÓN'!L118</f>
        <v>0</v>
      </c>
      <c r="H125" s="1504">
        <f>'F5 ESTUDIANTES PREVENCIÓN'!M118</f>
        <v>0</v>
      </c>
      <c r="I125" s="1514">
        <f>'F5 ESTUDIANTES PREVENCIÓN'!N118</f>
        <v>0</v>
      </c>
      <c r="J125" s="1514">
        <f>'F5 ESTUDIANTES PREVENCIÓN'!O118</f>
        <v>0</v>
      </c>
      <c r="K125" s="1514">
        <f>'F5 ESTUDIANTES PREVENCIÓN'!P118</f>
        <v>0</v>
      </c>
      <c r="L125" s="1515">
        <f>'F5 ESTUDIANTES PREVENCIÓN'!Q118</f>
        <v>0</v>
      </c>
      <c r="M125" s="1511">
        <f>'F5 ESTUDIANTES PREVENCIÓN'!R118</f>
        <v>0</v>
      </c>
      <c r="N125" s="1504">
        <f>'F5 ESTUDIANTES PREVENCIÓN'!T118</f>
        <v>0</v>
      </c>
      <c r="O125" s="1504">
        <f>'F5 ESTUDIANTES PREVENCIÓN'!U118</f>
        <v>0</v>
      </c>
      <c r="P125" s="1504">
        <f>'F5 ESTUDIANTES PREVENCIÓN'!V118</f>
        <v>0</v>
      </c>
      <c r="Q125" s="1504">
        <f>'F5 ESTUDIANTES PREVENCIÓN'!AU118</f>
        <v>0</v>
      </c>
      <c r="R125" s="1516"/>
      <c r="S125" s="1517"/>
      <c r="T125" s="1516"/>
      <c r="U125" s="1518"/>
      <c r="V125" s="1516"/>
      <c r="W125" s="1516"/>
      <c r="X125" s="1516"/>
      <c r="Y125" s="1516"/>
      <c r="Z125" s="1516"/>
      <c r="AA125" s="1516"/>
      <c r="AB125" s="1516"/>
      <c r="AC125" s="1516"/>
      <c r="AD125" s="1516"/>
      <c r="AE125" s="1516"/>
      <c r="AF125" s="1516"/>
      <c r="AG125" s="1516"/>
      <c r="AH125" s="1516"/>
      <c r="AI125" s="1516"/>
      <c r="AJ125" s="1516"/>
      <c r="AK125" s="1516"/>
      <c r="AL125" s="1516"/>
      <c r="AM125" s="1516"/>
      <c r="AN125" s="1516"/>
      <c r="AO125" s="1519">
        <f t="shared" si="10"/>
        <v>0</v>
      </c>
      <c r="AP125" s="1519">
        <f t="shared" si="15"/>
        <v>0</v>
      </c>
      <c r="AQ125" s="1520" t="str">
        <f t="shared" si="11"/>
        <v/>
      </c>
      <c r="AR125" s="1519">
        <f t="shared" si="12"/>
        <v>0</v>
      </c>
      <c r="AS125" s="1519">
        <f t="shared" si="16"/>
        <v>0</v>
      </c>
      <c r="AT125" s="1520" t="str">
        <f t="shared" si="13"/>
        <v/>
      </c>
      <c r="AU125" s="1519">
        <f t="shared" si="17"/>
        <v>0</v>
      </c>
      <c r="AV125" s="1519">
        <f t="shared" si="18"/>
        <v>0</v>
      </c>
      <c r="AW125" s="1520" t="str">
        <f t="shared" si="14"/>
        <v/>
      </c>
      <c r="AX125" s="1521"/>
      <c r="BC125" s="417"/>
      <c r="BD125" s="417"/>
      <c r="BE125" s="417"/>
      <c r="BF125" s="417"/>
      <c r="BG125" s="417"/>
      <c r="BH125" s="417"/>
      <c r="BI125" s="417"/>
      <c r="BJ125" s="417"/>
    </row>
    <row r="126" spans="1:62" s="418" customFormat="1" ht="13.5" hidden="1" customHeight="1">
      <c r="A126" s="1504">
        <f>'F5 ESTUDIANTES PREVENCIÓN'!D119</f>
        <v>0</v>
      </c>
      <c r="B126" s="1504">
        <f>'F5 ESTUDIANTES PREVENCIÓN'!A119</f>
        <v>0</v>
      </c>
      <c r="C126" s="1511">
        <f>'F5 ESTUDIANTES PREVENCIÓN'!F119</f>
        <v>0</v>
      </c>
      <c r="D126" s="1512">
        <f>'F5 ESTUDIANTES PREVENCIÓN'!G119</f>
        <v>0</v>
      </c>
      <c r="E126" s="1504">
        <f>'F5 ESTUDIANTES PREVENCIÓN'!K119</f>
        <v>0</v>
      </c>
      <c r="F126" s="1504">
        <f>'F5 ESTUDIANTES PREVENCIÓN'!J119</f>
        <v>0</v>
      </c>
      <c r="G126" s="1513">
        <f>'F5 ESTUDIANTES PREVENCIÓN'!L119</f>
        <v>0</v>
      </c>
      <c r="H126" s="1504">
        <f>'F5 ESTUDIANTES PREVENCIÓN'!M119</f>
        <v>0</v>
      </c>
      <c r="I126" s="1514">
        <f>'F5 ESTUDIANTES PREVENCIÓN'!N119</f>
        <v>0</v>
      </c>
      <c r="J126" s="1514">
        <f>'F5 ESTUDIANTES PREVENCIÓN'!O119</f>
        <v>0</v>
      </c>
      <c r="K126" s="1514">
        <f>'F5 ESTUDIANTES PREVENCIÓN'!P119</f>
        <v>0</v>
      </c>
      <c r="L126" s="1515">
        <f>'F5 ESTUDIANTES PREVENCIÓN'!Q119</f>
        <v>0</v>
      </c>
      <c r="M126" s="1511">
        <f>'F5 ESTUDIANTES PREVENCIÓN'!R119</f>
        <v>0</v>
      </c>
      <c r="N126" s="1504">
        <f>'F5 ESTUDIANTES PREVENCIÓN'!T119</f>
        <v>0</v>
      </c>
      <c r="O126" s="1504">
        <f>'F5 ESTUDIANTES PREVENCIÓN'!U119</f>
        <v>0</v>
      </c>
      <c r="P126" s="1504">
        <f>'F5 ESTUDIANTES PREVENCIÓN'!V119</f>
        <v>0</v>
      </c>
      <c r="Q126" s="1504">
        <f>'F5 ESTUDIANTES PREVENCIÓN'!AU119</f>
        <v>0</v>
      </c>
      <c r="R126" s="1516"/>
      <c r="S126" s="1517"/>
      <c r="T126" s="1516"/>
      <c r="U126" s="1518"/>
      <c r="V126" s="1516"/>
      <c r="W126" s="1516"/>
      <c r="X126" s="1516"/>
      <c r="Y126" s="1516"/>
      <c r="Z126" s="1516"/>
      <c r="AA126" s="1516"/>
      <c r="AB126" s="1516"/>
      <c r="AC126" s="1516"/>
      <c r="AD126" s="1516"/>
      <c r="AE126" s="1516"/>
      <c r="AF126" s="1516"/>
      <c r="AG126" s="1516"/>
      <c r="AH126" s="1516"/>
      <c r="AI126" s="1516"/>
      <c r="AJ126" s="1516"/>
      <c r="AK126" s="1516"/>
      <c r="AL126" s="1516"/>
      <c r="AM126" s="1516"/>
      <c r="AN126" s="1516"/>
      <c r="AO126" s="1519">
        <f t="shared" si="10"/>
        <v>0</v>
      </c>
      <c r="AP126" s="1519">
        <f t="shared" si="15"/>
        <v>0</v>
      </c>
      <c r="AQ126" s="1520" t="str">
        <f t="shared" si="11"/>
        <v/>
      </c>
      <c r="AR126" s="1519">
        <f t="shared" si="12"/>
        <v>0</v>
      </c>
      <c r="AS126" s="1519">
        <f t="shared" si="16"/>
        <v>0</v>
      </c>
      <c r="AT126" s="1520" t="str">
        <f t="shared" si="13"/>
        <v/>
      </c>
      <c r="AU126" s="1519">
        <f t="shared" si="17"/>
        <v>0</v>
      </c>
      <c r="AV126" s="1519">
        <f t="shared" si="18"/>
        <v>0</v>
      </c>
      <c r="AW126" s="1520" t="str">
        <f t="shared" si="14"/>
        <v/>
      </c>
      <c r="AX126" s="1521"/>
      <c r="BC126" s="417"/>
      <c r="BD126" s="417"/>
      <c r="BE126" s="417"/>
      <c r="BF126" s="417"/>
      <c r="BG126" s="417"/>
      <c r="BH126" s="417"/>
      <c r="BI126" s="417"/>
      <c r="BJ126" s="417"/>
    </row>
    <row r="127" spans="1:62" s="418" customFormat="1" ht="13.5" hidden="1" customHeight="1">
      <c r="A127" s="1504">
        <f>'F5 ESTUDIANTES PREVENCIÓN'!D120</f>
        <v>0</v>
      </c>
      <c r="B127" s="1504">
        <f>'F5 ESTUDIANTES PREVENCIÓN'!A120</f>
        <v>0</v>
      </c>
      <c r="C127" s="1511">
        <f>'F5 ESTUDIANTES PREVENCIÓN'!F120</f>
        <v>0</v>
      </c>
      <c r="D127" s="1512">
        <f>'F5 ESTUDIANTES PREVENCIÓN'!G120</f>
        <v>0</v>
      </c>
      <c r="E127" s="1504">
        <f>'F5 ESTUDIANTES PREVENCIÓN'!K120</f>
        <v>0</v>
      </c>
      <c r="F127" s="1504">
        <f>'F5 ESTUDIANTES PREVENCIÓN'!J120</f>
        <v>0</v>
      </c>
      <c r="G127" s="1513">
        <f>'F5 ESTUDIANTES PREVENCIÓN'!L120</f>
        <v>0</v>
      </c>
      <c r="H127" s="1504">
        <f>'F5 ESTUDIANTES PREVENCIÓN'!M120</f>
        <v>0</v>
      </c>
      <c r="I127" s="1514">
        <f>'F5 ESTUDIANTES PREVENCIÓN'!N120</f>
        <v>0</v>
      </c>
      <c r="J127" s="1514">
        <f>'F5 ESTUDIANTES PREVENCIÓN'!O120</f>
        <v>0</v>
      </c>
      <c r="K127" s="1514">
        <f>'F5 ESTUDIANTES PREVENCIÓN'!P120</f>
        <v>0</v>
      </c>
      <c r="L127" s="1515">
        <f>'F5 ESTUDIANTES PREVENCIÓN'!Q120</f>
        <v>0</v>
      </c>
      <c r="M127" s="1511">
        <f>'F5 ESTUDIANTES PREVENCIÓN'!R120</f>
        <v>0</v>
      </c>
      <c r="N127" s="1504">
        <f>'F5 ESTUDIANTES PREVENCIÓN'!T120</f>
        <v>0</v>
      </c>
      <c r="O127" s="1504">
        <f>'F5 ESTUDIANTES PREVENCIÓN'!U120</f>
        <v>0</v>
      </c>
      <c r="P127" s="1504">
        <f>'F5 ESTUDIANTES PREVENCIÓN'!V120</f>
        <v>0</v>
      </c>
      <c r="Q127" s="1504">
        <f>'F5 ESTUDIANTES PREVENCIÓN'!AU120</f>
        <v>0</v>
      </c>
      <c r="R127" s="1516"/>
      <c r="S127" s="1517"/>
      <c r="T127" s="1516"/>
      <c r="U127" s="1518"/>
      <c r="V127" s="1516"/>
      <c r="W127" s="1516"/>
      <c r="X127" s="1516"/>
      <c r="Y127" s="1516"/>
      <c r="Z127" s="1516"/>
      <c r="AA127" s="1516"/>
      <c r="AB127" s="1516"/>
      <c r="AC127" s="1516"/>
      <c r="AD127" s="1516"/>
      <c r="AE127" s="1516"/>
      <c r="AF127" s="1516"/>
      <c r="AG127" s="1516"/>
      <c r="AH127" s="1516"/>
      <c r="AI127" s="1516"/>
      <c r="AJ127" s="1516"/>
      <c r="AK127" s="1516"/>
      <c r="AL127" s="1516"/>
      <c r="AM127" s="1516"/>
      <c r="AN127" s="1516"/>
      <c r="AO127" s="1519">
        <f t="shared" si="10"/>
        <v>0</v>
      </c>
      <c r="AP127" s="1519">
        <f t="shared" si="15"/>
        <v>0</v>
      </c>
      <c r="AQ127" s="1520" t="str">
        <f t="shared" si="11"/>
        <v/>
      </c>
      <c r="AR127" s="1519">
        <f t="shared" si="12"/>
        <v>0</v>
      </c>
      <c r="AS127" s="1519">
        <f t="shared" si="16"/>
        <v>0</v>
      </c>
      <c r="AT127" s="1520" t="str">
        <f t="shared" si="13"/>
        <v/>
      </c>
      <c r="AU127" s="1519">
        <f t="shared" si="17"/>
        <v>0</v>
      </c>
      <c r="AV127" s="1519">
        <f t="shared" si="18"/>
        <v>0</v>
      </c>
      <c r="AW127" s="1520" t="str">
        <f t="shared" si="14"/>
        <v/>
      </c>
      <c r="AX127" s="1521"/>
      <c r="BC127" s="417"/>
      <c r="BD127" s="417"/>
      <c r="BE127" s="417"/>
      <c r="BF127" s="417"/>
      <c r="BG127" s="417"/>
      <c r="BH127" s="417"/>
      <c r="BI127" s="417"/>
      <c r="BJ127" s="417"/>
    </row>
    <row r="128" spans="1:62" s="418" customFormat="1" ht="13.5" hidden="1" customHeight="1">
      <c r="A128" s="1504">
        <f>'F5 ESTUDIANTES PREVENCIÓN'!D121</f>
        <v>0</v>
      </c>
      <c r="B128" s="1504">
        <f>'F5 ESTUDIANTES PREVENCIÓN'!A121</f>
        <v>0</v>
      </c>
      <c r="C128" s="1511">
        <f>'F5 ESTUDIANTES PREVENCIÓN'!F121</f>
        <v>0</v>
      </c>
      <c r="D128" s="1512">
        <f>'F5 ESTUDIANTES PREVENCIÓN'!G121</f>
        <v>0</v>
      </c>
      <c r="E128" s="1504">
        <f>'F5 ESTUDIANTES PREVENCIÓN'!K121</f>
        <v>0</v>
      </c>
      <c r="F128" s="1504">
        <f>'F5 ESTUDIANTES PREVENCIÓN'!J121</f>
        <v>0</v>
      </c>
      <c r="G128" s="1513">
        <f>'F5 ESTUDIANTES PREVENCIÓN'!L121</f>
        <v>0</v>
      </c>
      <c r="H128" s="1504">
        <f>'F5 ESTUDIANTES PREVENCIÓN'!M121</f>
        <v>0</v>
      </c>
      <c r="I128" s="1514">
        <f>'F5 ESTUDIANTES PREVENCIÓN'!N121</f>
        <v>0</v>
      </c>
      <c r="J128" s="1514">
        <f>'F5 ESTUDIANTES PREVENCIÓN'!O121</f>
        <v>0</v>
      </c>
      <c r="K128" s="1514">
        <f>'F5 ESTUDIANTES PREVENCIÓN'!P121</f>
        <v>0</v>
      </c>
      <c r="L128" s="1515">
        <f>'F5 ESTUDIANTES PREVENCIÓN'!Q121</f>
        <v>0</v>
      </c>
      <c r="M128" s="1511">
        <f>'F5 ESTUDIANTES PREVENCIÓN'!R121</f>
        <v>0</v>
      </c>
      <c r="N128" s="1504">
        <f>'F5 ESTUDIANTES PREVENCIÓN'!T121</f>
        <v>0</v>
      </c>
      <c r="O128" s="1504">
        <f>'F5 ESTUDIANTES PREVENCIÓN'!U121</f>
        <v>0</v>
      </c>
      <c r="P128" s="1504">
        <f>'F5 ESTUDIANTES PREVENCIÓN'!V121</f>
        <v>0</v>
      </c>
      <c r="Q128" s="1504">
        <f>'F5 ESTUDIANTES PREVENCIÓN'!AU121</f>
        <v>0</v>
      </c>
      <c r="R128" s="1516"/>
      <c r="S128" s="1517"/>
      <c r="T128" s="1516"/>
      <c r="U128" s="1518"/>
      <c r="V128" s="1516"/>
      <c r="W128" s="1516"/>
      <c r="X128" s="1516"/>
      <c r="Y128" s="1516"/>
      <c r="Z128" s="1516"/>
      <c r="AA128" s="1516"/>
      <c r="AB128" s="1516"/>
      <c r="AC128" s="1516"/>
      <c r="AD128" s="1516"/>
      <c r="AE128" s="1516"/>
      <c r="AF128" s="1516"/>
      <c r="AG128" s="1516"/>
      <c r="AH128" s="1516"/>
      <c r="AI128" s="1516"/>
      <c r="AJ128" s="1516"/>
      <c r="AK128" s="1516"/>
      <c r="AL128" s="1516"/>
      <c r="AM128" s="1516"/>
      <c r="AN128" s="1516"/>
      <c r="AO128" s="1519">
        <f t="shared" si="10"/>
        <v>0</v>
      </c>
      <c r="AP128" s="1519">
        <f t="shared" si="15"/>
        <v>0</v>
      </c>
      <c r="AQ128" s="1520" t="str">
        <f t="shared" si="11"/>
        <v/>
      </c>
      <c r="AR128" s="1519">
        <f t="shared" si="12"/>
        <v>0</v>
      </c>
      <c r="AS128" s="1519">
        <f t="shared" si="16"/>
        <v>0</v>
      </c>
      <c r="AT128" s="1520" t="str">
        <f t="shared" si="13"/>
        <v/>
      </c>
      <c r="AU128" s="1519">
        <f t="shared" si="17"/>
        <v>0</v>
      </c>
      <c r="AV128" s="1519">
        <f t="shared" si="18"/>
        <v>0</v>
      </c>
      <c r="AW128" s="1520" t="str">
        <f t="shared" si="14"/>
        <v/>
      </c>
      <c r="AX128" s="1521"/>
      <c r="BC128" s="417"/>
      <c r="BD128" s="417"/>
      <c r="BE128" s="417"/>
      <c r="BF128" s="417"/>
      <c r="BG128" s="417"/>
      <c r="BH128" s="417"/>
      <c r="BI128" s="417"/>
      <c r="BJ128" s="417"/>
    </row>
    <row r="129" spans="1:62" s="418" customFormat="1" ht="13.5" hidden="1" customHeight="1">
      <c r="A129" s="1504">
        <f>'F5 ESTUDIANTES PREVENCIÓN'!D122</f>
        <v>0</v>
      </c>
      <c r="B129" s="1504">
        <f>'F5 ESTUDIANTES PREVENCIÓN'!A122</f>
        <v>0</v>
      </c>
      <c r="C129" s="1511">
        <f>'F5 ESTUDIANTES PREVENCIÓN'!F122</f>
        <v>0</v>
      </c>
      <c r="D129" s="1512">
        <f>'F5 ESTUDIANTES PREVENCIÓN'!G122</f>
        <v>0</v>
      </c>
      <c r="E129" s="1504">
        <f>'F5 ESTUDIANTES PREVENCIÓN'!K122</f>
        <v>0</v>
      </c>
      <c r="F129" s="1504">
        <f>'F5 ESTUDIANTES PREVENCIÓN'!J122</f>
        <v>0</v>
      </c>
      <c r="G129" s="1513">
        <f>'F5 ESTUDIANTES PREVENCIÓN'!L122</f>
        <v>0</v>
      </c>
      <c r="H129" s="1504">
        <f>'F5 ESTUDIANTES PREVENCIÓN'!M122</f>
        <v>0</v>
      </c>
      <c r="I129" s="1514">
        <f>'F5 ESTUDIANTES PREVENCIÓN'!N122</f>
        <v>0</v>
      </c>
      <c r="J129" s="1514">
        <f>'F5 ESTUDIANTES PREVENCIÓN'!O122</f>
        <v>0</v>
      </c>
      <c r="K129" s="1514">
        <f>'F5 ESTUDIANTES PREVENCIÓN'!P122</f>
        <v>0</v>
      </c>
      <c r="L129" s="1515">
        <f>'F5 ESTUDIANTES PREVENCIÓN'!Q122</f>
        <v>0</v>
      </c>
      <c r="M129" s="1511">
        <f>'F5 ESTUDIANTES PREVENCIÓN'!R122</f>
        <v>0</v>
      </c>
      <c r="N129" s="1504">
        <f>'F5 ESTUDIANTES PREVENCIÓN'!T122</f>
        <v>0</v>
      </c>
      <c r="O129" s="1504">
        <f>'F5 ESTUDIANTES PREVENCIÓN'!U122</f>
        <v>0</v>
      </c>
      <c r="P129" s="1504">
        <f>'F5 ESTUDIANTES PREVENCIÓN'!V122</f>
        <v>0</v>
      </c>
      <c r="Q129" s="1504">
        <f>'F5 ESTUDIANTES PREVENCIÓN'!AU122</f>
        <v>0</v>
      </c>
      <c r="R129" s="1516"/>
      <c r="S129" s="1517"/>
      <c r="T129" s="1516"/>
      <c r="U129" s="1518"/>
      <c r="V129" s="1516"/>
      <c r="W129" s="1516"/>
      <c r="X129" s="1516"/>
      <c r="Y129" s="1516"/>
      <c r="Z129" s="1516"/>
      <c r="AA129" s="1516"/>
      <c r="AB129" s="1516"/>
      <c r="AC129" s="1516"/>
      <c r="AD129" s="1516"/>
      <c r="AE129" s="1516"/>
      <c r="AF129" s="1516"/>
      <c r="AG129" s="1516"/>
      <c r="AH129" s="1516"/>
      <c r="AI129" s="1516"/>
      <c r="AJ129" s="1516"/>
      <c r="AK129" s="1516"/>
      <c r="AL129" s="1516"/>
      <c r="AM129" s="1516"/>
      <c r="AN129" s="1516"/>
      <c r="AO129" s="1519">
        <f t="shared" si="10"/>
        <v>0</v>
      </c>
      <c r="AP129" s="1519">
        <f t="shared" si="15"/>
        <v>0</v>
      </c>
      <c r="AQ129" s="1520" t="str">
        <f t="shared" si="11"/>
        <v/>
      </c>
      <c r="AR129" s="1519">
        <f t="shared" si="12"/>
        <v>0</v>
      </c>
      <c r="AS129" s="1519">
        <f t="shared" si="16"/>
        <v>0</v>
      </c>
      <c r="AT129" s="1520" t="str">
        <f t="shared" si="13"/>
        <v/>
      </c>
      <c r="AU129" s="1519">
        <f t="shared" si="17"/>
        <v>0</v>
      </c>
      <c r="AV129" s="1519">
        <f t="shared" si="18"/>
        <v>0</v>
      </c>
      <c r="AW129" s="1520" t="str">
        <f t="shared" si="14"/>
        <v/>
      </c>
      <c r="AX129" s="1521"/>
      <c r="BC129" s="417"/>
      <c r="BD129" s="417"/>
      <c r="BE129" s="417"/>
      <c r="BF129" s="417"/>
      <c r="BG129" s="417"/>
      <c r="BH129" s="417"/>
      <c r="BI129" s="417"/>
      <c r="BJ129" s="417"/>
    </row>
    <row r="130" spans="1:62" s="418" customFormat="1" ht="13.5" hidden="1" customHeight="1">
      <c r="A130" s="1504">
        <f>'F5 ESTUDIANTES PREVENCIÓN'!D123</f>
        <v>0</v>
      </c>
      <c r="B130" s="1504">
        <f>'F5 ESTUDIANTES PREVENCIÓN'!A123</f>
        <v>0</v>
      </c>
      <c r="C130" s="1511">
        <f>'F5 ESTUDIANTES PREVENCIÓN'!F123</f>
        <v>0</v>
      </c>
      <c r="D130" s="1512">
        <f>'F5 ESTUDIANTES PREVENCIÓN'!G123</f>
        <v>0</v>
      </c>
      <c r="E130" s="1504">
        <f>'F5 ESTUDIANTES PREVENCIÓN'!K123</f>
        <v>0</v>
      </c>
      <c r="F130" s="1504">
        <f>'F5 ESTUDIANTES PREVENCIÓN'!J123</f>
        <v>0</v>
      </c>
      <c r="G130" s="1513">
        <f>'F5 ESTUDIANTES PREVENCIÓN'!L123</f>
        <v>0</v>
      </c>
      <c r="H130" s="1504">
        <f>'F5 ESTUDIANTES PREVENCIÓN'!M123</f>
        <v>0</v>
      </c>
      <c r="I130" s="1514">
        <f>'F5 ESTUDIANTES PREVENCIÓN'!N123</f>
        <v>0</v>
      </c>
      <c r="J130" s="1514">
        <f>'F5 ESTUDIANTES PREVENCIÓN'!O123</f>
        <v>0</v>
      </c>
      <c r="K130" s="1514">
        <f>'F5 ESTUDIANTES PREVENCIÓN'!P123</f>
        <v>0</v>
      </c>
      <c r="L130" s="1515">
        <f>'F5 ESTUDIANTES PREVENCIÓN'!Q123</f>
        <v>0</v>
      </c>
      <c r="M130" s="1511">
        <f>'F5 ESTUDIANTES PREVENCIÓN'!R123</f>
        <v>0</v>
      </c>
      <c r="N130" s="1504">
        <f>'F5 ESTUDIANTES PREVENCIÓN'!T123</f>
        <v>0</v>
      </c>
      <c r="O130" s="1504">
        <f>'F5 ESTUDIANTES PREVENCIÓN'!U123</f>
        <v>0</v>
      </c>
      <c r="P130" s="1504">
        <f>'F5 ESTUDIANTES PREVENCIÓN'!V123</f>
        <v>0</v>
      </c>
      <c r="Q130" s="1504">
        <f>'F5 ESTUDIANTES PREVENCIÓN'!AU123</f>
        <v>0</v>
      </c>
      <c r="R130" s="1516"/>
      <c r="S130" s="1517"/>
      <c r="T130" s="1516"/>
      <c r="U130" s="1518"/>
      <c r="V130" s="1516"/>
      <c r="W130" s="1516"/>
      <c r="X130" s="1516"/>
      <c r="Y130" s="1516"/>
      <c r="Z130" s="1516"/>
      <c r="AA130" s="1516"/>
      <c r="AB130" s="1516"/>
      <c r="AC130" s="1516"/>
      <c r="AD130" s="1516"/>
      <c r="AE130" s="1516"/>
      <c r="AF130" s="1516"/>
      <c r="AG130" s="1516"/>
      <c r="AH130" s="1516"/>
      <c r="AI130" s="1516"/>
      <c r="AJ130" s="1516"/>
      <c r="AK130" s="1516"/>
      <c r="AL130" s="1516"/>
      <c r="AM130" s="1516"/>
      <c r="AN130" s="1516"/>
      <c r="AO130" s="1519">
        <f t="shared" si="10"/>
        <v>0</v>
      </c>
      <c r="AP130" s="1519">
        <f t="shared" si="15"/>
        <v>0</v>
      </c>
      <c r="AQ130" s="1520" t="str">
        <f t="shared" si="11"/>
        <v/>
      </c>
      <c r="AR130" s="1519">
        <f t="shared" si="12"/>
        <v>0</v>
      </c>
      <c r="AS130" s="1519">
        <f t="shared" si="16"/>
        <v>0</v>
      </c>
      <c r="AT130" s="1520" t="str">
        <f t="shared" si="13"/>
        <v/>
      </c>
      <c r="AU130" s="1519">
        <f t="shared" si="17"/>
        <v>0</v>
      </c>
      <c r="AV130" s="1519">
        <f t="shared" si="18"/>
        <v>0</v>
      </c>
      <c r="AW130" s="1520" t="str">
        <f t="shared" si="14"/>
        <v/>
      </c>
      <c r="AX130" s="1521"/>
      <c r="BC130" s="417"/>
      <c r="BD130" s="417"/>
      <c r="BE130" s="417"/>
      <c r="BF130" s="417"/>
      <c r="BG130" s="417"/>
      <c r="BH130" s="417"/>
      <c r="BI130" s="417"/>
      <c r="BJ130" s="417"/>
    </row>
    <row r="131" spans="1:62" s="418" customFormat="1" ht="13.5" hidden="1" customHeight="1">
      <c r="A131" s="1504">
        <f>'F5 ESTUDIANTES PREVENCIÓN'!D124</f>
        <v>0</v>
      </c>
      <c r="B131" s="1504">
        <f>'F5 ESTUDIANTES PREVENCIÓN'!A124</f>
        <v>0</v>
      </c>
      <c r="C131" s="1511">
        <f>'F5 ESTUDIANTES PREVENCIÓN'!F124</f>
        <v>0</v>
      </c>
      <c r="D131" s="1512">
        <f>'F5 ESTUDIANTES PREVENCIÓN'!G124</f>
        <v>0</v>
      </c>
      <c r="E131" s="1504">
        <f>'F5 ESTUDIANTES PREVENCIÓN'!K124</f>
        <v>0</v>
      </c>
      <c r="F131" s="1504">
        <f>'F5 ESTUDIANTES PREVENCIÓN'!J124</f>
        <v>0</v>
      </c>
      <c r="G131" s="1513">
        <f>'F5 ESTUDIANTES PREVENCIÓN'!L124</f>
        <v>0</v>
      </c>
      <c r="H131" s="1504">
        <f>'F5 ESTUDIANTES PREVENCIÓN'!M124</f>
        <v>0</v>
      </c>
      <c r="I131" s="1514">
        <f>'F5 ESTUDIANTES PREVENCIÓN'!N124</f>
        <v>0</v>
      </c>
      <c r="J131" s="1514">
        <f>'F5 ESTUDIANTES PREVENCIÓN'!O124</f>
        <v>0</v>
      </c>
      <c r="K131" s="1514">
        <f>'F5 ESTUDIANTES PREVENCIÓN'!P124</f>
        <v>0</v>
      </c>
      <c r="L131" s="1515">
        <f>'F5 ESTUDIANTES PREVENCIÓN'!Q124</f>
        <v>0</v>
      </c>
      <c r="M131" s="1511">
        <f>'F5 ESTUDIANTES PREVENCIÓN'!R124</f>
        <v>0</v>
      </c>
      <c r="N131" s="1504">
        <f>'F5 ESTUDIANTES PREVENCIÓN'!T124</f>
        <v>0</v>
      </c>
      <c r="O131" s="1504">
        <f>'F5 ESTUDIANTES PREVENCIÓN'!U124</f>
        <v>0</v>
      </c>
      <c r="P131" s="1504">
        <f>'F5 ESTUDIANTES PREVENCIÓN'!V124</f>
        <v>0</v>
      </c>
      <c r="Q131" s="1504">
        <f>'F5 ESTUDIANTES PREVENCIÓN'!AU124</f>
        <v>0</v>
      </c>
      <c r="R131" s="1516"/>
      <c r="S131" s="1517"/>
      <c r="T131" s="1516"/>
      <c r="U131" s="1518"/>
      <c r="V131" s="1516"/>
      <c r="W131" s="1516"/>
      <c r="X131" s="1516"/>
      <c r="Y131" s="1516"/>
      <c r="Z131" s="1516"/>
      <c r="AA131" s="1516"/>
      <c r="AB131" s="1516"/>
      <c r="AC131" s="1516"/>
      <c r="AD131" s="1516"/>
      <c r="AE131" s="1516"/>
      <c r="AF131" s="1516"/>
      <c r="AG131" s="1516"/>
      <c r="AH131" s="1516"/>
      <c r="AI131" s="1516"/>
      <c r="AJ131" s="1516"/>
      <c r="AK131" s="1516"/>
      <c r="AL131" s="1516"/>
      <c r="AM131" s="1516"/>
      <c r="AN131" s="1516"/>
      <c r="AO131" s="1519">
        <f t="shared" si="10"/>
        <v>0</v>
      </c>
      <c r="AP131" s="1519">
        <f t="shared" si="15"/>
        <v>0</v>
      </c>
      <c r="AQ131" s="1520" t="str">
        <f t="shared" si="11"/>
        <v/>
      </c>
      <c r="AR131" s="1519">
        <f t="shared" si="12"/>
        <v>0</v>
      </c>
      <c r="AS131" s="1519">
        <f t="shared" si="16"/>
        <v>0</v>
      </c>
      <c r="AT131" s="1520" t="str">
        <f t="shared" si="13"/>
        <v/>
      </c>
      <c r="AU131" s="1519">
        <f t="shared" si="17"/>
        <v>0</v>
      </c>
      <c r="AV131" s="1519">
        <f t="shared" si="18"/>
        <v>0</v>
      </c>
      <c r="AW131" s="1520" t="str">
        <f t="shared" si="14"/>
        <v/>
      </c>
      <c r="AX131" s="1521"/>
      <c r="BC131" s="417"/>
      <c r="BD131" s="417"/>
      <c r="BE131" s="417"/>
      <c r="BF131" s="417"/>
      <c r="BG131" s="417"/>
      <c r="BH131" s="417"/>
      <c r="BI131" s="417"/>
      <c r="BJ131" s="417"/>
    </row>
    <row r="132" spans="1:62" s="418" customFormat="1" ht="13.5" hidden="1" customHeight="1">
      <c r="A132" s="1504">
        <f>'F5 ESTUDIANTES PREVENCIÓN'!D125</f>
        <v>0</v>
      </c>
      <c r="B132" s="1504">
        <f>'F5 ESTUDIANTES PREVENCIÓN'!A125</f>
        <v>0</v>
      </c>
      <c r="C132" s="1511">
        <f>'F5 ESTUDIANTES PREVENCIÓN'!F125</f>
        <v>0</v>
      </c>
      <c r="D132" s="1512">
        <f>'F5 ESTUDIANTES PREVENCIÓN'!G125</f>
        <v>0</v>
      </c>
      <c r="E132" s="1504">
        <f>'F5 ESTUDIANTES PREVENCIÓN'!K125</f>
        <v>0</v>
      </c>
      <c r="F132" s="1504">
        <f>'F5 ESTUDIANTES PREVENCIÓN'!J125</f>
        <v>0</v>
      </c>
      <c r="G132" s="1513">
        <f>'F5 ESTUDIANTES PREVENCIÓN'!L125</f>
        <v>0</v>
      </c>
      <c r="H132" s="1504">
        <f>'F5 ESTUDIANTES PREVENCIÓN'!M125</f>
        <v>0</v>
      </c>
      <c r="I132" s="1514">
        <f>'F5 ESTUDIANTES PREVENCIÓN'!N125</f>
        <v>0</v>
      </c>
      <c r="J132" s="1514">
        <f>'F5 ESTUDIANTES PREVENCIÓN'!O125</f>
        <v>0</v>
      </c>
      <c r="K132" s="1514">
        <f>'F5 ESTUDIANTES PREVENCIÓN'!P125</f>
        <v>0</v>
      </c>
      <c r="L132" s="1515">
        <f>'F5 ESTUDIANTES PREVENCIÓN'!Q125</f>
        <v>0</v>
      </c>
      <c r="M132" s="1511">
        <f>'F5 ESTUDIANTES PREVENCIÓN'!R125</f>
        <v>0</v>
      </c>
      <c r="N132" s="1504">
        <f>'F5 ESTUDIANTES PREVENCIÓN'!T125</f>
        <v>0</v>
      </c>
      <c r="O132" s="1504">
        <f>'F5 ESTUDIANTES PREVENCIÓN'!U125</f>
        <v>0</v>
      </c>
      <c r="P132" s="1504">
        <f>'F5 ESTUDIANTES PREVENCIÓN'!V125</f>
        <v>0</v>
      </c>
      <c r="Q132" s="1504">
        <f>'F5 ESTUDIANTES PREVENCIÓN'!AU125</f>
        <v>0</v>
      </c>
      <c r="R132" s="1516"/>
      <c r="S132" s="1517"/>
      <c r="T132" s="1516"/>
      <c r="U132" s="1518"/>
      <c r="V132" s="1516"/>
      <c r="W132" s="1516"/>
      <c r="X132" s="1516"/>
      <c r="Y132" s="1516"/>
      <c r="Z132" s="1516"/>
      <c r="AA132" s="1516"/>
      <c r="AB132" s="1516"/>
      <c r="AC132" s="1516"/>
      <c r="AD132" s="1516"/>
      <c r="AE132" s="1516"/>
      <c r="AF132" s="1516"/>
      <c r="AG132" s="1516"/>
      <c r="AH132" s="1516"/>
      <c r="AI132" s="1516"/>
      <c r="AJ132" s="1516"/>
      <c r="AK132" s="1516"/>
      <c r="AL132" s="1516"/>
      <c r="AM132" s="1516"/>
      <c r="AN132" s="1516"/>
      <c r="AO132" s="1519">
        <f t="shared" si="10"/>
        <v>0</v>
      </c>
      <c r="AP132" s="1519">
        <f t="shared" si="15"/>
        <v>0</v>
      </c>
      <c r="AQ132" s="1520" t="str">
        <f t="shared" si="11"/>
        <v/>
      </c>
      <c r="AR132" s="1519">
        <f t="shared" si="12"/>
        <v>0</v>
      </c>
      <c r="AS132" s="1519">
        <f t="shared" si="16"/>
        <v>0</v>
      </c>
      <c r="AT132" s="1520" t="str">
        <f t="shared" si="13"/>
        <v/>
      </c>
      <c r="AU132" s="1519">
        <f t="shared" si="17"/>
        <v>0</v>
      </c>
      <c r="AV132" s="1519">
        <f t="shared" si="18"/>
        <v>0</v>
      </c>
      <c r="AW132" s="1520" t="str">
        <f t="shared" si="14"/>
        <v/>
      </c>
      <c r="AX132" s="1521"/>
      <c r="BC132" s="417"/>
      <c r="BD132" s="417"/>
      <c r="BE132" s="417"/>
      <c r="BF132" s="417"/>
      <c r="BG132" s="417"/>
      <c r="BH132" s="417"/>
      <c r="BI132" s="417"/>
      <c r="BJ132" s="417"/>
    </row>
    <row r="133" spans="1:62" s="418" customFormat="1" ht="13.5" hidden="1" customHeight="1">
      <c r="A133" s="1504">
        <f>'F5 ESTUDIANTES PREVENCIÓN'!D126</f>
        <v>0</v>
      </c>
      <c r="B133" s="1504">
        <f>'F5 ESTUDIANTES PREVENCIÓN'!A126</f>
        <v>0</v>
      </c>
      <c r="C133" s="1511">
        <f>'F5 ESTUDIANTES PREVENCIÓN'!F126</f>
        <v>0</v>
      </c>
      <c r="D133" s="1512">
        <f>'F5 ESTUDIANTES PREVENCIÓN'!G126</f>
        <v>0</v>
      </c>
      <c r="E133" s="1504">
        <f>'F5 ESTUDIANTES PREVENCIÓN'!K126</f>
        <v>0</v>
      </c>
      <c r="F133" s="1504">
        <f>'F5 ESTUDIANTES PREVENCIÓN'!J126</f>
        <v>0</v>
      </c>
      <c r="G133" s="1513">
        <f>'F5 ESTUDIANTES PREVENCIÓN'!L126</f>
        <v>0</v>
      </c>
      <c r="H133" s="1504">
        <f>'F5 ESTUDIANTES PREVENCIÓN'!M126</f>
        <v>0</v>
      </c>
      <c r="I133" s="1514">
        <f>'F5 ESTUDIANTES PREVENCIÓN'!N126</f>
        <v>0</v>
      </c>
      <c r="J133" s="1514">
        <f>'F5 ESTUDIANTES PREVENCIÓN'!O126</f>
        <v>0</v>
      </c>
      <c r="K133" s="1514">
        <f>'F5 ESTUDIANTES PREVENCIÓN'!P126</f>
        <v>0</v>
      </c>
      <c r="L133" s="1515">
        <f>'F5 ESTUDIANTES PREVENCIÓN'!Q126</f>
        <v>0</v>
      </c>
      <c r="M133" s="1511">
        <f>'F5 ESTUDIANTES PREVENCIÓN'!R126</f>
        <v>0</v>
      </c>
      <c r="N133" s="1504">
        <f>'F5 ESTUDIANTES PREVENCIÓN'!T126</f>
        <v>0</v>
      </c>
      <c r="O133" s="1504">
        <f>'F5 ESTUDIANTES PREVENCIÓN'!U126</f>
        <v>0</v>
      </c>
      <c r="P133" s="1504">
        <f>'F5 ESTUDIANTES PREVENCIÓN'!V126</f>
        <v>0</v>
      </c>
      <c r="Q133" s="1504">
        <f>'F5 ESTUDIANTES PREVENCIÓN'!AU126</f>
        <v>0</v>
      </c>
      <c r="R133" s="1516"/>
      <c r="S133" s="1517"/>
      <c r="T133" s="1516"/>
      <c r="U133" s="1518"/>
      <c r="V133" s="1516"/>
      <c r="W133" s="1516"/>
      <c r="X133" s="1516"/>
      <c r="Y133" s="1516"/>
      <c r="Z133" s="1516"/>
      <c r="AA133" s="1516"/>
      <c r="AB133" s="1516"/>
      <c r="AC133" s="1516"/>
      <c r="AD133" s="1516"/>
      <c r="AE133" s="1516"/>
      <c r="AF133" s="1516"/>
      <c r="AG133" s="1516"/>
      <c r="AH133" s="1516"/>
      <c r="AI133" s="1516"/>
      <c r="AJ133" s="1516"/>
      <c r="AK133" s="1516"/>
      <c r="AL133" s="1516"/>
      <c r="AM133" s="1516"/>
      <c r="AN133" s="1516"/>
      <c r="AO133" s="1519">
        <f t="shared" si="10"/>
        <v>0</v>
      </c>
      <c r="AP133" s="1519">
        <f t="shared" si="15"/>
        <v>0</v>
      </c>
      <c r="AQ133" s="1520" t="str">
        <f t="shared" si="11"/>
        <v/>
      </c>
      <c r="AR133" s="1519">
        <f t="shared" si="12"/>
        <v>0</v>
      </c>
      <c r="AS133" s="1519">
        <f t="shared" si="16"/>
        <v>0</v>
      </c>
      <c r="AT133" s="1520" t="str">
        <f t="shared" si="13"/>
        <v/>
      </c>
      <c r="AU133" s="1519">
        <f t="shared" si="17"/>
        <v>0</v>
      </c>
      <c r="AV133" s="1519">
        <f t="shared" si="18"/>
        <v>0</v>
      </c>
      <c r="AW133" s="1520" t="str">
        <f t="shared" si="14"/>
        <v/>
      </c>
      <c r="AX133" s="1521"/>
      <c r="BC133" s="417"/>
      <c r="BD133" s="417"/>
      <c r="BE133" s="417"/>
      <c r="BF133" s="417"/>
      <c r="BG133" s="417"/>
      <c r="BH133" s="417"/>
      <c r="BI133" s="417"/>
      <c r="BJ133" s="417"/>
    </row>
    <row r="134" spans="1:62" s="418" customFormat="1" ht="13.5" hidden="1" customHeight="1">
      <c r="A134" s="1504">
        <f>'F5 ESTUDIANTES PREVENCIÓN'!D127</f>
        <v>0</v>
      </c>
      <c r="B134" s="1504">
        <f>'F5 ESTUDIANTES PREVENCIÓN'!A127</f>
        <v>0</v>
      </c>
      <c r="C134" s="1511">
        <f>'F5 ESTUDIANTES PREVENCIÓN'!F127</f>
        <v>0</v>
      </c>
      <c r="D134" s="1512">
        <f>'F5 ESTUDIANTES PREVENCIÓN'!G127</f>
        <v>0</v>
      </c>
      <c r="E134" s="1504">
        <f>'F5 ESTUDIANTES PREVENCIÓN'!K127</f>
        <v>0</v>
      </c>
      <c r="F134" s="1504">
        <f>'F5 ESTUDIANTES PREVENCIÓN'!J127</f>
        <v>0</v>
      </c>
      <c r="G134" s="1513">
        <f>'F5 ESTUDIANTES PREVENCIÓN'!L127</f>
        <v>0</v>
      </c>
      <c r="H134" s="1504">
        <f>'F5 ESTUDIANTES PREVENCIÓN'!M127</f>
        <v>0</v>
      </c>
      <c r="I134" s="1514">
        <f>'F5 ESTUDIANTES PREVENCIÓN'!N127</f>
        <v>0</v>
      </c>
      <c r="J134" s="1514">
        <f>'F5 ESTUDIANTES PREVENCIÓN'!O127</f>
        <v>0</v>
      </c>
      <c r="K134" s="1514">
        <f>'F5 ESTUDIANTES PREVENCIÓN'!P127</f>
        <v>0</v>
      </c>
      <c r="L134" s="1515">
        <f>'F5 ESTUDIANTES PREVENCIÓN'!Q127</f>
        <v>0</v>
      </c>
      <c r="M134" s="1511">
        <f>'F5 ESTUDIANTES PREVENCIÓN'!R127</f>
        <v>0</v>
      </c>
      <c r="N134" s="1504">
        <f>'F5 ESTUDIANTES PREVENCIÓN'!T127</f>
        <v>0</v>
      </c>
      <c r="O134" s="1504">
        <f>'F5 ESTUDIANTES PREVENCIÓN'!U127</f>
        <v>0</v>
      </c>
      <c r="P134" s="1504">
        <f>'F5 ESTUDIANTES PREVENCIÓN'!V127</f>
        <v>0</v>
      </c>
      <c r="Q134" s="1504">
        <f>'F5 ESTUDIANTES PREVENCIÓN'!AU127</f>
        <v>0</v>
      </c>
      <c r="R134" s="1516"/>
      <c r="S134" s="1517"/>
      <c r="T134" s="1516"/>
      <c r="U134" s="1518"/>
      <c r="V134" s="1516"/>
      <c r="W134" s="1516"/>
      <c r="X134" s="1516"/>
      <c r="Y134" s="1516"/>
      <c r="Z134" s="1516"/>
      <c r="AA134" s="1516"/>
      <c r="AB134" s="1516"/>
      <c r="AC134" s="1516"/>
      <c r="AD134" s="1516"/>
      <c r="AE134" s="1516"/>
      <c r="AF134" s="1516"/>
      <c r="AG134" s="1516"/>
      <c r="AH134" s="1516"/>
      <c r="AI134" s="1516"/>
      <c r="AJ134" s="1516"/>
      <c r="AK134" s="1516"/>
      <c r="AL134" s="1516"/>
      <c r="AM134" s="1516"/>
      <c r="AN134" s="1516"/>
      <c r="AO134" s="1519">
        <f t="shared" si="10"/>
        <v>0</v>
      </c>
      <c r="AP134" s="1519">
        <f t="shared" si="15"/>
        <v>0</v>
      </c>
      <c r="AQ134" s="1520" t="str">
        <f t="shared" si="11"/>
        <v/>
      </c>
      <c r="AR134" s="1519">
        <f t="shared" si="12"/>
        <v>0</v>
      </c>
      <c r="AS134" s="1519">
        <f t="shared" si="16"/>
        <v>0</v>
      </c>
      <c r="AT134" s="1520" t="str">
        <f t="shared" si="13"/>
        <v/>
      </c>
      <c r="AU134" s="1519">
        <f t="shared" si="17"/>
        <v>0</v>
      </c>
      <c r="AV134" s="1519">
        <f t="shared" si="18"/>
        <v>0</v>
      </c>
      <c r="AW134" s="1520" t="str">
        <f t="shared" si="14"/>
        <v/>
      </c>
      <c r="AX134" s="1521"/>
      <c r="BC134" s="417"/>
      <c r="BD134" s="417"/>
      <c r="BE134" s="417"/>
      <c r="BF134" s="417"/>
      <c r="BG134" s="417"/>
      <c r="BH134" s="417"/>
      <c r="BI134" s="417"/>
      <c r="BJ134" s="417"/>
    </row>
    <row r="135" spans="1:62" s="418" customFormat="1" ht="13.5" hidden="1" customHeight="1">
      <c r="A135" s="1504">
        <f>'F5 ESTUDIANTES PREVENCIÓN'!D128</f>
        <v>0</v>
      </c>
      <c r="B135" s="1504">
        <f>'F5 ESTUDIANTES PREVENCIÓN'!A128</f>
        <v>0</v>
      </c>
      <c r="C135" s="1511">
        <f>'F5 ESTUDIANTES PREVENCIÓN'!F128</f>
        <v>0</v>
      </c>
      <c r="D135" s="1512">
        <f>'F5 ESTUDIANTES PREVENCIÓN'!G128</f>
        <v>0</v>
      </c>
      <c r="E135" s="1504">
        <f>'F5 ESTUDIANTES PREVENCIÓN'!K128</f>
        <v>0</v>
      </c>
      <c r="F135" s="1504">
        <f>'F5 ESTUDIANTES PREVENCIÓN'!J128</f>
        <v>0</v>
      </c>
      <c r="G135" s="1513">
        <f>'F5 ESTUDIANTES PREVENCIÓN'!L128</f>
        <v>0</v>
      </c>
      <c r="H135" s="1504">
        <f>'F5 ESTUDIANTES PREVENCIÓN'!M128</f>
        <v>0</v>
      </c>
      <c r="I135" s="1514">
        <f>'F5 ESTUDIANTES PREVENCIÓN'!N128</f>
        <v>0</v>
      </c>
      <c r="J135" s="1514">
        <f>'F5 ESTUDIANTES PREVENCIÓN'!O128</f>
        <v>0</v>
      </c>
      <c r="K135" s="1514">
        <f>'F5 ESTUDIANTES PREVENCIÓN'!P128</f>
        <v>0</v>
      </c>
      <c r="L135" s="1515">
        <f>'F5 ESTUDIANTES PREVENCIÓN'!Q128</f>
        <v>0</v>
      </c>
      <c r="M135" s="1511">
        <f>'F5 ESTUDIANTES PREVENCIÓN'!R128</f>
        <v>0</v>
      </c>
      <c r="N135" s="1504">
        <f>'F5 ESTUDIANTES PREVENCIÓN'!T128</f>
        <v>0</v>
      </c>
      <c r="O135" s="1504">
        <f>'F5 ESTUDIANTES PREVENCIÓN'!U128</f>
        <v>0</v>
      </c>
      <c r="P135" s="1504">
        <f>'F5 ESTUDIANTES PREVENCIÓN'!V128</f>
        <v>0</v>
      </c>
      <c r="Q135" s="1504">
        <f>'F5 ESTUDIANTES PREVENCIÓN'!AU128</f>
        <v>0</v>
      </c>
      <c r="R135" s="1516"/>
      <c r="S135" s="1517"/>
      <c r="T135" s="1516"/>
      <c r="U135" s="1518"/>
      <c r="V135" s="1516"/>
      <c r="W135" s="1516"/>
      <c r="X135" s="1516"/>
      <c r="Y135" s="1516"/>
      <c r="Z135" s="1516"/>
      <c r="AA135" s="1516"/>
      <c r="AB135" s="1516"/>
      <c r="AC135" s="1516"/>
      <c r="AD135" s="1516"/>
      <c r="AE135" s="1516"/>
      <c r="AF135" s="1516"/>
      <c r="AG135" s="1516"/>
      <c r="AH135" s="1516"/>
      <c r="AI135" s="1516"/>
      <c r="AJ135" s="1516"/>
      <c r="AK135" s="1516"/>
      <c r="AL135" s="1516"/>
      <c r="AM135" s="1516"/>
      <c r="AN135" s="1516"/>
      <c r="AO135" s="1519">
        <f t="shared" si="10"/>
        <v>0</v>
      </c>
      <c r="AP135" s="1519">
        <f t="shared" si="15"/>
        <v>0</v>
      </c>
      <c r="AQ135" s="1520" t="str">
        <f t="shared" si="11"/>
        <v/>
      </c>
      <c r="AR135" s="1519">
        <f t="shared" si="12"/>
        <v>0</v>
      </c>
      <c r="AS135" s="1519">
        <f t="shared" si="16"/>
        <v>0</v>
      </c>
      <c r="AT135" s="1520" t="str">
        <f t="shared" si="13"/>
        <v/>
      </c>
      <c r="AU135" s="1519">
        <f t="shared" si="17"/>
        <v>0</v>
      </c>
      <c r="AV135" s="1519">
        <f t="shared" si="18"/>
        <v>0</v>
      </c>
      <c r="AW135" s="1520" t="str">
        <f t="shared" si="14"/>
        <v/>
      </c>
      <c r="AX135" s="1521"/>
      <c r="BC135" s="417"/>
      <c r="BD135" s="417"/>
      <c r="BE135" s="417"/>
      <c r="BF135" s="417"/>
      <c r="BG135" s="417"/>
      <c r="BH135" s="417"/>
      <c r="BI135" s="417"/>
      <c r="BJ135" s="417"/>
    </row>
    <row r="136" spans="1:62" s="418" customFormat="1" ht="13.5" hidden="1" customHeight="1">
      <c r="A136" s="1504">
        <f>'F5 ESTUDIANTES PREVENCIÓN'!D129</f>
        <v>0</v>
      </c>
      <c r="B136" s="1504">
        <f>'F5 ESTUDIANTES PREVENCIÓN'!A129</f>
        <v>0</v>
      </c>
      <c r="C136" s="1511">
        <f>'F5 ESTUDIANTES PREVENCIÓN'!F129</f>
        <v>0</v>
      </c>
      <c r="D136" s="1512">
        <f>'F5 ESTUDIANTES PREVENCIÓN'!G129</f>
        <v>0</v>
      </c>
      <c r="E136" s="1504">
        <f>'F5 ESTUDIANTES PREVENCIÓN'!K129</f>
        <v>0</v>
      </c>
      <c r="F136" s="1504">
        <f>'F5 ESTUDIANTES PREVENCIÓN'!J129</f>
        <v>0</v>
      </c>
      <c r="G136" s="1513">
        <f>'F5 ESTUDIANTES PREVENCIÓN'!L129</f>
        <v>0</v>
      </c>
      <c r="H136" s="1504">
        <f>'F5 ESTUDIANTES PREVENCIÓN'!M129</f>
        <v>0</v>
      </c>
      <c r="I136" s="1514">
        <f>'F5 ESTUDIANTES PREVENCIÓN'!N129</f>
        <v>0</v>
      </c>
      <c r="J136" s="1514">
        <f>'F5 ESTUDIANTES PREVENCIÓN'!O129</f>
        <v>0</v>
      </c>
      <c r="K136" s="1514">
        <f>'F5 ESTUDIANTES PREVENCIÓN'!P129</f>
        <v>0</v>
      </c>
      <c r="L136" s="1515">
        <f>'F5 ESTUDIANTES PREVENCIÓN'!Q129</f>
        <v>0</v>
      </c>
      <c r="M136" s="1511">
        <f>'F5 ESTUDIANTES PREVENCIÓN'!R129</f>
        <v>0</v>
      </c>
      <c r="N136" s="1504">
        <f>'F5 ESTUDIANTES PREVENCIÓN'!T129</f>
        <v>0</v>
      </c>
      <c r="O136" s="1504">
        <f>'F5 ESTUDIANTES PREVENCIÓN'!U129</f>
        <v>0</v>
      </c>
      <c r="P136" s="1504">
        <f>'F5 ESTUDIANTES PREVENCIÓN'!V129</f>
        <v>0</v>
      </c>
      <c r="Q136" s="1504">
        <f>'F5 ESTUDIANTES PREVENCIÓN'!AU129</f>
        <v>0</v>
      </c>
      <c r="R136" s="1516"/>
      <c r="S136" s="1517"/>
      <c r="T136" s="1516"/>
      <c r="U136" s="1518"/>
      <c r="V136" s="1516"/>
      <c r="W136" s="1516"/>
      <c r="X136" s="1516"/>
      <c r="Y136" s="1516"/>
      <c r="Z136" s="1516"/>
      <c r="AA136" s="1516"/>
      <c r="AB136" s="1516"/>
      <c r="AC136" s="1516"/>
      <c r="AD136" s="1516"/>
      <c r="AE136" s="1516"/>
      <c r="AF136" s="1516"/>
      <c r="AG136" s="1516"/>
      <c r="AH136" s="1516"/>
      <c r="AI136" s="1516"/>
      <c r="AJ136" s="1516"/>
      <c r="AK136" s="1516"/>
      <c r="AL136" s="1516"/>
      <c r="AM136" s="1516"/>
      <c r="AN136" s="1516"/>
      <c r="AO136" s="1519">
        <f t="shared" si="10"/>
        <v>0</v>
      </c>
      <c r="AP136" s="1519">
        <f t="shared" si="15"/>
        <v>0</v>
      </c>
      <c r="AQ136" s="1520" t="str">
        <f t="shared" si="11"/>
        <v/>
      </c>
      <c r="AR136" s="1519">
        <f t="shared" si="12"/>
        <v>0</v>
      </c>
      <c r="AS136" s="1519">
        <f t="shared" si="16"/>
        <v>0</v>
      </c>
      <c r="AT136" s="1520" t="str">
        <f t="shared" si="13"/>
        <v/>
      </c>
      <c r="AU136" s="1519">
        <f t="shared" si="17"/>
        <v>0</v>
      </c>
      <c r="AV136" s="1519">
        <f t="shared" si="18"/>
        <v>0</v>
      </c>
      <c r="AW136" s="1520" t="str">
        <f t="shared" si="14"/>
        <v/>
      </c>
      <c r="AX136" s="1521"/>
      <c r="BC136" s="417"/>
      <c r="BD136" s="417"/>
      <c r="BE136" s="417"/>
      <c r="BF136" s="417"/>
      <c r="BG136" s="417"/>
      <c r="BH136" s="417"/>
      <c r="BI136" s="417"/>
      <c r="BJ136" s="417"/>
    </row>
    <row r="137" spans="1:62" s="418" customFormat="1" ht="13.5" hidden="1" customHeight="1">
      <c r="A137" s="1504">
        <f>'F5 ESTUDIANTES PREVENCIÓN'!D130</f>
        <v>0</v>
      </c>
      <c r="B137" s="1504">
        <f>'F5 ESTUDIANTES PREVENCIÓN'!A130</f>
        <v>0</v>
      </c>
      <c r="C137" s="1511">
        <f>'F5 ESTUDIANTES PREVENCIÓN'!F130</f>
        <v>0</v>
      </c>
      <c r="D137" s="1512">
        <f>'F5 ESTUDIANTES PREVENCIÓN'!G130</f>
        <v>0</v>
      </c>
      <c r="E137" s="1504">
        <f>'F5 ESTUDIANTES PREVENCIÓN'!K130</f>
        <v>0</v>
      </c>
      <c r="F137" s="1504">
        <f>'F5 ESTUDIANTES PREVENCIÓN'!J130</f>
        <v>0</v>
      </c>
      <c r="G137" s="1513">
        <f>'F5 ESTUDIANTES PREVENCIÓN'!L130</f>
        <v>0</v>
      </c>
      <c r="H137" s="1504">
        <f>'F5 ESTUDIANTES PREVENCIÓN'!M130</f>
        <v>0</v>
      </c>
      <c r="I137" s="1514">
        <f>'F5 ESTUDIANTES PREVENCIÓN'!N130</f>
        <v>0</v>
      </c>
      <c r="J137" s="1514">
        <f>'F5 ESTUDIANTES PREVENCIÓN'!O130</f>
        <v>0</v>
      </c>
      <c r="K137" s="1514">
        <f>'F5 ESTUDIANTES PREVENCIÓN'!P130</f>
        <v>0</v>
      </c>
      <c r="L137" s="1515">
        <f>'F5 ESTUDIANTES PREVENCIÓN'!Q130</f>
        <v>0</v>
      </c>
      <c r="M137" s="1511">
        <f>'F5 ESTUDIANTES PREVENCIÓN'!R130</f>
        <v>0</v>
      </c>
      <c r="N137" s="1504">
        <f>'F5 ESTUDIANTES PREVENCIÓN'!T130</f>
        <v>0</v>
      </c>
      <c r="O137" s="1504">
        <f>'F5 ESTUDIANTES PREVENCIÓN'!U130</f>
        <v>0</v>
      </c>
      <c r="P137" s="1504">
        <f>'F5 ESTUDIANTES PREVENCIÓN'!V130</f>
        <v>0</v>
      </c>
      <c r="Q137" s="1504">
        <f>'F5 ESTUDIANTES PREVENCIÓN'!AU130</f>
        <v>0</v>
      </c>
      <c r="R137" s="1516"/>
      <c r="S137" s="1517"/>
      <c r="T137" s="1516"/>
      <c r="U137" s="1518"/>
      <c r="V137" s="1516"/>
      <c r="W137" s="1516"/>
      <c r="X137" s="1516"/>
      <c r="Y137" s="1516"/>
      <c r="Z137" s="1516"/>
      <c r="AA137" s="1516"/>
      <c r="AB137" s="1516"/>
      <c r="AC137" s="1516"/>
      <c r="AD137" s="1516"/>
      <c r="AE137" s="1516"/>
      <c r="AF137" s="1516"/>
      <c r="AG137" s="1516"/>
      <c r="AH137" s="1516"/>
      <c r="AI137" s="1516"/>
      <c r="AJ137" s="1516"/>
      <c r="AK137" s="1516"/>
      <c r="AL137" s="1516"/>
      <c r="AM137" s="1516"/>
      <c r="AN137" s="1516"/>
      <c r="AO137" s="1519">
        <f t="shared" si="10"/>
        <v>0</v>
      </c>
      <c r="AP137" s="1519">
        <f t="shared" si="15"/>
        <v>0</v>
      </c>
      <c r="AQ137" s="1520" t="str">
        <f t="shared" si="11"/>
        <v/>
      </c>
      <c r="AR137" s="1519">
        <f t="shared" si="12"/>
        <v>0</v>
      </c>
      <c r="AS137" s="1519">
        <f t="shared" si="16"/>
        <v>0</v>
      </c>
      <c r="AT137" s="1520" t="str">
        <f t="shared" si="13"/>
        <v/>
      </c>
      <c r="AU137" s="1519">
        <f t="shared" si="17"/>
        <v>0</v>
      </c>
      <c r="AV137" s="1519">
        <f t="shared" si="18"/>
        <v>0</v>
      </c>
      <c r="AW137" s="1520" t="str">
        <f t="shared" si="14"/>
        <v/>
      </c>
      <c r="AX137" s="1521"/>
      <c r="BC137" s="417"/>
      <c r="BD137" s="417"/>
      <c r="BE137" s="417"/>
      <c r="BF137" s="417"/>
      <c r="BG137" s="417"/>
      <c r="BH137" s="417"/>
      <c r="BI137" s="417"/>
      <c r="BJ137" s="417"/>
    </row>
    <row r="138" spans="1:62" s="418" customFormat="1" ht="13.5" hidden="1" customHeight="1">
      <c r="A138" s="1504">
        <f>'F5 ESTUDIANTES PREVENCIÓN'!D131</f>
        <v>0</v>
      </c>
      <c r="B138" s="1504">
        <f>'F5 ESTUDIANTES PREVENCIÓN'!A131</f>
        <v>0</v>
      </c>
      <c r="C138" s="1511">
        <f>'F5 ESTUDIANTES PREVENCIÓN'!F131</f>
        <v>0</v>
      </c>
      <c r="D138" s="1512">
        <f>'F5 ESTUDIANTES PREVENCIÓN'!G131</f>
        <v>0</v>
      </c>
      <c r="E138" s="1504">
        <f>'F5 ESTUDIANTES PREVENCIÓN'!K131</f>
        <v>0</v>
      </c>
      <c r="F138" s="1504">
        <f>'F5 ESTUDIANTES PREVENCIÓN'!J131</f>
        <v>0</v>
      </c>
      <c r="G138" s="1513">
        <f>'F5 ESTUDIANTES PREVENCIÓN'!L131</f>
        <v>0</v>
      </c>
      <c r="H138" s="1504">
        <f>'F5 ESTUDIANTES PREVENCIÓN'!M131</f>
        <v>0</v>
      </c>
      <c r="I138" s="1514">
        <f>'F5 ESTUDIANTES PREVENCIÓN'!N131</f>
        <v>0</v>
      </c>
      <c r="J138" s="1514">
        <f>'F5 ESTUDIANTES PREVENCIÓN'!O131</f>
        <v>0</v>
      </c>
      <c r="K138" s="1514">
        <f>'F5 ESTUDIANTES PREVENCIÓN'!P131</f>
        <v>0</v>
      </c>
      <c r="L138" s="1515">
        <f>'F5 ESTUDIANTES PREVENCIÓN'!Q131</f>
        <v>0</v>
      </c>
      <c r="M138" s="1511">
        <f>'F5 ESTUDIANTES PREVENCIÓN'!R131</f>
        <v>0</v>
      </c>
      <c r="N138" s="1504">
        <f>'F5 ESTUDIANTES PREVENCIÓN'!T131</f>
        <v>0</v>
      </c>
      <c r="O138" s="1504">
        <f>'F5 ESTUDIANTES PREVENCIÓN'!U131</f>
        <v>0</v>
      </c>
      <c r="P138" s="1504">
        <f>'F5 ESTUDIANTES PREVENCIÓN'!V131</f>
        <v>0</v>
      </c>
      <c r="Q138" s="1504">
        <f>'F5 ESTUDIANTES PREVENCIÓN'!AU131</f>
        <v>0</v>
      </c>
      <c r="R138" s="1516"/>
      <c r="S138" s="1517"/>
      <c r="T138" s="1516"/>
      <c r="U138" s="1518"/>
      <c r="V138" s="1516"/>
      <c r="W138" s="1516"/>
      <c r="X138" s="1516"/>
      <c r="Y138" s="1516"/>
      <c r="Z138" s="1516"/>
      <c r="AA138" s="1516"/>
      <c r="AB138" s="1516"/>
      <c r="AC138" s="1516"/>
      <c r="AD138" s="1516"/>
      <c r="AE138" s="1516"/>
      <c r="AF138" s="1516"/>
      <c r="AG138" s="1516"/>
      <c r="AH138" s="1516"/>
      <c r="AI138" s="1516"/>
      <c r="AJ138" s="1516"/>
      <c r="AK138" s="1516"/>
      <c r="AL138" s="1516"/>
      <c r="AM138" s="1516"/>
      <c r="AN138" s="1516"/>
      <c r="AO138" s="1519">
        <f t="shared" si="10"/>
        <v>0</v>
      </c>
      <c r="AP138" s="1519">
        <f t="shared" si="15"/>
        <v>0</v>
      </c>
      <c r="AQ138" s="1520" t="str">
        <f t="shared" si="11"/>
        <v/>
      </c>
      <c r="AR138" s="1519">
        <f t="shared" si="12"/>
        <v>0</v>
      </c>
      <c r="AS138" s="1519">
        <f t="shared" si="16"/>
        <v>0</v>
      </c>
      <c r="AT138" s="1520" t="str">
        <f t="shared" si="13"/>
        <v/>
      </c>
      <c r="AU138" s="1519">
        <f t="shared" si="17"/>
        <v>0</v>
      </c>
      <c r="AV138" s="1519">
        <f t="shared" si="18"/>
        <v>0</v>
      </c>
      <c r="AW138" s="1520" t="str">
        <f t="shared" si="14"/>
        <v/>
      </c>
      <c r="AX138" s="1521"/>
      <c r="BC138" s="417"/>
      <c r="BD138" s="417"/>
      <c r="BE138" s="417"/>
      <c r="BF138" s="417"/>
      <c r="BG138" s="417"/>
      <c r="BH138" s="417"/>
      <c r="BI138" s="417"/>
      <c r="BJ138" s="417"/>
    </row>
    <row r="139" spans="1:62" s="418" customFormat="1" ht="13.5" hidden="1" customHeight="1">
      <c r="A139" s="1504">
        <f>'F5 ESTUDIANTES PREVENCIÓN'!D132</f>
        <v>0</v>
      </c>
      <c r="B139" s="1504">
        <f>'F5 ESTUDIANTES PREVENCIÓN'!A132</f>
        <v>0</v>
      </c>
      <c r="C139" s="1511">
        <f>'F5 ESTUDIANTES PREVENCIÓN'!F132</f>
        <v>0</v>
      </c>
      <c r="D139" s="1512">
        <f>'F5 ESTUDIANTES PREVENCIÓN'!G132</f>
        <v>0</v>
      </c>
      <c r="E139" s="1504">
        <f>'F5 ESTUDIANTES PREVENCIÓN'!K132</f>
        <v>0</v>
      </c>
      <c r="F139" s="1504">
        <f>'F5 ESTUDIANTES PREVENCIÓN'!J132</f>
        <v>0</v>
      </c>
      <c r="G139" s="1513">
        <f>'F5 ESTUDIANTES PREVENCIÓN'!L132</f>
        <v>0</v>
      </c>
      <c r="H139" s="1504">
        <f>'F5 ESTUDIANTES PREVENCIÓN'!M132</f>
        <v>0</v>
      </c>
      <c r="I139" s="1514">
        <f>'F5 ESTUDIANTES PREVENCIÓN'!N132</f>
        <v>0</v>
      </c>
      <c r="J139" s="1514">
        <f>'F5 ESTUDIANTES PREVENCIÓN'!O132</f>
        <v>0</v>
      </c>
      <c r="K139" s="1514">
        <f>'F5 ESTUDIANTES PREVENCIÓN'!P132</f>
        <v>0</v>
      </c>
      <c r="L139" s="1515">
        <f>'F5 ESTUDIANTES PREVENCIÓN'!Q132</f>
        <v>0</v>
      </c>
      <c r="M139" s="1511">
        <f>'F5 ESTUDIANTES PREVENCIÓN'!R132</f>
        <v>0</v>
      </c>
      <c r="N139" s="1504">
        <f>'F5 ESTUDIANTES PREVENCIÓN'!T132</f>
        <v>0</v>
      </c>
      <c r="O139" s="1504">
        <f>'F5 ESTUDIANTES PREVENCIÓN'!U132</f>
        <v>0</v>
      </c>
      <c r="P139" s="1504">
        <f>'F5 ESTUDIANTES PREVENCIÓN'!V132</f>
        <v>0</v>
      </c>
      <c r="Q139" s="1504">
        <f>'F5 ESTUDIANTES PREVENCIÓN'!AU132</f>
        <v>0</v>
      </c>
      <c r="R139" s="1516"/>
      <c r="S139" s="1517"/>
      <c r="T139" s="1516"/>
      <c r="U139" s="1518"/>
      <c r="V139" s="1516"/>
      <c r="W139" s="1516"/>
      <c r="X139" s="1516"/>
      <c r="Y139" s="1516"/>
      <c r="Z139" s="1516"/>
      <c r="AA139" s="1516"/>
      <c r="AB139" s="1516"/>
      <c r="AC139" s="1516"/>
      <c r="AD139" s="1516"/>
      <c r="AE139" s="1516"/>
      <c r="AF139" s="1516"/>
      <c r="AG139" s="1516"/>
      <c r="AH139" s="1516"/>
      <c r="AI139" s="1516"/>
      <c r="AJ139" s="1516"/>
      <c r="AK139" s="1516"/>
      <c r="AL139" s="1516"/>
      <c r="AM139" s="1516"/>
      <c r="AN139" s="1516"/>
      <c r="AO139" s="1519">
        <f t="shared" ref="AO139:AO202" si="19">+COUNTA(X139:Y139)</f>
        <v>0</v>
      </c>
      <c r="AP139" s="1519">
        <f t="shared" si="15"/>
        <v>0</v>
      </c>
      <c r="AQ139" s="1520" t="str">
        <f t="shared" ref="AQ139:AQ202" si="20">+IF(ISERROR(AP139/AO139),"",AP139/AO139)</f>
        <v/>
      </c>
      <c r="AR139" s="1519">
        <f t="shared" ref="AR139:AR202" si="21">+COUNTA(Z139:AB139)</f>
        <v>0</v>
      </c>
      <c r="AS139" s="1519">
        <f t="shared" si="16"/>
        <v>0</v>
      </c>
      <c r="AT139" s="1520" t="str">
        <f t="shared" ref="AT139:AT202" si="22">+IF(ISERROR(AS139/AR139),"",AS139/AR139)</f>
        <v/>
      </c>
      <c r="AU139" s="1519">
        <f t="shared" si="17"/>
        <v>0</v>
      </c>
      <c r="AV139" s="1519">
        <f t="shared" si="18"/>
        <v>0</v>
      </c>
      <c r="AW139" s="1520" t="str">
        <f t="shared" ref="AW139:AW202" si="23">+IF(ISERROR(AV139/AU139),"",AV139/AU139)</f>
        <v/>
      </c>
      <c r="AX139" s="1521"/>
      <c r="BC139" s="417"/>
      <c r="BD139" s="417"/>
      <c r="BE139" s="417"/>
      <c r="BF139" s="417"/>
      <c r="BG139" s="417"/>
      <c r="BH139" s="417"/>
      <c r="BI139" s="417"/>
      <c r="BJ139" s="417"/>
    </row>
    <row r="140" spans="1:62" s="418" customFormat="1" ht="13.5" hidden="1" customHeight="1">
      <c r="A140" s="1504">
        <f>'F5 ESTUDIANTES PREVENCIÓN'!D133</f>
        <v>0</v>
      </c>
      <c r="B140" s="1504">
        <f>'F5 ESTUDIANTES PREVENCIÓN'!A133</f>
        <v>0</v>
      </c>
      <c r="C140" s="1511">
        <f>'F5 ESTUDIANTES PREVENCIÓN'!F133</f>
        <v>0</v>
      </c>
      <c r="D140" s="1512">
        <f>'F5 ESTUDIANTES PREVENCIÓN'!G133</f>
        <v>0</v>
      </c>
      <c r="E140" s="1504">
        <f>'F5 ESTUDIANTES PREVENCIÓN'!K133</f>
        <v>0</v>
      </c>
      <c r="F140" s="1504">
        <f>'F5 ESTUDIANTES PREVENCIÓN'!J133</f>
        <v>0</v>
      </c>
      <c r="G140" s="1513">
        <f>'F5 ESTUDIANTES PREVENCIÓN'!L133</f>
        <v>0</v>
      </c>
      <c r="H140" s="1504">
        <f>'F5 ESTUDIANTES PREVENCIÓN'!M133</f>
        <v>0</v>
      </c>
      <c r="I140" s="1514">
        <f>'F5 ESTUDIANTES PREVENCIÓN'!N133</f>
        <v>0</v>
      </c>
      <c r="J140" s="1514">
        <f>'F5 ESTUDIANTES PREVENCIÓN'!O133</f>
        <v>0</v>
      </c>
      <c r="K140" s="1514">
        <f>'F5 ESTUDIANTES PREVENCIÓN'!P133</f>
        <v>0</v>
      </c>
      <c r="L140" s="1515">
        <f>'F5 ESTUDIANTES PREVENCIÓN'!Q133</f>
        <v>0</v>
      </c>
      <c r="M140" s="1511">
        <f>'F5 ESTUDIANTES PREVENCIÓN'!R133</f>
        <v>0</v>
      </c>
      <c r="N140" s="1504">
        <f>'F5 ESTUDIANTES PREVENCIÓN'!T133</f>
        <v>0</v>
      </c>
      <c r="O140" s="1504">
        <f>'F5 ESTUDIANTES PREVENCIÓN'!U133</f>
        <v>0</v>
      </c>
      <c r="P140" s="1504">
        <f>'F5 ESTUDIANTES PREVENCIÓN'!V133</f>
        <v>0</v>
      </c>
      <c r="Q140" s="1504">
        <f>'F5 ESTUDIANTES PREVENCIÓN'!AU133</f>
        <v>0</v>
      </c>
      <c r="R140" s="1516"/>
      <c r="S140" s="1517"/>
      <c r="T140" s="1516"/>
      <c r="U140" s="1518"/>
      <c r="V140" s="1516"/>
      <c r="W140" s="1516"/>
      <c r="X140" s="1516"/>
      <c r="Y140" s="1516"/>
      <c r="Z140" s="1516"/>
      <c r="AA140" s="1516"/>
      <c r="AB140" s="1516"/>
      <c r="AC140" s="1516"/>
      <c r="AD140" s="1516"/>
      <c r="AE140" s="1516"/>
      <c r="AF140" s="1516"/>
      <c r="AG140" s="1516"/>
      <c r="AH140" s="1516"/>
      <c r="AI140" s="1516"/>
      <c r="AJ140" s="1516"/>
      <c r="AK140" s="1516"/>
      <c r="AL140" s="1516"/>
      <c r="AM140" s="1516"/>
      <c r="AN140" s="1516"/>
      <c r="AO140" s="1519">
        <f t="shared" si="19"/>
        <v>0</v>
      </c>
      <c r="AP140" s="1519">
        <f t="shared" si="15"/>
        <v>0</v>
      </c>
      <c r="AQ140" s="1520" t="str">
        <f t="shared" si="20"/>
        <v/>
      </c>
      <c r="AR140" s="1519">
        <f t="shared" si="21"/>
        <v>0</v>
      </c>
      <c r="AS140" s="1519">
        <f t="shared" si="16"/>
        <v>0</v>
      </c>
      <c r="AT140" s="1520" t="str">
        <f t="shared" si="22"/>
        <v/>
      </c>
      <c r="AU140" s="1519">
        <f t="shared" si="17"/>
        <v>0</v>
      </c>
      <c r="AV140" s="1519">
        <f t="shared" si="18"/>
        <v>0</v>
      </c>
      <c r="AW140" s="1520" t="str">
        <f t="shared" si="23"/>
        <v/>
      </c>
      <c r="AX140" s="1521"/>
      <c r="BC140" s="417"/>
      <c r="BD140" s="417"/>
      <c r="BE140" s="417"/>
      <c r="BF140" s="417"/>
      <c r="BG140" s="417"/>
      <c r="BH140" s="417"/>
      <c r="BI140" s="417"/>
      <c r="BJ140" s="417"/>
    </row>
    <row r="141" spans="1:62" s="418" customFormat="1" ht="13.5" hidden="1" customHeight="1">
      <c r="A141" s="1504">
        <f>'F5 ESTUDIANTES PREVENCIÓN'!D134</f>
        <v>0</v>
      </c>
      <c r="B141" s="1504">
        <f>'F5 ESTUDIANTES PREVENCIÓN'!A134</f>
        <v>0</v>
      </c>
      <c r="C141" s="1511">
        <f>'F5 ESTUDIANTES PREVENCIÓN'!F134</f>
        <v>0</v>
      </c>
      <c r="D141" s="1512">
        <f>'F5 ESTUDIANTES PREVENCIÓN'!G134</f>
        <v>0</v>
      </c>
      <c r="E141" s="1504">
        <f>'F5 ESTUDIANTES PREVENCIÓN'!K134</f>
        <v>0</v>
      </c>
      <c r="F141" s="1504">
        <f>'F5 ESTUDIANTES PREVENCIÓN'!J134</f>
        <v>0</v>
      </c>
      <c r="G141" s="1513">
        <f>'F5 ESTUDIANTES PREVENCIÓN'!L134</f>
        <v>0</v>
      </c>
      <c r="H141" s="1504">
        <f>'F5 ESTUDIANTES PREVENCIÓN'!M134</f>
        <v>0</v>
      </c>
      <c r="I141" s="1514">
        <f>'F5 ESTUDIANTES PREVENCIÓN'!N134</f>
        <v>0</v>
      </c>
      <c r="J141" s="1514">
        <f>'F5 ESTUDIANTES PREVENCIÓN'!O134</f>
        <v>0</v>
      </c>
      <c r="K141" s="1514">
        <f>'F5 ESTUDIANTES PREVENCIÓN'!P134</f>
        <v>0</v>
      </c>
      <c r="L141" s="1515">
        <f>'F5 ESTUDIANTES PREVENCIÓN'!Q134</f>
        <v>0</v>
      </c>
      <c r="M141" s="1511">
        <f>'F5 ESTUDIANTES PREVENCIÓN'!R134</f>
        <v>0</v>
      </c>
      <c r="N141" s="1504">
        <f>'F5 ESTUDIANTES PREVENCIÓN'!T134</f>
        <v>0</v>
      </c>
      <c r="O141" s="1504">
        <f>'F5 ESTUDIANTES PREVENCIÓN'!U134</f>
        <v>0</v>
      </c>
      <c r="P141" s="1504">
        <f>'F5 ESTUDIANTES PREVENCIÓN'!V134</f>
        <v>0</v>
      </c>
      <c r="Q141" s="1504">
        <f>'F5 ESTUDIANTES PREVENCIÓN'!AU134</f>
        <v>0</v>
      </c>
      <c r="R141" s="1516"/>
      <c r="S141" s="1517"/>
      <c r="T141" s="1516"/>
      <c r="U141" s="1518"/>
      <c r="V141" s="1516"/>
      <c r="W141" s="1516"/>
      <c r="X141" s="1516"/>
      <c r="Y141" s="1516"/>
      <c r="Z141" s="1516"/>
      <c r="AA141" s="1516"/>
      <c r="AB141" s="1516"/>
      <c r="AC141" s="1516"/>
      <c r="AD141" s="1516"/>
      <c r="AE141" s="1516"/>
      <c r="AF141" s="1516"/>
      <c r="AG141" s="1516"/>
      <c r="AH141" s="1516"/>
      <c r="AI141" s="1516"/>
      <c r="AJ141" s="1516"/>
      <c r="AK141" s="1516"/>
      <c r="AL141" s="1516"/>
      <c r="AM141" s="1516"/>
      <c r="AN141" s="1516"/>
      <c r="AO141" s="1519">
        <f t="shared" si="19"/>
        <v>0</v>
      </c>
      <c r="AP141" s="1519">
        <f t="shared" si="15"/>
        <v>0</v>
      </c>
      <c r="AQ141" s="1520" t="str">
        <f t="shared" si="20"/>
        <v/>
      </c>
      <c r="AR141" s="1519">
        <f t="shared" si="21"/>
        <v>0</v>
      </c>
      <c r="AS141" s="1519">
        <f t="shared" si="16"/>
        <v>0</v>
      </c>
      <c r="AT141" s="1520" t="str">
        <f t="shared" si="22"/>
        <v/>
      </c>
      <c r="AU141" s="1519">
        <f t="shared" si="17"/>
        <v>0</v>
      </c>
      <c r="AV141" s="1519">
        <f t="shared" si="18"/>
        <v>0</v>
      </c>
      <c r="AW141" s="1520" t="str">
        <f t="shared" si="23"/>
        <v/>
      </c>
      <c r="AX141" s="1521"/>
      <c r="BC141" s="417"/>
      <c r="BD141" s="417"/>
      <c r="BE141" s="417"/>
      <c r="BF141" s="417"/>
      <c r="BG141" s="417"/>
      <c r="BH141" s="417"/>
      <c r="BI141" s="417"/>
      <c r="BJ141" s="417"/>
    </row>
    <row r="142" spans="1:62" s="418" customFormat="1" ht="13.5" hidden="1" customHeight="1">
      <c r="A142" s="1504">
        <f>'F5 ESTUDIANTES PREVENCIÓN'!D135</f>
        <v>0</v>
      </c>
      <c r="B142" s="1504">
        <f>'F5 ESTUDIANTES PREVENCIÓN'!A135</f>
        <v>0</v>
      </c>
      <c r="C142" s="1511">
        <f>'F5 ESTUDIANTES PREVENCIÓN'!F135</f>
        <v>0</v>
      </c>
      <c r="D142" s="1512">
        <f>'F5 ESTUDIANTES PREVENCIÓN'!G135</f>
        <v>0</v>
      </c>
      <c r="E142" s="1504">
        <f>'F5 ESTUDIANTES PREVENCIÓN'!K135</f>
        <v>0</v>
      </c>
      <c r="F142" s="1504">
        <f>'F5 ESTUDIANTES PREVENCIÓN'!J135</f>
        <v>0</v>
      </c>
      <c r="G142" s="1513">
        <f>'F5 ESTUDIANTES PREVENCIÓN'!L135</f>
        <v>0</v>
      </c>
      <c r="H142" s="1504">
        <f>'F5 ESTUDIANTES PREVENCIÓN'!M135</f>
        <v>0</v>
      </c>
      <c r="I142" s="1514">
        <f>'F5 ESTUDIANTES PREVENCIÓN'!N135</f>
        <v>0</v>
      </c>
      <c r="J142" s="1514">
        <f>'F5 ESTUDIANTES PREVENCIÓN'!O135</f>
        <v>0</v>
      </c>
      <c r="K142" s="1514">
        <f>'F5 ESTUDIANTES PREVENCIÓN'!P135</f>
        <v>0</v>
      </c>
      <c r="L142" s="1515">
        <f>'F5 ESTUDIANTES PREVENCIÓN'!Q135</f>
        <v>0</v>
      </c>
      <c r="M142" s="1511">
        <f>'F5 ESTUDIANTES PREVENCIÓN'!R135</f>
        <v>0</v>
      </c>
      <c r="N142" s="1504">
        <f>'F5 ESTUDIANTES PREVENCIÓN'!T135</f>
        <v>0</v>
      </c>
      <c r="O142" s="1504">
        <f>'F5 ESTUDIANTES PREVENCIÓN'!U135</f>
        <v>0</v>
      </c>
      <c r="P142" s="1504">
        <f>'F5 ESTUDIANTES PREVENCIÓN'!V135</f>
        <v>0</v>
      </c>
      <c r="Q142" s="1504">
        <f>'F5 ESTUDIANTES PREVENCIÓN'!AU135</f>
        <v>0</v>
      </c>
      <c r="R142" s="1516"/>
      <c r="S142" s="1517"/>
      <c r="T142" s="1516"/>
      <c r="U142" s="1518"/>
      <c r="V142" s="1516"/>
      <c r="W142" s="1516"/>
      <c r="X142" s="1516"/>
      <c r="Y142" s="1516"/>
      <c r="Z142" s="1516"/>
      <c r="AA142" s="1516"/>
      <c r="AB142" s="1516"/>
      <c r="AC142" s="1516"/>
      <c r="AD142" s="1516"/>
      <c r="AE142" s="1516"/>
      <c r="AF142" s="1516"/>
      <c r="AG142" s="1516"/>
      <c r="AH142" s="1516"/>
      <c r="AI142" s="1516"/>
      <c r="AJ142" s="1516"/>
      <c r="AK142" s="1516"/>
      <c r="AL142" s="1516"/>
      <c r="AM142" s="1516"/>
      <c r="AN142" s="1516"/>
      <c r="AO142" s="1519">
        <f t="shared" si="19"/>
        <v>0</v>
      </c>
      <c r="AP142" s="1519">
        <f t="shared" ref="AP142:AP205" si="24">+COUNTIF($X142:$Y142,"P")</f>
        <v>0</v>
      </c>
      <c r="AQ142" s="1520" t="str">
        <f t="shared" si="20"/>
        <v/>
      </c>
      <c r="AR142" s="1519">
        <f t="shared" si="21"/>
        <v>0</v>
      </c>
      <c r="AS142" s="1519">
        <f t="shared" ref="AS142:AS205" si="25">+COUNTIF($Z142:$AB142,"P")</f>
        <v>0</v>
      </c>
      <c r="AT142" s="1520" t="str">
        <f t="shared" si="22"/>
        <v/>
      </c>
      <c r="AU142" s="1519">
        <f t="shared" ref="AU142:AU205" si="26">+COUNTA($AC142:$AL142)</f>
        <v>0</v>
      </c>
      <c r="AV142" s="1519">
        <f t="shared" ref="AV142:AV205" si="27">+COUNTIF($AC142:$AL142,"P")</f>
        <v>0</v>
      </c>
      <c r="AW142" s="1520" t="str">
        <f t="shared" si="23"/>
        <v/>
      </c>
      <c r="AX142" s="1521"/>
      <c r="BC142" s="417"/>
      <c r="BD142" s="417"/>
      <c r="BE142" s="417"/>
      <c r="BF142" s="417"/>
      <c r="BG142" s="417"/>
      <c r="BH142" s="417"/>
      <c r="BI142" s="417"/>
      <c r="BJ142" s="417"/>
    </row>
    <row r="143" spans="1:62" s="418" customFormat="1" ht="13.5" hidden="1" customHeight="1">
      <c r="A143" s="1504">
        <f>'F5 ESTUDIANTES PREVENCIÓN'!D136</f>
        <v>0</v>
      </c>
      <c r="B143" s="1504">
        <f>'F5 ESTUDIANTES PREVENCIÓN'!A136</f>
        <v>0</v>
      </c>
      <c r="C143" s="1511">
        <f>'F5 ESTUDIANTES PREVENCIÓN'!F136</f>
        <v>0</v>
      </c>
      <c r="D143" s="1512">
        <f>'F5 ESTUDIANTES PREVENCIÓN'!G136</f>
        <v>0</v>
      </c>
      <c r="E143" s="1504">
        <f>'F5 ESTUDIANTES PREVENCIÓN'!K136</f>
        <v>0</v>
      </c>
      <c r="F143" s="1504">
        <f>'F5 ESTUDIANTES PREVENCIÓN'!J136</f>
        <v>0</v>
      </c>
      <c r="G143" s="1513">
        <f>'F5 ESTUDIANTES PREVENCIÓN'!L136</f>
        <v>0</v>
      </c>
      <c r="H143" s="1504">
        <f>'F5 ESTUDIANTES PREVENCIÓN'!M136</f>
        <v>0</v>
      </c>
      <c r="I143" s="1514">
        <f>'F5 ESTUDIANTES PREVENCIÓN'!N136</f>
        <v>0</v>
      </c>
      <c r="J143" s="1514">
        <f>'F5 ESTUDIANTES PREVENCIÓN'!O136</f>
        <v>0</v>
      </c>
      <c r="K143" s="1514">
        <f>'F5 ESTUDIANTES PREVENCIÓN'!P136</f>
        <v>0</v>
      </c>
      <c r="L143" s="1515">
        <f>'F5 ESTUDIANTES PREVENCIÓN'!Q136</f>
        <v>0</v>
      </c>
      <c r="M143" s="1511">
        <f>'F5 ESTUDIANTES PREVENCIÓN'!R136</f>
        <v>0</v>
      </c>
      <c r="N143" s="1504">
        <f>'F5 ESTUDIANTES PREVENCIÓN'!T136</f>
        <v>0</v>
      </c>
      <c r="O143" s="1504">
        <f>'F5 ESTUDIANTES PREVENCIÓN'!U136</f>
        <v>0</v>
      </c>
      <c r="P143" s="1504">
        <f>'F5 ESTUDIANTES PREVENCIÓN'!V136</f>
        <v>0</v>
      </c>
      <c r="Q143" s="1504">
        <f>'F5 ESTUDIANTES PREVENCIÓN'!AU136</f>
        <v>0</v>
      </c>
      <c r="R143" s="1516"/>
      <c r="S143" s="1517"/>
      <c r="T143" s="1516"/>
      <c r="U143" s="1518"/>
      <c r="V143" s="1516"/>
      <c r="W143" s="1516"/>
      <c r="X143" s="1516"/>
      <c r="Y143" s="1516"/>
      <c r="Z143" s="1516"/>
      <c r="AA143" s="1516"/>
      <c r="AB143" s="1516"/>
      <c r="AC143" s="1516"/>
      <c r="AD143" s="1516"/>
      <c r="AE143" s="1516"/>
      <c r="AF143" s="1516"/>
      <c r="AG143" s="1516"/>
      <c r="AH143" s="1516"/>
      <c r="AI143" s="1516"/>
      <c r="AJ143" s="1516"/>
      <c r="AK143" s="1516"/>
      <c r="AL143" s="1516"/>
      <c r="AM143" s="1516"/>
      <c r="AN143" s="1516"/>
      <c r="AO143" s="1519">
        <f t="shared" si="19"/>
        <v>0</v>
      </c>
      <c r="AP143" s="1519">
        <f t="shared" si="24"/>
        <v>0</v>
      </c>
      <c r="AQ143" s="1520" t="str">
        <f t="shared" si="20"/>
        <v/>
      </c>
      <c r="AR143" s="1519">
        <f t="shared" si="21"/>
        <v>0</v>
      </c>
      <c r="AS143" s="1519">
        <f t="shared" si="25"/>
        <v>0</v>
      </c>
      <c r="AT143" s="1520" t="str">
        <f t="shared" si="22"/>
        <v/>
      </c>
      <c r="AU143" s="1519">
        <f t="shared" si="26"/>
        <v>0</v>
      </c>
      <c r="AV143" s="1519">
        <f t="shared" si="27"/>
        <v>0</v>
      </c>
      <c r="AW143" s="1520" t="str">
        <f t="shared" si="23"/>
        <v/>
      </c>
      <c r="AX143" s="1521"/>
      <c r="BC143" s="417"/>
      <c r="BD143" s="417"/>
      <c r="BE143" s="417"/>
      <c r="BF143" s="417"/>
      <c r="BG143" s="417"/>
      <c r="BH143" s="417"/>
      <c r="BI143" s="417"/>
      <c r="BJ143" s="417"/>
    </row>
    <row r="144" spans="1:62" s="418" customFormat="1" ht="13.5" hidden="1" customHeight="1">
      <c r="A144" s="1504">
        <f>'F5 ESTUDIANTES PREVENCIÓN'!D137</f>
        <v>0</v>
      </c>
      <c r="B144" s="1504">
        <f>'F5 ESTUDIANTES PREVENCIÓN'!A137</f>
        <v>0</v>
      </c>
      <c r="C144" s="1511">
        <f>'F5 ESTUDIANTES PREVENCIÓN'!F137</f>
        <v>0</v>
      </c>
      <c r="D144" s="1512">
        <f>'F5 ESTUDIANTES PREVENCIÓN'!G137</f>
        <v>0</v>
      </c>
      <c r="E144" s="1504">
        <f>'F5 ESTUDIANTES PREVENCIÓN'!K137</f>
        <v>0</v>
      </c>
      <c r="F144" s="1504">
        <f>'F5 ESTUDIANTES PREVENCIÓN'!J137</f>
        <v>0</v>
      </c>
      <c r="G144" s="1513">
        <f>'F5 ESTUDIANTES PREVENCIÓN'!L137</f>
        <v>0</v>
      </c>
      <c r="H144" s="1504">
        <f>'F5 ESTUDIANTES PREVENCIÓN'!M137</f>
        <v>0</v>
      </c>
      <c r="I144" s="1514">
        <f>'F5 ESTUDIANTES PREVENCIÓN'!N137</f>
        <v>0</v>
      </c>
      <c r="J144" s="1514">
        <f>'F5 ESTUDIANTES PREVENCIÓN'!O137</f>
        <v>0</v>
      </c>
      <c r="K144" s="1514">
        <f>'F5 ESTUDIANTES PREVENCIÓN'!P137</f>
        <v>0</v>
      </c>
      <c r="L144" s="1515">
        <f>'F5 ESTUDIANTES PREVENCIÓN'!Q137</f>
        <v>0</v>
      </c>
      <c r="M144" s="1511">
        <f>'F5 ESTUDIANTES PREVENCIÓN'!R137</f>
        <v>0</v>
      </c>
      <c r="N144" s="1504">
        <f>'F5 ESTUDIANTES PREVENCIÓN'!T137</f>
        <v>0</v>
      </c>
      <c r="O144" s="1504">
        <f>'F5 ESTUDIANTES PREVENCIÓN'!U137</f>
        <v>0</v>
      </c>
      <c r="P144" s="1504">
        <f>'F5 ESTUDIANTES PREVENCIÓN'!V137</f>
        <v>0</v>
      </c>
      <c r="Q144" s="1504">
        <f>'F5 ESTUDIANTES PREVENCIÓN'!AU137</f>
        <v>0</v>
      </c>
      <c r="R144" s="1516"/>
      <c r="S144" s="1517"/>
      <c r="T144" s="1516"/>
      <c r="U144" s="1518"/>
      <c r="V144" s="1516"/>
      <c r="W144" s="1516"/>
      <c r="X144" s="1516"/>
      <c r="Y144" s="1516"/>
      <c r="Z144" s="1516"/>
      <c r="AA144" s="1516"/>
      <c r="AB144" s="1516"/>
      <c r="AC144" s="1516"/>
      <c r="AD144" s="1516"/>
      <c r="AE144" s="1516"/>
      <c r="AF144" s="1516"/>
      <c r="AG144" s="1516"/>
      <c r="AH144" s="1516"/>
      <c r="AI144" s="1516"/>
      <c r="AJ144" s="1516"/>
      <c r="AK144" s="1516"/>
      <c r="AL144" s="1516"/>
      <c r="AM144" s="1516"/>
      <c r="AN144" s="1516"/>
      <c r="AO144" s="1519">
        <f t="shared" si="19"/>
        <v>0</v>
      </c>
      <c r="AP144" s="1519">
        <f t="shared" si="24"/>
        <v>0</v>
      </c>
      <c r="AQ144" s="1520" t="str">
        <f t="shared" si="20"/>
        <v/>
      </c>
      <c r="AR144" s="1519">
        <f t="shared" si="21"/>
        <v>0</v>
      </c>
      <c r="AS144" s="1519">
        <f t="shared" si="25"/>
        <v>0</v>
      </c>
      <c r="AT144" s="1520" t="str">
        <f t="shared" si="22"/>
        <v/>
      </c>
      <c r="AU144" s="1519">
        <f t="shared" si="26"/>
        <v>0</v>
      </c>
      <c r="AV144" s="1519">
        <f t="shared" si="27"/>
        <v>0</v>
      </c>
      <c r="AW144" s="1520" t="str">
        <f t="shared" si="23"/>
        <v/>
      </c>
      <c r="AX144" s="1521"/>
      <c r="BC144" s="417"/>
      <c r="BD144" s="417"/>
      <c r="BE144" s="417"/>
      <c r="BF144" s="417"/>
      <c r="BG144" s="417"/>
      <c r="BH144" s="417"/>
      <c r="BI144" s="417"/>
      <c r="BJ144" s="417"/>
    </row>
    <row r="145" spans="1:62" s="418" customFormat="1" ht="13.5" hidden="1" customHeight="1">
      <c r="A145" s="1504">
        <f>'F5 ESTUDIANTES PREVENCIÓN'!D138</f>
        <v>0</v>
      </c>
      <c r="B145" s="1504">
        <f>'F5 ESTUDIANTES PREVENCIÓN'!A138</f>
        <v>0</v>
      </c>
      <c r="C145" s="1511">
        <f>'F5 ESTUDIANTES PREVENCIÓN'!F138</f>
        <v>0</v>
      </c>
      <c r="D145" s="1512">
        <f>'F5 ESTUDIANTES PREVENCIÓN'!G138</f>
        <v>0</v>
      </c>
      <c r="E145" s="1504">
        <f>'F5 ESTUDIANTES PREVENCIÓN'!K138</f>
        <v>0</v>
      </c>
      <c r="F145" s="1504">
        <f>'F5 ESTUDIANTES PREVENCIÓN'!J138</f>
        <v>0</v>
      </c>
      <c r="G145" s="1513">
        <f>'F5 ESTUDIANTES PREVENCIÓN'!L138</f>
        <v>0</v>
      </c>
      <c r="H145" s="1504">
        <f>'F5 ESTUDIANTES PREVENCIÓN'!M138</f>
        <v>0</v>
      </c>
      <c r="I145" s="1514">
        <f>'F5 ESTUDIANTES PREVENCIÓN'!N138</f>
        <v>0</v>
      </c>
      <c r="J145" s="1514">
        <f>'F5 ESTUDIANTES PREVENCIÓN'!O138</f>
        <v>0</v>
      </c>
      <c r="K145" s="1514">
        <f>'F5 ESTUDIANTES PREVENCIÓN'!P138</f>
        <v>0</v>
      </c>
      <c r="L145" s="1515">
        <f>'F5 ESTUDIANTES PREVENCIÓN'!Q138</f>
        <v>0</v>
      </c>
      <c r="M145" s="1511">
        <f>'F5 ESTUDIANTES PREVENCIÓN'!R138</f>
        <v>0</v>
      </c>
      <c r="N145" s="1504">
        <f>'F5 ESTUDIANTES PREVENCIÓN'!T138</f>
        <v>0</v>
      </c>
      <c r="O145" s="1504">
        <f>'F5 ESTUDIANTES PREVENCIÓN'!U138</f>
        <v>0</v>
      </c>
      <c r="P145" s="1504">
        <f>'F5 ESTUDIANTES PREVENCIÓN'!V138</f>
        <v>0</v>
      </c>
      <c r="Q145" s="1504">
        <f>'F5 ESTUDIANTES PREVENCIÓN'!AU138</f>
        <v>0</v>
      </c>
      <c r="R145" s="1516"/>
      <c r="S145" s="1517"/>
      <c r="T145" s="1516"/>
      <c r="U145" s="1518"/>
      <c r="V145" s="1516"/>
      <c r="W145" s="1516"/>
      <c r="X145" s="1516"/>
      <c r="Y145" s="1516"/>
      <c r="Z145" s="1516"/>
      <c r="AA145" s="1516"/>
      <c r="AB145" s="1516"/>
      <c r="AC145" s="1516"/>
      <c r="AD145" s="1516"/>
      <c r="AE145" s="1516"/>
      <c r="AF145" s="1516"/>
      <c r="AG145" s="1516"/>
      <c r="AH145" s="1516"/>
      <c r="AI145" s="1516"/>
      <c r="AJ145" s="1516"/>
      <c r="AK145" s="1516"/>
      <c r="AL145" s="1516"/>
      <c r="AM145" s="1516"/>
      <c r="AN145" s="1516"/>
      <c r="AO145" s="1519">
        <f t="shared" si="19"/>
        <v>0</v>
      </c>
      <c r="AP145" s="1519">
        <f t="shared" si="24"/>
        <v>0</v>
      </c>
      <c r="AQ145" s="1520" t="str">
        <f t="shared" si="20"/>
        <v/>
      </c>
      <c r="AR145" s="1519">
        <f t="shared" si="21"/>
        <v>0</v>
      </c>
      <c r="AS145" s="1519">
        <f t="shared" si="25"/>
        <v>0</v>
      </c>
      <c r="AT145" s="1520" t="str">
        <f t="shared" si="22"/>
        <v/>
      </c>
      <c r="AU145" s="1519">
        <f t="shared" si="26"/>
        <v>0</v>
      </c>
      <c r="AV145" s="1519">
        <f t="shared" si="27"/>
        <v>0</v>
      </c>
      <c r="AW145" s="1520" t="str">
        <f t="shared" si="23"/>
        <v/>
      </c>
      <c r="AX145" s="1521"/>
      <c r="BC145" s="417"/>
      <c r="BD145" s="417"/>
      <c r="BE145" s="417"/>
      <c r="BF145" s="417"/>
      <c r="BG145" s="417"/>
      <c r="BH145" s="417"/>
      <c r="BI145" s="417"/>
      <c r="BJ145" s="417"/>
    </row>
    <row r="146" spans="1:62" s="418" customFormat="1" ht="13.5" hidden="1" customHeight="1">
      <c r="A146" s="1504">
        <f>'F5 ESTUDIANTES PREVENCIÓN'!D139</f>
        <v>0</v>
      </c>
      <c r="B146" s="1504">
        <f>'F5 ESTUDIANTES PREVENCIÓN'!A139</f>
        <v>0</v>
      </c>
      <c r="C146" s="1511">
        <f>'F5 ESTUDIANTES PREVENCIÓN'!F139</f>
        <v>0</v>
      </c>
      <c r="D146" s="1512">
        <f>'F5 ESTUDIANTES PREVENCIÓN'!G139</f>
        <v>0</v>
      </c>
      <c r="E146" s="1504">
        <f>'F5 ESTUDIANTES PREVENCIÓN'!K139</f>
        <v>0</v>
      </c>
      <c r="F146" s="1504">
        <f>'F5 ESTUDIANTES PREVENCIÓN'!J139</f>
        <v>0</v>
      </c>
      <c r="G146" s="1513">
        <f>'F5 ESTUDIANTES PREVENCIÓN'!L139</f>
        <v>0</v>
      </c>
      <c r="H146" s="1504">
        <f>'F5 ESTUDIANTES PREVENCIÓN'!M139</f>
        <v>0</v>
      </c>
      <c r="I146" s="1514">
        <f>'F5 ESTUDIANTES PREVENCIÓN'!N139</f>
        <v>0</v>
      </c>
      <c r="J146" s="1514">
        <f>'F5 ESTUDIANTES PREVENCIÓN'!O139</f>
        <v>0</v>
      </c>
      <c r="K146" s="1514">
        <f>'F5 ESTUDIANTES PREVENCIÓN'!P139</f>
        <v>0</v>
      </c>
      <c r="L146" s="1515">
        <f>'F5 ESTUDIANTES PREVENCIÓN'!Q139</f>
        <v>0</v>
      </c>
      <c r="M146" s="1511">
        <f>'F5 ESTUDIANTES PREVENCIÓN'!R139</f>
        <v>0</v>
      </c>
      <c r="N146" s="1504">
        <f>'F5 ESTUDIANTES PREVENCIÓN'!T139</f>
        <v>0</v>
      </c>
      <c r="O146" s="1504">
        <f>'F5 ESTUDIANTES PREVENCIÓN'!U139</f>
        <v>0</v>
      </c>
      <c r="P146" s="1504">
        <f>'F5 ESTUDIANTES PREVENCIÓN'!V139</f>
        <v>0</v>
      </c>
      <c r="Q146" s="1504">
        <f>'F5 ESTUDIANTES PREVENCIÓN'!AU139</f>
        <v>0</v>
      </c>
      <c r="R146" s="1516"/>
      <c r="S146" s="1517"/>
      <c r="T146" s="1516"/>
      <c r="U146" s="1518"/>
      <c r="V146" s="1516"/>
      <c r="W146" s="1516"/>
      <c r="X146" s="1516"/>
      <c r="Y146" s="1516"/>
      <c r="Z146" s="1516"/>
      <c r="AA146" s="1516"/>
      <c r="AB146" s="1516"/>
      <c r="AC146" s="1516"/>
      <c r="AD146" s="1516"/>
      <c r="AE146" s="1516"/>
      <c r="AF146" s="1516"/>
      <c r="AG146" s="1516"/>
      <c r="AH146" s="1516"/>
      <c r="AI146" s="1516"/>
      <c r="AJ146" s="1516"/>
      <c r="AK146" s="1516"/>
      <c r="AL146" s="1516"/>
      <c r="AM146" s="1516"/>
      <c r="AN146" s="1516"/>
      <c r="AO146" s="1519">
        <f t="shared" si="19"/>
        <v>0</v>
      </c>
      <c r="AP146" s="1519">
        <f t="shared" si="24"/>
        <v>0</v>
      </c>
      <c r="AQ146" s="1520" t="str">
        <f t="shared" si="20"/>
        <v/>
      </c>
      <c r="AR146" s="1519">
        <f t="shared" si="21"/>
        <v>0</v>
      </c>
      <c r="AS146" s="1519">
        <f t="shared" si="25"/>
        <v>0</v>
      </c>
      <c r="AT146" s="1520" t="str">
        <f t="shared" si="22"/>
        <v/>
      </c>
      <c r="AU146" s="1519">
        <f t="shared" si="26"/>
        <v>0</v>
      </c>
      <c r="AV146" s="1519">
        <f t="shared" si="27"/>
        <v>0</v>
      </c>
      <c r="AW146" s="1520" t="str">
        <f t="shared" si="23"/>
        <v/>
      </c>
      <c r="AX146" s="1521"/>
      <c r="BC146" s="417"/>
      <c r="BD146" s="417"/>
      <c r="BE146" s="417"/>
      <c r="BF146" s="417"/>
      <c r="BG146" s="417"/>
      <c r="BH146" s="417"/>
      <c r="BI146" s="417"/>
      <c r="BJ146" s="417"/>
    </row>
    <row r="147" spans="1:62" s="418" customFormat="1" ht="13.5" hidden="1" customHeight="1">
      <c r="A147" s="1504">
        <f>'F5 ESTUDIANTES PREVENCIÓN'!D140</f>
        <v>0</v>
      </c>
      <c r="B147" s="1504">
        <f>'F5 ESTUDIANTES PREVENCIÓN'!A140</f>
        <v>0</v>
      </c>
      <c r="C147" s="1511">
        <f>'F5 ESTUDIANTES PREVENCIÓN'!F140</f>
        <v>0</v>
      </c>
      <c r="D147" s="1512">
        <f>'F5 ESTUDIANTES PREVENCIÓN'!G140</f>
        <v>0</v>
      </c>
      <c r="E147" s="1504">
        <f>'F5 ESTUDIANTES PREVENCIÓN'!K140</f>
        <v>0</v>
      </c>
      <c r="F147" s="1504">
        <f>'F5 ESTUDIANTES PREVENCIÓN'!J140</f>
        <v>0</v>
      </c>
      <c r="G147" s="1513">
        <f>'F5 ESTUDIANTES PREVENCIÓN'!L140</f>
        <v>0</v>
      </c>
      <c r="H147" s="1504">
        <f>'F5 ESTUDIANTES PREVENCIÓN'!M140</f>
        <v>0</v>
      </c>
      <c r="I147" s="1514">
        <f>'F5 ESTUDIANTES PREVENCIÓN'!N140</f>
        <v>0</v>
      </c>
      <c r="J147" s="1514">
        <f>'F5 ESTUDIANTES PREVENCIÓN'!O140</f>
        <v>0</v>
      </c>
      <c r="K147" s="1514">
        <f>'F5 ESTUDIANTES PREVENCIÓN'!P140</f>
        <v>0</v>
      </c>
      <c r="L147" s="1515">
        <f>'F5 ESTUDIANTES PREVENCIÓN'!Q140</f>
        <v>0</v>
      </c>
      <c r="M147" s="1511">
        <f>'F5 ESTUDIANTES PREVENCIÓN'!R140</f>
        <v>0</v>
      </c>
      <c r="N147" s="1504">
        <f>'F5 ESTUDIANTES PREVENCIÓN'!T140</f>
        <v>0</v>
      </c>
      <c r="O147" s="1504">
        <f>'F5 ESTUDIANTES PREVENCIÓN'!U140</f>
        <v>0</v>
      </c>
      <c r="P147" s="1504">
        <f>'F5 ESTUDIANTES PREVENCIÓN'!V140</f>
        <v>0</v>
      </c>
      <c r="Q147" s="1504">
        <f>'F5 ESTUDIANTES PREVENCIÓN'!AU140</f>
        <v>0</v>
      </c>
      <c r="R147" s="1516"/>
      <c r="S147" s="1517"/>
      <c r="T147" s="1516"/>
      <c r="U147" s="1518"/>
      <c r="V147" s="1516"/>
      <c r="W147" s="1516"/>
      <c r="X147" s="1516"/>
      <c r="Y147" s="1516"/>
      <c r="Z147" s="1516"/>
      <c r="AA147" s="1516"/>
      <c r="AB147" s="1516"/>
      <c r="AC147" s="1516"/>
      <c r="AD147" s="1516"/>
      <c r="AE147" s="1516"/>
      <c r="AF147" s="1516"/>
      <c r="AG147" s="1516"/>
      <c r="AH147" s="1516"/>
      <c r="AI147" s="1516"/>
      <c r="AJ147" s="1516"/>
      <c r="AK147" s="1516"/>
      <c r="AL147" s="1516"/>
      <c r="AM147" s="1516"/>
      <c r="AN147" s="1516"/>
      <c r="AO147" s="1519">
        <f t="shared" si="19"/>
        <v>0</v>
      </c>
      <c r="AP147" s="1519">
        <f t="shared" si="24"/>
        <v>0</v>
      </c>
      <c r="AQ147" s="1520" t="str">
        <f t="shared" si="20"/>
        <v/>
      </c>
      <c r="AR147" s="1519">
        <f t="shared" si="21"/>
        <v>0</v>
      </c>
      <c r="AS147" s="1519">
        <f t="shared" si="25"/>
        <v>0</v>
      </c>
      <c r="AT147" s="1520" t="str">
        <f t="shared" si="22"/>
        <v/>
      </c>
      <c r="AU147" s="1519">
        <f t="shared" si="26"/>
        <v>0</v>
      </c>
      <c r="AV147" s="1519">
        <f t="shared" si="27"/>
        <v>0</v>
      </c>
      <c r="AW147" s="1520" t="str">
        <f t="shared" si="23"/>
        <v/>
      </c>
      <c r="AX147" s="1521"/>
      <c r="BC147" s="417"/>
      <c r="BD147" s="417"/>
      <c r="BE147" s="417"/>
      <c r="BF147" s="417"/>
      <c r="BG147" s="417"/>
      <c r="BH147" s="417"/>
      <c r="BI147" s="417"/>
      <c r="BJ147" s="417"/>
    </row>
    <row r="148" spans="1:62" s="418" customFormat="1" ht="13.5" hidden="1" customHeight="1">
      <c r="A148" s="1504">
        <f>'F5 ESTUDIANTES PREVENCIÓN'!D141</f>
        <v>0</v>
      </c>
      <c r="B148" s="1504">
        <f>'F5 ESTUDIANTES PREVENCIÓN'!A141</f>
        <v>0</v>
      </c>
      <c r="C148" s="1511">
        <f>'F5 ESTUDIANTES PREVENCIÓN'!F141</f>
        <v>0</v>
      </c>
      <c r="D148" s="1512">
        <f>'F5 ESTUDIANTES PREVENCIÓN'!G141</f>
        <v>0</v>
      </c>
      <c r="E148" s="1504">
        <f>'F5 ESTUDIANTES PREVENCIÓN'!K141</f>
        <v>0</v>
      </c>
      <c r="F148" s="1504">
        <f>'F5 ESTUDIANTES PREVENCIÓN'!J141</f>
        <v>0</v>
      </c>
      <c r="G148" s="1513">
        <f>'F5 ESTUDIANTES PREVENCIÓN'!L141</f>
        <v>0</v>
      </c>
      <c r="H148" s="1504">
        <f>'F5 ESTUDIANTES PREVENCIÓN'!M141</f>
        <v>0</v>
      </c>
      <c r="I148" s="1514">
        <f>'F5 ESTUDIANTES PREVENCIÓN'!N141</f>
        <v>0</v>
      </c>
      <c r="J148" s="1514">
        <f>'F5 ESTUDIANTES PREVENCIÓN'!O141</f>
        <v>0</v>
      </c>
      <c r="K148" s="1514">
        <f>'F5 ESTUDIANTES PREVENCIÓN'!P141</f>
        <v>0</v>
      </c>
      <c r="L148" s="1515">
        <f>'F5 ESTUDIANTES PREVENCIÓN'!Q141</f>
        <v>0</v>
      </c>
      <c r="M148" s="1511">
        <f>'F5 ESTUDIANTES PREVENCIÓN'!R141</f>
        <v>0</v>
      </c>
      <c r="N148" s="1504">
        <f>'F5 ESTUDIANTES PREVENCIÓN'!T141</f>
        <v>0</v>
      </c>
      <c r="O148" s="1504">
        <f>'F5 ESTUDIANTES PREVENCIÓN'!U141</f>
        <v>0</v>
      </c>
      <c r="P148" s="1504">
        <f>'F5 ESTUDIANTES PREVENCIÓN'!V141</f>
        <v>0</v>
      </c>
      <c r="Q148" s="1504">
        <f>'F5 ESTUDIANTES PREVENCIÓN'!AU141</f>
        <v>0</v>
      </c>
      <c r="R148" s="1516"/>
      <c r="S148" s="1517"/>
      <c r="T148" s="1516"/>
      <c r="U148" s="1518"/>
      <c r="V148" s="1516"/>
      <c r="W148" s="1516"/>
      <c r="X148" s="1516"/>
      <c r="Y148" s="1516"/>
      <c r="Z148" s="1516"/>
      <c r="AA148" s="1516"/>
      <c r="AB148" s="1516"/>
      <c r="AC148" s="1516"/>
      <c r="AD148" s="1516"/>
      <c r="AE148" s="1516"/>
      <c r="AF148" s="1516"/>
      <c r="AG148" s="1516"/>
      <c r="AH148" s="1516"/>
      <c r="AI148" s="1516"/>
      <c r="AJ148" s="1516"/>
      <c r="AK148" s="1516"/>
      <c r="AL148" s="1516"/>
      <c r="AM148" s="1516"/>
      <c r="AN148" s="1516"/>
      <c r="AO148" s="1519">
        <f t="shared" si="19"/>
        <v>0</v>
      </c>
      <c r="AP148" s="1519">
        <f t="shared" si="24"/>
        <v>0</v>
      </c>
      <c r="AQ148" s="1520" t="str">
        <f t="shared" si="20"/>
        <v/>
      </c>
      <c r="AR148" s="1519">
        <f t="shared" si="21"/>
        <v>0</v>
      </c>
      <c r="AS148" s="1519">
        <f t="shared" si="25"/>
        <v>0</v>
      </c>
      <c r="AT148" s="1520" t="str">
        <f t="shared" si="22"/>
        <v/>
      </c>
      <c r="AU148" s="1519">
        <f t="shared" si="26"/>
        <v>0</v>
      </c>
      <c r="AV148" s="1519">
        <f t="shared" si="27"/>
        <v>0</v>
      </c>
      <c r="AW148" s="1520" t="str">
        <f t="shared" si="23"/>
        <v/>
      </c>
      <c r="AX148" s="1521"/>
      <c r="BC148" s="417"/>
      <c r="BD148" s="417"/>
      <c r="BE148" s="417"/>
      <c r="BF148" s="417"/>
      <c r="BG148" s="417"/>
      <c r="BH148" s="417"/>
      <c r="BI148" s="417"/>
      <c r="BJ148" s="417"/>
    </row>
    <row r="149" spans="1:62" s="418" customFormat="1" ht="13.5" hidden="1" customHeight="1">
      <c r="A149" s="1504">
        <f>'F5 ESTUDIANTES PREVENCIÓN'!D142</f>
        <v>0</v>
      </c>
      <c r="B149" s="1504">
        <f>'F5 ESTUDIANTES PREVENCIÓN'!A142</f>
        <v>0</v>
      </c>
      <c r="C149" s="1511">
        <f>'F5 ESTUDIANTES PREVENCIÓN'!F142</f>
        <v>0</v>
      </c>
      <c r="D149" s="1512">
        <f>'F5 ESTUDIANTES PREVENCIÓN'!G142</f>
        <v>0</v>
      </c>
      <c r="E149" s="1504">
        <f>'F5 ESTUDIANTES PREVENCIÓN'!K142</f>
        <v>0</v>
      </c>
      <c r="F149" s="1504">
        <f>'F5 ESTUDIANTES PREVENCIÓN'!J142</f>
        <v>0</v>
      </c>
      <c r="G149" s="1513">
        <f>'F5 ESTUDIANTES PREVENCIÓN'!L142</f>
        <v>0</v>
      </c>
      <c r="H149" s="1504">
        <f>'F5 ESTUDIANTES PREVENCIÓN'!M142</f>
        <v>0</v>
      </c>
      <c r="I149" s="1514">
        <f>'F5 ESTUDIANTES PREVENCIÓN'!N142</f>
        <v>0</v>
      </c>
      <c r="J149" s="1514">
        <f>'F5 ESTUDIANTES PREVENCIÓN'!O142</f>
        <v>0</v>
      </c>
      <c r="K149" s="1514">
        <f>'F5 ESTUDIANTES PREVENCIÓN'!P142</f>
        <v>0</v>
      </c>
      <c r="L149" s="1515">
        <f>'F5 ESTUDIANTES PREVENCIÓN'!Q142</f>
        <v>0</v>
      </c>
      <c r="M149" s="1511">
        <f>'F5 ESTUDIANTES PREVENCIÓN'!R142</f>
        <v>0</v>
      </c>
      <c r="N149" s="1504">
        <f>'F5 ESTUDIANTES PREVENCIÓN'!T142</f>
        <v>0</v>
      </c>
      <c r="O149" s="1504">
        <f>'F5 ESTUDIANTES PREVENCIÓN'!U142</f>
        <v>0</v>
      </c>
      <c r="P149" s="1504">
        <f>'F5 ESTUDIANTES PREVENCIÓN'!V142</f>
        <v>0</v>
      </c>
      <c r="Q149" s="1504">
        <f>'F5 ESTUDIANTES PREVENCIÓN'!AU142</f>
        <v>0</v>
      </c>
      <c r="R149" s="1516"/>
      <c r="S149" s="1517"/>
      <c r="T149" s="1516"/>
      <c r="U149" s="1518"/>
      <c r="V149" s="1516"/>
      <c r="W149" s="1516"/>
      <c r="X149" s="1516"/>
      <c r="Y149" s="1516"/>
      <c r="Z149" s="1516"/>
      <c r="AA149" s="1516"/>
      <c r="AB149" s="1516"/>
      <c r="AC149" s="1516"/>
      <c r="AD149" s="1516"/>
      <c r="AE149" s="1516"/>
      <c r="AF149" s="1516"/>
      <c r="AG149" s="1516"/>
      <c r="AH149" s="1516"/>
      <c r="AI149" s="1516"/>
      <c r="AJ149" s="1516"/>
      <c r="AK149" s="1516"/>
      <c r="AL149" s="1516"/>
      <c r="AM149" s="1516"/>
      <c r="AN149" s="1516"/>
      <c r="AO149" s="1519">
        <f t="shared" si="19"/>
        <v>0</v>
      </c>
      <c r="AP149" s="1519">
        <f t="shared" si="24"/>
        <v>0</v>
      </c>
      <c r="AQ149" s="1520" t="str">
        <f t="shared" si="20"/>
        <v/>
      </c>
      <c r="AR149" s="1519">
        <f t="shared" si="21"/>
        <v>0</v>
      </c>
      <c r="AS149" s="1519">
        <f t="shared" si="25"/>
        <v>0</v>
      </c>
      <c r="AT149" s="1520" t="str">
        <f t="shared" si="22"/>
        <v/>
      </c>
      <c r="AU149" s="1519">
        <f t="shared" si="26"/>
        <v>0</v>
      </c>
      <c r="AV149" s="1519">
        <f t="shared" si="27"/>
        <v>0</v>
      </c>
      <c r="AW149" s="1520" t="str">
        <f t="shared" si="23"/>
        <v/>
      </c>
      <c r="AX149" s="1521"/>
      <c r="BC149" s="417"/>
      <c r="BD149" s="417"/>
      <c r="BE149" s="417"/>
      <c r="BF149" s="417"/>
      <c r="BG149" s="417"/>
      <c r="BH149" s="417"/>
      <c r="BI149" s="417"/>
      <c r="BJ149" s="417"/>
    </row>
    <row r="150" spans="1:62" s="418" customFormat="1" ht="13.5" hidden="1" customHeight="1">
      <c r="A150" s="1504">
        <f>'F5 ESTUDIANTES PREVENCIÓN'!D143</f>
        <v>0</v>
      </c>
      <c r="B150" s="1504">
        <f>'F5 ESTUDIANTES PREVENCIÓN'!A143</f>
        <v>0</v>
      </c>
      <c r="C150" s="1511">
        <f>'F5 ESTUDIANTES PREVENCIÓN'!F143</f>
        <v>0</v>
      </c>
      <c r="D150" s="1512">
        <f>'F5 ESTUDIANTES PREVENCIÓN'!G143</f>
        <v>0</v>
      </c>
      <c r="E150" s="1504">
        <f>'F5 ESTUDIANTES PREVENCIÓN'!K143</f>
        <v>0</v>
      </c>
      <c r="F150" s="1504">
        <f>'F5 ESTUDIANTES PREVENCIÓN'!J143</f>
        <v>0</v>
      </c>
      <c r="G150" s="1513">
        <f>'F5 ESTUDIANTES PREVENCIÓN'!L143</f>
        <v>0</v>
      </c>
      <c r="H150" s="1504">
        <f>'F5 ESTUDIANTES PREVENCIÓN'!M143</f>
        <v>0</v>
      </c>
      <c r="I150" s="1514">
        <f>'F5 ESTUDIANTES PREVENCIÓN'!N143</f>
        <v>0</v>
      </c>
      <c r="J150" s="1514">
        <f>'F5 ESTUDIANTES PREVENCIÓN'!O143</f>
        <v>0</v>
      </c>
      <c r="K150" s="1514">
        <f>'F5 ESTUDIANTES PREVENCIÓN'!P143</f>
        <v>0</v>
      </c>
      <c r="L150" s="1515">
        <f>'F5 ESTUDIANTES PREVENCIÓN'!Q143</f>
        <v>0</v>
      </c>
      <c r="M150" s="1511">
        <f>'F5 ESTUDIANTES PREVENCIÓN'!R143</f>
        <v>0</v>
      </c>
      <c r="N150" s="1504">
        <f>'F5 ESTUDIANTES PREVENCIÓN'!T143</f>
        <v>0</v>
      </c>
      <c r="O150" s="1504">
        <f>'F5 ESTUDIANTES PREVENCIÓN'!U143</f>
        <v>0</v>
      </c>
      <c r="P150" s="1504">
        <f>'F5 ESTUDIANTES PREVENCIÓN'!V143</f>
        <v>0</v>
      </c>
      <c r="Q150" s="1504">
        <f>'F5 ESTUDIANTES PREVENCIÓN'!AU143</f>
        <v>0</v>
      </c>
      <c r="R150" s="1516"/>
      <c r="S150" s="1517"/>
      <c r="T150" s="1516"/>
      <c r="U150" s="1518"/>
      <c r="V150" s="1516"/>
      <c r="W150" s="1516"/>
      <c r="X150" s="1516"/>
      <c r="Y150" s="1516"/>
      <c r="Z150" s="1516"/>
      <c r="AA150" s="1516"/>
      <c r="AB150" s="1516"/>
      <c r="AC150" s="1516"/>
      <c r="AD150" s="1516"/>
      <c r="AE150" s="1516"/>
      <c r="AF150" s="1516"/>
      <c r="AG150" s="1516"/>
      <c r="AH150" s="1516"/>
      <c r="AI150" s="1516"/>
      <c r="AJ150" s="1516"/>
      <c r="AK150" s="1516"/>
      <c r="AL150" s="1516"/>
      <c r="AM150" s="1516"/>
      <c r="AN150" s="1516"/>
      <c r="AO150" s="1519">
        <f t="shared" si="19"/>
        <v>0</v>
      </c>
      <c r="AP150" s="1519">
        <f t="shared" si="24"/>
        <v>0</v>
      </c>
      <c r="AQ150" s="1520" t="str">
        <f t="shared" si="20"/>
        <v/>
      </c>
      <c r="AR150" s="1519">
        <f t="shared" si="21"/>
        <v>0</v>
      </c>
      <c r="AS150" s="1519">
        <f t="shared" si="25"/>
        <v>0</v>
      </c>
      <c r="AT150" s="1520" t="str">
        <f t="shared" si="22"/>
        <v/>
      </c>
      <c r="AU150" s="1519">
        <f t="shared" si="26"/>
        <v>0</v>
      </c>
      <c r="AV150" s="1519">
        <f t="shared" si="27"/>
        <v>0</v>
      </c>
      <c r="AW150" s="1520" t="str">
        <f t="shared" si="23"/>
        <v/>
      </c>
      <c r="AX150" s="1521"/>
      <c r="BC150" s="417"/>
      <c r="BD150" s="417"/>
      <c r="BE150" s="417"/>
      <c r="BF150" s="417"/>
      <c r="BG150" s="417"/>
      <c r="BH150" s="417"/>
      <c r="BI150" s="417"/>
      <c r="BJ150" s="417"/>
    </row>
    <row r="151" spans="1:62" s="418" customFormat="1" ht="13.5" hidden="1" customHeight="1">
      <c r="A151" s="1504">
        <f>'F5 ESTUDIANTES PREVENCIÓN'!D144</f>
        <v>0</v>
      </c>
      <c r="B151" s="1504">
        <f>'F5 ESTUDIANTES PREVENCIÓN'!A144</f>
        <v>0</v>
      </c>
      <c r="C151" s="1511">
        <f>'F5 ESTUDIANTES PREVENCIÓN'!F144</f>
        <v>0</v>
      </c>
      <c r="D151" s="1512">
        <f>'F5 ESTUDIANTES PREVENCIÓN'!G144</f>
        <v>0</v>
      </c>
      <c r="E151" s="1504">
        <f>'F5 ESTUDIANTES PREVENCIÓN'!K144</f>
        <v>0</v>
      </c>
      <c r="F151" s="1504">
        <f>'F5 ESTUDIANTES PREVENCIÓN'!J144</f>
        <v>0</v>
      </c>
      <c r="G151" s="1513">
        <f>'F5 ESTUDIANTES PREVENCIÓN'!L144</f>
        <v>0</v>
      </c>
      <c r="H151" s="1504">
        <f>'F5 ESTUDIANTES PREVENCIÓN'!M144</f>
        <v>0</v>
      </c>
      <c r="I151" s="1514">
        <f>'F5 ESTUDIANTES PREVENCIÓN'!N144</f>
        <v>0</v>
      </c>
      <c r="J151" s="1514">
        <f>'F5 ESTUDIANTES PREVENCIÓN'!O144</f>
        <v>0</v>
      </c>
      <c r="K151" s="1514">
        <f>'F5 ESTUDIANTES PREVENCIÓN'!P144</f>
        <v>0</v>
      </c>
      <c r="L151" s="1515">
        <f>'F5 ESTUDIANTES PREVENCIÓN'!Q144</f>
        <v>0</v>
      </c>
      <c r="M151" s="1511">
        <f>'F5 ESTUDIANTES PREVENCIÓN'!R144</f>
        <v>0</v>
      </c>
      <c r="N151" s="1504">
        <f>'F5 ESTUDIANTES PREVENCIÓN'!T144</f>
        <v>0</v>
      </c>
      <c r="O151" s="1504">
        <f>'F5 ESTUDIANTES PREVENCIÓN'!U144</f>
        <v>0</v>
      </c>
      <c r="P151" s="1504">
        <f>'F5 ESTUDIANTES PREVENCIÓN'!V144</f>
        <v>0</v>
      </c>
      <c r="Q151" s="1504">
        <f>'F5 ESTUDIANTES PREVENCIÓN'!AU144</f>
        <v>0</v>
      </c>
      <c r="R151" s="1516"/>
      <c r="S151" s="1517"/>
      <c r="T151" s="1516"/>
      <c r="U151" s="1518"/>
      <c r="V151" s="1516"/>
      <c r="W151" s="1516"/>
      <c r="X151" s="1516"/>
      <c r="Y151" s="1516"/>
      <c r="Z151" s="1516"/>
      <c r="AA151" s="1516"/>
      <c r="AB151" s="1516"/>
      <c r="AC151" s="1516"/>
      <c r="AD151" s="1516"/>
      <c r="AE151" s="1516"/>
      <c r="AF151" s="1516"/>
      <c r="AG151" s="1516"/>
      <c r="AH151" s="1516"/>
      <c r="AI151" s="1516"/>
      <c r="AJ151" s="1516"/>
      <c r="AK151" s="1516"/>
      <c r="AL151" s="1516"/>
      <c r="AM151" s="1516"/>
      <c r="AN151" s="1516"/>
      <c r="AO151" s="1519">
        <f t="shared" si="19"/>
        <v>0</v>
      </c>
      <c r="AP151" s="1519">
        <f t="shared" si="24"/>
        <v>0</v>
      </c>
      <c r="AQ151" s="1520" t="str">
        <f t="shared" si="20"/>
        <v/>
      </c>
      <c r="AR151" s="1519">
        <f t="shared" si="21"/>
        <v>0</v>
      </c>
      <c r="AS151" s="1519">
        <f t="shared" si="25"/>
        <v>0</v>
      </c>
      <c r="AT151" s="1520" t="str">
        <f t="shared" si="22"/>
        <v/>
      </c>
      <c r="AU151" s="1519">
        <f t="shared" si="26"/>
        <v>0</v>
      </c>
      <c r="AV151" s="1519">
        <f t="shared" si="27"/>
        <v>0</v>
      </c>
      <c r="AW151" s="1520" t="str">
        <f t="shared" si="23"/>
        <v/>
      </c>
      <c r="AX151" s="1521"/>
      <c r="BC151" s="417"/>
      <c r="BD151" s="417"/>
      <c r="BE151" s="417"/>
      <c r="BF151" s="417"/>
      <c r="BG151" s="417"/>
      <c r="BH151" s="417"/>
      <c r="BI151" s="417"/>
      <c r="BJ151" s="417"/>
    </row>
    <row r="152" spans="1:62" s="418" customFormat="1" ht="13.5" hidden="1" customHeight="1">
      <c r="A152" s="1504">
        <f>'F5 ESTUDIANTES PREVENCIÓN'!D145</f>
        <v>0</v>
      </c>
      <c r="B152" s="1504">
        <f>'F5 ESTUDIANTES PREVENCIÓN'!A145</f>
        <v>0</v>
      </c>
      <c r="C152" s="1511">
        <f>'F5 ESTUDIANTES PREVENCIÓN'!F145</f>
        <v>0</v>
      </c>
      <c r="D152" s="1512">
        <f>'F5 ESTUDIANTES PREVENCIÓN'!G145</f>
        <v>0</v>
      </c>
      <c r="E152" s="1504">
        <f>'F5 ESTUDIANTES PREVENCIÓN'!K145</f>
        <v>0</v>
      </c>
      <c r="F152" s="1504">
        <f>'F5 ESTUDIANTES PREVENCIÓN'!J145</f>
        <v>0</v>
      </c>
      <c r="G152" s="1513">
        <f>'F5 ESTUDIANTES PREVENCIÓN'!L145</f>
        <v>0</v>
      </c>
      <c r="H152" s="1504">
        <f>'F5 ESTUDIANTES PREVENCIÓN'!M145</f>
        <v>0</v>
      </c>
      <c r="I152" s="1514">
        <f>'F5 ESTUDIANTES PREVENCIÓN'!N145</f>
        <v>0</v>
      </c>
      <c r="J152" s="1514">
        <f>'F5 ESTUDIANTES PREVENCIÓN'!O145</f>
        <v>0</v>
      </c>
      <c r="K152" s="1514">
        <f>'F5 ESTUDIANTES PREVENCIÓN'!P145</f>
        <v>0</v>
      </c>
      <c r="L152" s="1515">
        <f>'F5 ESTUDIANTES PREVENCIÓN'!Q145</f>
        <v>0</v>
      </c>
      <c r="M152" s="1511">
        <f>'F5 ESTUDIANTES PREVENCIÓN'!R145</f>
        <v>0</v>
      </c>
      <c r="N152" s="1504">
        <f>'F5 ESTUDIANTES PREVENCIÓN'!T145</f>
        <v>0</v>
      </c>
      <c r="O152" s="1504">
        <f>'F5 ESTUDIANTES PREVENCIÓN'!U145</f>
        <v>0</v>
      </c>
      <c r="P152" s="1504">
        <f>'F5 ESTUDIANTES PREVENCIÓN'!V145</f>
        <v>0</v>
      </c>
      <c r="Q152" s="1504">
        <f>'F5 ESTUDIANTES PREVENCIÓN'!AU145</f>
        <v>0</v>
      </c>
      <c r="R152" s="1516"/>
      <c r="S152" s="1517"/>
      <c r="T152" s="1516"/>
      <c r="U152" s="1518"/>
      <c r="V152" s="1516"/>
      <c r="W152" s="1516"/>
      <c r="X152" s="1516"/>
      <c r="Y152" s="1516"/>
      <c r="Z152" s="1516"/>
      <c r="AA152" s="1516"/>
      <c r="AB152" s="1516"/>
      <c r="AC152" s="1516"/>
      <c r="AD152" s="1516"/>
      <c r="AE152" s="1516"/>
      <c r="AF152" s="1516"/>
      <c r="AG152" s="1516"/>
      <c r="AH152" s="1516"/>
      <c r="AI152" s="1516"/>
      <c r="AJ152" s="1516"/>
      <c r="AK152" s="1516"/>
      <c r="AL152" s="1516"/>
      <c r="AM152" s="1516"/>
      <c r="AN152" s="1516"/>
      <c r="AO152" s="1519">
        <f t="shared" si="19"/>
        <v>0</v>
      </c>
      <c r="AP152" s="1519">
        <f t="shared" si="24"/>
        <v>0</v>
      </c>
      <c r="AQ152" s="1520" t="str">
        <f t="shared" si="20"/>
        <v/>
      </c>
      <c r="AR152" s="1519">
        <f t="shared" si="21"/>
        <v>0</v>
      </c>
      <c r="AS152" s="1519">
        <f t="shared" si="25"/>
        <v>0</v>
      </c>
      <c r="AT152" s="1520" t="str">
        <f t="shared" si="22"/>
        <v/>
      </c>
      <c r="AU152" s="1519">
        <f t="shared" si="26"/>
        <v>0</v>
      </c>
      <c r="AV152" s="1519">
        <f t="shared" si="27"/>
        <v>0</v>
      </c>
      <c r="AW152" s="1520" t="str">
        <f t="shared" si="23"/>
        <v/>
      </c>
      <c r="AX152" s="1521"/>
      <c r="BC152" s="417"/>
      <c r="BD152" s="417"/>
      <c r="BE152" s="417"/>
      <c r="BF152" s="417"/>
      <c r="BG152" s="417"/>
      <c r="BH152" s="417"/>
      <c r="BI152" s="417"/>
      <c r="BJ152" s="417"/>
    </row>
    <row r="153" spans="1:62" s="418" customFormat="1" ht="13.5" hidden="1" customHeight="1">
      <c r="A153" s="1504">
        <f>'F5 ESTUDIANTES PREVENCIÓN'!D146</f>
        <v>0</v>
      </c>
      <c r="B153" s="1504">
        <f>'F5 ESTUDIANTES PREVENCIÓN'!A146</f>
        <v>0</v>
      </c>
      <c r="C153" s="1511">
        <f>'F5 ESTUDIANTES PREVENCIÓN'!F146</f>
        <v>0</v>
      </c>
      <c r="D153" s="1512">
        <f>'F5 ESTUDIANTES PREVENCIÓN'!G146</f>
        <v>0</v>
      </c>
      <c r="E153" s="1504">
        <f>'F5 ESTUDIANTES PREVENCIÓN'!K146</f>
        <v>0</v>
      </c>
      <c r="F153" s="1504">
        <f>'F5 ESTUDIANTES PREVENCIÓN'!J146</f>
        <v>0</v>
      </c>
      <c r="G153" s="1513">
        <f>'F5 ESTUDIANTES PREVENCIÓN'!L146</f>
        <v>0</v>
      </c>
      <c r="H153" s="1504">
        <f>'F5 ESTUDIANTES PREVENCIÓN'!M146</f>
        <v>0</v>
      </c>
      <c r="I153" s="1514">
        <f>'F5 ESTUDIANTES PREVENCIÓN'!N146</f>
        <v>0</v>
      </c>
      <c r="J153" s="1514">
        <f>'F5 ESTUDIANTES PREVENCIÓN'!O146</f>
        <v>0</v>
      </c>
      <c r="K153" s="1514">
        <f>'F5 ESTUDIANTES PREVENCIÓN'!P146</f>
        <v>0</v>
      </c>
      <c r="L153" s="1515">
        <f>'F5 ESTUDIANTES PREVENCIÓN'!Q146</f>
        <v>0</v>
      </c>
      <c r="M153" s="1511">
        <f>'F5 ESTUDIANTES PREVENCIÓN'!R146</f>
        <v>0</v>
      </c>
      <c r="N153" s="1504">
        <f>'F5 ESTUDIANTES PREVENCIÓN'!T146</f>
        <v>0</v>
      </c>
      <c r="O153" s="1504">
        <f>'F5 ESTUDIANTES PREVENCIÓN'!U146</f>
        <v>0</v>
      </c>
      <c r="P153" s="1504">
        <f>'F5 ESTUDIANTES PREVENCIÓN'!V146</f>
        <v>0</v>
      </c>
      <c r="Q153" s="1504">
        <f>'F5 ESTUDIANTES PREVENCIÓN'!AU146</f>
        <v>0</v>
      </c>
      <c r="R153" s="1516"/>
      <c r="S153" s="1517"/>
      <c r="T153" s="1516"/>
      <c r="U153" s="1518"/>
      <c r="V153" s="1516"/>
      <c r="W153" s="1516"/>
      <c r="X153" s="1516"/>
      <c r="Y153" s="1516"/>
      <c r="Z153" s="1516"/>
      <c r="AA153" s="1516"/>
      <c r="AB153" s="1516"/>
      <c r="AC153" s="1516"/>
      <c r="AD153" s="1516"/>
      <c r="AE153" s="1516"/>
      <c r="AF153" s="1516"/>
      <c r="AG153" s="1516"/>
      <c r="AH153" s="1516"/>
      <c r="AI153" s="1516"/>
      <c r="AJ153" s="1516"/>
      <c r="AK153" s="1516"/>
      <c r="AL153" s="1516"/>
      <c r="AM153" s="1516"/>
      <c r="AN153" s="1516"/>
      <c r="AO153" s="1519">
        <f t="shared" si="19"/>
        <v>0</v>
      </c>
      <c r="AP153" s="1519">
        <f t="shared" si="24"/>
        <v>0</v>
      </c>
      <c r="AQ153" s="1520" t="str">
        <f t="shared" si="20"/>
        <v/>
      </c>
      <c r="AR153" s="1519">
        <f t="shared" si="21"/>
        <v>0</v>
      </c>
      <c r="AS153" s="1519">
        <f t="shared" si="25"/>
        <v>0</v>
      </c>
      <c r="AT153" s="1520" t="str">
        <f t="shared" si="22"/>
        <v/>
      </c>
      <c r="AU153" s="1519">
        <f t="shared" si="26"/>
        <v>0</v>
      </c>
      <c r="AV153" s="1519">
        <f t="shared" si="27"/>
        <v>0</v>
      </c>
      <c r="AW153" s="1520" t="str">
        <f t="shared" si="23"/>
        <v/>
      </c>
      <c r="AX153" s="1521"/>
      <c r="BC153" s="417"/>
      <c r="BD153" s="417"/>
      <c r="BE153" s="417"/>
      <c r="BF153" s="417"/>
      <c r="BG153" s="417"/>
      <c r="BH153" s="417"/>
      <c r="BI153" s="417"/>
      <c r="BJ153" s="417"/>
    </row>
    <row r="154" spans="1:62" s="418" customFormat="1" ht="13.5" hidden="1" customHeight="1">
      <c r="A154" s="1504">
        <f>'F5 ESTUDIANTES PREVENCIÓN'!D147</f>
        <v>0</v>
      </c>
      <c r="B154" s="1504">
        <f>'F5 ESTUDIANTES PREVENCIÓN'!A147</f>
        <v>0</v>
      </c>
      <c r="C154" s="1511">
        <f>'F5 ESTUDIANTES PREVENCIÓN'!F147</f>
        <v>0</v>
      </c>
      <c r="D154" s="1512">
        <f>'F5 ESTUDIANTES PREVENCIÓN'!G147</f>
        <v>0</v>
      </c>
      <c r="E154" s="1504">
        <f>'F5 ESTUDIANTES PREVENCIÓN'!K147</f>
        <v>0</v>
      </c>
      <c r="F154" s="1504">
        <f>'F5 ESTUDIANTES PREVENCIÓN'!J147</f>
        <v>0</v>
      </c>
      <c r="G154" s="1513">
        <f>'F5 ESTUDIANTES PREVENCIÓN'!L147</f>
        <v>0</v>
      </c>
      <c r="H154" s="1504">
        <f>'F5 ESTUDIANTES PREVENCIÓN'!M147</f>
        <v>0</v>
      </c>
      <c r="I154" s="1514">
        <f>'F5 ESTUDIANTES PREVENCIÓN'!N147</f>
        <v>0</v>
      </c>
      <c r="J154" s="1514">
        <f>'F5 ESTUDIANTES PREVENCIÓN'!O147</f>
        <v>0</v>
      </c>
      <c r="K154" s="1514">
        <f>'F5 ESTUDIANTES PREVENCIÓN'!P147</f>
        <v>0</v>
      </c>
      <c r="L154" s="1515">
        <f>'F5 ESTUDIANTES PREVENCIÓN'!Q147</f>
        <v>0</v>
      </c>
      <c r="M154" s="1511">
        <f>'F5 ESTUDIANTES PREVENCIÓN'!R147</f>
        <v>0</v>
      </c>
      <c r="N154" s="1504">
        <f>'F5 ESTUDIANTES PREVENCIÓN'!T147</f>
        <v>0</v>
      </c>
      <c r="O154" s="1504">
        <f>'F5 ESTUDIANTES PREVENCIÓN'!U147</f>
        <v>0</v>
      </c>
      <c r="P154" s="1504">
        <f>'F5 ESTUDIANTES PREVENCIÓN'!V147</f>
        <v>0</v>
      </c>
      <c r="Q154" s="1504">
        <f>'F5 ESTUDIANTES PREVENCIÓN'!AU147</f>
        <v>0</v>
      </c>
      <c r="R154" s="1516"/>
      <c r="S154" s="1517"/>
      <c r="T154" s="1516"/>
      <c r="U154" s="1518"/>
      <c r="V154" s="1516"/>
      <c r="W154" s="1516"/>
      <c r="X154" s="1516"/>
      <c r="Y154" s="1516"/>
      <c r="Z154" s="1516"/>
      <c r="AA154" s="1516"/>
      <c r="AB154" s="1516"/>
      <c r="AC154" s="1516"/>
      <c r="AD154" s="1516"/>
      <c r="AE154" s="1516"/>
      <c r="AF154" s="1516"/>
      <c r="AG154" s="1516"/>
      <c r="AH154" s="1516"/>
      <c r="AI154" s="1516"/>
      <c r="AJ154" s="1516"/>
      <c r="AK154" s="1516"/>
      <c r="AL154" s="1516"/>
      <c r="AM154" s="1516"/>
      <c r="AN154" s="1516"/>
      <c r="AO154" s="1519">
        <f t="shared" si="19"/>
        <v>0</v>
      </c>
      <c r="AP154" s="1519">
        <f t="shared" si="24"/>
        <v>0</v>
      </c>
      <c r="AQ154" s="1520" t="str">
        <f t="shared" si="20"/>
        <v/>
      </c>
      <c r="AR154" s="1519">
        <f t="shared" si="21"/>
        <v>0</v>
      </c>
      <c r="AS154" s="1519">
        <f t="shared" si="25"/>
        <v>0</v>
      </c>
      <c r="AT154" s="1520" t="str">
        <f t="shared" si="22"/>
        <v/>
      </c>
      <c r="AU154" s="1519">
        <f t="shared" si="26"/>
        <v>0</v>
      </c>
      <c r="AV154" s="1519">
        <f t="shared" si="27"/>
        <v>0</v>
      </c>
      <c r="AW154" s="1520" t="str">
        <f t="shared" si="23"/>
        <v/>
      </c>
      <c r="AX154" s="1521"/>
      <c r="BC154" s="417"/>
      <c r="BD154" s="417"/>
      <c r="BE154" s="417"/>
      <c r="BF154" s="417"/>
      <c r="BG154" s="417"/>
      <c r="BH154" s="417"/>
      <c r="BI154" s="417"/>
      <c r="BJ154" s="417"/>
    </row>
    <row r="155" spans="1:62" s="418" customFormat="1" ht="13.5" hidden="1" customHeight="1">
      <c r="A155" s="1504">
        <f>'F5 ESTUDIANTES PREVENCIÓN'!D148</f>
        <v>0</v>
      </c>
      <c r="B155" s="1504">
        <f>'F5 ESTUDIANTES PREVENCIÓN'!A148</f>
        <v>0</v>
      </c>
      <c r="C155" s="1511">
        <f>'F5 ESTUDIANTES PREVENCIÓN'!F148</f>
        <v>0</v>
      </c>
      <c r="D155" s="1512">
        <f>'F5 ESTUDIANTES PREVENCIÓN'!G148</f>
        <v>0</v>
      </c>
      <c r="E155" s="1504">
        <f>'F5 ESTUDIANTES PREVENCIÓN'!K148</f>
        <v>0</v>
      </c>
      <c r="F155" s="1504">
        <f>'F5 ESTUDIANTES PREVENCIÓN'!J148</f>
        <v>0</v>
      </c>
      <c r="G155" s="1513">
        <f>'F5 ESTUDIANTES PREVENCIÓN'!L148</f>
        <v>0</v>
      </c>
      <c r="H155" s="1504">
        <f>'F5 ESTUDIANTES PREVENCIÓN'!M148</f>
        <v>0</v>
      </c>
      <c r="I155" s="1514">
        <f>'F5 ESTUDIANTES PREVENCIÓN'!N148</f>
        <v>0</v>
      </c>
      <c r="J155" s="1514">
        <f>'F5 ESTUDIANTES PREVENCIÓN'!O148</f>
        <v>0</v>
      </c>
      <c r="K155" s="1514">
        <f>'F5 ESTUDIANTES PREVENCIÓN'!P148</f>
        <v>0</v>
      </c>
      <c r="L155" s="1515">
        <f>'F5 ESTUDIANTES PREVENCIÓN'!Q148</f>
        <v>0</v>
      </c>
      <c r="M155" s="1511">
        <f>'F5 ESTUDIANTES PREVENCIÓN'!R148</f>
        <v>0</v>
      </c>
      <c r="N155" s="1504">
        <f>'F5 ESTUDIANTES PREVENCIÓN'!T148</f>
        <v>0</v>
      </c>
      <c r="O155" s="1504">
        <f>'F5 ESTUDIANTES PREVENCIÓN'!U148</f>
        <v>0</v>
      </c>
      <c r="P155" s="1504">
        <f>'F5 ESTUDIANTES PREVENCIÓN'!V148</f>
        <v>0</v>
      </c>
      <c r="Q155" s="1504">
        <f>'F5 ESTUDIANTES PREVENCIÓN'!AU148</f>
        <v>0</v>
      </c>
      <c r="R155" s="1516"/>
      <c r="S155" s="1517"/>
      <c r="T155" s="1516"/>
      <c r="U155" s="1518"/>
      <c r="V155" s="1516"/>
      <c r="W155" s="1516"/>
      <c r="X155" s="1516"/>
      <c r="Y155" s="1516"/>
      <c r="Z155" s="1516"/>
      <c r="AA155" s="1516"/>
      <c r="AB155" s="1516"/>
      <c r="AC155" s="1516"/>
      <c r="AD155" s="1516"/>
      <c r="AE155" s="1516"/>
      <c r="AF155" s="1516"/>
      <c r="AG155" s="1516"/>
      <c r="AH155" s="1516"/>
      <c r="AI155" s="1516"/>
      <c r="AJ155" s="1516"/>
      <c r="AK155" s="1516"/>
      <c r="AL155" s="1516"/>
      <c r="AM155" s="1516"/>
      <c r="AN155" s="1516"/>
      <c r="AO155" s="1519">
        <f t="shared" si="19"/>
        <v>0</v>
      </c>
      <c r="AP155" s="1519">
        <f t="shared" si="24"/>
        <v>0</v>
      </c>
      <c r="AQ155" s="1520" t="str">
        <f t="shared" si="20"/>
        <v/>
      </c>
      <c r="AR155" s="1519">
        <f t="shared" si="21"/>
        <v>0</v>
      </c>
      <c r="AS155" s="1519">
        <f t="shared" si="25"/>
        <v>0</v>
      </c>
      <c r="AT155" s="1520" t="str">
        <f t="shared" si="22"/>
        <v/>
      </c>
      <c r="AU155" s="1519">
        <f t="shared" si="26"/>
        <v>0</v>
      </c>
      <c r="AV155" s="1519">
        <f t="shared" si="27"/>
        <v>0</v>
      </c>
      <c r="AW155" s="1520" t="str">
        <f t="shared" si="23"/>
        <v/>
      </c>
      <c r="AX155" s="1521"/>
      <c r="BC155" s="417"/>
      <c r="BD155" s="417"/>
      <c r="BE155" s="417"/>
      <c r="BF155" s="417"/>
      <c r="BG155" s="417"/>
      <c r="BH155" s="417"/>
      <c r="BI155" s="417"/>
      <c r="BJ155" s="417"/>
    </row>
    <row r="156" spans="1:62" s="418" customFormat="1" ht="13.5" hidden="1" customHeight="1">
      <c r="A156" s="1504">
        <f>'F5 ESTUDIANTES PREVENCIÓN'!D149</f>
        <v>0</v>
      </c>
      <c r="B156" s="1504">
        <f>'F5 ESTUDIANTES PREVENCIÓN'!A149</f>
        <v>0</v>
      </c>
      <c r="C156" s="1511">
        <f>'F5 ESTUDIANTES PREVENCIÓN'!F149</f>
        <v>0</v>
      </c>
      <c r="D156" s="1512">
        <f>'F5 ESTUDIANTES PREVENCIÓN'!G149</f>
        <v>0</v>
      </c>
      <c r="E156" s="1504">
        <f>'F5 ESTUDIANTES PREVENCIÓN'!K149</f>
        <v>0</v>
      </c>
      <c r="F156" s="1504">
        <f>'F5 ESTUDIANTES PREVENCIÓN'!J149</f>
        <v>0</v>
      </c>
      <c r="G156" s="1513">
        <f>'F5 ESTUDIANTES PREVENCIÓN'!L149</f>
        <v>0</v>
      </c>
      <c r="H156" s="1504">
        <f>'F5 ESTUDIANTES PREVENCIÓN'!M149</f>
        <v>0</v>
      </c>
      <c r="I156" s="1514">
        <f>'F5 ESTUDIANTES PREVENCIÓN'!N149</f>
        <v>0</v>
      </c>
      <c r="J156" s="1514">
        <f>'F5 ESTUDIANTES PREVENCIÓN'!O149</f>
        <v>0</v>
      </c>
      <c r="K156" s="1514">
        <f>'F5 ESTUDIANTES PREVENCIÓN'!P149</f>
        <v>0</v>
      </c>
      <c r="L156" s="1515">
        <f>'F5 ESTUDIANTES PREVENCIÓN'!Q149</f>
        <v>0</v>
      </c>
      <c r="M156" s="1511">
        <f>'F5 ESTUDIANTES PREVENCIÓN'!R149</f>
        <v>0</v>
      </c>
      <c r="N156" s="1504">
        <f>'F5 ESTUDIANTES PREVENCIÓN'!T149</f>
        <v>0</v>
      </c>
      <c r="O156" s="1504">
        <f>'F5 ESTUDIANTES PREVENCIÓN'!U149</f>
        <v>0</v>
      </c>
      <c r="P156" s="1504">
        <f>'F5 ESTUDIANTES PREVENCIÓN'!V149</f>
        <v>0</v>
      </c>
      <c r="Q156" s="1504">
        <f>'F5 ESTUDIANTES PREVENCIÓN'!AU149</f>
        <v>0</v>
      </c>
      <c r="R156" s="1516"/>
      <c r="S156" s="1517"/>
      <c r="T156" s="1516"/>
      <c r="U156" s="1518"/>
      <c r="V156" s="1516"/>
      <c r="W156" s="1516"/>
      <c r="X156" s="1516"/>
      <c r="Y156" s="1516"/>
      <c r="Z156" s="1516"/>
      <c r="AA156" s="1516"/>
      <c r="AB156" s="1516"/>
      <c r="AC156" s="1516"/>
      <c r="AD156" s="1516"/>
      <c r="AE156" s="1516"/>
      <c r="AF156" s="1516"/>
      <c r="AG156" s="1516"/>
      <c r="AH156" s="1516"/>
      <c r="AI156" s="1516"/>
      <c r="AJ156" s="1516"/>
      <c r="AK156" s="1516"/>
      <c r="AL156" s="1516"/>
      <c r="AM156" s="1516"/>
      <c r="AN156" s="1516"/>
      <c r="AO156" s="1519">
        <f t="shared" si="19"/>
        <v>0</v>
      </c>
      <c r="AP156" s="1519">
        <f t="shared" si="24"/>
        <v>0</v>
      </c>
      <c r="AQ156" s="1520" t="str">
        <f t="shared" si="20"/>
        <v/>
      </c>
      <c r="AR156" s="1519">
        <f t="shared" si="21"/>
        <v>0</v>
      </c>
      <c r="AS156" s="1519">
        <f t="shared" si="25"/>
        <v>0</v>
      </c>
      <c r="AT156" s="1520" t="str">
        <f t="shared" si="22"/>
        <v/>
      </c>
      <c r="AU156" s="1519">
        <f t="shared" si="26"/>
        <v>0</v>
      </c>
      <c r="AV156" s="1519">
        <f t="shared" si="27"/>
        <v>0</v>
      </c>
      <c r="AW156" s="1520" t="str">
        <f t="shared" si="23"/>
        <v/>
      </c>
      <c r="AX156" s="1521"/>
      <c r="BC156" s="417"/>
      <c r="BD156" s="417"/>
      <c r="BE156" s="417"/>
      <c r="BF156" s="417"/>
      <c r="BG156" s="417"/>
      <c r="BH156" s="417"/>
      <c r="BI156" s="417"/>
      <c r="BJ156" s="417"/>
    </row>
    <row r="157" spans="1:62" s="418" customFormat="1" ht="13.5" hidden="1" customHeight="1">
      <c r="A157" s="1504">
        <f>'F5 ESTUDIANTES PREVENCIÓN'!D150</f>
        <v>0</v>
      </c>
      <c r="B157" s="1504">
        <f>'F5 ESTUDIANTES PREVENCIÓN'!A150</f>
        <v>0</v>
      </c>
      <c r="C157" s="1511">
        <f>'F5 ESTUDIANTES PREVENCIÓN'!F150</f>
        <v>0</v>
      </c>
      <c r="D157" s="1512">
        <f>'F5 ESTUDIANTES PREVENCIÓN'!G150</f>
        <v>0</v>
      </c>
      <c r="E157" s="1504">
        <f>'F5 ESTUDIANTES PREVENCIÓN'!K150</f>
        <v>0</v>
      </c>
      <c r="F157" s="1504">
        <f>'F5 ESTUDIANTES PREVENCIÓN'!J150</f>
        <v>0</v>
      </c>
      <c r="G157" s="1513">
        <f>'F5 ESTUDIANTES PREVENCIÓN'!L150</f>
        <v>0</v>
      </c>
      <c r="H157" s="1504">
        <f>'F5 ESTUDIANTES PREVENCIÓN'!M150</f>
        <v>0</v>
      </c>
      <c r="I157" s="1514">
        <f>'F5 ESTUDIANTES PREVENCIÓN'!N150</f>
        <v>0</v>
      </c>
      <c r="J157" s="1514">
        <f>'F5 ESTUDIANTES PREVENCIÓN'!O150</f>
        <v>0</v>
      </c>
      <c r="K157" s="1514">
        <f>'F5 ESTUDIANTES PREVENCIÓN'!P150</f>
        <v>0</v>
      </c>
      <c r="L157" s="1515">
        <f>'F5 ESTUDIANTES PREVENCIÓN'!Q150</f>
        <v>0</v>
      </c>
      <c r="M157" s="1511">
        <f>'F5 ESTUDIANTES PREVENCIÓN'!R150</f>
        <v>0</v>
      </c>
      <c r="N157" s="1504">
        <f>'F5 ESTUDIANTES PREVENCIÓN'!T150</f>
        <v>0</v>
      </c>
      <c r="O157" s="1504">
        <f>'F5 ESTUDIANTES PREVENCIÓN'!U150</f>
        <v>0</v>
      </c>
      <c r="P157" s="1504">
        <f>'F5 ESTUDIANTES PREVENCIÓN'!V150</f>
        <v>0</v>
      </c>
      <c r="Q157" s="1504">
        <f>'F5 ESTUDIANTES PREVENCIÓN'!AU150</f>
        <v>0</v>
      </c>
      <c r="R157" s="1516"/>
      <c r="S157" s="1517"/>
      <c r="T157" s="1516"/>
      <c r="U157" s="1518"/>
      <c r="V157" s="1516"/>
      <c r="W157" s="1516"/>
      <c r="X157" s="1516"/>
      <c r="Y157" s="1516"/>
      <c r="Z157" s="1516"/>
      <c r="AA157" s="1516"/>
      <c r="AB157" s="1516"/>
      <c r="AC157" s="1516"/>
      <c r="AD157" s="1516"/>
      <c r="AE157" s="1516"/>
      <c r="AF157" s="1516"/>
      <c r="AG157" s="1516"/>
      <c r="AH157" s="1516"/>
      <c r="AI157" s="1516"/>
      <c r="AJ157" s="1516"/>
      <c r="AK157" s="1516"/>
      <c r="AL157" s="1516"/>
      <c r="AM157" s="1516"/>
      <c r="AN157" s="1516"/>
      <c r="AO157" s="1519">
        <f t="shared" si="19"/>
        <v>0</v>
      </c>
      <c r="AP157" s="1519">
        <f t="shared" si="24"/>
        <v>0</v>
      </c>
      <c r="AQ157" s="1520" t="str">
        <f t="shared" si="20"/>
        <v/>
      </c>
      <c r="AR157" s="1519">
        <f t="shared" si="21"/>
        <v>0</v>
      </c>
      <c r="AS157" s="1519">
        <f t="shared" si="25"/>
        <v>0</v>
      </c>
      <c r="AT157" s="1520" t="str">
        <f t="shared" si="22"/>
        <v/>
      </c>
      <c r="AU157" s="1519">
        <f t="shared" si="26"/>
        <v>0</v>
      </c>
      <c r="AV157" s="1519">
        <f t="shared" si="27"/>
        <v>0</v>
      </c>
      <c r="AW157" s="1520" t="str">
        <f t="shared" si="23"/>
        <v/>
      </c>
      <c r="AX157" s="1521"/>
      <c r="BC157" s="417"/>
      <c r="BD157" s="417"/>
      <c r="BE157" s="417"/>
      <c r="BF157" s="417"/>
      <c r="BG157" s="417"/>
      <c r="BH157" s="417"/>
      <c r="BI157" s="417"/>
      <c r="BJ157" s="417"/>
    </row>
    <row r="158" spans="1:62" s="418" customFormat="1" ht="13.5" hidden="1" customHeight="1">
      <c r="A158" s="1504">
        <f>'F5 ESTUDIANTES PREVENCIÓN'!D151</f>
        <v>0</v>
      </c>
      <c r="B158" s="1504">
        <f>'F5 ESTUDIANTES PREVENCIÓN'!A151</f>
        <v>0</v>
      </c>
      <c r="C158" s="1511">
        <f>'F5 ESTUDIANTES PREVENCIÓN'!F151</f>
        <v>0</v>
      </c>
      <c r="D158" s="1512">
        <f>'F5 ESTUDIANTES PREVENCIÓN'!G151</f>
        <v>0</v>
      </c>
      <c r="E158" s="1504">
        <f>'F5 ESTUDIANTES PREVENCIÓN'!K151</f>
        <v>0</v>
      </c>
      <c r="F158" s="1504">
        <f>'F5 ESTUDIANTES PREVENCIÓN'!J151</f>
        <v>0</v>
      </c>
      <c r="G158" s="1513">
        <f>'F5 ESTUDIANTES PREVENCIÓN'!L151</f>
        <v>0</v>
      </c>
      <c r="H158" s="1504">
        <f>'F5 ESTUDIANTES PREVENCIÓN'!M151</f>
        <v>0</v>
      </c>
      <c r="I158" s="1514">
        <f>'F5 ESTUDIANTES PREVENCIÓN'!N151</f>
        <v>0</v>
      </c>
      <c r="J158" s="1514">
        <f>'F5 ESTUDIANTES PREVENCIÓN'!O151</f>
        <v>0</v>
      </c>
      <c r="K158" s="1514">
        <f>'F5 ESTUDIANTES PREVENCIÓN'!P151</f>
        <v>0</v>
      </c>
      <c r="L158" s="1515">
        <f>'F5 ESTUDIANTES PREVENCIÓN'!Q151</f>
        <v>0</v>
      </c>
      <c r="M158" s="1511">
        <f>'F5 ESTUDIANTES PREVENCIÓN'!R151</f>
        <v>0</v>
      </c>
      <c r="N158" s="1504">
        <f>'F5 ESTUDIANTES PREVENCIÓN'!T151</f>
        <v>0</v>
      </c>
      <c r="O158" s="1504">
        <f>'F5 ESTUDIANTES PREVENCIÓN'!U151</f>
        <v>0</v>
      </c>
      <c r="P158" s="1504">
        <f>'F5 ESTUDIANTES PREVENCIÓN'!V151</f>
        <v>0</v>
      </c>
      <c r="Q158" s="1504">
        <f>'F5 ESTUDIANTES PREVENCIÓN'!AU151</f>
        <v>0</v>
      </c>
      <c r="R158" s="1516"/>
      <c r="S158" s="1517"/>
      <c r="T158" s="1516"/>
      <c r="U158" s="1518"/>
      <c r="V158" s="1516"/>
      <c r="W158" s="1516"/>
      <c r="X158" s="1516"/>
      <c r="Y158" s="1516"/>
      <c r="Z158" s="1516"/>
      <c r="AA158" s="1516"/>
      <c r="AB158" s="1516"/>
      <c r="AC158" s="1516"/>
      <c r="AD158" s="1516"/>
      <c r="AE158" s="1516"/>
      <c r="AF158" s="1516"/>
      <c r="AG158" s="1516"/>
      <c r="AH158" s="1516"/>
      <c r="AI158" s="1516"/>
      <c r="AJ158" s="1516"/>
      <c r="AK158" s="1516"/>
      <c r="AL158" s="1516"/>
      <c r="AM158" s="1516"/>
      <c r="AN158" s="1516"/>
      <c r="AO158" s="1519">
        <f t="shared" si="19"/>
        <v>0</v>
      </c>
      <c r="AP158" s="1519">
        <f t="shared" si="24"/>
        <v>0</v>
      </c>
      <c r="AQ158" s="1520" t="str">
        <f t="shared" si="20"/>
        <v/>
      </c>
      <c r="AR158" s="1519">
        <f t="shared" si="21"/>
        <v>0</v>
      </c>
      <c r="AS158" s="1519">
        <f t="shared" si="25"/>
        <v>0</v>
      </c>
      <c r="AT158" s="1520" t="str">
        <f t="shared" si="22"/>
        <v/>
      </c>
      <c r="AU158" s="1519">
        <f t="shared" si="26"/>
        <v>0</v>
      </c>
      <c r="AV158" s="1519">
        <f t="shared" si="27"/>
        <v>0</v>
      </c>
      <c r="AW158" s="1520" t="str">
        <f t="shared" si="23"/>
        <v/>
      </c>
      <c r="AX158" s="1521"/>
      <c r="BC158" s="417"/>
      <c r="BD158" s="417"/>
      <c r="BE158" s="417"/>
      <c r="BF158" s="417"/>
      <c r="BG158" s="417"/>
      <c r="BH158" s="417"/>
      <c r="BI158" s="417"/>
      <c r="BJ158" s="417"/>
    </row>
    <row r="159" spans="1:62" s="418" customFormat="1" ht="13.5" hidden="1" customHeight="1">
      <c r="A159" s="1504">
        <f>'F5 ESTUDIANTES PREVENCIÓN'!D152</f>
        <v>0</v>
      </c>
      <c r="B159" s="1504">
        <f>'F5 ESTUDIANTES PREVENCIÓN'!A152</f>
        <v>0</v>
      </c>
      <c r="C159" s="1511">
        <f>'F5 ESTUDIANTES PREVENCIÓN'!F152</f>
        <v>0</v>
      </c>
      <c r="D159" s="1512">
        <f>'F5 ESTUDIANTES PREVENCIÓN'!G152</f>
        <v>0</v>
      </c>
      <c r="E159" s="1504">
        <f>'F5 ESTUDIANTES PREVENCIÓN'!K152</f>
        <v>0</v>
      </c>
      <c r="F159" s="1504">
        <f>'F5 ESTUDIANTES PREVENCIÓN'!J152</f>
        <v>0</v>
      </c>
      <c r="G159" s="1513">
        <f>'F5 ESTUDIANTES PREVENCIÓN'!L152</f>
        <v>0</v>
      </c>
      <c r="H159" s="1504">
        <f>'F5 ESTUDIANTES PREVENCIÓN'!M152</f>
        <v>0</v>
      </c>
      <c r="I159" s="1514">
        <f>'F5 ESTUDIANTES PREVENCIÓN'!N152</f>
        <v>0</v>
      </c>
      <c r="J159" s="1514">
        <f>'F5 ESTUDIANTES PREVENCIÓN'!O152</f>
        <v>0</v>
      </c>
      <c r="K159" s="1514">
        <f>'F5 ESTUDIANTES PREVENCIÓN'!P152</f>
        <v>0</v>
      </c>
      <c r="L159" s="1515">
        <f>'F5 ESTUDIANTES PREVENCIÓN'!Q152</f>
        <v>0</v>
      </c>
      <c r="M159" s="1511">
        <f>'F5 ESTUDIANTES PREVENCIÓN'!R152</f>
        <v>0</v>
      </c>
      <c r="N159" s="1504">
        <f>'F5 ESTUDIANTES PREVENCIÓN'!T152</f>
        <v>0</v>
      </c>
      <c r="O159" s="1504">
        <f>'F5 ESTUDIANTES PREVENCIÓN'!U152</f>
        <v>0</v>
      </c>
      <c r="P159" s="1504">
        <f>'F5 ESTUDIANTES PREVENCIÓN'!V152</f>
        <v>0</v>
      </c>
      <c r="Q159" s="1504">
        <f>'F5 ESTUDIANTES PREVENCIÓN'!AU152</f>
        <v>0</v>
      </c>
      <c r="R159" s="1516"/>
      <c r="S159" s="1517"/>
      <c r="T159" s="1516"/>
      <c r="U159" s="1518"/>
      <c r="V159" s="1516"/>
      <c r="W159" s="1516"/>
      <c r="X159" s="1516"/>
      <c r="Y159" s="1516"/>
      <c r="Z159" s="1516"/>
      <c r="AA159" s="1516"/>
      <c r="AB159" s="1516"/>
      <c r="AC159" s="1516"/>
      <c r="AD159" s="1516"/>
      <c r="AE159" s="1516"/>
      <c r="AF159" s="1516"/>
      <c r="AG159" s="1516"/>
      <c r="AH159" s="1516"/>
      <c r="AI159" s="1516"/>
      <c r="AJ159" s="1516"/>
      <c r="AK159" s="1516"/>
      <c r="AL159" s="1516"/>
      <c r="AM159" s="1516"/>
      <c r="AN159" s="1516"/>
      <c r="AO159" s="1519">
        <f t="shared" si="19"/>
        <v>0</v>
      </c>
      <c r="AP159" s="1519">
        <f t="shared" si="24"/>
        <v>0</v>
      </c>
      <c r="AQ159" s="1520" t="str">
        <f t="shared" si="20"/>
        <v/>
      </c>
      <c r="AR159" s="1519">
        <f t="shared" si="21"/>
        <v>0</v>
      </c>
      <c r="AS159" s="1519">
        <f t="shared" si="25"/>
        <v>0</v>
      </c>
      <c r="AT159" s="1520" t="str">
        <f t="shared" si="22"/>
        <v/>
      </c>
      <c r="AU159" s="1519">
        <f t="shared" si="26"/>
        <v>0</v>
      </c>
      <c r="AV159" s="1519">
        <f t="shared" si="27"/>
        <v>0</v>
      </c>
      <c r="AW159" s="1520" t="str">
        <f t="shared" si="23"/>
        <v/>
      </c>
      <c r="AX159" s="1521"/>
      <c r="BC159" s="417"/>
      <c r="BD159" s="417"/>
      <c r="BE159" s="417"/>
      <c r="BF159" s="417"/>
      <c r="BG159" s="417"/>
      <c r="BH159" s="417"/>
      <c r="BI159" s="417"/>
      <c r="BJ159" s="417"/>
    </row>
    <row r="160" spans="1:62" s="418" customFormat="1" ht="13.5" hidden="1" customHeight="1">
      <c r="A160" s="1504">
        <f>'F5 ESTUDIANTES PREVENCIÓN'!D153</f>
        <v>0</v>
      </c>
      <c r="B160" s="1504">
        <f>'F5 ESTUDIANTES PREVENCIÓN'!A153</f>
        <v>0</v>
      </c>
      <c r="C160" s="1511">
        <f>'F5 ESTUDIANTES PREVENCIÓN'!F153</f>
        <v>0</v>
      </c>
      <c r="D160" s="1512">
        <f>'F5 ESTUDIANTES PREVENCIÓN'!G153</f>
        <v>0</v>
      </c>
      <c r="E160" s="1504">
        <f>'F5 ESTUDIANTES PREVENCIÓN'!K153</f>
        <v>0</v>
      </c>
      <c r="F160" s="1504">
        <f>'F5 ESTUDIANTES PREVENCIÓN'!J153</f>
        <v>0</v>
      </c>
      <c r="G160" s="1513">
        <f>'F5 ESTUDIANTES PREVENCIÓN'!L153</f>
        <v>0</v>
      </c>
      <c r="H160" s="1504">
        <f>'F5 ESTUDIANTES PREVENCIÓN'!M153</f>
        <v>0</v>
      </c>
      <c r="I160" s="1514">
        <f>'F5 ESTUDIANTES PREVENCIÓN'!N153</f>
        <v>0</v>
      </c>
      <c r="J160" s="1514">
        <f>'F5 ESTUDIANTES PREVENCIÓN'!O153</f>
        <v>0</v>
      </c>
      <c r="K160" s="1514">
        <f>'F5 ESTUDIANTES PREVENCIÓN'!P153</f>
        <v>0</v>
      </c>
      <c r="L160" s="1515">
        <f>'F5 ESTUDIANTES PREVENCIÓN'!Q153</f>
        <v>0</v>
      </c>
      <c r="M160" s="1511">
        <f>'F5 ESTUDIANTES PREVENCIÓN'!R153</f>
        <v>0</v>
      </c>
      <c r="N160" s="1504">
        <f>'F5 ESTUDIANTES PREVENCIÓN'!T153</f>
        <v>0</v>
      </c>
      <c r="O160" s="1504">
        <f>'F5 ESTUDIANTES PREVENCIÓN'!U153</f>
        <v>0</v>
      </c>
      <c r="P160" s="1504">
        <f>'F5 ESTUDIANTES PREVENCIÓN'!V153</f>
        <v>0</v>
      </c>
      <c r="Q160" s="1504">
        <f>'F5 ESTUDIANTES PREVENCIÓN'!AU153</f>
        <v>0</v>
      </c>
      <c r="R160" s="1516"/>
      <c r="S160" s="1517"/>
      <c r="T160" s="1516"/>
      <c r="U160" s="1518"/>
      <c r="V160" s="1516"/>
      <c r="W160" s="1516"/>
      <c r="X160" s="1516"/>
      <c r="Y160" s="1516"/>
      <c r="Z160" s="1516"/>
      <c r="AA160" s="1516"/>
      <c r="AB160" s="1516"/>
      <c r="AC160" s="1516"/>
      <c r="AD160" s="1516"/>
      <c r="AE160" s="1516"/>
      <c r="AF160" s="1516"/>
      <c r="AG160" s="1516"/>
      <c r="AH160" s="1516"/>
      <c r="AI160" s="1516"/>
      <c r="AJ160" s="1516"/>
      <c r="AK160" s="1516"/>
      <c r="AL160" s="1516"/>
      <c r="AM160" s="1516"/>
      <c r="AN160" s="1516"/>
      <c r="AO160" s="1519">
        <f t="shared" si="19"/>
        <v>0</v>
      </c>
      <c r="AP160" s="1519">
        <f t="shared" si="24"/>
        <v>0</v>
      </c>
      <c r="AQ160" s="1520" t="str">
        <f t="shared" si="20"/>
        <v/>
      </c>
      <c r="AR160" s="1519">
        <f t="shared" si="21"/>
        <v>0</v>
      </c>
      <c r="AS160" s="1519">
        <f t="shared" si="25"/>
        <v>0</v>
      </c>
      <c r="AT160" s="1520" t="str">
        <f t="shared" si="22"/>
        <v/>
      </c>
      <c r="AU160" s="1519">
        <f t="shared" si="26"/>
        <v>0</v>
      </c>
      <c r="AV160" s="1519">
        <f t="shared" si="27"/>
        <v>0</v>
      </c>
      <c r="AW160" s="1520" t="str">
        <f t="shared" si="23"/>
        <v/>
      </c>
      <c r="AX160" s="1521"/>
      <c r="BC160" s="417"/>
      <c r="BD160" s="417"/>
      <c r="BE160" s="417"/>
      <c r="BF160" s="417"/>
      <c r="BG160" s="417"/>
      <c r="BH160" s="417"/>
      <c r="BI160" s="417"/>
      <c r="BJ160" s="417"/>
    </row>
    <row r="161" spans="1:62" s="418" customFormat="1" ht="13.5" hidden="1" customHeight="1">
      <c r="A161" s="1504">
        <f>'F5 ESTUDIANTES PREVENCIÓN'!D154</f>
        <v>0</v>
      </c>
      <c r="B161" s="1504">
        <f>'F5 ESTUDIANTES PREVENCIÓN'!A154</f>
        <v>0</v>
      </c>
      <c r="C161" s="1511">
        <f>'F5 ESTUDIANTES PREVENCIÓN'!F154</f>
        <v>0</v>
      </c>
      <c r="D161" s="1512">
        <f>'F5 ESTUDIANTES PREVENCIÓN'!G154</f>
        <v>0</v>
      </c>
      <c r="E161" s="1504">
        <f>'F5 ESTUDIANTES PREVENCIÓN'!K154</f>
        <v>0</v>
      </c>
      <c r="F161" s="1504">
        <f>'F5 ESTUDIANTES PREVENCIÓN'!J154</f>
        <v>0</v>
      </c>
      <c r="G161" s="1513">
        <f>'F5 ESTUDIANTES PREVENCIÓN'!L154</f>
        <v>0</v>
      </c>
      <c r="H161" s="1504">
        <f>'F5 ESTUDIANTES PREVENCIÓN'!M154</f>
        <v>0</v>
      </c>
      <c r="I161" s="1514">
        <f>'F5 ESTUDIANTES PREVENCIÓN'!N154</f>
        <v>0</v>
      </c>
      <c r="J161" s="1514">
        <f>'F5 ESTUDIANTES PREVENCIÓN'!O154</f>
        <v>0</v>
      </c>
      <c r="K161" s="1514">
        <f>'F5 ESTUDIANTES PREVENCIÓN'!P154</f>
        <v>0</v>
      </c>
      <c r="L161" s="1515">
        <f>'F5 ESTUDIANTES PREVENCIÓN'!Q154</f>
        <v>0</v>
      </c>
      <c r="M161" s="1511">
        <f>'F5 ESTUDIANTES PREVENCIÓN'!R154</f>
        <v>0</v>
      </c>
      <c r="N161" s="1504">
        <f>'F5 ESTUDIANTES PREVENCIÓN'!T154</f>
        <v>0</v>
      </c>
      <c r="O161" s="1504">
        <f>'F5 ESTUDIANTES PREVENCIÓN'!U154</f>
        <v>0</v>
      </c>
      <c r="P161" s="1504">
        <f>'F5 ESTUDIANTES PREVENCIÓN'!V154</f>
        <v>0</v>
      </c>
      <c r="Q161" s="1504">
        <f>'F5 ESTUDIANTES PREVENCIÓN'!AU154</f>
        <v>0</v>
      </c>
      <c r="R161" s="1516"/>
      <c r="S161" s="1517"/>
      <c r="T161" s="1516"/>
      <c r="U161" s="1518"/>
      <c r="V161" s="1516"/>
      <c r="W161" s="1516"/>
      <c r="X161" s="1516"/>
      <c r="Y161" s="1516"/>
      <c r="Z161" s="1516"/>
      <c r="AA161" s="1516"/>
      <c r="AB161" s="1516"/>
      <c r="AC161" s="1516"/>
      <c r="AD161" s="1516"/>
      <c r="AE161" s="1516"/>
      <c r="AF161" s="1516"/>
      <c r="AG161" s="1516"/>
      <c r="AH161" s="1516"/>
      <c r="AI161" s="1516"/>
      <c r="AJ161" s="1516"/>
      <c r="AK161" s="1516"/>
      <c r="AL161" s="1516"/>
      <c r="AM161" s="1516"/>
      <c r="AN161" s="1516"/>
      <c r="AO161" s="1519">
        <f t="shared" si="19"/>
        <v>0</v>
      </c>
      <c r="AP161" s="1519">
        <f t="shared" si="24"/>
        <v>0</v>
      </c>
      <c r="AQ161" s="1520" t="str">
        <f t="shared" si="20"/>
        <v/>
      </c>
      <c r="AR161" s="1519">
        <f t="shared" si="21"/>
        <v>0</v>
      </c>
      <c r="AS161" s="1519">
        <f t="shared" si="25"/>
        <v>0</v>
      </c>
      <c r="AT161" s="1520" t="str">
        <f t="shared" si="22"/>
        <v/>
      </c>
      <c r="AU161" s="1519">
        <f t="shared" si="26"/>
        <v>0</v>
      </c>
      <c r="AV161" s="1519">
        <f t="shared" si="27"/>
        <v>0</v>
      </c>
      <c r="AW161" s="1520" t="str">
        <f t="shared" si="23"/>
        <v/>
      </c>
      <c r="AX161" s="1521"/>
      <c r="BC161" s="417"/>
      <c r="BD161" s="417"/>
      <c r="BE161" s="417"/>
      <c r="BF161" s="417"/>
      <c r="BG161" s="417"/>
      <c r="BH161" s="417"/>
      <c r="BI161" s="417"/>
      <c r="BJ161" s="417"/>
    </row>
    <row r="162" spans="1:62" s="418" customFormat="1" ht="13.5" hidden="1" customHeight="1">
      <c r="A162" s="1504">
        <f>'F5 ESTUDIANTES PREVENCIÓN'!D155</f>
        <v>0</v>
      </c>
      <c r="B162" s="1504">
        <f>'F5 ESTUDIANTES PREVENCIÓN'!A155</f>
        <v>0</v>
      </c>
      <c r="C162" s="1511">
        <f>'F5 ESTUDIANTES PREVENCIÓN'!F155</f>
        <v>0</v>
      </c>
      <c r="D162" s="1512">
        <f>'F5 ESTUDIANTES PREVENCIÓN'!G155</f>
        <v>0</v>
      </c>
      <c r="E162" s="1504">
        <f>'F5 ESTUDIANTES PREVENCIÓN'!K155</f>
        <v>0</v>
      </c>
      <c r="F162" s="1504">
        <f>'F5 ESTUDIANTES PREVENCIÓN'!J155</f>
        <v>0</v>
      </c>
      <c r="G162" s="1513">
        <f>'F5 ESTUDIANTES PREVENCIÓN'!L155</f>
        <v>0</v>
      </c>
      <c r="H162" s="1504">
        <f>'F5 ESTUDIANTES PREVENCIÓN'!M155</f>
        <v>0</v>
      </c>
      <c r="I162" s="1514">
        <f>'F5 ESTUDIANTES PREVENCIÓN'!N155</f>
        <v>0</v>
      </c>
      <c r="J162" s="1514">
        <f>'F5 ESTUDIANTES PREVENCIÓN'!O155</f>
        <v>0</v>
      </c>
      <c r="K162" s="1514">
        <f>'F5 ESTUDIANTES PREVENCIÓN'!P155</f>
        <v>0</v>
      </c>
      <c r="L162" s="1515">
        <f>'F5 ESTUDIANTES PREVENCIÓN'!Q155</f>
        <v>0</v>
      </c>
      <c r="M162" s="1511">
        <f>'F5 ESTUDIANTES PREVENCIÓN'!R155</f>
        <v>0</v>
      </c>
      <c r="N162" s="1504">
        <f>'F5 ESTUDIANTES PREVENCIÓN'!T155</f>
        <v>0</v>
      </c>
      <c r="O162" s="1504">
        <f>'F5 ESTUDIANTES PREVENCIÓN'!U155</f>
        <v>0</v>
      </c>
      <c r="P162" s="1504">
        <f>'F5 ESTUDIANTES PREVENCIÓN'!V155</f>
        <v>0</v>
      </c>
      <c r="Q162" s="1504">
        <f>'F5 ESTUDIANTES PREVENCIÓN'!AU155</f>
        <v>0</v>
      </c>
      <c r="R162" s="1516"/>
      <c r="S162" s="1517"/>
      <c r="T162" s="1516"/>
      <c r="U162" s="1518"/>
      <c r="V162" s="1516"/>
      <c r="W162" s="1516"/>
      <c r="X162" s="1516"/>
      <c r="Y162" s="1516"/>
      <c r="Z162" s="1516"/>
      <c r="AA162" s="1516"/>
      <c r="AB162" s="1516"/>
      <c r="AC162" s="1516"/>
      <c r="AD162" s="1516"/>
      <c r="AE162" s="1516"/>
      <c r="AF162" s="1516"/>
      <c r="AG162" s="1516"/>
      <c r="AH162" s="1516"/>
      <c r="AI162" s="1516"/>
      <c r="AJ162" s="1516"/>
      <c r="AK162" s="1516"/>
      <c r="AL162" s="1516"/>
      <c r="AM162" s="1516"/>
      <c r="AN162" s="1516"/>
      <c r="AO162" s="1519">
        <f t="shared" si="19"/>
        <v>0</v>
      </c>
      <c r="AP162" s="1519">
        <f t="shared" si="24"/>
        <v>0</v>
      </c>
      <c r="AQ162" s="1520" t="str">
        <f t="shared" si="20"/>
        <v/>
      </c>
      <c r="AR162" s="1519">
        <f t="shared" si="21"/>
        <v>0</v>
      </c>
      <c r="AS162" s="1519">
        <f t="shared" si="25"/>
        <v>0</v>
      </c>
      <c r="AT162" s="1520" t="str">
        <f t="shared" si="22"/>
        <v/>
      </c>
      <c r="AU162" s="1519">
        <f t="shared" si="26"/>
        <v>0</v>
      </c>
      <c r="AV162" s="1519">
        <f t="shared" si="27"/>
        <v>0</v>
      </c>
      <c r="AW162" s="1520" t="str">
        <f t="shared" si="23"/>
        <v/>
      </c>
      <c r="AX162" s="1521"/>
      <c r="BC162" s="417"/>
      <c r="BD162" s="417"/>
      <c r="BE162" s="417"/>
      <c r="BF162" s="417"/>
      <c r="BG162" s="417"/>
      <c r="BH162" s="417"/>
      <c r="BI162" s="417"/>
      <c r="BJ162" s="417"/>
    </row>
    <row r="163" spans="1:62" s="418" customFormat="1" ht="13.5" hidden="1" customHeight="1">
      <c r="A163" s="1504">
        <f>'F5 ESTUDIANTES PREVENCIÓN'!D156</f>
        <v>0</v>
      </c>
      <c r="B163" s="1504">
        <f>'F5 ESTUDIANTES PREVENCIÓN'!A156</f>
        <v>0</v>
      </c>
      <c r="C163" s="1511">
        <f>'F5 ESTUDIANTES PREVENCIÓN'!F156</f>
        <v>0</v>
      </c>
      <c r="D163" s="1512">
        <f>'F5 ESTUDIANTES PREVENCIÓN'!G156</f>
        <v>0</v>
      </c>
      <c r="E163" s="1504">
        <f>'F5 ESTUDIANTES PREVENCIÓN'!K156</f>
        <v>0</v>
      </c>
      <c r="F163" s="1504">
        <f>'F5 ESTUDIANTES PREVENCIÓN'!J156</f>
        <v>0</v>
      </c>
      <c r="G163" s="1513">
        <f>'F5 ESTUDIANTES PREVENCIÓN'!L156</f>
        <v>0</v>
      </c>
      <c r="H163" s="1504">
        <f>'F5 ESTUDIANTES PREVENCIÓN'!M156</f>
        <v>0</v>
      </c>
      <c r="I163" s="1514">
        <f>'F5 ESTUDIANTES PREVENCIÓN'!N156</f>
        <v>0</v>
      </c>
      <c r="J163" s="1514">
        <f>'F5 ESTUDIANTES PREVENCIÓN'!O156</f>
        <v>0</v>
      </c>
      <c r="K163" s="1514">
        <f>'F5 ESTUDIANTES PREVENCIÓN'!P156</f>
        <v>0</v>
      </c>
      <c r="L163" s="1515">
        <f>'F5 ESTUDIANTES PREVENCIÓN'!Q156</f>
        <v>0</v>
      </c>
      <c r="M163" s="1511">
        <f>'F5 ESTUDIANTES PREVENCIÓN'!R156</f>
        <v>0</v>
      </c>
      <c r="N163" s="1504">
        <f>'F5 ESTUDIANTES PREVENCIÓN'!T156</f>
        <v>0</v>
      </c>
      <c r="O163" s="1504">
        <f>'F5 ESTUDIANTES PREVENCIÓN'!U156</f>
        <v>0</v>
      </c>
      <c r="P163" s="1504">
        <f>'F5 ESTUDIANTES PREVENCIÓN'!V156</f>
        <v>0</v>
      </c>
      <c r="Q163" s="1504">
        <f>'F5 ESTUDIANTES PREVENCIÓN'!AU156</f>
        <v>0</v>
      </c>
      <c r="R163" s="1516"/>
      <c r="S163" s="1517"/>
      <c r="T163" s="1516"/>
      <c r="U163" s="1518"/>
      <c r="V163" s="1516"/>
      <c r="W163" s="1516"/>
      <c r="X163" s="1516"/>
      <c r="Y163" s="1516"/>
      <c r="Z163" s="1516"/>
      <c r="AA163" s="1516"/>
      <c r="AB163" s="1516"/>
      <c r="AC163" s="1516"/>
      <c r="AD163" s="1516"/>
      <c r="AE163" s="1516"/>
      <c r="AF163" s="1516"/>
      <c r="AG163" s="1516"/>
      <c r="AH163" s="1516"/>
      <c r="AI163" s="1516"/>
      <c r="AJ163" s="1516"/>
      <c r="AK163" s="1516"/>
      <c r="AL163" s="1516"/>
      <c r="AM163" s="1516"/>
      <c r="AN163" s="1516"/>
      <c r="AO163" s="1519">
        <f t="shared" si="19"/>
        <v>0</v>
      </c>
      <c r="AP163" s="1519">
        <f t="shared" si="24"/>
        <v>0</v>
      </c>
      <c r="AQ163" s="1520" t="str">
        <f t="shared" si="20"/>
        <v/>
      </c>
      <c r="AR163" s="1519">
        <f t="shared" si="21"/>
        <v>0</v>
      </c>
      <c r="AS163" s="1519">
        <f t="shared" si="25"/>
        <v>0</v>
      </c>
      <c r="AT163" s="1520" t="str">
        <f t="shared" si="22"/>
        <v/>
      </c>
      <c r="AU163" s="1519">
        <f t="shared" si="26"/>
        <v>0</v>
      </c>
      <c r="AV163" s="1519">
        <f t="shared" si="27"/>
        <v>0</v>
      </c>
      <c r="AW163" s="1520" t="str">
        <f t="shared" si="23"/>
        <v/>
      </c>
      <c r="AX163" s="1521"/>
      <c r="BC163" s="417"/>
      <c r="BD163" s="417"/>
      <c r="BE163" s="417"/>
      <c r="BF163" s="417"/>
      <c r="BG163" s="417"/>
      <c r="BH163" s="417"/>
      <c r="BI163" s="417"/>
      <c r="BJ163" s="417"/>
    </row>
    <row r="164" spans="1:62" s="418" customFormat="1" ht="13.5" hidden="1" customHeight="1">
      <c r="A164" s="1504">
        <f>'F5 ESTUDIANTES PREVENCIÓN'!D157</f>
        <v>0</v>
      </c>
      <c r="B164" s="1504">
        <f>'F5 ESTUDIANTES PREVENCIÓN'!A157</f>
        <v>0</v>
      </c>
      <c r="C164" s="1511">
        <f>'F5 ESTUDIANTES PREVENCIÓN'!F157</f>
        <v>0</v>
      </c>
      <c r="D164" s="1512">
        <f>'F5 ESTUDIANTES PREVENCIÓN'!G157</f>
        <v>0</v>
      </c>
      <c r="E164" s="1504">
        <f>'F5 ESTUDIANTES PREVENCIÓN'!K157</f>
        <v>0</v>
      </c>
      <c r="F164" s="1504">
        <f>'F5 ESTUDIANTES PREVENCIÓN'!J157</f>
        <v>0</v>
      </c>
      <c r="G164" s="1513">
        <f>'F5 ESTUDIANTES PREVENCIÓN'!L157</f>
        <v>0</v>
      </c>
      <c r="H164" s="1504">
        <f>'F5 ESTUDIANTES PREVENCIÓN'!M157</f>
        <v>0</v>
      </c>
      <c r="I164" s="1514">
        <f>'F5 ESTUDIANTES PREVENCIÓN'!N157</f>
        <v>0</v>
      </c>
      <c r="J164" s="1514">
        <f>'F5 ESTUDIANTES PREVENCIÓN'!O157</f>
        <v>0</v>
      </c>
      <c r="K164" s="1514">
        <f>'F5 ESTUDIANTES PREVENCIÓN'!P157</f>
        <v>0</v>
      </c>
      <c r="L164" s="1515">
        <f>'F5 ESTUDIANTES PREVENCIÓN'!Q157</f>
        <v>0</v>
      </c>
      <c r="M164" s="1511">
        <f>'F5 ESTUDIANTES PREVENCIÓN'!R157</f>
        <v>0</v>
      </c>
      <c r="N164" s="1504">
        <f>'F5 ESTUDIANTES PREVENCIÓN'!T157</f>
        <v>0</v>
      </c>
      <c r="O164" s="1504">
        <f>'F5 ESTUDIANTES PREVENCIÓN'!U157</f>
        <v>0</v>
      </c>
      <c r="P164" s="1504">
        <f>'F5 ESTUDIANTES PREVENCIÓN'!V157</f>
        <v>0</v>
      </c>
      <c r="Q164" s="1504">
        <f>'F5 ESTUDIANTES PREVENCIÓN'!AU157</f>
        <v>0</v>
      </c>
      <c r="R164" s="1516"/>
      <c r="S164" s="1517"/>
      <c r="T164" s="1516"/>
      <c r="U164" s="1518"/>
      <c r="V164" s="1516"/>
      <c r="W164" s="1516"/>
      <c r="X164" s="1516"/>
      <c r="Y164" s="1516"/>
      <c r="Z164" s="1516"/>
      <c r="AA164" s="1516"/>
      <c r="AB164" s="1516"/>
      <c r="AC164" s="1516"/>
      <c r="AD164" s="1516"/>
      <c r="AE164" s="1516"/>
      <c r="AF164" s="1516"/>
      <c r="AG164" s="1516"/>
      <c r="AH164" s="1516"/>
      <c r="AI164" s="1516"/>
      <c r="AJ164" s="1516"/>
      <c r="AK164" s="1516"/>
      <c r="AL164" s="1516"/>
      <c r="AM164" s="1516"/>
      <c r="AN164" s="1516"/>
      <c r="AO164" s="1519">
        <f t="shared" si="19"/>
        <v>0</v>
      </c>
      <c r="AP164" s="1519">
        <f t="shared" si="24"/>
        <v>0</v>
      </c>
      <c r="AQ164" s="1520" t="str">
        <f t="shared" si="20"/>
        <v/>
      </c>
      <c r="AR164" s="1519">
        <f t="shared" si="21"/>
        <v>0</v>
      </c>
      <c r="AS164" s="1519">
        <f t="shared" si="25"/>
        <v>0</v>
      </c>
      <c r="AT164" s="1520" t="str">
        <f t="shared" si="22"/>
        <v/>
      </c>
      <c r="AU164" s="1519">
        <f t="shared" si="26"/>
        <v>0</v>
      </c>
      <c r="AV164" s="1519">
        <f t="shared" si="27"/>
        <v>0</v>
      </c>
      <c r="AW164" s="1520" t="str">
        <f t="shared" si="23"/>
        <v/>
      </c>
      <c r="AX164" s="1521"/>
      <c r="BC164" s="417"/>
      <c r="BD164" s="417"/>
      <c r="BE164" s="417"/>
      <c r="BF164" s="417"/>
      <c r="BG164" s="417"/>
      <c r="BH164" s="417"/>
      <c r="BI164" s="417"/>
      <c r="BJ164" s="417"/>
    </row>
    <row r="165" spans="1:62" s="418" customFormat="1" ht="13.5" hidden="1" customHeight="1">
      <c r="A165" s="1504">
        <f>'F5 ESTUDIANTES PREVENCIÓN'!D158</f>
        <v>0</v>
      </c>
      <c r="B165" s="1504">
        <f>'F5 ESTUDIANTES PREVENCIÓN'!A158</f>
        <v>0</v>
      </c>
      <c r="C165" s="1511">
        <f>'F5 ESTUDIANTES PREVENCIÓN'!F158</f>
        <v>0</v>
      </c>
      <c r="D165" s="1512">
        <f>'F5 ESTUDIANTES PREVENCIÓN'!G158</f>
        <v>0</v>
      </c>
      <c r="E165" s="1504">
        <f>'F5 ESTUDIANTES PREVENCIÓN'!K158</f>
        <v>0</v>
      </c>
      <c r="F165" s="1504">
        <f>'F5 ESTUDIANTES PREVENCIÓN'!J158</f>
        <v>0</v>
      </c>
      <c r="G165" s="1513">
        <f>'F5 ESTUDIANTES PREVENCIÓN'!L158</f>
        <v>0</v>
      </c>
      <c r="H165" s="1504">
        <f>'F5 ESTUDIANTES PREVENCIÓN'!M158</f>
        <v>0</v>
      </c>
      <c r="I165" s="1514">
        <f>'F5 ESTUDIANTES PREVENCIÓN'!N158</f>
        <v>0</v>
      </c>
      <c r="J165" s="1514">
        <f>'F5 ESTUDIANTES PREVENCIÓN'!O158</f>
        <v>0</v>
      </c>
      <c r="K165" s="1514">
        <f>'F5 ESTUDIANTES PREVENCIÓN'!P158</f>
        <v>0</v>
      </c>
      <c r="L165" s="1515">
        <f>'F5 ESTUDIANTES PREVENCIÓN'!Q158</f>
        <v>0</v>
      </c>
      <c r="M165" s="1511">
        <f>'F5 ESTUDIANTES PREVENCIÓN'!R158</f>
        <v>0</v>
      </c>
      <c r="N165" s="1504">
        <f>'F5 ESTUDIANTES PREVENCIÓN'!T158</f>
        <v>0</v>
      </c>
      <c r="O165" s="1504">
        <f>'F5 ESTUDIANTES PREVENCIÓN'!U158</f>
        <v>0</v>
      </c>
      <c r="P165" s="1504">
        <f>'F5 ESTUDIANTES PREVENCIÓN'!V158</f>
        <v>0</v>
      </c>
      <c r="Q165" s="1504">
        <f>'F5 ESTUDIANTES PREVENCIÓN'!AU158</f>
        <v>0</v>
      </c>
      <c r="R165" s="1516"/>
      <c r="S165" s="1517"/>
      <c r="T165" s="1516"/>
      <c r="U165" s="1518"/>
      <c r="V165" s="1516"/>
      <c r="W165" s="1516"/>
      <c r="X165" s="1516"/>
      <c r="Y165" s="1516"/>
      <c r="Z165" s="1516"/>
      <c r="AA165" s="1516"/>
      <c r="AB165" s="1516"/>
      <c r="AC165" s="1516"/>
      <c r="AD165" s="1516"/>
      <c r="AE165" s="1516"/>
      <c r="AF165" s="1516"/>
      <c r="AG165" s="1516"/>
      <c r="AH165" s="1516"/>
      <c r="AI165" s="1516"/>
      <c r="AJ165" s="1516"/>
      <c r="AK165" s="1516"/>
      <c r="AL165" s="1516"/>
      <c r="AM165" s="1516"/>
      <c r="AN165" s="1516"/>
      <c r="AO165" s="1519">
        <f t="shared" si="19"/>
        <v>0</v>
      </c>
      <c r="AP165" s="1519">
        <f t="shared" si="24"/>
        <v>0</v>
      </c>
      <c r="AQ165" s="1520" t="str">
        <f t="shared" si="20"/>
        <v/>
      </c>
      <c r="AR165" s="1519">
        <f t="shared" si="21"/>
        <v>0</v>
      </c>
      <c r="AS165" s="1519">
        <f t="shared" si="25"/>
        <v>0</v>
      </c>
      <c r="AT165" s="1520" t="str">
        <f t="shared" si="22"/>
        <v/>
      </c>
      <c r="AU165" s="1519">
        <f t="shared" si="26"/>
        <v>0</v>
      </c>
      <c r="AV165" s="1519">
        <f t="shared" si="27"/>
        <v>0</v>
      </c>
      <c r="AW165" s="1520" t="str">
        <f t="shared" si="23"/>
        <v/>
      </c>
      <c r="AX165" s="1521"/>
      <c r="BC165" s="417"/>
      <c r="BD165" s="417"/>
      <c r="BE165" s="417"/>
      <c r="BF165" s="417"/>
      <c r="BG165" s="417"/>
      <c r="BH165" s="417"/>
      <c r="BI165" s="417"/>
      <c r="BJ165" s="417"/>
    </row>
    <row r="166" spans="1:62" s="418" customFormat="1" ht="13.5" hidden="1" customHeight="1">
      <c r="A166" s="1504">
        <f>'F5 ESTUDIANTES PREVENCIÓN'!D159</f>
        <v>0</v>
      </c>
      <c r="B166" s="1504">
        <f>'F5 ESTUDIANTES PREVENCIÓN'!A159</f>
        <v>0</v>
      </c>
      <c r="C166" s="1511">
        <f>'F5 ESTUDIANTES PREVENCIÓN'!F159</f>
        <v>0</v>
      </c>
      <c r="D166" s="1512">
        <f>'F5 ESTUDIANTES PREVENCIÓN'!G159</f>
        <v>0</v>
      </c>
      <c r="E166" s="1504">
        <f>'F5 ESTUDIANTES PREVENCIÓN'!K159</f>
        <v>0</v>
      </c>
      <c r="F166" s="1504">
        <f>'F5 ESTUDIANTES PREVENCIÓN'!J159</f>
        <v>0</v>
      </c>
      <c r="G166" s="1513">
        <f>'F5 ESTUDIANTES PREVENCIÓN'!L159</f>
        <v>0</v>
      </c>
      <c r="H166" s="1504">
        <f>'F5 ESTUDIANTES PREVENCIÓN'!M159</f>
        <v>0</v>
      </c>
      <c r="I166" s="1514">
        <f>'F5 ESTUDIANTES PREVENCIÓN'!N159</f>
        <v>0</v>
      </c>
      <c r="J166" s="1514">
        <f>'F5 ESTUDIANTES PREVENCIÓN'!O159</f>
        <v>0</v>
      </c>
      <c r="K166" s="1514">
        <f>'F5 ESTUDIANTES PREVENCIÓN'!P159</f>
        <v>0</v>
      </c>
      <c r="L166" s="1515">
        <f>'F5 ESTUDIANTES PREVENCIÓN'!Q159</f>
        <v>0</v>
      </c>
      <c r="M166" s="1511">
        <f>'F5 ESTUDIANTES PREVENCIÓN'!R159</f>
        <v>0</v>
      </c>
      <c r="N166" s="1504">
        <f>'F5 ESTUDIANTES PREVENCIÓN'!T159</f>
        <v>0</v>
      </c>
      <c r="O166" s="1504">
        <f>'F5 ESTUDIANTES PREVENCIÓN'!U159</f>
        <v>0</v>
      </c>
      <c r="P166" s="1504">
        <f>'F5 ESTUDIANTES PREVENCIÓN'!V159</f>
        <v>0</v>
      </c>
      <c r="Q166" s="1504">
        <f>'F5 ESTUDIANTES PREVENCIÓN'!AU159</f>
        <v>0</v>
      </c>
      <c r="R166" s="1516"/>
      <c r="S166" s="1517"/>
      <c r="T166" s="1516"/>
      <c r="U166" s="1518"/>
      <c r="V166" s="1516"/>
      <c r="W166" s="1516"/>
      <c r="X166" s="1516"/>
      <c r="Y166" s="1516"/>
      <c r="Z166" s="1516"/>
      <c r="AA166" s="1516"/>
      <c r="AB166" s="1516"/>
      <c r="AC166" s="1516"/>
      <c r="AD166" s="1516"/>
      <c r="AE166" s="1516"/>
      <c r="AF166" s="1516"/>
      <c r="AG166" s="1516"/>
      <c r="AH166" s="1516"/>
      <c r="AI166" s="1516"/>
      <c r="AJ166" s="1516"/>
      <c r="AK166" s="1516"/>
      <c r="AL166" s="1516"/>
      <c r="AM166" s="1516"/>
      <c r="AN166" s="1516"/>
      <c r="AO166" s="1519">
        <f t="shared" si="19"/>
        <v>0</v>
      </c>
      <c r="AP166" s="1519">
        <f t="shared" si="24"/>
        <v>0</v>
      </c>
      <c r="AQ166" s="1520" t="str">
        <f t="shared" si="20"/>
        <v/>
      </c>
      <c r="AR166" s="1519">
        <f t="shared" si="21"/>
        <v>0</v>
      </c>
      <c r="AS166" s="1519">
        <f t="shared" si="25"/>
        <v>0</v>
      </c>
      <c r="AT166" s="1520" t="str">
        <f t="shared" si="22"/>
        <v/>
      </c>
      <c r="AU166" s="1519">
        <f t="shared" si="26"/>
        <v>0</v>
      </c>
      <c r="AV166" s="1519">
        <f t="shared" si="27"/>
        <v>0</v>
      </c>
      <c r="AW166" s="1520" t="str">
        <f t="shared" si="23"/>
        <v/>
      </c>
      <c r="AX166" s="1521"/>
      <c r="BC166" s="417"/>
      <c r="BD166" s="417"/>
      <c r="BE166" s="417"/>
      <c r="BF166" s="417"/>
      <c r="BG166" s="417"/>
      <c r="BH166" s="417"/>
      <c r="BI166" s="417"/>
      <c r="BJ166" s="417"/>
    </row>
    <row r="167" spans="1:62" s="418" customFormat="1" ht="13.5" hidden="1" customHeight="1">
      <c r="A167" s="1504">
        <f>'F5 ESTUDIANTES PREVENCIÓN'!D160</f>
        <v>0</v>
      </c>
      <c r="B167" s="1504">
        <f>'F5 ESTUDIANTES PREVENCIÓN'!A160</f>
        <v>0</v>
      </c>
      <c r="C167" s="1511">
        <f>'F5 ESTUDIANTES PREVENCIÓN'!F160</f>
        <v>0</v>
      </c>
      <c r="D167" s="1512">
        <f>'F5 ESTUDIANTES PREVENCIÓN'!G160</f>
        <v>0</v>
      </c>
      <c r="E167" s="1504">
        <f>'F5 ESTUDIANTES PREVENCIÓN'!K160</f>
        <v>0</v>
      </c>
      <c r="F167" s="1504">
        <f>'F5 ESTUDIANTES PREVENCIÓN'!J160</f>
        <v>0</v>
      </c>
      <c r="G167" s="1513">
        <f>'F5 ESTUDIANTES PREVENCIÓN'!L160</f>
        <v>0</v>
      </c>
      <c r="H167" s="1504">
        <f>'F5 ESTUDIANTES PREVENCIÓN'!M160</f>
        <v>0</v>
      </c>
      <c r="I167" s="1514">
        <f>'F5 ESTUDIANTES PREVENCIÓN'!N160</f>
        <v>0</v>
      </c>
      <c r="J167" s="1514">
        <f>'F5 ESTUDIANTES PREVENCIÓN'!O160</f>
        <v>0</v>
      </c>
      <c r="K167" s="1514">
        <f>'F5 ESTUDIANTES PREVENCIÓN'!P160</f>
        <v>0</v>
      </c>
      <c r="L167" s="1515">
        <f>'F5 ESTUDIANTES PREVENCIÓN'!Q160</f>
        <v>0</v>
      </c>
      <c r="M167" s="1511">
        <f>'F5 ESTUDIANTES PREVENCIÓN'!R160</f>
        <v>0</v>
      </c>
      <c r="N167" s="1504">
        <f>'F5 ESTUDIANTES PREVENCIÓN'!T160</f>
        <v>0</v>
      </c>
      <c r="O167" s="1504">
        <f>'F5 ESTUDIANTES PREVENCIÓN'!U160</f>
        <v>0</v>
      </c>
      <c r="P167" s="1504">
        <f>'F5 ESTUDIANTES PREVENCIÓN'!V160</f>
        <v>0</v>
      </c>
      <c r="Q167" s="1504">
        <f>'F5 ESTUDIANTES PREVENCIÓN'!AU160</f>
        <v>0</v>
      </c>
      <c r="R167" s="1516"/>
      <c r="S167" s="1517"/>
      <c r="T167" s="1516"/>
      <c r="U167" s="1518"/>
      <c r="V167" s="1516"/>
      <c r="W167" s="1516"/>
      <c r="X167" s="1516"/>
      <c r="Y167" s="1516"/>
      <c r="Z167" s="1516"/>
      <c r="AA167" s="1516"/>
      <c r="AB167" s="1516"/>
      <c r="AC167" s="1516"/>
      <c r="AD167" s="1516"/>
      <c r="AE167" s="1516"/>
      <c r="AF167" s="1516"/>
      <c r="AG167" s="1516"/>
      <c r="AH167" s="1516"/>
      <c r="AI167" s="1516"/>
      <c r="AJ167" s="1516"/>
      <c r="AK167" s="1516"/>
      <c r="AL167" s="1516"/>
      <c r="AM167" s="1516"/>
      <c r="AN167" s="1516"/>
      <c r="AO167" s="1519">
        <f t="shared" si="19"/>
        <v>0</v>
      </c>
      <c r="AP167" s="1519">
        <f t="shared" si="24"/>
        <v>0</v>
      </c>
      <c r="AQ167" s="1520" t="str">
        <f t="shared" si="20"/>
        <v/>
      </c>
      <c r="AR167" s="1519">
        <f t="shared" si="21"/>
        <v>0</v>
      </c>
      <c r="AS167" s="1519">
        <f t="shared" si="25"/>
        <v>0</v>
      </c>
      <c r="AT167" s="1520" t="str">
        <f t="shared" si="22"/>
        <v/>
      </c>
      <c r="AU167" s="1519">
        <f t="shared" si="26"/>
        <v>0</v>
      </c>
      <c r="AV167" s="1519">
        <f t="shared" si="27"/>
        <v>0</v>
      </c>
      <c r="AW167" s="1520" t="str">
        <f t="shared" si="23"/>
        <v/>
      </c>
      <c r="AX167" s="1521"/>
      <c r="BC167" s="417"/>
      <c r="BD167" s="417"/>
      <c r="BE167" s="417"/>
      <c r="BF167" s="417"/>
      <c r="BG167" s="417"/>
      <c r="BH167" s="417"/>
      <c r="BI167" s="417"/>
      <c r="BJ167" s="417"/>
    </row>
    <row r="168" spans="1:62" s="418" customFormat="1" ht="13.5" hidden="1" customHeight="1">
      <c r="A168" s="1504">
        <f>'F5 ESTUDIANTES PREVENCIÓN'!D161</f>
        <v>0</v>
      </c>
      <c r="B168" s="1504">
        <f>'F5 ESTUDIANTES PREVENCIÓN'!A161</f>
        <v>0</v>
      </c>
      <c r="C168" s="1511">
        <f>'F5 ESTUDIANTES PREVENCIÓN'!F161</f>
        <v>0</v>
      </c>
      <c r="D168" s="1512">
        <f>'F5 ESTUDIANTES PREVENCIÓN'!G161</f>
        <v>0</v>
      </c>
      <c r="E168" s="1504">
        <f>'F5 ESTUDIANTES PREVENCIÓN'!K161</f>
        <v>0</v>
      </c>
      <c r="F168" s="1504">
        <f>'F5 ESTUDIANTES PREVENCIÓN'!J161</f>
        <v>0</v>
      </c>
      <c r="G168" s="1513">
        <f>'F5 ESTUDIANTES PREVENCIÓN'!L161</f>
        <v>0</v>
      </c>
      <c r="H168" s="1504">
        <f>'F5 ESTUDIANTES PREVENCIÓN'!M161</f>
        <v>0</v>
      </c>
      <c r="I168" s="1514">
        <f>'F5 ESTUDIANTES PREVENCIÓN'!N161</f>
        <v>0</v>
      </c>
      <c r="J168" s="1514">
        <f>'F5 ESTUDIANTES PREVENCIÓN'!O161</f>
        <v>0</v>
      </c>
      <c r="K168" s="1514">
        <f>'F5 ESTUDIANTES PREVENCIÓN'!P161</f>
        <v>0</v>
      </c>
      <c r="L168" s="1515">
        <f>'F5 ESTUDIANTES PREVENCIÓN'!Q161</f>
        <v>0</v>
      </c>
      <c r="M168" s="1511">
        <f>'F5 ESTUDIANTES PREVENCIÓN'!R161</f>
        <v>0</v>
      </c>
      <c r="N168" s="1504">
        <f>'F5 ESTUDIANTES PREVENCIÓN'!T161</f>
        <v>0</v>
      </c>
      <c r="O168" s="1504">
        <f>'F5 ESTUDIANTES PREVENCIÓN'!U161</f>
        <v>0</v>
      </c>
      <c r="P168" s="1504">
        <f>'F5 ESTUDIANTES PREVENCIÓN'!V161</f>
        <v>0</v>
      </c>
      <c r="Q168" s="1504">
        <f>'F5 ESTUDIANTES PREVENCIÓN'!AU161</f>
        <v>0</v>
      </c>
      <c r="R168" s="1516"/>
      <c r="S168" s="1517"/>
      <c r="T168" s="1516"/>
      <c r="U168" s="1518"/>
      <c r="V168" s="1516"/>
      <c r="W168" s="1516"/>
      <c r="X168" s="1516"/>
      <c r="Y168" s="1516"/>
      <c r="Z168" s="1516"/>
      <c r="AA168" s="1516"/>
      <c r="AB168" s="1516"/>
      <c r="AC168" s="1516"/>
      <c r="AD168" s="1516"/>
      <c r="AE168" s="1516"/>
      <c r="AF168" s="1516"/>
      <c r="AG168" s="1516"/>
      <c r="AH168" s="1516"/>
      <c r="AI168" s="1516"/>
      <c r="AJ168" s="1516"/>
      <c r="AK168" s="1516"/>
      <c r="AL168" s="1516"/>
      <c r="AM168" s="1516"/>
      <c r="AN168" s="1516"/>
      <c r="AO168" s="1519">
        <f t="shared" si="19"/>
        <v>0</v>
      </c>
      <c r="AP168" s="1519">
        <f t="shared" si="24"/>
        <v>0</v>
      </c>
      <c r="AQ168" s="1520" t="str">
        <f t="shared" si="20"/>
        <v/>
      </c>
      <c r="AR168" s="1519">
        <f t="shared" si="21"/>
        <v>0</v>
      </c>
      <c r="AS168" s="1519">
        <f t="shared" si="25"/>
        <v>0</v>
      </c>
      <c r="AT168" s="1520" t="str">
        <f t="shared" si="22"/>
        <v/>
      </c>
      <c r="AU168" s="1519">
        <f t="shared" si="26"/>
        <v>0</v>
      </c>
      <c r="AV168" s="1519">
        <f t="shared" si="27"/>
        <v>0</v>
      </c>
      <c r="AW168" s="1520" t="str">
        <f t="shared" si="23"/>
        <v/>
      </c>
      <c r="AX168" s="1521"/>
      <c r="BC168" s="417"/>
      <c r="BD168" s="417"/>
      <c r="BE168" s="417"/>
      <c r="BF168" s="417"/>
      <c r="BG168" s="417"/>
      <c r="BH168" s="417"/>
      <c r="BI168" s="417"/>
      <c r="BJ168" s="417"/>
    </row>
    <row r="169" spans="1:62" s="418" customFormat="1" ht="13.5" hidden="1" customHeight="1">
      <c r="A169" s="1504">
        <f>'F5 ESTUDIANTES PREVENCIÓN'!D162</f>
        <v>0</v>
      </c>
      <c r="B169" s="1504">
        <f>'F5 ESTUDIANTES PREVENCIÓN'!A162</f>
        <v>0</v>
      </c>
      <c r="C169" s="1511">
        <f>'F5 ESTUDIANTES PREVENCIÓN'!F162</f>
        <v>0</v>
      </c>
      <c r="D169" s="1512">
        <f>'F5 ESTUDIANTES PREVENCIÓN'!G162</f>
        <v>0</v>
      </c>
      <c r="E169" s="1504">
        <f>'F5 ESTUDIANTES PREVENCIÓN'!K162</f>
        <v>0</v>
      </c>
      <c r="F169" s="1504">
        <f>'F5 ESTUDIANTES PREVENCIÓN'!J162</f>
        <v>0</v>
      </c>
      <c r="G169" s="1513">
        <f>'F5 ESTUDIANTES PREVENCIÓN'!L162</f>
        <v>0</v>
      </c>
      <c r="H169" s="1504">
        <f>'F5 ESTUDIANTES PREVENCIÓN'!M162</f>
        <v>0</v>
      </c>
      <c r="I169" s="1514">
        <f>'F5 ESTUDIANTES PREVENCIÓN'!N162</f>
        <v>0</v>
      </c>
      <c r="J169" s="1514">
        <f>'F5 ESTUDIANTES PREVENCIÓN'!O162</f>
        <v>0</v>
      </c>
      <c r="K169" s="1514">
        <f>'F5 ESTUDIANTES PREVENCIÓN'!P162</f>
        <v>0</v>
      </c>
      <c r="L169" s="1515">
        <f>'F5 ESTUDIANTES PREVENCIÓN'!Q162</f>
        <v>0</v>
      </c>
      <c r="M169" s="1511">
        <f>'F5 ESTUDIANTES PREVENCIÓN'!R162</f>
        <v>0</v>
      </c>
      <c r="N169" s="1504">
        <f>'F5 ESTUDIANTES PREVENCIÓN'!T162</f>
        <v>0</v>
      </c>
      <c r="O169" s="1504">
        <f>'F5 ESTUDIANTES PREVENCIÓN'!U162</f>
        <v>0</v>
      </c>
      <c r="P169" s="1504">
        <f>'F5 ESTUDIANTES PREVENCIÓN'!V162</f>
        <v>0</v>
      </c>
      <c r="Q169" s="1504">
        <f>'F5 ESTUDIANTES PREVENCIÓN'!AU162</f>
        <v>0</v>
      </c>
      <c r="R169" s="1516"/>
      <c r="S169" s="1517"/>
      <c r="T169" s="1516"/>
      <c r="U169" s="1518"/>
      <c r="V169" s="1516"/>
      <c r="W169" s="1516"/>
      <c r="X169" s="1516"/>
      <c r="Y169" s="1516"/>
      <c r="Z169" s="1516"/>
      <c r="AA169" s="1516"/>
      <c r="AB169" s="1516"/>
      <c r="AC169" s="1516"/>
      <c r="AD169" s="1516"/>
      <c r="AE169" s="1516"/>
      <c r="AF169" s="1516"/>
      <c r="AG169" s="1516"/>
      <c r="AH169" s="1516"/>
      <c r="AI169" s="1516"/>
      <c r="AJ169" s="1516"/>
      <c r="AK169" s="1516"/>
      <c r="AL169" s="1516"/>
      <c r="AM169" s="1516"/>
      <c r="AN169" s="1516"/>
      <c r="AO169" s="1519">
        <f t="shared" si="19"/>
        <v>0</v>
      </c>
      <c r="AP169" s="1519">
        <f t="shared" si="24"/>
        <v>0</v>
      </c>
      <c r="AQ169" s="1520" t="str">
        <f t="shared" si="20"/>
        <v/>
      </c>
      <c r="AR169" s="1519">
        <f t="shared" si="21"/>
        <v>0</v>
      </c>
      <c r="AS169" s="1519">
        <f t="shared" si="25"/>
        <v>0</v>
      </c>
      <c r="AT169" s="1520" t="str">
        <f t="shared" si="22"/>
        <v/>
      </c>
      <c r="AU169" s="1519">
        <f t="shared" si="26"/>
        <v>0</v>
      </c>
      <c r="AV169" s="1519">
        <f t="shared" si="27"/>
        <v>0</v>
      </c>
      <c r="AW169" s="1520" t="str">
        <f t="shared" si="23"/>
        <v/>
      </c>
      <c r="AX169" s="1521"/>
      <c r="BC169" s="417"/>
      <c r="BD169" s="417"/>
      <c r="BE169" s="417"/>
      <c r="BF169" s="417"/>
      <c r="BG169" s="417"/>
      <c r="BH169" s="417"/>
      <c r="BI169" s="417"/>
      <c r="BJ169" s="417"/>
    </row>
    <row r="170" spans="1:62" s="418" customFormat="1" ht="13.5" hidden="1" customHeight="1">
      <c r="A170" s="1504">
        <f>'F5 ESTUDIANTES PREVENCIÓN'!D163</f>
        <v>0</v>
      </c>
      <c r="B170" s="1504">
        <f>'F5 ESTUDIANTES PREVENCIÓN'!A163</f>
        <v>0</v>
      </c>
      <c r="C170" s="1511">
        <f>'F5 ESTUDIANTES PREVENCIÓN'!F163</f>
        <v>0</v>
      </c>
      <c r="D170" s="1512">
        <f>'F5 ESTUDIANTES PREVENCIÓN'!G163</f>
        <v>0</v>
      </c>
      <c r="E170" s="1504">
        <f>'F5 ESTUDIANTES PREVENCIÓN'!K163</f>
        <v>0</v>
      </c>
      <c r="F170" s="1504">
        <f>'F5 ESTUDIANTES PREVENCIÓN'!J163</f>
        <v>0</v>
      </c>
      <c r="G170" s="1513">
        <f>'F5 ESTUDIANTES PREVENCIÓN'!L163</f>
        <v>0</v>
      </c>
      <c r="H170" s="1504">
        <f>'F5 ESTUDIANTES PREVENCIÓN'!M163</f>
        <v>0</v>
      </c>
      <c r="I170" s="1514">
        <f>'F5 ESTUDIANTES PREVENCIÓN'!N163</f>
        <v>0</v>
      </c>
      <c r="J170" s="1514">
        <f>'F5 ESTUDIANTES PREVENCIÓN'!O163</f>
        <v>0</v>
      </c>
      <c r="K170" s="1514">
        <f>'F5 ESTUDIANTES PREVENCIÓN'!P163</f>
        <v>0</v>
      </c>
      <c r="L170" s="1515">
        <f>'F5 ESTUDIANTES PREVENCIÓN'!Q163</f>
        <v>0</v>
      </c>
      <c r="M170" s="1511">
        <f>'F5 ESTUDIANTES PREVENCIÓN'!R163</f>
        <v>0</v>
      </c>
      <c r="N170" s="1504">
        <f>'F5 ESTUDIANTES PREVENCIÓN'!T163</f>
        <v>0</v>
      </c>
      <c r="O170" s="1504">
        <f>'F5 ESTUDIANTES PREVENCIÓN'!U163</f>
        <v>0</v>
      </c>
      <c r="P170" s="1504">
        <f>'F5 ESTUDIANTES PREVENCIÓN'!V163</f>
        <v>0</v>
      </c>
      <c r="Q170" s="1504">
        <f>'F5 ESTUDIANTES PREVENCIÓN'!AU163</f>
        <v>0</v>
      </c>
      <c r="R170" s="1516"/>
      <c r="S170" s="1517"/>
      <c r="T170" s="1516"/>
      <c r="U170" s="1518"/>
      <c r="V170" s="1516"/>
      <c r="W170" s="1516"/>
      <c r="X170" s="1516"/>
      <c r="Y170" s="1516"/>
      <c r="Z170" s="1516"/>
      <c r="AA170" s="1516"/>
      <c r="AB170" s="1516"/>
      <c r="AC170" s="1516"/>
      <c r="AD170" s="1516"/>
      <c r="AE170" s="1516"/>
      <c r="AF170" s="1516"/>
      <c r="AG170" s="1516"/>
      <c r="AH170" s="1516"/>
      <c r="AI170" s="1516"/>
      <c r="AJ170" s="1516"/>
      <c r="AK170" s="1516"/>
      <c r="AL170" s="1516"/>
      <c r="AM170" s="1516"/>
      <c r="AN170" s="1516"/>
      <c r="AO170" s="1519">
        <f t="shared" si="19"/>
        <v>0</v>
      </c>
      <c r="AP170" s="1519">
        <f t="shared" si="24"/>
        <v>0</v>
      </c>
      <c r="AQ170" s="1520" t="str">
        <f t="shared" si="20"/>
        <v/>
      </c>
      <c r="AR170" s="1519">
        <f t="shared" si="21"/>
        <v>0</v>
      </c>
      <c r="AS170" s="1519">
        <f t="shared" si="25"/>
        <v>0</v>
      </c>
      <c r="AT170" s="1520" t="str">
        <f t="shared" si="22"/>
        <v/>
      </c>
      <c r="AU170" s="1519">
        <f t="shared" si="26"/>
        <v>0</v>
      </c>
      <c r="AV170" s="1519">
        <f t="shared" si="27"/>
        <v>0</v>
      </c>
      <c r="AW170" s="1520" t="str">
        <f t="shared" si="23"/>
        <v/>
      </c>
      <c r="AX170" s="1521"/>
      <c r="BC170" s="417"/>
      <c r="BD170" s="417"/>
      <c r="BE170" s="417"/>
      <c r="BF170" s="417"/>
      <c r="BG170" s="417"/>
      <c r="BH170" s="417"/>
      <c r="BI170" s="417"/>
      <c r="BJ170" s="417"/>
    </row>
    <row r="171" spans="1:62" s="418" customFormat="1" ht="13.5" hidden="1" customHeight="1">
      <c r="A171" s="1504">
        <f>'F5 ESTUDIANTES PREVENCIÓN'!D164</f>
        <v>0</v>
      </c>
      <c r="B171" s="1504">
        <f>'F5 ESTUDIANTES PREVENCIÓN'!A164</f>
        <v>0</v>
      </c>
      <c r="C171" s="1511">
        <f>'F5 ESTUDIANTES PREVENCIÓN'!F164</f>
        <v>0</v>
      </c>
      <c r="D171" s="1512">
        <f>'F5 ESTUDIANTES PREVENCIÓN'!G164</f>
        <v>0</v>
      </c>
      <c r="E171" s="1504">
        <f>'F5 ESTUDIANTES PREVENCIÓN'!K164</f>
        <v>0</v>
      </c>
      <c r="F171" s="1504">
        <f>'F5 ESTUDIANTES PREVENCIÓN'!J164</f>
        <v>0</v>
      </c>
      <c r="G171" s="1513">
        <f>'F5 ESTUDIANTES PREVENCIÓN'!L164</f>
        <v>0</v>
      </c>
      <c r="H171" s="1504">
        <f>'F5 ESTUDIANTES PREVENCIÓN'!M164</f>
        <v>0</v>
      </c>
      <c r="I171" s="1514">
        <f>'F5 ESTUDIANTES PREVENCIÓN'!N164</f>
        <v>0</v>
      </c>
      <c r="J171" s="1514">
        <f>'F5 ESTUDIANTES PREVENCIÓN'!O164</f>
        <v>0</v>
      </c>
      <c r="K171" s="1514">
        <f>'F5 ESTUDIANTES PREVENCIÓN'!P164</f>
        <v>0</v>
      </c>
      <c r="L171" s="1515">
        <f>'F5 ESTUDIANTES PREVENCIÓN'!Q164</f>
        <v>0</v>
      </c>
      <c r="M171" s="1511">
        <f>'F5 ESTUDIANTES PREVENCIÓN'!R164</f>
        <v>0</v>
      </c>
      <c r="N171" s="1504">
        <f>'F5 ESTUDIANTES PREVENCIÓN'!T164</f>
        <v>0</v>
      </c>
      <c r="O171" s="1504">
        <f>'F5 ESTUDIANTES PREVENCIÓN'!U164</f>
        <v>0</v>
      </c>
      <c r="P171" s="1504">
        <f>'F5 ESTUDIANTES PREVENCIÓN'!V164</f>
        <v>0</v>
      </c>
      <c r="Q171" s="1504">
        <f>'F5 ESTUDIANTES PREVENCIÓN'!AU164</f>
        <v>0</v>
      </c>
      <c r="R171" s="1516"/>
      <c r="S171" s="1517"/>
      <c r="T171" s="1516"/>
      <c r="U171" s="1518"/>
      <c r="V171" s="1516"/>
      <c r="W171" s="1516"/>
      <c r="X171" s="1516"/>
      <c r="Y171" s="1516"/>
      <c r="Z171" s="1516"/>
      <c r="AA171" s="1516"/>
      <c r="AB171" s="1516"/>
      <c r="AC171" s="1516"/>
      <c r="AD171" s="1516"/>
      <c r="AE171" s="1516"/>
      <c r="AF171" s="1516"/>
      <c r="AG171" s="1516"/>
      <c r="AH171" s="1516"/>
      <c r="AI171" s="1516"/>
      <c r="AJ171" s="1516"/>
      <c r="AK171" s="1516"/>
      <c r="AL171" s="1516"/>
      <c r="AM171" s="1516"/>
      <c r="AN171" s="1516"/>
      <c r="AO171" s="1519">
        <f t="shared" si="19"/>
        <v>0</v>
      </c>
      <c r="AP171" s="1519">
        <f t="shared" si="24"/>
        <v>0</v>
      </c>
      <c r="AQ171" s="1520" t="str">
        <f t="shared" si="20"/>
        <v/>
      </c>
      <c r="AR171" s="1519">
        <f t="shared" si="21"/>
        <v>0</v>
      </c>
      <c r="AS171" s="1519">
        <f t="shared" si="25"/>
        <v>0</v>
      </c>
      <c r="AT171" s="1520" t="str">
        <f t="shared" si="22"/>
        <v/>
      </c>
      <c r="AU171" s="1519">
        <f t="shared" si="26"/>
        <v>0</v>
      </c>
      <c r="AV171" s="1519">
        <f t="shared" si="27"/>
        <v>0</v>
      </c>
      <c r="AW171" s="1520" t="str">
        <f t="shared" si="23"/>
        <v/>
      </c>
      <c r="AX171" s="1521"/>
      <c r="BC171" s="417"/>
      <c r="BD171" s="417"/>
      <c r="BE171" s="417"/>
      <c r="BF171" s="417"/>
      <c r="BG171" s="417"/>
      <c r="BH171" s="417"/>
      <c r="BI171" s="417"/>
      <c r="BJ171" s="417"/>
    </row>
    <row r="172" spans="1:62" s="418" customFormat="1" ht="13.5" hidden="1" customHeight="1">
      <c r="A172" s="1504">
        <f>'F5 ESTUDIANTES PREVENCIÓN'!D165</f>
        <v>0</v>
      </c>
      <c r="B172" s="1504">
        <f>'F5 ESTUDIANTES PREVENCIÓN'!A165</f>
        <v>0</v>
      </c>
      <c r="C172" s="1511">
        <f>'F5 ESTUDIANTES PREVENCIÓN'!F165</f>
        <v>0</v>
      </c>
      <c r="D172" s="1512">
        <f>'F5 ESTUDIANTES PREVENCIÓN'!G165</f>
        <v>0</v>
      </c>
      <c r="E172" s="1504">
        <f>'F5 ESTUDIANTES PREVENCIÓN'!K165</f>
        <v>0</v>
      </c>
      <c r="F172" s="1504">
        <f>'F5 ESTUDIANTES PREVENCIÓN'!J165</f>
        <v>0</v>
      </c>
      <c r="G172" s="1513">
        <f>'F5 ESTUDIANTES PREVENCIÓN'!L165</f>
        <v>0</v>
      </c>
      <c r="H172" s="1504">
        <f>'F5 ESTUDIANTES PREVENCIÓN'!M165</f>
        <v>0</v>
      </c>
      <c r="I172" s="1514">
        <f>'F5 ESTUDIANTES PREVENCIÓN'!N165</f>
        <v>0</v>
      </c>
      <c r="J172" s="1514">
        <f>'F5 ESTUDIANTES PREVENCIÓN'!O165</f>
        <v>0</v>
      </c>
      <c r="K172" s="1514">
        <f>'F5 ESTUDIANTES PREVENCIÓN'!P165</f>
        <v>0</v>
      </c>
      <c r="L172" s="1515">
        <f>'F5 ESTUDIANTES PREVENCIÓN'!Q165</f>
        <v>0</v>
      </c>
      <c r="M172" s="1511">
        <f>'F5 ESTUDIANTES PREVENCIÓN'!R165</f>
        <v>0</v>
      </c>
      <c r="N172" s="1504">
        <f>'F5 ESTUDIANTES PREVENCIÓN'!T165</f>
        <v>0</v>
      </c>
      <c r="O172" s="1504">
        <f>'F5 ESTUDIANTES PREVENCIÓN'!U165</f>
        <v>0</v>
      </c>
      <c r="P172" s="1504">
        <f>'F5 ESTUDIANTES PREVENCIÓN'!V165</f>
        <v>0</v>
      </c>
      <c r="Q172" s="1504">
        <f>'F5 ESTUDIANTES PREVENCIÓN'!AU165</f>
        <v>0</v>
      </c>
      <c r="R172" s="1516"/>
      <c r="S172" s="1517"/>
      <c r="T172" s="1516"/>
      <c r="U172" s="1518"/>
      <c r="V172" s="1516"/>
      <c r="W172" s="1516"/>
      <c r="X172" s="1516"/>
      <c r="Y172" s="1516"/>
      <c r="Z172" s="1516"/>
      <c r="AA172" s="1516"/>
      <c r="AB172" s="1516"/>
      <c r="AC172" s="1516"/>
      <c r="AD172" s="1516"/>
      <c r="AE172" s="1516"/>
      <c r="AF172" s="1516"/>
      <c r="AG172" s="1516"/>
      <c r="AH172" s="1516"/>
      <c r="AI172" s="1516"/>
      <c r="AJ172" s="1516"/>
      <c r="AK172" s="1516"/>
      <c r="AL172" s="1516"/>
      <c r="AM172" s="1516"/>
      <c r="AN172" s="1516"/>
      <c r="AO172" s="1519">
        <f t="shared" si="19"/>
        <v>0</v>
      </c>
      <c r="AP172" s="1519">
        <f t="shared" si="24"/>
        <v>0</v>
      </c>
      <c r="AQ172" s="1520" t="str">
        <f t="shared" si="20"/>
        <v/>
      </c>
      <c r="AR172" s="1519">
        <f t="shared" si="21"/>
        <v>0</v>
      </c>
      <c r="AS172" s="1519">
        <f t="shared" si="25"/>
        <v>0</v>
      </c>
      <c r="AT172" s="1520" t="str">
        <f t="shared" si="22"/>
        <v/>
      </c>
      <c r="AU172" s="1519">
        <f t="shared" si="26"/>
        <v>0</v>
      </c>
      <c r="AV172" s="1519">
        <f t="shared" si="27"/>
        <v>0</v>
      </c>
      <c r="AW172" s="1520" t="str">
        <f t="shared" si="23"/>
        <v/>
      </c>
      <c r="AX172" s="1521"/>
      <c r="BC172" s="417"/>
      <c r="BD172" s="417"/>
      <c r="BE172" s="417"/>
      <c r="BF172" s="417"/>
      <c r="BG172" s="417"/>
      <c r="BH172" s="417"/>
      <c r="BI172" s="417"/>
      <c r="BJ172" s="417"/>
    </row>
    <row r="173" spans="1:62" s="418" customFormat="1" ht="13.5" hidden="1" customHeight="1">
      <c r="A173" s="1504">
        <f>'F5 ESTUDIANTES PREVENCIÓN'!D166</f>
        <v>0</v>
      </c>
      <c r="B173" s="1504">
        <f>'F5 ESTUDIANTES PREVENCIÓN'!A166</f>
        <v>0</v>
      </c>
      <c r="C173" s="1511">
        <f>'F5 ESTUDIANTES PREVENCIÓN'!F166</f>
        <v>0</v>
      </c>
      <c r="D173" s="1512">
        <f>'F5 ESTUDIANTES PREVENCIÓN'!G166</f>
        <v>0</v>
      </c>
      <c r="E173" s="1504">
        <f>'F5 ESTUDIANTES PREVENCIÓN'!K166</f>
        <v>0</v>
      </c>
      <c r="F173" s="1504">
        <f>'F5 ESTUDIANTES PREVENCIÓN'!J166</f>
        <v>0</v>
      </c>
      <c r="G173" s="1513">
        <f>'F5 ESTUDIANTES PREVENCIÓN'!L166</f>
        <v>0</v>
      </c>
      <c r="H173" s="1504">
        <f>'F5 ESTUDIANTES PREVENCIÓN'!M166</f>
        <v>0</v>
      </c>
      <c r="I173" s="1514">
        <f>'F5 ESTUDIANTES PREVENCIÓN'!N166</f>
        <v>0</v>
      </c>
      <c r="J173" s="1514">
        <f>'F5 ESTUDIANTES PREVENCIÓN'!O166</f>
        <v>0</v>
      </c>
      <c r="K173" s="1514">
        <f>'F5 ESTUDIANTES PREVENCIÓN'!P166</f>
        <v>0</v>
      </c>
      <c r="L173" s="1515">
        <f>'F5 ESTUDIANTES PREVENCIÓN'!Q166</f>
        <v>0</v>
      </c>
      <c r="M173" s="1511">
        <f>'F5 ESTUDIANTES PREVENCIÓN'!R166</f>
        <v>0</v>
      </c>
      <c r="N173" s="1504">
        <f>'F5 ESTUDIANTES PREVENCIÓN'!T166</f>
        <v>0</v>
      </c>
      <c r="O173" s="1504">
        <f>'F5 ESTUDIANTES PREVENCIÓN'!U166</f>
        <v>0</v>
      </c>
      <c r="P173" s="1504">
        <f>'F5 ESTUDIANTES PREVENCIÓN'!V166</f>
        <v>0</v>
      </c>
      <c r="Q173" s="1504">
        <f>'F5 ESTUDIANTES PREVENCIÓN'!AU166</f>
        <v>0</v>
      </c>
      <c r="R173" s="1516"/>
      <c r="S173" s="1517"/>
      <c r="T173" s="1516"/>
      <c r="U173" s="1518"/>
      <c r="V173" s="1516"/>
      <c r="W173" s="1516"/>
      <c r="X173" s="1516"/>
      <c r="Y173" s="1516"/>
      <c r="Z173" s="1516"/>
      <c r="AA173" s="1516"/>
      <c r="AB173" s="1516"/>
      <c r="AC173" s="1516"/>
      <c r="AD173" s="1516"/>
      <c r="AE173" s="1516"/>
      <c r="AF173" s="1516"/>
      <c r="AG173" s="1516"/>
      <c r="AH173" s="1516"/>
      <c r="AI173" s="1516"/>
      <c r="AJ173" s="1516"/>
      <c r="AK173" s="1516"/>
      <c r="AL173" s="1516"/>
      <c r="AM173" s="1516"/>
      <c r="AN173" s="1516"/>
      <c r="AO173" s="1519">
        <f t="shared" si="19"/>
        <v>0</v>
      </c>
      <c r="AP173" s="1519">
        <f t="shared" si="24"/>
        <v>0</v>
      </c>
      <c r="AQ173" s="1520" t="str">
        <f t="shared" si="20"/>
        <v/>
      </c>
      <c r="AR173" s="1519">
        <f t="shared" si="21"/>
        <v>0</v>
      </c>
      <c r="AS173" s="1519">
        <f t="shared" si="25"/>
        <v>0</v>
      </c>
      <c r="AT173" s="1520" t="str">
        <f t="shared" si="22"/>
        <v/>
      </c>
      <c r="AU173" s="1519">
        <f t="shared" si="26"/>
        <v>0</v>
      </c>
      <c r="AV173" s="1519">
        <f t="shared" si="27"/>
        <v>0</v>
      </c>
      <c r="AW173" s="1520" t="str">
        <f t="shared" si="23"/>
        <v/>
      </c>
      <c r="AX173" s="1521"/>
      <c r="BC173" s="417"/>
      <c r="BD173" s="417"/>
      <c r="BE173" s="417"/>
      <c r="BF173" s="417"/>
      <c r="BG173" s="417"/>
      <c r="BH173" s="417"/>
      <c r="BI173" s="417"/>
      <c r="BJ173" s="417"/>
    </row>
    <row r="174" spans="1:62" s="418" customFormat="1" ht="13.5" hidden="1" customHeight="1">
      <c r="A174" s="1504">
        <f>'F5 ESTUDIANTES PREVENCIÓN'!D167</f>
        <v>0</v>
      </c>
      <c r="B174" s="1504">
        <f>'F5 ESTUDIANTES PREVENCIÓN'!A167</f>
        <v>0</v>
      </c>
      <c r="C174" s="1511">
        <f>'F5 ESTUDIANTES PREVENCIÓN'!F167</f>
        <v>0</v>
      </c>
      <c r="D174" s="1512">
        <f>'F5 ESTUDIANTES PREVENCIÓN'!G167</f>
        <v>0</v>
      </c>
      <c r="E174" s="1504">
        <f>'F5 ESTUDIANTES PREVENCIÓN'!K167</f>
        <v>0</v>
      </c>
      <c r="F174" s="1504">
        <f>'F5 ESTUDIANTES PREVENCIÓN'!J167</f>
        <v>0</v>
      </c>
      <c r="G174" s="1513">
        <f>'F5 ESTUDIANTES PREVENCIÓN'!L167</f>
        <v>0</v>
      </c>
      <c r="H174" s="1504">
        <f>'F5 ESTUDIANTES PREVENCIÓN'!M167</f>
        <v>0</v>
      </c>
      <c r="I174" s="1514">
        <f>'F5 ESTUDIANTES PREVENCIÓN'!N167</f>
        <v>0</v>
      </c>
      <c r="J174" s="1514">
        <f>'F5 ESTUDIANTES PREVENCIÓN'!O167</f>
        <v>0</v>
      </c>
      <c r="K174" s="1514">
        <f>'F5 ESTUDIANTES PREVENCIÓN'!P167</f>
        <v>0</v>
      </c>
      <c r="L174" s="1515">
        <f>'F5 ESTUDIANTES PREVENCIÓN'!Q167</f>
        <v>0</v>
      </c>
      <c r="M174" s="1511">
        <f>'F5 ESTUDIANTES PREVENCIÓN'!R167</f>
        <v>0</v>
      </c>
      <c r="N174" s="1504">
        <f>'F5 ESTUDIANTES PREVENCIÓN'!T167</f>
        <v>0</v>
      </c>
      <c r="O174" s="1504">
        <f>'F5 ESTUDIANTES PREVENCIÓN'!U167</f>
        <v>0</v>
      </c>
      <c r="P174" s="1504">
        <f>'F5 ESTUDIANTES PREVENCIÓN'!V167</f>
        <v>0</v>
      </c>
      <c r="Q174" s="1504">
        <f>'F5 ESTUDIANTES PREVENCIÓN'!AU167</f>
        <v>0</v>
      </c>
      <c r="R174" s="1516"/>
      <c r="S174" s="1517"/>
      <c r="T174" s="1516"/>
      <c r="U174" s="1518"/>
      <c r="V174" s="1516"/>
      <c r="W174" s="1516"/>
      <c r="X174" s="1516"/>
      <c r="Y174" s="1516"/>
      <c r="Z174" s="1516"/>
      <c r="AA174" s="1516"/>
      <c r="AB174" s="1516"/>
      <c r="AC174" s="1516"/>
      <c r="AD174" s="1516"/>
      <c r="AE174" s="1516"/>
      <c r="AF174" s="1516"/>
      <c r="AG174" s="1516"/>
      <c r="AH174" s="1516"/>
      <c r="AI174" s="1516"/>
      <c r="AJ174" s="1516"/>
      <c r="AK174" s="1516"/>
      <c r="AL174" s="1516"/>
      <c r="AM174" s="1516"/>
      <c r="AN174" s="1516"/>
      <c r="AO174" s="1519">
        <f t="shared" si="19"/>
        <v>0</v>
      </c>
      <c r="AP174" s="1519">
        <f t="shared" si="24"/>
        <v>0</v>
      </c>
      <c r="AQ174" s="1520" t="str">
        <f t="shared" si="20"/>
        <v/>
      </c>
      <c r="AR174" s="1519">
        <f t="shared" si="21"/>
        <v>0</v>
      </c>
      <c r="AS174" s="1519">
        <f t="shared" si="25"/>
        <v>0</v>
      </c>
      <c r="AT174" s="1520" t="str">
        <f t="shared" si="22"/>
        <v/>
      </c>
      <c r="AU174" s="1519">
        <f t="shared" si="26"/>
        <v>0</v>
      </c>
      <c r="AV174" s="1519">
        <f t="shared" si="27"/>
        <v>0</v>
      </c>
      <c r="AW174" s="1520" t="str">
        <f t="shared" si="23"/>
        <v/>
      </c>
      <c r="AX174" s="1521"/>
      <c r="BC174" s="417"/>
      <c r="BD174" s="417"/>
      <c r="BE174" s="417"/>
      <c r="BF174" s="417"/>
      <c r="BG174" s="417"/>
      <c r="BH174" s="417"/>
      <c r="BI174" s="417"/>
      <c r="BJ174" s="417"/>
    </row>
    <row r="175" spans="1:62" s="418" customFormat="1" ht="13.5" hidden="1" customHeight="1">
      <c r="A175" s="1504">
        <f>'F5 ESTUDIANTES PREVENCIÓN'!D168</f>
        <v>0</v>
      </c>
      <c r="B175" s="1504">
        <f>'F5 ESTUDIANTES PREVENCIÓN'!A168</f>
        <v>0</v>
      </c>
      <c r="C175" s="1511">
        <f>'F5 ESTUDIANTES PREVENCIÓN'!F168</f>
        <v>0</v>
      </c>
      <c r="D175" s="1512">
        <f>'F5 ESTUDIANTES PREVENCIÓN'!G168</f>
        <v>0</v>
      </c>
      <c r="E175" s="1504">
        <f>'F5 ESTUDIANTES PREVENCIÓN'!K168</f>
        <v>0</v>
      </c>
      <c r="F175" s="1504">
        <f>'F5 ESTUDIANTES PREVENCIÓN'!J168</f>
        <v>0</v>
      </c>
      <c r="G175" s="1513">
        <f>'F5 ESTUDIANTES PREVENCIÓN'!L168</f>
        <v>0</v>
      </c>
      <c r="H175" s="1504">
        <f>'F5 ESTUDIANTES PREVENCIÓN'!M168</f>
        <v>0</v>
      </c>
      <c r="I175" s="1514">
        <f>'F5 ESTUDIANTES PREVENCIÓN'!N168</f>
        <v>0</v>
      </c>
      <c r="J175" s="1514">
        <f>'F5 ESTUDIANTES PREVENCIÓN'!O168</f>
        <v>0</v>
      </c>
      <c r="K175" s="1514">
        <f>'F5 ESTUDIANTES PREVENCIÓN'!P168</f>
        <v>0</v>
      </c>
      <c r="L175" s="1515">
        <f>'F5 ESTUDIANTES PREVENCIÓN'!Q168</f>
        <v>0</v>
      </c>
      <c r="M175" s="1511">
        <f>'F5 ESTUDIANTES PREVENCIÓN'!R168</f>
        <v>0</v>
      </c>
      <c r="N175" s="1504">
        <f>'F5 ESTUDIANTES PREVENCIÓN'!T168</f>
        <v>0</v>
      </c>
      <c r="O175" s="1504">
        <f>'F5 ESTUDIANTES PREVENCIÓN'!U168</f>
        <v>0</v>
      </c>
      <c r="P175" s="1504">
        <f>'F5 ESTUDIANTES PREVENCIÓN'!V168</f>
        <v>0</v>
      </c>
      <c r="Q175" s="1504">
        <f>'F5 ESTUDIANTES PREVENCIÓN'!AU168</f>
        <v>0</v>
      </c>
      <c r="R175" s="1516"/>
      <c r="S175" s="1517"/>
      <c r="T175" s="1516"/>
      <c r="U175" s="1518"/>
      <c r="V175" s="1516"/>
      <c r="W175" s="1516"/>
      <c r="X175" s="1516"/>
      <c r="Y175" s="1516"/>
      <c r="Z175" s="1516"/>
      <c r="AA175" s="1516"/>
      <c r="AB175" s="1516"/>
      <c r="AC175" s="1516"/>
      <c r="AD175" s="1516"/>
      <c r="AE175" s="1516"/>
      <c r="AF175" s="1516"/>
      <c r="AG175" s="1516"/>
      <c r="AH175" s="1516"/>
      <c r="AI175" s="1516"/>
      <c r="AJ175" s="1516"/>
      <c r="AK175" s="1516"/>
      <c r="AL175" s="1516"/>
      <c r="AM175" s="1516"/>
      <c r="AN175" s="1516"/>
      <c r="AO175" s="1519">
        <f t="shared" si="19"/>
        <v>0</v>
      </c>
      <c r="AP175" s="1519">
        <f t="shared" si="24"/>
        <v>0</v>
      </c>
      <c r="AQ175" s="1520" t="str">
        <f t="shared" si="20"/>
        <v/>
      </c>
      <c r="AR175" s="1519">
        <f t="shared" si="21"/>
        <v>0</v>
      </c>
      <c r="AS175" s="1519">
        <f t="shared" si="25"/>
        <v>0</v>
      </c>
      <c r="AT175" s="1520" t="str">
        <f t="shared" si="22"/>
        <v/>
      </c>
      <c r="AU175" s="1519">
        <f t="shared" si="26"/>
        <v>0</v>
      </c>
      <c r="AV175" s="1519">
        <f t="shared" si="27"/>
        <v>0</v>
      </c>
      <c r="AW175" s="1520" t="str">
        <f t="shared" si="23"/>
        <v/>
      </c>
      <c r="AX175" s="1521"/>
      <c r="BC175" s="417"/>
      <c r="BD175" s="417"/>
      <c r="BE175" s="417"/>
      <c r="BF175" s="417"/>
      <c r="BG175" s="417"/>
      <c r="BH175" s="417"/>
      <c r="BI175" s="417"/>
      <c r="BJ175" s="417"/>
    </row>
    <row r="176" spans="1:62" s="418" customFormat="1" ht="13.5" hidden="1" customHeight="1">
      <c r="A176" s="1504">
        <f>'F5 ESTUDIANTES PREVENCIÓN'!D169</f>
        <v>0</v>
      </c>
      <c r="B176" s="1504">
        <f>'F5 ESTUDIANTES PREVENCIÓN'!A169</f>
        <v>0</v>
      </c>
      <c r="C176" s="1511">
        <f>'F5 ESTUDIANTES PREVENCIÓN'!F169</f>
        <v>0</v>
      </c>
      <c r="D176" s="1512">
        <f>'F5 ESTUDIANTES PREVENCIÓN'!G169</f>
        <v>0</v>
      </c>
      <c r="E176" s="1504">
        <f>'F5 ESTUDIANTES PREVENCIÓN'!K169</f>
        <v>0</v>
      </c>
      <c r="F176" s="1504">
        <f>'F5 ESTUDIANTES PREVENCIÓN'!J169</f>
        <v>0</v>
      </c>
      <c r="G176" s="1513">
        <f>'F5 ESTUDIANTES PREVENCIÓN'!L169</f>
        <v>0</v>
      </c>
      <c r="H176" s="1504">
        <f>'F5 ESTUDIANTES PREVENCIÓN'!M169</f>
        <v>0</v>
      </c>
      <c r="I176" s="1514">
        <f>'F5 ESTUDIANTES PREVENCIÓN'!N169</f>
        <v>0</v>
      </c>
      <c r="J176" s="1514">
        <f>'F5 ESTUDIANTES PREVENCIÓN'!O169</f>
        <v>0</v>
      </c>
      <c r="K176" s="1514">
        <f>'F5 ESTUDIANTES PREVENCIÓN'!P169</f>
        <v>0</v>
      </c>
      <c r="L176" s="1515">
        <f>'F5 ESTUDIANTES PREVENCIÓN'!Q169</f>
        <v>0</v>
      </c>
      <c r="M176" s="1511">
        <f>'F5 ESTUDIANTES PREVENCIÓN'!R169</f>
        <v>0</v>
      </c>
      <c r="N176" s="1504">
        <f>'F5 ESTUDIANTES PREVENCIÓN'!T169</f>
        <v>0</v>
      </c>
      <c r="O176" s="1504">
        <f>'F5 ESTUDIANTES PREVENCIÓN'!U169</f>
        <v>0</v>
      </c>
      <c r="P176" s="1504">
        <f>'F5 ESTUDIANTES PREVENCIÓN'!V169</f>
        <v>0</v>
      </c>
      <c r="Q176" s="1504">
        <f>'F5 ESTUDIANTES PREVENCIÓN'!AU169</f>
        <v>0</v>
      </c>
      <c r="R176" s="1516"/>
      <c r="S176" s="1517"/>
      <c r="T176" s="1516"/>
      <c r="U176" s="1518"/>
      <c r="V176" s="1516"/>
      <c r="W176" s="1516"/>
      <c r="X176" s="1516"/>
      <c r="Y176" s="1516"/>
      <c r="Z176" s="1516"/>
      <c r="AA176" s="1516"/>
      <c r="AB176" s="1516"/>
      <c r="AC176" s="1516"/>
      <c r="AD176" s="1516"/>
      <c r="AE176" s="1516"/>
      <c r="AF176" s="1516"/>
      <c r="AG176" s="1516"/>
      <c r="AH176" s="1516"/>
      <c r="AI176" s="1516"/>
      <c r="AJ176" s="1516"/>
      <c r="AK176" s="1516"/>
      <c r="AL176" s="1516"/>
      <c r="AM176" s="1516"/>
      <c r="AN176" s="1516"/>
      <c r="AO176" s="1519">
        <f t="shared" si="19"/>
        <v>0</v>
      </c>
      <c r="AP176" s="1519">
        <f t="shared" si="24"/>
        <v>0</v>
      </c>
      <c r="AQ176" s="1520" t="str">
        <f t="shared" si="20"/>
        <v/>
      </c>
      <c r="AR176" s="1519">
        <f t="shared" si="21"/>
        <v>0</v>
      </c>
      <c r="AS176" s="1519">
        <f t="shared" si="25"/>
        <v>0</v>
      </c>
      <c r="AT176" s="1520" t="str">
        <f t="shared" si="22"/>
        <v/>
      </c>
      <c r="AU176" s="1519">
        <f t="shared" si="26"/>
        <v>0</v>
      </c>
      <c r="AV176" s="1519">
        <f t="shared" si="27"/>
        <v>0</v>
      </c>
      <c r="AW176" s="1520" t="str">
        <f t="shared" si="23"/>
        <v/>
      </c>
      <c r="AX176" s="1521"/>
      <c r="BC176" s="417"/>
      <c r="BD176" s="417"/>
      <c r="BE176" s="417"/>
      <c r="BF176" s="417"/>
      <c r="BG176" s="417"/>
      <c r="BH176" s="417"/>
      <c r="BI176" s="417"/>
      <c r="BJ176" s="417"/>
    </row>
    <row r="177" spans="1:62" s="418" customFormat="1" ht="13.5" hidden="1" customHeight="1">
      <c r="A177" s="1504">
        <f>'F5 ESTUDIANTES PREVENCIÓN'!D170</f>
        <v>0</v>
      </c>
      <c r="B177" s="1504">
        <f>'F5 ESTUDIANTES PREVENCIÓN'!A170</f>
        <v>0</v>
      </c>
      <c r="C177" s="1511">
        <f>'F5 ESTUDIANTES PREVENCIÓN'!F170</f>
        <v>0</v>
      </c>
      <c r="D177" s="1512">
        <f>'F5 ESTUDIANTES PREVENCIÓN'!G170</f>
        <v>0</v>
      </c>
      <c r="E177" s="1504">
        <f>'F5 ESTUDIANTES PREVENCIÓN'!K170</f>
        <v>0</v>
      </c>
      <c r="F177" s="1504">
        <f>'F5 ESTUDIANTES PREVENCIÓN'!J170</f>
        <v>0</v>
      </c>
      <c r="G177" s="1513">
        <f>'F5 ESTUDIANTES PREVENCIÓN'!L170</f>
        <v>0</v>
      </c>
      <c r="H177" s="1504">
        <f>'F5 ESTUDIANTES PREVENCIÓN'!M170</f>
        <v>0</v>
      </c>
      <c r="I177" s="1514">
        <f>'F5 ESTUDIANTES PREVENCIÓN'!N170</f>
        <v>0</v>
      </c>
      <c r="J177" s="1514">
        <f>'F5 ESTUDIANTES PREVENCIÓN'!O170</f>
        <v>0</v>
      </c>
      <c r="K177" s="1514">
        <f>'F5 ESTUDIANTES PREVENCIÓN'!P170</f>
        <v>0</v>
      </c>
      <c r="L177" s="1515">
        <f>'F5 ESTUDIANTES PREVENCIÓN'!Q170</f>
        <v>0</v>
      </c>
      <c r="M177" s="1511">
        <f>'F5 ESTUDIANTES PREVENCIÓN'!R170</f>
        <v>0</v>
      </c>
      <c r="N177" s="1504">
        <f>'F5 ESTUDIANTES PREVENCIÓN'!T170</f>
        <v>0</v>
      </c>
      <c r="O177" s="1504">
        <f>'F5 ESTUDIANTES PREVENCIÓN'!U170</f>
        <v>0</v>
      </c>
      <c r="P177" s="1504">
        <f>'F5 ESTUDIANTES PREVENCIÓN'!V170</f>
        <v>0</v>
      </c>
      <c r="Q177" s="1504">
        <f>'F5 ESTUDIANTES PREVENCIÓN'!AU170</f>
        <v>0</v>
      </c>
      <c r="R177" s="1516"/>
      <c r="S177" s="1517"/>
      <c r="T177" s="1516"/>
      <c r="U177" s="1518"/>
      <c r="V177" s="1516"/>
      <c r="W177" s="1516"/>
      <c r="X177" s="1516"/>
      <c r="Y177" s="1516"/>
      <c r="Z177" s="1516"/>
      <c r="AA177" s="1516"/>
      <c r="AB177" s="1516"/>
      <c r="AC177" s="1516"/>
      <c r="AD177" s="1516"/>
      <c r="AE177" s="1516"/>
      <c r="AF177" s="1516"/>
      <c r="AG177" s="1516"/>
      <c r="AH177" s="1516"/>
      <c r="AI177" s="1516"/>
      <c r="AJ177" s="1516"/>
      <c r="AK177" s="1516"/>
      <c r="AL177" s="1516"/>
      <c r="AM177" s="1516"/>
      <c r="AN177" s="1516"/>
      <c r="AO177" s="1519">
        <f t="shared" si="19"/>
        <v>0</v>
      </c>
      <c r="AP177" s="1519">
        <f t="shared" si="24"/>
        <v>0</v>
      </c>
      <c r="AQ177" s="1520" t="str">
        <f t="shared" si="20"/>
        <v/>
      </c>
      <c r="AR177" s="1519">
        <f t="shared" si="21"/>
        <v>0</v>
      </c>
      <c r="AS177" s="1519">
        <f t="shared" si="25"/>
        <v>0</v>
      </c>
      <c r="AT177" s="1520" t="str">
        <f t="shared" si="22"/>
        <v/>
      </c>
      <c r="AU177" s="1519">
        <f t="shared" si="26"/>
        <v>0</v>
      </c>
      <c r="AV177" s="1519">
        <f t="shared" si="27"/>
        <v>0</v>
      </c>
      <c r="AW177" s="1520" t="str">
        <f t="shared" si="23"/>
        <v/>
      </c>
      <c r="AX177" s="1521"/>
      <c r="BC177" s="417"/>
      <c r="BD177" s="417"/>
      <c r="BE177" s="417"/>
      <c r="BF177" s="417"/>
      <c r="BG177" s="417"/>
      <c r="BH177" s="417"/>
      <c r="BI177" s="417"/>
      <c r="BJ177" s="417"/>
    </row>
    <row r="178" spans="1:62" s="418" customFormat="1" ht="13.5" hidden="1" customHeight="1">
      <c r="A178" s="1504">
        <f>'F5 ESTUDIANTES PREVENCIÓN'!D171</f>
        <v>0</v>
      </c>
      <c r="B178" s="1504">
        <f>'F5 ESTUDIANTES PREVENCIÓN'!A171</f>
        <v>0</v>
      </c>
      <c r="C178" s="1511">
        <f>'F5 ESTUDIANTES PREVENCIÓN'!F171</f>
        <v>0</v>
      </c>
      <c r="D178" s="1512">
        <f>'F5 ESTUDIANTES PREVENCIÓN'!G171</f>
        <v>0</v>
      </c>
      <c r="E178" s="1504">
        <f>'F5 ESTUDIANTES PREVENCIÓN'!K171</f>
        <v>0</v>
      </c>
      <c r="F178" s="1504">
        <f>'F5 ESTUDIANTES PREVENCIÓN'!J171</f>
        <v>0</v>
      </c>
      <c r="G178" s="1513">
        <f>'F5 ESTUDIANTES PREVENCIÓN'!L171</f>
        <v>0</v>
      </c>
      <c r="H178" s="1504">
        <f>'F5 ESTUDIANTES PREVENCIÓN'!M171</f>
        <v>0</v>
      </c>
      <c r="I178" s="1514">
        <f>'F5 ESTUDIANTES PREVENCIÓN'!N171</f>
        <v>0</v>
      </c>
      <c r="J178" s="1514">
        <f>'F5 ESTUDIANTES PREVENCIÓN'!O171</f>
        <v>0</v>
      </c>
      <c r="K178" s="1514">
        <f>'F5 ESTUDIANTES PREVENCIÓN'!P171</f>
        <v>0</v>
      </c>
      <c r="L178" s="1515">
        <f>'F5 ESTUDIANTES PREVENCIÓN'!Q171</f>
        <v>0</v>
      </c>
      <c r="M178" s="1511">
        <f>'F5 ESTUDIANTES PREVENCIÓN'!R171</f>
        <v>0</v>
      </c>
      <c r="N178" s="1504">
        <f>'F5 ESTUDIANTES PREVENCIÓN'!T171</f>
        <v>0</v>
      </c>
      <c r="O178" s="1504">
        <f>'F5 ESTUDIANTES PREVENCIÓN'!U171</f>
        <v>0</v>
      </c>
      <c r="P178" s="1504">
        <f>'F5 ESTUDIANTES PREVENCIÓN'!V171</f>
        <v>0</v>
      </c>
      <c r="Q178" s="1504">
        <f>'F5 ESTUDIANTES PREVENCIÓN'!AU171</f>
        <v>0</v>
      </c>
      <c r="R178" s="1516"/>
      <c r="S178" s="1517"/>
      <c r="T178" s="1516"/>
      <c r="U178" s="1518"/>
      <c r="V178" s="1516"/>
      <c r="W178" s="1516"/>
      <c r="X178" s="1516"/>
      <c r="Y178" s="1516"/>
      <c r="Z178" s="1516"/>
      <c r="AA178" s="1516"/>
      <c r="AB178" s="1516"/>
      <c r="AC178" s="1516"/>
      <c r="AD178" s="1516"/>
      <c r="AE178" s="1516"/>
      <c r="AF178" s="1516"/>
      <c r="AG178" s="1516"/>
      <c r="AH178" s="1516"/>
      <c r="AI178" s="1516"/>
      <c r="AJ178" s="1516"/>
      <c r="AK178" s="1516"/>
      <c r="AL178" s="1516"/>
      <c r="AM178" s="1516"/>
      <c r="AN178" s="1516"/>
      <c r="AO178" s="1519">
        <f t="shared" si="19"/>
        <v>0</v>
      </c>
      <c r="AP178" s="1519">
        <f t="shared" si="24"/>
        <v>0</v>
      </c>
      <c r="AQ178" s="1520" t="str">
        <f t="shared" si="20"/>
        <v/>
      </c>
      <c r="AR178" s="1519">
        <f t="shared" si="21"/>
        <v>0</v>
      </c>
      <c r="AS178" s="1519">
        <f t="shared" si="25"/>
        <v>0</v>
      </c>
      <c r="AT178" s="1520" t="str">
        <f t="shared" si="22"/>
        <v/>
      </c>
      <c r="AU178" s="1519">
        <f t="shared" si="26"/>
        <v>0</v>
      </c>
      <c r="AV178" s="1519">
        <f t="shared" si="27"/>
        <v>0</v>
      </c>
      <c r="AW178" s="1520" t="str">
        <f t="shared" si="23"/>
        <v/>
      </c>
      <c r="AX178" s="1521"/>
      <c r="BC178" s="417"/>
      <c r="BD178" s="417"/>
      <c r="BE178" s="417"/>
      <c r="BF178" s="417"/>
      <c r="BG178" s="417"/>
      <c r="BH178" s="417"/>
      <c r="BI178" s="417"/>
      <c r="BJ178" s="417"/>
    </row>
    <row r="179" spans="1:62" s="418" customFormat="1" ht="13.5" hidden="1" customHeight="1">
      <c r="A179" s="1504">
        <f>'F5 ESTUDIANTES PREVENCIÓN'!D172</f>
        <v>0</v>
      </c>
      <c r="B179" s="1504">
        <f>'F5 ESTUDIANTES PREVENCIÓN'!A172</f>
        <v>0</v>
      </c>
      <c r="C179" s="1511">
        <f>'F5 ESTUDIANTES PREVENCIÓN'!F172</f>
        <v>0</v>
      </c>
      <c r="D179" s="1512">
        <f>'F5 ESTUDIANTES PREVENCIÓN'!G172</f>
        <v>0</v>
      </c>
      <c r="E179" s="1504">
        <f>'F5 ESTUDIANTES PREVENCIÓN'!K172</f>
        <v>0</v>
      </c>
      <c r="F179" s="1504">
        <f>'F5 ESTUDIANTES PREVENCIÓN'!J172</f>
        <v>0</v>
      </c>
      <c r="G179" s="1513">
        <f>'F5 ESTUDIANTES PREVENCIÓN'!L172</f>
        <v>0</v>
      </c>
      <c r="H179" s="1504">
        <f>'F5 ESTUDIANTES PREVENCIÓN'!M172</f>
        <v>0</v>
      </c>
      <c r="I179" s="1514">
        <f>'F5 ESTUDIANTES PREVENCIÓN'!N172</f>
        <v>0</v>
      </c>
      <c r="J179" s="1514">
        <f>'F5 ESTUDIANTES PREVENCIÓN'!O172</f>
        <v>0</v>
      </c>
      <c r="K179" s="1514">
        <f>'F5 ESTUDIANTES PREVENCIÓN'!P172</f>
        <v>0</v>
      </c>
      <c r="L179" s="1515">
        <f>'F5 ESTUDIANTES PREVENCIÓN'!Q172</f>
        <v>0</v>
      </c>
      <c r="M179" s="1511">
        <f>'F5 ESTUDIANTES PREVENCIÓN'!R172</f>
        <v>0</v>
      </c>
      <c r="N179" s="1504">
        <f>'F5 ESTUDIANTES PREVENCIÓN'!T172</f>
        <v>0</v>
      </c>
      <c r="O179" s="1504">
        <f>'F5 ESTUDIANTES PREVENCIÓN'!U172</f>
        <v>0</v>
      </c>
      <c r="P179" s="1504">
        <f>'F5 ESTUDIANTES PREVENCIÓN'!V172</f>
        <v>0</v>
      </c>
      <c r="Q179" s="1504">
        <f>'F5 ESTUDIANTES PREVENCIÓN'!AU172</f>
        <v>0</v>
      </c>
      <c r="R179" s="1516"/>
      <c r="S179" s="1517"/>
      <c r="T179" s="1516"/>
      <c r="U179" s="1518"/>
      <c r="V179" s="1516"/>
      <c r="W179" s="1516"/>
      <c r="X179" s="1516"/>
      <c r="Y179" s="1516"/>
      <c r="Z179" s="1516"/>
      <c r="AA179" s="1516"/>
      <c r="AB179" s="1516"/>
      <c r="AC179" s="1516"/>
      <c r="AD179" s="1516"/>
      <c r="AE179" s="1516"/>
      <c r="AF179" s="1516"/>
      <c r="AG179" s="1516"/>
      <c r="AH179" s="1516"/>
      <c r="AI179" s="1516"/>
      <c r="AJ179" s="1516"/>
      <c r="AK179" s="1516"/>
      <c r="AL179" s="1516"/>
      <c r="AM179" s="1516"/>
      <c r="AN179" s="1516"/>
      <c r="AO179" s="1519">
        <f t="shared" si="19"/>
        <v>0</v>
      </c>
      <c r="AP179" s="1519">
        <f t="shared" si="24"/>
        <v>0</v>
      </c>
      <c r="AQ179" s="1520" t="str">
        <f t="shared" si="20"/>
        <v/>
      </c>
      <c r="AR179" s="1519">
        <f t="shared" si="21"/>
        <v>0</v>
      </c>
      <c r="AS179" s="1519">
        <f t="shared" si="25"/>
        <v>0</v>
      </c>
      <c r="AT179" s="1520" t="str">
        <f t="shared" si="22"/>
        <v/>
      </c>
      <c r="AU179" s="1519">
        <f t="shared" si="26"/>
        <v>0</v>
      </c>
      <c r="AV179" s="1519">
        <f t="shared" si="27"/>
        <v>0</v>
      </c>
      <c r="AW179" s="1520" t="str">
        <f t="shared" si="23"/>
        <v/>
      </c>
      <c r="AX179" s="1521"/>
      <c r="BC179" s="417"/>
      <c r="BD179" s="417"/>
      <c r="BE179" s="417"/>
      <c r="BF179" s="417"/>
      <c r="BG179" s="417"/>
      <c r="BH179" s="417"/>
      <c r="BI179" s="417"/>
      <c r="BJ179" s="417"/>
    </row>
    <row r="180" spans="1:62" s="418" customFormat="1" ht="13.5" hidden="1" customHeight="1">
      <c r="A180" s="1504">
        <f>'F5 ESTUDIANTES PREVENCIÓN'!D173</f>
        <v>0</v>
      </c>
      <c r="B180" s="1504">
        <f>'F5 ESTUDIANTES PREVENCIÓN'!A173</f>
        <v>0</v>
      </c>
      <c r="C180" s="1511">
        <f>'F5 ESTUDIANTES PREVENCIÓN'!F173</f>
        <v>0</v>
      </c>
      <c r="D180" s="1512">
        <f>'F5 ESTUDIANTES PREVENCIÓN'!G173</f>
        <v>0</v>
      </c>
      <c r="E180" s="1504">
        <f>'F5 ESTUDIANTES PREVENCIÓN'!K173</f>
        <v>0</v>
      </c>
      <c r="F180" s="1504">
        <f>'F5 ESTUDIANTES PREVENCIÓN'!J173</f>
        <v>0</v>
      </c>
      <c r="G180" s="1513">
        <f>'F5 ESTUDIANTES PREVENCIÓN'!L173</f>
        <v>0</v>
      </c>
      <c r="H180" s="1504">
        <f>'F5 ESTUDIANTES PREVENCIÓN'!M173</f>
        <v>0</v>
      </c>
      <c r="I180" s="1514">
        <f>'F5 ESTUDIANTES PREVENCIÓN'!N173</f>
        <v>0</v>
      </c>
      <c r="J180" s="1514">
        <f>'F5 ESTUDIANTES PREVENCIÓN'!O173</f>
        <v>0</v>
      </c>
      <c r="K180" s="1514">
        <f>'F5 ESTUDIANTES PREVENCIÓN'!P173</f>
        <v>0</v>
      </c>
      <c r="L180" s="1515">
        <f>'F5 ESTUDIANTES PREVENCIÓN'!Q173</f>
        <v>0</v>
      </c>
      <c r="M180" s="1511">
        <f>'F5 ESTUDIANTES PREVENCIÓN'!R173</f>
        <v>0</v>
      </c>
      <c r="N180" s="1504">
        <f>'F5 ESTUDIANTES PREVENCIÓN'!T173</f>
        <v>0</v>
      </c>
      <c r="O180" s="1504">
        <f>'F5 ESTUDIANTES PREVENCIÓN'!U173</f>
        <v>0</v>
      </c>
      <c r="P180" s="1504">
        <f>'F5 ESTUDIANTES PREVENCIÓN'!V173</f>
        <v>0</v>
      </c>
      <c r="Q180" s="1504">
        <f>'F5 ESTUDIANTES PREVENCIÓN'!AU173</f>
        <v>0</v>
      </c>
      <c r="R180" s="1516"/>
      <c r="S180" s="1517"/>
      <c r="T180" s="1516"/>
      <c r="U180" s="1518"/>
      <c r="V180" s="1516"/>
      <c r="W180" s="1516"/>
      <c r="X180" s="1516"/>
      <c r="Y180" s="1516"/>
      <c r="Z180" s="1516"/>
      <c r="AA180" s="1516"/>
      <c r="AB180" s="1516"/>
      <c r="AC180" s="1516"/>
      <c r="AD180" s="1516"/>
      <c r="AE180" s="1516"/>
      <c r="AF180" s="1516"/>
      <c r="AG180" s="1516"/>
      <c r="AH180" s="1516"/>
      <c r="AI180" s="1516"/>
      <c r="AJ180" s="1516"/>
      <c r="AK180" s="1516"/>
      <c r="AL180" s="1516"/>
      <c r="AM180" s="1516"/>
      <c r="AN180" s="1516"/>
      <c r="AO180" s="1519">
        <f t="shared" si="19"/>
        <v>0</v>
      </c>
      <c r="AP180" s="1519">
        <f t="shared" si="24"/>
        <v>0</v>
      </c>
      <c r="AQ180" s="1520" t="str">
        <f t="shared" si="20"/>
        <v/>
      </c>
      <c r="AR180" s="1519">
        <f t="shared" si="21"/>
        <v>0</v>
      </c>
      <c r="AS180" s="1519">
        <f t="shared" si="25"/>
        <v>0</v>
      </c>
      <c r="AT180" s="1520" t="str">
        <f t="shared" si="22"/>
        <v/>
      </c>
      <c r="AU180" s="1519">
        <f t="shared" si="26"/>
        <v>0</v>
      </c>
      <c r="AV180" s="1519">
        <f t="shared" si="27"/>
        <v>0</v>
      </c>
      <c r="AW180" s="1520" t="str">
        <f t="shared" si="23"/>
        <v/>
      </c>
      <c r="AX180" s="1521"/>
      <c r="BC180" s="417"/>
      <c r="BD180" s="417"/>
      <c r="BE180" s="417"/>
      <c r="BF180" s="417"/>
      <c r="BG180" s="417"/>
      <c r="BH180" s="417"/>
      <c r="BI180" s="417"/>
      <c r="BJ180" s="417"/>
    </row>
    <row r="181" spans="1:62" s="418" customFormat="1" ht="13.5" hidden="1" customHeight="1">
      <c r="A181" s="1504">
        <f>'F5 ESTUDIANTES PREVENCIÓN'!D174</f>
        <v>0</v>
      </c>
      <c r="B181" s="1504">
        <f>'F5 ESTUDIANTES PREVENCIÓN'!A174</f>
        <v>0</v>
      </c>
      <c r="C181" s="1511">
        <f>'F5 ESTUDIANTES PREVENCIÓN'!F174</f>
        <v>0</v>
      </c>
      <c r="D181" s="1512">
        <f>'F5 ESTUDIANTES PREVENCIÓN'!G174</f>
        <v>0</v>
      </c>
      <c r="E181" s="1504">
        <f>'F5 ESTUDIANTES PREVENCIÓN'!K174</f>
        <v>0</v>
      </c>
      <c r="F181" s="1504">
        <f>'F5 ESTUDIANTES PREVENCIÓN'!J174</f>
        <v>0</v>
      </c>
      <c r="G181" s="1513">
        <f>'F5 ESTUDIANTES PREVENCIÓN'!L174</f>
        <v>0</v>
      </c>
      <c r="H181" s="1504">
        <f>'F5 ESTUDIANTES PREVENCIÓN'!M174</f>
        <v>0</v>
      </c>
      <c r="I181" s="1514">
        <f>'F5 ESTUDIANTES PREVENCIÓN'!N174</f>
        <v>0</v>
      </c>
      <c r="J181" s="1514">
        <f>'F5 ESTUDIANTES PREVENCIÓN'!O174</f>
        <v>0</v>
      </c>
      <c r="K181" s="1514">
        <f>'F5 ESTUDIANTES PREVENCIÓN'!P174</f>
        <v>0</v>
      </c>
      <c r="L181" s="1515">
        <f>'F5 ESTUDIANTES PREVENCIÓN'!Q174</f>
        <v>0</v>
      </c>
      <c r="M181" s="1511">
        <f>'F5 ESTUDIANTES PREVENCIÓN'!R174</f>
        <v>0</v>
      </c>
      <c r="N181" s="1504">
        <f>'F5 ESTUDIANTES PREVENCIÓN'!T174</f>
        <v>0</v>
      </c>
      <c r="O181" s="1504">
        <f>'F5 ESTUDIANTES PREVENCIÓN'!U174</f>
        <v>0</v>
      </c>
      <c r="P181" s="1504">
        <f>'F5 ESTUDIANTES PREVENCIÓN'!V174</f>
        <v>0</v>
      </c>
      <c r="Q181" s="1504">
        <f>'F5 ESTUDIANTES PREVENCIÓN'!AU174</f>
        <v>0</v>
      </c>
      <c r="R181" s="1516"/>
      <c r="S181" s="1517"/>
      <c r="T181" s="1516"/>
      <c r="U181" s="1518"/>
      <c r="V181" s="1516"/>
      <c r="W181" s="1516"/>
      <c r="X181" s="1516"/>
      <c r="Y181" s="1516"/>
      <c r="Z181" s="1516"/>
      <c r="AA181" s="1516"/>
      <c r="AB181" s="1516"/>
      <c r="AC181" s="1516"/>
      <c r="AD181" s="1516"/>
      <c r="AE181" s="1516"/>
      <c r="AF181" s="1516"/>
      <c r="AG181" s="1516"/>
      <c r="AH181" s="1516"/>
      <c r="AI181" s="1516"/>
      <c r="AJ181" s="1516"/>
      <c r="AK181" s="1516"/>
      <c r="AL181" s="1516"/>
      <c r="AM181" s="1516"/>
      <c r="AN181" s="1516"/>
      <c r="AO181" s="1519">
        <f t="shared" si="19"/>
        <v>0</v>
      </c>
      <c r="AP181" s="1519">
        <f t="shared" si="24"/>
        <v>0</v>
      </c>
      <c r="AQ181" s="1520" t="str">
        <f t="shared" si="20"/>
        <v/>
      </c>
      <c r="AR181" s="1519">
        <f t="shared" si="21"/>
        <v>0</v>
      </c>
      <c r="AS181" s="1519">
        <f t="shared" si="25"/>
        <v>0</v>
      </c>
      <c r="AT181" s="1520" t="str">
        <f t="shared" si="22"/>
        <v/>
      </c>
      <c r="AU181" s="1519">
        <f t="shared" si="26"/>
        <v>0</v>
      </c>
      <c r="AV181" s="1519">
        <f t="shared" si="27"/>
        <v>0</v>
      </c>
      <c r="AW181" s="1520" t="str">
        <f t="shared" si="23"/>
        <v/>
      </c>
      <c r="AX181" s="1521"/>
      <c r="BC181" s="417"/>
      <c r="BD181" s="417"/>
      <c r="BE181" s="417"/>
      <c r="BF181" s="417"/>
      <c r="BG181" s="417"/>
      <c r="BH181" s="417"/>
      <c r="BI181" s="417"/>
      <c r="BJ181" s="417"/>
    </row>
    <row r="182" spans="1:62" s="418" customFormat="1" ht="13.5" hidden="1" customHeight="1">
      <c r="A182" s="1504">
        <f>'F5 ESTUDIANTES PREVENCIÓN'!D175</f>
        <v>0</v>
      </c>
      <c r="B182" s="1504">
        <f>'F5 ESTUDIANTES PREVENCIÓN'!A175</f>
        <v>0</v>
      </c>
      <c r="C182" s="1511">
        <f>'F5 ESTUDIANTES PREVENCIÓN'!F175</f>
        <v>0</v>
      </c>
      <c r="D182" s="1512">
        <f>'F5 ESTUDIANTES PREVENCIÓN'!G175</f>
        <v>0</v>
      </c>
      <c r="E182" s="1504">
        <f>'F5 ESTUDIANTES PREVENCIÓN'!K175</f>
        <v>0</v>
      </c>
      <c r="F182" s="1504">
        <f>'F5 ESTUDIANTES PREVENCIÓN'!J175</f>
        <v>0</v>
      </c>
      <c r="G182" s="1513">
        <f>'F5 ESTUDIANTES PREVENCIÓN'!L175</f>
        <v>0</v>
      </c>
      <c r="H182" s="1504">
        <f>'F5 ESTUDIANTES PREVENCIÓN'!M175</f>
        <v>0</v>
      </c>
      <c r="I182" s="1514">
        <f>'F5 ESTUDIANTES PREVENCIÓN'!N175</f>
        <v>0</v>
      </c>
      <c r="J182" s="1514">
        <f>'F5 ESTUDIANTES PREVENCIÓN'!O175</f>
        <v>0</v>
      </c>
      <c r="K182" s="1514">
        <f>'F5 ESTUDIANTES PREVENCIÓN'!P175</f>
        <v>0</v>
      </c>
      <c r="L182" s="1515">
        <f>'F5 ESTUDIANTES PREVENCIÓN'!Q175</f>
        <v>0</v>
      </c>
      <c r="M182" s="1511">
        <f>'F5 ESTUDIANTES PREVENCIÓN'!R175</f>
        <v>0</v>
      </c>
      <c r="N182" s="1504">
        <f>'F5 ESTUDIANTES PREVENCIÓN'!T175</f>
        <v>0</v>
      </c>
      <c r="O182" s="1504">
        <f>'F5 ESTUDIANTES PREVENCIÓN'!U175</f>
        <v>0</v>
      </c>
      <c r="P182" s="1504">
        <f>'F5 ESTUDIANTES PREVENCIÓN'!V175</f>
        <v>0</v>
      </c>
      <c r="Q182" s="1504">
        <f>'F5 ESTUDIANTES PREVENCIÓN'!AU175</f>
        <v>0</v>
      </c>
      <c r="R182" s="1516"/>
      <c r="S182" s="1517"/>
      <c r="T182" s="1516"/>
      <c r="U182" s="1518"/>
      <c r="V182" s="1516"/>
      <c r="W182" s="1516"/>
      <c r="X182" s="1516"/>
      <c r="Y182" s="1516"/>
      <c r="Z182" s="1516"/>
      <c r="AA182" s="1516"/>
      <c r="AB182" s="1516"/>
      <c r="AC182" s="1516"/>
      <c r="AD182" s="1516"/>
      <c r="AE182" s="1516"/>
      <c r="AF182" s="1516"/>
      <c r="AG182" s="1516"/>
      <c r="AH182" s="1516"/>
      <c r="AI182" s="1516"/>
      <c r="AJ182" s="1516"/>
      <c r="AK182" s="1516"/>
      <c r="AL182" s="1516"/>
      <c r="AM182" s="1516"/>
      <c r="AN182" s="1516"/>
      <c r="AO182" s="1519">
        <f t="shared" si="19"/>
        <v>0</v>
      </c>
      <c r="AP182" s="1519">
        <f t="shared" si="24"/>
        <v>0</v>
      </c>
      <c r="AQ182" s="1520" t="str">
        <f t="shared" si="20"/>
        <v/>
      </c>
      <c r="AR182" s="1519">
        <f t="shared" si="21"/>
        <v>0</v>
      </c>
      <c r="AS182" s="1519">
        <f t="shared" si="25"/>
        <v>0</v>
      </c>
      <c r="AT182" s="1520" t="str">
        <f t="shared" si="22"/>
        <v/>
      </c>
      <c r="AU182" s="1519">
        <f t="shared" si="26"/>
        <v>0</v>
      </c>
      <c r="AV182" s="1519">
        <f t="shared" si="27"/>
        <v>0</v>
      </c>
      <c r="AW182" s="1520" t="str">
        <f t="shared" si="23"/>
        <v/>
      </c>
      <c r="AX182" s="1521"/>
      <c r="BC182" s="417"/>
      <c r="BD182" s="417"/>
      <c r="BE182" s="417"/>
      <c r="BF182" s="417"/>
      <c r="BG182" s="417"/>
      <c r="BH182" s="417"/>
      <c r="BI182" s="417"/>
      <c r="BJ182" s="417"/>
    </row>
    <row r="183" spans="1:62" s="418" customFormat="1" ht="13.5" hidden="1" customHeight="1">
      <c r="A183" s="1504">
        <f>'F5 ESTUDIANTES PREVENCIÓN'!D176</f>
        <v>0</v>
      </c>
      <c r="B183" s="1504">
        <f>'F5 ESTUDIANTES PREVENCIÓN'!A176</f>
        <v>0</v>
      </c>
      <c r="C183" s="1511">
        <f>'F5 ESTUDIANTES PREVENCIÓN'!F176</f>
        <v>0</v>
      </c>
      <c r="D183" s="1512">
        <f>'F5 ESTUDIANTES PREVENCIÓN'!G176</f>
        <v>0</v>
      </c>
      <c r="E183" s="1504">
        <f>'F5 ESTUDIANTES PREVENCIÓN'!K176</f>
        <v>0</v>
      </c>
      <c r="F183" s="1504">
        <f>'F5 ESTUDIANTES PREVENCIÓN'!J176</f>
        <v>0</v>
      </c>
      <c r="G183" s="1513">
        <f>'F5 ESTUDIANTES PREVENCIÓN'!L176</f>
        <v>0</v>
      </c>
      <c r="H183" s="1504">
        <f>'F5 ESTUDIANTES PREVENCIÓN'!M176</f>
        <v>0</v>
      </c>
      <c r="I183" s="1514">
        <f>'F5 ESTUDIANTES PREVENCIÓN'!N176</f>
        <v>0</v>
      </c>
      <c r="J183" s="1514">
        <f>'F5 ESTUDIANTES PREVENCIÓN'!O176</f>
        <v>0</v>
      </c>
      <c r="K183" s="1514">
        <f>'F5 ESTUDIANTES PREVENCIÓN'!P176</f>
        <v>0</v>
      </c>
      <c r="L183" s="1515">
        <f>'F5 ESTUDIANTES PREVENCIÓN'!Q176</f>
        <v>0</v>
      </c>
      <c r="M183" s="1511">
        <f>'F5 ESTUDIANTES PREVENCIÓN'!R176</f>
        <v>0</v>
      </c>
      <c r="N183" s="1504">
        <f>'F5 ESTUDIANTES PREVENCIÓN'!T176</f>
        <v>0</v>
      </c>
      <c r="O183" s="1504">
        <f>'F5 ESTUDIANTES PREVENCIÓN'!U176</f>
        <v>0</v>
      </c>
      <c r="P183" s="1504">
        <f>'F5 ESTUDIANTES PREVENCIÓN'!V176</f>
        <v>0</v>
      </c>
      <c r="Q183" s="1504">
        <f>'F5 ESTUDIANTES PREVENCIÓN'!AU176</f>
        <v>0</v>
      </c>
      <c r="R183" s="1516"/>
      <c r="S183" s="1517"/>
      <c r="T183" s="1516"/>
      <c r="U183" s="1518"/>
      <c r="V183" s="1516"/>
      <c r="W183" s="1516"/>
      <c r="X183" s="1516"/>
      <c r="Y183" s="1516"/>
      <c r="Z183" s="1516"/>
      <c r="AA183" s="1516"/>
      <c r="AB183" s="1516"/>
      <c r="AC183" s="1516"/>
      <c r="AD183" s="1516"/>
      <c r="AE183" s="1516"/>
      <c r="AF183" s="1516"/>
      <c r="AG183" s="1516"/>
      <c r="AH183" s="1516"/>
      <c r="AI183" s="1516"/>
      <c r="AJ183" s="1516"/>
      <c r="AK183" s="1516"/>
      <c r="AL183" s="1516"/>
      <c r="AM183" s="1516"/>
      <c r="AN183" s="1516"/>
      <c r="AO183" s="1519">
        <f t="shared" si="19"/>
        <v>0</v>
      </c>
      <c r="AP183" s="1519">
        <f t="shared" si="24"/>
        <v>0</v>
      </c>
      <c r="AQ183" s="1520" t="str">
        <f t="shared" si="20"/>
        <v/>
      </c>
      <c r="AR183" s="1519">
        <f t="shared" si="21"/>
        <v>0</v>
      </c>
      <c r="AS183" s="1519">
        <f t="shared" si="25"/>
        <v>0</v>
      </c>
      <c r="AT183" s="1520" t="str">
        <f t="shared" si="22"/>
        <v/>
      </c>
      <c r="AU183" s="1519">
        <f t="shared" si="26"/>
        <v>0</v>
      </c>
      <c r="AV183" s="1519">
        <f t="shared" si="27"/>
        <v>0</v>
      </c>
      <c r="AW183" s="1520" t="str">
        <f t="shared" si="23"/>
        <v/>
      </c>
      <c r="AX183" s="1521"/>
      <c r="BC183" s="417"/>
      <c r="BD183" s="417"/>
      <c r="BE183" s="417"/>
      <c r="BF183" s="417"/>
      <c r="BG183" s="417"/>
      <c r="BH183" s="417"/>
      <c r="BI183" s="417"/>
      <c r="BJ183" s="417"/>
    </row>
    <row r="184" spans="1:62" s="418" customFormat="1" ht="13.5" hidden="1" customHeight="1">
      <c r="A184" s="1504">
        <f>'F5 ESTUDIANTES PREVENCIÓN'!D177</f>
        <v>0</v>
      </c>
      <c r="B184" s="1504">
        <f>'F5 ESTUDIANTES PREVENCIÓN'!A177</f>
        <v>0</v>
      </c>
      <c r="C184" s="1511">
        <f>'F5 ESTUDIANTES PREVENCIÓN'!F177</f>
        <v>0</v>
      </c>
      <c r="D184" s="1512">
        <f>'F5 ESTUDIANTES PREVENCIÓN'!G177</f>
        <v>0</v>
      </c>
      <c r="E184" s="1504">
        <f>'F5 ESTUDIANTES PREVENCIÓN'!K177</f>
        <v>0</v>
      </c>
      <c r="F184" s="1504">
        <f>'F5 ESTUDIANTES PREVENCIÓN'!J177</f>
        <v>0</v>
      </c>
      <c r="G184" s="1513">
        <f>'F5 ESTUDIANTES PREVENCIÓN'!L177</f>
        <v>0</v>
      </c>
      <c r="H184" s="1504">
        <f>'F5 ESTUDIANTES PREVENCIÓN'!M177</f>
        <v>0</v>
      </c>
      <c r="I184" s="1514">
        <f>'F5 ESTUDIANTES PREVENCIÓN'!N177</f>
        <v>0</v>
      </c>
      <c r="J184" s="1514">
        <f>'F5 ESTUDIANTES PREVENCIÓN'!O177</f>
        <v>0</v>
      </c>
      <c r="K184" s="1514">
        <f>'F5 ESTUDIANTES PREVENCIÓN'!P177</f>
        <v>0</v>
      </c>
      <c r="L184" s="1515">
        <f>'F5 ESTUDIANTES PREVENCIÓN'!Q177</f>
        <v>0</v>
      </c>
      <c r="M184" s="1511">
        <f>'F5 ESTUDIANTES PREVENCIÓN'!R177</f>
        <v>0</v>
      </c>
      <c r="N184" s="1504">
        <f>'F5 ESTUDIANTES PREVENCIÓN'!T177</f>
        <v>0</v>
      </c>
      <c r="O184" s="1504">
        <f>'F5 ESTUDIANTES PREVENCIÓN'!U177</f>
        <v>0</v>
      </c>
      <c r="P184" s="1504">
        <f>'F5 ESTUDIANTES PREVENCIÓN'!V177</f>
        <v>0</v>
      </c>
      <c r="Q184" s="1504">
        <f>'F5 ESTUDIANTES PREVENCIÓN'!AU177</f>
        <v>0</v>
      </c>
      <c r="R184" s="1516"/>
      <c r="S184" s="1517"/>
      <c r="T184" s="1516"/>
      <c r="U184" s="1518"/>
      <c r="V184" s="1516"/>
      <c r="W184" s="1516"/>
      <c r="X184" s="1516"/>
      <c r="Y184" s="1516"/>
      <c r="Z184" s="1516"/>
      <c r="AA184" s="1516"/>
      <c r="AB184" s="1516"/>
      <c r="AC184" s="1516"/>
      <c r="AD184" s="1516"/>
      <c r="AE184" s="1516"/>
      <c r="AF184" s="1516"/>
      <c r="AG184" s="1516"/>
      <c r="AH184" s="1516"/>
      <c r="AI184" s="1516"/>
      <c r="AJ184" s="1516"/>
      <c r="AK184" s="1516"/>
      <c r="AL184" s="1516"/>
      <c r="AM184" s="1516"/>
      <c r="AN184" s="1516"/>
      <c r="AO184" s="1519">
        <f t="shared" si="19"/>
        <v>0</v>
      </c>
      <c r="AP184" s="1519">
        <f t="shared" si="24"/>
        <v>0</v>
      </c>
      <c r="AQ184" s="1520" t="str">
        <f t="shared" si="20"/>
        <v/>
      </c>
      <c r="AR184" s="1519">
        <f t="shared" si="21"/>
        <v>0</v>
      </c>
      <c r="AS184" s="1519">
        <f t="shared" si="25"/>
        <v>0</v>
      </c>
      <c r="AT184" s="1520" t="str">
        <f t="shared" si="22"/>
        <v/>
      </c>
      <c r="AU184" s="1519">
        <f t="shared" si="26"/>
        <v>0</v>
      </c>
      <c r="AV184" s="1519">
        <f t="shared" si="27"/>
        <v>0</v>
      </c>
      <c r="AW184" s="1520" t="str">
        <f t="shared" si="23"/>
        <v/>
      </c>
      <c r="AX184" s="1521"/>
      <c r="BC184" s="417"/>
      <c r="BD184" s="417"/>
      <c r="BE184" s="417"/>
      <c r="BF184" s="417"/>
      <c r="BG184" s="417"/>
      <c r="BH184" s="417"/>
      <c r="BI184" s="417"/>
      <c r="BJ184" s="417"/>
    </row>
    <row r="185" spans="1:62" s="418" customFormat="1" ht="13.5" hidden="1" customHeight="1">
      <c r="A185" s="1504">
        <f>'F5 ESTUDIANTES PREVENCIÓN'!D178</f>
        <v>0</v>
      </c>
      <c r="B185" s="1504">
        <f>'F5 ESTUDIANTES PREVENCIÓN'!A178</f>
        <v>0</v>
      </c>
      <c r="C185" s="1511">
        <f>'F5 ESTUDIANTES PREVENCIÓN'!F178</f>
        <v>0</v>
      </c>
      <c r="D185" s="1512">
        <f>'F5 ESTUDIANTES PREVENCIÓN'!G178</f>
        <v>0</v>
      </c>
      <c r="E185" s="1504">
        <f>'F5 ESTUDIANTES PREVENCIÓN'!K178</f>
        <v>0</v>
      </c>
      <c r="F185" s="1504">
        <f>'F5 ESTUDIANTES PREVENCIÓN'!J178</f>
        <v>0</v>
      </c>
      <c r="G185" s="1513">
        <f>'F5 ESTUDIANTES PREVENCIÓN'!L178</f>
        <v>0</v>
      </c>
      <c r="H185" s="1504">
        <f>'F5 ESTUDIANTES PREVENCIÓN'!M178</f>
        <v>0</v>
      </c>
      <c r="I185" s="1514">
        <f>'F5 ESTUDIANTES PREVENCIÓN'!N178</f>
        <v>0</v>
      </c>
      <c r="J185" s="1514">
        <f>'F5 ESTUDIANTES PREVENCIÓN'!O178</f>
        <v>0</v>
      </c>
      <c r="K185" s="1514">
        <f>'F5 ESTUDIANTES PREVENCIÓN'!P178</f>
        <v>0</v>
      </c>
      <c r="L185" s="1515">
        <f>'F5 ESTUDIANTES PREVENCIÓN'!Q178</f>
        <v>0</v>
      </c>
      <c r="M185" s="1511">
        <f>'F5 ESTUDIANTES PREVENCIÓN'!R178</f>
        <v>0</v>
      </c>
      <c r="N185" s="1504">
        <f>'F5 ESTUDIANTES PREVENCIÓN'!T178</f>
        <v>0</v>
      </c>
      <c r="O185" s="1504">
        <f>'F5 ESTUDIANTES PREVENCIÓN'!U178</f>
        <v>0</v>
      </c>
      <c r="P185" s="1504">
        <f>'F5 ESTUDIANTES PREVENCIÓN'!V178</f>
        <v>0</v>
      </c>
      <c r="Q185" s="1504">
        <f>'F5 ESTUDIANTES PREVENCIÓN'!AU178</f>
        <v>0</v>
      </c>
      <c r="R185" s="1516"/>
      <c r="S185" s="1517"/>
      <c r="T185" s="1516"/>
      <c r="U185" s="1518"/>
      <c r="V185" s="1516"/>
      <c r="W185" s="1516"/>
      <c r="X185" s="1516"/>
      <c r="Y185" s="1516"/>
      <c r="Z185" s="1516"/>
      <c r="AA185" s="1516"/>
      <c r="AB185" s="1516"/>
      <c r="AC185" s="1516"/>
      <c r="AD185" s="1516"/>
      <c r="AE185" s="1516"/>
      <c r="AF185" s="1516"/>
      <c r="AG185" s="1516"/>
      <c r="AH185" s="1516"/>
      <c r="AI185" s="1516"/>
      <c r="AJ185" s="1516"/>
      <c r="AK185" s="1516"/>
      <c r="AL185" s="1516"/>
      <c r="AM185" s="1516"/>
      <c r="AN185" s="1516"/>
      <c r="AO185" s="1519">
        <f t="shared" si="19"/>
        <v>0</v>
      </c>
      <c r="AP185" s="1519">
        <f t="shared" si="24"/>
        <v>0</v>
      </c>
      <c r="AQ185" s="1520" t="str">
        <f t="shared" si="20"/>
        <v/>
      </c>
      <c r="AR185" s="1519">
        <f t="shared" si="21"/>
        <v>0</v>
      </c>
      <c r="AS185" s="1519">
        <f t="shared" si="25"/>
        <v>0</v>
      </c>
      <c r="AT185" s="1520" t="str">
        <f t="shared" si="22"/>
        <v/>
      </c>
      <c r="AU185" s="1519">
        <f t="shared" si="26"/>
        <v>0</v>
      </c>
      <c r="AV185" s="1519">
        <f t="shared" si="27"/>
        <v>0</v>
      </c>
      <c r="AW185" s="1520" t="str">
        <f t="shared" si="23"/>
        <v/>
      </c>
      <c r="AX185" s="1521"/>
      <c r="BC185" s="417"/>
      <c r="BD185" s="417"/>
      <c r="BE185" s="417"/>
      <c r="BF185" s="417"/>
      <c r="BG185" s="417"/>
      <c r="BH185" s="417"/>
      <c r="BI185" s="417"/>
      <c r="BJ185" s="417"/>
    </row>
    <row r="186" spans="1:62" s="418" customFormat="1" ht="13.5" hidden="1" customHeight="1">
      <c r="A186" s="1504">
        <f>'F5 ESTUDIANTES PREVENCIÓN'!D179</f>
        <v>0</v>
      </c>
      <c r="B186" s="1504">
        <f>'F5 ESTUDIANTES PREVENCIÓN'!A179</f>
        <v>0</v>
      </c>
      <c r="C186" s="1511">
        <f>'F5 ESTUDIANTES PREVENCIÓN'!F179</f>
        <v>0</v>
      </c>
      <c r="D186" s="1512">
        <f>'F5 ESTUDIANTES PREVENCIÓN'!G179</f>
        <v>0</v>
      </c>
      <c r="E186" s="1504">
        <f>'F5 ESTUDIANTES PREVENCIÓN'!K179</f>
        <v>0</v>
      </c>
      <c r="F186" s="1504">
        <f>'F5 ESTUDIANTES PREVENCIÓN'!J179</f>
        <v>0</v>
      </c>
      <c r="G186" s="1513">
        <f>'F5 ESTUDIANTES PREVENCIÓN'!L179</f>
        <v>0</v>
      </c>
      <c r="H186" s="1504">
        <f>'F5 ESTUDIANTES PREVENCIÓN'!M179</f>
        <v>0</v>
      </c>
      <c r="I186" s="1514">
        <f>'F5 ESTUDIANTES PREVENCIÓN'!N179</f>
        <v>0</v>
      </c>
      <c r="J186" s="1514">
        <f>'F5 ESTUDIANTES PREVENCIÓN'!O179</f>
        <v>0</v>
      </c>
      <c r="K186" s="1514">
        <f>'F5 ESTUDIANTES PREVENCIÓN'!P179</f>
        <v>0</v>
      </c>
      <c r="L186" s="1515">
        <f>'F5 ESTUDIANTES PREVENCIÓN'!Q179</f>
        <v>0</v>
      </c>
      <c r="M186" s="1511">
        <f>'F5 ESTUDIANTES PREVENCIÓN'!R179</f>
        <v>0</v>
      </c>
      <c r="N186" s="1504">
        <f>'F5 ESTUDIANTES PREVENCIÓN'!T179</f>
        <v>0</v>
      </c>
      <c r="O186" s="1504">
        <f>'F5 ESTUDIANTES PREVENCIÓN'!U179</f>
        <v>0</v>
      </c>
      <c r="P186" s="1504">
        <f>'F5 ESTUDIANTES PREVENCIÓN'!V179</f>
        <v>0</v>
      </c>
      <c r="Q186" s="1504">
        <f>'F5 ESTUDIANTES PREVENCIÓN'!AU179</f>
        <v>0</v>
      </c>
      <c r="R186" s="1516"/>
      <c r="S186" s="1517"/>
      <c r="T186" s="1516"/>
      <c r="U186" s="1518"/>
      <c r="V186" s="1516"/>
      <c r="W186" s="1516"/>
      <c r="X186" s="1516"/>
      <c r="Y186" s="1516"/>
      <c r="Z186" s="1516"/>
      <c r="AA186" s="1516"/>
      <c r="AB186" s="1516"/>
      <c r="AC186" s="1516"/>
      <c r="AD186" s="1516"/>
      <c r="AE186" s="1516"/>
      <c r="AF186" s="1516"/>
      <c r="AG186" s="1516"/>
      <c r="AH186" s="1516"/>
      <c r="AI186" s="1516"/>
      <c r="AJ186" s="1516"/>
      <c r="AK186" s="1516"/>
      <c r="AL186" s="1516"/>
      <c r="AM186" s="1516"/>
      <c r="AN186" s="1516"/>
      <c r="AO186" s="1519">
        <f t="shared" si="19"/>
        <v>0</v>
      </c>
      <c r="AP186" s="1519">
        <f t="shared" si="24"/>
        <v>0</v>
      </c>
      <c r="AQ186" s="1520" t="str">
        <f t="shared" si="20"/>
        <v/>
      </c>
      <c r="AR186" s="1519">
        <f t="shared" si="21"/>
        <v>0</v>
      </c>
      <c r="AS186" s="1519">
        <f t="shared" si="25"/>
        <v>0</v>
      </c>
      <c r="AT186" s="1520" t="str">
        <f t="shared" si="22"/>
        <v/>
      </c>
      <c r="AU186" s="1519">
        <f t="shared" si="26"/>
        <v>0</v>
      </c>
      <c r="AV186" s="1519">
        <f t="shared" si="27"/>
        <v>0</v>
      </c>
      <c r="AW186" s="1520" t="str">
        <f t="shared" si="23"/>
        <v/>
      </c>
      <c r="AX186" s="1521"/>
      <c r="BC186" s="417"/>
      <c r="BD186" s="417"/>
      <c r="BE186" s="417"/>
      <c r="BF186" s="417"/>
      <c r="BG186" s="417"/>
      <c r="BH186" s="417"/>
      <c r="BI186" s="417"/>
      <c r="BJ186" s="417"/>
    </row>
    <row r="187" spans="1:62" s="418" customFormat="1" ht="13.5" hidden="1" customHeight="1">
      <c r="A187" s="1504">
        <f>'F5 ESTUDIANTES PREVENCIÓN'!D180</f>
        <v>0</v>
      </c>
      <c r="B187" s="1504">
        <f>'F5 ESTUDIANTES PREVENCIÓN'!A180</f>
        <v>0</v>
      </c>
      <c r="C187" s="1511">
        <f>'F5 ESTUDIANTES PREVENCIÓN'!F180</f>
        <v>0</v>
      </c>
      <c r="D187" s="1512">
        <f>'F5 ESTUDIANTES PREVENCIÓN'!G180</f>
        <v>0</v>
      </c>
      <c r="E187" s="1504">
        <f>'F5 ESTUDIANTES PREVENCIÓN'!K180</f>
        <v>0</v>
      </c>
      <c r="F187" s="1504">
        <f>'F5 ESTUDIANTES PREVENCIÓN'!J180</f>
        <v>0</v>
      </c>
      <c r="G187" s="1513">
        <f>'F5 ESTUDIANTES PREVENCIÓN'!L180</f>
        <v>0</v>
      </c>
      <c r="H187" s="1504">
        <f>'F5 ESTUDIANTES PREVENCIÓN'!M180</f>
        <v>0</v>
      </c>
      <c r="I187" s="1514">
        <f>'F5 ESTUDIANTES PREVENCIÓN'!N180</f>
        <v>0</v>
      </c>
      <c r="J187" s="1514">
        <f>'F5 ESTUDIANTES PREVENCIÓN'!O180</f>
        <v>0</v>
      </c>
      <c r="K187" s="1514">
        <f>'F5 ESTUDIANTES PREVENCIÓN'!P180</f>
        <v>0</v>
      </c>
      <c r="L187" s="1515">
        <f>'F5 ESTUDIANTES PREVENCIÓN'!Q180</f>
        <v>0</v>
      </c>
      <c r="M187" s="1511">
        <f>'F5 ESTUDIANTES PREVENCIÓN'!R180</f>
        <v>0</v>
      </c>
      <c r="N187" s="1504">
        <f>'F5 ESTUDIANTES PREVENCIÓN'!T180</f>
        <v>0</v>
      </c>
      <c r="O187" s="1504">
        <f>'F5 ESTUDIANTES PREVENCIÓN'!U180</f>
        <v>0</v>
      </c>
      <c r="P187" s="1504">
        <f>'F5 ESTUDIANTES PREVENCIÓN'!V180</f>
        <v>0</v>
      </c>
      <c r="Q187" s="1504">
        <f>'F5 ESTUDIANTES PREVENCIÓN'!AU180</f>
        <v>0</v>
      </c>
      <c r="R187" s="1516"/>
      <c r="S187" s="1517"/>
      <c r="T187" s="1516"/>
      <c r="U187" s="1518"/>
      <c r="V187" s="1516"/>
      <c r="W187" s="1516"/>
      <c r="X187" s="1516"/>
      <c r="Y187" s="1516"/>
      <c r="Z187" s="1516"/>
      <c r="AA187" s="1516"/>
      <c r="AB187" s="1516"/>
      <c r="AC187" s="1516"/>
      <c r="AD187" s="1516"/>
      <c r="AE187" s="1516"/>
      <c r="AF187" s="1516"/>
      <c r="AG187" s="1516"/>
      <c r="AH187" s="1516"/>
      <c r="AI187" s="1516"/>
      <c r="AJ187" s="1516"/>
      <c r="AK187" s="1516"/>
      <c r="AL187" s="1516"/>
      <c r="AM187" s="1516"/>
      <c r="AN187" s="1516"/>
      <c r="AO187" s="1519">
        <f t="shared" si="19"/>
        <v>0</v>
      </c>
      <c r="AP187" s="1519">
        <f t="shared" si="24"/>
        <v>0</v>
      </c>
      <c r="AQ187" s="1520" t="str">
        <f t="shared" si="20"/>
        <v/>
      </c>
      <c r="AR187" s="1519">
        <f t="shared" si="21"/>
        <v>0</v>
      </c>
      <c r="AS187" s="1519">
        <f t="shared" si="25"/>
        <v>0</v>
      </c>
      <c r="AT187" s="1520" t="str">
        <f t="shared" si="22"/>
        <v/>
      </c>
      <c r="AU187" s="1519">
        <f t="shared" si="26"/>
        <v>0</v>
      </c>
      <c r="AV187" s="1519">
        <f t="shared" si="27"/>
        <v>0</v>
      </c>
      <c r="AW187" s="1520" t="str">
        <f t="shared" si="23"/>
        <v/>
      </c>
      <c r="AX187" s="1521"/>
      <c r="BC187" s="417"/>
      <c r="BD187" s="417"/>
      <c r="BE187" s="417"/>
      <c r="BF187" s="417"/>
      <c r="BG187" s="417"/>
      <c r="BH187" s="417"/>
      <c r="BI187" s="417"/>
      <c r="BJ187" s="417"/>
    </row>
    <row r="188" spans="1:62" s="418" customFormat="1" ht="13.5" hidden="1" customHeight="1">
      <c r="A188" s="1504">
        <f>'F5 ESTUDIANTES PREVENCIÓN'!D181</f>
        <v>0</v>
      </c>
      <c r="B188" s="1504">
        <f>'F5 ESTUDIANTES PREVENCIÓN'!A181</f>
        <v>0</v>
      </c>
      <c r="C188" s="1511">
        <f>'F5 ESTUDIANTES PREVENCIÓN'!F181</f>
        <v>0</v>
      </c>
      <c r="D188" s="1512">
        <f>'F5 ESTUDIANTES PREVENCIÓN'!G181</f>
        <v>0</v>
      </c>
      <c r="E188" s="1504">
        <f>'F5 ESTUDIANTES PREVENCIÓN'!K181</f>
        <v>0</v>
      </c>
      <c r="F188" s="1504">
        <f>'F5 ESTUDIANTES PREVENCIÓN'!J181</f>
        <v>0</v>
      </c>
      <c r="G188" s="1513">
        <f>'F5 ESTUDIANTES PREVENCIÓN'!L181</f>
        <v>0</v>
      </c>
      <c r="H188" s="1504">
        <f>'F5 ESTUDIANTES PREVENCIÓN'!M181</f>
        <v>0</v>
      </c>
      <c r="I188" s="1514">
        <f>'F5 ESTUDIANTES PREVENCIÓN'!N181</f>
        <v>0</v>
      </c>
      <c r="J188" s="1514">
        <f>'F5 ESTUDIANTES PREVENCIÓN'!O181</f>
        <v>0</v>
      </c>
      <c r="K188" s="1514">
        <f>'F5 ESTUDIANTES PREVENCIÓN'!P181</f>
        <v>0</v>
      </c>
      <c r="L188" s="1515">
        <f>'F5 ESTUDIANTES PREVENCIÓN'!Q181</f>
        <v>0</v>
      </c>
      <c r="M188" s="1511">
        <f>'F5 ESTUDIANTES PREVENCIÓN'!R181</f>
        <v>0</v>
      </c>
      <c r="N188" s="1504">
        <f>'F5 ESTUDIANTES PREVENCIÓN'!T181</f>
        <v>0</v>
      </c>
      <c r="O188" s="1504">
        <f>'F5 ESTUDIANTES PREVENCIÓN'!U181</f>
        <v>0</v>
      </c>
      <c r="P188" s="1504">
        <f>'F5 ESTUDIANTES PREVENCIÓN'!V181</f>
        <v>0</v>
      </c>
      <c r="Q188" s="1504">
        <f>'F5 ESTUDIANTES PREVENCIÓN'!AU181</f>
        <v>0</v>
      </c>
      <c r="R188" s="1516"/>
      <c r="S188" s="1517"/>
      <c r="T188" s="1516"/>
      <c r="U188" s="1518"/>
      <c r="V188" s="1516"/>
      <c r="W188" s="1516"/>
      <c r="X188" s="1516"/>
      <c r="Y188" s="1516"/>
      <c r="Z188" s="1516"/>
      <c r="AA188" s="1516"/>
      <c r="AB188" s="1516"/>
      <c r="AC188" s="1516"/>
      <c r="AD188" s="1516"/>
      <c r="AE188" s="1516"/>
      <c r="AF188" s="1516"/>
      <c r="AG188" s="1516"/>
      <c r="AH188" s="1516"/>
      <c r="AI188" s="1516"/>
      <c r="AJ188" s="1516"/>
      <c r="AK188" s="1516"/>
      <c r="AL188" s="1516"/>
      <c r="AM188" s="1516"/>
      <c r="AN188" s="1516"/>
      <c r="AO188" s="1519">
        <f t="shared" si="19"/>
        <v>0</v>
      </c>
      <c r="AP188" s="1519">
        <f t="shared" si="24"/>
        <v>0</v>
      </c>
      <c r="AQ188" s="1520" t="str">
        <f t="shared" si="20"/>
        <v/>
      </c>
      <c r="AR188" s="1519">
        <f t="shared" si="21"/>
        <v>0</v>
      </c>
      <c r="AS188" s="1519">
        <f t="shared" si="25"/>
        <v>0</v>
      </c>
      <c r="AT188" s="1520" t="str">
        <f t="shared" si="22"/>
        <v/>
      </c>
      <c r="AU188" s="1519">
        <f t="shared" si="26"/>
        <v>0</v>
      </c>
      <c r="AV188" s="1519">
        <f t="shared" si="27"/>
        <v>0</v>
      </c>
      <c r="AW188" s="1520" t="str">
        <f t="shared" si="23"/>
        <v/>
      </c>
      <c r="AX188" s="1521"/>
      <c r="BC188" s="417"/>
      <c r="BD188" s="417"/>
      <c r="BE188" s="417"/>
      <c r="BF188" s="417"/>
      <c r="BG188" s="417"/>
      <c r="BH188" s="417"/>
      <c r="BI188" s="417"/>
      <c r="BJ188" s="417"/>
    </row>
    <row r="189" spans="1:62" s="418" customFormat="1" ht="13.5" hidden="1" customHeight="1">
      <c r="A189" s="1504">
        <f>'F5 ESTUDIANTES PREVENCIÓN'!D182</f>
        <v>0</v>
      </c>
      <c r="B189" s="1504">
        <f>'F5 ESTUDIANTES PREVENCIÓN'!A182</f>
        <v>0</v>
      </c>
      <c r="C189" s="1511">
        <f>'F5 ESTUDIANTES PREVENCIÓN'!F182</f>
        <v>0</v>
      </c>
      <c r="D189" s="1512">
        <f>'F5 ESTUDIANTES PREVENCIÓN'!G182</f>
        <v>0</v>
      </c>
      <c r="E189" s="1504">
        <f>'F5 ESTUDIANTES PREVENCIÓN'!K182</f>
        <v>0</v>
      </c>
      <c r="F189" s="1504">
        <f>'F5 ESTUDIANTES PREVENCIÓN'!J182</f>
        <v>0</v>
      </c>
      <c r="G189" s="1513">
        <f>'F5 ESTUDIANTES PREVENCIÓN'!L182</f>
        <v>0</v>
      </c>
      <c r="H189" s="1504">
        <f>'F5 ESTUDIANTES PREVENCIÓN'!M182</f>
        <v>0</v>
      </c>
      <c r="I189" s="1514">
        <f>'F5 ESTUDIANTES PREVENCIÓN'!N182</f>
        <v>0</v>
      </c>
      <c r="J189" s="1514">
        <f>'F5 ESTUDIANTES PREVENCIÓN'!O182</f>
        <v>0</v>
      </c>
      <c r="K189" s="1514">
        <f>'F5 ESTUDIANTES PREVENCIÓN'!P182</f>
        <v>0</v>
      </c>
      <c r="L189" s="1515">
        <f>'F5 ESTUDIANTES PREVENCIÓN'!Q182</f>
        <v>0</v>
      </c>
      <c r="M189" s="1511">
        <f>'F5 ESTUDIANTES PREVENCIÓN'!R182</f>
        <v>0</v>
      </c>
      <c r="N189" s="1504">
        <f>'F5 ESTUDIANTES PREVENCIÓN'!T182</f>
        <v>0</v>
      </c>
      <c r="O189" s="1504">
        <f>'F5 ESTUDIANTES PREVENCIÓN'!U182</f>
        <v>0</v>
      </c>
      <c r="P189" s="1504">
        <f>'F5 ESTUDIANTES PREVENCIÓN'!V182</f>
        <v>0</v>
      </c>
      <c r="Q189" s="1504">
        <f>'F5 ESTUDIANTES PREVENCIÓN'!AU182</f>
        <v>0</v>
      </c>
      <c r="R189" s="1516"/>
      <c r="S189" s="1517"/>
      <c r="T189" s="1516"/>
      <c r="U189" s="1518"/>
      <c r="V189" s="1516"/>
      <c r="W189" s="1516"/>
      <c r="X189" s="1516"/>
      <c r="Y189" s="1516"/>
      <c r="Z189" s="1516"/>
      <c r="AA189" s="1516"/>
      <c r="AB189" s="1516"/>
      <c r="AC189" s="1516"/>
      <c r="AD189" s="1516"/>
      <c r="AE189" s="1516"/>
      <c r="AF189" s="1516"/>
      <c r="AG189" s="1516"/>
      <c r="AH189" s="1516"/>
      <c r="AI189" s="1516"/>
      <c r="AJ189" s="1516"/>
      <c r="AK189" s="1516"/>
      <c r="AL189" s="1516"/>
      <c r="AM189" s="1516"/>
      <c r="AN189" s="1516"/>
      <c r="AO189" s="1519">
        <f t="shared" si="19"/>
        <v>0</v>
      </c>
      <c r="AP189" s="1519">
        <f t="shared" si="24"/>
        <v>0</v>
      </c>
      <c r="AQ189" s="1520" t="str">
        <f t="shared" si="20"/>
        <v/>
      </c>
      <c r="AR189" s="1519">
        <f t="shared" si="21"/>
        <v>0</v>
      </c>
      <c r="AS189" s="1519">
        <f t="shared" si="25"/>
        <v>0</v>
      </c>
      <c r="AT189" s="1520" t="str">
        <f t="shared" si="22"/>
        <v/>
      </c>
      <c r="AU189" s="1519">
        <f t="shared" si="26"/>
        <v>0</v>
      </c>
      <c r="AV189" s="1519">
        <f t="shared" si="27"/>
        <v>0</v>
      </c>
      <c r="AW189" s="1520" t="str">
        <f t="shared" si="23"/>
        <v/>
      </c>
      <c r="AX189" s="1521"/>
      <c r="BC189" s="417"/>
      <c r="BD189" s="417"/>
      <c r="BE189" s="417"/>
      <c r="BF189" s="417"/>
      <c r="BG189" s="417"/>
      <c r="BH189" s="417"/>
      <c r="BI189" s="417"/>
      <c r="BJ189" s="417"/>
    </row>
    <row r="190" spans="1:62" s="418" customFormat="1" ht="13.5" hidden="1" customHeight="1">
      <c r="A190" s="1504">
        <f>'F5 ESTUDIANTES PREVENCIÓN'!D183</f>
        <v>0</v>
      </c>
      <c r="B190" s="1504">
        <f>'F5 ESTUDIANTES PREVENCIÓN'!A183</f>
        <v>0</v>
      </c>
      <c r="C190" s="1511">
        <f>'F5 ESTUDIANTES PREVENCIÓN'!F183</f>
        <v>0</v>
      </c>
      <c r="D190" s="1512">
        <f>'F5 ESTUDIANTES PREVENCIÓN'!G183</f>
        <v>0</v>
      </c>
      <c r="E190" s="1504">
        <f>'F5 ESTUDIANTES PREVENCIÓN'!K183</f>
        <v>0</v>
      </c>
      <c r="F190" s="1504">
        <f>'F5 ESTUDIANTES PREVENCIÓN'!J183</f>
        <v>0</v>
      </c>
      <c r="G190" s="1513">
        <f>'F5 ESTUDIANTES PREVENCIÓN'!L183</f>
        <v>0</v>
      </c>
      <c r="H190" s="1504">
        <f>'F5 ESTUDIANTES PREVENCIÓN'!M183</f>
        <v>0</v>
      </c>
      <c r="I190" s="1514">
        <f>'F5 ESTUDIANTES PREVENCIÓN'!N183</f>
        <v>0</v>
      </c>
      <c r="J190" s="1514">
        <f>'F5 ESTUDIANTES PREVENCIÓN'!O183</f>
        <v>0</v>
      </c>
      <c r="K190" s="1514">
        <f>'F5 ESTUDIANTES PREVENCIÓN'!P183</f>
        <v>0</v>
      </c>
      <c r="L190" s="1515">
        <f>'F5 ESTUDIANTES PREVENCIÓN'!Q183</f>
        <v>0</v>
      </c>
      <c r="M190" s="1511">
        <f>'F5 ESTUDIANTES PREVENCIÓN'!R183</f>
        <v>0</v>
      </c>
      <c r="N190" s="1504">
        <f>'F5 ESTUDIANTES PREVENCIÓN'!T183</f>
        <v>0</v>
      </c>
      <c r="O190" s="1504">
        <f>'F5 ESTUDIANTES PREVENCIÓN'!U183</f>
        <v>0</v>
      </c>
      <c r="P190" s="1504">
        <f>'F5 ESTUDIANTES PREVENCIÓN'!V183</f>
        <v>0</v>
      </c>
      <c r="Q190" s="1504">
        <f>'F5 ESTUDIANTES PREVENCIÓN'!AU183</f>
        <v>0</v>
      </c>
      <c r="R190" s="1516"/>
      <c r="S190" s="1517"/>
      <c r="T190" s="1516"/>
      <c r="U190" s="1518"/>
      <c r="V190" s="1516"/>
      <c r="W190" s="1516"/>
      <c r="X190" s="1516"/>
      <c r="Y190" s="1516"/>
      <c r="Z190" s="1516"/>
      <c r="AA190" s="1516"/>
      <c r="AB190" s="1516"/>
      <c r="AC190" s="1516"/>
      <c r="AD190" s="1516"/>
      <c r="AE190" s="1516"/>
      <c r="AF190" s="1516"/>
      <c r="AG190" s="1516"/>
      <c r="AH190" s="1516"/>
      <c r="AI190" s="1516"/>
      <c r="AJ190" s="1516"/>
      <c r="AK190" s="1516"/>
      <c r="AL190" s="1516"/>
      <c r="AM190" s="1516"/>
      <c r="AN190" s="1516"/>
      <c r="AO190" s="1519">
        <f t="shared" si="19"/>
        <v>0</v>
      </c>
      <c r="AP190" s="1519">
        <f t="shared" si="24"/>
        <v>0</v>
      </c>
      <c r="AQ190" s="1520" t="str">
        <f t="shared" si="20"/>
        <v/>
      </c>
      <c r="AR190" s="1519">
        <f t="shared" si="21"/>
        <v>0</v>
      </c>
      <c r="AS190" s="1519">
        <f t="shared" si="25"/>
        <v>0</v>
      </c>
      <c r="AT190" s="1520" t="str">
        <f t="shared" si="22"/>
        <v/>
      </c>
      <c r="AU190" s="1519">
        <f t="shared" si="26"/>
        <v>0</v>
      </c>
      <c r="AV190" s="1519">
        <f t="shared" si="27"/>
        <v>0</v>
      </c>
      <c r="AW190" s="1520" t="str">
        <f t="shared" si="23"/>
        <v/>
      </c>
      <c r="AX190" s="1521"/>
      <c r="BC190" s="417"/>
      <c r="BD190" s="417"/>
      <c r="BE190" s="417"/>
      <c r="BF190" s="417"/>
      <c r="BG190" s="417"/>
      <c r="BH190" s="417"/>
      <c r="BI190" s="417"/>
      <c r="BJ190" s="417"/>
    </row>
    <row r="191" spans="1:62" s="418" customFormat="1" ht="13.5" hidden="1" customHeight="1">
      <c r="A191" s="1504">
        <f>'F5 ESTUDIANTES PREVENCIÓN'!D184</f>
        <v>0</v>
      </c>
      <c r="B191" s="1504">
        <f>'F5 ESTUDIANTES PREVENCIÓN'!A184</f>
        <v>0</v>
      </c>
      <c r="C191" s="1511">
        <f>'F5 ESTUDIANTES PREVENCIÓN'!F184</f>
        <v>0</v>
      </c>
      <c r="D191" s="1512">
        <f>'F5 ESTUDIANTES PREVENCIÓN'!G184</f>
        <v>0</v>
      </c>
      <c r="E191" s="1504">
        <f>'F5 ESTUDIANTES PREVENCIÓN'!K184</f>
        <v>0</v>
      </c>
      <c r="F191" s="1504">
        <f>'F5 ESTUDIANTES PREVENCIÓN'!J184</f>
        <v>0</v>
      </c>
      <c r="G191" s="1513">
        <f>'F5 ESTUDIANTES PREVENCIÓN'!L184</f>
        <v>0</v>
      </c>
      <c r="H191" s="1504">
        <f>'F5 ESTUDIANTES PREVENCIÓN'!M184</f>
        <v>0</v>
      </c>
      <c r="I191" s="1514">
        <f>'F5 ESTUDIANTES PREVENCIÓN'!N184</f>
        <v>0</v>
      </c>
      <c r="J191" s="1514">
        <f>'F5 ESTUDIANTES PREVENCIÓN'!O184</f>
        <v>0</v>
      </c>
      <c r="K191" s="1514">
        <f>'F5 ESTUDIANTES PREVENCIÓN'!P184</f>
        <v>0</v>
      </c>
      <c r="L191" s="1515">
        <f>'F5 ESTUDIANTES PREVENCIÓN'!Q184</f>
        <v>0</v>
      </c>
      <c r="M191" s="1511">
        <f>'F5 ESTUDIANTES PREVENCIÓN'!R184</f>
        <v>0</v>
      </c>
      <c r="N191" s="1504">
        <f>'F5 ESTUDIANTES PREVENCIÓN'!T184</f>
        <v>0</v>
      </c>
      <c r="O191" s="1504">
        <f>'F5 ESTUDIANTES PREVENCIÓN'!U184</f>
        <v>0</v>
      </c>
      <c r="P191" s="1504">
        <f>'F5 ESTUDIANTES PREVENCIÓN'!V184</f>
        <v>0</v>
      </c>
      <c r="Q191" s="1504">
        <f>'F5 ESTUDIANTES PREVENCIÓN'!AU184</f>
        <v>0</v>
      </c>
      <c r="R191" s="1516"/>
      <c r="S191" s="1517"/>
      <c r="T191" s="1516"/>
      <c r="U191" s="1518"/>
      <c r="V191" s="1516"/>
      <c r="W191" s="1516"/>
      <c r="X191" s="1516"/>
      <c r="Y191" s="1516"/>
      <c r="Z191" s="1516"/>
      <c r="AA191" s="1516"/>
      <c r="AB191" s="1516"/>
      <c r="AC191" s="1516"/>
      <c r="AD191" s="1516"/>
      <c r="AE191" s="1516"/>
      <c r="AF191" s="1516"/>
      <c r="AG191" s="1516"/>
      <c r="AH191" s="1516"/>
      <c r="AI191" s="1516"/>
      <c r="AJ191" s="1516"/>
      <c r="AK191" s="1516"/>
      <c r="AL191" s="1516"/>
      <c r="AM191" s="1516"/>
      <c r="AN191" s="1516"/>
      <c r="AO191" s="1519">
        <f t="shared" si="19"/>
        <v>0</v>
      </c>
      <c r="AP191" s="1519">
        <f t="shared" si="24"/>
        <v>0</v>
      </c>
      <c r="AQ191" s="1520" t="str">
        <f t="shared" si="20"/>
        <v/>
      </c>
      <c r="AR191" s="1519">
        <f t="shared" si="21"/>
        <v>0</v>
      </c>
      <c r="AS191" s="1519">
        <f t="shared" si="25"/>
        <v>0</v>
      </c>
      <c r="AT191" s="1520" t="str">
        <f t="shared" si="22"/>
        <v/>
      </c>
      <c r="AU191" s="1519">
        <f t="shared" si="26"/>
        <v>0</v>
      </c>
      <c r="AV191" s="1519">
        <f t="shared" si="27"/>
        <v>0</v>
      </c>
      <c r="AW191" s="1520" t="str">
        <f t="shared" si="23"/>
        <v/>
      </c>
      <c r="AX191" s="1521"/>
      <c r="BC191" s="417"/>
      <c r="BD191" s="417"/>
      <c r="BE191" s="417"/>
      <c r="BF191" s="417"/>
      <c r="BG191" s="417"/>
      <c r="BH191" s="417"/>
      <c r="BI191" s="417"/>
      <c r="BJ191" s="417"/>
    </row>
    <row r="192" spans="1:62" s="418" customFormat="1" ht="13.5" hidden="1" customHeight="1">
      <c r="A192" s="1504">
        <f>'F5 ESTUDIANTES PREVENCIÓN'!D185</f>
        <v>0</v>
      </c>
      <c r="B192" s="1504">
        <f>'F5 ESTUDIANTES PREVENCIÓN'!A185</f>
        <v>0</v>
      </c>
      <c r="C192" s="1511">
        <f>'F5 ESTUDIANTES PREVENCIÓN'!F185</f>
        <v>0</v>
      </c>
      <c r="D192" s="1512">
        <f>'F5 ESTUDIANTES PREVENCIÓN'!G185</f>
        <v>0</v>
      </c>
      <c r="E192" s="1504">
        <f>'F5 ESTUDIANTES PREVENCIÓN'!K185</f>
        <v>0</v>
      </c>
      <c r="F192" s="1504">
        <f>'F5 ESTUDIANTES PREVENCIÓN'!J185</f>
        <v>0</v>
      </c>
      <c r="G192" s="1513">
        <f>'F5 ESTUDIANTES PREVENCIÓN'!L185</f>
        <v>0</v>
      </c>
      <c r="H192" s="1504">
        <f>'F5 ESTUDIANTES PREVENCIÓN'!M185</f>
        <v>0</v>
      </c>
      <c r="I192" s="1514">
        <f>'F5 ESTUDIANTES PREVENCIÓN'!N185</f>
        <v>0</v>
      </c>
      <c r="J192" s="1514">
        <f>'F5 ESTUDIANTES PREVENCIÓN'!O185</f>
        <v>0</v>
      </c>
      <c r="K192" s="1514">
        <f>'F5 ESTUDIANTES PREVENCIÓN'!P185</f>
        <v>0</v>
      </c>
      <c r="L192" s="1515">
        <f>'F5 ESTUDIANTES PREVENCIÓN'!Q185</f>
        <v>0</v>
      </c>
      <c r="M192" s="1511">
        <f>'F5 ESTUDIANTES PREVENCIÓN'!R185</f>
        <v>0</v>
      </c>
      <c r="N192" s="1504">
        <f>'F5 ESTUDIANTES PREVENCIÓN'!T185</f>
        <v>0</v>
      </c>
      <c r="O192" s="1504">
        <f>'F5 ESTUDIANTES PREVENCIÓN'!U185</f>
        <v>0</v>
      </c>
      <c r="P192" s="1504">
        <f>'F5 ESTUDIANTES PREVENCIÓN'!V185</f>
        <v>0</v>
      </c>
      <c r="Q192" s="1504">
        <f>'F5 ESTUDIANTES PREVENCIÓN'!AU185</f>
        <v>0</v>
      </c>
      <c r="R192" s="1516"/>
      <c r="S192" s="1517"/>
      <c r="T192" s="1516"/>
      <c r="U192" s="1518"/>
      <c r="V192" s="1516"/>
      <c r="W192" s="1516"/>
      <c r="X192" s="1516"/>
      <c r="Y192" s="1516"/>
      <c r="Z192" s="1516"/>
      <c r="AA192" s="1516"/>
      <c r="AB192" s="1516"/>
      <c r="AC192" s="1516"/>
      <c r="AD192" s="1516"/>
      <c r="AE192" s="1516"/>
      <c r="AF192" s="1516"/>
      <c r="AG192" s="1516"/>
      <c r="AH192" s="1516"/>
      <c r="AI192" s="1516"/>
      <c r="AJ192" s="1516"/>
      <c r="AK192" s="1516"/>
      <c r="AL192" s="1516"/>
      <c r="AM192" s="1516"/>
      <c r="AN192" s="1516"/>
      <c r="AO192" s="1519">
        <f t="shared" si="19"/>
        <v>0</v>
      </c>
      <c r="AP192" s="1519">
        <f t="shared" si="24"/>
        <v>0</v>
      </c>
      <c r="AQ192" s="1520" t="str">
        <f t="shared" si="20"/>
        <v/>
      </c>
      <c r="AR192" s="1519">
        <f t="shared" si="21"/>
        <v>0</v>
      </c>
      <c r="AS192" s="1519">
        <f t="shared" si="25"/>
        <v>0</v>
      </c>
      <c r="AT192" s="1520" t="str">
        <f t="shared" si="22"/>
        <v/>
      </c>
      <c r="AU192" s="1519">
        <f t="shared" si="26"/>
        <v>0</v>
      </c>
      <c r="AV192" s="1519">
        <f t="shared" si="27"/>
        <v>0</v>
      </c>
      <c r="AW192" s="1520" t="str">
        <f t="shared" si="23"/>
        <v/>
      </c>
      <c r="AX192" s="1521"/>
      <c r="BC192" s="417"/>
      <c r="BD192" s="417"/>
      <c r="BE192" s="417"/>
      <c r="BF192" s="417"/>
      <c r="BG192" s="417"/>
      <c r="BH192" s="417"/>
      <c r="BI192" s="417"/>
      <c r="BJ192" s="417"/>
    </row>
    <row r="193" spans="1:62" s="418" customFormat="1" ht="13.5" hidden="1" customHeight="1">
      <c r="A193" s="1504">
        <f>'F5 ESTUDIANTES PREVENCIÓN'!D186</f>
        <v>0</v>
      </c>
      <c r="B193" s="1504">
        <f>'F5 ESTUDIANTES PREVENCIÓN'!A186</f>
        <v>0</v>
      </c>
      <c r="C193" s="1511">
        <f>'F5 ESTUDIANTES PREVENCIÓN'!F186</f>
        <v>0</v>
      </c>
      <c r="D193" s="1512">
        <f>'F5 ESTUDIANTES PREVENCIÓN'!G186</f>
        <v>0</v>
      </c>
      <c r="E193" s="1504">
        <f>'F5 ESTUDIANTES PREVENCIÓN'!K186</f>
        <v>0</v>
      </c>
      <c r="F193" s="1504">
        <f>'F5 ESTUDIANTES PREVENCIÓN'!J186</f>
        <v>0</v>
      </c>
      <c r="G193" s="1513">
        <f>'F5 ESTUDIANTES PREVENCIÓN'!L186</f>
        <v>0</v>
      </c>
      <c r="H193" s="1504">
        <f>'F5 ESTUDIANTES PREVENCIÓN'!M186</f>
        <v>0</v>
      </c>
      <c r="I193" s="1514">
        <f>'F5 ESTUDIANTES PREVENCIÓN'!N186</f>
        <v>0</v>
      </c>
      <c r="J193" s="1514">
        <f>'F5 ESTUDIANTES PREVENCIÓN'!O186</f>
        <v>0</v>
      </c>
      <c r="K193" s="1514">
        <f>'F5 ESTUDIANTES PREVENCIÓN'!P186</f>
        <v>0</v>
      </c>
      <c r="L193" s="1515">
        <f>'F5 ESTUDIANTES PREVENCIÓN'!Q186</f>
        <v>0</v>
      </c>
      <c r="M193" s="1511">
        <f>'F5 ESTUDIANTES PREVENCIÓN'!R186</f>
        <v>0</v>
      </c>
      <c r="N193" s="1504">
        <f>'F5 ESTUDIANTES PREVENCIÓN'!T186</f>
        <v>0</v>
      </c>
      <c r="O193" s="1504">
        <f>'F5 ESTUDIANTES PREVENCIÓN'!U186</f>
        <v>0</v>
      </c>
      <c r="P193" s="1504">
        <f>'F5 ESTUDIANTES PREVENCIÓN'!V186</f>
        <v>0</v>
      </c>
      <c r="Q193" s="1504">
        <f>'F5 ESTUDIANTES PREVENCIÓN'!AU186</f>
        <v>0</v>
      </c>
      <c r="R193" s="1516"/>
      <c r="S193" s="1517"/>
      <c r="T193" s="1516"/>
      <c r="U193" s="1518"/>
      <c r="V193" s="1516"/>
      <c r="W193" s="1516"/>
      <c r="X193" s="1516"/>
      <c r="Y193" s="1516"/>
      <c r="Z193" s="1516"/>
      <c r="AA193" s="1516"/>
      <c r="AB193" s="1516"/>
      <c r="AC193" s="1516"/>
      <c r="AD193" s="1516"/>
      <c r="AE193" s="1516"/>
      <c r="AF193" s="1516"/>
      <c r="AG193" s="1516"/>
      <c r="AH193" s="1516"/>
      <c r="AI193" s="1516"/>
      <c r="AJ193" s="1516"/>
      <c r="AK193" s="1516"/>
      <c r="AL193" s="1516"/>
      <c r="AM193" s="1516"/>
      <c r="AN193" s="1516"/>
      <c r="AO193" s="1519">
        <f t="shared" si="19"/>
        <v>0</v>
      </c>
      <c r="AP193" s="1519">
        <f t="shared" si="24"/>
        <v>0</v>
      </c>
      <c r="AQ193" s="1520" t="str">
        <f t="shared" si="20"/>
        <v/>
      </c>
      <c r="AR193" s="1519">
        <f t="shared" si="21"/>
        <v>0</v>
      </c>
      <c r="AS193" s="1519">
        <f t="shared" si="25"/>
        <v>0</v>
      </c>
      <c r="AT193" s="1520" t="str">
        <f t="shared" si="22"/>
        <v/>
      </c>
      <c r="AU193" s="1519">
        <f t="shared" si="26"/>
        <v>0</v>
      </c>
      <c r="AV193" s="1519">
        <f t="shared" si="27"/>
        <v>0</v>
      </c>
      <c r="AW193" s="1520" t="str">
        <f t="shared" si="23"/>
        <v/>
      </c>
      <c r="AX193" s="1521"/>
      <c r="BC193" s="417"/>
      <c r="BD193" s="417"/>
      <c r="BE193" s="417"/>
      <c r="BF193" s="417"/>
      <c r="BG193" s="417"/>
      <c r="BH193" s="417"/>
      <c r="BI193" s="417"/>
      <c r="BJ193" s="417"/>
    </row>
    <row r="194" spans="1:62" s="418" customFormat="1" ht="13.5" hidden="1" customHeight="1">
      <c r="A194" s="1504">
        <f>'F5 ESTUDIANTES PREVENCIÓN'!D187</f>
        <v>0</v>
      </c>
      <c r="B194" s="1504">
        <f>'F5 ESTUDIANTES PREVENCIÓN'!A187</f>
        <v>0</v>
      </c>
      <c r="C194" s="1511">
        <f>'F5 ESTUDIANTES PREVENCIÓN'!F187</f>
        <v>0</v>
      </c>
      <c r="D194" s="1512">
        <f>'F5 ESTUDIANTES PREVENCIÓN'!G187</f>
        <v>0</v>
      </c>
      <c r="E194" s="1504">
        <f>'F5 ESTUDIANTES PREVENCIÓN'!K187</f>
        <v>0</v>
      </c>
      <c r="F194" s="1504">
        <f>'F5 ESTUDIANTES PREVENCIÓN'!J187</f>
        <v>0</v>
      </c>
      <c r="G194" s="1513">
        <f>'F5 ESTUDIANTES PREVENCIÓN'!L187</f>
        <v>0</v>
      </c>
      <c r="H194" s="1504">
        <f>'F5 ESTUDIANTES PREVENCIÓN'!M187</f>
        <v>0</v>
      </c>
      <c r="I194" s="1514">
        <f>'F5 ESTUDIANTES PREVENCIÓN'!N187</f>
        <v>0</v>
      </c>
      <c r="J194" s="1514">
        <f>'F5 ESTUDIANTES PREVENCIÓN'!O187</f>
        <v>0</v>
      </c>
      <c r="K194" s="1514">
        <f>'F5 ESTUDIANTES PREVENCIÓN'!P187</f>
        <v>0</v>
      </c>
      <c r="L194" s="1515">
        <f>'F5 ESTUDIANTES PREVENCIÓN'!Q187</f>
        <v>0</v>
      </c>
      <c r="M194" s="1511">
        <f>'F5 ESTUDIANTES PREVENCIÓN'!R187</f>
        <v>0</v>
      </c>
      <c r="N194" s="1504">
        <f>'F5 ESTUDIANTES PREVENCIÓN'!T187</f>
        <v>0</v>
      </c>
      <c r="O194" s="1504">
        <f>'F5 ESTUDIANTES PREVENCIÓN'!U187</f>
        <v>0</v>
      </c>
      <c r="P194" s="1504">
        <f>'F5 ESTUDIANTES PREVENCIÓN'!V187</f>
        <v>0</v>
      </c>
      <c r="Q194" s="1504">
        <f>'F5 ESTUDIANTES PREVENCIÓN'!AU187</f>
        <v>0</v>
      </c>
      <c r="R194" s="1516"/>
      <c r="S194" s="1517"/>
      <c r="T194" s="1516"/>
      <c r="U194" s="1518"/>
      <c r="V194" s="1516"/>
      <c r="W194" s="1516"/>
      <c r="X194" s="1516"/>
      <c r="Y194" s="1516"/>
      <c r="Z194" s="1516"/>
      <c r="AA194" s="1516"/>
      <c r="AB194" s="1516"/>
      <c r="AC194" s="1516"/>
      <c r="AD194" s="1516"/>
      <c r="AE194" s="1516"/>
      <c r="AF194" s="1516"/>
      <c r="AG194" s="1516"/>
      <c r="AH194" s="1516"/>
      <c r="AI194" s="1516"/>
      <c r="AJ194" s="1516"/>
      <c r="AK194" s="1516"/>
      <c r="AL194" s="1516"/>
      <c r="AM194" s="1516"/>
      <c r="AN194" s="1516"/>
      <c r="AO194" s="1519">
        <f t="shared" si="19"/>
        <v>0</v>
      </c>
      <c r="AP194" s="1519">
        <f t="shared" si="24"/>
        <v>0</v>
      </c>
      <c r="AQ194" s="1520" t="str">
        <f t="shared" si="20"/>
        <v/>
      </c>
      <c r="AR194" s="1519">
        <f t="shared" si="21"/>
        <v>0</v>
      </c>
      <c r="AS194" s="1519">
        <f t="shared" si="25"/>
        <v>0</v>
      </c>
      <c r="AT194" s="1520" t="str">
        <f t="shared" si="22"/>
        <v/>
      </c>
      <c r="AU194" s="1519">
        <f t="shared" si="26"/>
        <v>0</v>
      </c>
      <c r="AV194" s="1519">
        <f t="shared" si="27"/>
        <v>0</v>
      </c>
      <c r="AW194" s="1520" t="str">
        <f t="shared" si="23"/>
        <v/>
      </c>
      <c r="AX194" s="1521"/>
      <c r="BC194" s="417"/>
      <c r="BD194" s="417"/>
      <c r="BE194" s="417"/>
      <c r="BF194" s="417"/>
      <c r="BG194" s="417"/>
      <c r="BH194" s="417"/>
      <c r="BI194" s="417"/>
      <c r="BJ194" s="417"/>
    </row>
    <row r="195" spans="1:62" s="418" customFormat="1" ht="13.5" hidden="1" customHeight="1">
      <c r="A195" s="1504">
        <f>'F5 ESTUDIANTES PREVENCIÓN'!D188</f>
        <v>0</v>
      </c>
      <c r="B195" s="1504">
        <f>'F5 ESTUDIANTES PREVENCIÓN'!A188</f>
        <v>0</v>
      </c>
      <c r="C195" s="1511">
        <f>'F5 ESTUDIANTES PREVENCIÓN'!F188</f>
        <v>0</v>
      </c>
      <c r="D195" s="1512">
        <f>'F5 ESTUDIANTES PREVENCIÓN'!G188</f>
        <v>0</v>
      </c>
      <c r="E195" s="1504">
        <f>'F5 ESTUDIANTES PREVENCIÓN'!K188</f>
        <v>0</v>
      </c>
      <c r="F195" s="1504">
        <f>'F5 ESTUDIANTES PREVENCIÓN'!J188</f>
        <v>0</v>
      </c>
      <c r="G195" s="1513">
        <f>'F5 ESTUDIANTES PREVENCIÓN'!L188</f>
        <v>0</v>
      </c>
      <c r="H195" s="1504">
        <f>'F5 ESTUDIANTES PREVENCIÓN'!M188</f>
        <v>0</v>
      </c>
      <c r="I195" s="1514">
        <f>'F5 ESTUDIANTES PREVENCIÓN'!N188</f>
        <v>0</v>
      </c>
      <c r="J195" s="1514">
        <f>'F5 ESTUDIANTES PREVENCIÓN'!O188</f>
        <v>0</v>
      </c>
      <c r="K195" s="1514">
        <f>'F5 ESTUDIANTES PREVENCIÓN'!P188</f>
        <v>0</v>
      </c>
      <c r="L195" s="1515">
        <f>'F5 ESTUDIANTES PREVENCIÓN'!Q188</f>
        <v>0</v>
      </c>
      <c r="M195" s="1511">
        <f>'F5 ESTUDIANTES PREVENCIÓN'!R188</f>
        <v>0</v>
      </c>
      <c r="N195" s="1504">
        <f>'F5 ESTUDIANTES PREVENCIÓN'!T188</f>
        <v>0</v>
      </c>
      <c r="O195" s="1504">
        <f>'F5 ESTUDIANTES PREVENCIÓN'!U188</f>
        <v>0</v>
      </c>
      <c r="P195" s="1504">
        <f>'F5 ESTUDIANTES PREVENCIÓN'!V188</f>
        <v>0</v>
      </c>
      <c r="Q195" s="1504">
        <f>'F5 ESTUDIANTES PREVENCIÓN'!AU188</f>
        <v>0</v>
      </c>
      <c r="R195" s="1516"/>
      <c r="S195" s="1517"/>
      <c r="T195" s="1516"/>
      <c r="U195" s="1518"/>
      <c r="V195" s="1516"/>
      <c r="W195" s="1516"/>
      <c r="X195" s="1516"/>
      <c r="Y195" s="1516"/>
      <c r="Z195" s="1516"/>
      <c r="AA195" s="1516"/>
      <c r="AB195" s="1516"/>
      <c r="AC195" s="1516"/>
      <c r="AD195" s="1516"/>
      <c r="AE195" s="1516"/>
      <c r="AF195" s="1516"/>
      <c r="AG195" s="1516"/>
      <c r="AH195" s="1516"/>
      <c r="AI195" s="1516"/>
      <c r="AJ195" s="1516"/>
      <c r="AK195" s="1516"/>
      <c r="AL195" s="1516"/>
      <c r="AM195" s="1516"/>
      <c r="AN195" s="1516"/>
      <c r="AO195" s="1519">
        <f t="shared" si="19"/>
        <v>0</v>
      </c>
      <c r="AP195" s="1519">
        <f t="shared" si="24"/>
        <v>0</v>
      </c>
      <c r="AQ195" s="1520" t="str">
        <f t="shared" si="20"/>
        <v/>
      </c>
      <c r="AR195" s="1519">
        <f t="shared" si="21"/>
        <v>0</v>
      </c>
      <c r="AS195" s="1519">
        <f t="shared" si="25"/>
        <v>0</v>
      </c>
      <c r="AT195" s="1520" t="str">
        <f t="shared" si="22"/>
        <v/>
      </c>
      <c r="AU195" s="1519">
        <f t="shared" si="26"/>
        <v>0</v>
      </c>
      <c r="AV195" s="1519">
        <f t="shared" si="27"/>
        <v>0</v>
      </c>
      <c r="AW195" s="1520" t="str">
        <f t="shared" si="23"/>
        <v/>
      </c>
      <c r="AX195" s="1521"/>
      <c r="BC195" s="417"/>
      <c r="BD195" s="417"/>
      <c r="BE195" s="417"/>
      <c r="BF195" s="417"/>
      <c r="BG195" s="417"/>
      <c r="BH195" s="417"/>
      <c r="BI195" s="417"/>
      <c r="BJ195" s="417"/>
    </row>
    <row r="196" spans="1:62" s="418" customFormat="1" ht="13.5" hidden="1" customHeight="1">
      <c r="A196" s="1504">
        <f>'F5 ESTUDIANTES PREVENCIÓN'!D189</f>
        <v>0</v>
      </c>
      <c r="B196" s="1504">
        <f>'F5 ESTUDIANTES PREVENCIÓN'!A189</f>
        <v>0</v>
      </c>
      <c r="C196" s="1511">
        <f>'F5 ESTUDIANTES PREVENCIÓN'!F189</f>
        <v>0</v>
      </c>
      <c r="D196" s="1512">
        <f>'F5 ESTUDIANTES PREVENCIÓN'!G189</f>
        <v>0</v>
      </c>
      <c r="E196" s="1504">
        <f>'F5 ESTUDIANTES PREVENCIÓN'!K189</f>
        <v>0</v>
      </c>
      <c r="F196" s="1504">
        <f>'F5 ESTUDIANTES PREVENCIÓN'!J189</f>
        <v>0</v>
      </c>
      <c r="G196" s="1513">
        <f>'F5 ESTUDIANTES PREVENCIÓN'!L189</f>
        <v>0</v>
      </c>
      <c r="H196" s="1504">
        <f>'F5 ESTUDIANTES PREVENCIÓN'!M189</f>
        <v>0</v>
      </c>
      <c r="I196" s="1514">
        <f>'F5 ESTUDIANTES PREVENCIÓN'!N189</f>
        <v>0</v>
      </c>
      <c r="J196" s="1514">
        <f>'F5 ESTUDIANTES PREVENCIÓN'!O189</f>
        <v>0</v>
      </c>
      <c r="K196" s="1514">
        <f>'F5 ESTUDIANTES PREVENCIÓN'!P189</f>
        <v>0</v>
      </c>
      <c r="L196" s="1515">
        <f>'F5 ESTUDIANTES PREVENCIÓN'!Q189</f>
        <v>0</v>
      </c>
      <c r="M196" s="1511">
        <f>'F5 ESTUDIANTES PREVENCIÓN'!R189</f>
        <v>0</v>
      </c>
      <c r="N196" s="1504">
        <f>'F5 ESTUDIANTES PREVENCIÓN'!T189</f>
        <v>0</v>
      </c>
      <c r="O196" s="1504">
        <f>'F5 ESTUDIANTES PREVENCIÓN'!U189</f>
        <v>0</v>
      </c>
      <c r="P196" s="1504">
        <f>'F5 ESTUDIANTES PREVENCIÓN'!V189</f>
        <v>0</v>
      </c>
      <c r="Q196" s="1504">
        <f>'F5 ESTUDIANTES PREVENCIÓN'!AU189</f>
        <v>0</v>
      </c>
      <c r="R196" s="1516"/>
      <c r="S196" s="1517"/>
      <c r="T196" s="1516"/>
      <c r="U196" s="1518"/>
      <c r="V196" s="1516"/>
      <c r="W196" s="1516"/>
      <c r="X196" s="1516"/>
      <c r="Y196" s="1516"/>
      <c r="Z196" s="1516"/>
      <c r="AA196" s="1516"/>
      <c r="AB196" s="1516"/>
      <c r="AC196" s="1516"/>
      <c r="AD196" s="1516"/>
      <c r="AE196" s="1516"/>
      <c r="AF196" s="1516"/>
      <c r="AG196" s="1516"/>
      <c r="AH196" s="1516"/>
      <c r="AI196" s="1516"/>
      <c r="AJ196" s="1516"/>
      <c r="AK196" s="1516"/>
      <c r="AL196" s="1516"/>
      <c r="AM196" s="1516"/>
      <c r="AN196" s="1516"/>
      <c r="AO196" s="1519">
        <f t="shared" si="19"/>
        <v>0</v>
      </c>
      <c r="AP196" s="1519">
        <f t="shared" si="24"/>
        <v>0</v>
      </c>
      <c r="AQ196" s="1520" t="str">
        <f t="shared" si="20"/>
        <v/>
      </c>
      <c r="AR196" s="1519">
        <f t="shared" si="21"/>
        <v>0</v>
      </c>
      <c r="AS196" s="1519">
        <f t="shared" si="25"/>
        <v>0</v>
      </c>
      <c r="AT196" s="1520" t="str">
        <f t="shared" si="22"/>
        <v/>
      </c>
      <c r="AU196" s="1519">
        <f t="shared" si="26"/>
        <v>0</v>
      </c>
      <c r="AV196" s="1519">
        <f t="shared" si="27"/>
        <v>0</v>
      </c>
      <c r="AW196" s="1520" t="str">
        <f t="shared" si="23"/>
        <v/>
      </c>
      <c r="AX196" s="1521"/>
      <c r="BC196" s="417"/>
      <c r="BD196" s="417"/>
      <c r="BE196" s="417"/>
      <c r="BF196" s="417"/>
      <c r="BG196" s="417"/>
      <c r="BH196" s="417"/>
      <c r="BI196" s="417"/>
      <c r="BJ196" s="417"/>
    </row>
    <row r="197" spans="1:62" s="418" customFormat="1" ht="13.5" hidden="1" customHeight="1">
      <c r="A197" s="1504">
        <f>'F5 ESTUDIANTES PREVENCIÓN'!D190</f>
        <v>0</v>
      </c>
      <c r="B197" s="1504">
        <f>'F5 ESTUDIANTES PREVENCIÓN'!A190</f>
        <v>0</v>
      </c>
      <c r="C197" s="1511">
        <f>'F5 ESTUDIANTES PREVENCIÓN'!F190</f>
        <v>0</v>
      </c>
      <c r="D197" s="1512">
        <f>'F5 ESTUDIANTES PREVENCIÓN'!G190</f>
        <v>0</v>
      </c>
      <c r="E197" s="1504">
        <f>'F5 ESTUDIANTES PREVENCIÓN'!K190</f>
        <v>0</v>
      </c>
      <c r="F197" s="1504">
        <f>'F5 ESTUDIANTES PREVENCIÓN'!J190</f>
        <v>0</v>
      </c>
      <c r="G197" s="1513">
        <f>'F5 ESTUDIANTES PREVENCIÓN'!L190</f>
        <v>0</v>
      </c>
      <c r="H197" s="1504">
        <f>'F5 ESTUDIANTES PREVENCIÓN'!M190</f>
        <v>0</v>
      </c>
      <c r="I197" s="1514">
        <f>'F5 ESTUDIANTES PREVENCIÓN'!N190</f>
        <v>0</v>
      </c>
      <c r="J197" s="1514">
        <f>'F5 ESTUDIANTES PREVENCIÓN'!O190</f>
        <v>0</v>
      </c>
      <c r="K197" s="1514">
        <f>'F5 ESTUDIANTES PREVENCIÓN'!P190</f>
        <v>0</v>
      </c>
      <c r="L197" s="1515">
        <f>'F5 ESTUDIANTES PREVENCIÓN'!Q190</f>
        <v>0</v>
      </c>
      <c r="M197" s="1511">
        <f>'F5 ESTUDIANTES PREVENCIÓN'!R190</f>
        <v>0</v>
      </c>
      <c r="N197" s="1504">
        <f>'F5 ESTUDIANTES PREVENCIÓN'!T190</f>
        <v>0</v>
      </c>
      <c r="O197" s="1504">
        <f>'F5 ESTUDIANTES PREVENCIÓN'!U190</f>
        <v>0</v>
      </c>
      <c r="P197" s="1504">
        <f>'F5 ESTUDIANTES PREVENCIÓN'!V190</f>
        <v>0</v>
      </c>
      <c r="Q197" s="1504">
        <f>'F5 ESTUDIANTES PREVENCIÓN'!AU190</f>
        <v>0</v>
      </c>
      <c r="R197" s="1516"/>
      <c r="S197" s="1517"/>
      <c r="T197" s="1516"/>
      <c r="U197" s="1518"/>
      <c r="V197" s="1516"/>
      <c r="W197" s="1516"/>
      <c r="X197" s="1516"/>
      <c r="Y197" s="1516"/>
      <c r="Z197" s="1516"/>
      <c r="AA197" s="1516"/>
      <c r="AB197" s="1516"/>
      <c r="AC197" s="1516"/>
      <c r="AD197" s="1516"/>
      <c r="AE197" s="1516"/>
      <c r="AF197" s="1516"/>
      <c r="AG197" s="1516"/>
      <c r="AH197" s="1516"/>
      <c r="AI197" s="1516"/>
      <c r="AJ197" s="1516"/>
      <c r="AK197" s="1516"/>
      <c r="AL197" s="1516"/>
      <c r="AM197" s="1516"/>
      <c r="AN197" s="1516"/>
      <c r="AO197" s="1519">
        <f t="shared" si="19"/>
        <v>0</v>
      </c>
      <c r="AP197" s="1519">
        <f t="shared" si="24"/>
        <v>0</v>
      </c>
      <c r="AQ197" s="1520" t="str">
        <f t="shared" si="20"/>
        <v/>
      </c>
      <c r="AR197" s="1519">
        <f t="shared" si="21"/>
        <v>0</v>
      </c>
      <c r="AS197" s="1519">
        <f t="shared" si="25"/>
        <v>0</v>
      </c>
      <c r="AT197" s="1520" t="str">
        <f t="shared" si="22"/>
        <v/>
      </c>
      <c r="AU197" s="1519">
        <f t="shared" si="26"/>
        <v>0</v>
      </c>
      <c r="AV197" s="1519">
        <f t="shared" si="27"/>
        <v>0</v>
      </c>
      <c r="AW197" s="1520" t="str">
        <f t="shared" si="23"/>
        <v/>
      </c>
      <c r="AX197" s="1521"/>
      <c r="BC197" s="417"/>
      <c r="BD197" s="417"/>
      <c r="BE197" s="417"/>
      <c r="BF197" s="417"/>
      <c r="BG197" s="417"/>
      <c r="BH197" s="417"/>
      <c r="BI197" s="417"/>
      <c r="BJ197" s="417"/>
    </row>
    <row r="198" spans="1:62" s="418" customFormat="1" ht="13.5" hidden="1" customHeight="1">
      <c r="A198" s="1504">
        <f>'F5 ESTUDIANTES PREVENCIÓN'!D191</f>
        <v>0</v>
      </c>
      <c r="B198" s="1504">
        <f>'F5 ESTUDIANTES PREVENCIÓN'!A191</f>
        <v>0</v>
      </c>
      <c r="C198" s="1511">
        <f>'F5 ESTUDIANTES PREVENCIÓN'!F191</f>
        <v>0</v>
      </c>
      <c r="D198" s="1512">
        <f>'F5 ESTUDIANTES PREVENCIÓN'!G191</f>
        <v>0</v>
      </c>
      <c r="E198" s="1504">
        <f>'F5 ESTUDIANTES PREVENCIÓN'!K191</f>
        <v>0</v>
      </c>
      <c r="F198" s="1504">
        <f>'F5 ESTUDIANTES PREVENCIÓN'!J191</f>
        <v>0</v>
      </c>
      <c r="G198" s="1513">
        <f>'F5 ESTUDIANTES PREVENCIÓN'!L191</f>
        <v>0</v>
      </c>
      <c r="H198" s="1504">
        <f>'F5 ESTUDIANTES PREVENCIÓN'!M191</f>
        <v>0</v>
      </c>
      <c r="I198" s="1514">
        <f>'F5 ESTUDIANTES PREVENCIÓN'!N191</f>
        <v>0</v>
      </c>
      <c r="J198" s="1514">
        <f>'F5 ESTUDIANTES PREVENCIÓN'!O191</f>
        <v>0</v>
      </c>
      <c r="K198" s="1514">
        <f>'F5 ESTUDIANTES PREVENCIÓN'!P191</f>
        <v>0</v>
      </c>
      <c r="L198" s="1515">
        <f>'F5 ESTUDIANTES PREVENCIÓN'!Q191</f>
        <v>0</v>
      </c>
      <c r="M198" s="1511">
        <f>'F5 ESTUDIANTES PREVENCIÓN'!R191</f>
        <v>0</v>
      </c>
      <c r="N198" s="1504">
        <f>'F5 ESTUDIANTES PREVENCIÓN'!T191</f>
        <v>0</v>
      </c>
      <c r="O198" s="1504">
        <f>'F5 ESTUDIANTES PREVENCIÓN'!U191</f>
        <v>0</v>
      </c>
      <c r="P198" s="1504">
        <f>'F5 ESTUDIANTES PREVENCIÓN'!V191</f>
        <v>0</v>
      </c>
      <c r="Q198" s="1504">
        <f>'F5 ESTUDIANTES PREVENCIÓN'!AU191</f>
        <v>0</v>
      </c>
      <c r="R198" s="1516"/>
      <c r="S198" s="1517"/>
      <c r="T198" s="1516"/>
      <c r="U198" s="1518"/>
      <c r="V198" s="1516"/>
      <c r="W198" s="1516"/>
      <c r="X198" s="1516"/>
      <c r="Y198" s="1516"/>
      <c r="Z198" s="1516"/>
      <c r="AA198" s="1516"/>
      <c r="AB198" s="1516"/>
      <c r="AC198" s="1516"/>
      <c r="AD198" s="1516"/>
      <c r="AE198" s="1516"/>
      <c r="AF198" s="1516"/>
      <c r="AG198" s="1516"/>
      <c r="AH198" s="1516"/>
      <c r="AI198" s="1516"/>
      <c r="AJ198" s="1516"/>
      <c r="AK198" s="1516"/>
      <c r="AL198" s="1516"/>
      <c r="AM198" s="1516"/>
      <c r="AN198" s="1516"/>
      <c r="AO198" s="1519">
        <f t="shared" si="19"/>
        <v>0</v>
      </c>
      <c r="AP198" s="1519">
        <f t="shared" si="24"/>
        <v>0</v>
      </c>
      <c r="AQ198" s="1520" t="str">
        <f t="shared" si="20"/>
        <v/>
      </c>
      <c r="AR198" s="1519">
        <f t="shared" si="21"/>
        <v>0</v>
      </c>
      <c r="AS198" s="1519">
        <f t="shared" si="25"/>
        <v>0</v>
      </c>
      <c r="AT198" s="1520" t="str">
        <f t="shared" si="22"/>
        <v/>
      </c>
      <c r="AU198" s="1519">
        <f t="shared" si="26"/>
        <v>0</v>
      </c>
      <c r="AV198" s="1519">
        <f t="shared" si="27"/>
        <v>0</v>
      </c>
      <c r="AW198" s="1520" t="str">
        <f t="shared" si="23"/>
        <v/>
      </c>
      <c r="AX198" s="1521"/>
      <c r="BC198" s="417"/>
      <c r="BD198" s="417"/>
      <c r="BE198" s="417"/>
      <c r="BF198" s="417"/>
      <c r="BG198" s="417"/>
      <c r="BH198" s="417"/>
      <c r="BI198" s="417"/>
      <c r="BJ198" s="417"/>
    </row>
    <row r="199" spans="1:62" s="418" customFormat="1" ht="13.5" hidden="1" customHeight="1">
      <c r="A199" s="1504">
        <f>'F5 ESTUDIANTES PREVENCIÓN'!D192</f>
        <v>0</v>
      </c>
      <c r="B199" s="1504">
        <f>'F5 ESTUDIANTES PREVENCIÓN'!A192</f>
        <v>0</v>
      </c>
      <c r="C199" s="1511">
        <f>'F5 ESTUDIANTES PREVENCIÓN'!F192</f>
        <v>0</v>
      </c>
      <c r="D199" s="1512">
        <f>'F5 ESTUDIANTES PREVENCIÓN'!G192</f>
        <v>0</v>
      </c>
      <c r="E199" s="1504">
        <f>'F5 ESTUDIANTES PREVENCIÓN'!K192</f>
        <v>0</v>
      </c>
      <c r="F199" s="1504">
        <f>'F5 ESTUDIANTES PREVENCIÓN'!J192</f>
        <v>0</v>
      </c>
      <c r="G199" s="1513">
        <f>'F5 ESTUDIANTES PREVENCIÓN'!L192</f>
        <v>0</v>
      </c>
      <c r="H199" s="1504">
        <f>'F5 ESTUDIANTES PREVENCIÓN'!M192</f>
        <v>0</v>
      </c>
      <c r="I199" s="1514">
        <f>'F5 ESTUDIANTES PREVENCIÓN'!N192</f>
        <v>0</v>
      </c>
      <c r="J199" s="1514">
        <f>'F5 ESTUDIANTES PREVENCIÓN'!O192</f>
        <v>0</v>
      </c>
      <c r="K199" s="1514">
        <f>'F5 ESTUDIANTES PREVENCIÓN'!P192</f>
        <v>0</v>
      </c>
      <c r="L199" s="1515">
        <f>'F5 ESTUDIANTES PREVENCIÓN'!Q192</f>
        <v>0</v>
      </c>
      <c r="M199" s="1511">
        <f>'F5 ESTUDIANTES PREVENCIÓN'!R192</f>
        <v>0</v>
      </c>
      <c r="N199" s="1504">
        <f>'F5 ESTUDIANTES PREVENCIÓN'!T192</f>
        <v>0</v>
      </c>
      <c r="O199" s="1504">
        <f>'F5 ESTUDIANTES PREVENCIÓN'!U192</f>
        <v>0</v>
      </c>
      <c r="P199" s="1504">
        <f>'F5 ESTUDIANTES PREVENCIÓN'!V192</f>
        <v>0</v>
      </c>
      <c r="Q199" s="1504">
        <f>'F5 ESTUDIANTES PREVENCIÓN'!AU192</f>
        <v>0</v>
      </c>
      <c r="R199" s="1516"/>
      <c r="S199" s="1517"/>
      <c r="T199" s="1516"/>
      <c r="U199" s="1518"/>
      <c r="V199" s="1516"/>
      <c r="W199" s="1516"/>
      <c r="X199" s="1516"/>
      <c r="Y199" s="1516"/>
      <c r="Z199" s="1516"/>
      <c r="AA199" s="1516"/>
      <c r="AB199" s="1516"/>
      <c r="AC199" s="1516"/>
      <c r="AD199" s="1516"/>
      <c r="AE199" s="1516"/>
      <c r="AF199" s="1516"/>
      <c r="AG199" s="1516"/>
      <c r="AH199" s="1516"/>
      <c r="AI199" s="1516"/>
      <c r="AJ199" s="1516"/>
      <c r="AK199" s="1516"/>
      <c r="AL199" s="1516"/>
      <c r="AM199" s="1516"/>
      <c r="AN199" s="1516"/>
      <c r="AO199" s="1519">
        <f t="shared" si="19"/>
        <v>0</v>
      </c>
      <c r="AP199" s="1519">
        <f t="shared" si="24"/>
        <v>0</v>
      </c>
      <c r="AQ199" s="1520" t="str">
        <f t="shared" si="20"/>
        <v/>
      </c>
      <c r="AR199" s="1519">
        <f t="shared" si="21"/>
        <v>0</v>
      </c>
      <c r="AS199" s="1519">
        <f t="shared" si="25"/>
        <v>0</v>
      </c>
      <c r="AT199" s="1520" t="str">
        <f t="shared" si="22"/>
        <v/>
      </c>
      <c r="AU199" s="1519">
        <f t="shared" si="26"/>
        <v>0</v>
      </c>
      <c r="AV199" s="1519">
        <f t="shared" si="27"/>
        <v>0</v>
      </c>
      <c r="AW199" s="1520" t="str">
        <f t="shared" si="23"/>
        <v/>
      </c>
      <c r="AX199" s="1521"/>
      <c r="BC199" s="417"/>
      <c r="BD199" s="417"/>
      <c r="BE199" s="417"/>
      <c r="BF199" s="417"/>
      <c r="BG199" s="417"/>
      <c r="BH199" s="417"/>
      <c r="BI199" s="417"/>
      <c r="BJ199" s="417"/>
    </row>
    <row r="200" spans="1:62" s="418" customFormat="1" ht="13.5" hidden="1" customHeight="1">
      <c r="A200" s="1504">
        <f>'F5 ESTUDIANTES PREVENCIÓN'!D193</f>
        <v>0</v>
      </c>
      <c r="B200" s="1504">
        <f>'F5 ESTUDIANTES PREVENCIÓN'!A193</f>
        <v>0</v>
      </c>
      <c r="C200" s="1511">
        <f>'F5 ESTUDIANTES PREVENCIÓN'!F193</f>
        <v>0</v>
      </c>
      <c r="D200" s="1512">
        <f>'F5 ESTUDIANTES PREVENCIÓN'!G193</f>
        <v>0</v>
      </c>
      <c r="E200" s="1504">
        <f>'F5 ESTUDIANTES PREVENCIÓN'!K193</f>
        <v>0</v>
      </c>
      <c r="F200" s="1504">
        <f>'F5 ESTUDIANTES PREVENCIÓN'!J193</f>
        <v>0</v>
      </c>
      <c r="G200" s="1513">
        <f>'F5 ESTUDIANTES PREVENCIÓN'!L193</f>
        <v>0</v>
      </c>
      <c r="H200" s="1504">
        <f>'F5 ESTUDIANTES PREVENCIÓN'!M193</f>
        <v>0</v>
      </c>
      <c r="I200" s="1514">
        <f>'F5 ESTUDIANTES PREVENCIÓN'!N193</f>
        <v>0</v>
      </c>
      <c r="J200" s="1514">
        <f>'F5 ESTUDIANTES PREVENCIÓN'!O193</f>
        <v>0</v>
      </c>
      <c r="K200" s="1514">
        <f>'F5 ESTUDIANTES PREVENCIÓN'!P193</f>
        <v>0</v>
      </c>
      <c r="L200" s="1515">
        <f>'F5 ESTUDIANTES PREVENCIÓN'!Q193</f>
        <v>0</v>
      </c>
      <c r="M200" s="1511">
        <f>'F5 ESTUDIANTES PREVENCIÓN'!R193</f>
        <v>0</v>
      </c>
      <c r="N200" s="1504">
        <f>'F5 ESTUDIANTES PREVENCIÓN'!T193</f>
        <v>0</v>
      </c>
      <c r="O200" s="1504">
        <f>'F5 ESTUDIANTES PREVENCIÓN'!U193</f>
        <v>0</v>
      </c>
      <c r="P200" s="1504">
        <f>'F5 ESTUDIANTES PREVENCIÓN'!V193</f>
        <v>0</v>
      </c>
      <c r="Q200" s="1504">
        <f>'F5 ESTUDIANTES PREVENCIÓN'!AU193</f>
        <v>0</v>
      </c>
      <c r="R200" s="1516"/>
      <c r="S200" s="1517"/>
      <c r="T200" s="1516"/>
      <c r="U200" s="1518"/>
      <c r="V200" s="1516"/>
      <c r="W200" s="1516"/>
      <c r="X200" s="1516"/>
      <c r="Y200" s="1516"/>
      <c r="Z200" s="1516"/>
      <c r="AA200" s="1516"/>
      <c r="AB200" s="1516"/>
      <c r="AC200" s="1516"/>
      <c r="AD200" s="1516"/>
      <c r="AE200" s="1516"/>
      <c r="AF200" s="1516"/>
      <c r="AG200" s="1516"/>
      <c r="AH200" s="1516"/>
      <c r="AI200" s="1516"/>
      <c r="AJ200" s="1516"/>
      <c r="AK200" s="1516"/>
      <c r="AL200" s="1516"/>
      <c r="AM200" s="1516"/>
      <c r="AN200" s="1516"/>
      <c r="AO200" s="1519">
        <f t="shared" si="19"/>
        <v>0</v>
      </c>
      <c r="AP200" s="1519">
        <f t="shared" si="24"/>
        <v>0</v>
      </c>
      <c r="AQ200" s="1520" t="str">
        <f t="shared" si="20"/>
        <v/>
      </c>
      <c r="AR200" s="1519">
        <f t="shared" si="21"/>
        <v>0</v>
      </c>
      <c r="AS200" s="1519">
        <f t="shared" si="25"/>
        <v>0</v>
      </c>
      <c r="AT200" s="1520" t="str">
        <f t="shared" si="22"/>
        <v/>
      </c>
      <c r="AU200" s="1519">
        <f t="shared" si="26"/>
        <v>0</v>
      </c>
      <c r="AV200" s="1519">
        <f t="shared" si="27"/>
        <v>0</v>
      </c>
      <c r="AW200" s="1520" t="str">
        <f t="shared" si="23"/>
        <v/>
      </c>
      <c r="AX200" s="1521"/>
      <c r="BC200" s="417"/>
      <c r="BD200" s="417"/>
      <c r="BE200" s="417"/>
      <c r="BF200" s="417"/>
      <c r="BG200" s="417"/>
      <c r="BH200" s="417"/>
      <c r="BI200" s="417"/>
      <c r="BJ200" s="417"/>
    </row>
    <row r="201" spans="1:62" s="418" customFormat="1" ht="13.5" hidden="1" customHeight="1">
      <c r="A201" s="1504">
        <f>'F5 ESTUDIANTES PREVENCIÓN'!D194</f>
        <v>0</v>
      </c>
      <c r="B201" s="1504">
        <f>'F5 ESTUDIANTES PREVENCIÓN'!A194</f>
        <v>0</v>
      </c>
      <c r="C201" s="1511">
        <f>'F5 ESTUDIANTES PREVENCIÓN'!F194</f>
        <v>0</v>
      </c>
      <c r="D201" s="1512">
        <f>'F5 ESTUDIANTES PREVENCIÓN'!G194</f>
        <v>0</v>
      </c>
      <c r="E201" s="1504">
        <f>'F5 ESTUDIANTES PREVENCIÓN'!K194</f>
        <v>0</v>
      </c>
      <c r="F201" s="1504">
        <f>'F5 ESTUDIANTES PREVENCIÓN'!J194</f>
        <v>0</v>
      </c>
      <c r="G201" s="1513">
        <f>'F5 ESTUDIANTES PREVENCIÓN'!L194</f>
        <v>0</v>
      </c>
      <c r="H201" s="1504">
        <f>'F5 ESTUDIANTES PREVENCIÓN'!M194</f>
        <v>0</v>
      </c>
      <c r="I201" s="1514">
        <f>'F5 ESTUDIANTES PREVENCIÓN'!N194</f>
        <v>0</v>
      </c>
      <c r="J201" s="1514">
        <f>'F5 ESTUDIANTES PREVENCIÓN'!O194</f>
        <v>0</v>
      </c>
      <c r="K201" s="1514">
        <f>'F5 ESTUDIANTES PREVENCIÓN'!P194</f>
        <v>0</v>
      </c>
      <c r="L201" s="1515">
        <f>'F5 ESTUDIANTES PREVENCIÓN'!Q194</f>
        <v>0</v>
      </c>
      <c r="M201" s="1511">
        <f>'F5 ESTUDIANTES PREVENCIÓN'!R194</f>
        <v>0</v>
      </c>
      <c r="N201" s="1504">
        <f>'F5 ESTUDIANTES PREVENCIÓN'!T194</f>
        <v>0</v>
      </c>
      <c r="O201" s="1504">
        <f>'F5 ESTUDIANTES PREVENCIÓN'!U194</f>
        <v>0</v>
      </c>
      <c r="P201" s="1504">
        <f>'F5 ESTUDIANTES PREVENCIÓN'!V194</f>
        <v>0</v>
      </c>
      <c r="Q201" s="1504">
        <f>'F5 ESTUDIANTES PREVENCIÓN'!AU194</f>
        <v>0</v>
      </c>
      <c r="R201" s="1516"/>
      <c r="S201" s="1517"/>
      <c r="T201" s="1516"/>
      <c r="U201" s="1518"/>
      <c r="V201" s="1516"/>
      <c r="W201" s="1516"/>
      <c r="X201" s="1516"/>
      <c r="Y201" s="1516"/>
      <c r="Z201" s="1516"/>
      <c r="AA201" s="1516"/>
      <c r="AB201" s="1516"/>
      <c r="AC201" s="1516"/>
      <c r="AD201" s="1516"/>
      <c r="AE201" s="1516"/>
      <c r="AF201" s="1516"/>
      <c r="AG201" s="1516"/>
      <c r="AH201" s="1516"/>
      <c r="AI201" s="1516"/>
      <c r="AJ201" s="1516"/>
      <c r="AK201" s="1516"/>
      <c r="AL201" s="1516"/>
      <c r="AM201" s="1516"/>
      <c r="AN201" s="1516"/>
      <c r="AO201" s="1519">
        <f t="shared" si="19"/>
        <v>0</v>
      </c>
      <c r="AP201" s="1519">
        <f t="shared" si="24"/>
        <v>0</v>
      </c>
      <c r="AQ201" s="1520" t="str">
        <f t="shared" si="20"/>
        <v/>
      </c>
      <c r="AR201" s="1519">
        <f t="shared" si="21"/>
        <v>0</v>
      </c>
      <c r="AS201" s="1519">
        <f t="shared" si="25"/>
        <v>0</v>
      </c>
      <c r="AT201" s="1520" t="str">
        <f t="shared" si="22"/>
        <v/>
      </c>
      <c r="AU201" s="1519">
        <f t="shared" si="26"/>
        <v>0</v>
      </c>
      <c r="AV201" s="1519">
        <f t="shared" si="27"/>
        <v>0</v>
      </c>
      <c r="AW201" s="1520" t="str">
        <f t="shared" si="23"/>
        <v/>
      </c>
      <c r="AX201" s="1521"/>
      <c r="BC201" s="417"/>
      <c r="BD201" s="417"/>
      <c r="BE201" s="417"/>
      <c r="BF201" s="417"/>
      <c r="BG201" s="417"/>
      <c r="BH201" s="417"/>
      <c r="BI201" s="417"/>
      <c r="BJ201" s="417"/>
    </row>
    <row r="202" spans="1:62" s="418" customFormat="1" ht="13.5" hidden="1" customHeight="1">
      <c r="A202" s="1504">
        <f>'F5 ESTUDIANTES PREVENCIÓN'!D195</f>
        <v>0</v>
      </c>
      <c r="B202" s="1504">
        <f>'F5 ESTUDIANTES PREVENCIÓN'!A195</f>
        <v>0</v>
      </c>
      <c r="C202" s="1511">
        <f>'F5 ESTUDIANTES PREVENCIÓN'!F195</f>
        <v>0</v>
      </c>
      <c r="D202" s="1512">
        <f>'F5 ESTUDIANTES PREVENCIÓN'!G195</f>
        <v>0</v>
      </c>
      <c r="E202" s="1504">
        <f>'F5 ESTUDIANTES PREVENCIÓN'!K195</f>
        <v>0</v>
      </c>
      <c r="F202" s="1504">
        <f>'F5 ESTUDIANTES PREVENCIÓN'!J195</f>
        <v>0</v>
      </c>
      <c r="G202" s="1513">
        <f>'F5 ESTUDIANTES PREVENCIÓN'!L195</f>
        <v>0</v>
      </c>
      <c r="H202" s="1504">
        <f>'F5 ESTUDIANTES PREVENCIÓN'!M195</f>
        <v>0</v>
      </c>
      <c r="I202" s="1514">
        <f>'F5 ESTUDIANTES PREVENCIÓN'!N195</f>
        <v>0</v>
      </c>
      <c r="J202" s="1514">
        <f>'F5 ESTUDIANTES PREVENCIÓN'!O195</f>
        <v>0</v>
      </c>
      <c r="K202" s="1514">
        <f>'F5 ESTUDIANTES PREVENCIÓN'!P195</f>
        <v>0</v>
      </c>
      <c r="L202" s="1515">
        <f>'F5 ESTUDIANTES PREVENCIÓN'!Q195</f>
        <v>0</v>
      </c>
      <c r="M202" s="1511">
        <f>'F5 ESTUDIANTES PREVENCIÓN'!R195</f>
        <v>0</v>
      </c>
      <c r="N202" s="1504">
        <f>'F5 ESTUDIANTES PREVENCIÓN'!T195</f>
        <v>0</v>
      </c>
      <c r="O202" s="1504">
        <f>'F5 ESTUDIANTES PREVENCIÓN'!U195</f>
        <v>0</v>
      </c>
      <c r="P202" s="1504">
        <f>'F5 ESTUDIANTES PREVENCIÓN'!V195</f>
        <v>0</v>
      </c>
      <c r="Q202" s="1504">
        <f>'F5 ESTUDIANTES PREVENCIÓN'!AU195</f>
        <v>0</v>
      </c>
      <c r="R202" s="1516"/>
      <c r="S202" s="1517"/>
      <c r="T202" s="1516"/>
      <c r="U202" s="1518"/>
      <c r="V202" s="1516"/>
      <c r="W202" s="1516"/>
      <c r="X202" s="1516"/>
      <c r="Y202" s="1516"/>
      <c r="Z202" s="1516"/>
      <c r="AA202" s="1516"/>
      <c r="AB202" s="1516"/>
      <c r="AC202" s="1516"/>
      <c r="AD202" s="1516"/>
      <c r="AE202" s="1516"/>
      <c r="AF202" s="1516"/>
      <c r="AG202" s="1516"/>
      <c r="AH202" s="1516"/>
      <c r="AI202" s="1516"/>
      <c r="AJ202" s="1516"/>
      <c r="AK202" s="1516"/>
      <c r="AL202" s="1516"/>
      <c r="AM202" s="1516"/>
      <c r="AN202" s="1516"/>
      <c r="AO202" s="1519">
        <f t="shared" si="19"/>
        <v>0</v>
      </c>
      <c r="AP202" s="1519">
        <f t="shared" si="24"/>
        <v>0</v>
      </c>
      <c r="AQ202" s="1520" t="str">
        <f t="shared" si="20"/>
        <v/>
      </c>
      <c r="AR202" s="1519">
        <f t="shared" si="21"/>
        <v>0</v>
      </c>
      <c r="AS202" s="1519">
        <f t="shared" si="25"/>
        <v>0</v>
      </c>
      <c r="AT202" s="1520" t="str">
        <f t="shared" si="22"/>
        <v/>
      </c>
      <c r="AU202" s="1519">
        <f t="shared" si="26"/>
        <v>0</v>
      </c>
      <c r="AV202" s="1519">
        <f t="shared" si="27"/>
        <v>0</v>
      </c>
      <c r="AW202" s="1520" t="str">
        <f t="shared" si="23"/>
        <v/>
      </c>
      <c r="AX202" s="1521"/>
      <c r="BC202" s="417"/>
      <c r="BD202" s="417"/>
      <c r="BE202" s="417"/>
      <c r="BF202" s="417"/>
      <c r="BG202" s="417"/>
      <c r="BH202" s="417"/>
      <c r="BI202" s="417"/>
      <c r="BJ202" s="417"/>
    </row>
    <row r="203" spans="1:62" s="418" customFormat="1" ht="13.5" hidden="1" customHeight="1">
      <c r="A203" s="1504">
        <f>'F5 ESTUDIANTES PREVENCIÓN'!D196</f>
        <v>0</v>
      </c>
      <c r="B203" s="1504">
        <f>'F5 ESTUDIANTES PREVENCIÓN'!A196</f>
        <v>0</v>
      </c>
      <c r="C203" s="1511">
        <f>'F5 ESTUDIANTES PREVENCIÓN'!F196</f>
        <v>0</v>
      </c>
      <c r="D203" s="1512">
        <f>'F5 ESTUDIANTES PREVENCIÓN'!G196</f>
        <v>0</v>
      </c>
      <c r="E203" s="1504">
        <f>'F5 ESTUDIANTES PREVENCIÓN'!K196</f>
        <v>0</v>
      </c>
      <c r="F203" s="1504">
        <f>'F5 ESTUDIANTES PREVENCIÓN'!J196</f>
        <v>0</v>
      </c>
      <c r="G203" s="1513">
        <f>'F5 ESTUDIANTES PREVENCIÓN'!L196</f>
        <v>0</v>
      </c>
      <c r="H203" s="1504">
        <f>'F5 ESTUDIANTES PREVENCIÓN'!M196</f>
        <v>0</v>
      </c>
      <c r="I203" s="1514">
        <f>'F5 ESTUDIANTES PREVENCIÓN'!N196</f>
        <v>0</v>
      </c>
      <c r="J203" s="1514">
        <f>'F5 ESTUDIANTES PREVENCIÓN'!O196</f>
        <v>0</v>
      </c>
      <c r="K203" s="1514">
        <f>'F5 ESTUDIANTES PREVENCIÓN'!P196</f>
        <v>0</v>
      </c>
      <c r="L203" s="1515">
        <f>'F5 ESTUDIANTES PREVENCIÓN'!Q196</f>
        <v>0</v>
      </c>
      <c r="M203" s="1511">
        <f>'F5 ESTUDIANTES PREVENCIÓN'!R196</f>
        <v>0</v>
      </c>
      <c r="N203" s="1504">
        <f>'F5 ESTUDIANTES PREVENCIÓN'!T196</f>
        <v>0</v>
      </c>
      <c r="O203" s="1504">
        <f>'F5 ESTUDIANTES PREVENCIÓN'!U196</f>
        <v>0</v>
      </c>
      <c r="P203" s="1504">
        <f>'F5 ESTUDIANTES PREVENCIÓN'!V196</f>
        <v>0</v>
      </c>
      <c r="Q203" s="1504">
        <f>'F5 ESTUDIANTES PREVENCIÓN'!AU196</f>
        <v>0</v>
      </c>
      <c r="R203" s="1516"/>
      <c r="S203" s="1517"/>
      <c r="T203" s="1516"/>
      <c r="U203" s="1518"/>
      <c r="V203" s="1516"/>
      <c r="W203" s="1516"/>
      <c r="X203" s="1516"/>
      <c r="Y203" s="1516"/>
      <c r="Z203" s="1516"/>
      <c r="AA203" s="1516"/>
      <c r="AB203" s="1516"/>
      <c r="AC203" s="1516"/>
      <c r="AD203" s="1516"/>
      <c r="AE203" s="1516"/>
      <c r="AF203" s="1516"/>
      <c r="AG203" s="1516"/>
      <c r="AH203" s="1516"/>
      <c r="AI203" s="1516"/>
      <c r="AJ203" s="1516"/>
      <c r="AK203" s="1516"/>
      <c r="AL203" s="1516"/>
      <c r="AM203" s="1516"/>
      <c r="AN203" s="1516"/>
      <c r="AO203" s="1519">
        <f t="shared" ref="AO203:AO266" si="28">+COUNTA(X203:Y203)</f>
        <v>0</v>
      </c>
      <c r="AP203" s="1519">
        <f t="shared" si="24"/>
        <v>0</v>
      </c>
      <c r="AQ203" s="1520" t="str">
        <f t="shared" ref="AQ203:AQ266" si="29">+IF(ISERROR(AP203/AO203),"",AP203/AO203)</f>
        <v/>
      </c>
      <c r="AR203" s="1519">
        <f t="shared" ref="AR203:AR266" si="30">+COUNTA(Z203:AB203)</f>
        <v>0</v>
      </c>
      <c r="AS203" s="1519">
        <f t="shared" si="25"/>
        <v>0</v>
      </c>
      <c r="AT203" s="1520" t="str">
        <f t="shared" ref="AT203:AT266" si="31">+IF(ISERROR(AS203/AR203),"",AS203/AR203)</f>
        <v/>
      </c>
      <c r="AU203" s="1519">
        <f t="shared" si="26"/>
        <v>0</v>
      </c>
      <c r="AV203" s="1519">
        <f t="shared" si="27"/>
        <v>0</v>
      </c>
      <c r="AW203" s="1520" t="str">
        <f t="shared" ref="AW203:AW266" si="32">+IF(ISERROR(AV203/AU203),"",AV203/AU203)</f>
        <v/>
      </c>
      <c r="AX203" s="1521"/>
      <c r="BC203" s="417"/>
      <c r="BD203" s="417"/>
      <c r="BE203" s="417"/>
      <c r="BF203" s="417"/>
      <c r="BG203" s="417"/>
      <c r="BH203" s="417"/>
      <c r="BI203" s="417"/>
      <c r="BJ203" s="417"/>
    </row>
    <row r="204" spans="1:62" s="418" customFormat="1" ht="13.5" hidden="1" customHeight="1">
      <c r="A204" s="1504">
        <f>'F5 ESTUDIANTES PREVENCIÓN'!D197</f>
        <v>0</v>
      </c>
      <c r="B204" s="1504">
        <f>'F5 ESTUDIANTES PREVENCIÓN'!A197</f>
        <v>0</v>
      </c>
      <c r="C204" s="1511">
        <f>'F5 ESTUDIANTES PREVENCIÓN'!F197</f>
        <v>0</v>
      </c>
      <c r="D204" s="1512">
        <f>'F5 ESTUDIANTES PREVENCIÓN'!G197</f>
        <v>0</v>
      </c>
      <c r="E204" s="1504">
        <f>'F5 ESTUDIANTES PREVENCIÓN'!K197</f>
        <v>0</v>
      </c>
      <c r="F204" s="1504">
        <f>'F5 ESTUDIANTES PREVENCIÓN'!J197</f>
        <v>0</v>
      </c>
      <c r="G204" s="1513">
        <f>'F5 ESTUDIANTES PREVENCIÓN'!L197</f>
        <v>0</v>
      </c>
      <c r="H204" s="1504">
        <f>'F5 ESTUDIANTES PREVENCIÓN'!M197</f>
        <v>0</v>
      </c>
      <c r="I204" s="1514">
        <f>'F5 ESTUDIANTES PREVENCIÓN'!N197</f>
        <v>0</v>
      </c>
      <c r="J204" s="1514">
        <f>'F5 ESTUDIANTES PREVENCIÓN'!O197</f>
        <v>0</v>
      </c>
      <c r="K204" s="1514">
        <f>'F5 ESTUDIANTES PREVENCIÓN'!P197</f>
        <v>0</v>
      </c>
      <c r="L204" s="1515">
        <f>'F5 ESTUDIANTES PREVENCIÓN'!Q197</f>
        <v>0</v>
      </c>
      <c r="M204" s="1511">
        <f>'F5 ESTUDIANTES PREVENCIÓN'!R197</f>
        <v>0</v>
      </c>
      <c r="N204" s="1504">
        <f>'F5 ESTUDIANTES PREVENCIÓN'!T197</f>
        <v>0</v>
      </c>
      <c r="O204" s="1504">
        <f>'F5 ESTUDIANTES PREVENCIÓN'!U197</f>
        <v>0</v>
      </c>
      <c r="P204" s="1504">
        <f>'F5 ESTUDIANTES PREVENCIÓN'!V197</f>
        <v>0</v>
      </c>
      <c r="Q204" s="1504">
        <f>'F5 ESTUDIANTES PREVENCIÓN'!AU197</f>
        <v>0</v>
      </c>
      <c r="R204" s="1516"/>
      <c r="S204" s="1517"/>
      <c r="T204" s="1516"/>
      <c r="U204" s="1518"/>
      <c r="V204" s="1516"/>
      <c r="W204" s="1516"/>
      <c r="X204" s="1516"/>
      <c r="Y204" s="1516"/>
      <c r="Z204" s="1516"/>
      <c r="AA204" s="1516"/>
      <c r="AB204" s="1516"/>
      <c r="AC204" s="1516"/>
      <c r="AD204" s="1516"/>
      <c r="AE204" s="1516"/>
      <c r="AF204" s="1516"/>
      <c r="AG204" s="1516"/>
      <c r="AH204" s="1516"/>
      <c r="AI204" s="1516"/>
      <c r="AJ204" s="1516"/>
      <c r="AK204" s="1516"/>
      <c r="AL204" s="1516"/>
      <c r="AM204" s="1516"/>
      <c r="AN204" s="1516"/>
      <c r="AO204" s="1519">
        <f t="shared" si="28"/>
        <v>0</v>
      </c>
      <c r="AP204" s="1519">
        <f t="shared" si="24"/>
        <v>0</v>
      </c>
      <c r="AQ204" s="1520" t="str">
        <f t="shared" si="29"/>
        <v/>
      </c>
      <c r="AR204" s="1519">
        <f t="shared" si="30"/>
        <v>0</v>
      </c>
      <c r="AS204" s="1519">
        <f t="shared" si="25"/>
        <v>0</v>
      </c>
      <c r="AT204" s="1520" t="str">
        <f t="shared" si="31"/>
        <v/>
      </c>
      <c r="AU204" s="1519">
        <f t="shared" si="26"/>
        <v>0</v>
      </c>
      <c r="AV204" s="1519">
        <f t="shared" si="27"/>
        <v>0</v>
      </c>
      <c r="AW204" s="1520" t="str">
        <f t="shared" si="32"/>
        <v/>
      </c>
      <c r="AX204" s="1521"/>
      <c r="BC204" s="417"/>
      <c r="BD204" s="417"/>
      <c r="BE204" s="417"/>
      <c r="BF204" s="417"/>
      <c r="BG204" s="417"/>
      <c r="BH204" s="417"/>
      <c r="BI204" s="417"/>
      <c r="BJ204" s="417"/>
    </row>
    <row r="205" spans="1:62" s="418" customFormat="1" ht="13.5" hidden="1" customHeight="1">
      <c r="A205" s="1504">
        <f>'F5 ESTUDIANTES PREVENCIÓN'!D198</f>
        <v>0</v>
      </c>
      <c r="B205" s="1504">
        <f>'F5 ESTUDIANTES PREVENCIÓN'!A198</f>
        <v>0</v>
      </c>
      <c r="C205" s="1511">
        <f>'F5 ESTUDIANTES PREVENCIÓN'!F198</f>
        <v>0</v>
      </c>
      <c r="D205" s="1512">
        <f>'F5 ESTUDIANTES PREVENCIÓN'!G198</f>
        <v>0</v>
      </c>
      <c r="E205" s="1504">
        <f>'F5 ESTUDIANTES PREVENCIÓN'!K198</f>
        <v>0</v>
      </c>
      <c r="F205" s="1504">
        <f>'F5 ESTUDIANTES PREVENCIÓN'!J198</f>
        <v>0</v>
      </c>
      <c r="G205" s="1513">
        <f>'F5 ESTUDIANTES PREVENCIÓN'!L198</f>
        <v>0</v>
      </c>
      <c r="H205" s="1504">
        <f>'F5 ESTUDIANTES PREVENCIÓN'!M198</f>
        <v>0</v>
      </c>
      <c r="I205" s="1514">
        <f>'F5 ESTUDIANTES PREVENCIÓN'!N198</f>
        <v>0</v>
      </c>
      <c r="J205" s="1514">
        <f>'F5 ESTUDIANTES PREVENCIÓN'!O198</f>
        <v>0</v>
      </c>
      <c r="K205" s="1514">
        <f>'F5 ESTUDIANTES PREVENCIÓN'!P198</f>
        <v>0</v>
      </c>
      <c r="L205" s="1515">
        <f>'F5 ESTUDIANTES PREVENCIÓN'!Q198</f>
        <v>0</v>
      </c>
      <c r="M205" s="1511">
        <f>'F5 ESTUDIANTES PREVENCIÓN'!R198</f>
        <v>0</v>
      </c>
      <c r="N205" s="1504">
        <f>'F5 ESTUDIANTES PREVENCIÓN'!T198</f>
        <v>0</v>
      </c>
      <c r="O205" s="1504">
        <f>'F5 ESTUDIANTES PREVENCIÓN'!U198</f>
        <v>0</v>
      </c>
      <c r="P205" s="1504">
        <f>'F5 ESTUDIANTES PREVENCIÓN'!V198</f>
        <v>0</v>
      </c>
      <c r="Q205" s="1504">
        <f>'F5 ESTUDIANTES PREVENCIÓN'!AU198</f>
        <v>0</v>
      </c>
      <c r="R205" s="1516"/>
      <c r="S205" s="1517"/>
      <c r="T205" s="1516"/>
      <c r="U205" s="1518"/>
      <c r="V205" s="1516"/>
      <c r="W205" s="1516"/>
      <c r="X205" s="1516"/>
      <c r="Y205" s="1516"/>
      <c r="Z205" s="1516"/>
      <c r="AA205" s="1516"/>
      <c r="AB205" s="1516"/>
      <c r="AC205" s="1516"/>
      <c r="AD205" s="1516"/>
      <c r="AE205" s="1516"/>
      <c r="AF205" s="1516"/>
      <c r="AG205" s="1516"/>
      <c r="AH205" s="1516"/>
      <c r="AI205" s="1516"/>
      <c r="AJ205" s="1516"/>
      <c r="AK205" s="1516"/>
      <c r="AL205" s="1516"/>
      <c r="AM205" s="1516"/>
      <c r="AN205" s="1516"/>
      <c r="AO205" s="1519">
        <f t="shared" si="28"/>
        <v>0</v>
      </c>
      <c r="AP205" s="1519">
        <f t="shared" si="24"/>
        <v>0</v>
      </c>
      <c r="AQ205" s="1520" t="str">
        <f t="shared" si="29"/>
        <v/>
      </c>
      <c r="AR205" s="1519">
        <f t="shared" si="30"/>
        <v>0</v>
      </c>
      <c r="AS205" s="1519">
        <f t="shared" si="25"/>
        <v>0</v>
      </c>
      <c r="AT205" s="1520" t="str">
        <f t="shared" si="31"/>
        <v/>
      </c>
      <c r="AU205" s="1519">
        <f t="shared" si="26"/>
        <v>0</v>
      </c>
      <c r="AV205" s="1519">
        <f t="shared" si="27"/>
        <v>0</v>
      </c>
      <c r="AW205" s="1520" t="str">
        <f t="shared" si="32"/>
        <v/>
      </c>
      <c r="AX205" s="1521"/>
      <c r="BC205" s="417"/>
      <c r="BD205" s="417"/>
      <c r="BE205" s="417"/>
      <c r="BF205" s="417"/>
      <c r="BG205" s="417"/>
      <c r="BH205" s="417"/>
      <c r="BI205" s="417"/>
      <c r="BJ205" s="417"/>
    </row>
    <row r="206" spans="1:62" s="418" customFormat="1" ht="13.5" hidden="1" customHeight="1">
      <c r="A206" s="1504">
        <f>'F5 ESTUDIANTES PREVENCIÓN'!D199</f>
        <v>0</v>
      </c>
      <c r="B206" s="1504">
        <f>'F5 ESTUDIANTES PREVENCIÓN'!A199</f>
        <v>0</v>
      </c>
      <c r="C206" s="1511">
        <f>'F5 ESTUDIANTES PREVENCIÓN'!F199</f>
        <v>0</v>
      </c>
      <c r="D206" s="1512">
        <f>'F5 ESTUDIANTES PREVENCIÓN'!G199</f>
        <v>0</v>
      </c>
      <c r="E206" s="1504">
        <f>'F5 ESTUDIANTES PREVENCIÓN'!K199</f>
        <v>0</v>
      </c>
      <c r="F206" s="1504">
        <f>'F5 ESTUDIANTES PREVENCIÓN'!J199</f>
        <v>0</v>
      </c>
      <c r="G206" s="1513">
        <f>'F5 ESTUDIANTES PREVENCIÓN'!L199</f>
        <v>0</v>
      </c>
      <c r="H206" s="1504">
        <f>'F5 ESTUDIANTES PREVENCIÓN'!M199</f>
        <v>0</v>
      </c>
      <c r="I206" s="1514">
        <f>'F5 ESTUDIANTES PREVENCIÓN'!N199</f>
        <v>0</v>
      </c>
      <c r="J206" s="1514">
        <f>'F5 ESTUDIANTES PREVENCIÓN'!O199</f>
        <v>0</v>
      </c>
      <c r="K206" s="1514">
        <f>'F5 ESTUDIANTES PREVENCIÓN'!P199</f>
        <v>0</v>
      </c>
      <c r="L206" s="1515">
        <f>'F5 ESTUDIANTES PREVENCIÓN'!Q199</f>
        <v>0</v>
      </c>
      <c r="M206" s="1511">
        <f>'F5 ESTUDIANTES PREVENCIÓN'!R199</f>
        <v>0</v>
      </c>
      <c r="N206" s="1504">
        <f>'F5 ESTUDIANTES PREVENCIÓN'!T199</f>
        <v>0</v>
      </c>
      <c r="O206" s="1504">
        <f>'F5 ESTUDIANTES PREVENCIÓN'!U199</f>
        <v>0</v>
      </c>
      <c r="P206" s="1504">
        <f>'F5 ESTUDIANTES PREVENCIÓN'!V199</f>
        <v>0</v>
      </c>
      <c r="Q206" s="1504">
        <f>'F5 ESTUDIANTES PREVENCIÓN'!AU199</f>
        <v>0</v>
      </c>
      <c r="R206" s="1516"/>
      <c r="S206" s="1517"/>
      <c r="T206" s="1516"/>
      <c r="U206" s="1518"/>
      <c r="V206" s="1516"/>
      <c r="W206" s="1516"/>
      <c r="X206" s="1516"/>
      <c r="Y206" s="1516"/>
      <c r="Z206" s="1516"/>
      <c r="AA206" s="1516"/>
      <c r="AB206" s="1516"/>
      <c r="AC206" s="1516"/>
      <c r="AD206" s="1516"/>
      <c r="AE206" s="1516"/>
      <c r="AF206" s="1516"/>
      <c r="AG206" s="1516"/>
      <c r="AH206" s="1516"/>
      <c r="AI206" s="1516"/>
      <c r="AJ206" s="1516"/>
      <c r="AK206" s="1516"/>
      <c r="AL206" s="1516"/>
      <c r="AM206" s="1516"/>
      <c r="AN206" s="1516"/>
      <c r="AO206" s="1519">
        <f t="shared" si="28"/>
        <v>0</v>
      </c>
      <c r="AP206" s="1519">
        <f t="shared" ref="AP206:AP269" si="33">+COUNTIF($X206:$Y206,"P")</f>
        <v>0</v>
      </c>
      <c r="AQ206" s="1520" t="str">
        <f t="shared" si="29"/>
        <v/>
      </c>
      <c r="AR206" s="1519">
        <f t="shared" si="30"/>
        <v>0</v>
      </c>
      <c r="AS206" s="1519">
        <f t="shared" ref="AS206:AS269" si="34">+COUNTIF($Z206:$AB206,"P")</f>
        <v>0</v>
      </c>
      <c r="AT206" s="1520" t="str">
        <f t="shared" si="31"/>
        <v/>
      </c>
      <c r="AU206" s="1519">
        <f t="shared" ref="AU206:AU269" si="35">+COUNTA($AC206:$AL206)</f>
        <v>0</v>
      </c>
      <c r="AV206" s="1519">
        <f t="shared" ref="AV206:AV269" si="36">+COUNTIF($AC206:$AL206,"P")</f>
        <v>0</v>
      </c>
      <c r="AW206" s="1520" t="str">
        <f t="shared" si="32"/>
        <v/>
      </c>
      <c r="AX206" s="1521"/>
      <c r="BC206" s="417"/>
      <c r="BD206" s="417"/>
      <c r="BE206" s="417"/>
      <c r="BF206" s="417"/>
      <c r="BG206" s="417"/>
      <c r="BH206" s="417"/>
      <c r="BI206" s="417"/>
      <c r="BJ206" s="417"/>
    </row>
    <row r="207" spans="1:62" s="418" customFormat="1" ht="13.5" hidden="1" customHeight="1">
      <c r="A207" s="1504">
        <f>'F5 ESTUDIANTES PREVENCIÓN'!D200</f>
        <v>0</v>
      </c>
      <c r="B207" s="1504">
        <f>'F5 ESTUDIANTES PREVENCIÓN'!A200</f>
        <v>0</v>
      </c>
      <c r="C207" s="1511">
        <f>'F5 ESTUDIANTES PREVENCIÓN'!F200</f>
        <v>0</v>
      </c>
      <c r="D207" s="1512">
        <f>'F5 ESTUDIANTES PREVENCIÓN'!G200</f>
        <v>0</v>
      </c>
      <c r="E207" s="1504">
        <f>'F5 ESTUDIANTES PREVENCIÓN'!K200</f>
        <v>0</v>
      </c>
      <c r="F207" s="1504">
        <f>'F5 ESTUDIANTES PREVENCIÓN'!J200</f>
        <v>0</v>
      </c>
      <c r="G207" s="1513">
        <f>'F5 ESTUDIANTES PREVENCIÓN'!L200</f>
        <v>0</v>
      </c>
      <c r="H207" s="1504">
        <f>'F5 ESTUDIANTES PREVENCIÓN'!M200</f>
        <v>0</v>
      </c>
      <c r="I207" s="1514">
        <f>'F5 ESTUDIANTES PREVENCIÓN'!N200</f>
        <v>0</v>
      </c>
      <c r="J207" s="1514">
        <f>'F5 ESTUDIANTES PREVENCIÓN'!O200</f>
        <v>0</v>
      </c>
      <c r="K207" s="1514">
        <f>'F5 ESTUDIANTES PREVENCIÓN'!P200</f>
        <v>0</v>
      </c>
      <c r="L207" s="1515">
        <f>'F5 ESTUDIANTES PREVENCIÓN'!Q200</f>
        <v>0</v>
      </c>
      <c r="M207" s="1511">
        <f>'F5 ESTUDIANTES PREVENCIÓN'!R200</f>
        <v>0</v>
      </c>
      <c r="N207" s="1504">
        <f>'F5 ESTUDIANTES PREVENCIÓN'!T200</f>
        <v>0</v>
      </c>
      <c r="O207" s="1504">
        <f>'F5 ESTUDIANTES PREVENCIÓN'!U200</f>
        <v>0</v>
      </c>
      <c r="P207" s="1504">
        <f>'F5 ESTUDIANTES PREVENCIÓN'!V200</f>
        <v>0</v>
      </c>
      <c r="Q207" s="1504">
        <f>'F5 ESTUDIANTES PREVENCIÓN'!AU200</f>
        <v>0</v>
      </c>
      <c r="R207" s="1516"/>
      <c r="S207" s="1517"/>
      <c r="T207" s="1516"/>
      <c r="U207" s="1518"/>
      <c r="V207" s="1516"/>
      <c r="W207" s="1516"/>
      <c r="X207" s="1516"/>
      <c r="Y207" s="1516"/>
      <c r="Z207" s="1516"/>
      <c r="AA207" s="1516"/>
      <c r="AB207" s="1516"/>
      <c r="AC207" s="1516"/>
      <c r="AD207" s="1516"/>
      <c r="AE207" s="1516"/>
      <c r="AF207" s="1516"/>
      <c r="AG207" s="1516"/>
      <c r="AH207" s="1516"/>
      <c r="AI207" s="1516"/>
      <c r="AJ207" s="1516"/>
      <c r="AK207" s="1516"/>
      <c r="AL207" s="1516"/>
      <c r="AM207" s="1516"/>
      <c r="AN207" s="1516"/>
      <c r="AO207" s="1519">
        <f t="shared" si="28"/>
        <v>0</v>
      </c>
      <c r="AP207" s="1519">
        <f t="shared" si="33"/>
        <v>0</v>
      </c>
      <c r="AQ207" s="1520" t="str">
        <f t="shared" si="29"/>
        <v/>
      </c>
      <c r="AR207" s="1519">
        <f t="shared" si="30"/>
        <v>0</v>
      </c>
      <c r="AS207" s="1519">
        <f t="shared" si="34"/>
        <v>0</v>
      </c>
      <c r="AT207" s="1520" t="str">
        <f t="shared" si="31"/>
        <v/>
      </c>
      <c r="AU207" s="1519">
        <f t="shared" si="35"/>
        <v>0</v>
      </c>
      <c r="AV207" s="1519">
        <f t="shared" si="36"/>
        <v>0</v>
      </c>
      <c r="AW207" s="1520" t="str">
        <f t="shared" si="32"/>
        <v/>
      </c>
      <c r="AX207" s="1521"/>
      <c r="BC207" s="417"/>
      <c r="BD207" s="417"/>
      <c r="BE207" s="417"/>
      <c r="BF207" s="417"/>
      <c r="BG207" s="417"/>
      <c r="BH207" s="417"/>
      <c r="BI207" s="417"/>
      <c r="BJ207" s="417"/>
    </row>
    <row r="208" spans="1:62" s="418" customFormat="1" ht="13.5" hidden="1" customHeight="1">
      <c r="A208" s="1504">
        <f>'F5 ESTUDIANTES PREVENCIÓN'!D201</f>
        <v>0</v>
      </c>
      <c r="B208" s="1504">
        <f>'F5 ESTUDIANTES PREVENCIÓN'!A201</f>
        <v>0</v>
      </c>
      <c r="C208" s="1511">
        <f>'F5 ESTUDIANTES PREVENCIÓN'!F201</f>
        <v>0</v>
      </c>
      <c r="D208" s="1512">
        <f>'F5 ESTUDIANTES PREVENCIÓN'!G201</f>
        <v>0</v>
      </c>
      <c r="E208" s="1504">
        <f>'F5 ESTUDIANTES PREVENCIÓN'!K201</f>
        <v>0</v>
      </c>
      <c r="F208" s="1504">
        <f>'F5 ESTUDIANTES PREVENCIÓN'!J201</f>
        <v>0</v>
      </c>
      <c r="G208" s="1513">
        <f>'F5 ESTUDIANTES PREVENCIÓN'!L201</f>
        <v>0</v>
      </c>
      <c r="H208" s="1504">
        <f>'F5 ESTUDIANTES PREVENCIÓN'!M201</f>
        <v>0</v>
      </c>
      <c r="I208" s="1514">
        <f>'F5 ESTUDIANTES PREVENCIÓN'!N201</f>
        <v>0</v>
      </c>
      <c r="J208" s="1514">
        <f>'F5 ESTUDIANTES PREVENCIÓN'!O201</f>
        <v>0</v>
      </c>
      <c r="K208" s="1514">
        <f>'F5 ESTUDIANTES PREVENCIÓN'!P201</f>
        <v>0</v>
      </c>
      <c r="L208" s="1515">
        <f>'F5 ESTUDIANTES PREVENCIÓN'!Q201</f>
        <v>0</v>
      </c>
      <c r="M208" s="1511">
        <f>'F5 ESTUDIANTES PREVENCIÓN'!R201</f>
        <v>0</v>
      </c>
      <c r="N208" s="1504">
        <f>'F5 ESTUDIANTES PREVENCIÓN'!T201</f>
        <v>0</v>
      </c>
      <c r="O208" s="1504">
        <f>'F5 ESTUDIANTES PREVENCIÓN'!U201</f>
        <v>0</v>
      </c>
      <c r="P208" s="1504">
        <f>'F5 ESTUDIANTES PREVENCIÓN'!V201</f>
        <v>0</v>
      </c>
      <c r="Q208" s="1504">
        <f>'F5 ESTUDIANTES PREVENCIÓN'!AU201</f>
        <v>0</v>
      </c>
      <c r="R208" s="1516"/>
      <c r="S208" s="1517"/>
      <c r="T208" s="1516"/>
      <c r="U208" s="1518"/>
      <c r="V208" s="1516"/>
      <c r="W208" s="1516"/>
      <c r="X208" s="1516"/>
      <c r="Y208" s="1516"/>
      <c r="Z208" s="1516"/>
      <c r="AA208" s="1516"/>
      <c r="AB208" s="1516"/>
      <c r="AC208" s="1516"/>
      <c r="AD208" s="1516"/>
      <c r="AE208" s="1516"/>
      <c r="AF208" s="1516"/>
      <c r="AG208" s="1516"/>
      <c r="AH208" s="1516"/>
      <c r="AI208" s="1516"/>
      <c r="AJ208" s="1516"/>
      <c r="AK208" s="1516"/>
      <c r="AL208" s="1516"/>
      <c r="AM208" s="1516"/>
      <c r="AN208" s="1516"/>
      <c r="AO208" s="1519">
        <f t="shared" si="28"/>
        <v>0</v>
      </c>
      <c r="AP208" s="1519">
        <f t="shared" si="33"/>
        <v>0</v>
      </c>
      <c r="AQ208" s="1520" t="str">
        <f t="shared" si="29"/>
        <v/>
      </c>
      <c r="AR208" s="1519">
        <f t="shared" si="30"/>
        <v>0</v>
      </c>
      <c r="AS208" s="1519">
        <f t="shared" si="34"/>
        <v>0</v>
      </c>
      <c r="AT208" s="1520" t="str">
        <f t="shared" si="31"/>
        <v/>
      </c>
      <c r="AU208" s="1519">
        <f t="shared" si="35"/>
        <v>0</v>
      </c>
      <c r="AV208" s="1519">
        <f t="shared" si="36"/>
        <v>0</v>
      </c>
      <c r="AW208" s="1520" t="str">
        <f t="shared" si="32"/>
        <v/>
      </c>
      <c r="AX208" s="1521"/>
      <c r="BC208" s="417"/>
      <c r="BD208" s="417"/>
      <c r="BE208" s="417"/>
      <c r="BF208" s="417"/>
      <c r="BG208" s="417"/>
      <c r="BH208" s="417"/>
      <c r="BI208" s="417"/>
      <c r="BJ208" s="417"/>
    </row>
    <row r="209" spans="1:62" s="418" customFormat="1" ht="13.5" hidden="1" customHeight="1">
      <c r="A209" s="1504">
        <f>'F5 ESTUDIANTES PREVENCIÓN'!D202</f>
        <v>0</v>
      </c>
      <c r="B209" s="1504">
        <f>'F5 ESTUDIANTES PREVENCIÓN'!A202</f>
        <v>0</v>
      </c>
      <c r="C209" s="1511">
        <f>'F5 ESTUDIANTES PREVENCIÓN'!F202</f>
        <v>0</v>
      </c>
      <c r="D209" s="1512">
        <f>'F5 ESTUDIANTES PREVENCIÓN'!G202</f>
        <v>0</v>
      </c>
      <c r="E209" s="1504">
        <f>'F5 ESTUDIANTES PREVENCIÓN'!K202</f>
        <v>0</v>
      </c>
      <c r="F209" s="1504">
        <f>'F5 ESTUDIANTES PREVENCIÓN'!J202</f>
        <v>0</v>
      </c>
      <c r="G209" s="1513">
        <f>'F5 ESTUDIANTES PREVENCIÓN'!L202</f>
        <v>0</v>
      </c>
      <c r="H209" s="1504">
        <f>'F5 ESTUDIANTES PREVENCIÓN'!M202</f>
        <v>0</v>
      </c>
      <c r="I209" s="1514">
        <f>'F5 ESTUDIANTES PREVENCIÓN'!N202</f>
        <v>0</v>
      </c>
      <c r="J209" s="1514">
        <f>'F5 ESTUDIANTES PREVENCIÓN'!O202</f>
        <v>0</v>
      </c>
      <c r="K209" s="1514">
        <f>'F5 ESTUDIANTES PREVENCIÓN'!P202</f>
        <v>0</v>
      </c>
      <c r="L209" s="1515">
        <f>'F5 ESTUDIANTES PREVENCIÓN'!Q202</f>
        <v>0</v>
      </c>
      <c r="M209" s="1511">
        <f>'F5 ESTUDIANTES PREVENCIÓN'!R202</f>
        <v>0</v>
      </c>
      <c r="N209" s="1504">
        <f>'F5 ESTUDIANTES PREVENCIÓN'!T202</f>
        <v>0</v>
      </c>
      <c r="O209" s="1504">
        <f>'F5 ESTUDIANTES PREVENCIÓN'!U202</f>
        <v>0</v>
      </c>
      <c r="P209" s="1504">
        <f>'F5 ESTUDIANTES PREVENCIÓN'!V202</f>
        <v>0</v>
      </c>
      <c r="Q209" s="1504">
        <f>'F5 ESTUDIANTES PREVENCIÓN'!AU202</f>
        <v>0</v>
      </c>
      <c r="R209" s="1516"/>
      <c r="S209" s="1517"/>
      <c r="T209" s="1516"/>
      <c r="U209" s="1518"/>
      <c r="V209" s="1516"/>
      <c r="W209" s="1516"/>
      <c r="X209" s="1516"/>
      <c r="Y209" s="1516"/>
      <c r="Z209" s="1516"/>
      <c r="AA209" s="1516"/>
      <c r="AB209" s="1516"/>
      <c r="AC209" s="1516"/>
      <c r="AD209" s="1516"/>
      <c r="AE209" s="1516"/>
      <c r="AF209" s="1516"/>
      <c r="AG209" s="1516"/>
      <c r="AH209" s="1516"/>
      <c r="AI209" s="1516"/>
      <c r="AJ209" s="1516"/>
      <c r="AK209" s="1516"/>
      <c r="AL209" s="1516"/>
      <c r="AM209" s="1516"/>
      <c r="AN209" s="1516"/>
      <c r="AO209" s="1519">
        <f t="shared" si="28"/>
        <v>0</v>
      </c>
      <c r="AP209" s="1519">
        <f t="shared" si="33"/>
        <v>0</v>
      </c>
      <c r="AQ209" s="1520" t="str">
        <f t="shared" si="29"/>
        <v/>
      </c>
      <c r="AR209" s="1519">
        <f t="shared" si="30"/>
        <v>0</v>
      </c>
      <c r="AS209" s="1519">
        <f t="shared" si="34"/>
        <v>0</v>
      </c>
      <c r="AT209" s="1520" t="str">
        <f t="shared" si="31"/>
        <v/>
      </c>
      <c r="AU209" s="1519">
        <f t="shared" si="35"/>
        <v>0</v>
      </c>
      <c r="AV209" s="1519">
        <f t="shared" si="36"/>
        <v>0</v>
      </c>
      <c r="AW209" s="1520" t="str">
        <f t="shared" si="32"/>
        <v/>
      </c>
      <c r="AX209" s="1521"/>
      <c r="BC209" s="417"/>
      <c r="BD209" s="417"/>
      <c r="BE209" s="417"/>
      <c r="BF209" s="417"/>
      <c r="BG209" s="417"/>
      <c r="BH209" s="417"/>
      <c r="BI209" s="417"/>
      <c r="BJ209" s="417"/>
    </row>
    <row r="210" spans="1:62" s="418" customFormat="1" ht="13.5" hidden="1" customHeight="1">
      <c r="A210" s="1504">
        <f>'F5 ESTUDIANTES PREVENCIÓN'!D203</f>
        <v>0</v>
      </c>
      <c r="B210" s="1504">
        <f>'F5 ESTUDIANTES PREVENCIÓN'!A203</f>
        <v>0</v>
      </c>
      <c r="C210" s="1511">
        <f>'F5 ESTUDIANTES PREVENCIÓN'!F203</f>
        <v>0</v>
      </c>
      <c r="D210" s="1512">
        <f>'F5 ESTUDIANTES PREVENCIÓN'!G203</f>
        <v>0</v>
      </c>
      <c r="E210" s="1504">
        <f>'F5 ESTUDIANTES PREVENCIÓN'!K203</f>
        <v>0</v>
      </c>
      <c r="F210" s="1504">
        <f>'F5 ESTUDIANTES PREVENCIÓN'!J203</f>
        <v>0</v>
      </c>
      <c r="G210" s="1513">
        <f>'F5 ESTUDIANTES PREVENCIÓN'!L203</f>
        <v>0</v>
      </c>
      <c r="H210" s="1504">
        <f>'F5 ESTUDIANTES PREVENCIÓN'!M203</f>
        <v>0</v>
      </c>
      <c r="I210" s="1514">
        <f>'F5 ESTUDIANTES PREVENCIÓN'!N203</f>
        <v>0</v>
      </c>
      <c r="J210" s="1514">
        <f>'F5 ESTUDIANTES PREVENCIÓN'!O203</f>
        <v>0</v>
      </c>
      <c r="K210" s="1514">
        <f>'F5 ESTUDIANTES PREVENCIÓN'!P203</f>
        <v>0</v>
      </c>
      <c r="L210" s="1515">
        <f>'F5 ESTUDIANTES PREVENCIÓN'!Q203</f>
        <v>0</v>
      </c>
      <c r="M210" s="1511">
        <f>'F5 ESTUDIANTES PREVENCIÓN'!R203</f>
        <v>0</v>
      </c>
      <c r="N210" s="1504">
        <f>'F5 ESTUDIANTES PREVENCIÓN'!T203</f>
        <v>0</v>
      </c>
      <c r="O210" s="1504">
        <f>'F5 ESTUDIANTES PREVENCIÓN'!U203</f>
        <v>0</v>
      </c>
      <c r="P210" s="1504">
        <f>'F5 ESTUDIANTES PREVENCIÓN'!V203</f>
        <v>0</v>
      </c>
      <c r="Q210" s="1504">
        <f>'F5 ESTUDIANTES PREVENCIÓN'!AU203</f>
        <v>0</v>
      </c>
      <c r="R210" s="1516"/>
      <c r="S210" s="1517"/>
      <c r="T210" s="1516"/>
      <c r="U210" s="1518"/>
      <c r="V210" s="1516"/>
      <c r="W210" s="1516"/>
      <c r="X210" s="1516"/>
      <c r="Y210" s="1516"/>
      <c r="Z210" s="1516"/>
      <c r="AA210" s="1516"/>
      <c r="AB210" s="1516"/>
      <c r="AC210" s="1516"/>
      <c r="AD210" s="1516"/>
      <c r="AE210" s="1516"/>
      <c r="AF210" s="1516"/>
      <c r="AG210" s="1516"/>
      <c r="AH210" s="1516"/>
      <c r="AI210" s="1516"/>
      <c r="AJ210" s="1516"/>
      <c r="AK210" s="1516"/>
      <c r="AL210" s="1516"/>
      <c r="AM210" s="1516"/>
      <c r="AN210" s="1516"/>
      <c r="AO210" s="1519">
        <f t="shared" si="28"/>
        <v>0</v>
      </c>
      <c r="AP210" s="1519">
        <f t="shared" si="33"/>
        <v>0</v>
      </c>
      <c r="AQ210" s="1520" t="str">
        <f t="shared" si="29"/>
        <v/>
      </c>
      <c r="AR210" s="1519">
        <f t="shared" si="30"/>
        <v>0</v>
      </c>
      <c r="AS210" s="1519">
        <f t="shared" si="34"/>
        <v>0</v>
      </c>
      <c r="AT210" s="1520" t="str">
        <f t="shared" si="31"/>
        <v/>
      </c>
      <c r="AU210" s="1519">
        <f t="shared" si="35"/>
        <v>0</v>
      </c>
      <c r="AV210" s="1519">
        <f t="shared" si="36"/>
        <v>0</v>
      </c>
      <c r="AW210" s="1520" t="str">
        <f t="shared" si="32"/>
        <v/>
      </c>
      <c r="AX210" s="1521"/>
      <c r="BC210" s="417"/>
      <c r="BD210" s="417"/>
      <c r="BE210" s="417"/>
      <c r="BF210" s="417"/>
      <c r="BG210" s="417"/>
      <c r="BH210" s="417"/>
      <c r="BI210" s="417"/>
      <c r="BJ210" s="417"/>
    </row>
    <row r="211" spans="1:62" s="418" customFormat="1" ht="13.5" hidden="1" customHeight="1">
      <c r="A211" s="1504">
        <f>'F5 ESTUDIANTES PREVENCIÓN'!D204</f>
        <v>0</v>
      </c>
      <c r="B211" s="1504">
        <f>'F5 ESTUDIANTES PREVENCIÓN'!A204</f>
        <v>0</v>
      </c>
      <c r="C211" s="1511">
        <f>'F5 ESTUDIANTES PREVENCIÓN'!F204</f>
        <v>0</v>
      </c>
      <c r="D211" s="1512">
        <f>'F5 ESTUDIANTES PREVENCIÓN'!G204</f>
        <v>0</v>
      </c>
      <c r="E211" s="1504">
        <f>'F5 ESTUDIANTES PREVENCIÓN'!K204</f>
        <v>0</v>
      </c>
      <c r="F211" s="1504">
        <f>'F5 ESTUDIANTES PREVENCIÓN'!J204</f>
        <v>0</v>
      </c>
      <c r="G211" s="1513">
        <f>'F5 ESTUDIANTES PREVENCIÓN'!L204</f>
        <v>0</v>
      </c>
      <c r="H211" s="1504">
        <f>'F5 ESTUDIANTES PREVENCIÓN'!M204</f>
        <v>0</v>
      </c>
      <c r="I211" s="1514">
        <f>'F5 ESTUDIANTES PREVENCIÓN'!N204</f>
        <v>0</v>
      </c>
      <c r="J211" s="1514">
        <f>'F5 ESTUDIANTES PREVENCIÓN'!O204</f>
        <v>0</v>
      </c>
      <c r="K211" s="1514">
        <f>'F5 ESTUDIANTES PREVENCIÓN'!P204</f>
        <v>0</v>
      </c>
      <c r="L211" s="1515">
        <f>'F5 ESTUDIANTES PREVENCIÓN'!Q204</f>
        <v>0</v>
      </c>
      <c r="M211" s="1511">
        <f>'F5 ESTUDIANTES PREVENCIÓN'!R204</f>
        <v>0</v>
      </c>
      <c r="N211" s="1504">
        <f>'F5 ESTUDIANTES PREVENCIÓN'!T204</f>
        <v>0</v>
      </c>
      <c r="O211" s="1504">
        <f>'F5 ESTUDIANTES PREVENCIÓN'!U204</f>
        <v>0</v>
      </c>
      <c r="P211" s="1504">
        <f>'F5 ESTUDIANTES PREVENCIÓN'!V204</f>
        <v>0</v>
      </c>
      <c r="Q211" s="1504">
        <f>'F5 ESTUDIANTES PREVENCIÓN'!AU204</f>
        <v>0</v>
      </c>
      <c r="R211" s="1516"/>
      <c r="S211" s="1517"/>
      <c r="T211" s="1516"/>
      <c r="U211" s="1518"/>
      <c r="V211" s="1516"/>
      <c r="W211" s="1516"/>
      <c r="X211" s="1516"/>
      <c r="Y211" s="1516"/>
      <c r="Z211" s="1516"/>
      <c r="AA211" s="1516"/>
      <c r="AB211" s="1516"/>
      <c r="AC211" s="1516"/>
      <c r="AD211" s="1516"/>
      <c r="AE211" s="1516"/>
      <c r="AF211" s="1516"/>
      <c r="AG211" s="1516"/>
      <c r="AH211" s="1516"/>
      <c r="AI211" s="1516"/>
      <c r="AJ211" s="1516"/>
      <c r="AK211" s="1516"/>
      <c r="AL211" s="1516"/>
      <c r="AM211" s="1516"/>
      <c r="AN211" s="1516"/>
      <c r="AO211" s="1519">
        <f t="shared" si="28"/>
        <v>0</v>
      </c>
      <c r="AP211" s="1519">
        <f t="shared" si="33"/>
        <v>0</v>
      </c>
      <c r="AQ211" s="1520" t="str">
        <f t="shared" si="29"/>
        <v/>
      </c>
      <c r="AR211" s="1519">
        <f t="shared" si="30"/>
        <v>0</v>
      </c>
      <c r="AS211" s="1519">
        <f t="shared" si="34"/>
        <v>0</v>
      </c>
      <c r="AT211" s="1520" t="str">
        <f t="shared" si="31"/>
        <v/>
      </c>
      <c r="AU211" s="1519">
        <f t="shared" si="35"/>
        <v>0</v>
      </c>
      <c r="AV211" s="1519">
        <f t="shared" si="36"/>
        <v>0</v>
      </c>
      <c r="AW211" s="1520" t="str">
        <f t="shared" si="32"/>
        <v/>
      </c>
      <c r="AX211" s="1521"/>
      <c r="BC211" s="417"/>
      <c r="BD211" s="417"/>
      <c r="BE211" s="417"/>
      <c r="BF211" s="417"/>
      <c r="BG211" s="417"/>
      <c r="BH211" s="417"/>
      <c r="BI211" s="417"/>
      <c r="BJ211" s="417"/>
    </row>
    <row r="212" spans="1:62" s="418" customFormat="1" ht="13.5" hidden="1" customHeight="1">
      <c r="A212" s="1504">
        <f>'F5 ESTUDIANTES PREVENCIÓN'!D205</f>
        <v>0</v>
      </c>
      <c r="B212" s="1504">
        <f>'F5 ESTUDIANTES PREVENCIÓN'!A205</f>
        <v>0</v>
      </c>
      <c r="C212" s="1511">
        <f>'F5 ESTUDIANTES PREVENCIÓN'!F205</f>
        <v>0</v>
      </c>
      <c r="D212" s="1512">
        <f>'F5 ESTUDIANTES PREVENCIÓN'!G205</f>
        <v>0</v>
      </c>
      <c r="E212" s="1504">
        <f>'F5 ESTUDIANTES PREVENCIÓN'!K205</f>
        <v>0</v>
      </c>
      <c r="F212" s="1504">
        <f>'F5 ESTUDIANTES PREVENCIÓN'!J205</f>
        <v>0</v>
      </c>
      <c r="G212" s="1513">
        <f>'F5 ESTUDIANTES PREVENCIÓN'!L205</f>
        <v>0</v>
      </c>
      <c r="H212" s="1504">
        <f>'F5 ESTUDIANTES PREVENCIÓN'!M205</f>
        <v>0</v>
      </c>
      <c r="I212" s="1514">
        <f>'F5 ESTUDIANTES PREVENCIÓN'!N205</f>
        <v>0</v>
      </c>
      <c r="J212" s="1514">
        <f>'F5 ESTUDIANTES PREVENCIÓN'!O205</f>
        <v>0</v>
      </c>
      <c r="K212" s="1514">
        <f>'F5 ESTUDIANTES PREVENCIÓN'!P205</f>
        <v>0</v>
      </c>
      <c r="L212" s="1515">
        <f>'F5 ESTUDIANTES PREVENCIÓN'!Q205</f>
        <v>0</v>
      </c>
      <c r="M212" s="1511">
        <f>'F5 ESTUDIANTES PREVENCIÓN'!R205</f>
        <v>0</v>
      </c>
      <c r="N212" s="1504">
        <f>'F5 ESTUDIANTES PREVENCIÓN'!T205</f>
        <v>0</v>
      </c>
      <c r="O212" s="1504">
        <f>'F5 ESTUDIANTES PREVENCIÓN'!U205</f>
        <v>0</v>
      </c>
      <c r="P212" s="1504">
        <f>'F5 ESTUDIANTES PREVENCIÓN'!V205</f>
        <v>0</v>
      </c>
      <c r="Q212" s="1504">
        <f>'F5 ESTUDIANTES PREVENCIÓN'!AU205</f>
        <v>0</v>
      </c>
      <c r="R212" s="1516"/>
      <c r="S212" s="1517"/>
      <c r="T212" s="1516"/>
      <c r="U212" s="1518"/>
      <c r="V212" s="1516"/>
      <c r="W212" s="1516"/>
      <c r="X212" s="1516"/>
      <c r="Y212" s="1516"/>
      <c r="Z212" s="1516"/>
      <c r="AA212" s="1516"/>
      <c r="AB212" s="1516"/>
      <c r="AC212" s="1516"/>
      <c r="AD212" s="1516"/>
      <c r="AE212" s="1516"/>
      <c r="AF212" s="1516"/>
      <c r="AG212" s="1516"/>
      <c r="AH212" s="1516"/>
      <c r="AI212" s="1516"/>
      <c r="AJ212" s="1516"/>
      <c r="AK212" s="1516"/>
      <c r="AL212" s="1516"/>
      <c r="AM212" s="1516"/>
      <c r="AN212" s="1516"/>
      <c r="AO212" s="1519">
        <f t="shared" si="28"/>
        <v>0</v>
      </c>
      <c r="AP212" s="1519">
        <f t="shared" si="33"/>
        <v>0</v>
      </c>
      <c r="AQ212" s="1520" t="str">
        <f t="shared" si="29"/>
        <v/>
      </c>
      <c r="AR212" s="1519">
        <f t="shared" si="30"/>
        <v>0</v>
      </c>
      <c r="AS212" s="1519">
        <f t="shared" si="34"/>
        <v>0</v>
      </c>
      <c r="AT212" s="1520" t="str">
        <f t="shared" si="31"/>
        <v/>
      </c>
      <c r="AU212" s="1519">
        <f t="shared" si="35"/>
        <v>0</v>
      </c>
      <c r="AV212" s="1519">
        <f t="shared" si="36"/>
        <v>0</v>
      </c>
      <c r="AW212" s="1520" t="str">
        <f t="shared" si="32"/>
        <v/>
      </c>
      <c r="AX212" s="1521"/>
      <c r="BC212" s="417"/>
      <c r="BD212" s="417"/>
      <c r="BE212" s="417"/>
      <c r="BF212" s="417"/>
      <c r="BG212" s="417"/>
      <c r="BH212" s="417"/>
      <c r="BI212" s="417"/>
      <c r="BJ212" s="417"/>
    </row>
    <row r="213" spans="1:62" s="418" customFormat="1" ht="13.5" hidden="1" customHeight="1">
      <c r="A213" s="1504">
        <f>'F5 ESTUDIANTES PREVENCIÓN'!D206</f>
        <v>0</v>
      </c>
      <c r="B213" s="1504">
        <f>'F5 ESTUDIANTES PREVENCIÓN'!A206</f>
        <v>0</v>
      </c>
      <c r="C213" s="1511">
        <f>'F5 ESTUDIANTES PREVENCIÓN'!F206</f>
        <v>0</v>
      </c>
      <c r="D213" s="1512">
        <f>'F5 ESTUDIANTES PREVENCIÓN'!G206</f>
        <v>0</v>
      </c>
      <c r="E213" s="1504">
        <f>'F5 ESTUDIANTES PREVENCIÓN'!K206</f>
        <v>0</v>
      </c>
      <c r="F213" s="1504">
        <f>'F5 ESTUDIANTES PREVENCIÓN'!J206</f>
        <v>0</v>
      </c>
      <c r="G213" s="1513">
        <f>'F5 ESTUDIANTES PREVENCIÓN'!L206</f>
        <v>0</v>
      </c>
      <c r="H213" s="1504">
        <f>'F5 ESTUDIANTES PREVENCIÓN'!M206</f>
        <v>0</v>
      </c>
      <c r="I213" s="1514">
        <f>'F5 ESTUDIANTES PREVENCIÓN'!N206</f>
        <v>0</v>
      </c>
      <c r="J213" s="1514">
        <f>'F5 ESTUDIANTES PREVENCIÓN'!O206</f>
        <v>0</v>
      </c>
      <c r="K213" s="1514">
        <f>'F5 ESTUDIANTES PREVENCIÓN'!P206</f>
        <v>0</v>
      </c>
      <c r="L213" s="1515">
        <f>'F5 ESTUDIANTES PREVENCIÓN'!Q206</f>
        <v>0</v>
      </c>
      <c r="M213" s="1511">
        <f>'F5 ESTUDIANTES PREVENCIÓN'!R206</f>
        <v>0</v>
      </c>
      <c r="N213" s="1504">
        <f>'F5 ESTUDIANTES PREVENCIÓN'!T206</f>
        <v>0</v>
      </c>
      <c r="O213" s="1504">
        <f>'F5 ESTUDIANTES PREVENCIÓN'!U206</f>
        <v>0</v>
      </c>
      <c r="P213" s="1504">
        <f>'F5 ESTUDIANTES PREVENCIÓN'!V206</f>
        <v>0</v>
      </c>
      <c r="Q213" s="1504">
        <f>'F5 ESTUDIANTES PREVENCIÓN'!AU206</f>
        <v>0</v>
      </c>
      <c r="R213" s="1516"/>
      <c r="S213" s="1517"/>
      <c r="T213" s="1516"/>
      <c r="U213" s="1518"/>
      <c r="V213" s="1516"/>
      <c r="W213" s="1516"/>
      <c r="X213" s="1516"/>
      <c r="Y213" s="1516"/>
      <c r="Z213" s="1516"/>
      <c r="AA213" s="1516"/>
      <c r="AB213" s="1516"/>
      <c r="AC213" s="1516"/>
      <c r="AD213" s="1516"/>
      <c r="AE213" s="1516"/>
      <c r="AF213" s="1516"/>
      <c r="AG213" s="1516"/>
      <c r="AH213" s="1516"/>
      <c r="AI213" s="1516"/>
      <c r="AJ213" s="1516"/>
      <c r="AK213" s="1516"/>
      <c r="AL213" s="1516"/>
      <c r="AM213" s="1516"/>
      <c r="AN213" s="1516"/>
      <c r="AO213" s="1519">
        <f t="shared" si="28"/>
        <v>0</v>
      </c>
      <c r="AP213" s="1519">
        <f t="shared" si="33"/>
        <v>0</v>
      </c>
      <c r="AQ213" s="1520" t="str">
        <f t="shared" si="29"/>
        <v/>
      </c>
      <c r="AR213" s="1519">
        <f t="shared" si="30"/>
        <v>0</v>
      </c>
      <c r="AS213" s="1519">
        <f t="shared" si="34"/>
        <v>0</v>
      </c>
      <c r="AT213" s="1520" t="str">
        <f t="shared" si="31"/>
        <v/>
      </c>
      <c r="AU213" s="1519">
        <f t="shared" si="35"/>
        <v>0</v>
      </c>
      <c r="AV213" s="1519">
        <f t="shared" si="36"/>
        <v>0</v>
      </c>
      <c r="AW213" s="1520" t="str">
        <f t="shared" si="32"/>
        <v/>
      </c>
      <c r="AX213" s="1521"/>
      <c r="BC213" s="417"/>
      <c r="BD213" s="417"/>
      <c r="BE213" s="417"/>
      <c r="BF213" s="417"/>
      <c r="BG213" s="417"/>
      <c r="BH213" s="417"/>
      <c r="BI213" s="417"/>
      <c r="BJ213" s="417"/>
    </row>
    <row r="214" spans="1:62" s="418" customFormat="1" ht="13.5" hidden="1" customHeight="1">
      <c r="A214" s="1504">
        <f>'F5 ESTUDIANTES PREVENCIÓN'!D207</f>
        <v>0</v>
      </c>
      <c r="B214" s="1504">
        <f>'F5 ESTUDIANTES PREVENCIÓN'!A207</f>
        <v>0</v>
      </c>
      <c r="C214" s="1511">
        <f>'F5 ESTUDIANTES PREVENCIÓN'!F207</f>
        <v>0</v>
      </c>
      <c r="D214" s="1512">
        <f>'F5 ESTUDIANTES PREVENCIÓN'!G207</f>
        <v>0</v>
      </c>
      <c r="E214" s="1504">
        <f>'F5 ESTUDIANTES PREVENCIÓN'!K207</f>
        <v>0</v>
      </c>
      <c r="F214" s="1504">
        <f>'F5 ESTUDIANTES PREVENCIÓN'!J207</f>
        <v>0</v>
      </c>
      <c r="G214" s="1513">
        <f>'F5 ESTUDIANTES PREVENCIÓN'!L207</f>
        <v>0</v>
      </c>
      <c r="H214" s="1504">
        <f>'F5 ESTUDIANTES PREVENCIÓN'!M207</f>
        <v>0</v>
      </c>
      <c r="I214" s="1514">
        <f>'F5 ESTUDIANTES PREVENCIÓN'!N207</f>
        <v>0</v>
      </c>
      <c r="J214" s="1514">
        <f>'F5 ESTUDIANTES PREVENCIÓN'!O207</f>
        <v>0</v>
      </c>
      <c r="K214" s="1514">
        <f>'F5 ESTUDIANTES PREVENCIÓN'!P207</f>
        <v>0</v>
      </c>
      <c r="L214" s="1515">
        <f>'F5 ESTUDIANTES PREVENCIÓN'!Q207</f>
        <v>0</v>
      </c>
      <c r="M214" s="1511">
        <f>'F5 ESTUDIANTES PREVENCIÓN'!R207</f>
        <v>0</v>
      </c>
      <c r="N214" s="1504">
        <f>'F5 ESTUDIANTES PREVENCIÓN'!T207</f>
        <v>0</v>
      </c>
      <c r="O214" s="1504">
        <f>'F5 ESTUDIANTES PREVENCIÓN'!U207</f>
        <v>0</v>
      </c>
      <c r="P214" s="1504">
        <f>'F5 ESTUDIANTES PREVENCIÓN'!V207</f>
        <v>0</v>
      </c>
      <c r="Q214" s="1504">
        <f>'F5 ESTUDIANTES PREVENCIÓN'!AU207</f>
        <v>0</v>
      </c>
      <c r="R214" s="1516"/>
      <c r="S214" s="1517"/>
      <c r="T214" s="1516"/>
      <c r="U214" s="1518"/>
      <c r="V214" s="1516"/>
      <c r="W214" s="1516"/>
      <c r="X214" s="1516"/>
      <c r="Y214" s="1516"/>
      <c r="Z214" s="1516"/>
      <c r="AA214" s="1516"/>
      <c r="AB214" s="1516"/>
      <c r="AC214" s="1516"/>
      <c r="AD214" s="1516"/>
      <c r="AE214" s="1516"/>
      <c r="AF214" s="1516"/>
      <c r="AG214" s="1516"/>
      <c r="AH214" s="1516"/>
      <c r="AI214" s="1516"/>
      <c r="AJ214" s="1516"/>
      <c r="AK214" s="1516"/>
      <c r="AL214" s="1516"/>
      <c r="AM214" s="1516"/>
      <c r="AN214" s="1516"/>
      <c r="AO214" s="1519">
        <f t="shared" si="28"/>
        <v>0</v>
      </c>
      <c r="AP214" s="1519">
        <f t="shared" si="33"/>
        <v>0</v>
      </c>
      <c r="AQ214" s="1520" t="str">
        <f t="shared" si="29"/>
        <v/>
      </c>
      <c r="AR214" s="1519">
        <f t="shared" si="30"/>
        <v>0</v>
      </c>
      <c r="AS214" s="1519">
        <f t="shared" si="34"/>
        <v>0</v>
      </c>
      <c r="AT214" s="1520" t="str">
        <f t="shared" si="31"/>
        <v/>
      </c>
      <c r="AU214" s="1519">
        <f t="shared" si="35"/>
        <v>0</v>
      </c>
      <c r="AV214" s="1519">
        <f t="shared" si="36"/>
        <v>0</v>
      </c>
      <c r="AW214" s="1520" t="str">
        <f t="shared" si="32"/>
        <v/>
      </c>
      <c r="AX214" s="1521"/>
      <c r="BC214" s="417"/>
      <c r="BD214" s="417"/>
      <c r="BE214" s="417"/>
      <c r="BF214" s="417"/>
      <c r="BG214" s="417"/>
      <c r="BH214" s="417"/>
      <c r="BI214" s="417"/>
      <c r="BJ214" s="417"/>
    </row>
    <row r="215" spans="1:62" s="418" customFormat="1" ht="13.5" hidden="1" customHeight="1">
      <c r="A215" s="1504">
        <f>'F5 ESTUDIANTES PREVENCIÓN'!D208</f>
        <v>0</v>
      </c>
      <c r="B215" s="1504">
        <f>'F5 ESTUDIANTES PREVENCIÓN'!A208</f>
        <v>0</v>
      </c>
      <c r="C215" s="1511">
        <f>'F5 ESTUDIANTES PREVENCIÓN'!F208</f>
        <v>0</v>
      </c>
      <c r="D215" s="1512">
        <f>'F5 ESTUDIANTES PREVENCIÓN'!G208</f>
        <v>0</v>
      </c>
      <c r="E215" s="1504">
        <f>'F5 ESTUDIANTES PREVENCIÓN'!K208</f>
        <v>0</v>
      </c>
      <c r="F215" s="1504">
        <f>'F5 ESTUDIANTES PREVENCIÓN'!J208</f>
        <v>0</v>
      </c>
      <c r="G215" s="1513">
        <f>'F5 ESTUDIANTES PREVENCIÓN'!L208</f>
        <v>0</v>
      </c>
      <c r="H215" s="1504">
        <f>'F5 ESTUDIANTES PREVENCIÓN'!M208</f>
        <v>0</v>
      </c>
      <c r="I215" s="1514">
        <f>'F5 ESTUDIANTES PREVENCIÓN'!N208</f>
        <v>0</v>
      </c>
      <c r="J215" s="1514">
        <f>'F5 ESTUDIANTES PREVENCIÓN'!O208</f>
        <v>0</v>
      </c>
      <c r="K215" s="1514">
        <f>'F5 ESTUDIANTES PREVENCIÓN'!P208</f>
        <v>0</v>
      </c>
      <c r="L215" s="1515">
        <f>'F5 ESTUDIANTES PREVENCIÓN'!Q208</f>
        <v>0</v>
      </c>
      <c r="M215" s="1511">
        <f>'F5 ESTUDIANTES PREVENCIÓN'!R208</f>
        <v>0</v>
      </c>
      <c r="N215" s="1504">
        <f>'F5 ESTUDIANTES PREVENCIÓN'!T208</f>
        <v>0</v>
      </c>
      <c r="O215" s="1504">
        <f>'F5 ESTUDIANTES PREVENCIÓN'!U208</f>
        <v>0</v>
      </c>
      <c r="P215" s="1504">
        <f>'F5 ESTUDIANTES PREVENCIÓN'!V208</f>
        <v>0</v>
      </c>
      <c r="Q215" s="1504">
        <f>'F5 ESTUDIANTES PREVENCIÓN'!AU208</f>
        <v>0</v>
      </c>
      <c r="R215" s="1516"/>
      <c r="S215" s="1517"/>
      <c r="T215" s="1516"/>
      <c r="U215" s="1518"/>
      <c r="V215" s="1516"/>
      <c r="W215" s="1516"/>
      <c r="X215" s="1516"/>
      <c r="Y215" s="1516"/>
      <c r="Z215" s="1516"/>
      <c r="AA215" s="1516"/>
      <c r="AB215" s="1516"/>
      <c r="AC215" s="1516"/>
      <c r="AD215" s="1516"/>
      <c r="AE215" s="1516"/>
      <c r="AF215" s="1516"/>
      <c r="AG215" s="1516"/>
      <c r="AH215" s="1516"/>
      <c r="AI215" s="1516"/>
      <c r="AJ215" s="1516"/>
      <c r="AK215" s="1516"/>
      <c r="AL215" s="1516"/>
      <c r="AM215" s="1516"/>
      <c r="AN215" s="1516"/>
      <c r="AO215" s="1519">
        <f t="shared" si="28"/>
        <v>0</v>
      </c>
      <c r="AP215" s="1519">
        <f t="shared" si="33"/>
        <v>0</v>
      </c>
      <c r="AQ215" s="1520" t="str">
        <f t="shared" si="29"/>
        <v/>
      </c>
      <c r="AR215" s="1519">
        <f t="shared" si="30"/>
        <v>0</v>
      </c>
      <c r="AS215" s="1519">
        <f t="shared" si="34"/>
        <v>0</v>
      </c>
      <c r="AT215" s="1520" t="str">
        <f t="shared" si="31"/>
        <v/>
      </c>
      <c r="AU215" s="1519">
        <f t="shared" si="35"/>
        <v>0</v>
      </c>
      <c r="AV215" s="1519">
        <f t="shared" si="36"/>
        <v>0</v>
      </c>
      <c r="AW215" s="1520" t="str">
        <f t="shared" si="32"/>
        <v/>
      </c>
      <c r="AX215" s="1521"/>
      <c r="BC215" s="417"/>
      <c r="BD215" s="417"/>
      <c r="BE215" s="417"/>
      <c r="BF215" s="417"/>
      <c r="BG215" s="417"/>
      <c r="BH215" s="417"/>
      <c r="BI215" s="417"/>
      <c r="BJ215" s="417"/>
    </row>
    <row r="216" spans="1:62" s="418" customFormat="1" ht="13.5" hidden="1" customHeight="1">
      <c r="A216" s="1504">
        <f>'F5 ESTUDIANTES PREVENCIÓN'!D209</f>
        <v>0</v>
      </c>
      <c r="B216" s="1504">
        <f>'F5 ESTUDIANTES PREVENCIÓN'!A209</f>
        <v>0</v>
      </c>
      <c r="C216" s="1511">
        <f>'F5 ESTUDIANTES PREVENCIÓN'!F209</f>
        <v>0</v>
      </c>
      <c r="D216" s="1512">
        <f>'F5 ESTUDIANTES PREVENCIÓN'!G209</f>
        <v>0</v>
      </c>
      <c r="E216" s="1504">
        <f>'F5 ESTUDIANTES PREVENCIÓN'!K209</f>
        <v>0</v>
      </c>
      <c r="F216" s="1504">
        <f>'F5 ESTUDIANTES PREVENCIÓN'!J209</f>
        <v>0</v>
      </c>
      <c r="G216" s="1513">
        <f>'F5 ESTUDIANTES PREVENCIÓN'!L209</f>
        <v>0</v>
      </c>
      <c r="H216" s="1504">
        <f>'F5 ESTUDIANTES PREVENCIÓN'!M209</f>
        <v>0</v>
      </c>
      <c r="I216" s="1514">
        <f>'F5 ESTUDIANTES PREVENCIÓN'!N209</f>
        <v>0</v>
      </c>
      <c r="J216" s="1514">
        <f>'F5 ESTUDIANTES PREVENCIÓN'!O209</f>
        <v>0</v>
      </c>
      <c r="K216" s="1514">
        <f>'F5 ESTUDIANTES PREVENCIÓN'!P209</f>
        <v>0</v>
      </c>
      <c r="L216" s="1515">
        <f>'F5 ESTUDIANTES PREVENCIÓN'!Q209</f>
        <v>0</v>
      </c>
      <c r="M216" s="1511">
        <f>'F5 ESTUDIANTES PREVENCIÓN'!R209</f>
        <v>0</v>
      </c>
      <c r="N216" s="1504">
        <f>'F5 ESTUDIANTES PREVENCIÓN'!T209</f>
        <v>0</v>
      </c>
      <c r="O216" s="1504">
        <f>'F5 ESTUDIANTES PREVENCIÓN'!U209</f>
        <v>0</v>
      </c>
      <c r="P216" s="1504">
        <f>'F5 ESTUDIANTES PREVENCIÓN'!V209</f>
        <v>0</v>
      </c>
      <c r="Q216" s="1504">
        <f>'F5 ESTUDIANTES PREVENCIÓN'!AU209</f>
        <v>0</v>
      </c>
      <c r="R216" s="1516"/>
      <c r="S216" s="1517"/>
      <c r="T216" s="1516"/>
      <c r="U216" s="1518"/>
      <c r="V216" s="1516"/>
      <c r="W216" s="1516"/>
      <c r="X216" s="1516"/>
      <c r="Y216" s="1516"/>
      <c r="Z216" s="1516"/>
      <c r="AA216" s="1516"/>
      <c r="AB216" s="1516"/>
      <c r="AC216" s="1516"/>
      <c r="AD216" s="1516"/>
      <c r="AE216" s="1516"/>
      <c r="AF216" s="1516"/>
      <c r="AG216" s="1516"/>
      <c r="AH216" s="1516"/>
      <c r="AI216" s="1516"/>
      <c r="AJ216" s="1516"/>
      <c r="AK216" s="1516"/>
      <c r="AL216" s="1516"/>
      <c r="AM216" s="1516"/>
      <c r="AN216" s="1516"/>
      <c r="AO216" s="1519">
        <f t="shared" si="28"/>
        <v>0</v>
      </c>
      <c r="AP216" s="1519">
        <f t="shared" si="33"/>
        <v>0</v>
      </c>
      <c r="AQ216" s="1520" t="str">
        <f t="shared" si="29"/>
        <v/>
      </c>
      <c r="AR216" s="1519">
        <f t="shared" si="30"/>
        <v>0</v>
      </c>
      <c r="AS216" s="1519">
        <f t="shared" si="34"/>
        <v>0</v>
      </c>
      <c r="AT216" s="1520" t="str">
        <f t="shared" si="31"/>
        <v/>
      </c>
      <c r="AU216" s="1519">
        <f t="shared" si="35"/>
        <v>0</v>
      </c>
      <c r="AV216" s="1519">
        <f t="shared" si="36"/>
        <v>0</v>
      </c>
      <c r="AW216" s="1520" t="str">
        <f t="shared" si="32"/>
        <v/>
      </c>
      <c r="AX216" s="1521"/>
      <c r="BC216" s="417"/>
      <c r="BD216" s="417"/>
      <c r="BE216" s="417"/>
      <c r="BF216" s="417"/>
      <c r="BG216" s="417"/>
      <c r="BH216" s="417"/>
      <c r="BI216" s="417"/>
      <c r="BJ216" s="417"/>
    </row>
    <row r="217" spans="1:62" s="418" customFormat="1" ht="13.5" hidden="1" customHeight="1">
      <c r="A217" s="1504">
        <f>'F5 ESTUDIANTES PREVENCIÓN'!D210</f>
        <v>0</v>
      </c>
      <c r="B217" s="1504">
        <f>'F5 ESTUDIANTES PREVENCIÓN'!A210</f>
        <v>0</v>
      </c>
      <c r="C217" s="1511">
        <f>'F5 ESTUDIANTES PREVENCIÓN'!F210</f>
        <v>0</v>
      </c>
      <c r="D217" s="1512">
        <f>'F5 ESTUDIANTES PREVENCIÓN'!G210</f>
        <v>0</v>
      </c>
      <c r="E217" s="1504">
        <f>'F5 ESTUDIANTES PREVENCIÓN'!K210</f>
        <v>0</v>
      </c>
      <c r="F217" s="1504">
        <f>'F5 ESTUDIANTES PREVENCIÓN'!J210</f>
        <v>0</v>
      </c>
      <c r="G217" s="1513">
        <f>'F5 ESTUDIANTES PREVENCIÓN'!L210</f>
        <v>0</v>
      </c>
      <c r="H217" s="1504">
        <f>'F5 ESTUDIANTES PREVENCIÓN'!M210</f>
        <v>0</v>
      </c>
      <c r="I217" s="1514">
        <f>'F5 ESTUDIANTES PREVENCIÓN'!N210</f>
        <v>0</v>
      </c>
      <c r="J217" s="1514">
        <f>'F5 ESTUDIANTES PREVENCIÓN'!O210</f>
        <v>0</v>
      </c>
      <c r="K217" s="1514">
        <f>'F5 ESTUDIANTES PREVENCIÓN'!P210</f>
        <v>0</v>
      </c>
      <c r="L217" s="1515">
        <f>'F5 ESTUDIANTES PREVENCIÓN'!Q210</f>
        <v>0</v>
      </c>
      <c r="M217" s="1511">
        <f>'F5 ESTUDIANTES PREVENCIÓN'!R210</f>
        <v>0</v>
      </c>
      <c r="N217" s="1504">
        <f>'F5 ESTUDIANTES PREVENCIÓN'!T210</f>
        <v>0</v>
      </c>
      <c r="O217" s="1504">
        <f>'F5 ESTUDIANTES PREVENCIÓN'!U210</f>
        <v>0</v>
      </c>
      <c r="P217" s="1504">
        <f>'F5 ESTUDIANTES PREVENCIÓN'!V210</f>
        <v>0</v>
      </c>
      <c r="Q217" s="1504">
        <f>'F5 ESTUDIANTES PREVENCIÓN'!AU210</f>
        <v>0</v>
      </c>
      <c r="R217" s="1516"/>
      <c r="S217" s="1517"/>
      <c r="T217" s="1516"/>
      <c r="U217" s="1518"/>
      <c r="V217" s="1516"/>
      <c r="W217" s="1516"/>
      <c r="X217" s="1516"/>
      <c r="Y217" s="1516"/>
      <c r="Z217" s="1516"/>
      <c r="AA217" s="1516"/>
      <c r="AB217" s="1516"/>
      <c r="AC217" s="1516"/>
      <c r="AD217" s="1516"/>
      <c r="AE217" s="1516"/>
      <c r="AF217" s="1516"/>
      <c r="AG217" s="1516"/>
      <c r="AH217" s="1516"/>
      <c r="AI217" s="1516"/>
      <c r="AJ217" s="1516"/>
      <c r="AK217" s="1516"/>
      <c r="AL217" s="1516"/>
      <c r="AM217" s="1516"/>
      <c r="AN217" s="1516"/>
      <c r="AO217" s="1519">
        <f t="shared" si="28"/>
        <v>0</v>
      </c>
      <c r="AP217" s="1519">
        <f t="shared" si="33"/>
        <v>0</v>
      </c>
      <c r="AQ217" s="1520" t="str">
        <f t="shared" si="29"/>
        <v/>
      </c>
      <c r="AR217" s="1519">
        <f t="shared" si="30"/>
        <v>0</v>
      </c>
      <c r="AS217" s="1519">
        <f t="shared" si="34"/>
        <v>0</v>
      </c>
      <c r="AT217" s="1520" t="str">
        <f t="shared" si="31"/>
        <v/>
      </c>
      <c r="AU217" s="1519">
        <f t="shared" si="35"/>
        <v>0</v>
      </c>
      <c r="AV217" s="1519">
        <f t="shared" si="36"/>
        <v>0</v>
      </c>
      <c r="AW217" s="1520" t="str">
        <f t="shared" si="32"/>
        <v/>
      </c>
      <c r="AX217" s="1521"/>
      <c r="BC217" s="417"/>
      <c r="BD217" s="417"/>
      <c r="BE217" s="417"/>
      <c r="BF217" s="417"/>
      <c r="BG217" s="417"/>
      <c r="BH217" s="417"/>
      <c r="BI217" s="417"/>
      <c r="BJ217" s="417"/>
    </row>
    <row r="218" spans="1:62" s="418" customFormat="1" ht="13.5" hidden="1" customHeight="1">
      <c r="A218" s="1504">
        <f>'F5 ESTUDIANTES PREVENCIÓN'!D211</f>
        <v>0</v>
      </c>
      <c r="B218" s="1504">
        <f>'F5 ESTUDIANTES PREVENCIÓN'!A211</f>
        <v>0</v>
      </c>
      <c r="C218" s="1511">
        <f>'F5 ESTUDIANTES PREVENCIÓN'!F211</f>
        <v>0</v>
      </c>
      <c r="D218" s="1512">
        <f>'F5 ESTUDIANTES PREVENCIÓN'!G211</f>
        <v>0</v>
      </c>
      <c r="E218" s="1504">
        <f>'F5 ESTUDIANTES PREVENCIÓN'!K211</f>
        <v>0</v>
      </c>
      <c r="F218" s="1504">
        <f>'F5 ESTUDIANTES PREVENCIÓN'!J211</f>
        <v>0</v>
      </c>
      <c r="G218" s="1513">
        <f>'F5 ESTUDIANTES PREVENCIÓN'!L211</f>
        <v>0</v>
      </c>
      <c r="H218" s="1504">
        <f>'F5 ESTUDIANTES PREVENCIÓN'!M211</f>
        <v>0</v>
      </c>
      <c r="I218" s="1514">
        <f>'F5 ESTUDIANTES PREVENCIÓN'!N211</f>
        <v>0</v>
      </c>
      <c r="J218" s="1514">
        <f>'F5 ESTUDIANTES PREVENCIÓN'!O211</f>
        <v>0</v>
      </c>
      <c r="K218" s="1514">
        <f>'F5 ESTUDIANTES PREVENCIÓN'!P211</f>
        <v>0</v>
      </c>
      <c r="L218" s="1515">
        <f>'F5 ESTUDIANTES PREVENCIÓN'!Q211</f>
        <v>0</v>
      </c>
      <c r="M218" s="1511">
        <f>'F5 ESTUDIANTES PREVENCIÓN'!R211</f>
        <v>0</v>
      </c>
      <c r="N218" s="1504">
        <f>'F5 ESTUDIANTES PREVENCIÓN'!T211</f>
        <v>0</v>
      </c>
      <c r="O218" s="1504">
        <f>'F5 ESTUDIANTES PREVENCIÓN'!U211</f>
        <v>0</v>
      </c>
      <c r="P218" s="1504">
        <f>'F5 ESTUDIANTES PREVENCIÓN'!V211</f>
        <v>0</v>
      </c>
      <c r="Q218" s="1504">
        <f>'F5 ESTUDIANTES PREVENCIÓN'!AU211</f>
        <v>0</v>
      </c>
      <c r="R218" s="1516"/>
      <c r="S218" s="1517"/>
      <c r="T218" s="1516"/>
      <c r="U218" s="1518"/>
      <c r="V218" s="1516"/>
      <c r="W218" s="1516"/>
      <c r="X218" s="1516"/>
      <c r="Y218" s="1516"/>
      <c r="Z218" s="1516"/>
      <c r="AA218" s="1516"/>
      <c r="AB218" s="1516"/>
      <c r="AC218" s="1516"/>
      <c r="AD218" s="1516"/>
      <c r="AE218" s="1516"/>
      <c r="AF218" s="1516"/>
      <c r="AG218" s="1516"/>
      <c r="AH218" s="1516"/>
      <c r="AI218" s="1516"/>
      <c r="AJ218" s="1516"/>
      <c r="AK218" s="1516"/>
      <c r="AL218" s="1516"/>
      <c r="AM218" s="1516"/>
      <c r="AN218" s="1516"/>
      <c r="AO218" s="1519">
        <f t="shared" si="28"/>
        <v>0</v>
      </c>
      <c r="AP218" s="1519">
        <f t="shared" si="33"/>
        <v>0</v>
      </c>
      <c r="AQ218" s="1520" t="str">
        <f t="shared" si="29"/>
        <v/>
      </c>
      <c r="AR218" s="1519">
        <f t="shared" si="30"/>
        <v>0</v>
      </c>
      <c r="AS218" s="1519">
        <f t="shared" si="34"/>
        <v>0</v>
      </c>
      <c r="AT218" s="1520" t="str">
        <f t="shared" si="31"/>
        <v/>
      </c>
      <c r="AU218" s="1519">
        <f t="shared" si="35"/>
        <v>0</v>
      </c>
      <c r="AV218" s="1519">
        <f t="shared" si="36"/>
        <v>0</v>
      </c>
      <c r="AW218" s="1520" t="str">
        <f t="shared" si="32"/>
        <v/>
      </c>
      <c r="AX218" s="1521"/>
      <c r="BC218" s="417"/>
      <c r="BD218" s="417"/>
      <c r="BE218" s="417"/>
      <c r="BF218" s="417"/>
      <c r="BG218" s="417"/>
      <c r="BH218" s="417"/>
      <c r="BI218" s="417"/>
      <c r="BJ218" s="417"/>
    </row>
    <row r="219" spans="1:62" s="418" customFormat="1" ht="13.5" hidden="1" customHeight="1">
      <c r="A219" s="1504">
        <f>'F5 ESTUDIANTES PREVENCIÓN'!D212</f>
        <v>0</v>
      </c>
      <c r="B219" s="1504">
        <f>'F5 ESTUDIANTES PREVENCIÓN'!A212</f>
        <v>0</v>
      </c>
      <c r="C219" s="1511">
        <f>'F5 ESTUDIANTES PREVENCIÓN'!F212</f>
        <v>0</v>
      </c>
      <c r="D219" s="1512">
        <f>'F5 ESTUDIANTES PREVENCIÓN'!G212</f>
        <v>0</v>
      </c>
      <c r="E219" s="1504">
        <f>'F5 ESTUDIANTES PREVENCIÓN'!K212</f>
        <v>0</v>
      </c>
      <c r="F219" s="1504">
        <f>'F5 ESTUDIANTES PREVENCIÓN'!J212</f>
        <v>0</v>
      </c>
      <c r="G219" s="1513">
        <f>'F5 ESTUDIANTES PREVENCIÓN'!L212</f>
        <v>0</v>
      </c>
      <c r="H219" s="1504">
        <f>'F5 ESTUDIANTES PREVENCIÓN'!M212</f>
        <v>0</v>
      </c>
      <c r="I219" s="1514">
        <f>'F5 ESTUDIANTES PREVENCIÓN'!N212</f>
        <v>0</v>
      </c>
      <c r="J219" s="1514">
        <f>'F5 ESTUDIANTES PREVENCIÓN'!O212</f>
        <v>0</v>
      </c>
      <c r="K219" s="1514">
        <f>'F5 ESTUDIANTES PREVENCIÓN'!P212</f>
        <v>0</v>
      </c>
      <c r="L219" s="1515">
        <f>'F5 ESTUDIANTES PREVENCIÓN'!Q212</f>
        <v>0</v>
      </c>
      <c r="M219" s="1511">
        <f>'F5 ESTUDIANTES PREVENCIÓN'!R212</f>
        <v>0</v>
      </c>
      <c r="N219" s="1504">
        <f>'F5 ESTUDIANTES PREVENCIÓN'!T212</f>
        <v>0</v>
      </c>
      <c r="O219" s="1504">
        <f>'F5 ESTUDIANTES PREVENCIÓN'!U212</f>
        <v>0</v>
      </c>
      <c r="P219" s="1504">
        <f>'F5 ESTUDIANTES PREVENCIÓN'!V212</f>
        <v>0</v>
      </c>
      <c r="Q219" s="1504">
        <f>'F5 ESTUDIANTES PREVENCIÓN'!AU212</f>
        <v>0</v>
      </c>
      <c r="R219" s="1516"/>
      <c r="S219" s="1517"/>
      <c r="T219" s="1516"/>
      <c r="U219" s="1518"/>
      <c r="V219" s="1516"/>
      <c r="W219" s="1516"/>
      <c r="X219" s="1516"/>
      <c r="Y219" s="1516"/>
      <c r="Z219" s="1516"/>
      <c r="AA219" s="1516"/>
      <c r="AB219" s="1516"/>
      <c r="AC219" s="1516"/>
      <c r="AD219" s="1516"/>
      <c r="AE219" s="1516"/>
      <c r="AF219" s="1516"/>
      <c r="AG219" s="1516"/>
      <c r="AH219" s="1516"/>
      <c r="AI219" s="1516"/>
      <c r="AJ219" s="1516"/>
      <c r="AK219" s="1516"/>
      <c r="AL219" s="1516"/>
      <c r="AM219" s="1516"/>
      <c r="AN219" s="1516"/>
      <c r="AO219" s="1519">
        <f t="shared" si="28"/>
        <v>0</v>
      </c>
      <c r="AP219" s="1519">
        <f t="shared" si="33"/>
        <v>0</v>
      </c>
      <c r="AQ219" s="1520" t="str">
        <f t="shared" si="29"/>
        <v/>
      </c>
      <c r="AR219" s="1519">
        <f t="shared" si="30"/>
        <v>0</v>
      </c>
      <c r="AS219" s="1519">
        <f t="shared" si="34"/>
        <v>0</v>
      </c>
      <c r="AT219" s="1520" t="str">
        <f t="shared" si="31"/>
        <v/>
      </c>
      <c r="AU219" s="1519">
        <f t="shared" si="35"/>
        <v>0</v>
      </c>
      <c r="AV219" s="1519">
        <f t="shared" si="36"/>
        <v>0</v>
      </c>
      <c r="AW219" s="1520" t="str">
        <f t="shared" si="32"/>
        <v/>
      </c>
      <c r="AX219" s="1521"/>
      <c r="BC219" s="417"/>
      <c r="BD219" s="417"/>
      <c r="BE219" s="417"/>
      <c r="BF219" s="417"/>
      <c r="BG219" s="417"/>
      <c r="BH219" s="417"/>
      <c r="BI219" s="417"/>
      <c r="BJ219" s="417"/>
    </row>
    <row r="220" spans="1:62" s="418" customFormat="1" ht="13.5" hidden="1" customHeight="1">
      <c r="A220" s="1504">
        <f>'F5 ESTUDIANTES PREVENCIÓN'!D213</f>
        <v>0</v>
      </c>
      <c r="B220" s="1504">
        <f>'F5 ESTUDIANTES PREVENCIÓN'!A213</f>
        <v>0</v>
      </c>
      <c r="C220" s="1511">
        <f>'F5 ESTUDIANTES PREVENCIÓN'!F213</f>
        <v>0</v>
      </c>
      <c r="D220" s="1512">
        <f>'F5 ESTUDIANTES PREVENCIÓN'!G213</f>
        <v>0</v>
      </c>
      <c r="E220" s="1504">
        <f>'F5 ESTUDIANTES PREVENCIÓN'!K213</f>
        <v>0</v>
      </c>
      <c r="F220" s="1504">
        <f>'F5 ESTUDIANTES PREVENCIÓN'!J213</f>
        <v>0</v>
      </c>
      <c r="G220" s="1513">
        <f>'F5 ESTUDIANTES PREVENCIÓN'!L213</f>
        <v>0</v>
      </c>
      <c r="H220" s="1504">
        <f>'F5 ESTUDIANTES PREVENCIÓN'!M213</f>
        <v>0</v>
      </c>
      <c r="I220" s="1514">
        <f>'F5 ESTUDIANTES PREVENCIÓN'!N213</f>
        <v>0</v>
      </c>
      <c r="J220" s="1514">
        <f>'F5 ESTUDIANTES PREVENCIÓN'!O213</f>
        <v>0</v>
      </c>
      <c r="K220" s="1514">
        <f>'F5 ESTUDIANTES PREVENCIÓN'!P213</f>
        <v>0</v>
      </c>
      <c r="L220" s="1515">
        <f>'F5 ESTUDIANTES PREVENCIÓN'!Q213</f>
        <v>0</v>
      </c>
      <c r="M220" s="1511">
        <f>'F5 ESTUDIANTES PREVENCIÓN'!R213</f>
        <v>0</v>
      </c>
      <c r="N220" s="1504">
        <f>'F5 ESTUDIANTES PREVENCIÓN'!T213</f>
        <v>0</v>
      </c>
      <c r="O220" s="1504">
        <f>'F5 ESTUDIANTES PREVENCIÓN'!U213</f>
        <v>0</v>
      </c>
      <c r="P220" s="1504">
        <f>'F5 ESTUDIANTES PREVENCIÓN'!V213</f>
        <v>0</v>
      </c>
      <c r="Q220" s="1504">
        <f>'F5 ESTUDIANTES PREVENCIÓN'!AU213</f>
        <v>0</v>
      </c>
      <c r="R220" s="1516"/>
      <c r="S220" s="1517"/>
      <c r="T220" s="1516"/>
      <c r="U220" s="1518"/>
      <c r="V220" s="1516"/>
      <c r="W220" s="1516"/>
      <c r="X220" s="1516"/>
      <c r="Y220" s="1516"/>
      <c r="Z220" s="1516"/>
      <c r="AA220" s="1516"/>
      <c r="AB220" s="1516"/>
      <c r="AC220" s="1516"/>
      <c r="AD220" s="1516"/>
      <c r="AE220" s="1516"/>
      <c r="AF220" s="1516"/>
      <c r="AG220" s="1516"/>
      <c r="AH220" s="1516"/>
      <c r="AI220" s="1516"/>
      <c r="AJ220" s="1516"/>
      <c r="AK220" s="1516"/>
      <c r="AL220" s="1516"/>
      <c r="AM220" s="1516"/>
      <c r="AN220" s="1516"/>
      <c r="AO220" s="1519">
        <f t="shared" si="28"/>
        <v>0</v>
      </c>
      <c r="AP220" s="1519">
        <f t="shared" si="33"/>
        <v>0</v>
      </c>
      <c r="AQ220" s="1520" t="str">
        <f t="shared" si="29"/>
        <v/>
      </c>
      <c r="AR220" s="1519">
        <f t="shared" si="30"/>
        <v>0</v>
      </c>
      <c r="AS220" s="1519">
        <f t="shared" si="34"/>
        <v>0</v>
      </c>
      <c r="AT220" s="1520" t="str">
        <f t="shared" si="31"/>
        <v/>
      </c>
      <c r="AU220" s="1519">
        <f t="shared" si="35"/>
        <v>0</v>
      </c>
      <c r="AV220" s="1519">
        <f t="shared" si="36"/>
        <v>0</v>
      </c>
      <c r="AW220" s="1520" t="str">
        <f t="shared" si="32"/>
        <v/>
      </c>
      <c r="AX220" s="1521"/>
      <c r="BC220" s="417"/>
      <c r="BD220" s="417"/>
      <c r="BE220" s="417"/>
      <c r="BF220" s="417"/>
      <c r="BG220" s="417"/>
      <c r="BH220" s="417"/>
      <c r="BI220" s="417"/>
      <c r="BJ220" s="417"/>
    </row>
    <row r="221" spans="1:62" s="418" customFormat="1" ht="13.5" hidden="1" customHeight="1">
      <c r="A221" s="1504">
        <f>'F5 ESTUDIANTES PREVENCIÓN'!D214</f>
        <v>0</v>
      </c>
      <c r="B221" s="1504">
        <f>'F5 ESTUDIANTES PREVENCIÓN'!A214</f>
        <v>0</v>
      </c>
      <c r="C221" s="1511">
        <f>'F5 ESTUDIANTES PREVENCIÓN'!F214</f>
        <v>0</v>
      </c>
      <c r="D221" s="1512">
        <f>'F5 ESTUDIANTES PREVENCIÓN'!G214</f>
        <v>0</v>
      </c>
      <c r="E221" s="1504">
        <f>'F5 ESTUDIANTES PREVENCIÓN'!K214</f>
        <v>0</v>
      </c>
      <c r="F221" s="1504">
        <f>'F5 ESTUDIANTES PREVENCIÓN'!J214</f>
        <v>0</v>
      </c>
      <c r="G221" s="1513">
        <f>'F5 ESTUDIANTES PREVENCIÓN'!L214</f>
        <v>0</v>
      </c>
      <c r="H221" s="1504">
        <f>'F5 ESTUDIANTES PREVENCIÓN'!M214</f>
        <v>0</v>
      </c>
      <c r="I221" s="1514">
        <f>'F5 ESTUDIANTES PREVENCIÓN'!N214</f>
        <v>0</v>
      </c>
      <c r="J221" s="1514">
        <f>'F5 ESTUDIANTES PREVENCIÓN'!O214</f>
        <v>0</v>
      </c>
      <c r="K221" s="1514">
        <f>'F5 ESTUDIANTES PREVENCIÓN'!P214</f>
        <v>0</v>
      </c>
      <c r="L221" s="1515">
        <f>'F5 ESTUDIANTES PREVENCIÓN'!Q214</f>
        <v>0</v>
      </c>
      <c r="M221" s="1511">
        <f>'F5 ESTUDIANTES PREVENCIÓN'!R214</f>
        <v>0</v>
      </c>
      <c r="N221" s="1504">
        <f>'F5 ESTUDIANTES PREVENCIÓN'!T214</f>
        <v>0</v>
      </c>
      <c r="O221" s="1504">
        <f>'F5 ESTUDIANTES PREVENCIÓN'!U214</f>
        <v>0</v>
      </c>
      <c r="P221" s="1504">
        <f>'F5 ESTUDIANTES PREVENCIÓN'!V214</f>
        <v>0</v>
      </c>
      <c r="Q221" s="1504">
        <f>'F5 ESTUDIANTES PREVENCIÓN'!AU214</f>
        <v>0</v>
      </c>
      <c r="R221" s="1516"/>
      <c r="S221" s="1517"/>
      <c r="T221" s="1516"/>
      <c r="U221" s="1518"/>
      <c r="V221" s="1516"/>
      <c r="W221" s="1516"/>
      <c r="X221" s="1516"/>
      <c r="Y221" s="1516"/>
      <c r="Z221" s="1516"/>
      <c r="AA221" s="1516"/>
      <c r="AB221" s="1516"/>
      <c r="AC221" s="1516"/>
      <c r="AD221" s="1516"/>
      <c r="AE221" s="1516"/>
      <c r="AF221" s="1516"/>
      <c r="AG221" s="1516"/>
      <c r="AH221" s="1516"/>
      <c r="AI221" s="1516"/>
      <c r="AJ221" s="1516"/>
      <c r="AK221" s="1516"/>
      <c r="AL221" s="1516"/>
      <c r="AM221" s="1516"/>
      <c r="AN221" s="1516"/>
      <c r="AO221" s="1519">
        <f t="shared" si="28"/>
        <v>0</v>
      </c>
      <c r="AP221" s="1519">
        <f t="shared" si="33"/>
        <v>0</v>
      </c>
      <c r="AQ221" s="1520" t="str">
        <f t="shared" si="29"/>
        <v/>
      </c>
      <c r="AR221" s="1519">
        <f t="shared" si="30"/>
        <v>0</v>
      </c>
      <c r="AS221" s="1519">
        <f t="shared" si="34"/>
        <v>0</v>
      </c>
      <c r="AT221" s="1520" t="str">
        <f t="shared" si="31"/>
        <v/>
      </c>
      <c r="AU221" s="1519">
        <f t="shared" si="35"/>
        <v>0</v>
      </c>
      <c r="AV221" s="1519">
        <f t="shared" si="36"/>
        <v>0</v>
      </c>
      <c r="AW221" s="1520" t="str">
        <f t="shared" si="32"/>
        <v/>
      </c>
      <c r="AX221" s="1521"/>
      <c r="BC221" s="417"/>
      <c r="BD221" s="417"/>
      <c r="BE221" s="417"/>
      <c r="BF221" s="417"/>
      <c r="BG221" s="417"/>
      <c r="BH221" s="417"/>
      <c r="BI221" s="417"/>
      <c r="BJ221" s="417"/>
    </row>
    <row r="222" spans="1:62" s="418" customFormat="1" ht="13.5" hidden="1" customHeight="1">
      <c r="A222" s="1504">
        <f>'F5 ESTUDIANTES PREVENCIÓN'!D215</f>
        <v>0</v>
      </c>
      <c r="B222" s="1504">
        <f>'F5 ESTUDIANTES PREVENCIÓN'!A215</f>
        <v>0</v>
      </c>
      <c r="C222" s="1511">
        <f>'F5 ESTUDIANTES PREVENCIÓN'!F215</f>
        <v>0</v>
      </c>
      <c r="D222" s="1512">
        <f>'F5 ESTUDIANTES PREVENCIÓN'!G215</f>
        <v>0</v>
      </c>
      <c r="E222" s="1504">
        <f>'F5 ESTUDIANTES PREVENCIÓN'!K215</f>
        <v>0</v>
      </c>
      <c r="F222" s="1504">
        <f>'F5 ESTUDIANTES PREVENCIÓN'!J215</f>
        <v>0</v>
      </c>
      <c r="G222" s="1513">
        <f>'F5 ESTUDIANTES PREVENCIÓN'!L215</f>
        <v>0</v>
      </c>
      <c r="H222" s="1504">
        <f>'F5 ESTUDIANTES PREVENCIÓN'!M215</f>
        <v>0</v>
      </c>
      <c r="I222" s="1514">
        <f>'F5 ESTUDIANTES PREVENCIÓN'!N215</f>
        <v>0</v>
      </c>
      <c r="J222" s="1514">
        <f>'F5 ESTUDIANTES PREVENCIÓN'!O215</f>
        <v>0</v>
      </c>
      <c r="K222" s="1514">
        <f>'F5 ESTUDIANTES PREVENCIÓN'!P215</f>
        <v>0</v>
      </c>
      <c r="L222" s="1515">
        <f>'F5 ESTUDIANTES PREVENCIÓN'!Q215</f>
        <v>0</v>
      </c>
      <c r="M222" s="1511">
        <f>'F5 ESTUDIANTES PREVENCIÓN'!R215</f>
        <v>0</v>
      </c>
      <c r="N222" s="1504">
        <f>'F5 ESTUDIANTES PREVENCIÓN'!T215</f>
        <v>0</v>
      </c>
      <c r="O222" s="1504">
        <f>'F5 ESTUDIANTES PREVENCIÓN'!U215</f>
        <v>0</v>
      </c>
      <c r="P222" s="1504">
        <f>'F5 ESTUDIANTES PREVENCIÓN'!V215</f>
        <v>0</v>
      </c>
      <c r="Q222" s="1504">
        <f>'F5 ESTUDIANTES PREVENCIÓN'!AU215</f>
        <v>0</v>
      </c>
      <c r="R222" s="1516"/>
      <c r="S222" s="1517"/>
      <c r="T222" s="1516"/>
      <c r="U222" s="1518"/>
      <c r="V222" s="1516"/>
      <c r="W222" s="1516"/>
      <c r="X222" s="1516"/>
      <c r="Y222" s="1516"/>
      <c r="Z222" s="1516"/>
      <c r="AA222" s="1516"/>
      <c r="AB222" s="1516"/>
      <c r="AC222" s="1516"/>
      <c r="AD222" s="1516"/>
      <c r="AE222" s="1516"/>
      <c r="AF222" s="1516"/>
      <c r="AG222" s="1516"/>
      <c r="AH222" s="1516"/>
      <c r="AI222" s="1516"/>
      <c r="AJ222" s="1516"/>
      <c r="AK222" s="1516"/>
      <c r="AL222" s="1516"/>
      <c r="AM222" s="1516"/>
      <c r="AN222" s="1516"/>
      <c r="AO222" s="1519">
        <f t="shared" si="28"/>
        <v>0</v>
      </c>
      <c r="AP222" s="1519">
        <f t="shared" si="33"/>
        <v>0</v>
      </c>
      <c r="AQ222" s="1520" t="str">
        <f t="shared" si="29"/>
        <v/>
      </c>
      <c r="AR222" s="1519">
        <f t="shared" si="30"/>
        <v>0</v>
      </c>
      <c r="AS222" s="1519">
        <f t="shared" si="34"/>
        <v>0</v>
      </c>
      <c r="AT222" s="1520" t="str">
        <f t="shared" si="31"/>
        <v/>
      </c>
      <c r="AU222" s="1519">
        <f t="shared" si="35"/>
        <v>0</v>
      </c>
      <c r="AV222" s="1519">
        <f t="shared" si="36"/>
        <v>0</v>
      </c>
      <c r="AW222" s="1520" t="str">
        <f t="shared" si="32"/>
        <v/>
      </c>
      <c r="AX222" s="1521"/>
      <c r="BC222" s="417"/>
      <c r="BD222" s="417"/>
      <c r="BE222" s="417"/>
      <c r="BF222" s="417"/>
      <c r="BG222" s="417"/>
      <c r="BH222" s="417"/>
      <c r="BI222" s="417"/>
      <c r="BJ222" s="417"/>
    </row>
    <row r="223" spans="1:62" s="418" customFormat="1" ht="13.5" hidden="1" customHeight="1">
      <c r="A223" s="1504">
        <f>'F5 ESTUDIANTES PREVENCIÓN'!D216</f>
        <v>0</v>
      </c>
      <c r="B223" s="1504">
        <f>'F5 ESTUDIANTES PREVENCIÓN'!A216</f>
        <v>0</v>
      </c>
      <c r="C223" s="1511">
        <f>'F5 ESTUDIANTES PREVENCIÓN'!F216</f>
        <v>0</v>
      </c>
      <c r="D223" s="1512">
        <f>'F5 ESTUDIANTES PREVENCIÓN'!G216</f>
        <v>0</v>
      </c>
      <c r="E223" s="1504">
        <f>'F5 ESTUDIANTES PREVENCIÓN'!K216</f>
        <v>0</v>
      </c>
      <c r="F223" s="1504">
        <f>'F5 ESTUDIANTES PREVENCIÓN'!J216</f>
        <v>0</v>
      </c>
      <c r="G223" s="1513">
        <f>'F5 ESTUDIANTES PREVENCIÓN'!L216</f>
        <v>0</v>
      </c>
      <c r="H223" s="1504">
        <f>'F5 ESTUDIANTES PREVENCIÓN'!M216</f>
        <v>0</v>
      </c>
      <c r="I223" s="1514">
        <f>'F5 ESTUDIANTES PREVENCIÓN'!N216</f>
        <v>0</v>
      </c>
      <c r="J223" s="1514">
        <f>'F5 ESTUDIANTES PREVENCIÓN'!O216</f>
        <v>0</v>
      </c>
      <c r="K223" s="1514">
        <f>'F5 ESTUDIANTES PREVENCIÓN'!P216</f>
        <v>0</v>
      </c>
      <c r="L223" s="1515">
        <f>'F5 ESTUDIANTES PREVENCIÓN'!Q216</f>
        <v>0</v>
      </c>
      <c r="M223" s="1511">
        <f>'F5 ESTUDIANTES PREVENCIÓN'!R216</f>
        <v>0</v>
      </c>
      <c r="N223" s="1504">
        <f>'F5 ESTUDIANTES PREVENCIÓN'!T216</f>
        <v>0</v>
      </c>
      <c r="O223" s="1504">
        <f>'F5 ESTUDIANTES PREVENCIÓN'!U216</f>
        <v>0</v>
      </c>
      <c r="P223" s="1504">
        <f>'F5 ESTUDIANTES PREVENCIÓN'!V216</f>
        <v>0</v>
      </c>
      <c r="Q223" s="1504">
        <f>'F5 ESTUDIANTES PREVENCIÓN'!AU216</f>
        <v>0</v>
      </c>
      <c r="R223" s="1516"/>
      <c r="S223" s="1517"/>
      <c r="T223" s="1516"/>
      <c r="U223" s="1518"/>
      <c r="V223" s="1516"/>
      <c r="W223" s="1516"/>
      <c r="X223" s="1516"/>
      <c r="Y223" s="1516"/>
      <c r="Z223" s="1516"/>
      <c r="AA223" s="1516"/>
      <c r="AB223" s="1516"/>
      <c r="AC223" s="1516"/>
      <c r="AD223" s="1516"/>
      <c r="AE223" s="1516"/>
      <c r="AF223" s="1516"/>
      <c r="AG223" s="1516"/>
      <c r="AH223" s="1516"/>
      <c r="AI223" s="1516"/>
      <c r="AJ223" s="1516"/>
      <c r="AK223" s="1516"/>
      <c r="AL223" s="1516"/>
      <c r="AM223" s="1516"/>
      <c r="AN223" s="1516"/>
      <c r="AO223" s="1519">
        <f t="shared" si="28"/>
        <v>0</v>
      </c>
      <c r="AP223" s="1519">
        <f t="shared" si="33"/>
        <v>0</v>
      </c>
      <c r="AQ223" s="1520" t="str">
        <f t="shared" si="29"/>
        <v/>
      </c>
      <c r="AR223" s="1519">
        <f t="shared" si="30"/>
        <v>0</v>
      </c>
      <c r="AS223" s="1519">
        <f t="shared" si="34"/>
        <v>0</v>
      </c>
      <c r="AT223" s="1520" t="str">
        <f t="shared" si="31"/>
        <v/>
      </c>
      <c r="AU223" s="1519">
        <f t="shared" si="35"/>
        <v>0</v>
      </c>
      <c r="AV223" s="1519">
        <f t="shared" si="36"/>
        <v>0</v>
      </c>
      <c r="AW223" s="1520" t="str">
        <f t="shared" si="32"/>
        <v/>
      </c>
      <c r="AX223" s="1521"/>
      <c r="BC223" s="417"/>
      <c r="BD223" s="417"/>
      <c r="BE223" s="417"/>
      <c r="BF223" s="417"/>
      <c r="BG223" s="417"/>
      <c r="BH223" s="417"/>
      <c r="BI223" s="417"/>
      <c r="BJ223" s="417"/>
    </row>
    <row r="224" spans="1:62" s="418" customFormat="1" ht="13.5" hidden="1" customHeight="1">
      <c r="A224" s="1504">
        <f>'F5 ESTUDIANTES PREVENCIÓN'!D217</f>
        <v>0</v>
      </c>
      <c r="B224" s="1504">
        <f>'F5 ESTUDIANTES PREVENCIÓN'!A217</f>
        <v>0</v>
      </c>
      <c r="C224" s="1511">
        <f>'F5 ESTUDIANTES PREVENCIÓN'!F217</f>
        <v>0</v>
      </c>
      <c r="D224" s="1512">
        <f>'F5 ESTUDIANTES PREVENCIÓN'!G217</f>
        <v>0</v>
      </c>
      <c r="E224" s="1504">
        <f>'F5 ESTUDIANTES PREVENCIÓN'!K217</f>
        <v>0</v>
      </c>
      <c r="F224" s="1504">
        <f>'F5 ESTUDIANTES PREVENCIÓN'!J217</f>
        <v>0</v>
      </c>
      <c r="G224" s="1513">
        <f>'F5 ESTUDIANTES PREVENCIÓN'!L217</f>
        <v>0</v>
      </c>
      <c r="H224" s="1504">
        <f>'F5 ESTUDIANTES PREVENCIÓN'!M217</f>
        <v>0</v>
      </c>
      <c r="I224" s="1514">
        <f>'F5 ESTUDIANTES PREVENCIÓN'!N217</f>
        <v>0</v>
      </c>
      <c r="J224" s="1514">
        <f>'F5 ESTUDIANTES PREVENCIÓN'!O217</f>
        <v>0</v>
      </c>
      <c r="K224" s="1514">
        <f>'F5 ESTUDIANTES PREVENCIÓN'!P217</f>
        <v>0</v>
      </c>
      <c r="L224" s="1515">
        <f>'F5 ESTUDIANTES PREVENCIÓN'!Q217</f>
        <v>0</v>
      </c>
      <c r="M224" s="1511">
        <f>'F5 ESTUDIANTES PREVENCIÓN'!R217</f>
        <v>0</v>
      </c>
      <c r="N224" s="1504">
        <f>'F5 ESTUDIANTES PREVENCIÓN'!T217</f>
        <v>0</v>
      </c>
      <c r="O224" s="1504">
        <f>'F5 ESTUDIANTES PREVENCIÓN'!U217</f>
        <v>0</v>
      </c>
      <c r="P224" s="1504">
        <f>'F5 ESTUDIANTES PREVENCIÓN'!V217</f>
        <v>0</v>
      </c>
      <c r="Q224" s="1504">
        <f>'F5 ESTUDIANTES PREVENCIÓN'!AU217</f>
        <v>0</v>
      </c>
      <c r="R224" s="1516"/>
      <c r="S224" s="1517"/>
      <c r="T224" s="1516"/>
      <c r="U224" s="1518"/>
      <c r="V224" s="1516"/>
      <c r="W224" s="1516"/>
      <c r="X224" s="1516"/>
      <c r="Y224" s="1516"/>
      <c r="Z224" s="1516"/>
      <c r="AA224" s="1516"/>
      <c r="AB224" s="1516"/>
      <c r="AC224" s="1516"/>
      <c r="AD224" s="1516"/>
      <c r="AE224" s="1516"/>
      <c r="AF224" s="1516"/>
      <c r="AG224" s="1516"/>
      <c r="AH224" s="1516"/>
      <c r="AI224" s="1516"/>
      <c r="AJ224" s="1516"/>
      <c r="AK224" s="1516"/>
      <c r="AL224" s="1516"/>
      <c r="AM224" s="1516"/>
      <c r="AN224" s="1516"/>
      <c r="AO224" s="1519">
        <f t="shared" si="28"/>
        <v>0</v>
      </c>
      <c r="AP224" s="1519">
        <f t="shared" si="33"/>
        <v>0</v>
      </c>
      <c r="AQ224" s="1520" t="str">
        <f t="shared" si="29"/>
        <v/>
      </c>
      <c r="AR224" s="1519">
        <f t="shared" si="30"/>
        <v>0</v>
      </c>
      <c r="AS224" s="1519">
        <f t="shared" si="34"/>
        <v>0</v>
      </c>
      <c r="AT224" s="1520" t="str">
        <f t="shared" si="31"/>
        <v/>
      </c>
      <c r="AU224" s="1519">
        <f t="shared" si="35"/>
        <v>0</v>
      </c>
      <c r="AV224" s="1519">
        <f t="shared" si="36"/>
        <v>0</v>
      </c>
      <c r="AW224" s="1520" t="str">
        <f t="shared" si="32"/>
        <v/>
      </c>
      <c r="AX224" s="1521"/>
      <c r="BC224" s="417"/>
      <c r="BD224" s="417"/>
      <c r="BE224" s="417"/>
      <c r="BF224" s="417"/>
      <c r="BG224" s="417"/>
      <c r="BH224" s="417"/>
      <c r="BI224" s="417"/>
      <c r="BJ224" s="417"/>
    </row>
    <row r="225" spans="1:62" s="418" customFormat="1" ht="13.5" hidden="1" customHeight="1">
      <c r="A225" s="1504">
        <f>'F5 ESTUDIANTES PREVENCIÓN'!D218</f>
        <v>0</v>
      </c>
      <c r="B225" s="1504">
        <f>'F5 ESTUDIANTES PREVENCIÓN'!A218</f>
        <v>0</v>
      </c>
      <c r="C225" s="1511">
        <f>'F5 ESTUDIANTES PREVENCIÓN'!F218</f>
        <v>0</v>
      </c>
      <c r="D225" s="1512">
        <f>'F5 ESTUDIANTES PREVENCIÓN'!G218</f>
        <v>0</v>
      </c>
      <c r="E225" s="1504">
        <f>'F5 ESTUDIANTES PREVENCIÓN'!K218</f>
        <v>0</v>
      </c>
      <c r="F225" s="1504">
        <f>'F5 ESTUDIANTES PREVENCIÓN'!J218</f>
        <v>0</v>
      </c>
      <c r="G225" s="1513">
        <f>'F5 ESTUDIANTES PREVENCIÓN'!L218</f>
        <v>0</v>
      </c>
      <c r="H225" s="1504">
        <f>'F5 ESTUDIANTES PREVENCIÓN'!M218</f>
        <v>0</v>
      </c>
      <c r="I225" s="1514">
        <f>'F5 ESTUDIANTES PREVENCIÓN'!N218</f>
        <v>0</v>
      </c>
      <c r="J225" s="1514">
        <f>'F5 ESTUDIANTES PREVENCIÓN'!O218</f>
        <v>0</v>
      </c>
      <c r="K225" s="1514">
        <f>'F5 ESTUDIANTES PREVENCIÓN'!P218</f>
        <v>0</v>
      </c>
      <c r="L225" s="1515">
        <f>'F5 ESTUDIANTES PREVENCIÓN'!Q218</f>
        <v>0</v>
      </c>
      <c r="M225" s="1511">
        <f>'F5 ESTUDIANTES PREVENCIÓN'!R218</f>
        <v>0</v>
      </c>
      <c r="N225" s="1504">
        <f>'F5 ESTUDIANTES PREVENCIÓN'!T218</f>
        <v>0</v>
      </c>
      <c r="O225" s="1504">
        <f>'F5 ESTUDIANTES PREVENCIÓN'!U218</f>
        <v>0</v>
      </c>
      <c r="P225" s="1504">
        <f>'F5 ESTUDIANTES PREVENCIÓN'!V218</f>
        <v>0</v>
      </c>
      <c r="Q225" s="1504">
        <f>'F5 ESTUDIANTES PREVENCIÓN'!AU218</f>
        <v>0</v>
      </c>
      <c r="R225" s="1516"/>
      <c r="S225" s="1517"/>
      <c r="T225" s="1516"/>
      <c r="U225" s="1518"/>
      <c r="V225" s="1516"/>
      <c r="W225" s="1516"/>
      <c r="X225" s="1516"/>
      <c r="Y225" s="1516"/>
      <c r="Z225" s="1516"/>
      <c r="AA225" s="1516"/>
      <c r="AB225" s="1516"/>
      <c r="AC225" s="1516"/>
      <c r="AD225" s="1516"/>
      <c r="AE225" s="1516"/>
      <c r="AF225" s="1516"/>
      <c r="AG225" s="1516"/>
      <c r="AH225" s="1516"/>
      <c r="AI225" s="1516"/>
      <c r="AJ225" s="1516"/>
      <c r="AK225" s="1516"/>
      <c r="AL225" s="1516"/>
      <c r="AM225" s="1516"/>
      <c r="AN225" s="1516"/>
      <c r="AO225" s="1519">
        <f t="shared" si="28"/>
        <v>0</v>
      </c>
      <c r="AP225" s="1519">
        <f t="shared" si="33"/>
        <v>0</v>
      </c>
      <c r="AQ225" s="1520" t="str">
        <f t="shared" si="29"/>
        <v/>
      </c>
      <c r="AR225" s="1519">
        <f t="shared" si="30"/>
        <v>0</v>
      </c>
      <c r="AS225" s="1519">
        <f t="shared" si="34"/>
        <v>0</v>
      </c>
      <c r="AT225" s="1520" t="str">
        <f t="shared" si="31"/>
        <v/>
      </c>
      <c r="AU225" s="1519">
        <f t="shared" si="35"/>
        <v>0</v>
      </c>
      <c r="AV225" s="1519">
        <f t="shared" si="36"/>
        <v>0</v>
      </c>
      <c r="AW225" s="1520" t="str">
        <f t="shared" si="32"/>
        <v/>
      </c>
      <c r="AX225" s="1521"/>
      <c r="BC225" s="417"/>
      <c r="BD225" s="417"/>
      <c r="BE225" s="417"/>
      <c r="BF225" s="417"/>
      <c r="BG225" s="417"/>
      <c r="BH225" s="417"/>
      <c r="BI225" s="417"/>
      <c r="BJ225" s="417"/>
    </row>
    <row r="226" spans="1:62" s="418" customFormat="1" ht="13.5" hidden="1" customHeight="1">
      <c r="A226" s="1504">
        <f>'F5 ESTUDIANTES PREVENCIÓN'!D219</f>
        <v>0</v>
      </c>
      <c r="B226" s="1504">
        <f>'F5 ESTUDIANTES PREVENCIÓN'!A219</f>
        <v>0</v>
      </c>
      <c r="C226" s="1511">
        <f>'F5 ESTUDIANTES PREVENCIÓN'!F219</f>
        <v>0</v>
      </c>
      <c r="D226" s="1512">
        <f>'F5 ESTUDIANTES PREVENCIÓN'!G219</f>
        <v>0</v>
      </c>
      <c r="E226" s="1504">
        <f>'F5 ESTUDIANTES PREVENCIÓN'!K219</f>
        <v>0</v>
      </c>
      <c r="F226" s="1504">
        <f>'F5 ESTUDIANTES PREVENCIÓN'!J219</f>
        <v>0</v>
      </c>
      <c r="G226" s="1513">
        <f>'F5 ESTUDIANTES PREVENCIÓN'!L219</f>
        <v>0</v>
      </c>
      <c r="H226" s="1504">
        <f>'F5 ESTUDIANTES PREVENCIÓN'!M219</f>
        <v>0</v>
      </c>
      <c r="I226" s="1514">
        <f>'F5 ESTUDIANTES PREVENCIÓN'!N219</f>
        <v>0</v>
      </c>
      <c r="J226" s="1514">
        <f>'F5 ESTUDIANTES PREVENCIÓN'!O219</f>
        <v>0</v>
      </c>
      <c r="K226" s="1514">
        <f>'F5 ESTUDIANTES PREVENCIÓN'!P219</f>
        <v>0</v>
      </c>
      <c r="L226" s="1515">
        <f>'F5 ESTUDIANTES PREVENCIÓN'!Q219</f>
        <v>0</v>
      </c>
      <c r="M226" s="1511">
        <f>'F5 ESTUDIANTES PREVENCIÓN'!R219</f>
        <v>0</v>
      </c>
      <c r="N226" s="1504">
        <f>'F5 ESTUDIANTES PREVENCIÓN'!T219</f>
        <v>0</v>
      </c>
      <c r="O226" s="1504">
        <f>'F5 ESTUDIANTES PREVENCIÓN'!U219</f>
        <v>0</v>
      </c>
      <c r="P226" s="1504">
        <f>'F5 ESTUDIANTES PREVENCIÓN'!V219</f>
        <v>0</v>
      </c>
      <c r="Q226" s="1504">
        <f>'F5 ESTUDIANTES PREVENCIÓN'!AU219</f>
        <v>0</v>
      </c>
      <c r="R226" s="1516"/>
      <c r="S226" s="1517"/>
      <c r="T226" s="1516"/>
      <c r="U226" s="1518"/>
      <c r="V226" s="1516"/>
      <c r="W226" s="1516"/>
      <c r="X226" s="1516"/>
      <c r="Y226" s="1516"/>
      <c r="Z226" s="1516"/>
      <c r="AA226" s="1516"/>
      <c r="AB226" s="1516"/>
      <c r="AC226" s="1516"/>
      <c r="AD226" s="1516"/>
      <c r="AE226" s="1516"/>
      <c r="AF226" s="1516"/>
      <c r="AG226" s="1516"/>
      <c r="AH226" s="1516"/>
      <c r="AI226" s="1516"/>
      <c r="AJ226" s="1516"/>
      <c r="AK226" s="1516"/>
      <c r="AL226" s="1516"/>
      <c r="AM226" s="1516"/>
      <c r="AN226" s="1516"/>
      <c r="AO226" s="1519">
        <f t="shared" si="28"/>
        <v>0</v>
      </c>
      <c r="AP226" s="1519">
        <f t="shared" si="33"/>
        <v>0</v>
      </c>
      <c r="AQ226" s="1520" t="str">
        <f t="shared" si="29"/>
        <v/>
      </c>
      <c r="AR226" s="1519">
        <f t="shared" si="30"/>
        <v>0</v>
      </c>
      <c r="AS226" s="1519">
        <f t="shared" si="34"/>
        <v>0</v>
      </c>
      <c r="AT226" s="1520" t="str">
        <f t="shared" si="31"/>
        <v/>
      </c>
      <c r="AU226" s="1519">
        <f t="shared" si="35"/>
        <v>0</v>
      </c>
      <c r="AV226" s="1519">
        <f t="shared" si="36"/>
        <v>0</v>
      </c>
      <c r="AW226" s="1520" t="str">
        <f t="shared" si="32"/>
        <v/>
      </c>
      <c r="AX226" s="1521"/>
      <c r="BC226" s="417"/>
      <c r="BD226" s="417"/>
      <c r="BE226" s="417"/>
      <c r="BF226" s="417"/>
      <c r="BG226" s="417"/>
      <c r="BH226" s="417"/>
      <c r="BI226" s="417"/>
      <c r="BJ226" s="417"/>
    </row>
    <row r="227" spans="1:62" s="418" customFormat="1" ht="13.5" hidden="1" customHeight="1">
      <c r="A227" s="1504">
        <f>'F5 ESTUDIANTES PREVENCIÓN'!D220</f>
        <v>0</v>
      </c>
      <c r="B227" s="1504">
        <f>'F5 ESTUDIANTES PREVENCIÓN'!A220</f>
        <v>0</v>
      </c>
      <c r="C227" s="1511">
        <f>'F5 ESTUDIANTES PREVENCIÓN'!F220</f>
        <v>0</v>
      </c>
      <c r="D227" s="1512">
        <f>'F5 ESTUDIANTES PREVENCIÓN'!G220</f>
        <v>0</v>
      </c>
      <c r="E227" s="1504">
        <f>'F5 ESTUDIANTES PREVENCIÓN'!K220</f>
        <v>0</v>
      </c>
      <c r="F227" s="1504">
        <f>'F5 ESTUDIANTES PREVENCIÓN'!J220</f>
        <v>0</v>
      </c>
      <c r="G227" s="1513">
        <f>'F5 ESTUDIANTES PREVENCIÓN'!L220</f>
        <v>0</v>
      </c>
      <c r="H227" s="1504">
        <f>'F5 ESTUDIANTES PREVENCIÓN'!M220</f>
        <v>0</v>
      </c>
      <c r="I227" s="1514">
        <f>'F5 ESTUDIANTES PREVENCIÓN'!N220</f>
        <v>0</v>
      </c>
      <c r="J227" s="1514">
        <f>'F5 ESTUDIANTES PREVENCIÓN'!O220</f>
        <v>0</v>
      </c>
      <c r="K227" s="1514">
        <f>'F5 ESTUDIANTES PREVENCIÓN'!P220</f>
        <v>0</v>
      </c>
      <c r="L227" s="1515">
        <f>'F5 ESTUDIANTES PREVENCIÓN'!Q220</f>
        <v>0</v>
      </c>
      <c r="M227" s="1511">
        <f>'F5 ESTUDIANTES PREVENCIÓN'!R220</f>
        <v>0</v>
      </c>
      <c r="N227" s="1504">
        <f>'F5 ESTUDIANTES PREVENCIÓN'!T220</f>
        <v>0</v>
      </c>
      <c r="O227" s="1504">
        <f>'F5 ESTUDIANTES PREVENCIÓN'!U220</f>
        <v>0</v>
      </c>
      <c r="P227" s="1504">
        <f>'F5 ESTUDIANTES PREVENCIÓN'!V220</f>
        <v>0</v>
      </c>
      <c r="Q227" s="1504">
        <f>'F5 ESTUDIANTES PREVENCIÓN'!AU220</f>
        <v>0</v>
      </c>
      <c r="R227" s="1516"/>
      <c r="S227" s="1517"/>
      <c r="T227" s="1516"/>
      <c r="U227" s="1518"/>
      <c r="V227" s="1516"/>
      <c r="W227" s="1516"/>
      <c r="X227" s="1516"/>
      <c r="Y227" s="1516"/>
      <c r="Z227" s="1516"/>
      <c r="AA227" s="1516"/>
      <c r="AB227" s="1516"/>
      <c r="AC227" s="1516"/>
      <c r="AD227" s="1516"/>
      <c r="AE227" s="1516"/>
      <c r="AF227" s="1516"/>
      <c r="AG227" s="1516"/>
      <c r="AH227" s="1516"/>
      <c r="AI227" s="1516"/>
      <c r="AJ227" s="1516"/>
      <c r="AK227" s="1516"/>
      <c r="AL227" s="1516"/>
      <c r="AM227" s="1516"/>
      <c r="AN227" s="1516"/>
      <c r="AO227" s="1519">
        <f t="shared" si="28"/>
        <v>0</v>
      </c>
      <c r="AP227" s="1519">
        <f t="shared" si="33"/>
        <v>0</v>
      </c>
      <c r="AQ227" s="1520" t="str">
        <f t="shared" si="29"/>
        <v/>
      </c>
      <c r="AR227" s="1519">
        <f t="shared" si="30"/>
        <v>0</v>
      </c>
      <c r="AS227" s="1519">
        <f t="shared" si="34"/>
        <v>0</v>
      </c>
      <c r="AT227" s="1520" t="str">
        <f t="shared" si="31"/>
        <v/>
      </c>
      <c r="AU227" s="1519">
        <f t="shared" si="35"/>
        <v>0</v>
      </c>
      <c r="AV227" s="1519">
        <f t="shared" si="36"/>
        <v>0</v>
      </c>
      <c r="AW227" s="1520" t="str">
        <f t="shared" si="32"/>
        <v/>
      </c>
      <c r="AX227" s="1521"/>
      <c r="BC227" s="417"/>
      <c r="BD227" s="417"/>
      <c r="BE227" s="417"/>
      <c r="BF227" s="417"/>
      <c r="BG227" s="417"/>
      <c r="BH227" s="417"/>
      <c r="BI227" s="417"/>
      <c r="BJ227" s="417"/>
    </row>
    <row r="228" spans="1:62" s="418" customFormat="1" ht="13.5" hidden="1" customHeight="1">
      <c r="A228" s="1504">
        <f>'F5 ESTUDIANTES PREVENCIÓN'!D221</f>
        <v>0</v>
      </c>
      <c r="B228" s="1504">
        <f>'F5 ESTUDIANTES PREVENCIÓN'!A221</f>
        <v>0</v>
      </c>
      <c r="C228" s="1511">
        <f>'F5 ESTUDIANTES PREVENCIÓN'!F221</f>
        <v>0</v>
      </c>
      <c r="D228" s="1512">
        <f>'F5 ESTUDIANTES PREVENCIÓN'!G221</f>
        <v>0</v>
      </c>
      <c r="E228" s="1504">
        <f>'F5 ESTUDIANTES PREVENCIÓN'!K221</f>
        <v>0</v>
      </c>
      <c r="F228" s="1504">
        <f>'F5 ESTUDIANTES PREVENCIÓN'!J221</f>
        <v>0</v>
      </c>
      <c r="G228" s="1513">
        <f>'F5 ESTUDIANTES PREVENCIÓN'!L221</f>
        <v>0</v>
      </c>
      <c r="H228" s="1504">
        <f>'F5 ESTUDIANTES PREVENCIÓN'!M221</f>
        <v>0</v>
      </c>
      <c r="I228" s="1514">
        <f>'F5 ESTUDIANTES PREVENCIÓN'!N221</f>
        <v>0</v>
      </c>
      <c r="J228" s="1514">
        <f>'F5 ESTUDIANTES PREVENCIÓN'!O221</f>
        <v>0</v>
      </c>
      <c r="K228" s="1514">
        <f>'F5 ESTUDIANTES PREVENCIÓN'!P221</f>
        <v>0</v>
      </c>
      <c r="L228" s="1515">
        <f>'F5 ESTUDIANTES PREVENCIÓN'!Q221</f>
        <v>0</v>
      </c>
      <c r="M228" s="1511">
        <f>'F5 ESTUDIANTES PREVENCIÓN'!R221</f>
        <v>0</v>
      </c>
      <c r="N228" s="1504">
        <f>'F5 ESTUDIANTES PREVENCIÓN'!T221</f>
        <v>0</v>
      </c>
      <c r="O228" s="1504">
        <f>'F5 ESTUDIANTES PREVENCIÓN'!U221</f>
        <v>0</v>
      </c>
      <c r="P228" s="1504">
        <f>'F5 ESTUDIANTES PREVENCIÓN'!V221</f>
        <v>0</v>
      </c>
      <c r="Q228" s="1504">
        <f>'F5 ESTUDIANTES PREVENCIÓN'!AU221</f>
        <v>0</v>
      </c>
      <c r="R228" s="1516"/>
      <c r="S228" s="1517"/>
      <c r="T228" s="1516"/>
      <c r="U228" s="1518"/>
      <c r="V228" s="1516"/>
      <c r="W228" s="1516"/>
      <c r="X228" s="1516"/>
      <c r="Y228" s="1516"/>
      <c r="Z228" s="1516"/>
      <c r="AA228" s="1516"/>
      <c r="AB228" s="1516"/>
      <c r="AC228" s="1516"/>
      <c r="AD228" s="1516"/>
      <c r="AE228" s="1516"/>
      <c r="AF228" s="1516"/>
      <c r="AG228" s="1516"/>
      <c r="AH228" s="1516"/>
      <c r="AI228" s="1516"/>
      <c r="AJ228" s="1516"/>
      <c r="AK228" s="1516"/>
      <c r="AL228" s="1516"/>
      <c r="AM228" s="1516"/>
      <c r="AN228" s="1516"/>
      <c r="AO228" s="1519">
        <f t="shared" si="28"/>
        <v>0</v>
      </c>
      <c r="AP228" s="1519">
        <f t="shared" si="33"/>
        <v>0</v>
      </c>
      <c r="AQ228" s="1520" t="str">
        <f t="shared" si="29"/>
        <v/>
      </c>
      <c r="AR228" s="1519">
        <f t="shared" si="30"/>
        <v>0</v>
      </c>
      <c r="AS228" s="1519">
        <f t="shared" si="34"/>
        <v>0</v>
      </c>
      <c r="AT228" s="1520" t="str">
        <f t="shared" si="31"/>
        <v/>
      </c>
      <c r="AU228" s="1519">
        <f t="shared" si="35"/>
        <v>0</v>
      </c>
      <c r="AV228" s="1519">
        <f t="shared" si="36"/>
        <v>0</v>
      </c>
      <c r="AW228" s="1520" t="str">
        <f t="shared" si="32"/>
        <v/>
      </c>
      <c r="AX228" s="1521"/>
      <c r="BC228" s="417"/>
      <c r="BD228" s="417"/>
      <c r="BE228" s="417"/>
      <c r="BF228" s="417"/>
      <c r="BG228" s="417"/>
      <c r="BH228" s="417"/>
      <c r="BI228" s="417"/>
      <c r="BJ228" s="417"/>
    </row>
    <row r="229" spans="1:62" s="418" customFormat="1" ht="13.5" hidden="1" customHeight="1">
      <c r="A229" s="1504">
        <f>'F5 ESTUDIANTES PREVENCIÓN'!D222</f>
        <v>0</v>
      </c>
      <c r="B229" s="1504">
        <f>'F5 ESTUDIANTES PREVENCIÓN'!A222</f>
        <v>0</v>
      </c>
      <c r="C229" s="1511">
        <f>'F5 ESTUDIANTES PREVENCIÓN'!F222</f>
        <v>0</v>
      </c>
      <c r="D229" s="1512">
        <f>'F5 ESTUDIANTES PREVENCIÓN'!G222</f>
        <v>0</v>
      </c>
      <c r="E229" s="1504">
        <f>'F5 ESTUDIANTES PREVENCIÓN'!K222</f>
        <v>0</v>
      </c>
      <c r="F229" s="1504">
        <f>'F5 ESTUDIANTES PREVENCIÓN'!J222</f>
        <v>0</v>
      </c>
      <c r="G229" s="1513">
        <f>'F5 ESTUDIANTES PREVENCIÓN'!L222</f>
        <v>0</v>
      </c>
      <c r="H229" s="1504">
        <f>'F5 ESTUDIANTES PREVENCIÓN'!M222</f>
        <v>0</v>
      </c>
      <c r="I229" s="1514">
        <f>'F5 ESTUDIANTES PREVENCIÓN'!N222</f>
        <v>0</v>
      </c>
      <c r="J229" s="1514">
        <f>'F5 ESTUDIANTES PREVENCIÓN'!O222</f>
        <v>0</v>
      </c>
      <c r="K229" s="1514">
        <f>'F5 ESTUDIANTES PREVENCIÓN'!P222</f>
        <v>0</v>
      </c>
      <c r="L229" s="1515">
        <f>'F5 ESTUDIANTES PREVENCIÓN'!Q222</f>
        <v>0</v>
      </c>
      <c r="M229" s="1511">
        <f>'F5 ESTUDIANTES PREVENCIÓN'!R222</f>
        <v>0</v>
      </c>
      <c r="N229" s="1504">
        <f>'F5 ESTUDIANTES PREVENCIÓN'!T222</f>
        <v>0</v>
      </c>
      <c r="O229" s="1504">
        <f>'F5 ESTUDIANTES PREVENCIÓN'!U222</f>
        <v>0</v>
      </c>
      <c r="P229" s="1504">
        <f>'F5 ESTUDIANTES PREVENCIÓN'!V222</f>
        <v>0</v>
      </c>
      <c r="Q229" s="1504">
        <f>'F5 ESTUDIANTES PREVENCIÓN'!AU222</f>
        <v>0</v>
      </c>
      <c r="R229" s="1516"/>
      <c r="S229" s="1517"/>
      <c r="T229" s="1516"/>
      <c r="U229" s="1518"/>
      <c r="V229" s="1516"/>
      <c r="W229" s="1516"/>
      <c r="X229" s="1516"/>
      <c r="Y229" s="1516"/>
      <c r="Z229" s="1516"/>
      <c r="AA229" s="1516"/>
      <c r="AB229" s="1516"/>
      <c r="AC229" s="1516"/>
      <c r="AD229" s="1516"/>
      <c r="AE229" s="1516"/>
      <c r="AF229" s="1516"/>
      <c r="AG229" s="1516"/>
      <c r="AH229" s="1516"/>
      <c r="AI229" s="1516"/>
      <c r="AJ229" s="1516"/>
      <c r="AK229" s="1516"/>
      <c r="AL229" s="1516"/>
      <c r="AM229" s="1516"/>
      <c r="AN229" s="1516"/>
      <c r="AO229" s="1519">
        <f t="shared" si="28"/>
        <v>0</v>
      </c>
      <c r="AP229" s="1519">
        <f t="shared" si="33"/>
        <v>0</v>
      </c>
      <c r="AQ229" s="1520" t="str">
        <f t="shared" si="29"/>
        <v/>
      </c>
      <c r="AR229" s="1519">
        <f t="shared" si="30"/>
        <v>0</v>
      </c>
      <c r="AS229" s="1519">
        <f t="shared" si="34"/>
        <v>0</v>
      </c>
      <c r="AT229" s="1520" t="str">
        <f t="shared" si="31"/>
        <v/>
      </c>
      <c r="AU229" s="1519">
        <f t="shared" si="35"/>
        <v>0</v>
      </c>
      <c r="AV229" s="1519">
        <f t="shared" si="36"/>
        <v>0</v>
      </c>
      <c r="AW229" s="1520" t="str">
        <f t="shared" si="32"/>
        <v/>
      </c>
      <c r="AX229" s="1521"/>
      <c r="BC229" s="417"/>
      <c r="BD229" s="417"/>
      <c r="BE229" s="417"/>
      <c r="BF229" s="417"/>
      <c r="BG229" s="417"/>
      <c r="BH229" s="417"/>
      <c r="BI229" s="417"/>
      <c r="BJ229" s="417"/>
    </row>
    <row r="230" spans="1:62" s="418" customFormat="1" ht="13.5" hidden="1" customHeight="1">
      <c r="A230" s="1504">
        <f>'F5 ESTUDIANTES PREVENCIÓN'!D223</f>
        <v>0</v>
      </c>
      <c r="B230" s="1504">
        <f>'F5 ESTUDIANTES PREVENCIÓN'!A223</f>
        <v>0</v>
      </c>
      <c r="C230" s="1511">
        <f>'F5 ESTUDIANTES PREVENCIÓN'!F223</f>
        <v>0</v>
      </c>
      <c r="D230" s="1512">
        <f>'F5 ESTUDIANTES PREVENCIÓN'!G223</f>
        <v>0</v>
      </c>
      <c r="E230" s="1504">
        <f>'F5 ESTUDIANTES PREVENCIÓN'!K223</f>
        <v>0</v>
      </c>
      <c r="F230" s="1504">
        <f>'F5 ESTUDIANTES PREVENCIÓN'!J223</f>
        <v>0</v>
      </c>
      <c r="G230" s="1513">
        <f>'F5 ESTUDIANTES PREVENCIÓN'!L223</f>
        <v>0</v>
      </c>
      <c r="H230" s="1504">
        <f>'F5 ESTUDIANTES PREVENCIÓN'!M223</f>
        <v>0</v>
      </c>
      <c r="I230" s="1514">
        <f>'F5 ESTUDIANTES PREVENCIÓN'!N223</f>
        <v>0</v>
      </c>
      <c r="J230" s="1514">
        <f>'F5 ESTUDIANTES PREVENCIÓN'!O223</f>
        <v>0</v>
      </c>
      <c r="K230" s="1514">
        <f>'F5 ESTUDIANTES PREVENCIÓN'!P223</f>
        <v>0</v>
      </c>
      <c r="L230" s="1515">
        <f>'F5 ESTUDIANTES PREVENCIÓN'!Q223</f>
        <v>0</v>
      </c>
      <c r="M230" s="1511">
        <f>'F5 ESTUDIANTES PREVENCIÓN'!R223</f>
        <v>0</v>
      </c>
      <c r="N230" s="1504">
        <f>'F5 ESTUDIANTES PREVENCIÓN'!T223</f>
        <v>0</v>
      </c>
      <c r="O230" s="1504">
        <f>'F5 ESTUDIANTES PREVENCIÓN'!U223</f>
        <v>0</v>
      </c>
      <c r="P230" s="1504">
        <f>'F5 ESTUDIANTES PREVENCIÓN'!V223</f>
        <v>0</v>
      </c>
      <c r="Q230" s="1504">
        <f>'F5 ESTUDIANTES PREVENCIÓN'!AU223</f>
        <v>0</v>
      </c>
      <c r="R230" s="1516"/>
      <c r="S230" s="1517"/>
      <c r="T230" s="1516"/>
      <c r="U230" s="1518"/>
      <c r="V230" s="1516"/>
      <c r="W230" s="1516"/>
      <c r="X230" s="1516"/>
      <c r="Y230" s="1516"/>
      <c r="Z230" s="1516"/>
      <c r="AA230" s="1516"/>
      <c r="AB230" s="1516"/>
      <c r="AC230" s="1516"/>
      <c r="AD230" s="1516"/>
      <c r="AE230" s="1516"/>
      <c r="AF230" s="1516"/>
      <c r="AG230" s="1516"/>
      <c r="AH230" s="1516"/>
      <c r="AI230" s="1516"/>
      <c r="AJ230" s="1516"/>
      <c r="AK230" s="1516"/>
      <c r="AL230" s="1516"/>
      <c r="AM230" s="1516"/>
      <c r="AN230" s="1516"/>
      <c r="AO230" s="1519">
        <f t="shared" si="28"/>
        <v>0</v>
      </c>
      <c r="AP230" s="1519">
        <f t="shared" si="33"/>
        <v>0</v>
      </c>
      <c r="AQ230" s="1520" t="str">
        <f t="shared" si="29"/>
        <v/>
      </c>
      <c r="AR230" s="1519">
        <f t="shared" si="30"/>
        <v>0</v>
      </c>
      <c r="AS230" s="1519">
        <f t="shared" si="34"/>
        <v>0</v>
      </c>
      <c r="AT230" s="1520" t="str">
        <f t="shared" si="31"/>
        <v/>
      </c>
      <c r="AU230" s="1519">
        <f t="shared" si="35"/>
        <v>0</v>
      </c>
      <c r="AV230" s="1519">
        <f t="shared" si="36"/>
        <v>0</v>
      </c>
      <c r="AW230" s="1520" t="str">
        <f t="shared" si="32"/>
        <v/>
      </c>
      <c r="AX230" s="1521"/>
      <c r="BC230" s="417"/>
      <c r="BD230" s="417"/>
      <c r="BE230" s="417"/>
      <c r="BF230" s="417"/>
      <c r="BG230" s="417"/>
      <c r="BH230" s="417"/>
      <c r="BI230" s="417"/>
      <c r="BJ230" s="417"/>
    </row>
    <row r="231" spans="1:62" s="418" customFormat="1" ht="13.5" hidden="1" customHeight="1">
      <c r="A231" s="1504">
        <f>'F5 ESTUDIANTES PREVENCIÓN'!D224</f>
        <v>0</v>
      </c>
      <c r="B231" s="1504">
        <f>'F5 ESTUDIANTES PREVENCIÓN'!A224</f>
        <v>0</v>
      </c>
      <c r="C231" s="1511">
        <f>'F5 ESTUDIANTES PREVENCIÓN'!F224</f>
        <v>0</v>
      </c>
      <c r="D231" s="1512">
        <f>'F5 ESTUDIANTES PREVENCIÓN'!G224</f>
        <v>0</v>
      </c>
      <c r="E231" s="1504">
        <f>'F5 ESTUDIANTES PREVENCIÓN'!K224</f>
        <v>0</v>
      </c>
      <c r="F231" s="1504">
        <f>'F5 ESTUDIANTES PREVENCIÓN'!J224</f>
        <v>0</v>
      </c>
      <c r="G231" s="1513">
        <f>'F5 ESTUDIANTES PREVENCIÓN'!L224</f>
        <v>0</v>
      </c>
      <c r="H231" s="1504">
        <f>'F5 ESTUDIANTES PREVENCIÓN'!M224</f>
        <v>0</v>
      </c>
      <c r="I231" s="1514">
        <f>'F5 ESTUDIANTES PREVENCIÓN'!N224</f>
        <v>0</v>
      </c>
      <c r="J231" s="1514">
        <f>'F5 ESTUDIANTES PREVENCIÓN'!O224</f>
        <v>0</v>
      </c>
      <c r="K231" s="1514">
        <f>'F5 ESTUDIANTES PREVENCIÓN'!P224</f>
        <v>0</v>
      </c>
      <c r="L231" s="1515">
        <f>'F5 ESTUDIANTES PREVENCIÓN'!Q224</f>
        <v>0</v>
      </c>
      <c r="M231" s="1511">
        <f>'F5 ESTUDIANTES PREVENCIÓN'!R224</f>
        <v>0</v>
      </c>
      <c r="N231" s="1504">
        <f>'F5 ESTUDIANTES PREVENCIÓN'!T224</f>
        <v>0</v>
      </c>
      <c r="O231" s="1504">
        <f>'F5 ESTUDIANTES PREVENCIÓN'!U224</f>
        <v>0</v>
      </c>
      <c r="P231" s="1504">
        <f>'F5 ESTUDIANTES PREVENCIÓN'!V224</f>
        <v>0</v>
      </c>
      <c r="Q231" s="1504">
        <f>'F5 ESTUDIANTES PREVENCIÓN'!AU224</f>
        <v>0</v>
      </c>
      <c r="R231" s="1516"/>
      <c r="S231" s="1517"/>
      <c r="T231" s="1516"/>
      <c r="U231" s="1518"/>
      <c r="V231" s="1516"/>
      <c r="W231" s="1516"/>
      <c r="X231" s="1516"/>
      <c r="Y231" s="1516"/>
      <c r="Z231" s="1516"/>
      <c r="AA231" s="1516"/>
      <c r="AB231" s="1516"/>
      <c r="AC231" s="1516"/>
      <c r="AD231" s="1516"/>
      <c r="AE231" s="1516"/>
      <c r="AF231" s="1516"/>
      <c r="AG231" s="1516"/>
      <c r="AH231" s="1516"/>
      <c r="AI231" s="1516"/>
      <c r="AJ231" s="1516"/>
      <c r="AK231" s="1516"/>
      <c r="AL231" s="1516"/>
      <c r="AM231" s="1516"/>
      <c r="AN231" s="1516"/>
      <c r="AO231" s="1519">
        <f t="shared" si="28"/>
        <v>0</v>
      </c>
      <c r="AP231" s="1519">
        <f t="shared" si="33"/>
        <v>0</v>
      </c>
      <c r="AQ231" s="1520" t="str">
        <f t="shared" si="29"/>
        <v/>
      </c>
      <c r="AR231" s="1519">
        <f t="shared" si="30"/>
        <v>0</v>
      </c>
      <c r="AS231" s="1519">
        <f t="shared" si="34"/>
        <v>0</v>
      </c>
      <c r="AT231" s="1520" t="str">
        <f t="shared" si="31"/>
        <v/>
      </c>
      <c r="AU231" s="1519">
        <f t="shared" si="35"/>
        <v>0</v>
      </c>
      <c r="AV231" s="1519">
        <f t="shared" si="36"/>
        <v>0</v>
      </c>
      <c r="AW231" s="1520" t="str">
        <f t="shared" si="32"/>
        <v/>
      </c>
      <c r="AX231" s="1521"/>
      <c r="BC231" s="417"/>
      <c r="BD231" s="417"/>
      <c r="BE231" s="417"/>
      <c r="BF231" s="417"/>
      <c r="BG231" s="417"/>
      <c r="BH231" s="417"/>
      <c r="BI231" s="417"/>
      <c r="BJ231" s="417"/>
    </row>
    <row r="232" spans="1:62" s="418" customFormat="1" ht="13.5" hidden="1" customHeight="1">
      <c r="A232" s="1504">
        <f>'F5 ESTUDIANTES PREVENCIÓN'!D225</f>
        <v>0</v>
      </c>
      <c r="B232" s="1504">
        <f>'F5 ESTUDIANTES PREVENCIÓN'!A225</f>
        <v>0</v>
      </c>
      <c r="C232" s="1511">
        <f>'F5 ESTUDIANTES PREVENCIÓN'!F225</f>
        <v>0</v>
      </c>
      <c r="D232" s="1512">
        <f>'F5 ESTUDIANTES PREVENCIÓN'!G225</f>
        <v>0</v>
      </c>
      <c r="E232" s="1504">
        <f>'F5 ESTUDIANTES PREVENCIÓN'!K225</f>
        <v>0</v>
      </c>
      <c r="F232" s="1504">
        <f>'F5 ESTUDIANTES PREVENCIÓN'!J225</f>
        <v>0</v>
      </c>
      <c r="G232" s="1513">
        <f>'F5 ESTUDIANTES PREVENCIÓN'!L225</f>
        <v>0</v>
      </c>
      <c r="H232" s="1504">
        <f>'F5 ESTUDIANTES PREVENCIÓN'!M225</f>
        <v>0</v>
      </c>
      <c r="I232" s="1514">
        <f>'F5 ESTUDIANTES PREVENCIÓN'!N225</f>
        <v>0</v>
      </c>
      <c r="J232" s="1514">
        <f>'F5 ESTUDIANTES PREVENCIÓN'!O225</f>
        <v>0</v>
      </c>
      <c r="K232" s="1514">
        <f>'F5 ESTUDIANTES PREVENCIÓN'!P225</f>
        <v>0</v>
      </c>
      <c r="L232" s="1515">
        <f>'F5 ESTUDIANTES PREVENCIÓN'!Q225</f>
        <v>0</v>
      </c>
      <c r="M232" s="1511">
        <f>'F5 ESTUDIANTES PREVENCIÓN'!R225</f>
        <v>0</v>
      </c>
      <c r="N232" s="1504">
        <f>'F5 ESTUDIANTES PREVENCIÓN'!T225</f>
        <v>0</v>
      </c>
      <c r="O232" s="1504">
        <f>'F5 ESTUDIANTES PREVENCIÓN'!U225</f>
        <v>0</v>
      </c>
      <c r="P232" s="1504">
        <f>'F5 ESTUDIANTES PREVENCIÓN'!V225</f>
        <v>0</v>
      </c>
      <c r="Q232" s="1504">
        <f>'F5 ESTUDIANTES PREVENCIÓN'!AU225</f>
        <v>0</v>
      </c>
      <c r="R232" s="1516"/>
      <c r="S232" s="1517"/>
      <c r="T232" s="1516"/>
      <c r="U232" s="1518"/>
      <c r="V232" s="1516"/>
      <c r="W232" s="1516"/>
      <c r="X232" s="1516"/>
      <c r="Y232" s="1516"/>
      <c r="Z232" s="1516"/>
      <c r="AA232" s="1516"/>
      <c r="AB232" s="1516"/>
      <c r="AC232" s="1516"/>
      <c r="AD232" s="1516"/>
      <c r="AE232" s="1516"/>
      <c r="AF232" s="1516"/>
      <c r="AG232" s="1516"/>
      <c r="AH232" s="1516"/>
      <c r="AI232" s="1516"/>
      <c r="AJ232" s="1516"/>
      <c r="AK232" s="1516"/>
      <c r="AL232" s="1516"/>
      <c r="AM232" s="1516"/>
      <c r="AN232" s="1516"/>
      <c r="AO232" s="1519">
        <f t="shared" si="28"/>
        <v>0</v>
      </c>
      <c r="AP232" s="1519">
        <f t="shared" si="33"/>
        <v>0</v>
      </c>
      <c r="AQ232" s="1520" t="str">
        <f t="shared" si="29"/>
        <v/>
      </c>
      <c r="AR232" s="1519">
        <f t="shared" si="30"/>
        <v>0</v>
      </c>
      <c r="AS232" s="1519">
        <f t="shared" si="34"/>
        <v>0</v>
      </c>
      <c r="AT232" s="1520" t="str">
        <f t="shared" si="31"/>
        <v/>
      </c>
      <c r="AU232" s="1519">
        <f t="shared" si="35"/>
        <v>0</v>
      </c>
      <c r="AV232" s="1519">
        <f t="shared" si="36"/>
        <v>0</v>
      </c>
      <c r="AW232" s="1520" t="str">
        <f t="shared" si="32"/>
        <v/>
      </c>
      <c r="AX232" s="1521"/>
      <c r="BC232" s="417"/>
      <c r="BD232" s="417"/>
      <c r="BE232" s="417"/>
      <c r="BF232" s="417"/>
      <c r="BG232" s="417"/>
      <c r="BH232" s="417"/>
      <c r="BI232" s="417"/>
      <c r="BJ232" s="417"/>
    </row>
    <row r="233" spans="1:62" s="418" customFormat="1" ht="13.5" hidden="1" customHeight="1">
      <c r="A233" s="1504">
        <f>'F5 ESTUDIANTES PREVENCIÓN'!D226</f>
        <v>0</v>
      </c>
      <c r="B233" s="1504">
        <f>'F5 ESTUDIANTES PREVENCIÓN'!A226</f>
        <v>0</v>
      </c>
      <c r="C233" s="1511">
        <f>'F5 ESTUDIANTES PREVENCIÓN'!F226</f>
        <v>0</v>
      </c>
      <c r="D233" s="1512">
        <f>'F5 ESTUDIANTES PREVENCIÓN'!G226</f>
        <v>0</v>
      </c>
      <c r="E233" s="1504">
        <f>'F5 ESTUDIANTES PREVENCIÓN'!K226</f>
        <v>0</v>
      </c>
      <c r="F233" s="1504">
        <f>'F5 ESTUDIANTES PREVENCIÓN'!J226</f>
        <v>0</v>
      </c>
      <c r="G233" s="1513">
        <f>'F5 ESTUDIANTES PREVENCIÓN'!L226</f>
        <v>0</v>
      </c>
      <c r="H233" s="1504">
        <f>'F5 ESTUDIANTES PREVENCIÓN'!M226</f>
        <v>0</v>
      </c>
      <c r="I233" s="1514">
        <f>'F5 ESTUDIANTES PREVENCIÓN'!N226</f>
        <v>0</v>
      </c>
      <c r="J233" s="1514">
        <f>'F5 ESTUDIANTES PREVENCIÓN'!O226</f>
        <v>0</v>
      </c>
      <c r="K233" s="1514">
        <f>'F5 ESTUDIANTES PREVENCIÓN'!P226</f>
        <v>0</v>
      </c>
      <c r="L233" s="1515">
        <f>'F5 ESTUDIANTES PREVENCIÓN'!Q226</f>
        <v>0</v>
      </c>
      <c r="M233" s="1511">
        <f>'F5 ESTUDIANTES PREVENCIÓN'!R226</f>
        <v>0</v>
      </c>
      <c r="N233" s="1504">
        <f>'F5 ESTUDIANTES PREVENCIÓN'!T226</f>
        <v>0</v>
      </c>
      <c r="O233" s="1504">
        <f>'F5 ESTUDIANTES PREVENCIÓN'!U226</f>
        <v>0</v>
      </c>
      <c r="P233" s="1504">
        <f>'F5 ESTUDIANTES PREVENCIÓN'!V226</f>
        <v>0</v>
      </c>
      <c r="Q233" s="1504">
        <f>'F5 ESTUDIANTES PREVENCIÓN'!AU226</f>
        <v>0</v>
      </c>
      <c r="R233" s="1516"/>
      <c r="S233" s="1517"/>
      <c r="T233" s="1516"/>
      <c r="U233" s="1518"/>
      <c r="V233" s="1516"/>
      <c r="W233" s="1516"/>
      <c r="X233" s="1516"/>
      <c r="Y233" s="1516"/>
      <c r="Z233" s="1516"/>
      <c r="AA233" s="1516"/>
      <c r="AB233" s="1516"/>
      <c r="AC233" s="1516"/>
      <c r="AD233" s="1516"/>
      <c r="AE233" s="1516"/>
      <c r="AF233" s="1516"/>
      <c r="AG233" s="1516"/>
      <c r="AH233" s="1516"/>
      <c r="AI233" s="1516"/>
      <c r="AJ233" s="1516"/>
      <c r="AK233" s="1516"/>
      <c r="AL233" s="1516"/>
      <c r="AM233" s="1516"/>
      <c r="AN233" s="1516"/>
      <c r="AO233" s="1519">
        <f t="shared" si="28"/>
        <v>0</v>
      </c>
      <c r="AP233" s="1519">
        <f t="shared" si="33"/>
        <v>0</v>
      </c>
      <c r="AQ233" s="1520" t="str">
        <f t="shared" si="29"/>
        <v/>
      </c>
      <c r="AR233" s="1519">
        <f t="shared" si="30"/>
        <v>0</v>
      </c>
      <c r="AS233" s="1519">
        <f t="shared" si="34"/>
        <v>0</v>
      </c>
      <c r="AT233" s="1520" t="str">
        <f t="shared" si="31"/>
        <v/>
      </c>
      <c r="AU233" s="1519">
        <f t="shared" si="35"/>
        <v>0</v>
      </c>
      <c r="AV233" s="1519">
        <f t="shared" si="36"/>
        <v>0</v>
      </c>
      <c r="AW233" s="1520" t="str">
        <f t="shared" si="32"/>
        <v/>
      </c>
      <c r="AX233" s="1521"/>
      <c r="BC233" s="417"/>
      <c r="BD233" s="417"/>
      <c r="BE233" s="417"/>
      <c r="BF233" s="417"/>
      <c r="BG233" s="417"/>
      <c r="BH233" s="417"/>
      <c r="BI233" s="417"/>
      <c r="BJ233" s="417"/>
    </row>
    <row r="234" spans="1:62" s="418" customFormat="1" ht="13.5" hidden="1" customHeight="1">
      <c r="A234" s="1504">
        <f>'F5 ESTUDIANTES PREVENCIÓN'!D227</f>
        <v>0</v>
      </c>
      <c r="B234" s="1504">
        <f>'F5 ESTUDIANTES PREVENCIÓN'!A227</f>
        <v>0</v>
      </c>
      <c r="C234" s="1511">
        <f>'F5 ESTUDIANTES PREVENCIÓN'!F227</f>
        <v>0</v>
      </c>
      <c r="D234" s="1512">
        <f>'F5 ESTUDIANTES PREVENCIÓN'!G227</f>
        <v>0</v>
      </c>
      <c r="E234" s="1504">
        <f>'F5 ESTUDIANTES PREVENCIÓN'!K227</f>
        <v>0</v>
      </c>
      <c r="F234" s="1504">
        <f>'F5 ESTUDIANTES PREVENCIÓN'!J227</f>
        <v>0</v>
      </c>
      <c r="G234" s="1513">
        <f>'F5 ESTUDIANTES PREVENCIÓN'!L227</f>
        <v>0</v>
      </c>
      <c r="H234" s="1504">
        <f>'F5 ESTUDIANTES PREVENCIÓN'!M227</f>
        <v>0</v>
      </c>
      <c r="I234" s="1514">
        <f>'F5 ESTUDIANTES PREVENCIÓN'!N227</f>
        <v>0</v>
      </c>
      <c r="J234" s="1514">
        <f>'F5 ESTUDIANTES PREVENCIÓN'!O227</f>
        <v>0</v>
      </c>
      <c r="K234" s="1514">
        <f>'F5 ESTUDIANTES PREVENCIÓN'!P227</f>
        <v>0</v>
      </c>
      <c r="L234" s="1515">
        <f>'F5 ESTUDIANTES PREVENCIÓN'!Q227</f>
        <v>0</v>
      </c>
      <c r="M234" s="1511">
        <f>'F5 ESTUDIANTES PREVENCIÓN'!R227</f>
        <v>0</v>
      </c>
      <c r="N234" s="1504">
        <f>'F5 ESTUDIANTES PREVENCIÓN'!T227</f>
        <v>0</v>
      </c>
      <c r="O234" s="1504">
        <f>'F5 ESTUDIANTES PREVENCIÓN'!U227</f>
        <v>0</v>
      </c>
      <c r="P234" s="1504">
        <f>'F5 ESTUDIANTES PREVENCIÓN'!V227</f>
        <v>0</v>
      </c>
      <c r="Q234" s="1504">
        <f>'F5 ESTUDIANTES PREVENCIÓN'!AU227</f>
        <v>0</v>
      </c>
      <c r="R234" s="1516"/>
      <c r="S234" s="1517"/>
      <c r="T234" s="1516"/>
      <c r="U234" s="1518"/>
      <c r="V234" s="1516"/>
      <c r="W234" s="1516"/>
      <c r="X234" s="1516"/>
      <c r="Y234" s="1516"/>
      <c r="Z234" s="1516"/>
      <c r="AA234" s="1516"/>
      <c r="AB234" s="1516"/>
      <c r="AC234" s="1516"/>
      <c r="AD234" s="1516"/>
      <c r="AE234" s="1516"/>
      <c r="AF234" s="1516"/>
      <c r="AG234" s="1516"/>
      <c r="AH234" s="1516"/>
      <c r="AI234" s="1516"/>
      <c r="AJ234" s="1516"/>
      <c r="AK234" s="1516"/>
      <c r="AL234" s="1516"/>
      <c r="AM234" s="1516"/>
      <c r="AN234" s="1516"/>
      <c r="AO234" s="1519">
        <f t="shared" si="28"/>
        <v>0</v>
      </c>
      <c r="AP234" s="1519">
        <f t="shared" si="33"/>
        <v>0</v>
      </c>
      <c r="AQ234" s="1520" t="str">
        <f t="shared" si="29"/>
        <v/>
      </c>
      <c r="AR234" s="1519">
        <f t="shared" si="30"/>
        <v>0</v>
      </c>
      <c r="AS234" s="1519">
        <f t="shared" si="34"/>
        <v>0</v>
      </c>
      <c r="AT234" s="1520" t="str">
        <f t="shared" si="31"/>
        <v/>
      </c>
      <c r="AU234" s="1519">
        <f t="shared" si="35"/>
        <v>0</v>
      </c>
      <c r="AV234" s="1519">
        <f t="shared" si="36"/>
        <v>0</v>
      </c>
      <c r="AW234" s="1520" t="str">
        <f t="shared" si="32"/>
        <v/>
      </c>
      <c r="AX234" s="1521"/>
      <c r="BC234" s="417"/>
      <c r="BD234" s="417"/>
      <c r="BE234" s="417"/>
      <c r="BF234" s="417"/>
      <c r="BG234" s="417"/>
      <c r="BH234" s="417"/>
      <c r="BI234" s="417"/>
      <c r="BJ234" s="417"/>
    </row>
    <row r="235" spans="1:62" s="418" customFormat="1" ht="13.5" hidden="1" customHeight="1">
      <c r="A235" s="1504">
        <f>'F5 ESTUDIANTES PREVENCIÓN'!D228</f>
        <v>0</v>
      </c>
      <c r="B235" s="1504">
        <f>'F5 ESTUDIANTES PREVENCIÓN'!A228</f>
        <v>0</v>
      </c>
      <c r="C235" s="1511">
        <f>'F5 ESTUDIANTES PREVENCIÓN'!F228</f>
        <v>0</v>
      </c>
      <c r="D235" s="1512">
        <f>'F5 ESTUDIANTES PREVENCIÓN'!G228</f>
        <v>0</v>
      </c>
      <c r="E235" s="1504">
        <f>'F5 ESTUDIANTES PREVENCIÓN'!K228</f>
        <v>0</v>
      </c>
      <c r="F235" s="1504">
        <f>'F5 ESTUDIANTES PREVENCIÓN'!J228</f>
        <v>0</v>
      </c>
      <c r="G235" s="1513">
        <f>'F5 ESTUDIANTES PREVENCIÓN'!L228</f>
        <v>0</v>
      </c>
      <c r="H235" s="1504">
        <f>'F5 ESTUDIANTES PREVENCIÓN'!M228</f>
        <v>0</v>
      </c>
      <c r="I235" s="1514">
        <f>'F5 ESTUDIANTES PREVENCIÓN'!N228</f>
        <v>0</v>
      </c>
      <c r="J235" s="1514">
        <f>'F5 ESTUDIANTES PREVENCIÓN'!O228</f>
        <v>0</v>
      </c>
      <c r="K235" s="1514">
        <f>'F5 ESTUDIANTES PREVENCIÓN'!P228</f>
        <v>0</v>
      </c>
      <c r="L235" s="1515">
        <f>'F5 ESTUDIANTES PREVENCIÓN'!Q228</f>
        <v>0</v>
      </c>
      <c r="M235" s="1511">
        <f>'F5 ESTUDIANTES PREVENCIÓN'!R228</f>
        <v>0</v>
      </c>
      <c r="N235" s="1504">
        <f>'F5 ESTUDIANTES PREVENCIÓN'!T228</f>
        <v>0</v>
      </c>
      <c r="O235" s="1504">
        <f>'F5 ESTUDIANTES PREVENCIÓN'!U228</f>
        <v>0</v>
      </c>
      <c r="P235" s="1504">
        <f>'F5 ESTUDIANTES PREVENCIÓN'!V228</f>
        <v>0</v>
      </c>
      <c r="Q235" s="1504">
        <f>'F5 ESTUDIANTES PREVENCIÓN'!AU228</f>
        <v>0</v>
      </c>
      <c r="R235" s="1516"/>
      <c r="S235" s="1517"/>
      <c r="T235" s="1516"/>
      <c r="U235" s="1518"/>
      <c r="V235" s="1516"/>
      <c r="W235" s="1516"/>
      <c r="X235" s="1516"/>
      <c r="Y235" s="1516"/>
      <c r="Z235" s="1516"/>
      <c r="AA235" s="1516"/>
      <c r="AB235" s="1516"/>
      <c r="AC235" s="1516"/>
      <c r="AD235" s="1516"/>
      <c r="AE235" s="1516"/>
      <c r="AF235" s="1516"/>
      <c r="AG235" s="1516"/>
      <c r="AH235" s="1516"/>
      <c r="AI235" s="1516"/>
      <c r="AJ235" s="1516"/>
      <c r="AK235" s="1516"/>
      <c r="AL235" s="1516"/>
      <c r="AM235" s="1516"/>
      <c r="AN235" s="1516"/>
      <c r="AO235" s="1519">
        <f t="shared" si="28"/>
        <v>0</v>
      </c>
      <c r="AP235" s="1519">
        <f t="shared" si="33"/>
        <v>0</v>
      </c>
      <c r="AQ235" s="1520" t="str">
        <f t="shared" si="29"/>
        <v/>
      </c>
      <c r="AR235" s="1519">
        <f t="shared" si="30"/>
        <v>0</v>
      </c>
      <c r="AS235" s="1519">
        <f t="shared" si="34"/>
        <v>0</v>
      </c>
      <c r="AT235" s="1520" t="str">
        <f t="shared" si="31"/>
        <v/>
      </c>
      <c r="AU235" s="1519">
        <f t="shared" si="35"/>
        <v>0</v>
      </c>
      <c r="AV235" s="1519">
        <f t="shared" si="36"/>
        <v>0</v>
      </c>
      <c r="AW235" s="1520" t="str">
        <f t="shared" si="32"/>
        <v/>
      </c>
      <c r="AX235" s="1521"/>
      <c r="BC235" s="417"/>
      <c r="BD235" s="417"/>
      <c r="BE235" s="417"/>
      <c r="BF235" s="417"/>
      <c r="BG235" s="417"/>
      <c r="BH235" s="417"/>
      <c r="BI235" s="417"/>
      <c r="BJ235" s="417"/>
    </row>
    <row r="236" spans="1:62" s="418" customFormat="1" ht="13.5" hidden="1" customHeight="1">
      <c r="A236" s="1504">
        <f>'F5 ESTUDIANTES PREVENCIÓN'!D229</f>
        <v>0</v>
      </c>
      <c r="B236" s="1504">
        <f>'F5 ESTUDIANTES PREVENCIÓN'!A229</f>
        <v>0</v>
      </c>
      <c r="C236" s="1511">
        <f>'F5 ESTUDIANTES PREVENCIÓN'!F229</f>
        <v>0</v>
      </c>
      <c r="D236" s="1512">
        <f>'F5 ESTUDIANTES PREVENCIÓN'!G229</f>
        <v>0</v>
      </c>
      <c r="E236" s="1504">
        <f>'F5 ESTUDIANTES PREVENCIÓN'!K229</f>
        <v>0</v>
      </c>
      <c r="F236" s="1504">
        <f>'F5 ESTUDIANTES PREVENCIÓN'!J229</f>
        <v>0</v>
      </c>
      <c r="G236" s="1513">
        <f>'F5 ESTUDIANTES PREVENCIÓN'!L229</f>
        <v>0</v>
      </c>
      <c r="H236" s="1504">
        <f>'F5 ESTUDIANTES PREVENCIÓN'!M229</f>
        <v>0</v>
      </c>
      <c r="I236" s="1514">
        <f>'F5 ESTUDIANTES PREVENCIÓN'!N229</f>
        <v>0</v>
      </c>
      <c r="J236" s="1514">
        <f>'F5 ESTUDIANTES PREVENCIÓN'!O229</f>
        <v>0</v>
      </c>
      <c r="K236" s="1514">
        <f>'F5 ESTUDIANTES PREVENCIÓN'!P229</f>
        <v>0</v>
      </c>
      <c r="L236" s="1515">
        <f>'F5 ESTUDIANTES PREVENCIÓN'!Q229</f>
        <v>0</v>
      </c>
      <c r="M236" s="1511">
        <f>'F5 ESTUDIANTES PREVENCIÓN'!R229</f>
        <v>0</v>
      </c>
      <c r="N236" s="1504">
        <f>'F5 ESTUDIANTES PREVENCIÓN'!T229</f>
        <v>0</v>
      </c>
      <c r="O236" s="1504">
        <f>'F5 ESTUDIANTES PREVENCIÓN'!U229</f>
        <v>0</v>
      </c>
      <c r="P236" s="1504">
        <f>'F5 ESTUDIANTES PREVENCIÓN'!V229</f>
        <v>0</v>
      </c>
      <c r="Q236" s="1504">
        <f>'F5 ESTUDIANTES PREVENCIÓN'!AU229</f>
        <v>0</v>
      </c>
      <c r="R236" s="1516"/>
      <c r="S236" s="1517"/>
      <c r="T236" s="1516"/>
      <c r="U236" s="1518"/>
      <c r="V236" s="1516"/>
      <c r="W236" s="1516"/>
      <c r="X236" s="1516"/>
      <c r="Y236" s="1516"/>
      <c r="Z236" s="1516"/>
      <c r="AA236" s="1516"/>
      <c r="AB236" s="1516"/>
      <c r="AC236" s="1516"/>
      <c r="AD236" s="1516"/>
      <c r="AE236" s="1516"/>
      <c r="AF236" s="1516"/>
      <c r="AG236" s="1516"/>
      <c r="AH236" s="1516"/>
      <c r="AI236" s="1516"/>
      <c r="AJ236" s="1516"/>
      <c r="AK236" s="1516"/>
      <c r="AL236" s="1516"/>
      <c r="AM236" s="1516"/>
      <c r="AN236" s="1516"/>
      <c r="AO236" s="1519">
        <f t="shared" si="28"/>
        <v>0</v>
      </c>
      <c r="AP236" s="1519">
        <f t="shared" si="33"/>
        <v>0</v>
      </c>
      <c r="AQ236" s="1520" t="str">
        <f t="shared" si="29"/>
        <v/>
      </c>
      <c r="AR236" s="1519">
        <f t="shared" si="30"/>
        <v>0</v>
      </c>
      <c r="AS236" s="1519">
        <f t="shared" si="34"/>
        <v>0</v>
      </c>
      <c r="AT236" s="1520" t="str">
        <f t="shared" si="31"/>
        <v/>
      </c>
      <c r="AU236" s="1519">
        <f t="shared" si="35"/>
        <v>0</v>
      </c>
      <c r="AV236" s="1519">
        <f t="shared" si="36"/>
        <v>0</v>
      </c>
      <c r="AW236" s="1520" t="str">
        <f t="shared" si="32"/>
        <v/>
      </c>
      <c r="AX236" s="1521"/>
      <c r="BC236" s="417"/>
      <c r="BD236" s="417"/>
      <c r="BE236" s="417"/>
      <c r="BF236" s="417"/>
      <c r="BG236" s="417"/>
      <c r="BH236" s="417"/>
      <c r="BI236" s="417"/>
      <c r="BJ236" s="417"/>
    </row>
    <row r="237" spans="1:62" s="418" customFormat="1" ht="13.5" hidden="1" customHeight="1">
      <c r="A237" s="1504">
        <f>'F5 ESTUDIANTES PREVENCIÓN'!D230</f>
        <v>0</v>
      </c>
      <c r="B237" s="1504">
        <f>'F5 ESTUDIANTES PREVENCIÓN'!A230</f>
        <v>0</v>
      </c>
      <c r="C237" s="1511">
        <f>'F5 ESTUDIANTES PREVENCIÓN'!F230</f>
        <v>0</v>
      </c>
      <c r="D237" s="1512">
        <f>'F5 ESTUDIANTES PREVENCIÓN'!G230</f>
        <v>0</v>
      </c>
      <c r="E237" s="1504">
        <f>'F5 ESTUDIANTES PREVENCIÓN'!K230</f>
        <v>0</v>
      </c>
      <c r="F237" s="1504">
        <f>'F5 ESTUDIANTES PREVENCIÓN'!J230</f>
        <v>0</v>
      </c>
      <c r="G237" s="1513">
        <f>'F5 ESTUDIANTES PREVENCIÓN'!L230</f>
        <v>0</v>
      </c>
      <c r="H237" s="1504">
        <f>'F5 ESTUDIANTES PREVENCIÓN'!M230</f>
        <v>0</v>
      </c>
      <c r="I237" s="1514">
        <f>'F5 ESTUDIANTES PREVENCIÓN'!N230</f>
        <v>0</v>
      </c>
      <c r="J237" s="1514">
        <f>'F5 ESTUDIANTES PREVENCIÓN'!O230</f>
        <v>0</v>
      </c>
      <c r="K237" s="1514">
        <f>'F5 ESTUDIANTES PREVENCIÓN'!P230</f>
        <v>0</v>
      </c>
      <c r="L237" s="1515">
        <f>'F5 ESTUDIANTES PREVENCIÓN'!Q230</f>
        <v>0</v>
      </c>
      <c r="M237" s="1511">
        <f>'F5 ESTUDIANTES PREVENCIÓN'!R230</f>
        <v>0</v>
      </c>
      <c r="N237" s="1504">
        <f>'F5 ESTUDIANTES PREVENCIÓN'!T230</f>
        <v>0</v>
      </c>
      <c r="O237" s="1504">
        <f>'F5 ESTUDIANTES PREVENCIÓN'!U230</f>
        <v>0</v>
      </c>
      <c r="P237" s="1504">
        <f>'F5 ESTUDIANTES PREVENCIÓN'!V230</f>
        <v>0</v>
      </c>
      <c r="Q237" s="1504">
        <f>'F5 ESTUDIANTES PREVENCIÓN'!AU230</f>
        <v>0</v>
      </c>
      <c r="R237" s="1516"/>
      <c r="S237" s="1517"/>
      <c r="T237" s="1516"/>
      <c r="U237" s="1518"/>
      <c r="V237" s="1516"/>
      <c r="W237" s="1516"/>
      <c r="X237" s="1516"/>
      <c r="Y237" s="1516"/>
      <c r="Z237" s="1516"/>
      <c r="AA237" s="1516"/>
      <c r="AB237" s="1516"/>
      <c r="AC237" s="1516"/>
      <c r="AD237" s="1516"/>
      <c r="AE237" s="1516"/>
      <c r="AF237" s="1516"/>
      <c r="AG237" s="1516"/>
      <c r="AH237" s="1516"/>
      <c r="AI237" s="1516"/>
      <c r="AJ237" s="1516"/>
      <c r="AK237" s="1516"/>
      <c r="AL237" s="1516"/>
      <c r="AM237" s="1516"/>
      <c r="AN237" s="1516"/>
      <c r="AO237" s="1519">
        <f t="shared" si="28"/>
        <v>0</v>
      </c>
      <c r="AP237" s="1519">
        <f t="shared" si="33"/>
        <v>0</v>
      </c>
      <c r="AQ237" s="1520" t="str">
        <f t="shared" si="29"/>
        <v/>
      </c>
      <c r="AR237" s="1519">
        <f t="shared" si="30"/>
        <v>0</v>
      </c>
      <c r="AS237" s="1519">
        <f t="shared" si="34"/>
        <v>0</v>
      </c>
      <c r="AT237" s="1520" t="str">
        <f t="shared" si="31"/>
        <v/>
      </c>
      <c r="AU237" s="1519">
        <f t="shared" si="35"/>
        <v>0</v>
      </c>
      <c r="AV237" s="1519">
        <f t="shared" si="36"/>
        <v>0</v>
      </c>
      <c r="AW237" s="1520" t="str">
        <f t="shared" si="32"/>
        <v/>
      </c>
      <c r="AX237" s="1521"/>
      <c r="BC237" s="417"/>
      <c r="BD237" s="417"/>
      <c r="BE237" s="417"/>
      <c r="BF237" s="417"/>
      <c r="BG237" s="417"/>
      <c r="BH237" s="417"/>
      <c r="BI237" s="417"/>
      <c r="BJ237" s="417"/>
    </row>
    <row r="238" spans="1:62" s="418" customFormat="1" ht="13.5" hidden="1" customHeight="1">
      <c r="A238" s="1504">
        <f>'F5 ESTUDIANTES PREVENCIÓN'!D231</f>
        <v>0</v>
      </c>
      <c r="B238" s="1504">
        <f>'F5 ESTUDIANTES PREVENCIÓN'!A231</f>
        <v>0</v>
      </c>
      <c r="C238" s="1511">
        <f>'F5 ESTUDIANTES PREVENCIÓN'!F231</f>
        <v>0</v>
      </c>
      <c r="D238" s="1512">
        <f>'F5 ESTUDIANTES PREVENCIÓN'!G231</f>
        <v>0</v>
      </c>
      <c r="E238" s="1504">
        <f>'F5 ESTUDIANTES PREVENCIÓN'!K231</f>
        <v>0</v>
      </c>
      <c r="F238" s="1504">
        <f>'F5 ESTUDIANTES PREVENCIÓN'!J231</f>
        <v>0</v>
      </c>
      <c r="G238" s="1513">
        <f>'F5 ESTUDIANTES PREVENCIÓN'!L231</f>
        <v>0</v>
      </c>
      <c r="H238" s="1504">
        <f>'F5 ESTUDIANTES PREVENCIÓN'!M231</f>
        <v>0</v>
      </c>
      <c r="I238" s="1514">
        <f>'F5 ESTUDIANTES PREVENCIÓN'!N231</f>
        <v>0</v>
      </c>
      <c r="J238" s="1514">
        <f>'F5 ESTUDIANTES PREVENCIÓN'!O231</f>
        <v>0</v>
      </c>
      <c r="K238" s="1514">
        <f>'F5 ESTUDIANTES PREVENCIÓN'!P231</f>
        <v>0</v>
      </c>
      <c r="L238" s="1515">
        <f>'F5 ESTUDIANTES PREVENCIÓN'!Q231</f>
        <v>0</v>
      </c>
      <c r="M238" s="1511">
        <f>'F5 ESTUDIANTES PREVENCIÓN'!R231</f>
        <v>0</v>
      </c>
      <c r="N238" s="1504">
        <f>'F5 ESTUDIANTES PREVENCIÓN'!T231</f>
        <v>0</v>
      </c>
      <c r="O238" s="1504">
        <f>'F5 ESTUDIANTES PREVENCIÓN'!U231</f>
        <v>0</v>
      </c>
      <c r="P238" s="1504">
        <f>'F5 ESTUDIANTES PREVENCIÓN'!V231</f>
        <v>0</v>
      </c>
      <c r="Q238" s="1504">
        <f>'F5 ESTUDIANTES PREVENCIÓN'!AU231</f>
        <v>0</v>
      </c>
      <c r="R238" s="1516"/>
      <c r="S238" s="1517"/>
      <c r="T238" s="1516"/>
      <c r="U238" s="1518"/>
      <c r="V238" s="1516"/>
      <c r="W238" s="1516"/>
      <c r="X238" s="1516"/>
      <c r="Y238" s="1516"/>
      <c r="Z238" s="1516"/>
      <c r="AA238" s="1516"/>
      <c r="AB238" s="1516"/>
      <c r="AC238" s="1516"/>
      <c r="AD238" s="1516"/>
      <c r="AE238" s="1516"/>
      <c r="AF238" s="1516"/>
      <c r="AG238" s="1516"/>
      <c r="AH238" s="1516"/>
      <c r="AI238" s="1516"/>
      <c r="AJ238" s="1516"/>
      <c r="AK238" s="1516"/>
      <c r="AL238" s="1516"/>
      <c r="AM238" s="1516"/>
      <c r="AN238" s="1516"/>
      <c r="AO238" s="1519">
        <f t="shared" si="28"/>
        <v>0</v>
      </c>
      <c r="AP238" s="1519">
        <f t="shared" si="33"/>
        <v>0</v>
      </c>
      <c r="AQ238" s="1520" t="str">
        <f t="shared" si="29"/>
        <v/>
      </c>
      <c r="AR238" s="1519">
        <f t="shared" si="30"/>
        <v>0</v>
      </c>
      <c r="AS238" s="1519">
        <f t="shared" si="34"/>
        <v>0</v>
      </c>
      <c r="AT238" s="1520" t="str">
        <f t="shared" si="31"/>
        <v/>
      </c>
      <c r="AU238" s="1519">
        <f t="shared" si="35"/>
        <v>0</v>
      </c>
      <c r="AV238" s="1519">
        <f t="shared" si="36"/>
        <v>0</v>
      </c>
      <c r="AW238" s="1520" t="str">
        <f t="shared" si="32"/>
        <v/>
      </c>
      <c r="AX238" s="1521"/>
      <c r="BC238" s="417"/>
      <c r="BD238" s="417"/>
      <c r="BE238" s="417"/>
      <c r="BF238" s="417"/>
      <c r="BG238" s="417"/>
      <c r="BH238" s="417"/>
      <c r="BI238" s="417"/>
      <c r="BJ238" s="417"/>
    </row>
    <row r="239" spans="1:62" s="418" customFormat="1" ht="13.5" hidden="1" customHeight="1">
      <c r="A239" s="1504">
        <f>'F5 ESTUDIANTES PREVENCIÓN'!D232</f>
        <v>0</v>
      </c>
      <c r="B239" s="1504">
        <f>'F5 ESTUDIANTES PREVENCIÓN'!A232</f>
        <v>0</v>
      </c>
      <c r="C239" s="1511">
        <f>'F5 ESTUDIANTES PREVENCIÓN'!F232</f>
        <v>0</v>
      </c>
      <c r="D239" s="1512">
        <f>'F5 ESTUDIANTES PREVENCIÓN'!G232</f>
        <v>0</v>
      </c>
      <c r="E239" s="1504">
        <f>'F5 ESTUDIANTES PREVENCIÓN'!K232</f>
        <v>0</v>
      </c>
      <c r="F239" s="1504">
        <f>'F5 ESTUDIANTES PREVENCIÓN'!J232</f>
        <v>0</v>
      </c>
      <c r="G239" s="1513">
        <f>'F5 ESTUDIANTES PREVENCIÓN'!L232</f>
        <v>0</v>
      </c>
      <c r="H239" s="1504">
        <f>'F5 ESTUDIANTES PREVENCIÓN'!M232</f>
        <v>0</v>
      </c>
      <c r="I239" s="1514">
        <f>'F5 ESTUDIANTES PREVENCIÓN'!N232</f>
        <v>0</v>
      </c>
      <c r="J239" s="1514">
        <f>'F5 ESTUDIANTES PREVENCIÓN'!O232</f>
        <v>0</v>
      </c>
      <c r="K239" s="1514">
        <f>'F5 ESTUDIANTES PREVENCIÓN'!P232</f>
        <v>0</v>
      </c>
      <c r="L239" s="1515">
        <f>'F5 ESTUDIANTES PREVENCIÓN'!Q232</f>
        <v>0</v>
      </c>
      <c r="M239" s="1511">
        <f>'F5 ESTUDIANTES PREVENCIÓN'!R232</f>
        <v>0</v>
      </c>
      <c r="N239" s="1504">
        <f>'F5 ESTUDIANTES PREVENCIÓN'!T232</f>
        <v>0</v>
      </c>
      <c r="O239" s="1504">
        <f>'F5 ESTUDIANTES PREVENCIÓN'!U232</f>
        <v>0</v>
      </c>
      <c r="P239" s="1504">
        <f>'F5 ESTUDIANTES PREVENCIÓN'!V232</f>
        <v>0</v>
      </c>
      <c r="Q239" s="1504">
        <f>'F5 ESTUDIANTES PREVENCIÓN'!AU232</f>
        <v>0</v>
      </c>
      <c r="R239" s="1516"/>
      <c r="S239" s="1517"/>
      <c r="T239" s="1516"/>
      <c r="U239" s="1518"/>
      <c r="V239" s="1516"/>
      <c r="W239" s="1516"/>
      <c r="X239" s="1516"/>
      <c r="Y239" s="1516"/>
      <c r="Z239" s="1516"/>
      <c r="AA239" s="1516"/>
      <c r="AB239" s="1516"/>
      <c r="AC239" s="1516"/>
      <c r="AD239" s="1516"/>
      <c r="AE239" s="1516"/>
      <c r="AF239" s="1516"/>
      <c r="AG239" s="1516"/>
      <c r="AH239" s="1516"/>
      <c r="AI239" s="1516"/>
      <c r="AJ239" s="1516"/>
      <c r="AK239" s="1516"/>
      <c r="AL239" s="1516"/>
      <c r="AM239" s="1516"/>
      <c r="AN239" s="1516"/>
      <c r="AO239" s="1519">
        <f t="shared" si="28"/>
        <v>0</v>
      </c>
      <c r="AP239" s="1519">
        <f t="shared" si="33"/>
        <v>0</v>
      </c>
      <c r="AQ239" s="1520" t="str">
        <f t="shared" si="29"/>
        <v/>
      </c>
      <c r="AR239" s="1519">
        <f t="shared" si="30"/>
        <v>0</v>
      </c>
      <c r="AS239" s="1519">
        <f t="shared" si="34"/>
        <v>0</v>
      </c>
      <c r="AT239" s="1520" t="str">
        <f t="shared" si="31"/>
        <v/>
      </c>
      <c r="AU239" s="1519">
        <f t="shared" si="35"/>
        <v>0</v>
      </c>
      <c r="AV239" s="1519">
        <f t="shared" si="36"/>
        <v>0</v>
      </c>
      <c r="AW239" s="1520" t="str">
        <f t="shared" si="32"/>
        <v/>
      </c>
      <c r="AX239" s="1521"/>
      <c r="BC239" s="417"/>
      <c r="BD239" s="417"/>
      <c r="BE239" s="417"/>
      <c r="BF239" s="417"/>
      <c r="BG239" s="417"/>
      <c r="BH239" s="417"/>
      <c r="BI239" s="417"/>
      <c r="BJ239" s="417"/>
    </row>
    <row r="240" spans="1:62" s="418" customFormat="1" ht="13.5" hidden="1" customHeight="1">
      <c r="A240" s="1504">
        <f>'F5 ESTUDIANTES PREVENCIÓN'!D233</f>
        <v>0</v>
      </c>
      <c r="B240" s="1504">
        <f>'F5 ESTUDIANTES PREVENCIÓN'!A233</f>
        <v>0</v>
      </c>
      <c r="C240" s="1511">
        <f>'F5 ESTUDIANTES PREVENCIÓN'!F233</f>
        <v>0</v>
      </c>
      <c r="D240" s="1512">
        <f>'F5 ESTUDIANTES PREVENCIÓN'!G233</f>
        <v>0</v>
      </c>
      <c r="E240" s="1504">
        <f>'F5 ESTUDIANTES PREVENCIÓN'!K233</f>
        <v>0</v>
      </c>
      <c r="F240" s="1504">
        <f>'F5 ESTUDIANTES PREVENCIÓN'!J233</f>
        <v>0</v>
      </c>
      <c r="G240" s="1513">
        <f>'F5 ESTUDIANTES PREVENCIÓN'!L233</f>
        <v>0</v>
      </c>
      <c r="H240" s="1504">
        <f>'F5 ESTUDIANTES PREVENCIÓN'!M233</f>
        <v>0</v>
      </c>
      <c r="I240" s="1514">
        <f>'F5 ESTUDIANTES PREVENCIÓN'!N233</f>
        <v>0</v>
      </c>
      <c r="J240" s="1514">
        <f>'F5 ESTUDIANTES PREVENCIÓN'!O233</f>
        <v>0</v>
      </c>
      <c r="K240" s="1514">
        <f>'F5 ESTUDIANTES PREVENCIÓN'!P233</f>
        <v>0</v>
      </c>
      <c r="L240" s="1515">
        <f>'F5 ESTUDIANTES PREVENCIÓN'!Q233</f>
        <v>0</v>
      </c>
      <c r="M240" s="1511">
        <f>'F5 ESTUDIANTES PREVENCIÓN'!R233</f>
        <v>0</v>
      </c>
      <c r="N240" s="1504">
        <f>'F5 ESTUDIANTES PREVENCIÓN'!T233</f>
        <v>0</v>
      </c>
      <c r="O240" s="1504">
        <f>'F5 ESTUDIANTES PREVENCIÓN'!U233</f>
        <v>0</v>
      </c>
      <c r="P240" s="1504">
        <f>'F5 ESTUDIANTES PREVENCIÓN'!V233</f>
        <v>0</v>
      </c>
      <c r="Q240" s="1504">
        <f>'F5 ESTUDIANTES PREVENCIÓN'!AU233</f>
        <v>0</v>
      </c>
      <c r="R240" s="1516"/>
      <c r="S240" s="1517"/>
      <c r="T240" s="1516"/>
      <c r="U240" s="1518"/>
      <c r="V240" s="1516"/>
      <c r="W240" s="1516"/>
      <c r="X240" s="1516"/>
      <c r="Y240" s="1516"/>
      <c r="Z240" s="1516"/>
      <c r="AA240" s="1516"/>
      <c r="AB240" s="1516"/>
      <c r="AC240" s="1516"/>
      <c r="AD240" s="1516"/>
      <c r="AE240" s="1516"/>
      <c r="AF240" s="1516"/>
      <c r="AG240" s="1516"/>
      <c r="AH240" s="1516"/>
      <c r="AI240" s="1516"/>
      <c r="AJ240" s="1516"/>
      <c r="AK240" s="1516"/>
      <c r="AL240" s="1516"/>
      <c r="AM240" s="1516"/>
      <c r="AN240" s="1516"/>
      <c r="AO240" s="1519">
        <f t="shared" si="28"/>
        <v>0</v>
      </c>
      <c r="AP240" s="1519">
        <f t="shared" si="33"/>
        <v>0</v>
      </c>
      <c r="AQ240" s="1520" t="str">
        <f t="shared" si="29"/>
        <v/>
      </c>
      <c r="AR240" s="1519">
        <f t="shared" si="30"/>
        <v>0</v>
      </c>
      <c r="AS240" s="1519">
        <f t="shared" si="34"/>
        <v>0</v>
      </c>
      <c r="AT240" s="1520" t="str">
        <f t="shared" si="31"/>
        <v/>
      </c>
      <c r="AU240" s="1519">
        <f t="shared" si="35"/>
        <v>0</v>
      </c>
      <c r="AV240" s="1519">
        <f t="shared" si="36"/>
        <v>0</v>
      </c>
      <c r="AW240" s="1520" t="str">
        <f t="shared" si="32"/>
        <v/>
      </c>
      <c r="AX240" s="1521"/>
      <c r="BC240" s="417"/>
      <c r="BD240" s="417"/>
      <c r="BE240" s="417"/>
      <c r="BF240" s="417"/>
      <c r="BG240" s="417"/>
      <c r="BH240" s="417"/>
      <c r="BI240" s="417"/>
      <c r="BJ240" s="417"/>
    </row>
    <row r="241" spans="1:62" s="418" customFormat="1" ht="13.5" hidden="1" customHeight="1">
      <c r="A241" s="1504">
        <f>'F5 ESTUDIANTES PREVENCIÓN'!D234</f>
        <v>0</v>
      </c>
      <c r="B241" s="1504">
        <f>'F5 ESTUDIANTES PREVENCIÓN'!A234</f>
        <v>0</v>
      </c>
      <c r="C241" s="1511">
        <f>'F5 ESTUDIANTES PREVENCIÓN'!F234</f>
        <v>0</v>
      </c>
      <c r="D241" s="1512">
        <f>'F5 ESTUDIANTES PREVENCIÓN'!G234</f>
        <v>0</v>
      </c>
      <c r="E241" s="1504">
        <f>'F5 ESTUDIANTES PREVENCIÓN'!K234</f>
        <v>0</v>
      </c>
      <c r="F241" s="1504">
        <f>'F5 ESTUDIANTES PREVENCIÓN'!J234</f>
        <v>0</v>
      </c>
      <c r="G241" s="1513">
        <f>'F5 ESTUDIANTES PREVENCIÓN'!L234</f>
        <v>0</v>
      </c>
      <c r="H241" s="1504">
        <f>'F5 ESTUDIANTES PREVENCIÓN'!M234</f>
        <v>0</v>
      </c>
      <c r="I241" s="1514">
        <f>'F5 ESTUDIANTES PREVENCIÓN'!N234</f>
        <v>0</v>
      </c>
      <c r="J241" s="1514">
        <f>'F5 ESTUDIANTES PREVENCIÓN'!O234</f>
        <v>0</v>
      </c>
      <c r="K241" s="1514">
        <f>'F5 ESTUDIANTES PREVENCIÓN'!P234</f>
        <v>0</v>
      </c>
      <c r="L241" s="1515">
        <f>'F5 ESTUDIANTES PREVENCIÓN'!Q234</f>
        <v>0</v>
      </c>
      <c r="M241" s="1511">
        <f>'F5 ESTUDIANTES PREVENCIÓN'!R234</f>
        <v>0</v>
      </c>
      <c r="N241" s="1504">
        <f>'F5 ESTUDIANTES PREVENCIÓN'!T234</f>
        <v>0</v>
      </c>
      <c r="O241" s="1504">
        <f>'F5 ESTUDIANTES PREVENCIÓN'!U234</f>
        <v>0</v>
      </c>
      <c r="P241" s="1504">
        <f>'F5 ESTUDIANTES PREVENCIÓN'!V234</f>
        <v>0</v>
      </c>
      <c r="Q241" s="1504">
        <f>'F5 ESTUDIANTES PREVENCIÓN'!AU234</f>
        <v>0</v>
      </c>
      <c r="R241" s="1516"/>
      <c r="S241" s="1517"/>
      <c r="T241" s="1516"/>
      <c r="U241" s="1518"/>
      <c r="V241" s="1516"/>
      <c r="W241" s="1516"/>
      <c r="X241" s="1516"/>
      <c r="Y241" s="1516"/>
      <c r="Z241" s="1516"/>
      <c r="AA241" s="1516"/>
      <c r="AB241" s="1516"/>
      <c r="AC241" s="1516"/>
      <c r="AD241" s="1516"/>
      <c r="AE241" s="1516"/>
      <c r="AF241" s="1516"/>
      <c r="AG241" s="1516"/>
      <c r="AH241" s="1516"/>
      <c r="AI241" s="1516"/>
      <c r="AJ241" s="1516"/>
      <c r="AK241" s="1516"/>
      <c r="AL241" s="1516"/>
      <c r="AM241" s="1516"/>
      <c r="AN241" s="1516"/>
      <c r="AO241" s="1519">
        <f t="shared" si="28"/>
        <v>0</v>
      </c>
      <c r="AP241" s="1519">
        <f t="shared" si="33"/>
        <v>0</v>
      </c>
      <c r="AQ241" s="1520" t="str">
        <f t="shared" si="29"/>
        <v/>
      </c>
      <c r="AR241" s="1519">
        <f t="shared" si="30"/>
        <v>0</v>
      </c>
      <c r="AS241" s="1519">
        <f t="shared" si="34"/>
        <v>0</v>
      </c>
      <c r="AT241" s="1520" t="str">
        <f t="shared" si="31"/>
        <v/>
      </c>
      <c r="AU241" s="1519">
        <f t="shared" si="35"/>
        <v>0</v>
      </c>
      <c r="AV241" s="1519">
        <f t="shared" si="36"/>
        <v>0</v>
      </c>
      <c r="AW241" s="1520" t="str">
        <f t="shared" si="32"/>
        <v/>
      </c>
      <c r="AX241" s="1521"/>
      <c r="BC241" s="417"/>
      <c r="BD241" s="417"/>
      <c r="BE241" s="417"/>
      <c r="BF241" s="417"/>
      <c r="BG241" s="417"/>
      <c r="BH241" s="417"/>
      <c r="BI241" s="417"/>
      <c r="BJ241" s="417"/>
    </row>
    <row r="242" spans="1:62" s="418" customFormat="1" ht="13.5" hidden="1" customHeight="1">
      <c r="A242" s="1504">
        <f>'F5 ESTUDIANTES PREVENCIÓN'!D235</f>
        <v>0</v>
      </c>
      <c r="B242" s="1504">
        <f>'F5 ESTUDIANTES PREVENCIÓN'!A235</f>
        <v>0</v>
      </c>
      <c r="C242" s="1511">
        <f>'F5 ESTUDIANTES PREVENCIÓN'!F235</f>
        <v>0</v>
      </c>
      <c r="D242" s="1512">
        <f>'F5 ESTUDIANTES PREVENCIÓN'!G235</f>
        <v>0</v>
      </c>
      <c r="E242" s="1504">
        <f>'F5 ESTUDIANTES PREVENCIÓN'!K235</f>
        <v>0</v>
      </c>
      <c r="F242" s="1504">
        <f>'F5 ESTUDIANTES PREVENCIÓN'!J235</f>
        <v>0</v>
      </c>
      <c r="G242" s="1513">
        <f>'F5 ESTUDIANTES PREVENCIÓN'!L235</f>
        <v>0</v>
      </c>
      <c r="H242" s="1504">
        <f>'F5 ESTUDIANTES PREVENCIÓN'!M235</f>
        <v>0</v>
      </c>
      <c r="I242" s="1514">
        <f>'F5 ESTUDIANTES PREVENCIÓN'!N235</f>
        <v>0</v>
      </c>
      <c r="J242" s="1514">
        <f>'F5 ESTUDIANTES PREVENCIÓN'!O235</f>
        <v>0</v>
      </c>
      <c r="K242" s="1514">
        <f>'F5 ESTUDIANTES PREVENCIÓN'!P235</f>
        <v>0</v>
      </c>
      <c r="L242" s="1515">
        <f>'F5 ESTUDIANTES PREVENCIÓN'!Q235</f>
        <v>0</v>
      </c>
      <c r="M242" s="1511">
        <f>'F5 ESTUDIANTES PREVENCIÓN'!R235</f>
        <v>0</v>
      </c>
      <c r="N242" s="1504">
        <f>'F5 ESTUDIANTES PREVENCIÓN'!T235</f>
        <v>0</v>
      </c>
      <c r="O242" s="1504">
        <f>'F5 ESTUDIANTES PREVENCIÓN'!U235</f>
        <v>0</v>
      </c>
      <c r="P242" s="1504">
        <f>'F5 ESTUDIANTES PREVENCIÓN'!V235</f>
        <v>0</v>
      </c>
      <c r="Q242" s="1504">
        <f>'F5 ESTUDIANTES PREVENCIÓN'!AU235</f>
        <v>0</v>
      </c>
      <c r="R242" s="1516"/>
      <c r="S242" s="1517"/>
      <c r="T242" s="1516"/>
      <c r="U242" s="1518"/>
      <c r="V242" s="1516"/>
      <c r="W242" s="1516"/>
      <c r="X242" s="1516"/>
      <c r="Y242" s="1516"/>
      <c r="Z242" s="1516"/>
      <c r="AA242" s="1516"/>
      <c r="AB242" s="1516"/>
      <c r="AC242" s="1516"/>
      <c r="AD242" s="1516"/>
      <c r="AE242" s="1516"/>
      <c r="AF242" s="1516"/>
      <c r="AG242" s="1516"/>
      <c r="AH242" s="1516"/>
      <c r="AI242" s="1516"/>
      <c r="AJ242" s="1516"/>
      <c r="AK242" s="1516"/>
      <c r="AL242" s="1516"/>
      <c r="AM242" s="1516"/>
      <c r="AN242" s="1516"/>
      <c r="AO242" s="1519">
        <f t="shared" si="28"/>
        <v>0</v>
      </c>
      <c r="AP242" s="1519">
        <f t="shared" si="33"/>
        <v>0</v>
      </c>
      <c r="AQ242" s="1520" t="str">
        <f t="shared" si="29"/>
        <v/>
      </c>
      <c r="AR242" s="1519">
        <f t="shared" si="30"/>
        <v>0</v>
      </c>
      <c r="AS242" s="1519">
        <f t="shared" si="34"/>
        <v>0</v>
      </c>
      <c r="AT242" s="1520" t="str">
        <f t="shared" si="31"/>
        <v/>
      </c>
      <c r="AU242" s="1519">
        <f t="shared" si="35"/>
        <v>0</v>
      </c>
      <c r="AV242" s="1519">
        <f t="shared" si="36"/>
        <v>0</v>
      </c>
      <c r="AW242" s="1520" t="str">
        <f t="shared" si="32"/>
        <v/>
      </c>
      <c r="AX242" s="1521"/>
      <c r="BC242" s="417"/>
      <c r="BD242" s="417"/>
      <c r="BE242" s="417"/>
      <c r="BF242" s="417"/>
      <c r="BG242" s="417"/>
      <c r="BH242" s="417"/>
      <c r="BI242" s="417"/>
      <c r="BJ242" s="417"/>
    </row>
    <row r="243" spans="1:62" s="418" customFormat="1" ht="13.5" hidden="1" customHeight="1">
      <c r="A243" s="1504">
        <f>'F5 ESTUDIANTES PREVENCIÓN'!D236</f>
        <v>0</v>
      </c>
      <c r="B243" s="1504">
        <f>'F5 ESTUDIANTES PREVENCIÓN'!A236</f>
        <v>0</v>
      </c>
      <c r="C243" s="1511">
        <f>'F5 ESTUDIANTES PREVENCIÓN'!F236</f>
        <v>0</v>
      </c>
      <c r="D243" s="1512">
        <f>'F5 ESTUDIANTES PREVENCIÓN'!G236</f>
        <v>0</v>
      </c>
      <c r="E243" s="1504">
        <f>'F5 ESTUDIANTES PREVENCIÓN'!K236</f>
        <v>0</v>
      </c>
      <c r="F243" s="1504">
        <f>'F5 ESTUDIANTES PREVENCIÓN'!J236</f>
        <v>0</v>
      </c>
      <c r="G243" s="1513">
        <f>'F5 ESTUDIANTES PREVENCIÓN'!L236</f>
        <v>0</v>
      </c>
      <c r="H243" s="1504">
        <f>'F5 ESTUDIANTES PREVENCIÓN'!M236</f>
        <v>0</v>
      </c>
      <c r="I243" s="1514">
        <f>'F5 ESTUDIANTES PREVENCIÓN'!N236</f>
        <v>0</v>
      </c>
      <c r="J243" s="1514">
        <f>'F5 ESTUDIANTES PREVENCIÓN'!O236</f>
        <v>0</v>
      </c>
      <c r="K243" s="1514">
        <f>'F5 ESTUDIANTES PREVENCIÓN'!P236</f>
        <v>0</v>
      </c>
      <c r="L243" s="1515">
        <f>'F5 ESTUDIANTES PREVENCIÓN'!Q236</f>
        <v>0</v>
      </c>
      <c r="M243" s="1511">
        <f>'F5 ESTUDIANTES PREVENCIÓN'!R236</f>
        <v>0</v>
      </c>
      <c r="N243" s="1504">
        <f>'F5 ESTUDIANTES PREVENCIÓN'!T236</f>
        <v>0</v>
      </c>
      <c r="O243" s="1504">
        <f>'F5 ESTUDIANTES PREVENCIÓN'!U236</f>
        <v>0</v>
      </c>
      <c r="P243" s="1504">
        <f>'F5 ESTUDIANTES PREVENCIÓN'!V236</f>
        <v>0</v>
      </c>
      <c r="Q243" s="1504">
        <f>'F5 ESTUDIANTES PREVENCIÓN'!AU236</f>
        <v>0</v>
      </c>
      <c r="R243" s="1516"/>
      <c r="S243" s="1517"/>
      <c r="T243" s="1516"/>
      <c r="U243" s="1518"/>
      <c r="V243" s="1516"/>
      <c r="W243" s="1516"/>
      <c r="X243" s="1516"/>
      <c r="Y243" s="1516"/>
      <c r="Z243" s="1516"/>
      <c r="AA243" s="1516"/>
      <c r="AB243" s="1516"/>
      <c r="AC243" s="1516"/>
      <c r="AD243" s="1516"/>
      <c r="AE243" s="1516"/>
      <c r="AF243" s="1516"/>
      <c r="AG243" s="1516"/>
      <c r="AH243" s="1516"/>
      <c r="AI243" s="1516"/>
      <c r="AJ243" s="1516"/>
      <c r="AK243" s="1516"/>
      <c r="AL243" s="1516"/>
      <c r="AM243" s="1516"/>
      <c r="AN243" s="1516"/>
      <c r="AO243" s="1519">
        <f t="shared" si="28"/>
        <v>0</v>
      </c>
      <c r="AP243" s="1519">
        <f t="shared" si="33"/>
        <v>0</v>
      </c>
      <c r="AQ243" s="1520" t="str">
        <f t="shared" si="29"/>
        <v/>
      </c>
      <c r="AR243" s="1519">
        <f t="shared" si="30"/>
        <v>0</v>
      </c>
      <c r="AS243" s="1519">
        <f t="shared" si="34"/>
        <v>0</v>
      </c>
      <c r="AT243" s="1520" t="str">
        <f t="shared" si="31"/>
        <v/>
      </c>
      <c r="AU243" s="1519">
        <f t="shared" si="35"/>
        <v>0</v>
      </c>
      <c r="AV243" s="1519">
        <f t="shared" si="36"/>
        <v>0</v>
      </c>
      <c r="AW243" s="1520" t="str">
        <f t="shared" si="32"/>
        <v/>
      </c>
      <c r="AX243" s="1521"/>
      <c r="BC243" s="417"/>
      <c r="BD243" s="417"/>
      <c r="BE243" s="417"/>
      <c r="BF243" s="417"/>
      <c r="BG243" s="417"/>
      <c r="BH243" s="417"/>
      <c r="BI243" s="417"/>
      <c r="BJ243" s="417"/>
    </row>
    <row r="244" spans="1:62" s="418" customFormat="1" ht="13.5" hidden="1" customHeight="1">
      <c r="A244" s="1504">
        <f>'F5 ESTUDIANTES PREVENCIÓN'!D237</f>
        <v>0</v>
      </c>
      <c r="B244" s="1504">
        <f>'F5 ESTUDIANTES PREVENCIÓN'!A237</f>
        <v>0</v>
      </c>
      <c r="C244" s="1511">
        <f>'F5 ESTUDIANTES PREVENCIÓN'!F237</f>
        <v>0</v>
      </c>
      <c r="D244" s="1512">
        <f>'F5 ESTUDIANTES PREVENCIÓN'!G237</f>
        <v>0</v>
      </c>
      <c r="E244" s="1504">
        <f>'F5 ESTUDIANTES PREVENCIÓN'!K237</f>
        <v>0</v>
      </c>
      <c r="F244" s="1504">
        <f>'F5 ESTUDIANTES PREVENCIÓN'!J237</f>
        <v>0</v>
      </c>
      <c r="G244" s="1513">
        <f>'F5 ESTUDIANTES PREVENCIÓN'!L237</f>
        <v>0</v>
      </c>
      <c r="H244" s="1504">
        <f>'F5 ESTUDIANTES PREVENCIÓN'!M237</f>
        <v>0</v>
      </c>
      <c r="I244" s="1514">
        <f>'F5 ESTUDIANTES PREVENCIÓN'!N237</f>
        <v>0</v>
      </c>
      <c r="J244" s="1514">
        <f>'F5 ESTUDIANTES PREVENCIÓN'!O237</f>
        <v>0</v>
      </c>
      <c r="K244" s="1514">
        <f>'F5 ESTUDIANTES PREVENCIÓN'!P237</f>
        <v>0</v>
      </c>
      <c r="L244" s="1515">
        <f>'F5 ESTUDIANTES PREVENCIÓN'!Q237</f>
        <v>0</v>
      </c>
      <c r="M244" s="1511">
        <f>'F5 ESTUDIANTES PREVENCIÓN'!R237</f>
        <v>0</v>
      </c>
      <c r="N244" s="1504">
        <f>'F5 ESTUDIANTES PREVENCIÓN'!T237</f>
        <v>0</v>
      </c>
      <c r="O244" s="1504">
        <f>'F5 ESTUDIANTES PREVENCIÓN'!U237</f>
        <v>0</v>
      </c>
      <c r="P244" s="1504">
        <f>'F5 ESTUDIANTES PREVENCIÓN'!V237</f>
        <v>0</v>
      </c>
      <c r="Q244" s="1504">
        <f>'F5 ESTUDIANTES PREVENCIÓN'!AU237</f>
        <v>0</v>
      </c>
      <c r="R244" s="1516"/>
      <c r="S244" s="1517"/>
      <c r="T244" s="1516"/>
      <c r="U244" s="1518"/>
      <c r="V244" s="1516"/>
      <c r="W244" s="1516"/>
      <c r="X244" s="1516"/>
      <c r="Y244" s="1516"/>
      <c r="Z244" s="1516"/>
      <c r="AA244" s="1516"/>
      <c r="AB244" s="1516"/>
      <c r="AC244" s="1516"/>
      <c r="AD244" s="1516"/>
      <c r="AE244" s="1516"/>
      <c r="AF244" s="1516"/>
      <c r="AG244" s="1516"/>
      <c r="AH244" s="1516"/>
      <c r="AI244" s="1516"/>
      <c r="AJ244" s="1516"/>
      <c r="AK244" s="1516"/>
      <c r="AL244" s="1516"/>
      <c r="AM244" s="1516"/>
      <c r="AN244" s="1516"/>
      <c r="AO244" s="1519">
        <f t="shared" si="28"/>
        <v>0</v>
      </c>
      <c r="AP244" s="1519">
        <f t="shared" si="33"/>
        <v>0</v>
      </c>
      <c r="AQ244" s="1520" t="str">
        <f t="shared" si="29"/>
        <v/>
      </c>
      <c r="AR244" s="1519">
        <f t="shared" si="30"/>
        <v>0</v>
      </c>
      <c r="AS244" s="1519">
        <f t="shared" si="34"/>
        <v>0</v>
      </c>
      <c r="AT244" s="1520" t="str">
        <f t="shared" si="31"/>
        <v/>
      </c>
      <c r="AU244" s="1519">
        <f t="shared" si="35"/>
        <v>0</v>
      </c>
      <c r="AV244" s="1519">
        <f t="shared" si="36"/>
        <v>0</v>
      </c>
      <c r="AW244" s="1520" t="str">
        <f t="shared" si="32"/>
        <v/>
      </c>
      <c r="AX244" s="1521"/>
      <c r="BC244" s="417"/>
      <c r="BD244" s="417"/>
      <c r="BE244" s="417"/>
      <c r="BF244" s="417"/>
      <c r="BG244" s="417"/>
      <c r="BH244" s="417"/>
      <c r="BI244" s="417"/>
      <c r="BJ244" s="417"/>
    </row>
    <row r="245" spans="1:62" s="418" customFormat="1" ht="13.5" hidden="1" customHeight="1">
      <c r="A245" s="1504">
        <f>'F5 ESTUDIANTES PREVENCIÓN'!D238</f>
        <v>0</v>
      </c>
      <c r="B245" s="1504">
        <f>'F5 ESTUDIANTES PREVENCIÓN'!A238</f>
        <v>0</v>
      </c>
      <c r="C245" s="1511">
        <f>'F5 ESTUDIANTES PREVENCIÓN'!F238</f>
        <v>0</v>
      </c>
      <c r="D245" s="1512">
        <f>'F5 ESTUDIANTES PREVENCIÓN'!G238</f>
        <v>0</v>
      </c>
      <c r="E245" s="1504">
        <f>'F5 ESTUDIANTES PREVENCIÓN'!K238</f>
        <v>0</v>
      </c>
      <c r="F245" s="1504">
        <f>'F5 ESTUDIANTES PREVENCIÓN'!J238</f>
        <v>0</v>
      </c>
      <c r="G245" s="1513">
        <f>'F5 ESTUDIANTES PREVENCIÓN'!L238</f>
        <v>0</v>
      </c>
      <c r="H245" s="1504">
        <f>'F5 ESTUDIANTES PREVENCIÓN'!M238</f>
        <v>0</v>
      </c>
      <c r="I245" s="1514">
        <f>'F5 ESTUDIANTES PREVENCIÓN'!N238</f>
        <v>0</v>
      </c>
      <c r="J245" s="1514">
        <f>'F5 ESTUDIANTES PREVENCIÓN'!O238</f>
        <v>0</v>
      </c>
      <c r="K245" s="1514">
        <f>'F5 ESTUDIANTES PREVENCIÓN'!P238</f>
        <v>0</v>
      </c>
      <c r="L245" s="1515">
        <f>'F5 ESTUDIANTES PREVENCIÓN'!Q238</f>
        <v>0</v>
      </c>
      <c r="M245" s="1511">
        <f>'F5 ESTUDIANTES PREVENCIÓN'!R238</f>
        <v>0</v>
      </c>
      <c r="N245" s="1504">
        <f>'F5 ESTUDIANTES PREVENCIÓN'!T238</f>
        <v>0</v>
      </c>
      <c r="O245" s="1504">
        <f>'F5 ESTUDIANTES PREVENCIÓN'!U238</f>
        <v>0</v>
      </c>
      <c r="P245" s="1504">
        <f>'F5 ESTUDIANTES PREVENCIÓN'!V238</f>
        <v>0</v>
      </c>
      <c r="Q245" s="1504">
        <f>'F5 ESTUDIANTES PREVENCIÓN'!AU238</f>
        <v>0</v>
      </c>
      <c r="R245" s="1516"/>
      <c r="S245" s="1517"/>
      <c r="T245" s="1516"/>
      <c r="U245" s="1518"/>
      <c r="V245" s="1516"/>
      <c r="W245" s="1516"/>
      <c r="X245" s="1516"/>
      <c r="Y245" s="1516"/>
      <c r="Z245" s="1516"/>
      <c r="AA245" s="1516"/>
      <c r="AB245" s="1516"/>
      <c r="AC245" s="1516"/>
      <c r="AD245" s="1516"/>
      <c r="AE245" s="1516"/>
      <c r="AF245" s="1516"/>
      <c r="AG245" s="1516"/>
      <c r="AH245" s="1516"/>
      <c r="AI245" s="1516"/>
      <c r="AJ245" s="1516"/>
      <c r="AK245" s="1516"/>
      <c r="AL245" s="1516"/>
      <c r="AM245" s="1516"/>
      <c r="AN245" s="1516"/>
      <c r="AO245" s="1519">
        <f t="shared" si="28"/>
        <v>0</v>
      </c>
      <c r="AP245" s="1519">
        <f t="shared" si="33"/>
        <v>0</v>
      </c>
      <c r="AQ245" s="1520" t="str">
        <f t="shared" si="29"/>
        <v/>
      </c>
      <c r="AR245" s="1519">
        <f t="shared" si="30"/>
        <v>0</v>
      </c>
      <c r="AS245" s="1519">
        <f t="shared" si="34"/>
        <v>0</v>
      </c>
      <c r="AT245" s="1520" t="str">
        <f t="shared" si="31"/>
        <v/>
      </c>
      <c r="AU245" s="1519">
        <f t="shared" si="35"/>
        <v>0</v>
      </c>
      <c r="AV245" s="1519">
        <f t="shared" si="36"/>
        <v>0</v>
      </c>
      <c r="AW245" s="1520" t="str">
        <f t="shared" si="32"/>
        <v/>
      </c>
      <c r="AX245" s="1521"/>
      <c r="BC245" s="417"/>
      <c r="BD245" s="417"/>
      <c r="BE245" s="417"/>
      <c r="BF245" s="417"/>
      <c r="BG245" s="417"/>
      <c r="BH245" s="417"/>
      <c r="BI245" s="417"/>
      <c r="BJ245" s="417"/>
    </row>
    <row r="246" spans="1:62" s="418" customFormat="1" ht="13.5" hidden="1" customHeight="1">
      <c r="A246" s="1504">
        <f>'F5 ESTUDIANTES PREVENCIÓN'!D239</f>
        <v>0</v>
      </c>
      <c r="B246" s="1504">
        <f>'F5 ESTUDIANTES PREVENCIÓN'!A239</f>
        <v>0</v>
      </c>
      <c r="C246" s="1511">
        <f>'F5 ESTUDIANTES PREVENCIÓN'!F239</f>
        <v>0</v>
      </c>
      <c r="D246" s="1512">
        <f>'F5 ESTUDIANTES PREVENCIÓN'!G239</f>
        <v>0</v>
      </c>
      <c r="E246" s="1504">
        <f>'F5 ESTUDIANTES PREVENCIÓN'!K239</f>
        <v>0</v>
      </c>
      <c r="F246" s="1504">
        <f>'F5 ESTUDIANTES PREVENCIÓN'!J239</f>
        <v>0</v>
      </c>
      <c r="G246" s="1513">
        <f>'F5 ESTUDIANTES PREVENCIÓN'!L239</f>
        <v>0</v>
      </c>
      <c r="H246" s="1504">
        <f>'F5 ESTUDIANTES PREVENCIÓN'!M239</f>
        <v>0</v>
      </c>
      <c r="I246" s="1514">
        <f>'F5 ESTUDIANTES PREVENCIÓN'!N239</f>
        <v>0</v>
      </c>
      <c r="J246" s="1514">
        <f>'F5 ESTUDIANTES PREVENCIÓN'!O239</f>
        <v>0</v>
      </c>
      <c r="K246" s="1514">
        <f>'F5 ESTUDIANTES PREVENCIÓN'!P239</f>
        <v>0</v>
      </c>
      <c r="L246" s="1515">
        <f>'F5 ESTUDIANTES PREVENCIÓN'!Q239</f>
        <v>0</v>
      </c>
      <c r="M246" s="1511">
        <f>'F5 ESTUDIANTES PREVENCIÓN'!R239</f>
        <v>0</v>
      </c>
      <c r="N246" s="1504">
        <f>'F5 ESTUDIANTES PREVENCIÓN'!T239</f>
        <v>0</v>
      </c>
      <c r="O246" s="1504">
        <f>'F5 ESTUDIANTES PREVENCIÓN'!U239</f>
        <v>0</v>
      </c>
      <c r="P246" s="1504">
        <f>'F5 ESTUDIANTES PREVENCIÓN'!V239</f>
        <v>0</v>
      </c>
      <c r="Q246" s="1504">
        <f>'F5 ESTUDIANTES PREVENCIÓN'!AU239</f>
        <v>0</v>
      </c>
      <c r="R246" s="1516"/>
      <c r="S246" s="1517"/>
      <c r="T246" s="1516"/>
      <c r="U246" s="1518"/>
      <c r="V246" s="1516"/>
      <c r="W246" s="1516"/>
      <c r="X246" s="1516"/>
      <c r="Y246" s="1516"/>
      <c r="Z246" s="1516"/>
      <c r="AA246" s="1516"/>
      <c r="AB246" s="1516"/>
      <c r="AC246" s="1516"/>
      <c r="AD246" s="1516"/>
      <c r="AE246" s="1516"/>
      <c r="AF246" s="1516"/>
      <c r="AG246" s="1516"/>
      <c r="AH246" s="1516"/>
      <c r="AI246" s="1516"/>
      <c r="AJ246" s="1516"/>
      <c r="AK246" s="1516"/>
      <c r="AL246" s="1516"/>
      <c r="AM246" s="1516"/>
      <c r="AN246" s="1516"/>
      <c r="AO246" s="1519">
        <f t="shared" si="28"/>
        <v>0</v>
      </c>
      <c r="AP246" s="1519">
        <f t="shared" si="33"/>
        <v>0</v>
      </c>
      <c r="AQ246" s="1520" t="str">
        <f t="shared" si="29"/>
        <v/>
      </c>
      <c r="AR246" s="1519">
        <f t="shared" si="30"/>
        <v>0</v>
      </c>
      <c r="AS246" s="1519">
        <f t="shared" si="34"/>
        <v>0</v>
      </c>
      <c r="AT246" s="1520" t="str">
        <f t="shared" si="31"/>
        <v/>
      </c>
      <c r="AU246" s="1519">
        <f t="shared" si="35"/>
        <v>0</v>
      </c>
      <c r="AV246" s="1519">
        <f t="shared" si="36"/>
        <v>0</v>
      </c>
      <c r="AW246" s="1520" t="str">
        <f t="shared" si="32"/>
        <v/>
      </c>
      <c r="AX246" s="1521"/>
      <c r="BC246" s="417"/>
      <c r="BD246" s="417"/>
      <c r="BE246" s="417"/>
      <c r="BF246" s="417"/>
      <c r="BG246" s="417"/>
      <c r="BH246" s="417"/>
      <c r="BI246" s="417"/>
      <c r="BJ246" s="417"/>
    </row>
    <row r="247" spans="1:62" s="418" customFormat="1" ht="13.5" hidden="1" customHeight="1">
      <c r="A247" s="1504">
        <f>'F5 ESTUDIANTES PREVENCIÓN'!D240</f>
        <v>0</v>
      </c>
      <c r="B247" s="1504">
        <f>'F5 ESTUDIANTES PREVENCIÓN'!A240</f>
        <v>0</v>
      </c>
      <c r="C247" s="1511">
        <f>'F5 ESTUDIANTES PREVENCIÓN'!F240</f>
        <v>0</v>
      </c>
      <c r="D247" s="1512">
        <f>'F5 ESTUDIANTES PREVENCIÓN'!G240</f>
        <v>0</v>
      </c>
      <c r="E247" s="1504">
        <f>'F5 ESTUDIANTES PREVENCIÓN'!K240</f>
        <v>0</v>
      </c>
      <c r="F247" s="1504">
        <f>'F5 ESTUDIANTES PREVENCIÓN'!J240</f>
        <v>0</v>
      </c>
      <c r="G247" s="1513">
        <f>'F5 ESTUDIANTES PREVENCIÓN'!L240</f>
        <v>0</v>
      </c>
      <c r="H247" s="1504">
        <f>'F5 ESTUDIANTES PREVENCIÓN'!M240</f>
        <v>0</v>
      </c>
      <c r="I247" s="1514">
        <f>'F5 ESTUDIANTES PREVENCIÓN'!N240</f>
        <v>0</v>
      </c>
      <c r="J247" s="1514">
        <f>'F5 ESTUDIANTES PREVENCIÓN'!O240</f>
        <v>0</v>
      </c>
      <c r="K247" s="1514">
        <f>'F5 ESTUDIANTES PREVENCIÓN'!P240</f>
        <v>0</v>
      </c>
      <c r="L247" s="1515">
        <f>'F5 ESTUDIANTES PREVENCIÓN'!Q240</f>
        <v>0</v>
      </c>
      <c r="M247" s="1511">
        <f>'F5 ESTUDIANTES PREVENCIÓN'!R240</f>
        <v>0</v>
      </c>
      <c r="N247" s="1504">
        <f>'F5 ESTUDIANTES PREVENCIÓN'!T240</f>
        <v>0</v>
      </c>
      <c r="O247" s="1504">
        <f>'F5 ESTUDIANTES PREVENCIÓN'!U240</f>
        <v>0</v>
      </c>
      <c r="P247" s="1504">
        <f>'F5 ESTUDIANTES PREVENCIÓN'!V240</f>
        <v>0</v>
      </c>
      <c r="Q247" s="1504">
        <f>'F5 ESTUDIANTES PREVENCIÓN'!AU240</f>
        <v>0</v>
      </c>
      <c r="R247" s="1516"/>
      <c r="S247" s="1517"/>
      <c r="T247" s="1516"/>
      <c r="U247" s="1518"/>
      <c r="V247" s="1516"/>
      <c r="W247" s="1516"/>
      <c r="X247" s="1516"/>
      <c r="Y247" s="1516"/>
      <c r="Z247" s="1516"/>
      <c r="AA247" s="1516"/>
      <c r="AB247" s="1516"/>
      <c r="AC247" s="1516"/>
      <c r="AD247" s="1516"/>
      <c r="AE247" s="1516"/>
      <c r="AF247" s="1516"/>
      <c r="AG247" s="1516"/>
      <c r="AH247" s="1516"/>
      <c r="AI247" s="1516"/>
      <c r="AJ247" s="1516"/>
      <c r="AK247" s="1516"/>
      <c r="AL247" s="1516"/>
      <c r="AM247" s="1516"/>
      <c r="AN247" s="1516"/>
      <c r="AO247" s="1519">
        <f t="shared" si="28"/>
        <v>0</v>
      </c>
      <c r="AP247" s="1519">
        <f t="shared" si="33"/>
        <v>0</v>
      </c>
      <c r="AQ247" s="1520" t="str">
        <f t="shared" si="29"/>
        <v/>
      </c>
      <c r="AR247" s="1519">
        <f t="shared" si="30"/>
        <v>0</v>
      </c>
      <c r="AS247" s="1519">
        <f t="shared" si="34"/>
        <v>0</v>
      </c>
      <c r="AT247" s="1520" t="str">
        <f t="shared" si="31"/>
        <v/>
      </c>
      <c r="AU247" s="1519">
        <f t="shared" si="35"/>
        <v>0</v>
      </c>
      <c r="AV247" s="1519">
        <f t="shared" si="36"/>
        <v>0</v>
      </c>
      <c r="AW247" s="1520" t="str">
        <f t="shared" si="32"/>
        <v/>
      </c>
      <c r="AX247" s="1521"/>
      <c r="BC247" s="417"/>
      <c r="BD247" s="417"/>
      <c r="BE247" s="417"/>
      <c r="BF247" s="417"/>
      <c r="BG247" s="417"/>
      <c r="BH247" s="417"/>
      <c r="BI247" s="417"/>
      <c r="BJ247" s="417"/>
    </row>
    <row r="248" spans="1:62" s="418" customFormat="1" ht="13.5" hidden="1" customHeight="1">
      <c r="A248" s="1504">
        <f>'F5 ESTUDIANTES PREVENCIÓN'!D241</f>
        <v>0</v>
      </c>
      <c r="B248" s="1504">
        <f>'F5 ESTUDIANTES PREVENCIÓN'!A241</f>
        <v>0</v>
      </c>
      <c r="C248" s="1511">
        <f>'F5 ESTUDIANTES PREVENCIÓN'!F241</f>
        <v>0</v>
      </c>
      <c r="D248" s="1512">
        <f>'F5 ESTUDIANTES PREVENCIÓN'!G241</f>
        <v>0</v>
      </c>
      <c r="E248" s="1504">
        <f>'F5 ESTUDIANTES PREVENCIÓN'!K241</f>
        <v>0</v>
      </c>
      <c r="F248" s="1504">
        <f>'F5 ESTUDIANTES PREVENCIÓN'!J241</f>
        <v>0</v>
      </c>
      <c r="G248" s="1513">
        <f>'F5 ESTUDIANTES PREVENCIÓN'!L241</f>
        <v>0</v>
      </c>
      <c r="H248" s="1504">
        <f>'F5 ESTUDIANTES PREVENCIÓN'!M241</f>
        <v>0</v>
      </c>
      <c r="I248" s="1514">
        <f>'F5 ESTUDIANTES PREVENCIÓN'!N241</f>
        <v>0</v>
      </c>
      <c r="J248" s="1514">
        <f>'F5 ESTUDIANTES PREVENCIÓN'!O241</f>
        <v>0</v>
      </c>
      <c r="K248" s="1514">
        <f>'F5 ESTUDIANTES PREVENCIÓN'!P241</f>
        <v>0</v>
      </c>
      <c r="L248" s="1515">
        <f>'F5 ESTUDIANTES PREVENCIÓN'!Q241</f>
        <v>0</v>
      </c>
      <c r="M248" s="1511">
        <f>'F5 ESTUDIANTES PREVENCIÓN'!R241</f>
        <v>0</v>
      </c>
      <c r="N248" s="1504">
        <f>'F5 ESTUDIANTES PREVENCIÓN'!T241</f>
        <v>0</v>
      </c>
      <c r="O248" s="1504">
        <f>'F5 ESTUDIANTES PREVENCIÓN'!U241</f>
        <v>0</v>
      </c>
      <c r="P248" s="1504">
        <f>'F5 ESTUDIANTES PREVENCIÓN'!V241</f>
        <v>0</v>
      </c>
      <c r="Q248" s="1504">
        <f>'F5 ESTUDIANTES PREVENCIÓN'!AU241</f>
        <v>0</v>
      </c>
      <c r="R248" s="1516"/>
      <c r="S248" s="1517"/>
      <c r="T248" s="1516"/>
      <c r="U248" s="1518"/>
      <c r="V248" s="1516"/>
      <c r="W248" s="1516"/>
      <c r="X248" s="1516"/>
      <c r="Y248" s="1516"/>
      <c r="Z248" s="1516"/>
      <c r="AA248" s="1516"/>
      <c r="AB248" s="1516"/>
      <c r="AC248" s="1516"/>
      <c r="AD248" s="1516"/>
      <c r="AE248" s="1516"/>
      <c r="AF248" s="1516"/>
      <c r="AG248" s="1516"/>
      <c r="AH248" s="1516"/>
      <c r="AI248" s="1516"/>
      <c r="AJ248" s="1516"/>
      <c r="AK248" s="1516"/>
      <c r="AL248" s="1516"/>
      <c r="AM248" s="1516"/>
      <c r="AN248" s="1516"/>
      <c r="AO248" s="1519">
        <f t="shared" si="28"/>
        <v>0</v>
      </c>
      <c r="AP248" s="1519">
        <f t="shared" si="33"/>
        <v>0</v>
      </c>
      <c r="AQ248" s="1520" t="str">
        <f t="shared" si="29"/>
        <v/>
      </c>
      <c r="AR248" s="1519">
        <f t="shared" si="30"/>
        <v>0</v>
      </c>
      <c r="AS248" s="1519">
        <f t="shared" si="34"/>
        <v>0</v>
      </c>
      <c r="AT248" s="1520" t="str">
        <f t="shared" si="31"/>
        <v/>
      </c>
      <c r="AU248" s="1519">
        <f t="shared" si="35"/>
        <v>0</v>
      </c>
      <c r="AV248" s="1519">
        <f t="shared" si="36"/>
        <v>0</v>
      </c>
      <c r="AW248" s="1520" t="str">
        <f t="shared" si="32"/>
        <v/>
      </c>
      <c r="AX248" s="1521"/>
      <c r="BC248" s="417"/>
      <c r="BD248" s="417"/>
      <c r="BE248" s="417"/>
      <c r="BF248" s="417"/>
      <c r="BG248" s="417"/>
      <c r="BH248" s="417"/>
      <c r="BI248" s="417"/>
      <c r="BJ248" s="417"/>
    </row>
    <row r="249" spans="1:62" s="418" customFormat="1" ht="13.5" hidden="1" customHeight="1">
      <c r="A249" s="1504">
        <f>'F5 ESTUDIANTES PREVENCIÓN'!D242</f>
        <v>0</v>
      </c>
      <c r="B249" s="1504">
        <f>'F5 ESTUDIANTES PREVENCIÓN'!A242</f>
        <v>0</v>
      </c>
      <c r="C249" s="1511">
        <f>'F5 ESTUDIANTES PREVENCIÓN'!F242</f>
        <v>0</v>
      </c>
      <c r="D249" s="1512">
        <f>'F5 ESTUDIANTES PREVENCIÓN'!G242</f>
        <v>0</v>
      </c>
      <c r="E249" s="1504">
        <f>'F5 ESTUDIANTES PREVENCIÓN'!K242</f>
        <v>0</v>
      </c>
      <c r="F249" s="1504">
        <f>'F5 ESTUDIANTES PREVENCIÓN'!J242</f>
        <v>0</v>
      </c>
      <c r="G249" s="1513">
        <f>'F5 ESTUDIANTES PREVENCIÓN'!L242</f>
        <v>0</v>
      </c>
      <c r="H249" s="1504">
        <f>'F5 ESTUDIANTES PREVENCIÓN'!M242</f>
        <v>0</v>
      </c>
      <c r="I249" s="1514">
        <f>'F5 ESTUDIANTES PREVENCIÓN'!N242</f>
        <v>0</v>
      </c>
      <c r="J249" s="1514">
        <f>'F5 ESTUDIANTES PREVENCIÓN'!O242</f>
        <v>0</v>
      </c>
      <c r="K249" s="1514">
        <f>'F5 ESTUDIANTES PREVENCIÓN'!P242</f>
        <v>0</v>
      </c>
      <c r="L249" s="1515">
        <f>'F5 ESTUDIANTES PREVENCIÓN'!Q242</f>
        <v>0</v>
      </c>
      <c r="M249" s="1511">
        <f>'F5 ESTUDIANTES PREVENCIÓN'!R242</f>
        <v>0</v>
      </c>
      <c r="N249" s="1504">
        <f>'F5 ESTUDIANTES PREVENCIÓN'!T242</f>
        <v>0</v>
      </c>
      <c r="O249" s="1504">
        <f>'F5 ESTUDIANTES PREVENCIÓN'!U242</f>
        <v>0</v>
      </c>
      <c r="P249" s="1504">
        <f>'F5 ESTUDIANTES PREVENCIÓN'!V242</f>
        <v>0</v>
      </c>
      <c r="Q249" s="1504">
        <f>'F5 ESTUDIANTES PREVENCIÓN'!AU242</f>
        <v>0</v>
      </c>
      <c r="R249" s="1516"/>
      <c r="S249" s="1517"/>
      <c r="T249" s="1516"/>
      <c r="U249" s="1518"/>
      <c r="V249" s="1516"/>
      <c r="W249" s="1516"/>
      <c r="X249" s="1516"/>
      <c r="Y249" s="1516"/>
      <c r="Z249" s="1516"/>
      <c r="AA249" s="1516"/>
      <c r="AB249" s="1516"/>
      <c r="AC249" s="1516"/>
      <c r="AD249" s="1516"/>
      <c r="AE249" s="1516"/>
      <c r="AF249" s="1516"/>
      <c r="AG249" s="1516"/>
      <c r="AH249" s="1516"/>
      <c r="AI249" s="1516"/>
      <c r="AJ249" s="1516"/>
      <c r="AK249" s="1516"/>
      <c r="AL249" s="1516"/>
      <c r="AM249" s="1516"/>
      <c r="AN249" s="1516"/>
      <c r="AO249" s="1519">
        <f t="shared" si="28"/>
        <v>0</v>
      </c>
      <c r="AP249" s="1519">
        <f t="shared" si="33"/>
        <v>0</v>
      </c>
      <c r="AQ249" s="1520" t="str">
        <f t="shared" si="29"/>
        <v/>
      </c>
      <c r="AR249" s="1519">
        <f t="shared" si="30"/>
        <v>0</v>
      </c>
      <c r="AS249" s="1519">
        <f t="shared" si="34"/>
        <v>0</v>
      </c>
      <c r="AT249" s="1520" t="str">
        <f t="shared" si="31"/>
        <v/>
      </c>
      <c r="AU249" s="1519">
        <f t="shared" si="35"/>
        <v>0</v>
      </c>
      <c r="AV249" s="1519">
        <f t="shared" si="36"/>
        <v>0</v>
      </c>
      <c r="AW249" s="1520" t="str">
        <f t="shared" si="32"/>
        <v/>
      </c>
      <c r="AX249" s="1521"/>
      <c r="BC249" s="417"/>
      <c r="BD249" s="417"/>
      <c r="BE249" s="417"/>
      <c r="BF249" s="417"/>
      <c r="BG249" s="417"/>
      <c r="BH249" s="417"/>
      <c r="BI249" s="417"/>
      <c r="BJ249" s="417"/>
    </row>
    <row r="250" spans="1:62" s="418" customFormat="1" ht="13.5" hidden="1" customHeight="1">
      <c r="A250" s="1504">
        <f>'F5 ESTUDIANTES PREVENCIÓN'!D243</f>
        <v>0</v>
      </c>
      <c r="B250" s="1504">
        <f>'F5 ESTUDIANTES PREVENCIÓN'!A243</f>
        <v>0</v>
      </c>
      <c r="C250" s="1511">
        <f>'F5 ESTUDIANTES PREVENCIÓN'!F243</f>
        <v>0</v>
      </c>
      <c r="D250" s="1512">
        <f>'F5 ESTUDIANTES PREVENCIÓN'!G243</f>
        <v>0</v>
      </c>
      <c r="E250" s="1504">
        <f>'F5 ESTUDIANTES PREVENCIÓN'!K243</f>
        <v>0</v>
      </c>
      <c r="F250" s="1504">
        <f>'F5 ESTUDIANTES PREVENCIÓN'!J243</f>
        <v>0</v>
      </c>
      <c r="G250" s="1513">
        <f>'F5 ESTUDIANTES PREVENCIÓN'!L243</f>
        <v>0</v>
      </c>
      <c r="H250" s="1504">
        <f>'F5 ESTUDIANTES PREVENCIÓN'!M243</f>
        <v>0</v>
      </c>
      <c r="I250" s="1514">
        <f>'F5 ESTUDIANTES PREVENCIÓN'!N243</f>
        <v>0</v>
      </c>
      <c r="J250" s="1514">
        <f>'F5 ESTUDIANTES PREVENCIÓN'!O243</f>
        <v>0</v>
      </c>
      <c r="K250" s="1514">
        <f>'F5 ESTUDIANTES PREVENCIÓN'!P243</f>
        <v>0</v>
      </c>
      <c r="L250" s="1515">
        <f>'F5 ESTUDIANTES PREVENCIÓN'!Q243</f>
        <v>0</v>
      </c>
      <c r="M250" s="1511">
        <f>'F5 ESTUDIANTES PREVENCIÓN'!R243</f>
        <v>0</v>
      </c>
      <c r="N250" s="1504">
        <f>'F5 ESTUDIANTES PREVENCIÓN'!T243</f>
        <v>0</v>
      </c>
      <c r="O250" s="1504">
        <f>'F5 ESTUDIANTES PREVENCIÓN'!U243</f>
        <v>0</v>
      </c>
      <c r="P250" s="1504">
        <f>'F5 ESTUDIANTES PREVENCIÓN'!V243</f>
        <v>0</v>
      </c>
      <c r="Q250" s="1504">
        <f>'F5 ESTUDIANTES PREVENCIÓN'!AU243</f>
        <v>0</v>
      </c>
      <c r="R250" s="1516"/>
      <c r="S250" s="1517"/>
      <c r="T250" s="1516"/>
      <c r="U250" s="1518"/>
      <c r="V250" s="1516"/>
      <c r="W250" s="1516"/>
      <c r="X250" s="1516"/>
      <c r="Y250" s="1516"/>
      <c r="Z250" s="1516"/>
      <c r="AA250" s="1516"/>
      <c r="AB250" s="1516"/>
      <c r="AC250" s="1516"/>
      <c r="AD250" s="1516"/>
      <c r="AE250" s="1516"/>
      <c r="AF250" s="1516"/>
      <c r="AG250" s="1516"/>
      <c r="AH250" s="1516"/>
      <c r="AI250" s="1516"/>
      <c r="AJ250" s="1516"/>
      <c r="AK250" s="1516"/>
      <c r="AL250" s="1516"/>
      <c r="AM250" s="1516"/>
      <c r="AN250" s="1516"/>
      <c r="AO250" s="1519">
        <f t="shared" si="28"/>
        <v>0</v>
      </c>
      <c r="AP250" s="1519">
        <f t="shared" si="33"/>
        <v>0</v>
      </c>
      <c r="AQ250" s="1520" t="str">
        <f t="shared" si="29"/>
        <v/>
      </c>
      <c r="AR250" s="1519">
        <f t="shared" si="30"/>
        <v>0</v>
      </c>
      <c r="AS250" s="1519">
        <f t="shared" si="34"/>
        <v>0</v>
      </c>
      <c r="AT250" s="1520" t="str">
        <f t="shared" si="31"/>
        <v/>
      </c>
      <c r="AU250" s="1519">
        <f t="shared" si="35"/>
        <v>0</v>
      </c>
      <c r="AV250" s="1519">
        <f t="shared" si="36"/>
        <v>0</v>
      </c>
      <c r="AW250" s="1520" t="str">
        <f t="shared" si="32"/>
        <v/>
      </c>
      <c r="AX250" s="1521"/>
      <c r="BC250" s="417"/>
      <c r="BD250" s="417"/>
      <c r="BE250" s="417"/>
      <c r="BF250" s="417"/>
      <c r="BG250" s="417"/>
      <c r="BH250" s="417"/>
      <c r="BI250" s="417"/>
      <c r="BJ250" s="417"/>
    </row>
    <row r="251" spans="1:62" s="418" customFormat="1" ht="13.5" hidden="1" customHeight="1">
      <c r="A251" s="1504">
        <f>'F5 ESTUDIANTES PREVENCIÓN'!D244</f>
        <v>0</v>
      </c>
      <c r="B251" s="1504">
        <f>'F5 ESTUDIANTES PREVENCIÓN'!A244</f>
        <v>0</v>
      </c>
      <c r="C251" s="1511">
        <f>'F5 ESTUDIANTES PREVENCIÓN'!F244</f>
        <v>0</v>
      </c>
      <c r="D251" s="1512">
        <f>'F5 ESTUDIANTES PREVENCIÓN'!G244</f>
        <v>0</v>
      </c>
      <c r="E251" s="1504">
        <f>'F5 ESTUDIANTES PREVENCIÓN'!K244</f>
        <v>0</v>
      </c>
      <c r="F251" s="1504">
        <f>'F5 ESTUDIANTES PREVENCIÓN'!J244</f>
        <v>0</v>
      </c>
      <c r="G251" s="1513">
        <f>'F5 ESTUDIANTES PREVENCIÓN'!L244</f>
        <v>0</v>
      </c>
      <c r="H251" s="1504">
        <f>'F5 ESTUDIANTES PREVENCIÓN'!M244</f>
        <v>0</v>
      </c>
      <c r="I251" s="1514">
        <f>'F5 ESTUDIANTES PREVENCIÓN'!N244</f>
        <v>0</v>
      </c>
      <c r="J251" s="1514">
        <f>'F5 ESTUDIANTES PREVENCIÓN'!O244</f>
        <v>0</v>
      </c>
      <c r="K251" s="1514">
        <f>'F5 ESTUDIANTES PREVENCIÓN'!P244</f>
        <v>0</v>
      </c>
      <c r="L251" s="1515">
        <f>'F5 ESTUDIANTES PREVENCIÓN'!Q244</f>
        <v>0</v>
      </c>
      <c r="M251" s="1511">
        <f>'F5 ESTUDIANTES PREVENCIÓN'!R244</f>
        <v>0</v>
      </c>
      <c r="N251" s="1504">
        <f>'F5 ESTUDIANTES PREVENCIÓN'!T244</f>
        <v>0</v>
      </c>
      <c r="O251" s="1504">
        <f>'F5 ESTUDIANTES PREVENCIÓN'!U244</f>
        <v>0</v>
      </c>
      <c r="P251" s="1504">
        <f>'F5 ESTUDIANTES PREVENCIÓN'!V244</f>
        <v>0</v>
      </c>
      <c r="Q251" s="1504">
        <f>'F5 ESTUDIANTES PREVENCIÓN'!AU244</f>
        <v>0</v>
      </c>
      <c r="R251" s="1516"/>
      <c r="S251" s="1517"/>
      <c r="T251" s="1516"/>
      <c r="U251" s="1518"/>
      <c r="V251" s="1516"/>
      <c r="W251" s="1516"/>
      <c r="X251" s="1516"/>
      <c r="Y251" s="1516"/>
      <c r="Z251" s="1516"/>
      <c r="AA251" s="1516"/>
      <c r="AB251" s="1516"/>
      <c r="AC251" s="1516"/>
      <c r="AD251" s="1516"/>
      <c r="AE251" s="1516"/>
      <c r="AF251" s="1516"/>
      <c r="AG251" s="1516"/>
      <c r="AH251" s="1516"/>
      <c r="AI251" s="1516"/>
      <c r="AJ251" s="1516"/>
      <c r="AK251" s="1516"/>
      <c r="AL251" s="1516"/>
      <c r="AM251" s="1516"/>
      <c r="AN251" s="1516"/>
      <c r="AO251" s="1519">
        <f t="shared" si="28"/>
        <v>0</v>
      </c>
      <c r="AP251" s="1519">
        <f t="shared" si="33"/>
        <v>0</v>
      </c>
      <c r="AQ251" s="1520" t="str">
        <f t="shared" si="29"/>
        <v/>
      </c>
      <c r="AR251" s="1519">
        <f t="shared" si="30"/>
        <v>0</v>
      </c>
      <c r="AS251" s="1519">
        <f t="shared" si="34"/>
        <v>0</v>
      </c>
      <c r="AT251" s="1520" t="str">
        <f t="shared" si="31"/>
        <v/>
      </c>
      <c r="AU251" s="1519">
        <f t="shared" si="35"/>
        <v>0</v>
      </c>
      <c r="AV251" s="1519">
        <f t="shared" si="36"/>
        <v>0</v>
      </c>
      <c r="AW251" s="1520" t="str">
        <f t="shared" si="32"/>
        <v/>
      </c>
      <c r="AX251" s="1521"/>
      <c r="BC251" s="417"/>
      <c r="BD251" s="417"/>
      <c r="BE251" s="417"/>
      <c r="BF251" s="417"/>
      <c r="BG251" s="417"/>
      <c r="BH251" s="417"/>
      <c r="BI251" s="417"/>
      <c r="BJ251" s="417"/>
    </row>
    <row r="252" spans="1:62" s="418" customFormat="1" ht="13.5" hidden="1" customHeight="1">
      <c r="A252" s="1504">
        <f>'F5 ESTUDIANTES PREVENCIÓN'!D245</f>
        <v>0</v>
      </c>
      <c r="B252" s="1504">
        <f>'F5 ESTUDIANTES PREVENCIÓN'!A245</f>
        <v>0</v>
      </c>
      <c r="C252" s="1511">
        <f>'F5 ESTUDIANTES PREVENCIÓN'!F245</f>
        <v>0</v>
      </c>
      <c r="D252" s="1512">
        <f>'F5 ESTUDIANTES PREVENCIÓN'!G245</f>
        <v>0</v>
      </c>
      <c r="E252" s="1504">
        <f>'F5 ESTUDIANTES PREVENCIÓN'!K245</f>
        <v>0</v>
      </c>
      <c r="F252" s="1504">
        <f>'F5 ESTUDIANTES PREVENCIÓN'!J245</f>
        <v>0</v>
      </c>
      <c r="G252" s="1513">
        <f>'F5 ESTUDIANTES PREVENCIÓN'!L245</f>
        <v>0</v>
      </c>
      <c r="H252" s="1504">
        <f>'F5 ESTUDIANTES PREVENCIÓN'!M245</f>
        <v>0</v>
      </c>
      <c r="I252" s="1514">
        <f>'F5 ESTUDIANTES PREVENCIÓN'!N245</f>
        <v>0</v>
      </c>
      <c r="J252" s="1514">
        <f>'F5 ESTUDIANTES PREVENCIÓN'!O245</f>
        <v>0</v>
      </c>
      <c r="K252" s="1514">
        <f>'F5 ESTUDIANTES PREVENCIÓN'!P245</f>
        <v>0</v>
      </c>
      <c r="L252" s="1515">
        <f>'F5 ESTUDIANTES PREVENCIÓN'!Q245</f>
        <v>0</v>
      </c>
      <c r="M252" s="1511">
        <f>'F5 ESTUDIANTES PREVENCIÓN'!R245</f>
        <v>0</v>
      </c>
      <c r="N252" s="1504">
        <f>'F5 ESTUDIANTES PREVENCIÓN'!T245</f>
        <v>0</v>
      </c>
      <c r="O252" s="1504">
        <f>'F5 ESTUDIANTES PREVENCIÓN'!U245</f>
        <v>0</v>
      </c>
      <c r="P252" s="1504">
        <f>'F5 ESTUDIANTES PREVENCIÓN'!V245</f>
        <v>0</v>
      </c>
      <c r="Q252" s="1504">
        <f>'F5 ESTUDIANTES PREVENCIÓN'!AU245</f>
        <v>0</v>
      </c>
      <c r="R252" s="1516"/>
      <c r="S252" s="1517"/>
      <c r="T252" s="1516"/>
      <c r="U252" s="1518"/>
      <c r="V252" s="1516"/>
      <c r="W252" s="1516"/>
      <c r="X252" s="1516"/>
      <c r="Y252" s="1516"/>
      <c r="Z252" s="1516"/>
      <c r="AA252" s="1516"/>
      <c r="AB252" s="1516"/>
      <c r="AC252" s="1516"/>
      <c r="AD252" s="1516"/>
      <c r="AE252" s="1516"/>
      <c r="AF252" s="1516"/>
      <c r="AG252" s="1516"/>
      <c r="AH252" s="1516"/>
      <c r="AI252" s="1516"/>
      <c r="AJ252" s="1516"/>
      <c r="AK252" s="1516"/>
      <c r="AL252" s="1516"/>
      <c r="AM252" s="1516"/>
      <c r="AN252" s="1516"/>
      <c r="AO252" s="1519">
        <f t="shared" si="28"/>
        <v>0</v>
      </c>
      <c r="AP252" s="1519">
        <f t="shared" si="33"/>
        <v>0</v>
      </c>
      <c r="AQ252" s="1520" t="str">
        <f t="shared" si="29"/>
        <v/>
      </c>
      <c r="AR252" s="1519">
        <f t="shared" si="30"/>
        <v>0</v>
      </c>
      <c r="AS252" s="1519">
        <f t="shared" si="34"/>
        <v>0</v>
      </c>
      <c r="AT252" s="1520" t="str">
        <f t="shared" si="31"/>
        <v/>
      </c>
      <c r="AU252" s="1519">
        <f t="shared" si="35"/>
        <v>0</v>
      </c>
      <c r="AV252" s="1519">
        <f t="shared" si="36"/>
        <v>0</v>
      </c>
      <c r="AW252" s="1520" t="str">
        <f t="shared" si="32"/>
        <v/>
      </c>
      <c r="AX252" s="1521"/>
      <c r="BC252" s="417"/>
      <c r="BD252" s="417"/>
      <c r="BE252" s="417"/>
      <c r="BF252" s="417"/>
      <c r="BG252" s="417"/>
      <c r="BH252" s="417"/>
      <c r="BI252" s="417"/>
      <c r="BJ252" s="417"/>
    </row>
    <row r="253" spans="1:62" s="418" customFormat="1" ht="13.5" hidden="1" customHeight="1">
      <c r="A253" s="1504">
        <f>'F5 ESTUDIANTES PREVENCIÓN'!D246</f>
        <v>0</v>
      </c>
      <c r="B253" s="1504">
        <f>'F5 ESTUDIANTES PREVENCIÓN'!A246</f>
        <v>0</v>
      </c>
      <c r="C253" s="1511">
        <f>'F5 ESTUDIANTES PREVENCIÓN'!F246</f>
        <v>0</v>
      </c>
      <c r="D253" s="1512">
        <f>'F5 ESTUDIANTES PREVENCIÓN'!G246</f>
        <v>0</v>
      </c>
      <c r="E253" s="1504">
        <f>'F5 ESTUDIANTES PREVENCIÓN'!K246</f>
        <v>0</v>
      </c>
      <c r="F253" s="1504">
        <f>'F5 ESTUDIANTES PREVENCIÓN'!J246</f>
        <v>0</v>
      </c>
      <c r="G253" s="1513">
        <f>'F5 ESTUDIANTES PREVENCIÓN'!L246</f>
        <v>0</v>
      </c>
      <c r="H253" s="1504">
        <f>'F5 ESTUDIANTES PREVENCIÓN'!M246</f>
        <v>0</v>
      </c>
      <c r="I253" s="1514">
        <f>'F5 ESTUDIANTES PREVENCIÓN'!N246</f>
        <v>0</v>
      </c>
      <c r="J253" s="1514">
        <f>'F5 ESTUDIANTES PREVENCIÓN'!O246</f>
        <v>0</v>
      </c>
      <c r="K253" s="1514">
        <f>'F5 ESTUDIANTES PREVENCIÓN'!P246</f>
        <v>0</v>
      </c>
      <c r="L253" s="1515">
        <f>'F5 ESTUDIANTES PREVENCIÓN'!Q246</f>
        <v>0</v>
      </c>
      <c r="M253" s="1511">
        <f>'F5 ESTUDIANTES PREVENCIÓN'!R246</f>
        <v>0</v>
      </c>
      <c r="N253" s="1504">
        <f>'F5 ESTUDIANTES PREVENCIÓN'!T246</f>
        <v>0</v>
      </c>
      <c r="O253" s="1504">
        <f>'F5 ESTUDIANTES PREVENCIÓN'!U246</f>
        <v>0</v>
      </c>
      <c r="P253" s="1504">
        <f>'F5 ESTUDIANTES PREVENCIÓN'!V246</f>
        <v>0</v>
      </c>
      <c r="Q253" s="1504">
        <f>'F5 ESTUDIANTES PREVENCIÓN'!AU246</f>
        <v>0</v>
      </c>
      <c r="R253" s="1516"/>
      <c r="S253" s="1517"/>
      <c r="T253" s="1516"/>
      <c r="U253" s="1518"/>
      <c r="V253" s="1516"/>
      <c r="W253" s="1516"/>
      <c r="X253" s="1516"/>
      <c r="Y253" s="1516"/>
      <c r="Z253" s="1516"/>
      <c r="AA253" s="1516"/>
      <c r="AB253" s="1516"/>
      <c r="AC253" s="1516"/>
      <c r="AD253" s="1516"/>
      <c r="AE253" s="1516"/>
      <c r="AF253" s="1516"/>
      <c r="AG253" s="1516"/>
      <c r="AH253" s="1516"/>
      <c r="AI253" s="1516"/>
      <c r="AJ253" s="1516"/>
      <c r="AK253" s="1516"/>
      <c r="AL253" s="1516"/>
      <c r="AM253" s="1516"/>
      <c r="AN253" s="1516"/>
      <c r="AO253" s="1519">
        <f t="shared" si="28"/>
        <v>0</v>
      </c>
      <c r="AP253" s="1519">
        <f t="shared" si="33"/>
        <v>0</v>
      </c>
      <c r="AQ253" s="1520" t="str">
        <f t="shared" si="29"/>
        <v/>
      </c>
      <c r="AR253" s="1519">
        <f t="shared" si="30"/>
        <v>0</v>
      </c>
      <c r="AS253" s="1519">
        <f t="shared" si="34"/>
        <v>0</v>
      </c>
      <c r="AT253" s="1520" t="str">
        <f t="shared" si="31"/>
        <v/>
      </c>
      <c r="AU253" s="1519">
        <f t="shared" si="35"/>
        <v>0</v>
      </c>
      <c r="AV253" s="1519">
        <f t="shared" si="36"/>
        <v>0</v>
      </c>
      <c r="AW253" s="1520" t="str">
        <f t="shared" si="32"/>
        <v/>
      </c>
      <c r="AX253" s="1521"/>
      <c r="BC253" s="417"/>
      <c r="BD253" s="417"/>
      <c r="BE253" s="417"/>
      <c r="BF253" s="417"/>
      <c r="BG253" s="417"/>
      <c r="BH253" s="417"/>
      <c r="BI253" s="417"/>
      <c r="BJ253" s="417"/>
    </row>
    <row r="254" spans="1:62" s="418" customFormat="1" ht="13.5" hidden="1" customHeight="1">
      <c r="A254" s="1504">
        <f>'F5 ESTUDIANTES PREVENCIÓN'!D247</f>
        <v>0</v>
      </c>
      <c r="B254" s="1504">
        <f>'F5 ESTUDIANTES PREVENCIÓN'!A247</f>
        <v>0</v>
      </c>
      <c r="C254" s="1511">
        <f>'F5 ESTUDIANTES PREVENCIÓN'!F247</f>
        <v>0</v>
      </c>
      <c r="D254" s="1512">
        <f>'F5 ESTUDIANTES PREVENCIÓN'!G247</f>
        <v>0</v>
      </c>
      <c r="E254" s="1504">
        <f>'F5 ESTUDIANTES PREVENCIÓN'!K247</f>
        <v>0</v>
      </c>
      <c r="F254" s="1504">
        <f>'F5 ESTUDIANTES PREVENCIÓN'!J247</f>
        <v>0</v>
      </c>
      <c r="G254" s="1513">
        <f>'F5 ESTUDIANTES PREVENCIÓN'!L247</f>
        <v>0</v>
      </c>
      <c r="H254" s="1504">
        <f>'F5 ESTUDIANTES PREVENCIÓN'!M247</f>
        <v>0</v>
      </c>
      <c r="I254" s="1514">
        <f>'F5 ESTUDIANTES PREVENCIÓN'!N247</f>
        <v>0</v>
      </c>
      <c r="J254" s="1514">
        <f>'F5 ESTUDIANTES PREVENCIÓN'!O247</f>
        <v>0</v>
      </c>
      <c r="K254" s="1514">
        <f>'F5 ESTUDIANTES PREVENCIÓN'!P247</f>
        <v>0</v>
      </c>
      <c r="L254" s="1515">
        <f>'F5 ESTUDIANTES PREVENCIÓN'!Q247</f>
        <v>0</v>
      </c>
      <c r="M254" s="1511">
        <f>'F5 ESTUDIANTES PREVENCIÓN'!R247</f>
        <v>0</v>
      </c>
      <c r="N254" s="1504">
        <f>'F5 ESTUDIANTES PREVENCIÓN'!T247</f>
        <v>0</v>
      </c>
      <c r="O254" s="1504">
        <f>'F5 ESTUDIANTES PREVENCIÓN'!U247</f>
        <v>0</v>
      </c>
      <c r="P254" s="1504">
        <f>'F5 ESTUDIANTES PREVENCIÓN'!V247</f>
        <v>0</v>
      </c>
      <c r="Q254" s="1504">
        <f>'F5 ESTUDIANTES PREVENCIÓN'!AU247</f>
        <v>0</v>
      </c>
      <c r="R254" s="1516"/>
      <c r="S254" s="1517"/>
      <c r="T254" s="1516"/>
      <c r="U254" s="1518"/>
      <c r="V254" s="1516"/>
      <c r="W254" s="1516"/>
      <c r="X254" s="1516"/>
      <c r="Y254" s="1516"/>
      <c r="Z254" s="1516"/>
      <c r="AA254" s="1516"/>
      <c r="AB254" s="1516"/>
      <c r="AC254" s="1516"/>
      <c r="AD254" s="1516"/>
      <c r="AE254" s="1516"/>
      <c r="AF254" s="1516"/>
      <c r="AG254" s="1516"/>
      <c r="AH254" s="1516"/>
      <c r="AI254" s="1516"/>
      <c r="AJ254" s="1516"/>
      <c r="AK254" s="1516"/>
      <c r="AL254" s="1516"/>
      <c r="AM254" s="1516"/>
      <c r="AN254" s="1516"/>
      <c r="AO254" s="1519">
        <f t="shared" si="28"/>
        <v>0</v>
      </c>
      <c r="AP254" s="1519">
        <f t="shared" si="33"/>
        <v>0</v>
      </c>
      <c r="AQ254" s="1520" t="str">
        <f t="shared" si="29"/>
        <v/>
      </c>
      <c r="AR254" s="1519">
        <f t="shared" si="30"/>
        <v>0</v>
      </c>
      <c r="AS254" s="1519">
        <f t="shared" si="34"/>
        <v>0</v>
      </c>
      <c r="AT254" s="1520" t="str">
        <f t="shared" si="31"/>
        <v/>
      </c>
      <c r="AU254" s="1519">
        <f t="shared" si="35"/>
        <v>0</v>
      </c>
      <c r="AV254" s="1519">
        <f t="shared" si="36"/>
        <v>0</v>
      </c>
      <c r="AW254" s="1520" t="str">
        <f t="shared" si="32"/>
        <v/>
      </c>
      <c r="AX254" s="1521"/>
      <c r="BC254" s="417"/>
      <c r="BD254" s="417"/>
      <c r="BE254" s="417"/>
      <c r="BF254" s="417"/>
      <c r="BG254" s="417"/>
      <c r="BH254" s="417"/>
      <c r="BI254" s="417"/>
      <c r="BJ254" s="417"/>
    </row>
    <row r="255" spans="1:62" s="418" customFormat="1" ht="13.5" hidden="1" customHeight="1">
      <c r="A255" s="1504">
        <f>'F5 ESTUDIANTES PREVENCIÓN'!D248</f>
        <v>0</v>
      </c>
      <c r="B255" s="1504">
        <f>'F5 ESTUDIANTES PREVENCIÓN'!A248</f>
        <v>0</v>
      </c>
      <c r="C255" s="1511">
        <f>'F5 ESTUDIANTES PREVENCIÓN'!F248</f>
        <v>0</v>
      </c>
      <c r="D255" s="1512">
        <f>'F5 ESTUDIANTES PREVENCIÓN'!G248</f>
        <v>0</v>
      </c>
      <c r="E255" s="1504">
        <f>'F5 ESTUDIANTES PREVENCIÓN'!K248</f>
        <v>0</v>
      </c>
      <c r="F255" s="1504">
        <f>'F5 ESTUDIANTES PREVENCIÓN'!J248</f>
        <v>0</v>
      </c>
      <c r="G255" s="1513">
        <f>'F5 ESTUDIANTES PREVENCIÓN'!L248</f>
        <v>0</v>
      </c>
      <c r="H255" s="1504">
        <f>'F5 ESTUDIANTES PREVENCIÓN'!M248</f>
        <v>0</v>
      </c>
      <c r="I255" s="1514">
        <f>'F5 ESTUDIANTES PREVENCIÓN'!N248</f>
        <v>0</v>
      </c>
      <c r="J255" s="1514">
        <f>'F5 ESTUDIANTES PREVENCIÓN'!O248</f>
        <v>0</v>
      </c>
      <c r="K255" s="1514">
        <f>'F5 ESTUDIANTES PREVENCIÓN'!P248</f>
        <v>0</v>
      </c>
      <c r="L255" s="1515">
        <f>'F5 ESTUDIANTES PREVENCIÓN'!Q248</f>
        <v>0</v>
      </c>
      <c r="M255" s="1511">
        <f>'F5 ESTUDIANTES PREVENCIÓN'!R248</f>
        <v>0</v>
      </c>
      <c r="N255" s="1504">
        <f>'F5 ESTUDIANTES PREVENCIÓN'!T248</f>
        <v>0</v>
      </c>
      <c r="O255" s="1504">
        <f>'F5 ESTUDIANTES PREVENCIÓN'!U248</f>
        <v>0</v>
      </c>
      <c r="P255" s="1504">
        <f>'F5 ESTUDIANTES PREVENCIÓN'!V248</f>
        <v>0</v>
      </c>
      <c r="Q255" s="1504">
        <f>'F5 ESTUDIANTES PREVENCIÓN'!AU248</f>
        <v>0</v>
      </c>
      <c r="R255" s="1516"/>
      <c r="S255" s="1517"/>
      <c r="T255" s="1516"/>
      <c r="U255" s="1518"/>
      <c r="V255" s="1516"/>
      <c r="W255" s="1516"/>
      <c r="X255" s="1516"/>
      <c r="Y255" s="1516"/>
      <c r="Z255" s="1516"/>
      <c r="AA255" s="1516"/>
      <c r="AB255" s="1516"/>
      <c r="AC255" s="1516"/>
      <c r="AD255" s="1516"/>
      <c r="AE255" s="1516"/>
      <c r="AF255" s="1516"/>
      <c r="AG255" s="1516"/>
      <c r="AH255" s="1516"/>
      <c r="AI255" s="1516"/>
      <c r="AJ255" s="1516"/>
      <c r="AK255" s="1516"/>
      <c r="AL255" s="1516"/>
      <c r="AM255" s="1516"/>
      <c r="AN255" s="1516"/>
      <c r="AO255" s="1519">
        <f t="shared" si="28"/>
        <v>0</v>
      </c>
      <c r="AP255" s="1519">
        <f t="shared" si="33"/>
        <v>0</v>
      </c>
      <c r="AQ255" s="1520" t="str">
        <f t="shared" si="29"/>
        <v/>
      </c>
      <c r="AR255" s="1519">
        <f t="shared" si="30"/>
        <v>0</v>
      </c>
      <c r="AS255" s="1519">
        <f t="shared" si="34"/>
        <v>0</v>
      </c>
      <c r="AT255" s="1520" t="str">
        <f t="shared" si="31"/>
        <v/>
      </c>
      <c r="AU255" s="1519">
        <f t="shared" si="35"/>
        <v>0</v>
      </c>
      <c r="AV255" s="1519">
        <f t="shared" si="36"/>
        <v>0</v>
      </c>
      <c r="AW255" s="1520" t="str">
        <f t="shared" si="32"/>
        <v/>
      </c>
      <c r="AX255" s="1521"/>
      <c r="BC255" s="417"/>
      <c r="BD255" s="417"/>
      <c r="BE255" s="417"/>
      <c r="BF255" s="417"/>
      <c r="BG255" s="417"/>
      <c r="BH255" s="417"/>
      <c r="BI255" s="417"/>
      <c r="BJ255" s="417"/>
    </row>
    <row r="256" spans="1:62" s="418" customFormat="1" ht="13.5" hidden="1" customHeight="1">
      <c r="A256" s="1504">
        <f>'F5 ESTUDIANTES PREVENCIÓN'!D249</f>
        <v>0</v>
      </c>
      <c r="B256" s="1504">
        <f>'F5 ESTUDIANTES PREVENCIÓN'!A249</f>
        <v>0</v>
      </c>
      <c r="C256" s="1511">
        <f>'F5 ESTUDIANTES PREVENCIÓN'!F249</f>
        <v>0</v>
      </c>
      <c r="D256" s="1512">
        <f>'F5 ESTUDIANTES PREVENCIÓN'!G249</f>
        <v>0</v>
      </c>
      <c r="E256" s="1504">
        <f>'F5 ESTUDIANTES PREVENCIÓN'!K249</f>
        <v>0</v>
      </c>
      <c r="F256" s="1504">
        <f>'F5 ESTUDIANTES PREVENCIÓN'!J249</f>
        <v>0</v>
      </c>
      <c r="G256" s="1513">
        <f>'F5 ESTUDIANTES PREVENCIÓN'!L249</f>
        <v>0</v>
      </c>
      <c r="H256" s="1504">
        <f>'F5 ESTUDIANTES PREVENCIÓN'!M249</f>
        <v>0</v>
      </c>
      <c r="I256" s="1514">
        <f>'F5 ESTUDIANTES PREVENCIÓN'!N249</f>
        <v>0</v>
      </c>
      <c r="J256" s="1514">
        <f>'F5 ESTUDIANTES PREVENCIÓN'!O249</f>
        <v>0</v>
      </c>
      <c r="K256" s="1514">
        <f>'F5 ESTUDIANTES PREVENCIÓN'!P249</f>
        <v>0</v>
      </c>
      <c r="L256" s="1515">
        <f>'F5 ESTUDIANTES PREVENCIÓN'!Q249</f>
        <v>0</v>
      </c>
      <c r="M256" s="1511">
        <f>'F5 ESTUDIANTES PREVENCIÓN'!R249</f>
        <v>0</v>
      </c>
      <c r="N256" s="1504">
        <f>'F5 ESTUDIANTES PREVENCIÓN'!T249</f>
        <v>0</v>
      </c>
      <c r="O256" s="1504">
        <f>'F5 ESTUDIANTES PREVENCIÓN'!U249</f>
        <v>0</v>
      </c>
      <c r="P256" s="1504">
        <f>'F5 ESTUDIANTES PREVENCIÓN'!V249</f>
        <v>0</v>
      </c>
      <c r="Q256" s="1504">
        <f>'F5 ESTUDIANTES PREVENCIÓN'!AU249</f>
        <v>0</v>
      </c>
      <c r="R256" s="1516"/>
      <c r="S256" s="1517"/>
      <c r="T256" s="1516"/>
      <c r="U256" s="1518"/>
      <c r="V256" s="1516"/>
      <c r="W256" s="1516"/>
      <c r="X256" s="1516"/>
      <c r="Y256" s="1516"/>
      <c r="Z256" s="1516"/>
      <c r="AA256" s="1516"/>
      <c r="AB256" s="1516"/>
      <c r="AC256" s="1516"/>
      <c r="AD256" s="1516"/>
      <c r="AE256" s="1516"/>
      <c r="AF256" s="1516"/>
      <c r="AG256" s="1516"/>
      <c r="AH256" s="1516"/>
      <c r="AI256" s="1516"/>
      <c r="AJ256" s="1516"/>
      <c r="AK256" s="1516"/>
      <c r="AL256" s="1516"/>
      <c r="AM256" s="1516"/>
      <c r="AN256" s="1516"/>
      <c r="AO256" s="1519">
        <f t="shared" si="28"/>
        <v>0</v>
      </c>
      <c r="AP256" s="1519">
        <f t="shared" si="33"/>
        <v>0</v>
      </c>
      <c r="AQ256" s="1520" t="str">
        <f t="shared" si="29"/>
        <v/>
      </c>
      <c r="AR256" s="1519">
        <f t="shared" si="30"/>
        <v>0</v>
      </c>
      <c r="AS256" s="1519">
        <f t="shared" si="34"/>
        <v>0</v>
      </c>
      <c r="AT256" s="1520" t="str">
        <f t="shared" si="31"/>
        <v/>
      </c>
      <c r="AU256" s="1519">
        <f t="shared" si="35"/>
        <v>0</v>
      </c>
      <c r="AV256" s="1519">
        <f t="shared" si="36"/>
        <v>0</v>
      </c>
      <c r="AW256" s="1520" t="str">
        <f t="shared" si="32"/>
        <v/>
      </c>
      <c r="AX256" s="1521"/>
      <c r="BC256" s="417"/>
      <c r="BD256" s="417"/>
      <c r="BE256" s="417"/>
      <c r="BF256" s="417"/>
      <c r="BG256" s="417"/>
      <c r="BH256" s="417"/>
      <c r="BI256" s="417"/>
      <c r="BJ256" s="417"/>
    </row>
    <row r="257" spans="1:62" s="418" customFormat="1" ht="13.5" hidden="1" customHeight="1">
      <c r="A257" s="1504">
        <f>'F5 ESTUDIANTES PREVENCIÓN'!D250</f>
        <v>0</v>
      </c>
      <c r="B257" s="1504">
        <f>'F5 ESTUDIANTES PREVENCIÓN'!A250</f>
        <v>0</v>
      </c>
      <c r="C257" s="1511">
        <f>'F5 ESTUDIANTES PREVENCIÓN'!F250</f>
        <v>0</v>
      </c>
      <c r="D257" s="1512">
        <f>'F5 ESTUDIANTES PREVENCIÓN'!G250</f>
        <v>0</v>
      </c>
      <c r="E257" s="1504">
        <f>'F5 ESTUDIANTES PREVENCIÓN'!K250</f>
        <v>0</v>
      </c>
      <c r="F257" s="1504">
        <f>'F5 ESTUDIANTES PREVENCIÓN'!J250</f>
        <v>0</v>
      </c>
      <c r="G257" s="1513">
        <f>'F5 ESTUDIANTES PREVENCIÓN'!L250</f>
        <v>0</v>
      </c>
      <c r="H257" s="1504">
        <f>'F5 ESTUDIANTES PREVENCIÓN'!M250</f>
        <v>0</v>
      </c>
      <c r="I257" s="1514">
        <f>'F5 ESTUDIANTES PREVENCIÓN'!N250</f>
        <v>0</v>
      </c>
      <c r="J257" s="1514">
        <f>'F5 ESTUDIANTES PREVENCIÓN'!O250</f>
        <v>0</v>
      </c>
      <c r="K257" s="1514">
        <f>'F5 ESTUDIANTES PREVENCIÓN'!P250</f>
        <v>0</v>
      </c>
      <c r="L257" s="1515">
        <f>'F5 ESTUDIANTES PREVENCIÓN'!Q250</f>
        <v>0</v>
      </c>
      <c r="M257" s="1511">
        <f>'F5 ESTUDIANTES PREVENCIÓN'!R250</f>
        <v>0</v>
      </c>
      <c r="N257" s="1504">
        <f>'F5 ESTUDIANTES PREVENCIÓN'!T250</f>
        <v>0</v>
      </c>
      <c r="O257" s="1504">
        <f>'F5 ESTUDIANTES PREVENCIÓN'!U250</f>
        <v>0</v>
      </c>
      <c r="P257" s="1504">
        <f>'F5 ESTUDIANTES PREVENCIÓN'!V250</f>
        <v>0</v>
      </c>
      <c r="Q257" s="1504">
        <f>'F5 ESTUDIANTES PREVENCIÓN'!AU250</f>
        <v>0</v>
      </c>
      <c r="R257" s="1516"/>
      <c r="S257" s="1517"/>
      <c r="T257" s="1516"/>
      <c r="U257" s="1518"/>
      <c r="V257" s="1516"/>
      <c r="W257" s="1516"/>
      <c r="X257" s="1516"/>
      <c r="Y257" s="1516"/>
      <c r="Z257" s="1516"/>
      <c r="AA257" s="1516"/>
      <c r="AB257" s="1516"/>
      <c r="AC257" s="1516"/>
      <c r="AD257" s="1516"/>
      <c r="AE257" s="1516"/>
      <c r="AF257" s="1516"/>
      <c r="AG257" s="1516"/>
      <c r="AH257" s="1516"/>
      <c r="AI257" s="1516"/>
      <c r="AJ257" s="1516"/>
      <c r="AK257" s="1516"/>
      <c r="AL257" s="1516"/>
      <c r="AM257" s="1516"/>
      <c r="AN257" s="1516"/>
      <c r="AO257" s="1519">
        <f t="shared" si="28"/>
        <v>0</v>
      </c>
      <c r="AP257" s="1519">
        <f t="shared" si="33"/>
        <v>0</v>
      </c>
      <c r="AQ257" s="1520" t="str">
        <f t="shared" si="29"/>
        <v/>
      </c>
      <c r="AR257" s="1519">
        <f t="shared" si="30"/>
        <v>0</v>
      </c>
      <c r="AS257" s="1519">
        <f t="shared" si="34"/>
        <v>0</v>
      </c>
      <c r="AT257" s="1520" t="str">
        <f t="shared" si="31"/>
        <v/>
      </c>
      <c r="AU257" s="1519">
        <f t="shared" si="35"/>
        <v>0</v>
      </c>
      <c r="AV257" s="1519">
        <f t="shared" si="36"/>
        <v>0</v>
      </c>
      <c r="AW257" s="1520" t="str">
        <f t="shared" si="32"/>
        <v/>
      </c>
      <c r="AX257" s="1521"/>
      <c r="BC257" s="417"/>
      <c r="BD257" s="417"/>
      <c r="BE257" s="417"/>
      <c r="BF257" s="417"/>
      <c r="BG257" s="417"/>
      <c r="BH257" s="417"/>
      <c r="BI257" s="417"/>
      <c r="BJ257" s="417"/>
    </row>
    <row r="258" spans="1:62" s="418" customFormat="1" ht="13.5" hidden="1" customHeight="1">
      <c r="A258" s="1504">
        <f>'F5 ESTUDIANTES PREVENCIÓN'!D251</f>
        <v>0</v>
      </c>
      <c r="B258" s="1504">
        <f>'F5 ESTUDIANTES PREVENCIÓN'!A251</f>
        <v>0</v>
      </c>
      <c r="C258" s="1511">
        <f>'F5 ESTUDIANTES PREVENCIÓN'!F251</f>
        <v>0</v>
      </c>
      <c r="D258" s="1512">
        <f>'F5 ESTUDIANTES PREVENCIÓN'!G251</f>
        <v>0</v>
      </c>
      <c r="E258" s="1504">
        <f>'F5 ESTUDIANTES PREVENCIÓN'!K251</f>
        <v>0</v>
      </c>
      <c r="F258" s="1504">
        <f>'F5 ESTUDIANTES PREVENCIÓN'!J251</f>
        <v>0</v>
      </c>
      <c r="G258" s="1513">
        <f>'F5 ESTUDIANTES PREVENCIÓN'!L251</f>
        <v>0</v>
      </c>
      <c r="H258" s="1504">
        <f>'F5 ESTUDIANTES PREVENCIÓN'!M251</f>
        <v>0</v>
      </c>
      <c r="I258" s="1514">
        <f>'F5 ESTUDIANTES PREVENCIÓN'!N251</f>
        <v>0</v>
      </c>
      <c r="J258" s="1514">
        <f>'F5 ESTUDIANTES PREVENCIÓN'!O251</f>
        <v>0</v>
      </c>
      <c r="K258" s="1514">
        <f>'F5 ESTUDIANTES PREVENCIÓN'!P251</f>
        <v>0</v>
      </c>
      <c r="L258" s="1515">
        <f>'F5 ESTUDIANTES PREVENCIÓN'!Q251</f>
        <v>0</v>
      </c>
      <c r="M258" s="1511">
        <f>'F5 ESTUDIANTES PREVENCIÓN'!R251</f>
        <v>0</v>
      </c>
      <c r="N258" s="1504">
        <f>'F5 ESTUDIANTES PREVENCIÓN'!T251</f>
        <v>0</v>
      </c>
      <c r="O258" s="1504">
        <f>'F5 ESTUDIANTES PREVENCIÓN'!U251</f>
        <v>0</v>
      </c>
      <c r="P258" s="1504">
        <f>'F5 ESTUDIANTES PREVENCIÓN'!V251</f>
        <v>0</v>
      </c>
      <c r="Q258" s="1504">
        <f>'F5 ESTUDIANTES PREVENCIÓN'!AU251</f>
        <v>0</v>
      </c>
      <c r="R258" s="1516"/>
      <c r="S258" s="1517"/>
      <c r="T258" s="1516"/>
      <c r="U258" s="1518"/>
      <c r="V258" s="1516"/>
      <c r="W258" s="1516"/>
      <c r="X258" s="1516"/>
      <c r="Y258" s="1516"/>
      <c r="Z258" s="1516"/>
      <c r="AA258" s="1516"/>
      <c r="AB258" s="1516"/>
      <c r="AC258" s="1516"/>
      <c r="AD258" s="1516"/>
      <c r="AE258" s="1516"/>
      <c r="AF258" s="1516"/>
      <c r="AG258" s="1516"/>
      <c r="AH258" s="1516"/>
      <c r="AI258" s="1516"/>
      <c r="AJ258" s="1516"/>
      <c r="AK258" s="1516"/>
      <c r="AL258" s="1516"/>
      <c r="AM258" s="1516"/>
      <c r="AN258" s="1516"/>
      <c r="AO258" s="1519">
        <f t="shared" si="28"/>
        <v>0</v>
      </c>
      <c r="AP258" s="1519">
        <f t="shared" si="33"/>
        <v>0</v>
      </c>
      <c r="AQ258" s="1520" t="str">
        <f t="shared" si="29"/>
        <v/>
      </c>
      <c r="AR258" s="1519">
        <f t="shared" si="30"/>
        <v>0</v>
      </c>
      <c r="AS258" s="1519">
        <f t="shared" si="34"/>
        <v>0</v>
      </c>
      <c r="AT258" s="1520" t="str">
        <f t="shared" si="31"/>
        <v/>
      </c>
      <c r="AU258" s="1519">
        <f t="shared" si="35"/>
        <v>0</v>
      </c>
      <c r="AV258" s="1519">
        <f t="shared" si="36"/>
        <v>0</v>
      </c>
      <c r="AW258" s="1520" t="str">
        <f t="shared" si="32"/>
        <v/>
      </c>
      <c r="AX258" s="1521"/>
      <c r="BC258" s="417"/>
      <c r="BD258" s="417"/>
      <c r="BE258" s="417"/>
      <c r="BF258" s="417"/>
      <c r="BG258" s="417"/>
      <c r="BH258" s="417"/>
      <c r="BI258" s="417"/>
      <c r="BJ258" s="417"/>
    </row>
    <row r="259" spans="1:62" s="418" customFormat="1" ht="13.5" hidden="1" customHeight="1">
      <c r="A259" s="1504">
        <f>'F5 ESTUDIANTES PREVENCIÓN'!D252</f>
        <v>0</v>
      </c>
      <c r="B259" s="1504">
        <f>'F5 ESTUDIANTES PREVENCIÓN'!A252</f>
        <v>0</v>
      </c>
      <c r="C259" s="1511">
        <f>'F5 ESTUDIANTES PREVENCIÓN'!F252</f>
        <v>0</v>
      </c>
      <c r="D259" s="1512">
        <f>'F5 ESTUDIANTES PREVENCIÓN'!G252</f>
        <v>0</v>
      </c>
      <c r="E259" s="1504">
        <f>'F5 ESTUDIANTES PREVENCIÓN'!K252</f>
        <v>0</v>
      </c>
      <c r="F259" s="1504">
        <f>'F5 ESTUDIANTES PREVENCIÓN'!J252</f>
        <v>0</v>
      </c>
      <c r="G259" s="1513">
        <f>'F5 ESTUDIANTES PREVENCIÓN'!L252</f>
        <v>0</v>
      </c>
      <c r="H259" s="1504">
        <f>'F5 ESTUDIANTES PREVENCIÓN'!M252</f>
        <v>0</v>
      </c>
      <c r="I259" s="1514">
        <f>'F5 ESTUDIANTES PREVENCIÓN'!N252</f>
        <v>0</v>
      </c>
      <c r="J259" s="1514">
        <f>'F5 ESTUDIANTES PREVENCIÓN'!O252</f>
        <v>0</v>
      </c>
      <c r="K259" s="1514">
        <f>'F5 ESTUDIANTES PREVENCIÓN'!P252</f>
        <v>0</v>
      </c>
      <c r="L259" s="1515">
        <f>'F5 ESTUDIANTES PREVENCIÓN'!Q252</f>
        <v>0</v>
      </c>
      <c r="M259" s="1511">
        <f>'F5 ESTUDIANTES PREVENCIÓN'!R252</f>
        <v>0</v>
      </c>
      <c r="N259" s="1504">
        <f>'F5 ESTUDIANTES PREVENCIÓN'!T252</f>
        <v>0</v>
      </c>
      <c r="O259" s="1504">
        <f>'F5 ESTUDIANTES PREVENCIÓN'!U252</f>
        <v>0</v>
      </c>
      <c r="P259" s="1504">
        <f>'F5 ESTUDIANTES PREVENCIÓN'!V252</f>
        <v>0</v>
      </c>
      <c r="Q259" s="1504">
        <f>'F5 ESTUDIANTES PREVENCIÓN'!AU252</f>
        <v>0</v>
      </c>
      <c r="R259" s="1516"/>
      <c r="S259" s="1517"/>
      <c r="T259" s="1516"/>
      <c r="U259" s="1518"/>
      <c r="V259" s="1516"/>
      <c r="W259" s="1516"/>
      <c r="X259" s="1516"/>
      <c r="Y259" s="1516"/>
      <c r="Z259" s="1516"/>
      <c r="AA259" s="1516"/>
      <c r="AB259" s="1516"/>
      <c r="AC259" s="1516"/>
      <c r="AD259" s="1516"/>
      <c r="AE259" s="1516"/>
      <c r="AF259" s="1516"/>
      <c r="AG259" s="1516"/>
      <c r="AH259" s="1516"/>
      <c r="AI259" s="1516"/>
      <c r="AJ259" s="1516"/>
      <c r="AK259" s="1516"/>
      <c r="AL259" s="1516"/>
      <c r="AM259" s="1516"/>
      <c r="AN259" s="1516"/>
      <c r="AO259" s="1519">
        <f t="shared" si="28"/>
        <v>0</v>
      </c>
      <c r="AP259" s="1519">
        <f t="shared" si="33"/>
        <v>0</v>
      </c>
      <c r="AQ259" s="1520" t="str">
        <f t="shared" si="29"/>
        <v/>
      </c>
      <c r="AR259" s="1519">
        <f t="shared" si="30"/>
        <v>0</v>
      </c>
      <c r="AS259" s="1519">
        <f t="shared" si="34"/>
        <v>0</v>
      </c>
      <c r="AT259" s="1520" t="str">
        <f t="shared" si="31"/>
        <v/>
      </c>
      <c r="AU259" s="1519">
        <f t="shared" si="35"/>
        <v>0</v>
      </c>
      <c r="AV259" s="1519">
        <f t="shared" si="36"/>
        <v>0</v>
      </c>
      <c r="AW259" s="1520" t="str">
        <f t="shared" si="32"/>
        <v/>
      </c>
      <c r="AX259" s="1521"/>
      <c r="BC259" s="417"/>
      <c r="BD259" s="417"/>
      <c r="BE259" s="417"/>
      <c r="BF259" s="417"/>
      <c r="BG259" s="417"/>
      <c r="BH259" s="417"/>
      <c r="BI259" s="417"/>
      <c r="BJ259" s="417"/>
    </row>
    <row r="260" spans="1:62" s="418" customFormat="1" ht="13.5" hidden="1" customHeight="1">
      <c r="A260" s="1504">
        <f>'F5 ESTUDIANTES PREVENCIÓN'!D253</f>
        <v>0</v>
      </c>
      <c r="B260" s="1504">
        <f>'F5 ESTUDIANTES PREVENCIÓN'!A253</f>
        <v>0</v>
      </c>
      <c r="C260" s="1511">
        <f>'F5 ESTUDIANTES PREVENCIÓN'!F253</f>
        <v>0</v>
      </c>
      <c r="D260" s="1512">
        <f>'F5 ESTUDIANTES PREVENCIÓN'!G253</f>
        <v>0</v>
      </c>
      <c r="E260" s="1504">
        <f>'F5 ESTUDIANTES PREVENCIÓN'!K253</f>
        <v>0</v>
      </c>
      <c r="F260" s="1504">
        <f>'F5 ESTUDIANTES PREVENCIÓN'!J253</f>
        <v>0</v>
      </c>
      <c r="G260" s="1513">
        <f>'F5 ESTUDIANTES PREVENCIÓN'!L253</f>
        <v>0</v>
      </c>
      <c r="H260" s="1504">
        <f>'F5 ESTUDIANTES PREVENCIÓN'!M253</f>
        <v>0</v>
      </c>
      <c r="I260" s="1514">
        <f>'F5 ESTUDIANTES PREVENCIÓN'!N253</f>
        <v>0</v>
      </c>
      <c r="J260" s="1514">
        <f>'F5 ESTUDIANTES PREVENCIÓN'!O253</f>
        <v>0</v>
      </c>
      <c r="K260" s="1514">
        <f>'F5 ESTUDIANTES PREVENCIÓN'!P253</f>
        <v>0</v>
      </c>
      <c r="L260" s="1515">
        <f>'F5 ESTUDIANTES PREVENCIÓN'!Q253</f>
        <v>0</v>
      </c>
      <c r="M260" s="1511">
        <f>'F5 ESTUDIANTES PREVENCIÓN'!R253</f>
        <v>0</v>
      </c>
      <c r="N260" s="1504">
        <f>'F5 ESTUDIANTES PREVENCIÓN'!T253</f>
        <v>0</v>
      </c>
      <c r="O260" s="1504">
        <f>'F5 ESTUDIANTES PREVENCIÓN'!U253</f>
        <v>0</v>
      </c>
      <c r="P260" s="1504">
        <f>'F5 ESTUDIANTES PREVENCIÓN'!V253</f>
        <v>0</v>
      </c>
      <c r="Q260" s="1504">
        <f>'F5 ESTUDIANTES PREVENCIÓN'!AU253</f>
        <v>0</v>
      </c>
      <c r="R260" s="1516"/>
      <c r="S260" s="1517"/>
      <c r="T260" s="1516"/>
      <c r="U260" s="1518"/>
      <c r="V260" s="1516"/>
      <c r="W260" s="1516"/>
      <c r="X260" s="1516"/>
      <c r="Y260" s="1516"/>
      <c r="Z260" s="1516"/>
      <c r="AA260" s="1516"/>
      <c r="AB260" s="1516"/>
      <c r="AC260" s="1516"/>
      <c r="AD260" s="1516"/>
      <c r="AE260" s="1516"/>
      <c r="AF260" s="1516"/>
      <c r="AG260" s="1516"/>
      <c r="AH260" s="1516"/>
      <c r="AI260" s="1516"/>
      <c r="AJ260" s="1516"/>
      <c r="AK260" s="1516"/>
      <c r="AL260" s="1516"/>
      <c r="AM260" s="1516"/>
      <c r="AN260" s="1516"/>
      <c r="AO260" s="1519">
        <f t="shared" si="28"/>
        <v>0</v>
      </c>
      <c r="AP260" s="1519">
        <f t="shared" si="33"/>
        <v>0</v>
      </c>
      <c r="AQ260" s="1520" t="str">
        <f t="shared" si="29"/>
        <v/>
      </c>
      <c r="AR260" s="1519">
        <f t="shared" si="30"/>
        <v>0</v>
      </c>
      <c r="AS260" s="1519">
        <f t="shared" si="34"/>
        <v>0</v>
      </c>
      <c r="AT260" s="1520" t="str">
        <f t="shared" si="31"/>
        <v/>
      </c>
      <c r="AU260" s="1519">
        <f t="shared" si="35"/>
        <v>0</v>
      </c>
      <c r="AV260" s="1519">
        <f t="shared" si="36"/>
        <v>0</v>
      </c>
      <c r="AW260" s="1520" t="str">
        <f t="shared" si="32"/>
        <v/>
      </c>
      <c r="AX260" s="1521"/>
      <c r="BC260" s="417"/>
      <c r="BD260" s="417"/>
      <c r="BE260" s="417"/>
      <c r="BF260" s="417"/>
      <c r="BG260" s="417"/>
      <c r="BH260" s="417"/>
      <c r="BI260" s="417"/>
      <c r="BJ260" s="417"/>
    </row>
    <row r="261" spans="1:62" s="418" customFormat="1" ht="13.5" hidden="1" customHeight="1">
      <c r="A261" s="1504">
        <f>'F5 ESTUDIANTES PREVENCIÓN'!D254</f>
        <v>0</v>
      </c>
      <c r="B261" s="1504">
        <f>'F5 ESTUDIANTES PREVENCIÓN'!A254</f>
        <v>0</v>
      </c>
      <c r="C261" s="1511">
        <f>'F5 ESTUDIANTES PREVENCIÓN'!F254</f>
        <v>0</v>
      </c>
      <c r="D261" s="1512">
        <f>'F5 ESTUDIANTES PREVENCIÓN'!G254</f>
        <v>0</v>
      </c>
      <c r="E261" s="1504">
        <f>'F5 ESTUDIANTES PREVENCIÓN'!K254</f>
        <v>0</v>
      </c>
      <c r="F261" s="1504">
        <f>'F5 ESTUDIANTES PREVENCIÓN'!J254</f>
        <v>0</v>
      </c>
      <c r="G261" s="1513">
        <f>'F5 ESTUDIANTES PREVENCIÓN'!L254</f>
        <v>0</v>
      </c>
      <c r="H261" s="1504">
        <f>'F5 ESTUDIANTES PREVENCIÓN'!M254</f>
        <v>0</v>
      </c>
      <c r="I261" s="1514">
        <f>'F5 ESTUDIANTES PREVENCIÓN'!N254</f>
        <v>0</v>
      </c>
      <c r="J261" s="1514">
        <f>'F5 ESTUDIANTES PREVENCIÓN'!O254</f>
        <v>0</v>
      </c>
      <c r="K261" s="1514">
        <f>'F5 ESTUDIANTES PREVENCIÓN'!P254</f>
        <v>0</v>
      </c>
      <c r="L261" s="1515">
        <f>'F5 ESTUDIANTES PREVENCIÓN'!Q254</f>
        <v>0</v>
      </c>
      <c r="M261" s="1511">
        <f>'F5 ESTUDIANTES PREVENCIÓN'!R254</f>
        <v>0</v>
      </c>
      <c r="N261" s="1504">
        <f>'F5 ESTUDIANTES PREVENCIÓN'!T254</f>
        <v>0</v>
      </c>
      <c r="O261" s="1504">
        <f>'F5 ESTUDIANTES PREVENCIÓN'!U254</f>
        <v>0</v>
      </c>
      <c r="P261" s="1504">
        <f>'F5 ESTUDIANTES PREVENCIÓN'!V254</f>
        <v>0</v>
      </c>
      <c r="Q261" s="1504">
        <f>'F5 ESTUDIANTES PREVENCIÓN'!AU254</f>
        <v>0</v>
      </c>
      <c r="R261" s="1516"/>
      <c r="S261" s="1517"/>
      <c r="T261" s="1516"/>
      <c r="U261" s="1518"/>
      <c r="V261" s="1516"/>
      <c r="W261" s="1516"/>
      <c r="X261" s="1516"/>
      <c r="Y261" s="1516"/>
      <c r="Z261" s="1516"/>
      <c r="AA261" s="1516"/>
      <c r="AB261" s="1516"/>
      <c r="AC261" s="1516"/>
      <c r="AD261" s="1516"/>
      <c r="AE261" s="1516"/>
      <c r="AF261" s="1516"/>
      <c r="AG261" s="1516"/>
      <c r="AH261" s="1516"/>
      <c r="AI261" s="1516"/>
      <c r="AJ261" s="1516"/>
      <c r="AK261" s="1516"/>
      <c r="AL261" s="1516"/>
      <c r="AM261" s="1516"/>
      <c r="AN261" s="1516"/>
      <c r="AO261" s="1519">
        <f t="shared" si="28"/>
        <v>0</v>
      </c>
      <c r="AP261" s="1519">
        <f t="shared" si="33"/>
        <v>0</v>
      </c>
      <c r="AQ261" s="1520" t="str">
        <f t="shared" si="29"/>
        <v/>
      </c>
      <c r="AR261" s="1519">
        <f t="shared" si="30"/>
        <v>0</v>
      </c>
      <c r="AS261" s="1519">
        <f t="shared" si="34"/>
        <v>0</v>
      </c>
      <c r="AT261" s="1520" t="str">
        <f t="shared" si="31"/>
        <v/>
      </c>
      <c r="AU261" s="1519">
        <f t="shared" si="35"/>
        <v>0</v>
      </c>
      <c r="AV261" s="1519">
        <f t="shared" si="36"/>
        <v>0</v>
      </c>
      <c r="AW261" s="1520" t="str">
        <f t="shared" si="32"/>
        <v/>
      </c>
      <c r="AX261" s="1521"/>
      <c r="BC261" s="417"/>
      <c r="BD261" s="417"/>
      <c r="BE261" s="417"/>
      <c r="BF261" s="417"/>
      <c r="BG261" s="417"/>
      <c r="BH261" s="417"/>
      <c r="BI261" s="417"/>
      <c r="BJ261" s="417"/>
    </row>
    <row r="262" spans="1:62" s="418" customFormat="1" ht="13.5" hidden="1" customHeight="1">
      <c r="A262" s="1504">
        <f>'F5 ESTUDIANTES PREVENCIÓN'!D255</f>
        <v>0</v>
      </c>
      <c r="B262" s="1504">
        <f>'F5 ESTUDIANTES PREVENCIÓN'!A255</f>
        <v>0</v>
      </c>
      <c r="C262" s="1511">
        <f>'F5 ESTUDIANTES PREVENCIÓN'!F255</f>
        <v>0</v>
      </c>
      <c r="D262" s="1512">
        <f>'F5 ESTUDIANTES PREVENCIÓN'!G255</f>
        <v>0</v>
      </c>
      <c r="E262" s="1504">
        <f>'F5 ESTUDIANTES PREVENCIÓN'!K255</f>
        <v>0</v>
      </c>
      <c r="F262" s="1504">
        <f>'F5 ESTUDIANTES PREVENCIÓN'!J255</f>
        <v>0</v>
      </c>
      <c r="G262" s="1513">
        <f>'F5 ESTUDIANTES PREVENCIÓN'!L255</f>
        <v>0</v>
      </c>
      <c r="H262" s="1504">
        <f>'F5 ESTUDIANTES PREVENCIÓN'!M255</f>
        <v>0</v>
      </c>
      <c r="I262" s="1514">
        <f>'F5 ESTUDIANTES PREVENCIÓN'!N255</f>
        <v>0</v>
      </c>
      <c r="J262" s="1514">
        <f>'F5 ESTUDIANTES PREVENCIÓN'!O255</f>
        <v>0</v>
      </c>
      <c r="K262" s="1514">
        <f>'F5 ESTUDIANTES PREVENCIÓN'!P255</f>
        <v>0</v>
      </c>
      <c r="L262" s="1515">
        <f>'F5 ESTUDIANTES PREVENCIÓN'!Q255</f>
        <v>0</v>
      </c>
      <c r="M262" s="1511">
        <f>'F5 ESTUDIANTES PREVENCIÓN'!R255</f>
        <v>0</v>
      </c>
      <c r="N262" s="1504">
        <f>'F5 ESTUDIANTES PREVENCIÓN'!T255</f>
        <v>0</v>
      </c>
      <c r="O262" s="1504">
        <f>'F5 ESTUDIANTES PREVENCIÓN'!U255</f>
        <v>0</v>
      </c>
      <c r="P262" s="1504">
        <f>'F5 ESTUDIANTES PREVENCIÓN'!V255</f>
        <v>0</v>
      </c>
      <c r="Q262" s="1504">
        <f>'F5 ESTUDIANTES PREVENCIÓN'!AU255</f>
        <v>0</v>
      </c>
      <c r="R262" s="1516"/>
      <c r="S262" s="1517"/>
      <c r="T262" s="1516"/>
      <c r="U262" s="1518"/>
      <c r="V262" s="1516"/>
      <c r="W262" s="1516"/>
      <c r="X262" s="1516"/>
      <c r="Y262" s="1516"/>
      <c r="Z262" s="1516"/>
      <c r="AA262" s="1516"/>
      <c r="AB262" s="1516"/>
      <c r="AC262" s="1516"/>
      <c r="AD262" s="1516"/>
      <c r="AE262" s="1516"/>
      <c r="AF262" s="1516"/>
      <c r="AG262" s="1516"/>
      <c r="AH262" s="1516"/>
      <c r="AI262" s="1516"/>
      <c r="AJ262" s="1516"/>
      <c r="AK262" s="1516"/>
      <c r="AL262" s="1516"/>
      <c r="AM262" s="1516"/>
      <c r="AN262" s="1516"/>
      <c r="AO262" s="1519">
        <f t="shared" si="28"/>
        <v>0</v>
      </c>
      <c r="AP262" s="1519">
        <f t="shared" si="33"/>
        <v>0</v>
      </c>
      <c r="AQ262" s="1520" t="str">
        <f t="shared" si="29"/>
        <v/>
      </c>
      <c r="AR262" s="1519">
        <f t="shared" si="30"/>
        <v>0</v>
      </c>
      <c r="AS262" s="1519">
        <f t="shared" si="34"/>
        <v>0</v>
      </c>
      <c r="AT262" s="1520" t="str">
        <f t="shared" si="31"/>
        <v/>
      </c>
      <c r="AU262" s="1519">
        <f t="shared" si="35"/>
        <v>0</v>
      </c>
      <c r="AV262" s="1519">
        <f t="shared" si="36"/>
        <v>0</v>
      </c>
      <c r="AW262" s="1520" t="str">
        <f t="shared" si="32"/>
        <v/>
      </c>
      <c r="AX262" s="1521"/>
      <c r="BC262" s="417"/>
      <c r="BD262" s="417"/>
      <c r="BE262" s="417"/>
      <c r="BF262" s="417"/>
      <c r="BG262" s="417"/>
      <c r="BH262" s="417"/>
      <c r="BI262" s="417"/>
      <c r="BJ262" s="417"/>
    </row>
    <row r="263" spans="1:62" s="418" customFormat="1" ht="13.5" hidden="1" customHeight="1">
      <c r="A263" s="1504">
        <f>'F5 ESTUDIANTES PREVENCIÓN'!D256</f>
        <v>0</v>
      </c>
      <c r="B263" s="1504">
        <f>'F5 ESTUDIANTES PREVENCIÓN'!A256</f>
        <v>0</v>
      </c>
      <c r="C263" s="1511">
        <f>'F5 ESTUDIANTES PREVENCIÓN'!F256</f>
        <v>0</v>
      </c>
      <c r="D263" s="1512">
        <f>'F5 ESTUDIANTES PREVENCIÓN'!G256</f>
        <v>0</v>
      </c>
      <c r="E263" s="1504">
        <f>'F5 ESTUDIANTES PREVENCIÓN'!K256</f>
        <v>0</v>
      </c>
      <c r="F263" s="1504">
        <f>'F5 ESTUDIANTES PREVENCIÓN'!J256</f>
        <v>0</v>
      </c>
      <c r="G263" s="1513">
        <f>'F5 ESTUDIANTES PREVENCIÓN'!L256</f>
        <v>0</v>
      </c>
      <c r="H263" s="1504">
        <f>'F5 ESTUDIANTES PREVENCIÓN'!M256</f>
        <v>0</v>
      </c>
      <c r="I263" s="1514">
        <f>'F5 ESTUDIANTES PREVENCIÓN'!N256</f>
        <v>0</v>
      </c>
      <c r="J263" s="1514">
        <f>'F5 ESTUDIANTES PREVENCIÓN'!O256</f>
        <v>0</v>
      </c>
      <c r="K263" s="1514">
        <f>'F5 ESTUDIANTES PREVENCIÓN'!P256</f>
        <v>0</v>
      </c>
      <c r="L263" s="1515">
        <f>'F5 ESTUDIANTES PREVENCIÓN'!Q256</f>
        <v>0</v>
      </c>
      <c r="M263" s="1511">
        <f>'F5 ESTUDIANTES PREVENCIÓN'!R256</f>
        <v>0</v>
      </c>
      <c r="N263" s="1504">
        <f>'F5 ESTUDIANTES PREVENCIÓN'!T256</f>
        <v>0</v>
      </c>
      <c r="O263" s="1504">
        <f>'F5 ESTUDIANTES PREVENCIÓN'!U256</f>
        <v>0</v>
      </c>
      <c r="P263" s="1504">
        <f>'F5 ESTUDIANTES PREVENCIÓN'!V256</f>
        <v>0</v>
      </c>
      <c r="Q263" s="1504">
        <f>'F5 ESTUDIANTES PREVENCIÓN'!AU256</f>
        <v>0</v>
      </c>
      <c r="R263" s="1516"/>
      <c r="S263" s="1517"/>
      <c r="T263" s="1516"/>
      <c r="U263" s="1518"/>
      <c r="V263" s="1516"/>
      <c r="W263" s="1516"/>
      <c r="X263" s="1516"/>
      <c r="Y263" s="1516"/>
      <c r="Z263" s="1516"/>
      <c r="AA263" s="1516"/>
      <c r="AB263" s="1516"/>
      <c r="AC263" s="1516"/>
      <c r="AD263" s="1516"/>
      <c r="AE263" s="1516"/>
      <c r="AF263" s="1516"/>
      <c r="AG263" s="1516"/>
      <c r="AH263" s="1516"/>
      <c r="AI263" s="1516"/>
      <c r="AJ263" s="1516"/>
      <c r="AK263" s="1516"/>
      <c r="AL263" s="1516"/>
      <c r="AM263" s="1516"/>
      <c r="AN263" s="1516"/>
      <c r="AO263" s="1519">
        <f t="shared" si="28"/>
        <v>0</v>
      </c>
      <c r="AP263" s="1519">
        <f t="shared" si="33"/>
        <v>0</v>
      </c>
      <c r="AQ263" s="1520" t="str">
        <f t="shared" si="29"/>
        <v/>
      </c>
      <c r="AR263" s="1519">
        <f t="shared" si="30"/>
        <v>0</v>
      </c>
      <c r="AS263" s="1519">
        <f t="shared" si="34"/>
        <v>0</v>
      </c>
      <c r="AT263" s="1520" t="str">
        <f t="shared" si="31"/>
        <v/>
      </c>
      <c r="AU263" s="1519">
        <f t="shared" si="35"/>
        <v>0</v>
      </c>
      <c r="AV263" s="1519">
        <f t="shared" si="36"/>
        <v>0</v>
      </c>
      <c r="AW263" s="1520" t="str">
        <f t="shared" si="32"/>
        <v/>
      </c>
      <c r="AX263" s="1521"/>
      <c r="BC263" s="417"/>
      <c r="BD263" s="417"/>
      <c r="BE263" s="417"/>
      <c r="BF263" s="417"/>
      <c r="BG263" s="417"/>
      <c r="BH263" s="417"/>
      <c r="BI263" s="417"/>
      <c r="BJ263" s="417"/>
    </row>
    <row r="264" spans="1:62" s="418" customFormat="1" ht="13.5" hidden="1" customHeight="1">
      <c r="A264" s="1504">
        <f>'F5 ESTUDIANTES PREVENCIÓN'!D257</f>
        <v>0</v>
      </c>
      <c r="B264" s="1504">
        <f>'F5 ESTUDIANTES PREVENCIÓN'!A257</f>
        <v>0</v>
      </c>
      <c r="C264" s="1511">
        <f>'F5 ESTUDIANTES PREVENCIÓN'!F257</f>
        <v>0</v>
      </c>
      <c r="D264" s="1512">
        <f>'F5 ESTUDIANTES PREVENCIÓN'!G257</f>
        <v>0</v>
      </c>
      <c r="E264" s="1504">
        <f>'F5 ESTUDIANTES PREVENCIÓN'!K257</f>
        <v>0</v>
      </c>
      <c r="F264" s="1504">
        <f>'F5 ESTUDIANTES PREVENCIÓN'!J257</f>
        <v>0</v>
      </c>
      <c r="G264" s="1513">
        <f>'F5 ESTUDIANTES PREVENCIÓN'!L257</f>
        <v>0</v>
      </c>
      <c r="H264" s="1504">
        <f>'F5 ESTUDIANTES PREVENCIÓN'!M257</f>
        <v>0</v>
      </c>
      <c r="I264" s="1514">
        <f>'F5 ESTUDIANTES PREVENCIÓN'!N257</f>
        <v>0</v>
      </c>
      <c r="J264" s="1514">
        <f>'F5 ESTUDIANTES PREVENCIÓN'!O257</f>
        <v>0</v>
      </c>
      <c r="K264" s="1514">
        <f>'F5 ESTUDIANTES PREVENCIÓN'!P257</f>
        <v>0</v>
      </c>
      <c r="L264" s="1515">
        <f>'F5 ESTUDIANTES PREVENCIÓN'!Q257</f>
        <v>0</v>
      </c>
      <c r="M264" s="1511">
        <f>'F5 ESTUDIANTES PREVENCIÓN'!R257</f>
        <v>0</v>
      </c>
      <c r="N264" s="1504">
        <f>'F5 ESTUDIANTES PREVENCIÓN'!T257</f>
        <v>0</v>
      </c>
      <c r="O264" s="1504">
        <f>'F5 ESTUDIANTES PREVENCIÓN'!U257</f>
        <v>0</v>
      </c>
      <c r="P264" s="1504">
        <f>'F5 ESTUDIANTES PREVENCIÓN'!V257</f>
        <v>0</v>
      </c>
      <c r="Q264" s="1504">
        <f>'F5 ESTUDIANTES PREVENCIÓN'!AU257</f>
        <v>0</v>
      </c>
      <c r="R264" s="1516"/>
      <c r="S264" s="1517"/>
      <c r="T264" s="1516"/>
      <c r="U264" s="1518"/>
      <c r="V264" s="1516"/>
      <c r="W264" s="1516"/>
      <c r="X264" s="1516"/>
      <c r="Y264" s="1516"/>
      <c r="Z264" s="1516"/>
      <c r="AA264" s="1516"/>
      <c r="AB264" s="1516"/>
      <c r="AC264" s="1516"/>
      <c r="AD264" s="1516"/>
      <c r="AE264" s="1516"/>
      <c r="AF264" s="1516"/>
      <c r="AG264" s="1516"/>
      <c r="AH264" s="1516"/>
      <c r="AI264" s="1516"/>
      <c r="AJ264" s="1516"/>
      <c r="AK264" s="1516"/>
      <c r="AL264" s="1516"/>
      <c r="AM264" s="1516"/>
      <c r="AN264" s="1516"/>
      <c r="AO264" s="1519">
        <f t="shared" si="28"/>
        <v>0</v>
      </c>
      <c r="AP264" s="1519">
        <f t="shared" si="33"/>
        <v>0</v>
      </c>
      <c r="AQ264" s="1520" t="str">
        <f t="shared" si="29"/>
        <v/>
      </c>
      <c r="AR264" s="1519">
        <f t="shared" si="30"/>
        <v>0</v>
      </c>
      <c r="AS264" s="1519">
        <f t="shared" si="34"/>
        <v>0</v>
      </c>
      <c r="AT264" s="1520" t="str">
        <f t="shared" si="31"/>
        <v/>
      </c>
      <c r="AU264" s="1519">
        <f t="shared" si="35"/>
        <v>0</v>
      </c>
      <c r="AV264" s="1519">
        <f t="shared" si="36"/>
        <v>0</v>
      </c>
      <c r="AW264" s="1520" t="str">
        <f t="shared" si="32"/>
        <v/>
      </c>
      <c r="AX264" s="1521"/>
      <c r="BC264" s="417"/>
      <c r="BD264" s="417"/>
      <c r="BE264" s="417"/>
      <c r="BF264" s="417"/>
      <c r="BG264" s="417"/>
      <c r="BH264" s="417"/>
      <c r="BI264" s="417"/>
      <c r="BJ264" s="417"/>
    </row>
    <row r="265" spans="1:62" s="418" customFormat="1" ht="13.5" hidden="1" customHeight="1">
      <c r="A265" s="1504">
        <f>'F5 ESTUDIANTES PREVENCIÓN'!D258</f>
        <v>0</v>
      </c>
      <c r="B265" s="1504">
        <f>'F5 ESTUDIANTES PREVENCIÓN'!A258</f>
        <v>0</v>
      </c>
      <c r="C265" s="1511">
        <f>'F5 ESTUDIANTES PREVENCIÓN'!F258</f>
        <v>0</v>
      </c>
      <c r="D265" s="1512">
        <f>'F5 ESTUDIANTES PREVENCIÓN'!G258</f>
        <v>0</v>
      </c>
      <c r="E265" s="1504">
        <f>'F5 ESTUDIANTES PREVENCIÓN'!K258</f>
        <v>0</v>
      </c>
      <c r="F265" s="1504">
        <f>'F5 ESTUDIANTES PREVENCIÓN'!J258</f>
        <v>0</v>
      </c>
      <c r="G265" s="1513">
        <f>'F5 ESTUDIANTES PREVENCIÓN'!L258</f>
        <v>0</v>
      </c>
      <c r="H265" s="1504">
        <f>'F5 ESTUDIANTES PREVENCIÓN'!M258</f>
        <v>0</v>
      </c>
      <c r="I265" s="1514">
        <f>'F5 ESTUDIANTES PREVENCIÓN'!N258</f>
        <v>0</v>
      </c>
      <c r="J265" s="1514">
        <f>'F5 ESTUDIANTES PREVENCIÓN'!O258</f>
        <v>0</v>
      </c>
      <c r="K265" s="1514">
        <f>'F5 ESTUDIANTES PREVENCIÓN'!P258</f>
        <v>0</v>
      </c>
      <c r="L265" s="1515">
        <f>'F5 ESTUDIANTES PREVENCIÓN'!Q258</f>
        <v>0</v>
      </c>
      <c r="M265" s="1511">
        <f>'F5 ESTUDIANTES PREVENCIÓN'!R258</f>
        <v>0</v>
      </c>
      <c r="N265" s="1504">
        <f>'F5 ESTUDIANTES PREVENCIÓN'!T258</f>
        <v>0</v>
      </c>
      <c r="O265" s="1504">
        <f>'F5 ESTUDIANTES PREVENCIÓN'!U258</f>
        <v>0</v>
      </c>
      <c r="P265" s="1504">
        <f>'F5 ESTUDIANTES PREVENCIÓN'!V258</f>
        <v>0</v>
      </c>
      <c r="Q265" s="1504">
        <f>'F5 ESTUDIANTES PREVENCIÓN'!AU258</f>
        <v>0</v>
      </c>
      <c r="R265" s="1516"/>
      <c r="S265" s="1517"/>
      <c r="T265" s="1516"/>
      <c r="U265" s="1518"/>
      <c r="V265" s="1516"/>
      <c r="W265" s="1516"/>
      <c r="X265" s="1516"/>
      <c r="Y265" s="1516"/>
      <c r="Z265" s="1516"/>
      <c r="AA265" s="1516"/>
      <c r="AB265" s="1516"/>
      <c r="AC265" s="1516"/>
      <c r="AD265" s="1516"/>
      <c r="AE265" s="1516"/>
      <c r="AF265" s="1516"/>
      <c r="AG265" s="1516"/>
      <c r="AH265" s="1516"/>
      <c r="AI265" s="1516"/>
      <c r="AJ265" s="1516"/>
      <c r="AK265" s="1516"/>
      <c r="AL265" s="1516"/>
      <c r="AM265" s="1516"/>
      <c r="AN265" s="1516"/>
      <c r="AO265" s="1519">
        <f t="shared" si="28"/>
        <v>0</v>
      </c>
      <c r="AP265" s="1519">
        <f t="shared" si="33"/>
        <v>0</v>
      </c>
      <c r="AQ265" s="1520" t="str">
        <f t="shared" si="29"/>
        <v/>
      </c>
      <c r="AR265" s="1519">
        <f t="shared" si="30"/>
        <v>0</v>
      </c>
      <c r="AS265" s="1519">
        <f t="shared" si="34"/>
        <v>0</v>
      </c>
      <c r="AT265" s="1520" t="str">
        <f t="shared" si="31"/>
        <v/>
      </c>
      <c r="AU265" s="1519">
        <f t="shared" si="35"/>
        <v>0</v>
      </c>
      <c r="AV265" s="1519">
        <f t="shared" si="36"/>
        <v>0</v>
      </c>
      <c r="AW265" s="1520" t="str">
        <f t="shared" si="32"/>
        <v/>
      </c>
      <c r="AX265" s="1521"/>
      <c r="BC265" s="417"/>
      <c r="BD265" s="417"/>
      <c r="BE265" s="417"/>
      <c r="BF265" s="417"/>
      <c r="BG265" s="417"/>
      <c r="BH265" s="417"/>
      <c r="BI265" s="417"/>
      <c r="BJ265" s="417"/>
    </row>
    <row r="266" spans="1:62" s="418" customFormat="1" ht="13.5" hidden="1" customHeight="1">
      <c r="A266" s="1504">
        <f>'F5 ESTUDIANTES PREVENCIÓN'!D259</f>
        <v>0</v>
      </c>
      <c r="B266" s="1504">
        <f>'F5 ESTUDIANTES PREVENCIÓN'!A259</f>
        <v>0</v>
      </c>
      <c r="C266" s="1511">
        <f>'F5 ESTUDIANTES PREVENCIÓN'!F259</f>
        <v>0</v>
      </c>
      <c r="D266" s="1512">
        <f>'F5 ESTUDIANTES PREVENCIÓN'!G259</f>
        <v>0</v>
      </c>
      <c r="E266" s="1504">
        <f>'F5 ESTUDIANTES PREVENCIÓN'!K259</f>
        <v>0</v>
      </c>
      <c r="F266" s="1504">
        <f>'F5 ESTUDIANTES PREVENCIÓN'!J259</f>
        <v>0</v>
      </c>
      <c r="G266" s="1513">
        <f>'F5 ESTUDIANTES PREVENCIÓN'!L259</f>
        <v>0</v>
      </c>
      <c r="H266" s="1504">
        <f>'F5 ESTUDIANTES PREVENCIÓN'!M259</f>
        <v>0</v>
      </c>
      <c r="I266" s="1514">
        <f>'F5 ESTUDIANTES PREVENCIÓN'!N259</f>
        <v>0</v>
      </c>
      <c r="J266" s="1514">
        <f>'F5 ESTUDIANTES PREVENCIÓN'!O259</f>
        <v>0</v>
      </c>
      <c r="K266" s="1514">
        <f>'F5 ESTUDIANTES PREVENCIÓN'!P259</f>
        <v>0</v>
      </c>
      <c r="L266" s="1515">
        <f>'F5 ESTUDIANTES PREVENCIÓN'!Q259</f>
        <v>0</v>
      </c>
      <c r="M266" s="1511">
        <f>'F5 ESTUDIANTES PREVENCIÓN'!R259</f>
        <v>0</v>
      </c>
      <c r="N266" s="1504">
        <f>'F5 ESTUDIANTES PREVENCIÓN'!T259</f>
        <v>0</v>
      </c>
      <c r="O266" s="1504">
        <f>'F5 ESTUDIANTES PREVENCIÓN'!U259</f>
        <v>0</v>
      </c>
      <c r="P266" s="1504">
        <f>'F5 ESTUDIANTES PREVENCIÓN'!V259</f>
        <v>0</v>
      </c>
      <c r="Q266" s="1504">
        <f>'F5 ESTUDIANTES PREVENCIÓN'!AU259</f>
        <v>0</v>
      </c>
      <c r="R266" s="1516"/>
      <c r="S266" s="1517"/>
      <c r="T266" s="1516"/>
      <c r="U266" s="1518"/>
      <c r="V266" s="1516"/>
      <c r="W266" s="1516"/>
      <c r="X266" s="1516"/>
      <c r="Y266" s="1516"/>
      <c r="Z266" s="1516"/>
      <c r="AA266" s="1516"/>
      <c r="AB266" s="1516"/>
      <c r="AC266" s="1516"/>
      <c r="AD266" s="1516"/>
      <c r="AE266" s="1516"/>
      <c r="AF266" s="1516"/>
      <c r="AG266" s="1516"/>
      <c r="AH266" s="1516"/>
      <c r="AI266" s="1516"/>
      <c r="AJ266" s="1516"/>
      <c r="AK266" s="1516"/>
      <c r="AL266" s="1516"/>
      <c r="AM266" s="1516"/>
      <c r="AN266" s="1516"/>
      <c r="AO266" s="1519">
        <f t="shared" si="28"/>
        <v>0</v>
      </c>
      <c r="AP266" s="1519">
        <f t="shared" si="33"/>
        <v>0</v>
      </c>
      <c r="AQ266" s="1520" t="str">
        <f t="shared" si="29"/>
        <v/>
      </c>
      <c r="AR266" s="1519">
        <f t="shared" si="30"/>
        <v>0</v>
      </c>
      <c r="AS266" s="1519">
        <f t="shared" si="34"/>
        <v>0</v>
      </c>
      <c r="AT266" s="1520" t="str">
        <f t="shared" si="31"/>
        <v/>
      </c>
      <c r="AU266" s="1519">
        <f t="shared" si="35"/>
        <v>0</v>
      </c>
      <c r="AV266" s="1519">
        <f t="shared" si="36"/>
        <v>0</v>
      </c>
      <c r="AW266" s="1520" t="str">
        <f t="shared" si="32"/>
        <v/>
      </c>
      <c r="AX266" s="1521"/>
      <c r="BC266" s="417"/>
      <c r="BD266" s="417"/>
      <c r="BE266" s="417"/>
      <c r="BF266" s="417"/>
      <c r="BG266" s="417"/>
      <c r="BH266" s="417"/>
      <c r="BI266" s="417"/>
      <c r="BJ266" s="417"/>
    </row>
    <row r="267" spans="1:62" s="418" customFormat="1" ht="13.5" hidden="1" customHeight="1">
      <c r="A267" s="1504">
        <f>'F5 ESTUDIANTES PREVENCIÓN'!D260</f>
        <v>0</v>
      </c>
      <c r="B267" s="1504">
        <f>'F5 ESTUDIANTES PREVENCIÓN'!A260</f>
        <v>0</v>
      </c>
      <c r="C267" s="1511">
        <f>'F5 ESTUDIANTES PREVENCIÓN'!F260</f>
        <v>0</v>
      </c>
      <c r="D267" s="1512">
        <f>'F5 ESTUDIANTES PREVENCIÓN'!G260</f>
        <v>0</v>
      </c>
      <c r="E267" s="1504">
        <f>'F5 ESTUDIANTES PREVENCIÓN'!K260</f>
        <v>0</v>
      </c>
      <c r="F267" s="1504">
        <f>'F5 ESTUDIANTES PREVENCIÓN'!J260</f>
        <v>0</v>
      </c>
      <c r="G267" s="1513">
        <f>'F5 ESTUDIANTES PREVENCIÓN'!L260</f>
        <v>0</v>
      </c>
      <c r="H267" s="1504">
        <f>'F5 ESTUDIANTES PREVENCIÓN'!M260</f>
        <v>0</v>
      </c>
      <c r="I267" s="1514">
        <f>'F5 ESTUDIANTES PREVENCIÓN'!N260</f>
        <v>0</v>
      </c>
      <c r="J267" s="1514">
        <f>'F5 ESTUDIANTES PREVENCIÓN'!O260</f>
        <v>0</v>
      </c>
      <c r="K267" s="1514">
        <f>'F5 ESTUDIANTES PREVENCIÓN'!P260</f>
        <v>0</v>
      </c>
      <c r="L267" s="1515">
        <f>'F5 ESTUDIANTES PREVENCIÓN'!Q260</f>
        <v>0</v>
      </c>
      <c r="M267" s="1511">
        <f>'F5 ESTUDIANTES PREVENCIÓN'!R260</f>
        <v>0</v>
      </c>
      <c r="N267" s="1504">
        <f>'F5 ESTUDIANTES PREVENCIÓN'!T260</f>
        <v>0</v>
      </c>
      <c r="O267" s="1504">
        <f>'F5 ESTUDIANTES PREVENCIÓN'!U260</f>
        <v>0</v>
      </c>
      <c r="P267" s="1504">
        <f>'F5 ESTUDIANTES PREVENCIÓN'!V260</f>
        <v>0</v>
      </c>
      <c r="Q267" s="1504">
        <f>'F5 ESTUDIANTES PREVENCIÓN'!AU260</f>
        <v>0</v>
      </c>
      <c r="R267" s="1516"/>
      <c r="S267" s="1517"/>
      <c r="T267" s="1516"/>
      <c r="U267" s="1518"/>
      <c r="V267" s="1516"/>
      <c r="W267" s="1516"/>
      <c r="X267" s="1516"/>
      <c r="Y267" s="1516"/>
      <c r="Z267" s="1516"/>
      <c r="AA267" s="1516"/>
      <c r="AB267" s="1516"/>
      <c r="AC267" s="1516"/>
      <c r="AD267" s="1516"/>
      <c r="AE267" s="1516"/>
      <c r="AF267" s="1516"/>
      <c r="AG267" s="1516"/>
      <c r="AH267" s="1516"/>
      <c r="AI267" s="1516"/>
      <c r="AJ267" s="1516"/>
      <c r="AK267" s="1516"/>
      <c r="AL267" s="1516"/>
      <c r="AM267" s="1516"/>
      <c r="AN267" s="1516"/>
      <c r="AO267" s="1519">
        <f t="shared" ref="AO267:AO330" si="37">+COUNTA(X267:Y267)</f>
        <v>0</v>
      </c>
      <c r="AP267" s="1519">
        <f t="shared" si="33"/>
        <v>0</v>
      </c>
      <c r="AQ267" s="1520" t="str">
        <f t="shared" ref="AQ267:AQ330" si="38">+IF(ISERROR(AP267/AO267),"",AP267/AO267)</f>
        <v/>
      </c>
      <c r="AR267" s="1519">
        <f t="shared" ref="AR267:AR330" si="39">+COUNTA(Z267:AB267)</f>
        <v>0</v>
      </c>
      <c r="AS267" s="1519">
        <f t="shared" si="34"/>
        <v>0</v>
      </c>
      <c r="AT267" s="1520" t="str">
        <f t="shared" ref="AT267:AT330" si="40">+IF(ISERROR(AS267/AR267),"",AS267/AR267)</f>
        <v/>
      </c>
      <c r="AU267" s="1519">
        <f t="shared" si="35"/>
        <v>0</v>
      </c>
      <c r="AV267" s="1519">
        <f t="shared" si="36"/>
        <v>0</v>
      </c>
      <c r="AW267" s="1520" t="str">
        <f t="shared" ref="AW267:AW330" si="41">+IF(ISERROR(AV267/AU267),"",AV267/AU267)</f>
        <v/>
      </c>
      <c r="AX267" s="1521"/>
      <c r="BC267" s="417"/>
      <c r="BD267" s="417"/>
      <c r="BE267" s="417"/>
      <c r="BF267" s="417"/>
      <c r="BG267" s="417"/>
      <c r="BH267" s="417"/>
      <c r="BI267" s="417"/>
      <c r="BJ267" s="417"/>
    </row>
    <row r="268" spans="1:62" s="418" customFormat="1" ht="13.5" hidden="1" customHeight="1">
      <c r="A268" s="1504">
        <f>'F5 ESTUDIANTES PREVENCIÓN'!D261</f>
        <v>0</v>
      </c>
      <c r="B268" s="1504">
        <f>'F5 ESTUDIANTES PREVENCIÓN'!A261</f>
        <v>0</v>
      </c>
      <c r="C268" s="1511">
        <f>'F5 ESTUDIANTES PREVENCIÓN'!F261</f>
        <v>0</v>
      </c>
      <c r="D268" s="1512">
        <f>'F5 ESTUDIANTES PREVENCIÓN'!G261</f>
        <v>0</v>
      </c>
      <c r="E268" s="1504">
        <f>'F5 ESTUDIANTES PREVENCIÓN'!K261</f>
        <v>0</v>
      </c>
      <c r="F268" s="1504">
        <f>'F5 ESTUDIANTES PREVENCIÓN'!J261</f>
        <v>0</v>
      </c>
      <c r="G268" s="1513">
        <f>'F5 ESTUDIANTES PREVENCIÓN'!L261</f>
        <v>0</v>
      </c>
      <c r="H268" s="1504">
        <f>'F5 ESTUDIANTES PREVENCIÓN'!M261</f>
        <v>0</v>
      </c>
      <c r="I268" s="1514">
        <f>'F5 ESTUDIANTES PREVENCIÓN'!N261</f>
        <v>0</v>
      </c>
      <c r="J268" s="1514">
        <f>'F5 ESTUDIANTES PREVENCIÓN'!O261</f>
        <v>0</v>
      </c>
      <c r="K268" s="1514">
        <f>'F5 ESTUDIANTES PREVENCIÓN'!P261</f>
        <v>0</v>
      </c>
      <c r="L268" s="1515">
        <f>'F5 ESTUDIANTES PREVENCIÓN'!Q261</f>
        <v>0</v>
      </c>
      <c r="M268" s="1511">
        <f>'F5 ESTUDIANTES PREVENCIÓN'!R261</f>
        <v>0</v>
      </c>
      <c r="N268" s="1504">
        <f>'F5 ESTUDIANTES PREVENCIÓN'!T261</f>
        <v>0</v>
      </c>
      <c r="O268" s="1504">
        <f>'F5 ESTUDIANTES PREVENCIÓN'!U261</f>
        <v>0</v>
      </c>
      <c r="P268" s="1504">
        <f>'F5 ESTUDIANTES PREVENCIÓN'!V261</f>
        <v>0</v>
      </c>
      <c r="Q268" s="1504">
        <f>'F5 ESTUDIANTES PREVENCIÓN'!AU261</f>
        <v>0</v>
      </c>
      <c r="R268" s="1516"/>
      <c r="S268" s="1517"/>
      <c r="T268" s="1516"/>
      <c r="U268" s="1518"/>
      <c r="V268" s="1516"/>
      <c r="W268" s="1516"/>
      <c r="X268" s="1516"/>
      <c r="Y268" s="1516"/>
      <c r="Z268" s="1516"/>
      <c r="AA268" s="1516"/>
      <c r="AB268" s="1516"/>
      <c r="AC268" s="1516"/>
      <c r="AD268" s="1516"/>
      <c r="AE268" s="1516"/>
      <c r="AF268" s="1516"/>
      <c r="AG268" s="1516"/>
      <c r="AH268" s="1516"/>
      <c r="AI268" s="1516"/>
      <c r="AJ268" s="1516"/>
      <c r="AK268" s="1516"/>
      <c r="AL268" s="1516"/>
      <c r="AM268" s="1516"/>
      <c r="AN268" s="1516"/>
      <c r="AO268" s="1519">
        <f t="shared" si="37"/>
        <v>0</v>
      </c>
      <c r="AP268" s="1519">
        <f t="shared" si="33"/>
        <v>0</v>
      </c>
      <c r="AQ268" s="1520" t="str">
        <f t="shared" si="38"/>
        <v/>
      </c>
      <c r="AR268" s="1519">
        <f t="shared" si="39"/>
        <v>0</v>
      </c>
      <c r="AS268" s="1519">
        <f t="shared" si="34"/>
        <v>0</v>
      </c>
      <c r="AT268" s="1520" t="str">
        <f t="shared" si="40"/>
        <v/>
      </c>
      <c r="AU268" s="1519">
        <f t="shared" si="35"/>
        <v>0</v>
      </c>
      <c r="AV268" s="1519">
        <f t="shared" si="36"/>
        <v>0</v>
      </c>
      <c r="AW268" s="1520" t="str">
        <f t="shared" si="41"/>
        <v/>
      </c>
      <c r="AX268" s="1521"/>
      <c r="BC268" s="417"/>
      <c r="BD268" s="417"/>
      <c r="BE268" s="417"/>
      <c r="BF268" s="417"/>
      <c r="BG268" s="417"/>
      <c r="BH268" s="417"/>
      <c r="BI268" s="417"/>
      <c r="BJ268" s="417"/>
    </row>
    <row r="269" spans="1:62" s="418" customFormat="1" ht="13.5" hidden="1" customHeight="1">
      <c r="A269" s="1504">
        <f>'F5 ESTUDIANTES PREVENCIÓN'!D262</f>
        <v>0</v>
      </c>
      <c r="B269" s="1504">
        <f>'F5 ESTUDIANTES PREVENCIÓN'!A262</f>
        <v>0</v>
      </c>
      <c r="C269" s="1511">
        <f>'F5 ESTUDIANTES PREVENCIÓN'!F262</f>
        <v>0</v>
      </c>
      <c r="D269" s="1512">
        <f>'F5 ESTUDIANTES PREVENCIÓN'!G262</f>
        <v>0</v>
      </c>
      <c r="E269" s="1504">
        <f>'F5 ESTUDIANTES PREVENCIÓN'!K262</f>
        <v>0</v>
      </c>
      <c r="F269" s="1504">
        <f>'F5 ESTUDIANTES PREVENCIÓN'!J262</f>
        <v>0</v>
      </c>
      <c r="G269" s="1513">
        <f>'F5 ESTUDIANTES PREVENCIÓN'!L262</f>
        <v>0</v>
      </c>
      <c r="H269" s="1504">
        <f>'F5 ESTUDIANTES PREVENCIÓN'!M262</f>
        <v>0</v>
      </c>
      <c r="I269" s="1514">
        <f>'F5 ESTUDIANTES PREVENCIÓN'!N262</f>
        <v>0</v>
      </c>
      <c r="J269" s="1514">
        <f>'F5 ESTUDIANTES PREVENCIÓN'!O262</f>
        <v>0</v>
      </c>
      <c r="K269" s="1514">
        <f>'F5 ESTUDIANTES PREVENCIÓN'!P262</f>
        <v>0</v>
      </c>
      <c r="L269" s="1515">
        <f>'F5 ESTUDIANTES PREVENCIÓN'!Q262</f>
        <v>0</v>
      </c>
      <c r="M269" s="1511">
        <f>'F5 ESTUDIANTES PREVENCIÓN'!R262</f>
        <v>0</v>
      </c>
      <c r="N269" s="1504">
        <f>'F5 ESTUDIANTES PREVENCIÓN'!T262</f>
        <v>0</v>
      </c>
      <c r="O269" s="1504">
        <f>'F5 ESTUDIANTES PREVENCIÓN'!U262</f>
        <v>0</v>
      </c>
      <c r="P269" s="1504">
        <f>'F5 ESTUDIANTES PREVENCIÓN'!V262</f>
        <v>0</v>
      </c>
      <c r="Q269" s="1504">
        <f>'F5 ESTUDIANTES PREVENCIÓN'!AU262</f>
        <v>0</v>
      </c>
      <c r="R269" s="1516"/>
      <c r="S269" s="1517"/>
      <c r="T269" s="1516"/>
      <c r="U269" s="1518"/>
      <c r="V269" s="1516"/>
      <c r="W269" s="1516"/>
      <c r="X269" s="1516"/>
      <c r="Y269" s="1516"/>
      <c r="Z269" s="1516"/>
      <c r="AA269" s="1516"/>
      <c r="AB269" s="1516"/>
      <c r="AC269" s="1516"/>
      <c r="AD269" s="1516"/>
      <c r="AE269" s="1516"/>
      <c r="AF269" s="1516"/>
      <c r="AG269" s="1516"/>
      <c r="AH269" s="1516"/>
      <c r="AI269" s="1516"/>
      <c r="AJ269" s="1516"/>
      <c r="AK269" s="1516"/>
      <c r="AL269" s="1516"/>
      <c r="AM269" s="1516"/>
      <c r="AN269" s="1516"/>
      <c r="AO269" s="1519">
        <f t="shared" si="37"/>
        <v>0</v>
      </c>
      <c r="AP269" s="1519">
        <f t="shared" si="33"/>
        <v>0</v>
      </c>
      <c r="AQ269" s="1520" t="str">
        <f t="shared" si="38"/>
        <v/>
      </c>
      <c r="AR269" s="1519">
        <f t="shared" si="39"/>
        <v>0</v>
      </c>
      <c r="AS269" s="1519">
        <f t="shared" si="34"/>
        <v>0</v>
      </c>
      <c r="AT269" s="1520" t="str">
        <f t="shared" si="40"/>
        <v/>
      </c>
      <c r="AU269" s="1519">
        <f t="shared" si="35"/>
        <v>0</v>
      </c>
      <c r="AV269" s="1519">
        <f t="shared" si="36"/>
        <v>0</v>
      </c>
      <c r="AW269" s="1520" t="str">
        <f t="shared" si="41"/>
        <v/>
      </c>
      <c r="AX269" s="1521"/>
      <c r="BC269" s="417"/>
      <c r="BD269" s="417"/>
      <c r="BE269" s="417"/>
      <c r="BF269" s="417"/>
      <c r="BG269" s="417"/>
      <c r="BH269" s="417"/>
      <c r="BI269" s="417"/>
      <c r="BJ269" s="417"/>
    </row>
    <row r="270" spans="1:62" s="418" customFormat="1" ht="13.5" hidden="1" customHeight="1">
      <c r="A270" s="1504">
        <f>'F5 ESTUDIANTES PREVENCIÓN'!D263</f>
        <v>0</v>
      </c>
      <c r="B270" s="1504">
        <f>'F5 ESTUDIANTES PREVENCIÓN'!A263</f>
        <v>0</v>
      </c>
      <c r="C270" s="1511">
        <f>'F5 ESTUDIANTES PREVENCIÓN'!F263</f>
        <v>0</v>
      </c>
      <c r="D270" s="1512">
        <f>'F5 ESTUDIANTES PREVENCIÓN'!G263</f>
        <v>0</v>
      </c>
      <c r="E270" s="1504">
        <f>'F5 ESTUDIANTES PREVENCIÓN'!K263</f>
        <v>0</v>
      </c>
      <c r="F270" s="1504">
        <f>'F5 ESTUDIANTES PREVENCIÓN'!J263</f>
        <v>0</v>
      </c>
      <c r="G270" s="1513">
        <f>'F5 ESTUDIANTES PREVENCIÓN'!L263</f>
        <v>0</v>
      </c>
      <c r="H270" s="1504">
        <f>'F5 ESTUDIANTES PREVENCIÓN'!M263</f>
        <v>0</v>
      </c>
      <c r="I270" s="1514">
        <f>'F5 ESTUDIANTES PREVENCIÓN'!N263</f>
        <v>0</v>
      </c>
      <c r="J270" s="1514">
        <f>'F5 ESTUDIANTES PREVENCIÓN'!O263</f>
        <v>0</v>
      </c>
      <c r="K270" s="1514">
        <f>'F5 ESTUDIANTES PREVENCIÓN'!P263</f>
        <v>0</v>
      </c>
      <c r="L270" s="1515">
        <f>'F5 ESTUDIANTES PREVENCIÓN'!Q263</f>
        <v>0</v>
      </c>
      <c r="M270" s="1511">
        <f>'F5 ESTUDIANTES PREVENCIÓN'!R263</f>
        <v>0</v>
      </c>
      <c r="N270" s="1504">
        <f>'F5 ESTUDIANTES PREVENCIÓN'!T263</f>
        <v>0</v>
      </c>
      <c r="O270" s="1504">
        <f>'F5 ESTUDIANTES PREVENCIÓN'!U263</f>
        <v>0</v>
      </c>
      <c r="P270" s="1504">
        <f>'F5 ESTUDIANTES PREVENCIÓN'!V263</f>
        <v>0</v>
      </c>
      <c r="Q270" s="1504">
        <f>'F5 ESTUDIANTES PREVENCIÓN'!AU263</f>
        <v>0</v>
      </c>
      <c r="R270" s="1516"/>
      <c r="S270" s="1517"/>
      <c r="T270" s="1516"/>
      <c r="U270" s="1518"/>
      <c r="V270" s="1516"/>
      <c r="W270" s="1516"/>
      <c r="X270" s="1516"/>
      <c r="Y270" s="1516"/>
      <c r="Z270" s="1516"/>
      <c r="AA270" s="1516"/>
      <c r="AB270" s="1516"/>
      <c r="AC270" s="1516"/>
      <c r="AD270" s="1516"/>
      <c r="AE270" s="1516"/>
      <c r="AF270" s="1516"/>
      <c r="AG270" s="1516"/>
      <c r="AH270" s="1516"/>
      <c r="AI270" s="1516"/>
      <c r="AJ270" s="1516"/>
      <c r="AK270" s="1516"/>
      <c r="AL270" s="1516"/>
      <c r="AM270" s="1516"/>
      <c r="AN270" s="1516"/>
      <c r="AO270" s="1519">
        <f t="shared" si="37"/>
        <v>0</v>
      </c>
      <c r="AP270" s="1519">
        <f t="shared" ref="AP270:AP333" si="42">+COUNTIF($X270:$Y270,"P")</f>
        <v>0</v>
      </c>
      <c r="AQ270" s="1520" t="str">
        <f t="shared" si="38"/>
        <v/>
      </c>
      <c r="AR270" s="1519">
        <f t="shared" si="39"/>
        <v>0</v>
      </c>
      <c r="AS270" s="1519">
        <f t="shared" ref="AS270:AS333" si="43">+COUNTIF($Z270:$AB270,"P")</f>
        <v>0</v>
      </c>
      <c r="AT270" s="1520" t="str">
        <f t="shared" si="40"/>
        <v/>
      </c>
      <c r="AU270" s="1519">
        <f t="shared" ref="AU270:AU333" si="44">+COUNTA($AC270:$AL270)</f>
        <v>0</v>
      </c>
      <c r="AV270" s="1519">
        <f t="shared" ref="AV270:AV333" si="45">+COUNTIF($AC270:$AL270,"P")</f>
        <v>0</v>
      </c>
      <c r="AW270" s="1520" t="str">
        <f t="shared" si="41"/>
        <v/>
      </c>
      <c r="AX270" s="1521"/>
      <c r="BC270" s="417"/>
      <c r="BD270" s="417"/>
      <c r="BE270" s="417"/>
      <c r="BF270" s="417"/>
      <c r="BG270" s="417"/>
      <c r="BH270" s="417"/>
      <c r="BI270" s="417"/>
      <c r="BJ270" s="417"/>
    </row>
    <row r="271" spans="1:62" s="418" customFormat="1" ht="13.5" hidden="1" customHeight="1">
      <c r="A271" s="1504">
        <f>'F5 ESTUDIANTES PREVENCIÓN'!D264</f>
        <v>0</v>
      </c>
      <c r="B271" s="1504">
        <f>'F5 ESTUDIANTES PREVENCIÓN'!A264</f>
        <v>0</v>
      </c>
      <c r="C271" s="1511">
        <f>'F5 ESTUDIANTES PREVENCIÓN'!F264</f>
        <v>0</v>
      </c>
      <c r="D271" s="1512">
        <f>'F5 ESTUDIANTES PREVENCIÓN'!G264</f>
        <v>0</v>
      </c>
      <c r="E271" s="1504">
        <f>'F5 ESTUDIANTES PREVENCIÓN'!K264</f>
        <v>0</v>
      </c>
      <c r="F271" s="1504">
        <f>'F5 ESTUDIANTES PREVENCIÓN'!J264</f>
        <v>0</v>
      </c>
      <c r="G271" s="1513">
        <f>'F5 ESTUDIANTES PREVENCIÓN'!L264</f>
        <v>0</v>
      </c>
      <c r="H271" s="1504">
        <f>'F5 ESTUDIANTES PREVENCIÓN'!M264</f>
        <v>0</v>
      </c>
      <c r="I271" s="1514">
        <f>'F5 ESTUDIANTES PREVENCIÓN'!N264</f>
        <v>0</v>
      </c>
      <c r="J271" s="1514">
        <f>'F5 ESTUDIANTES PREVENCIÓN'!O264</f>
        <v>0</v>
      </c>
      <c r="K271" s="1514">
        <f>'F5 ESTUDIANTES PREVENCIÓN'!P264</f>
        <v>0</v>
      </c>
      <c r="L271" s="1515">
        <f>'F5 ESTUDIANTES PREVENCIÓN'!Q264</f>
        <v>0</v>
      </c>
      <c r="M271" s="1511">
        <f>'F5 ESTUDIANTES PREVENCIÓN'!R264</f>
        <v>0</v>
      </c>
      <c r="N271" s="1504">
        <f>'F5 ESTUDIANTES PREVENCIÓN'!T264</f>
        <v>0</v>
      </c>
      <c r="O271" s="1504">
        <f>'F5 ESTUDIANTES PREVENCIÓN'!U264</f>
        <v>0</v>
      </c>
      <c r="P271" s="1504">
        <f>'F5 ESTUDIANTES PREVENCIÓN'!V264</f>
        <v>0</v>
      </c>
      <c r="Q271" s="1504">
        <f>'F5 ESTUDIANTES PREVENCIÓN'!AU264</f>
        <v>0</v>
      </c>
      <c r="R271" s="1516"/>
      <c r="S271" s="1517"/>
      <c r="T271" s="1516"/>
      <c r="U271" s="1518"/>
      <c r="V271" s="1516"/>
      <c r="W271" s="1516"/>
      <c r="X271" s="1516"/>
      <c r="Y271" s="1516"/>
      <c r="Z271" s="1516"/>
      <c r="AA271" s="1516"/>
      <c r="AB271" s="1516"/>
      <c r="AC271" s="1516"/>
      <c r="AD271" s="1516"/>
      <c r="AE271" s="1516"/>
      <c r="AF271" s="1516"/>
      <c r="AG271" s="1516"/>
      <c r="AH271" s="1516"/>
      <c r="AI271" s="1516"/>
      <c r="AJ271" s="1516"/>
      <c r="AK271" s="1516"/>
      <c r="AL271" s="1516"/>
      <c r="AM271" s="1516"/>
      <c r="AN271" s="1516"/>
      <c r="AO271" s="1519">
        <f t="shared" si="37"/>
        <v>0</v>
      </c>
      <c r="AP271" s="1519">
        <f t="shared" si="42"/>
        <v>0</v>
      </c>
      <c r="AQ271" s="1520" t="str">
        <f t="shared" si="38"/>
        <v/>
      </c>
      <c r="AR271" s="1519">
        <f t="shared" si="39"/>
        <v>0</v>
      </c>
      <c r="AS271" s="1519">
        <f t="shared" si="43"/>
        <v>0</v>
      </c>
      <c r="AT271" s="1520" t="str">
        <f t="shared" si="40"/>
        <v/>
      </c>
      <c r="AU271" s="1519">
        <f t="shared" si="44"/>
        <v>0</v>
      </c>
      <c r="AV271" s="1519">
        <f t="shared" si="45"/>
        <v>0</v>
      </c>
      <c r="AW271" s="1520" t="str">
        <f t="shared" si="41"/>
        <v/>
      </c>
      <c r="AX271" s="1521"/>
      <c r="BC271" s="417"/>
      <c r="BD271" s="417"/>
      <c r="BE271" s="417"/>
      <c r="BF271" s="417"/>
      <c r="BG271" s="417"/>
      <c r="BH271" s="417"/>
      <c r="BI271" s="417"/>
      <c r="BJ271" s="417"/>
    </row>
    <row r="272" spans="1:62" s="418" customFormat="1" ht="13.5" hidden="1" customHeight="1">
      <c r="A272" s="1504">
        <f>'F5 ESTUDIANTES PREVENCIÓN'!D265</f>
        <v>0</v>
      </c>
      <c r="B272" s="1504">
        <f>'F5 ESTUDIANTES PREVENCIÓN'!A265</f>
        <v>0</v>
      </c>
      <c r="C272" s="1511">
        <f>'F5 ESTUDIANTES PREVENCIÓN'!F265</f>
        <v>0</v>
      </c>
      <c r="D272" s="1512">
        <f>'F5 ESTUDIANTES PREVENCIÓN'!G265</f>
        <v>0</v>
      </c>
      <c r="E272" s="1504">
        <f>'F5 ESTUDIANTES PREVENCIÓN'!K265</f>
        <v>0</v>
      </c>
      <c r="F272" s="1504">
        <f>'F5 ESTUDIANTES PREVENCIÓN'!J265</f>
        <v>0</v>
      </c>
      <c r="G272" s="1513">
        <f>'F5 ESTUDIANTES PREVENCIÓN'!L265</f>
        <v>0</v>
      </c>
      <c r="H272" s="1504">
        <f>'F5 ESTUDIANTES PREVENCIÓN'!M265</f>
        <v>0</v>
      </c>
      <c r="I272" s="1514">
        <f>'F5 ESTUDIANTES PREVENCIÓN'!N265</f>
        <v>0</v>
      </c>
      <c r="J272" s="1514">
        <f>'F5 ESTUDIANTES PREVENCIÓN'!O265</f>
        <v>0</v>
      </c>
      <c r="K272" s="1514">
        <f>'F5 ESTUDIANTES PREVENCIÓN'!P265</f>
        <v>0</v>
      </c>
      <c r="L272" s="1515">
        <f>'F5 ESTUDIANTES PREVENCIÓN'!Q265</f>
        <v>0</v>
      </c>
      <c r="M272" s="1511">
        <f>'F5 ESTUDIANTES PREVENCIÓN'!R265</f>
        <v>0</v>
      </c>
      <c r="N272" s="1504">
        <f>'F5 ESTUDIANTES PREVENCIÓN'!T265</f>
        <v>0</v>
      </c>
      <c r="O272" s="1504">
        <f>'F5 ESTUDIANTES PREVENCIÓN'!U265</f>
        <v>0</v>
      </c>
      <c r="P272" s="1504">
        <f>'F5 ESTUDIANTES PREVENCIÓN'!V265</f>
        <v>0</v>
      </c>
      <c r="Q272" s="1504">
        <f>'F5 ESTUDIANTES PREVENCIÓN'!AU265</f>
        <v>0</v>
      </c>
      <c r="R272" s="1516"/>
      <c r="S272" s="1517"/>
      <c r="T272" s="1516"/>
      <c r="U272" s="1518"/>
      <c r="V272" s="1516"/>
      <c r="W272" s="1516"/>
      <c r="X272" s="1516"/>
      <c r="Y272" s="1516"/>
      <c r="Z272" s="1516"/>
      <c r="AA272" s="1516"/>
      <c r="AB272" s="1516"/>
      <c r="AC272" s="1516"/>
      <c r="AD272" s="1516"/>
      <c r="AE272" s="1516"/>
      <c r="AF272" s="1516"/>
      <c r="AG272" s="1516"/>
      <c r="AH272" s="1516"/>
      <c r="AI272" s="1516"/>
      <c r="AJ272" s="1516"/>
      <c r="AK272" s="1516"/>
      <c r="AL272" s="1516"/>
      <c r="AM272" s="1516"/>
      <c r="AN272" s="1516"/>
      <c r="AO272" s="1519">
        <f t="shared" si="37"/>
        <v>0</v>
      </c>
      <c r="AP272" s="1519">
        <f t="shared" si="42"/>
        <v>0</v>
      </c>
      <c r="AQ272" s="1520" t="str">
        <f t="shared" si="38"/>
        <v/>
      </c>
      <c r="AR272" s="1519">
        <f t="shared" si="39"/>
        <v>0</v>
      </c>
      <c r="AS272" s="1519">
        <f t="shared" si="43"/>
        <v>0</v>
      </c>
      <c r="AT272" s="1520" t="str">
        <f t="shared" si="40"/>
        <v/>
      </c>
      <c r="AU272" s="1519">
        <f t="shared" si="44"/>
        <v>0</v>
      </c>
      <c r="AV272" s="1519">
        <f t="shared" si="45"/>
        <v>0</v>
      </c>
      <c r="AW272" s="1520" t="str">
        <f t="shared" si="41"/>
        <v/>
      </c>
      <c r="AX272" s="1521"/>
      <c r="BC272" s="417"/>
      <c r="BD272" s="417"/>
      <c r="BE272" s="417"/>
      <c r="BF272" s="417"/>
      <c r="BG272" s="417"/>
      <c r="BH272" s="417"/>
      <c r="BI272" s="417"/>
      <c r="BJ272" s="417"/>
    </row>
    <row r="273" spans="1:62" s="418" customFormat="1" ht="13.5" hidden="1" customHeight="1">
      <c r="A273" s="1504">
        <f>'F5 ESTUDIANTES PREVENCIÓN'!D266</f>
        <v>0</v>
      </c>
      <c r="B273" s="1504">
        <f>'F5 ESTUDIANTES PREVENCIÓN'!A266</f>
        <v>0</v>
      </c>
      <c r="C273" s="1511">
        <f>'F5 ESTUDIANTES PREVENCIÓN'!F266</f>
        <v>0</v>
      </c>
      <c r="D273" s="1512">
        <f>'F5 ESTUDIANTES PREVENCIÓN'!G266</f>
        <v>0</v>
      </c>
      <c r="E273" s="1504">
        <f>'F5 ESTUDIANTES PREVENCIÓN'!K266</f>
        <v>0</v>
      </c>
      <c r="F273" s="1504">
        <f>'F5 ESTUDIANTES PREVENCIÓN'!J266</f>
        <v>0</v>
      </c>
      <c r="G273" s="1513">
        <f>'F5 ESTUDIANTES PREVENCIÓN'!L266</f>
        <v>0</v>
      </c>
      <c r="H273" s="1504">
        <f>'F5 ESTUDIANTES PREVENCIÓN'!M266</f>
        <v>0</v>
      </c>
      <c r="I273" s="1514">
        <f>'F5 ESTUDIANTES PREVENCIÓN'!N266</f>
        <v>0</v>
      </c>
      <c r="J273" s="1514">
        <f>'F5 ESTUDIANTES PREVENCIÓN'!O266</f>
        <v>0</v>
      </c>
      <c r="K273" s="1514">
        <f>'F5 ESTUDIANTES PREVENCIÓN'!P266</f>
        <v>0</v>
      </c>
      <c r="L273" s="1515">
        <f>'F5 ESTUDIANTES PREVENCIÓN'!Q266</f>
        <v>0</v>
      </c>
      <c r="M273" s="1511">
        <f>'F5 ESTUDIANTES PREVENCIÓN'!R266</f>
        <v>0</v>
      </c>
      <c r="N273" s="1504">
        <f>'F5 ESTUDIANTES PREVENCIÓN'!T266</f>
        <v>0</v>
      </c>
      <c r="O273" s="1504">
        <f>'F5 ESTUDIANTES PREVENCIÓN'!U266</f>
        <v>0</v>
      </c>
      <c r="P273" s="1504">
        <f>'F5 ESTUDIANTES PREVENCIÓN'!V266</f>
        <v>0</v>
      </c>
      <c r="Q273" s="1504">
        <f>'F5 ESTUDIANTES PREVENCIÓN'!AU266</f>
        <v>0</v>
      </c>
      <c r="R273" s="1516"/>
      <c r="S273" s="1517"/>
      <c r="T273" s="1516"/>
      <c r="U273" s="1518"/>
      <c r="V273" s="1516"/>
      <c r="W273" s="1516"/>
      <c r="X273" s="1516"/>
      <c r="Y273" s="1516"/>
      <c r="Z273" s="1516"/>
      <c r="AA273" s="1516"/>
      <c r="AB273" s="1516"/>
      <c r="AC273" s="1516"/>
      <c r="AD273" s="1516"/>
      <c r="AE273" s="1516"/>
      <c r="AF273" s="1516"/>
      <c r="AG273" s="1516"/>
      <c r="AH273" s="1516"/>
      <c r="AI273" s="1516"/>
      <c r="AJ273" s="1516"/>
      <c r="AK273" s="1516"/>
      <c r="AL273" s="1516"/>
      <c r="AM273" s="1516"/>
      <c r="AN273" s="1516"/>
      <c r="AO273" s="1519">
        <f t="shared" si="37"/>
        <v>0</v>
      </c>
      <c r="AP273" s="1519">
        <f t="shared" si="42"/>
        <v>0</v>
      </c>
      <c r="AQ273" s="1520" t="str">
        <f t="shared" si="38"/>
        <v/>
      </c>
      <c r="AR273" s="1519">
        <f t="shared" si="39"/>
        <v>0</v>
      </c>
      <c r="AS273" s="1519">
        <f t="shared" si="43"/>
        <v>0</v>
      </c>
      <c r="AT273" s="1520" t="str">
        <f t="shared" si="40"/>
        <v/>
      </c>
      <c r="AU273" s="1519">
        <f t="shared" si="44"/>
        <v>0</v>
      </c>
      <c r="AV273" s="1519">
        <f t="shared" si="45"/>
        <v>0</v>
      </c>
      <c r="AW273" s="1520" t="str">
        <f t="shared" si="41"/>
        <v/>
      </c>
      <c r="AX273" s="1521"/>
      <c r="BC273" s="417"/>
      <c r="BD273" s="417"/>
      <c r="BE273" s="417"/>
      <c r="BF273" s="417"/>
      <c r="BG273" s="417"/>
      <c r="BH273" s="417"/>
      <c r="BI273" s="417"/>
      <c r="BJ273" s="417"/>
    </row>
    <row r="274" spans="1:62" s="418" customFormat="1" ht="13.5" hidden="1" customHeight="1">
      <c r="A274" s="1504">
        <f>'F5 ESTUDIANTES PREVENCIÓN'!D267</f>
        <v>0</v>
      </c>
      <c r="B274" s="1504">
        <f>'F5 ESTUDIANTES PREVENCIÓN'!A267</f>
        <v>0</v>
      </c>
      <c r="C274" s="1511">
        <f>'F5 ESTUDIANTES PREVENCIÓN'!F267</f>
        <v>0</v>
      </c>
      <c r="D274" s="1512">
        <f>'F5 ESTUDIANTES PREVENCIÓN'!G267</f>
        <v>0</v>
      </c>
      <c r="E274" s="1504">
        <f>'F5 ESTUDIANTES PREVENCIÓN'!K267</f>
        <v>0</v>
      </c>
      <c r="F274" s="1504">
        <f>'F5 ESTUDIANTES PREVENCIÓN'!J267</f>
        <v>0</v>
      </c>
      <c r="G274" s="1513">
        <f>'F5 ESTUDIANTES PREVENCIÓN'!L267</f>
        <v>0</v>
      </c>
      <c r="H274" s="1504">
        <f>'F5 ESTUDIANTES PREVENCIÓN'!M267</f>
        <v>0</v>
      </c>
      <c r="I274" s="1514">
        <f>'F5 ESTUDIANTES PREVENCIÓN'!N267</f>
        <v>0</v>
      </c>
      <c r="J274" s="1514">
        <f>'F5 ESTUDIANTES PREVENCIÓN'!O267</f>
        <v>0</v>
      </c>
      <c r="K274" s="1514">
        <f>'F5 ESTUDIANTES PREVENCIÓN'!P267</f>
        <v>0</v>
      </c>
      <c r="L274" s="1515">
        <f>'F5 ESTUDIANTES PREVENCIÓN'!Q267</f>
        <v>0</v>
      </c>
      <c r="M274" s="1511">
        <f>'F5 ESTUDIANTES PREVENCIÓN'!R267</f>
        <v>0</v>
      </c>
      <c r="N274" s="1504">
        <f>'F5 ESTUDIANTES PREVENCIÓN'!T267</f>
        <v>0</v>
      </c>
      <c r="O274" s="1504">
        <f>'F5 ESTUDIANTES PREVENCIÓN'!U267</f>
        <v>0</v>
      </c>
      <c r="P274" s="1504">
        <f>'F5 ESTUDIANTES PREVENCIÓN'!V267</f>
        <v>0</v>
      </c>
      <c r="Q274" s="1504">
        <f>'F5 ESTUDIANTES PREVENCIÓN'!AU267</f>
        <v>0</v>
      </c>
      <c r="R274" s="1516"/>
      <c r="S274" s="1517"/>
      <c r="T274" s="1516"/>
      <c r="U274" s="1518"/>
      <c r="V274" s="1516"/>
      <c r="W274" s="1516"/>
      <c r="X274" s="1516"/>
      <c r="Y274" s="1516"/>
      <c r="Z274" s="1516"/>
      <c r="AA274" s="1516"/>
      <c r="AB274" s="1516"/>
      <c r="AC274" s="1516"/>
      <c r="AD274" s="1516"/>
      <c r="AE274" s="1516"/>
      <c r="AF274" s="1516"/>
      <c r="AG274" s="1516"/>
      <c r="AH274" s="1516"/>
      <c r="AI274" s="1516"/>
      <c r="AJ274" s="1516"/>
      <c r="AK274" s="1516"/>
      <c r="AL274" s="1516"/>
      <c r="AM274" s="1516"/>
      <c r="AN274" s="1516"/>
      <c r="AO274" s="1519">
        <f t="shared" si="37"/>
        <v>0</v>
      </c>
      <c r="AP274" s="1519">
        <f t="shared" si="42"/>
        <v>0</v>
      </c>
      <c r="AQ274" s="1520" t="str">
        <f t="shared" si="38"/>
        <v/>
      </c>
      <c r="AR274" s="1519">
        <f t="shared" si="39"/>
        <v>0</v>
      </c>
      <c r="AS274" s="1519">
        <f t="shared" si="43"/>
        <v>0</v>
      </c>
      <c r="AT274" s="1520" t="str">
        <f t="shared" si="40"/>
        <v/>
      </c>
      <c r="AU274" s="1519">
        <f t="shared" si="44"/>
        <v>0</v>
      </c>
      <c r="AV274" s="1519">
        <f t="shared" si="45"/>
        <v>0</v>
      </c>
      <c r="AW274" s="1520" t="str">
        <f t="shared" si="41"/>
        <v/>
      </c>
      <c r="AX274" s="1521"/>
      <c r="BC274" s="417"/>
      <c r="BD274" s="417"/>
      <c r="BE274" s="417"/>
      <c r="BF274" s="417"/>
      <c r="BG274" s="417"/>
      <c r="BH274" s="417"/>
      <c r="BI274" s="417"/>
      <c r="BJ274" s="417"/>
    </row>
    <row r="275" spans="1:62" s="418" customFormat="1" ht="13.5" hidden="1" customHeight="1">
      <c r="A275" s="1504">
        <f>'F5 ESTUDIANTES PREVENCIÓN'!D268</f>
        <v>0</v>
      </c>
      <c r="B275" s="1504">
        <f>'F5 ESTUDIANTES PREVENCIÓN'!A268</f>
        <v>0</v>
      </c>
      <c r="C275" s="1511">
        <f>'F5 ESTUDIANTES PREVENCIÓN'!F268</f>
        <v>0</v>
      </c>
      <c r="D275" s="1512">
        <f>'F5 ESTUDIANTES PREVENCIÓN'!G268</f>
        <v>0</v>
      </c>
      <c r="E275" s="1504">
        <f>'F5 ESTUDIANTES PREVENCIÓN'!K268</f>
        <v>0</v>
      </c>
      <c r="F275" s="1504">
        <f>'F5 ESTUDIANTES PREVENCIÓN'!J268</f>
        <v>0</v>
      </c>
      <c r="G275" s="1513">
        <f>'F5 ESTUDIANTES PREVENCIÓN'!L268</f>
        <v>0</v>
      </c>
      <c r="H275" s="1504">
        <f>'F5 ESTUDIANTES PREVENCIÓN'!M268</f>
        <v>0</v>
      </c>
      <c r="I275" s="1514">
        <f>'F5 ESTUDIANTES PREVENCIÓN'!N268</f>
        <v>0</v>
      </c>
      <c r="J275" s="1514">
        <f>'F5 ESTUDIANTES PREVENCIÓN'!O268</f>
        <v>0</v>
      </c>
      <c r="K275" s="1514">
        <f>'F5 ESTUDIANTES PREVENCIÓN'!P268</f>
        <v>0</v>
      </c>
      <c r="L275" s="1515">
        <f>'F5 ESTUDIANTES PREVENCIÓN'!Q268</f>
        <v>0</v>
      </c>
      <c r="M275" s="1511">
        <f>'F5 ESTUDIANTES PREVENCIÓN'!R268</f>
        <v>0</v>
      </c>
      <c r="N275" s="1504">
        <f>'F5 ESTUDIANTES PREVENCIÓN'!T268</f>
        <v>0</v>
      </c>
      <c r="O275" s="1504">
        <f>'F5 ESTUDIANTES PREVENCIÓN'!U268</f>
        <v>0</v>
      </c>
      <c r="P275" s="1504">
        <f>'F5 ESTUDIANTES PREVENCIÓN'!V268</f>
        <v>0</v>
      </c>
      <c r="Q275" s="1504">
        <f>'F5 ESTUDIANTES PREVENCIÓN'!AU268</f>
        <v>0</v>
      </c>
      <c r="R275" s="1516"/>
      <c r="S275" s="1517"/>
      <c r="T275" s="1516"/>
      <c r="U275" s="1518"/>
      <c r="V275" s="1516"/>
      <c r="W275" s="1516"/>
      <c r="X275" s="1516"/>
      <c r="Y275" s="1516"/>
      <c r="Z275" s="1516"/>
      <c r="AA275" s="1516"/>
      <c r="AB275" s="1516"/>
      <c r="AC275" s="1516"/>
      <c r="AD275" s="1516"/>
      <c r="AE275" s="1516"/>
      <c r="AF275" s="1516"/>
      <c r="AG275" s="1516"/>
      <c r="AH275" s="1516"/>
      <c r="AI275" s="1516"/>
      <c r="AJ275" s="1516"/>
      <c r="AK275" s="1516"/>
      <c r="AL275" s="1516"/>
      <c r="AM275" s="1516"/>
      <c r="AN275" s="1516"/>
      <c r="AO275" s="1519">
        <f t="shared" si="37"/>
        <v>0</v>
      </c>
      <c r="AP275" s="1519">
        <f t="shared" si="42"/>
        <v>0</v>
      </c>
      <c r="AQ275" s="1520" t="str">
        <f t="shared" si="38"/>
        <v/>
      </c>
      <c r="AR275" s="1519">
        <f t="shared" si="39"/>
        <v>0</v>
      </c>
      <c r="AS275" s="1519">
        <f t="shared" si="43"/>
        <v>0</v>
      </c>
      <c r="AT275" s="1520" t="str">
        <f t="shared" si="40"/>
        <v/>
      </c>
      <c r="AU275" s="1519">
        <f t="shared" si="44"/>
        <v>0</v>
      </c>
      <c r="AV275" s="1519">
        <f t="shared" si="45"/>
        <v>0</v>
      </c>
      <c r="AW275" s="1520" t="str">
        <f t="shared" si="41"/>
        <v/>
      </c>
      <c r="AX275" s="1521"/>
      <c r="BC275" s="417"/>
      <c r="BD275" s="417"/>
      <c r="BE275" s="417"/>
      <c r="BF275" s="417"/>
      <c r="BG275" s="417"/>
      <c r="BH275" s="417"/>
      <c r="BI275" s="417"/>
      <c r="BJ275" s="417"/>
    </row>
    <row r="276" spans="1:62" s="418" customFormat="1" ht="13.5" hidden="1" customHeight="1">
      <c r="A276" s="1504">
        <f>'F5 ESTUDIANTES PREVENCIÓN'!D269</f>
        <v>0</v>
      </c>
      <c r="B276" s="1504">
        <f>'F5 ESTUDIANTES PREVENCIÓN'!A269</f>
        <v>0</v>
      </c>
      <c r="C276" s="1511">
        <f>'F5 ESTUDIANTES PREVENCIÓN'!F269</f>
        <v>0</v>
      </c>
      <c r="D276" s="1512">
        <f>'F5 ESTUDIANTES PREVENCIÓN'!G269</f>
        <v>0</v>
      </c>
      <c r="E276" s="1504">
        <f>'F5 ESTUDIANTES PREVENCIÓN'!K269</f>
        <v>0</v>
      </c>
      <c r="F276" s="1504">
        <f>'F5 ESTUDIANTES PREVENCIÓN'!J269</f>
        <v>0</v>
      </c>
      <c r="G276" s="1513">
        <f>'F5 ESTUDIANTES PREVENCIÓN'!L269</f>
        <v>0</v>
      </c>
      <c r="H276" s="1504">
        <f>'F5 ESTUDIANTES PREVENCIÓN'!M269</f>
        <v>0</v>
      </c>
      <c r="I276" s="1514">
        <f>'F5 ESTUDIANTES PREVENCIÓN'!N269</f>
        <v>0</v>
      </c>
      <c r="J276" s="1514">
        <f>'F5 ESTUDIANTES PREVENCIÓN'!O269</f>
        <v>0</v>
      </c>
      <c r="K276" s="1514">
        <f>'F5 ESTUDIANTES PREVENCIÓN'!P269</f>
        <v>0</v>
      </c>
      <c r="L276" s="1515">
        <f>'F5 ESTUDIANTES PREVENCIÓN'!Q269</f>
        <v>0</v>
      </c>
      <c r="M276" s="1511">
        <f>'F5 ESTUDIANTES PREVENCIÓN'!R269</f>
        <v>0</v>
      </c>
      <c r="N276" s="1504">
        <f>'F5 ESTUDIANTES PREVENCIÓN'!T269</f>
        <v>0</v>
      </c>
      <c r="O276" s="1504">
        <f>'F5 ESTUDIANTES PREVENCIÓN'!U269</f>
        <v>0</v>
      </c>
      <c r="P276" s="1504">
        <f>'F5 ESTUDIANTES PREVENCIÓN'!V269</f>
        <v>0</v>
      </c>
      <c r="Q276" s="1504">
        <f>'F5 ESTUDIANTES PREVENCIÓN'!AU269</f>
        <v>0</v>
      </c>
      <c r="R276" s="1516"/>
      <c r="S276" s="1517"/>
      <c r="T276" s="1516"/>
      <c r="U276" s="1518"/>
      <c r="V276" s="1516"/>
      <c r="W276" s="1516"/>
      <c r="X276" s="1516"/>
      <c r="Y276" s="1516"/>
      <c r="Z276" s="1516"/>
      <c r="AA276" s="1516"/>
      <c r="AB276" s="1516"/>
      <c r="AC276" s="1516"/>
      <c r="AD276" s="1516"/>
      <c r="AE276" s="1516"/>
      <c r="AF276" s="1516"/>
      <c r="AG276" s="1516"/>
      <c r="AH276" s="1516"/>
      <c r="AI276" s="1516"/>
      <c r="AJ276" s="1516"/>
      <c r="AK276" s="1516"/>
      <c r="AL276" s="1516"/>
      <c r="AM276" s="1516"/>
      <c r="AN276" s="1516"/>
      <c r="AO276" s="1519">
        <f t="shared" si="37"/>
        <v>0</v>
      </c>
      <c r="AP276" s="1519">
        <f t="shared" si="42"/>
        <v>0</v>
      </c>
      <c r="AQ276" s="1520" t="str">
        <f t="shared" si="38"/>
        <v/>
      </c>
      <c r="AR276" s="1519">
        <f t="shared" si="39"/>
        <v>0</v>
      </c>
      <c r="AS276" s="1519">
        <f t="shared" si="43"/>
        <v>0</v>
      </c>
      <c r="AT276" s="1520" t="str">
        <f t="shared" si="40"/>
        <v/>
      </c>
      <c r="AU276" s="1519">
        <f t="shared" si="44"/>
        <v>0</v>
      </c>
      <c r="AV276" s="1519">
        <f t="shared" si="45"/>
        <v>0</v>
      </c>
      <c r="AW276" s="1520" t="str">
        <f t="shared" si="41"/>
        <v/>
      </c>
      <c r="AX276" s="1521"/>
      <c r="BC276" s="417"/>
      <c r="BD276" s="417"/>
      <c r="BE276" s="417"/>
      <c r="BF276" s="417"/>
      <c r="BG276" s="417"/>
      <c r="BH276" s="417"/>
      <c r="BI276" s="417"/>
      <c r="BJ276" s="417"/>
    </row>
    <row r="277" spans="1:62" s="418" customFormat="1" ht="13.5" hidden="1" customHeight="1">
      <c r="A277" s="1504">
        <f>'F5 ESTUDIANTES PREVENCIÓN'!D270</f>
        <v>0</v>
      </c>
      <c r="B277" s="1504">
        <f>'F5 ESTUDIANTES PREVENCIÓN'!A270</f>
        <v>0</v>
      </c>
      <c r="C277" s="1511">
        <f>'F5 ESTUDIANTES PREVENCIÓN'!F270</f>
        <v>0</v>
      </c>
      <c r="D277" s="1512">
        <f>'F5 ESTUDIANTES PREVENCIÓN'!G270</f>
        <v>0</v>
      </c>
      <c r="E277" s="1504">
        <f>'F5 ESTUDIANTES PREVENCIÓN'!K270</f>
        <v>0</v>
      </c>
      <c r="F277" s="1504">
        <f>'F5 ESTUDIANTES PREVENCIÓN'!J270</f>
        <v>0</v>
      </c>
      <c r="G277" s="1513">
        <f>'F5 ESTUDIANTES PREVENCIÓN'!L270</f>
        <v>0</v>
      </c>
      <c r="H277" s="1504">
        <f>'F5 ESTUDIANTES PREVENCIÓN'!M270</f>
        <v>0</v>
      </c>
      <c r="I277" s="1514">
        <f>'F5 ESTUDIANTES PREVENCIÓN'!N270</f>
        <v>0</v>
      </c>
      <c r="J277" s="1514">
        <f>'F5 ESTUDIANTES PREVENCIÓN'!O270</f>
        <v>0</v>
      </c>
      <c r="K277" s="1514">
        <f>'F5 ESTUDIANTES PREVENCIÓN'!P270</f>
        <v>0</v>
      </c>
      <c r="L277" s="1515">
        <f>'F5 ESTUDIANTES PREVENCIÓN'!Q270</f>
        <v>0</v>
      </c>
      <c r="M277" s="1511">
        <f>'F5 ESTUDIANTES PREVENCIÓN'!R270</f>
        <v>0</v>
      </c>
      <c r="N277" s="1504">
        <f>'F5 ESTUDIANTES PREVENCIÓN'!T270</f>
        <v>0</v>
      </c>
      <c r="O277" s="1504">
        <f>'F5 ESTUDIANTES PREVENCIÓN'!U270</f>
        <v>0</v>
      </c>
      <c r="P277" s="1504">
        <f>'F5 ESTUDIANTES PREVENCIÓN'!V270</f>
        <v>0</v>
      </c>
      <c r="Q277" s="1504">
        <f>'F5 ESTUDIANTES PREVENCIÓN'!AU270</f>
        <v>0</v>
      </c>
      <c r="R277" s="1516"/>
      <c r="S277" s="1517"/>
      <c r="T277" s="1516"/>
      <c r="U277" s="1518"/>
      <c r="V277" s="1516"/>
      <c r="W277" s="1516"/>
      <c r="X277" s="1516"/>
      <c r="Y277" s="1516"/>
      <c r="Z277" s="1516"/>
      <c r="AA277" s="1516"/>
      <c r="AB277" s="1516"/>
      <c r="AC277" s="1516"/>
      <c r="AD277" s="1516"/>
      <c r="AE277" s="1516"/>
      <c r="AF277" s="1516"/>
      <c r="AG277" s="1516"/>
      <c r="AH277" s="1516"/>
      <c r="AI277" s="1516"/>
      <c r="AJ277" s="1516"/>
      <c r="AK277" s="1516"/>
      <c r="AL277" s="1516"/>
      <c r="AM277" s="1516"/>
      <c r="AN277" s="1516"/>
      <c r="AO277" s="1519">
        <f t="shared" si="37"/>
        <v>0</v>
      </c>
      <c r="AP277" s="1519">
        <f t="shared" si="42"/>
        <v>0</v>
      </c>
      <c r="AQ277" s="1520" t="str">
        <f t="shared" si="38"/>
        <v/>
      </c>
      <c r="AR277" s="1519">
        <f t="shared" si="39"/>
        <v>0</v>
      </c>
      <c r="AS277" s="1519">
        <f t="shared" si="43"/>
        <v>0</v>
      </c>
      <c r="AT277" s="1520" t="str">
        <f t="shared" si="40"/>
        <v/>
      </c>
      <c r="AU277" s="1519">
        <f t="shared" si="44"/>
        <v>0</v>
      </c>
      <c r="AV277" s="1519">
        <f t="shared" si="45"/>
        <v>0</v>
      </c>
      <c r="AW277" s="1520" t="str">
        <f t="shared" si="41"/>
        <v/>
      </c>
      <c r="AX277" s="1521"/>
      <c r="BC277" s="417"/>
      <c r="BD277" s="417"/>
      <c r="BE277" s="417"/>
      <c r="BF277" s="417"/>
      <c r="BG277" s="417"/>
      <c r="BH277" s="417"/>
      <c r="BI277" s="417"/>
      <c r="BJ277" s="417"/>
    </row>
    <row r="278" spans="1:62" s="418" customFormat="1" ht="13.5" hidden="1" customHeight="1">
      <c r="A278" s="1504">
        <f>'F5 ESTUDIANTES PREVENCIÓN'!D271</f>
        <v>0</v>
      </c>
      <c r="B278" s="1504">
        <f>'F5 ESTUDIANTES PREVENCIÓN'!A271</f>
        <v>0</v>
      </c>
      <c r="C278" s="1511">
        <f>'F5 ESTUDIANTES PREVENCIÓN'!F271</f>
        <v>0</v>
      </c>
      <c r="D278" s="1512">
        <f>'F5 ESTUDIANTES PREVENCIÓN'!G271</f>
        <v>0</v>
      </c>
      <c r="E278" s="1504">
        <f>'F5 ESTUDIANTES PREVENCIÓN'!K271</f>
        <v>0</v>
      </c>
      <c r="F278" s="1504">
        <f>'F5 ESTUDIANTES PREVENCIÓN'!J271</f>
        <v>0</v>
      </c>
      <c r="G278" s="1513">
        <f>'F5 ESTUDIANTES PREVENCIÓN'!L271</f>
        <v>0</v>
      </c>
      <c r="H278" s="1504">
        <f>'F5 ESTUDIANTES PREVENCIÓN'!M271</f>
        <v>0</v>
      </c>
      <c r="I278" s="1514">
        <f>'F5 ESTUDIANTES PREVENCIÓN'!N271</f>
        <v>0</v>
      </c>
      <c r="J278" s="1514">
        <f>'F5 ESTUDIANTES PREVENCIÓN'!O271</f>
        <v>0</v>
      </c>
      <c r="K278" s="1514">
        <f>'F5 ESTUDIANTES PREVENCIÓN'!P271</f>
        <v>0</v>
      </c>
      <c r="L278" s="1515">
        <f>'F5 ESTUDIANTES PREVENCIÓN'!Q271</f>
        <v>0</v>
      </c>
      <c r="M278" s="1511">
        <f>'F5 ESTUDIANTES PREVENCIÓN'!R271</f>
        <v>0</v>
      </c>
      <c r="N278" s="1504">
        <f>'F5 ESTUDIANTES PREVENCIÓN'!T271</f>
        <v>0</v>
      </c>
      <c r="O278" s="1504">
        <f>'F5 ESTUDIANTES PREVENCIÓN'!U271</f>
        <v>0</v>
      </c>
      <c r="P278" s="1504">
        <f>'F5 ESTUDIANTES PREVENCIÓN'!V271</f>
        <v>0</v>
      </c>
      <c r="Q278" s="1504">
        <f>'F5 ESTUDIANTES PREVENCIÓN'!AU271</f>
        <v>0</v>
      </c>
      <c r="R278" s="1516"/>
      <c r="S278" s="1517"/>
      <c r="T278" s="1516"/>
      <c r="U278" s="1518"/>
      <c r="V278" s="1516"/>
      <c r="W278" s="1516"/>
      <c r="X278" s="1516"/>
      <c r="Y278" s="1516"/>
      <c r="Z278" s="1516"/>
      <c r="AA278" s="1516"/>
      <c r="AB278" s="1516"/>
      <c r="AC278" s="1516"/>
      <c r="AD278" s="1516"/>
      <c r="AE278" s="1516"/>
      <c r="AF278" s="1516"/>
      <c r="AG278" s="1516"/>
      <c r="AH278" s="1516"/>
      <c r="AI278" s="1516"/>
      <c r="AJ278" s="1516"/>
      <c r="AK278" s="1516"/>
      <c r="AL278" s="1516"/>
      <c r="AM278" s="1516"/>
      <c r="AN278" s="1516"/>
      <c r="AO278" s="1519">
        <f t="shared" si="37"/>
        <v>0</v>
      </c>
      <c r="AP278" s="1519">
        <f t="shared" si="42"/>
        <v>0</v>
      </c>
      <c r="AQ278" s="1520" t="str">
        <f t="shared" si="38"/>
        <v/>
      </c>
      <c r="AR278" s="1519">
        <f t="shared" si="39"/>
        <v>0</v>
      </c>
      <c r="AS278" s="1519">
        <f t="shared" si="43"/>
        <v>0</v>
      </c>
      <c r="AT278" s="1520" t="str">
        <f t="shared" si="40"/>
        <v/>
      </c>
      <c r="AU278" s="1519">
        <f t="shared" si="44"/>
        <v>0</v>
      </c>
      <c r="AV278" s="1519">
        <f t="shared" si="45"/>
        <v>0</v>
      </c>
      <c r="AW278" s="1520" t="str">
        <f t="shared" si="41"/>
        <v/>
      </c>
      <c r="AX278" s="1521"/>
      <c r="BC278" s="417"/>
      <c r="BD278" s="417"/>
      <c r="BE278" s="417"/>
      <c r="BF278" s="417"/>
      <c r="BG278" s="417"/>
      <c r="BH278" s="417"/>
      <c r="BI278" s="417"/>
      <c r="BJ278" s="417"/>
    </row>
    <row r="279" spans="1:62" s="418" customFormat="1" ht="13.5" hidden="1" customHeight="1">
      <c r="A279" s="1504">
        <f>'F5 ESTUDIANTES PREVENCIÓN'!D272</f>
        <v>0</v>
      </c>
      <c r="B279" s="1504">
        <f>'F5 ESTUDIANTES PREVENCIÓN'!A272</f>
        <v>0</v>
      </c>
      <c r="C279" s="1511">
        <f>'F5 ESTUDIANTES PREVENCIÓN'!F272</f>
        <v>0</v>
      </c>
      <c r="D279" s="1512">
        <f>'F5 ESTUDIANTES PREVENCIÓN'!G272</f>
        <v>0</v>
      </c>
      <c r="E279" s="1504">
        <f>'F5 ESTUDIANTES PREVENCIÓN'!K272</f>
        <v>0</v>
      </c>
      <c r="F279" s="1504">
        <f>'F5 ESTUDIANTES PREVENCIÓN'!J272</f>
        <v>0</v>
      </c>
      <c r="G279" s="1513">
        <f>'F5 ESTUDIANTES PREVENCIÓN'!L272</f>
        <v>0</v>
      </c>
      <c r="H279" s="1504">
        <f>'F5 ESTUDIANTES PREVENCIÓN'!M272</f>
        <v>0</v>
      </c>
      <c r="I279" s="1514">
        <f>'F5 ESTUDIANTES PREVENCIÓN'!N272</f>
        <v>0</v>
      </c>
      <c r="J279" s="1514">
        <f>'F5 ESTUDIANTES PREVENCIÓN'!O272</f>
        <v>0</v>
      </c>
      <c r="K279" s="1514">
        <f>'F5 ESTUDIANTES PREVENCIÓN'!P272</f>
        <v>0</v>
      </c>
      <c r="L279" s="1515">
        <f>'F5 ESTUDIANTES PREVENCIÓN'!Q272</f>
        <v>0</v>
      </c>
      <c r="M279" s="1511">
        <f>'F5 ESTUDIANTES PREVENCIÓN'!R272</f>
        <v>0</v>
      </c>
      <c r="N279" s="1504">
        <f>'F5 ESTUDIANTES PREVENCIÓN'!T272</f>
        <v>0</v>
      </c>
      <c r="O279" s="1504">
        <f>'F5 ESTUDIANTES PREVENCIÓN'!U272</f>
        <v>0</v>
      </c>
      <c r="P279" s="1504">
        <f>'F5 ESTUDIANTES PREVENCIÓN'!V272</f>
        <v>0</v>
      </c>
      <c r="Q279" s="1504">
        <f>'F5 ESTUDIANTES PREVENCIÓN'!AU272</f>
        <v>0</v>
      </c>
      <c r="R279" s="1516"/>
      <c r="S279" s="1517"/>
      <c r="T279" s="1516"/>
      <c r="U279" s="1518"/>
      <c r="V279" s="1516"/>
      <c r="W279" s="1516"/>
      <c r="X279" s="1516"/>
      <c r="Y279" s="1516"/>
      <c r="Z279" s="1516"/>
      <c r="AA279" s="1516"/>
      <c r="AB279" s="1516"/>
      <c r="AC279" s="1516"/>
      <c r="AD279" s="1516"/>
      <c r="AE279" s="1516"/>
      <c r="AF279" s="1516"/>
      <c r="AG279" s="1516"/>
      <c r="AH279" s="1516"/>
      <c r="AI279" s="1516"/>
      <c r="AJ279" s="1516"/>
      <c r="AK279" s="1516"/>
      <c r="AL279" s="1516"/>
      <c r="AM279" s="1516"/>
      <c r="AN279" s="1516"/>
      <c r="AO279" s="1519">
        <f t="shared" si="37"/>
        <v>0</v>
      </c>
      <c r="AP279" s="1519">
        <f t="shared" si="42"/>
        <v>0</v>
      </c>
      <c r="AQ279" s="1520" t="str">
        <f t="shared" si="38"/>
        <v/>
      </c>
      <c r="AR279" s="1519">
        <f t="shared" si="39"/>
        <v>0</v>
      </c>
      <c r="AS279" s="1519">
        <f t="shared" si="43"/>
        <v>0</v>
      </c>
      <c r="AT279" s="1520" t="str">
        <f t="shared" si="40"/>
        <v/>
      </c>
      <c r="AU279" s="1519">
        <f t="shared" si="44"/>
        <v>0</v>
      </c>
      <c r="AV279" s="1519">
        <f t="shared" si="45"/>
        <v>0</v>
      </c>
      <c r="AW279" s="1520" t="str">
        <f t="shared" si="41"/>
        <v/>
      </c>
      <c r="AX279" s="1521"/>
      <c r="BC279" s="417"/>
      <c r="BD279" s="417"/>
      <c r="BE279" s="417"/>
      <c r="BF279" s="417"/>
      <c r="BG279" s="417"/>
      <c r="BH279" s="417"/>
      <c r="BI279" s="417"/>
      <c r="BJ279" s="417"/>
    </row>
    <row r="280" spans="1:62" s="418" customFormat="1" ht="13.5" hidden="1" customHeight="1">
      <c r="A280" s="1504">
        <f>'F5 ESTUDIANTES PREVENCIÓN'!D273</f>
        <v>0</v>
      </c>
      <c r="B280" s="1504">
        <f>'F5 ESTUDIANTES PREVENCIÓN'!A273</f>
        <v>0</v>
      </c>
      <c r="C280" s="1511">
        <f>'F5 ESTUDIANTES PREVENCIÓN'!F273</f>
        <v>0</v>
      </c>
      <c r="D280" s="1512">
        <f>'F5 ESTUDIANTES PREVENCIÓN'!G273</f>
        <v>0</v>
      </c>
      <c r="E280" s="1504">
        <f>'F5 ESTUDIANTES PREVENCIÓN'!K273</f>
        <v>0</v>
      </c>
      <c r="F280" s="1504">
        <f>'F5 ESTUDIANTES PREVENCIÓN'!J273</f>
        <v>0</v>
      </c>
      <c r="G280" s="1513">
        <f>'F5 ESTUDIANTES PREVENCIÓN'!L273</f>
        <v>0</v>
      </c>
      <c r="H280" s="1504">
        <f>'F5 ESTUDIANTES PREVENCIÓN'!M273</f>
        <v>0</v>
      </c>
      <c r="I280" s="1514">
        <f>'F5 ESTUDIANTES PREVENCIÓN'!N273</f>
        <v>0</v>
      </c>
      <c r="J280" s="1514">
        <f>'F5 ESTUDIANTES PREVENCIÓN'!O273</f>
        <v>0</v>
      </c>
      <c r="K280" s="1514">
        <f>'F5 ESTUDIANTES PREVENCIÓN'!P273</f>
        <v>0</v>
      </c>
      <c r="L280" s="1515">
        <f>'F5 ESTUDIANTES PREVENCIÓN'!Q273</f>
        <v>0</v>
      </c>
      <c r="M280" s="1511">
        <f>'F5 ESTUDIANTES PREVENCIÓN'!R273</f>
        <v>0</v>
      </c>
      <c r="N280" s="1504">
        <f>'F5 ESTUDIANTES PREVENCIÓN'!T273</f>
        <v>0</v>
      </c>
      <c r="O280" s="1504">
        <f>'F5 ESTUDIANTES PREVENCIÓN'!U273</f>
        <v>0</v>
      </c>
      <c r="P280" s="1504">
        <f>'F5 ESTUDIANTES PREVENCIÓN'!V273</f>
        <v>0</v>
      </c>
      <c r="Q280" s="1504">
        <f>'F5 ESTUDIANTES PREVENCIÓN'!AU273</f>
        <v>0</v>
      </c>
      <c r="R280" s="1516"/>
      <c r="S280" s="1517"/>
      <c r="T280" s="1516"/>
      <c r="U280" s="1518"/>
      <c r="V280" s="1516"/>
      <c r="W280" s="1516"/>
      <c r="X280" s="1516"/>
      <c r="Y280" s="1516"/>
      <c r="Z280" s="1516"/>
      <c r="AA280" s="1516"/>
      <c r="AB280" s="1516"/>
      <c r="AC280" s="1516"/>
      <c r="AD280" s="1516"/>
      <c r="AE280" s="1516"/>
      <c r="AF280" s="1516"/>
      <c r="AG280" s="1516"/>
      <c r="AH280" s="1516"/>
      <c r="AI280" s="1516"/>
      <c r="AJ280" s="1516"/>
      <c r="AK280" s="1516"/>
      <c r="AL280" s="1516"/>
      <c r="AM280" s="1516"/>
      <c r="AN280" s="1516"/>
      <c r="AO280" s="1519">
        <f t="shared" si="37"/>
        <v>0</v>
      </c>
      <c r="AP280" s="1519">
        <f t="shared" si="42"/>
        <v>0</v>
      </c>
      <c r="AQ280" s="1520" t="str">
        <f t="shared" si="38"/>
        <v/>
      </c>
      <c r="AR280" s="1519">
        <f t="shared" si="39"/>
        <v>0</v>
      </c>
      <c r="AS280" s="1519">
        <f t="shared" si="43"/>
        <v>0</v>
      </c>
      <c r="AT280" s="1520" t="str">
        <f t="shared" si="40"/>
        <v/>
      </c>
      <c r="AU280" s="1519">
        <f t="shared" si="44"/>
        <v>0</v>
      </c>
      <c r="AV280" s="1519">
        <f t="shared" si="45"/>
        <v>0</v>
      </c>
      <c r="AW280" s="1520" t="str">
        <f t="shared" si="41"/>
        <v/>
      </c>
      <c r="AX280" s="1521"/>
      <c r="BC280" s="417"/>
      <c r="BD280" s="417"/>
      <c r="BE280" s="417"/>
      <c r="BF280" s="417"/>
      <c r="BG280" s="417"/>
      <c r="BH280" s="417"/>
      <c r="BI280" s="417"/>
      <c r="BJ280" s="417"/>
    </row>
    <row r="281" spans="1:62" s="418" customFormat="1" ht="13.5" hidden="1" customHeight="1">
      <c r="A281" s="1504">
        <f>'F5 ESTUDIANTES PREVENCIÓN'!D274</f>
        <v>0</v>
      </c>
      <c r="B281" s="1504">
        <f>'F5 ESTUDIANTES PREVENCIÓN'!A274</f>
        <v>0</v>
      </c>
      <c r="C281" s="1511">
        <f>'F5 ESTUDIANTES PREVENCIÓN'!F274</f>
        <v>0</v>
      </c>
      <c r="D281" s="1512">
        <f>'F5 ESTUDIANTES PREVENCIÓN'!G274</f>
        <v>0</v>
      </c>
      <c r="E281" s="1504">
        <f>'F5 ESTUDIANTES PREVENCIÓN'!K274</f>
        <v>0</v>
      </c>
      <c r="F281" s="1504">
        <f>'F5 ESTUDIANTES PREVENCIÓN'!J274</f>
        <v>0</v>
      </c>
      <c r="G281" s="1513">
        <f>'F5 ESTUDIANTES PREVENCIÓN'!L274</f>
        <v>0</v>
      </c>
      <c r="H281" s="1504">
        <f>'F5 ESTUDIANTES PREVENCIÓN'!M274</f>
        <v>0</v>
      </c>
      <c r="I281" s="1514">
        <f>'F5 ESTUDIANTES PREVENCIÓN'!N274</f>
        <v>0</v>
      </c>
      <c r="J281" s="1514">
        <f>'F5 ESTUDIANTES PREVENCIÓN'!O274</f>
        <v>0</v>
      </c>
      <c r="K281" s="1514">
        <f>'F5 ESTUDIANTES PREVENCIÓN'!P274</f>
        <v>0</v>
      </c>
      <c r="L281" s="1515">
        <f>'F5 ESTUDIANTES PREVENCIÓN'!Q274</f>
        <v>0</v>
      </c>
      <c r="M281" s="1511">
        <f>'F5 ESTUDIANTES PREVENCIÓN'!R274</f>
        <v>0</v>
      </c>
      <c r="N281" s="1504">
        <f>'F5 ESTUDIANTES PREVENCIÓN'!T274</f>
        <v>0</v>
      </c>
      <c r="O281" s="1504">
        <f>'F5 ESTUDIANTES PREVENCIÓN'!U274</f>
        <v>0</v>
      </c>
      <c r="P281" s="1504">
        <f>'F5 ESTUDIANTES PREVENCIÓN'!V274</f>
        <v>0</v>
      </c>
      <c r="Q281" s="1504">
        <f>'F5 ESTUDIANTES PREVENCIÓN'!AU274</f>
        <v>0</v>
      </c>
      <c r="R281" s="1516"/>
      <c r="S281" s="1517"/>
      <c r="T281" s="1516"/>
      <c r="U281" s="1518"/>
      <c r="V281" s="1516"/>
      <c r="W281" s="1516"/>
      <c r="X281" s="1516"/>
      <c r="Y281" s="1516"/>
      <c r="Z281" s="1516"/>
      <c r="AA281" s="1516"/>
      <c r="AB281" s="1516"/>
      <c r="AC281" s="1516"/>
      <c r="AD281" s="1516"/>
      <c r="AE281" s="1516"/>
      <c r="AF281" s="1516"/>
      <c r="AG281" s="1516"/>
      <c r="AH281" s="1516"/>
      <c r="AI281" s="1516"/>
      <c r="AJ281" s="1516"/>
      <c r="AK281" s="1516"/>
      <c r="AL281" s="1516"/>
      <c r="AM281" s="1516"/>
      <c r="AN281" s="1516"/>
      <c r="AO281" s="1519">
        <f t="shared" si="37"/>
        <v>0</v>
      </c>
      <c r="AP281" s="1519">
        <f t="shared" si="42"/>
        <v>0</v>
      </c>
      <c r="AQ281" s="1520" t="str">
        <f t="shared" si="38"/>
        <v/>
      </c>
      <c r="AR281" s="1519">
        <f t="shared" si="39"/>
        <v>0</v>
      </c>
      <c r="AS281" s="1519">
        <f t="shared" si="43"/>
        <v>0</v>
      </c>
      <c r="AT281" s="1520" t="str">
        <f t="shared" si="40"/>
        <v/>
      </c>
      <c r="AU281" s="1519">
        <f t="shared" si="44"/>
        <v>0</v>
      </c>
      <c r="AV281" s="1519">
        <f t="shared" si="45"/>
        <v>0</v>
      </c>
      <c r="AW281" s="1520" t="str">
        <f t="shared" si="41"/>
        <v/>
      </c>
      <c r="AX281" s="1521"/>
      <c r="BC281" s="417"/>
      <c r="BD281" s="417"/>
      <c r="BE281" s="417"/>
      <c r="BF281" s="417"/>
      <c r="BG281" s="417"/>
      <c r="BH281" s="417"/>
      <c r="BI281" s="417"/>
      <c r="BJ281" s="417"/>
    </row>
    <row r="282" spans="1:62" s="418" customFormat="1" ht="13.5" hidden="1" customHeight="1">
      <c r="A282" s="1504">
        <f>'F5 ESTUDIANTES PREVENCIÓN'!D275</f>
        <v>0</v>
      </c>
      <c r="B282" s="1504">
        <f>'F5 ESTUDIANTES PREVENCIÓN'!A275</f>
        <v>0</v>
      </c>
      <c r="C282" s="1511">
        <f>'F5 ESTUDIANTES PREVENCIÓN'!F275</f>
        <v>0</v>
      </c>
      <c r="D282" s="1512">
        <f>'F5 ESTUDIANTES PREVENCIÓN'!G275</f>
        <v>0</v>
      </c>
      <c r="E282" s="1504">
        <f>'F5 ESTUDIANTES PREVENCIÓN'!K275</f>
        <v>0</v>
      </c>
      <c r="F282" s="1504">
        <f>'F5 ESTUDIANTES PREVENCIÓN'!J275</f>
        <v>0</v>
      </c>
      <c r="G282" s="1513">
        <f>'F5 ESTUDIANTES PREVENCIÓN'!L275</f>
        <v>0</v>
      </c>
      <c r="H282" s="1504">
        <f>'F5 ESTUDIANTES PREVENCIÓN'!M275</f>
        <v>0</v>
      </c>
      <c r="I282" s="1514">
        <f>'F5 ESTUDIANTES PREVENCIÓN'!N275</f>
        <v>0</v>
      </c>
      <c r="J282" s="1514">
        <f>'F5 ESTUDIANTES PREVENCIÓN'!O275</f>
        <v>0</v>
      </c>
      <c r="K282" s="1514">
        <f>'F5 ESTUDIANTES PREVENCIÓN'!P275</f>
        <v>0</v>
      </c>
      <c r="L282" s="1515">
        <f>'F5 ESTUDIANTES PREVENCIÓN'!Q275</f>
        <v>0</v>
      </c>
      <c r="M282" s="1511">
        <f>'F5 ESTUDIANTES PREVENCIÓN'!R275</f>
        <v>0</v>
      </c>
      <c r="N282" s="1504">
        <f>'F5 ESTUDIANTES PREVENCIÓN'!T275</f>
        <v>0</v>
      </c>
      <c r="O282" s="1504">
        <f>'F5 ESTUDIANTES PREVENCIÓN'!U275</f>
        <v>0</v>
      </c>
      <c r="P282" s="1504">
        <f>'F5 ESTUDIANTES PREVENCIÓN'!V275</f>
        <v>0</v>
      </c>
      <c r="Q282" s="1504">
        <f>'F5 ESTUDIANTES PREVENCIÓN'!AU275</f>
        <v>0</v>
      </c>
      <c r="R282" s="1516"/>
      <c r="S282" s="1517"/>
      <c r="T282" s="1516"/>
      <c r="U282" s="1518"/>
      <c r="V282" s="1516"/>
      <c r="W282" s="1516"/>
      <c r="X282" s="1516"/>
      <c r="Y282" s="1516"/>
      <c r="Z282" s="1516"/>
      <c r="AA282" s="1516"/>
      <c r="AB282" s="1516"/>
      <c r="AC282" s="1516"/>
      <c r="AD282" s="1516"/>
      <c r="AE282" s="1516"/>
      <c r="AF282" s="1516"/>
      <c r="AG282" s="1516"/>
      <c r="AH282" s="1516"/>
      <c r="AI282" s="1516"/>
      <c r="AJ282" s="1516"/>
      <c r="AK282" s="1516"/>
      <c r="AL282" s="1516"/>
      <c r="AM282" s="1516"/>
      <c r="AN282" s="1516"/>
      <c r="AO282" s="1519">
        <f t="shared" si="37"/>
        <v>0</v>
      </c>
      <c r="AP282" s="1519">
        <f t="shared" si="42"/>
        <v>0</v>
      </c>
      <c r="AQ282" s="1520" t="str">
        <f t="shared" si="38"/>
        <v/>
      </c>
      <c r="AR282" s="1519">
        <f t="shared" si="39"/>
        <v>0</v>
      </c>
      <c r="AS282" s="1519">
        <f t="shared" si="43"/>
        <v>0</v>
      </c>
      <c r="AT282" s="1520" t="str">
        <f t="shared" si="40"/>
        <v/>
      </c>
      <c r="AU282" s="1519">
        <f t="shared" si="44"/>
        <v>0</v>
      </c>
      <c r="AV282" s="1519">
        <f t="shared" si="45"/>
        <v>0</v>
      </c>
      <c r="AW282" s="1520" t="str">
        <f t="shared" si="41"/>
        <v/>
      </c>
      <c r="AX282" s="1521"/>
      <c r="BC282" s="417"/>
      <c r="BD282" s="417"/>
      <c r="BE282" s="417"/>
      <c r="BF282" s="417"/>
      <c r="BG282" s="417"/>
      <c r="BH282" s="417"/>
      <c r="BI282" s="417"/>
      <c r="BJ282" s="417"/>
    </row>
    <row r="283" spans="1:62" s="418" customFormat="1" ht="13.5" hidden="1" customHeight="1">
      <c r="A283" s="1504">
        <f>'F5 ESTUDIANTES PREVENCIÓN'!D276</f>
        <v>0</v>
      </c>
      <c r="B283" s="1504">
        <f>'F5 ESTUDIANTES PREVENCIÓN'!A276</f>
        <v>0</v>
      </c>
      <c r="C283" s="1511">
        <f>'F5 ESTUDIANTES PREVENCIÓN'!F276</f>
        <v>0</v>
      </c>
      <c r="D283" s="1512">
        <f>'F5 ESTUDIANTES PREVENCIÓN'!G276</f>
        <v>0</v>
      </c>
      <c r="E283" s="1504">
        <f>'F5 ESTUDIANTES PREVENCIÓN'!K276</f>
        <v>0</v>
      </c>
      <c r="F283" s="1504">
        <f>'F5 ESTUDIANTES PREVENCIÓN'!J276</f>
        <v>0</v>
      </c>
      <c r="G283" s="1513">
        <f>'F5 ESTUDIANTES PREVENCIÓN'!L276</f>
        <v>0</v>
      </c>
      <c r="H283" s="1504">
        <f>'F5 ESTUDIANTES PREVENCIÓN'!M276</f>
        <v>0</v>
      </c>
      <c r="I283" s="1514">
        <f>'F5 ESTUDIANTES PREVENCIÓN'!N276</f>
        <v>0</v>
      </c>
      <c r="J283" s="1514">
        <f>'F5 ESTUDIANTES PREVENCIÓN'!O276</f>
        <v>0</v>
      </c>
      <c r="K283" s="1514">
        <f>'F5 ESTUDIANTES PREVENCIÓN'!P276</f>
        <v>0</v>
      </c>
      <c r="L283" s="1515">
        <f>'F5 ESTUDIANTES PREVENCIÓN'!Q276</f>
        <v>0</v>
      </c>
      <c r="M283" s="1511">
        <f>'F5 ESTUDIANTES PREVENCIÓN'!R276</f>
        <v>0</v>
      </c>
      <c r="N283" s="1504">
        <f>'F5 ESTUDIANTES PREVENCIÓN'!T276</f>
        <v>0</v>
      </c>
      <c r="O283" s="1504">
        <f>'F5 ESTUDIANTES PREVENCIÓN'!U276</f>
        <v>0</v>
      </c>
      <c r="P283" s="1504">
        <f>'F5 ESTUDIANTES PREVENCIÓN'!V276</f>
        <v>0</v>
      </c>
      <c r="Q283" s="1504">
        <f>'F5 ESTUDIANTES PREVENCIÓN'!AU276</f>
        <v>0</v>
      </c>
      <c r="R283" s="1516"/>
      <c r="S283" s="1517"/>
      <c r="T283" s="1516"/>
      <c r="U283" s="1518"/>
      <c r="V283" s="1516"/>
      <c r="W283" s="1516"/>
      <c r="X283" s="1516"/>
      <c r="Y283" s="1516"/>
      <c r="Z283" s="1516"/>
      <c r="AA283" s="1516"/>
      <c r="AB283" s="1516"/>
      <c r="AC283" s="1516"/>
      <c r="AD283" s="1516"/>
      <c r="AE283" s="1516"/>
      <c r="AF283" s="1516"/>
      <c r="AG283" s="1516"/>
      <c r="AH283" s="1516"/>
      <c r="AI283" s="1516"/>
      <c r="AJ283" s="1516"/>
      <c r="AK283" s="1516"/>
      <c r="AL283" s="1516"/>
      <c r="AM283" s="1516"/>
      <c r="AN283" s="1516"/>
      <c r="AO283" s="1519">
        <f t="shared" si="37"/>
        <v>0</v>
      </c>
      <c r="AP283" s="1519">
        <f t="shared" si="42"/>
        <v>0</v>
      </c>
      <c r="AQ283" s="1520" t="str">
        <f t="shared" si="38"/>
        <v/>
      </c>
      <c r="AR283" s="1519">
        <f t="shared" si="39"/>
        <v>0</v>
      </c>
      <c r="AS283" s="1519">
        <f t="shared" si="43"/>
        <v>0</v>
      </c>
      <c r="AT283" s="1520" t="str">
        <f t="shared" si="40"/>
        <v/>
      </c>
      <c r="AU283" s="1519">
        <f t="shared" si="44"/>
        <v>0</v>
      </c>
      <c r="AV283" s="1519">
        <f t="shared" si="45"/>
        <v>0</v>
      </c>
      <c r="AW283" s="1520" t="str">
        <f t="shared" si="41"/>
        <v/>
      </c>
      <c r="AX283" s="1521"/>
      <c r="BC283" s="417"/>
      <c r="BD283" s="417"/>
      <c r="BE283" s="417"/>
      <c r="BF283" s="417"/>
      <c r="BG283" s="417"/>
      <c r="BH283" s="417"/>
      <c r="BI283" s="417"/>
      <c r="BJ283" s="417"/>
    </row>
    <row r="284" spans="1:62" s="418" customFormat="1" ht="13.5" hidden="1" customHeight="1">
      <c r="A284" s="1504">
        <f>'F5 ESTUDIANTES PREVENCIÓN'!D277</f>
        <v>0</v>
      </c>
      <c r="B284" s="1504">
        <f>'F5 ESTUDIANTES PREVENCIÓN'!A277</f>
        <v>0</v>
      </c>
      <c r="C284" s="1511">
        <f>'F5 ESTUDIANTES PREVENCIÓN'!F277</f>
        <v>0</v>
      </c>
      <c r="D284" s="1512">
        <f>'F5 ESTUDIANTES PREVENCIÓN'!G277</f>
        <v>0</v>
      </c>
      <c r="E284" s="1504">
        <f>'F5 ESTUDIANTES PREVENCIÓN'!K277</f>
        <v>0</v>
      </c>
      <c r="F284" s="1504">
        <f>'F5 ESTUDIANTES PREVENCIÓN'!J277</f>
        <v>0</v>
      </c>
      <c r="G284" s="1513">
        <f>'F5 ESTUDIANTES PREVENCIÓN'!L277</f>
        <v>0</v>
      </c>
      <c r="H284" s="1504">
        <f>'F5 ESTUDIANTES PREVENCIÓN'!M277</f>
        <v>0</v>
      </c>
      <c r="I284" s="1514">
        <f>'F5 ESTUDIANTES PREVENCIÓN'!N277</f>
        <v>0</v>
      </c>
      <c r="J284" s="1514">
        <f>'F5 ESTUDIANTES PREVENCIÓN'!O277</f>
        <v>0</v>
      </c>
      <c r="K284" s="1514">
        <f>'F5 ESTUDIANTES PREVENCIÓN'!P277</f>
        <v>0</v>
      </c>
      <c r="L284" s="1515">
        <f>'F5 ESTUDIANTES PREVENCIÓN'!Q277</f>
        <v>0</v>
      </c>
      <c r="M284" s="1511">
        <f>'F5 ESTUDIANTES PREVENCIÓN'!R277</f>
        <v>0</v>
      </c>
      <c r="N284" s="1504">
        <f>'F5 ESTUDIANTES PREVENCIÓN'!T277</f>
        <v>0</v>
      </c>
      <c r="O284" s="1504">
        <f>'F5 ESTUDIANTES PREVENCIÓN'!U277</f>
        <v>0</v>
      </c>
      <c r="P284" s="1504">
        <f>'F5 ESTUDIANTES PREVENCIÓN'!V277</f>
        <v>0</v>
      </c>
      <c r="Q284" s="1504">
        <f>'F5 ESTUDIANTES PREVENCIÓN'!AU277</f>
        <v>0</v>
      </c>
      <c r="R284" s="1516"/>
      <c r="S284" s="1517"/>
      <c r="T284" s="1516"/>
      <c r="U284" s="1518"/>
      <c r="V284" s="1516"/>
      <c r="W284" s="1516"/>
      <c r="X284" s="1516"/>
      <c r="Y284" s="1516"/>
      <c r="Z284" s="1516"/>
      <c r="AA284" s="1516"/>
      <c r="AB284" s="1516"/>
      <c r="AC284" s="1516"/>
      <c r="AD284" s="1516"/>
      <c r="AE284" s="1516"/>
      <c r="AF284" s="1516"/>
      <c r="AG284" s="1516"/>
      <c r="AH284" s="1516"/>
      <c r="AI284" s="1516"/>
      <c r="AJ284" s="1516"/>
      <c r="AK284" s="1516"/>
      <c r="AL284" s="1516"/>
      <c r="AM284" s="1516"/>
      <c r="AN284" s="1516"/>
      <c r="AO284" s="1519">
        <f t="shared" si="37"/>
        <v>0</v>
      </c>
      <c r="AP284" s="1519">
        <f t="shared" si="42"/>
        <v>0</v>
      </c>
      <c r="AQ284" s="1520" t="str">
        <f t="shared" si="38"/>
        <v/>
      </c>
      <c r="AR284" s="1519">
        <f t="shared" si="39"/>
        <v>0</v>
      </c>
      <c r="AS284" s="1519">
        <f t="shared" si="43"/>
        <v>0</v>
      </c>
      <c r="AT284" s="1520" t="str">
        <f t="shared" si="40"/>
        <v/>
      </c>
      <c r="AU284" s="1519">
        <f t="shared" si="44"/>
        <v>0</v>
      </c>
      <c r="AV284" s="1519">
        <f t="shared" si="45"/>
        <v>0</v>
      </c>
      <c r="AW284" s="1520" t="str">
        <f t="shared" si="41"/>
        <v/>
      </c>
      <c r="AX284" s="1521"/>
      <c r="BC284" s="417"/>
      <c r="BD284" s="417"/>
      <c r="BE284" s="417"/>
      <c r="BF284" s="417"/>
      <c r="BG284" s="417"/>
      <c r="BH284" s="417"/>
      <c r="BI284" s="417"/>
      <c r="BJ284" s="417"/>
    </row>
    <row r="285" spans="1:62" s="418" customFormat="1" ht="13.5" hidden="1" customHeight="1">
      <c r="A285" s="1504">
        <f>'F5 ESTUDIANTES PREVENCIÓN'!D278</f>
        <v>0</v>
      </c>
      <c r="B285" s="1504">
        <f>'F5 ESTUDIANTES PREVENCIÓN'!A278</f>
        <v>0</v>
      </c>
      <c r="C285" s="1511">
        <f>'F5 ESTUDIANTES PREVENCIÓN'!F278</f>
        <v>0</v>
      </c>
      <c r="D285" s="1512">
        <f>'F5 ESTUDIANTES PREVENCIÓN'!G278</f>
        <v>0</v>
      </c>
      <c r="E285" s="1504">
        <f>'F5 ESTUDIANTES PREVENCIÓN'!K278</f>
        <v>0</v>
      </c>
      <c r="F285" s="1504">
        <f>'F5 ESTUDIANTES PREVENCIÓN'!J278</f>
        <v>0</v>
      </c>
      <c r="G285" s="1513">
        <f>'F5 ESTUDIANTES PREVENCIÓN'!L278</f>
        <v>0</v>
      </c>
      <c r="H285" s="1504">
        <f>'F5 ESTUDIANTES PREVENCIÓN'!M278</f>
        <v>0</v>
      </c>
      <c r="I285" s="1514">
        <f>'F5 ESTUDIANTES PREVENCIÓN'!N278</f>
        <v>0</v>
      </c>
      <c r="J285" s="1514">
        <f>'F5 ESTUDIANTES PREVENCIÓN'!O278</f>
        <v>0</v>
      </c>
      <c r="K285" s="1514">
        <f>'F5 ESTUDIANTES PREVENCIÓN'!P278</f>
        <v>0</v>
      </c>
      <c r="L285" s="1515">
        <f>'F5 ESTUDIANTES PREVENCIÓN'!Q278</f>
        <v>0</v>
      </c>
      <c r="M285" s="1511">
        <f>'F5 ESTUDIANTES PREVENCIÓN'!R278</f>
        <v>0</v>
      </c>
      <c r="N285" s="1504">
        <f>'F5 ESTUDIANTES PREVENCIÓN'!T278</f>
        <v>0</v>
      </c>
      <c r="O285" s="1504">
        <f>'F5 ESTUDIANTES PREVENCIÓN'!U278</f>
        <v>0</v>
      </c>
      <c r="P285" s="1504">
        <f>'F5 ESTUDIANTES PREVENCIÓN'!V278</f>
        <v>0</v>
      </c>
      <c r="Q285" s="1504">
        <f>'F5 ESTUDIANTES PREVENCIÓN'!AU278</f>
        <v>0</v>
      </c>
      <c r="R285" s="1516"/>
      <c r="S285" s="1517"/>
      <c r="T285" s="1516"/>
      <c r="U285" s="1518"/>
      <c r="V285" s="1516"/>
      <c r="W285" s="1516"/>
      <c r="X285" s="1516"/>
      <c r="Y285" s="1516"/>
      <c r="Z285" s="1516"/>
      <c r="AA285" s="1516"/>
      <c r="AB285" s="1516"/>
      <c r="AC285" s="1516"/>
      <c r="AD285" s="1516"/>
      <c r="AE285" s="1516"/>
      <c r="AF285" s="1516"/>
      <c r="AG285" s="1516"/>
      <c r="AH285" s="1516"/>
      <c r="AI285" s="1516"/>
      <c r="AJ285" s="1516"/>
      <c r="AK285" s="1516"/>
      <c r="AL285" s="1516"/>
      <c r="AM285" s="1516"/>
      <c r="AN285" s="1516"/>
      <c r="AO285" s="1519">
        <f t="shared" si="37"/>
        <v>0</v>
      </c>
      <c r="AP285" s="1519">
        <f t="shared" si="42"/>
        <v>0</v>
      </c>
      <c r="AQ285" s="1520" t="str">
        <f t="shared" si="38"/>
        <v/>
      </c>
      <c r="AR285" s="1519">
        <f t="shared" si="39"/>
        <v>0</v>
      </c>
      <c r="AS285" s="1519">
        <f t="shared" si="43"/>
        <v>0</v>
      </c>
      <c r="AT285" s="1520" t="str">
        <f t="shared" si="40"/>
        <v/>
      </c>
      <c r="AU285" s="1519">
        <f t="shared" si="44"/>
        <v>0</v>
      </c>
      <c r="AV285" s="1519">
        <f t="shared" si="45"/>
        <v>0</v>
      </c>
      <c r="AW285" s="1520" t="str">
        <f t="shared" si="41"/>
        <v/>
      </c>
      <c r="AX285" s="1521"/>
      <c r="BC285" s="417"/>
      <c r="BD285" s="417"/>
      <c r="BE285" s="417"/>
      <c r="BF285" s="417"/>
      <c r="BG285" s="417"/>
      <c r="BH285" s="417"/>
      <c r="BI285" s="417"/>
      <c r="BJ285" s="417"/>
    </row>
    <row r="286" spans="1:62" s="418" customFormat="1" ht="13.5" hidden="1" customHeight="1">
      <c r="A286" s="1504">
        <f>'F5 ESTUDIANTES PREVENCIÓN'!D279</f>
        <v>0</v>
      </c>
      <c r="B286" s="1504">
        <f>'F5 ESTUDIANTES PREVENCIÓN'!A279</f>
        <v>0</v>
      </c>
      <c r="C286" s="1511">
        <f>'F5 ESTUDIANTES PREVENCIÓN'!F279</f>
        <v>0</v>
      </c>
      <c r="D286" s="1512">
        <f>'F5 ESTUDIANTES PREVENCIÓN'!G279</f>
        <v>0</v>
      </c>
      <c r="E286" s="1504">
        <f>'F5 ESTUDIANTES PREVENCIÓN'!K279</f>
        <v>0</v>
      </c>
      <c r="F286" s="1504">
        <f>'F5 ESTUDIANTES PREVENCIÓN'!J279</f>
        <v>0</v>
      </c>
      <c r="G286" s="1513">
        <f>'F5 ESTUDIANTES PREVENCIÓN'!L279</f>
        <v>0</v>
      </c>
      <c r="H286" s="1504">
        <f>'F5 ESTUDIANTES PREVENCIÓN'!M279</f>
        <v>0</v>
      </c>
      <c r="I286" s="1514">
        <f>'F5 ESTUDIANTES PREVENCIÓN'!N279</f>
        <v>0</v>
      </c>
      <c r="J286" s="1514">
        <f>'F5 ESTUDIANTES PREVENCIÓN'!O279</f>
        <v>0</v>
      </c>
      <c r="K286" s="1514">
        <f>'F5 ESTUDIANTES PREVENCIÓN'!P279</f>
        <v>0</v>
      </c>
      <c r="L286" s="1515">
        <f>'F5 ESTUDIANTES PREVENCIÓN'!Q279</f>
        <v>0</v>
      </c>
      <c r="M286" s="1511">
        <f>'F5 ESTUDIANTES PREVENCIÓN'!R279</f>
        <v>0</v>
      </c>
      <c r="N286" s="1504">
        <f>'F5 ESTUDIANTES PREVENCIÓN'!T279</f>
        <v>0</v>
      </c>
      <c r="O286" s="1504">
        <f>'F5 ESTUDIANTES PREVENCIÓN'!U279</f>
        <v>0</v>
      </c>
      <c r="P286" s="1504">
        <f>'F5 ESTUDIANTES PREVENCIÓN'!V279</f>
        <v>0</v>
      </c>
      <c r="Q286" s="1504">
        <f>'F5 ESTUDIANTES PREVENCIÓN'!AU279</f>
        <v>0</v>
      </c>
      <c r="R286" s="1516"/>
      <c r="S286" s="1517"/>
      <c r="T286" s="1516"/>
      <c r="U286" s="1518"/>
      <c r="V286" s="1516"/>
      <c r="W286" s="1516"/>
      <c r="X286" s="1516"/>
      <c r="Y286" s="1516"/>
      <c r="Z286" s="1516"/>
      <c r="AA286" s="1516"/>
      <c r="AB286" s="1516"/>
      <c r="AC286" s="1516"/>
      <c r="AD286" s="1516"/>
      <c r="AE286" s="1516"/>
      <c r="AF286" s="1516"/>
      <c r="AG286" s="1516"/>
      <c r="AH286" s="1516"/>
      <c r="AI286" s="1516"/>
      <c r="AJ286" s="1516"/>
      <c r="AK286" s="1516"/>
      <c r="AL286" s="1516"/>
      <c r="AM286" s="1516"/>
      <c r="AN286" s="1516"/>
      <c r="AO286" s="1519">
        <f t="shared" si="37"/>
        <v>0</v>
      </c>
      <c r="AP286" s="1519">
        <f t="shared" si="42"/>
        <v>0</v>
      </c>
      <c r="AQ286" s="1520" t="str">
        <f t="shared" si="38"/>
        <v/>
      </c>
      <c r="AR286" s="1519">
        <f t="shared" si="39"/>
        <v>0</v>
      </c>
      <c r="AS286" s="1519">
        <f t="shared" si="43"/>
        <v>0</v>
      </c>
      <c r="AT286" s="1520" t="str">
        <f t="shared" si="40"/>
        <v/>
      </c>
      <c r="AU286" s="1519">
        <f t="shared" si="44"/>
        <v>0</v>
      </c>
      <c r="AV286" s="1519">
        <f t="shared" si="45"/>
        <v>0</v>
      </c>
      <c r="AW286" s="1520" t="str">
        <f t="shared" si="41"/>
        <v/>
      </c>
      <c r="AX286" s="1521"/>
      <c r="BC286" s="417"/>
      <c r="BD286" s="417"/>
      <c r="BE286" s="417"/>
      <c r="BF286" s="417"/>
      <c r="BG286" s="417"/>
      <c r="BH286" s="417"/>
      <c r="BI286" s="417"/>
      <c r="BJ286" s="417"/>
    </row>
    <row r="287" spans="1:62" s="418" customFormat="1" ht="13.5" hidden="1" customHeight="1">
      <c r="A287" s="1504">
        <f>'F5 ESTUDIANTES PREVENCIÓN'!D280</f>
        <v>0</v>
      </c>
      <c r="B287" s="1504">
        <f>'F5 ESTUDIANTES PREVENCIÓN'!A280</f>
        <v>0</v>
      </c>
      <c r="C287" s="1511">
        <f>'F5 ESTUDIANTES PREVENCIÓN'!F280</f>
        <v>0</v>
      </c>
      <c r="D287" s="1512">
        <f>'F5 ESTUDIANTES PREVENCIÓN'!G280</f>
        <v>0</v>
      </c>
      <c r="E287" s="1504">
        <f>'F5 ESTUDIANTES PREVENCIÓN'!K280</f>
        <v>0</v>
      </c>
      <c r="F287" s="1504">
        <f>'F5 ESTUDIANTES PREVENCIÓN'!J280</f>
        <v>0</v>
      </c>
      <c r="G287" s="1513">
        <f>'F5 ESTUDIANTES PREVENCIÓN'!L280</f>
        <v>0</v>
      </c>
      <c r="H287" s="1504">
        <f>'F5 ESTUDIANTES PREVENCIÓN'!M280</f>
        <v>0</v>
      </c>
      <c r="I287" s="1514">
        <f>'F5 ESTUDIANTES PREVENCIÓN'!N280</f>
        <v>0</v>
      </c>
      <c r="J287" s="1514">
        <f>'F5 ESTUDIANTES PREVENCIÓN'!O280</f>
        <v>0</v>
      </c>
      <c r="K287" s="1514">
        <f>'F5 ESTUDIANTES PREVENCIÓN'!P280</f>
        <v>0</v>
      </c>
      <c r="L287" s="1515">
        <f>'F5 ESTUDIANTES PREVENCIÓN'!Q280</f>
        <v>0</v>
      </c>
      <c r="M287" s="1511">
        <f>'F5 ESTUDIANTES PREVENCIÓN'!R280</f>
        <v>0</v>
      </c>
      <c r="N287" s="1504">
        <f>'F5 ESTUDIANTES PREVENCIÓN'!T280</f>
        <v>0</v>
      </c>
      <c r="O287" s="1504">
        <f>'F5 ESTUDIANTES PREVENCIÓN'!U280</f>
        <v>0</v>
      </c>
      <c r="P287" s="1504">
        <f>'F5 ESTUDIANTES PREVENCIÓN'!V280</f>
        <v>0</v>
      </c>
      <c r="Q287" s="1504">
        <f>'F5 ESTUDIANTES PREVENCIÓN'!AU280</f>
        <v>0</v>
      </c>
      <c r="R287" s="1516"/>
      <c r="S287" s="1517"/>
      <c r="T287" s="1516"/>
      <c r="U287" s="1518"/>
      <c r="V287" s="1516"/>
      <c r="W287" s="1516"/>
      <c r="X287" s="1516"/>
      <c r="Y287" s="1516"/>
      <c r="Z287" s="1516"/>
      <c r="AA287" s="1516"/>
      <c r="AB287" s="1516"/>
      <c r="AC287" s="1516"/>
      <c r="AD287" s="1516"/>
      <c r="AE287" s="1516"/>
      <c r="AF287" s="1516"/>
      <c r="AG287" s="1516"/>
      <c r="AH287" s="1516"/>
      <c r="AI287" s="1516"/>
      <c r="AJ287" s="1516"/>
      <c r="AK287" s="1516"/>
      <c r="AL287" s="1516"/>
      <c r="AM287" s="1516"/>
      <c r="AN287" s="1516"/>
      <c r="AO287" s="1519">
        <f t="shared" si="37"/>
        <v>0</v>
      </c>
      <c r="AP287" s="1519">
        <f t="shared" si="42"/>
        <v>0</v>
      </c>
      <c r="AQ287" s="1520" t="str">
        <f t="shared" si="38"/>
        <v/>
      </c>
      <c r="AR287" s="1519">
        <f t="shared" si="39"/>
        <v>0</v>
      </c>
      <c r="AS287" s="1519">
        <f t="shared" si="43"/>
        <v>0</v>
      </c>
      <c r="AT287" s="1520" t="str">
        <f t="shared" si="40"/>
        <v/>
      </c>
      <c r="AU287" s="1519">
        <f t="shared" si="44"/>
        <v>0</v>
      </c>
      <c r="AV287" s="1519">
        <f t="shared" si="45"/>
        <v>0</v>
      </c>
      <c r="AW287" s="1520" t="str">
        <f t="shared" si="41"/>
        <v/>
      </c>
      <c r="AX287" s="1521"/>
      <c r="BC287" s="417"/>
      <c r="BD287" s="417"/>
      <c r="BE287" s="417"/>
      <c r="BF287" s="417"/>
      <c r="BG287" s="417"/>
      <c r="BH287" s="417"/>
      <c r="BI287" s="417"/>
      <c r="BJ287" s="417"/>
    </row>
    <row r="288" spans="1:62" s="418" customFormat="1" ht="13.5" hidden="1" customHeight="1">
      <c r="A288" s="1504">
        <f>'F5 ESTUDIANTES PREVENCIÓN'!D281</f>
        <v>0</v>
      </c>
      <c r="B288" s="1504">
        <f>'F5 ESTUDIANTES PREVENCIÓN'!A281</f>
        <v>0</v>
      </c>
      <c r="C288" s="1511">
        <f>'F5 ESTUDIANTES PREVENCIÓN'!F281</f>
        <v>0</v>
      </c>
      <c r="D288" s="1512">
        <f>'F5 ESTUDIANTES PREVENCIÓN'!G281</f>
        <v>0</v>
      </c>
      <c r="E288" s="1504">
        <f>'F5 ESTUDIANTES PREVENCIÓN'!K281</f>
        <v>0</v>
      </c>
      <c r="F288" s="1504">
        <f>'F5 ESTUDIANTES PREVENCIÓN'!J281</f>
        <v>0</v>
      </c>
      <c r="G288" s="1513">
        <f>'F5 ESTUDIANTES PREVENCIÓN'!L281</f>
        <v>0</v>
      </c>
      <c r="H288" s="1504">
        <f>'F5 ESTUDIANTES PREVENCIÓN'!M281</f>
        <v>0</v>
      </c>
      <c r="I288" s="1514">
        <f>'F5 ESTUDIANTES PREVENCIÓN'!N281</f>
        <v>0</v>
      </c>
      <c r="J288" s="1514">
        <f>'F5 ESTUDIANTES PREVENCIÓN'!O281</f>
        <v>0</v>
      </c>
      <c r="K288" s="1514">
        <f>'F5 ESTUDIANTES PREVENCIÓN'!P281</f>
        <v>0</v>
      </c>
      <c r="L288" s="1515">
        <f>'F5 ESTUDIANTES PREVENCIÓN'!Q281</f>
        <v>0</v>
      </c>
      <c r="M288" s="1511">
        <f>'F5 ESTUDIANTES PREVENCIÓN'!R281</f>
        <v>0</v>
      </c>
      <c r="N288" s="1504">
        <f>'F5 ESTUDIANTES PREVENCIÓN'!T281</f>
        <v>0</v>
      </c>
      <c r="O288" s="1504">
        <f>'F5 ESTUDIANTES PREVENCIÓN'!U281</f>
        <v>0</v>
      </c>
      <c r="P288" s="1504">
        <f>'F5 ESTUDIANTES PREVENCIÓN'!V281</f>
        <v>0</v>
      </c>
      <c r="Q288" s="1504">
        <f>'F5 ESTUDIANTES PREVENCIÓN'!AU281</f>
        <v>0</v>
      </c>
      <c r="R288" s="1516"/>
      <c r="S288" s="1517"/>
      <c r="T288" s="1516"/>
      <c r="U288" s="1518"/>
      <c r="V288" s="1516"/>
      <c r="W288" s="1516"/>
      <c r="X288" s="1516"/>
      <c r="Y288" s="1516"/>
      <c r="Z288" s="1516"/>
      <c r="AA288" s="1516"/>
      <c r="AB288" s="1516"/>
      <c r="AC288" s="1516"/>
      <c r="AD288" s="1516"/>
      <c r="AE288" s="1516"/>
      <c r="AF288" s="1516"/>
      <c r="AG288" s="1516"/>
      <c r="AH288" s="1516"/>
      <c r="AI288" s="1516"/>
      <c r="AJ288" s="1516"/>
      <c r="AK288" s="1516"/>
      <c r="AL288" s="1516"/>
      <c r="AM288" s="1516"/>
      <c r="AN288" s="1516"/>
      <c r="AO288" s="1519">
        <f t="shared" si="37"/>
        <v>0</v>
      </c>
      <c r="AP288" s="1519">
        <f t="shared" si="42"/>
        <v>0</v>
      </c>
      <c r="AQ288" s="1520" t="str">
        <f t="shared" si="38"/>
        <v/>
      </c>
      <c r="AR288" s="1519">
        <f t="shared" si="39"/>
        <v>0</v>
      </c>
      <c r="AS288" s="1519">
        <f t="shared" si="43"/>
        <v>0</v>
      </c>
      <c r="AT288" s="1520" t="str">
        <f t="shared" si="40"/>
        <v/>
      </c>
      <c r="AU288" s="1519">
        <f t="shared" si="44"/>
        <v>0</v>
      </c>
      <c r="AV288" s="1519">
        <f t="shared" si="45"/>
        <v>0</v>
      </c>
      <c r="AW288" s="1520" t="str">
        <f t="shared" si="41"/>
        <v/>
      </c>
      <c r="AX288" s="1521"/>
      <c r="BC288" s="417"/>
      <c r="BD288" s="417"/>
      <c r="BE288" s="417"/>
      <c r="BF288" s="417"/>
      <c r="BG288" s="417"/>
      <c r="BH288" s="417"/>
      <c r="BI288" s="417"/>
      <c r="BJ288" s="417"/>
    </row>
    <row r="289" spans="1:62" s="418" customFormat="1" ht="13.5" hidden="1" customHeight="1">
      <c r="A289" s="1504">
        <f>'F5 ESTUDIANTES PREVENCIÓN'!D282</f>
        <v>0</v>
      </c>
      <c r="B289" s="1504">
        <f>'F5 ESTUDIANTES PREVENCIÓN'!A282</f>
        <v>0</v>
      </c>
      <c r="C289" s="1511">
        <f>'F5 ESTUDIANTES PREVENCIÓN'!F282</f>
        <v>0</v>
      </c>
      <c r="D289" s="1512">
        <f>'F5 ESTUDIANTES PREVENCIÓN'!G282</f>
        <v>0</v>
      </c>
      <c r="E289" s="1504">
        <f>'F5 ESTUDIANTES PREVENCIÓN'!K282</f>
        <v>0</v>
      </c>
      <c r="F289" s="1504">
        <f>'F5 ESTUDIANTES PREVENCIÓN'!J282</f>
        <v>0</v>
      </c>
      <c r="G289" s="1513">
        <f>'F5 ESTUDIANTES PREVENCIÓN'!L282</f>
        <v>0</v>
      </c>
      <c r="H289" s="1504">
        <f>'F5 ESTUDIANTES PREVENCIÓN'!M282</f>
        <v>0</v>
      </c>
      <c r="I289" s="1514">
        <f>'F5 ESTUDIANTES PREVENCIÓN'!N282</f>
        <v>0</v>
      </c>
      <c r="J289" s="1514">
        <f>'F5 ESTUDIANTES PREVENCIÓN'!O282</f>
        <v>0</v>
      </c>
      <c r="K289" s="1514">
        <f>'F5 ESTUDIANTES PREVENCIÓN'!P282</f>
        <v>0</v>
      </c>
      <c r="L289" s="1515">
        <f>'F5 ESTUDIANTES PREVENCIÓN'!Q282</f>
        <v>0</v>
      </c>
      <c r="M289" s="1511">
        <f>'F5 ESTUDIANTES PREVENCIÓN'!R282</f>
        <v>0</v>
      </c>
      <c r="N289" s="1504">
        <f>'F5 ESTUDIANTES PREVENCIÓN'!T282</f>
        <v>0</v>
      </c>
      <c r="O289" s="1504">
        <f>'F5 ESTUDIANTES PREVENCIÓN'!U282</f>
        <v>0</v>
      </c>
      <c r="P289" s="1504">
        <f>'F5 ESTUDIANTES PREVENCIÓN'!V282</f>
        <v>0</v>
      </c>
      <c r="Q289" s="1504">
        <f>'F5 ESTUDIANTES PREVENCIÓN'!AU282</f>
        <v>0</v>
      </c>
      <c r="R289" s="1516"/>
      <c r="S289" s="1517"/>
      <c r="T289" s="1516"/>
      <c r="U289" s="1518"/>
      <c r="V289" s="1516"/>
      <c r="W289" s="1516"/>
      <c r="X289" s="1516"/>
      <c r="Y289" s="1516"/>
      <c r="Z289" s="1516"/>
      <c r="AA289" s="1516"/>
      <c r="AB289" s="1516"/>
      <c r="AC289" s="1516"/>
      <c r="AD289" s="1516"/>
      <c r="AE289" s="1516"/>
      <c r="AF289" s="1516"/>
      <c r="AG289" s="1516"/>
      <c r="AH289" s="1516"/>
      <c r="AI289" s="1516"/>
      <c r="AJ289" s="1516"/>
      <c r="AK289" s="1516"/>
      <c r="AL289" s="1516"/>
      <c r="AM289" s="1516"/>
      <c r="AN289" s="1516"/>
      <c r="AO289" s="1519">
        <f t="shared" si="37"/>
        <v>0</v>
      </c>
      <c r="AP289" s="1519">
        <f t="shared" si="42"/>
        <v>0</v>
      </c>
      <c r="AQ289" s="1520" t="str">
        <f t="shared" si="38"/>
        <v/>
      </c>
      <c r="AR289" s="1519">
        <f t="shared" si="39"/>
        <v>0</v>
      </c>
      <c r="AS289" s="1519">
        <f t="shared" si="43"/>
        <v>0</v>
      </c>
      <c r="AT289" s="1520" t="str">
        <f t="shared" si="40"/>
        <v/>
      </c>
      <c r="AU289" s="1519">
        <f t="shared" si="44"/>
        <v>0</v>
      </c>
      <c r="AV289" s="1519">
        <f t="shared" si="45"/>
        <v>0</v>
      </c>
      <c r="AW289" s="1520" t="str">
        <f t="shared" si="41"/>
        <v/>
      </c>
      <c r="AX289" s="1521"/>
      <c r="BC289" s="417"/>
      <c r="BD289" s="417"/>
      <c r="BE289" s="417"/>
      <c r="BF289" s="417"/>
      <c r="BG289" s="417"/>
      <c r="BH289" s="417"/>
      <c r="BI289" s="417"/>
      <c r="BJ289" s="417"/>
    </row>
    <row r="290" spans="1:62" s="418" customFormat="1" ht="13.5" hidden="1" customHeight="1">
      <c r="A290" s="1504">
        <f>'F5 ESTUDIANTES PREVENCIÓN'!D283</f>
        <v>0</v>
      </c>
      <c r="B290" s="1504">
        <f>'F5 ESTUDIANTES PREVENCIÓN'!A283</f>
        <v>0</v>
      </c>
      <c r="C290" s="1511">
        <f>'F5 ESTUDIANTES PREVENCIÓN'!F283</f>
        <v>0</v>
      </c>
      <c r="D290" s="1512">
        <f>'F5 ESTUDIANTES PREVENCIÓN'!G283</f>
        <v>0</v>
      </c>
      <c r="E290" s="1504">
        <f>'F5 ESTUDIANTES PREVENCIÓN'!K283</f>
        <v>0</v>
      </c>
      <c r="F290" s="1504">
        <f>'F5 ESTUDIANTES PREVENCIÓN'!J283</f>
        <v>0</v>
      </c>
      <c r="G290" s="1513">
        <f>'F5 ESTUDIANTES PREVENCIÓN'!L283</f>
        <v>0</v>
      </c>
      <c r="H290" s="1504">
        <f>'F5 ESTUDIANTES PREVENCIÓN'!M283</f>
        <v>0</v>
      </c>
      <c r="I290" s="1514">
        <f>'F5 ESTUDIANTES PREVENCIÓN'!N283</f>
        <v>0</v>
      </c>
      <c r="J290" s="1514">
        <f>'F5 ESTUDIANTES PREVENCIÓN'!O283</f>
        <v>0</v>
      </c>
      <c r="K290" s="1514">
        <f>'F5 ESTUDIANTES PREVENCIÓN'!P283</f>
        <v>0</v>
      </c>
      <c r="L290" s="1515">
        <f>'F5 ESTUDIANTES PREVENCIÓN'!Q283</f>
        <v>0</v>
      </c>
      <c r="M290" s="1511">
        <f>'F5 ESTUDIANTES PREVENCIÓN'!R283</f>
        <v>0</v>
      </c>
      <c r="N290" s="1504">
        <f>'F5 ESTUDIANTES PREVENCIÓN'!T283</f>
        <v>0</v>
      </c>
      <c r="O290" s="1504">
        <f>'F5 ESTUDIANTES PREVENCIÓN'!U283</f>
        <v>0</v>
      </c>
      <c r="P290" s="1504">
        <f>'F5 ESTUDIANTES PREVENCIÓN'!V283</f>
        <v>0</v>
      </c>
      <c r="Q290" s="1504">
        <f>'F5 ESTUDIANTES PREVENCIÓN'!AU283</f>
        <v>0</v>
      </c>
      <c r="R290" s="1516"/>
      <c r="S290" s="1517"/>
      <c r="T290" s="1516"/>
      <c r="U290" s="1518"/>
      <c r="V290" s="1516"/>
      <c r="W290" s="1516"/>
      <c r="X290" s="1516"/>
      <c r="Y290" s="1516"/>
      <c r="Z290" s="1516"/>
      <c r="AA290" s="1516"/>
      <c r="AB290" s="1516"/>
      <c r="AC290" s="1516"/>
      <c r="AD290" s="1516"/>
      <c r="AE290" s="1516"/>
      <c r="AF290" s="1516"/>
      <c r="AG290" s="1516"/>
      <c r="AH290" s="1516"/>
      <c r="AI290" s="1516"/>
      <c r="AJ290" s="1516"/>
      <c r="AK290" s="1516"/>
      <c r="AL290" s="1516"/>
      <c r="AM290" s="1516"/>
      <c r="AN290" s="1516"/>
      <c r="AO290" s="1519">
        <f t="shared" si="37"/>
        <v>0</v>
      </c>
      <c r="AP290" s="1519">
        <f t="shared" si="42"/>
        <v>0</v>
      </c>
      <c r="AQ290" s="1520" t="str">
        <f t="shared" si="38"/>
        <v/>
      </c>
      <c r="AR290" s="1519">
        <f t="shared" si="39"/>
        <v>0</v>
      </c>
      <c r="AS290" s="1519">
        <f t="shared" si="43"/>
        <v>0</v>
      </c>
      <c r="AT290" s="1520" t="str">
        <f t="shared" si="40"/>
        <v/>
      </c>
      <c r="AU290" s="1519">
        <f t="shared" si="44"/>
        <v>0</v>
      </c>
      <c r="AV290" s="1519">
        <f t="shared" si="45"/>
        <v>0</v>
      </c>
      <c r="AW290" s="1520" t="str">
        <f t="shared" si="41"/>
        <v/>
      </c>
      <c r="AX290" s="1521"/>
      <c r="BC290" s="417"/>
      <c r="BD290" s="417"/>
      <c r="BE290" s="417"/>
      <c r="BF290" s="417"/>
      <c r="BG290" s="417"/>
      <c r="BH290" s="417"/>
      <c r="BI290" s="417"/>
      <c r="BJ290" s="417"/>
    </row>
    <row r="291" spans="1:62" s="418" customFormat="1" ht="13.5" hidden="1" customHeight="1">
      <c r="A291" s="1504">
        <f>'F5 ESTUDIANTES PREVENCIÓN'!D284</f>
        <v>0</v>
      </c>
      <c r="B291" s="1504">
        <f>'F5 ESTUDIANTES PREVENCIÓN'!A284</f>
        <v>0</v>
      </c>
      <c r="C291" s="1511">
        <f>'F5 ESTUDIANTES PREVENCIÓN'!F284</f>
        <v>0</v>
      </c>
      <c r="D291" s="1512">
        <f>'F5 ESTUDIANTES PREVENCIÓN'!G284</f>
        <v>0</v>
      </c>
      <c r="E291" s="1504">
        <f>'F5 ESTUDIANTES PREVENCIÓN'!K284</f>
        <v>0</v>
      </c>
      <c r="F291" s="1504">
        <f>'F5 ESTUDIANTES PREVENCIÓN'!J284</f>
        <v>0</v>
      </c>
      <c r="G291" s="1513">
        <f>'F5 ESTUDIANTES PREVENCIÓN'!L284</f>
        <v>0</v>
      </c>
      <c r="H291" s="1504">
        <f>'F5 ESTUDIANTES PREVENCIÓN'!M284</f>
        <v>0</v>
      </c>
      <c r="I291" s="1514">
        <f>'F5 ESTUDIANTES PREVENCIÓN'!N284</f>
        <v>0</v>
      </c>
      <c r="J291" s="1514">
        <f>'F5 ESTUDIANTES PREVENCIÓN'!O284</f>
        <v>0</v>
      </c>
      <c r="K291" s="1514">
        <f>'F5 ESTUDIANTES PREVENCIÓN'!P284</f>
        <v>0</v>
      </c>
      <c r="L291" s="1515">
        <f>'F5 ESTUDIANTES PREVENCIÓN'!Q284</f>
        <v>0</v>
      </c>
      <c r="M291" s="1511">
        <f>'F5 ESTUDIANTES PREVENCIÓN'!R284</f>
        <v>0</v>
      </c>
      <c r="N291" s="1504">
        <f>'F5 ESTUDIANTES PREVENCIÓN'!T284</f>
        <v>0</v>
      </c>
      <c r="O291" s="1504">
        <f>'F5 ESTUDIANTES PREVENCIÓN'!U284</f>
        <v>0</v>
      </c>
      <c r="P291" s="1504">
        <f>'F5 ESTUDIANTES PREVENCIÓN'!V284</f>
        <v>0</v>
      </c>
      <c r="Q291" s="1504">
        <f>'F5 ESTUDIANTES PREVENCIÓN'!AU284</f>
        <v>0</v>
      </c>
      <c r="R291" s="1516"/>
      <c r="S291" s="1517"/>
      <c r="T291" s="1516"/>
      <c r="U291" s="1518"/>
      <c r="V291" s="1516"/>
      <c r="W291" s="1516"/>
      <c r="X291" s="1516"/>
      <c r="Y291" s="1516"/>
      <c r="Z291" s="1516"/>
      <c r="AA291" s="1516"/>
      <c r="AB291" s="1516"/>
      <c r="AC291" s="1516"/>
      <c r="AD291" s="1516"/>
      <c r="AE291" s="1516"/>
      <c r="AF291" s="1516"/>
      <c r="AG291" s="1516"/>
      <c r="AH291" s="1516"/>
      <c r="AI291" s="1516"/>
      <c r="AJ291" s="1516"/>
      <c r="AK291" s="1516"/>
      <c r="AL291" s="1516"/>
      <c r="AM291" s="1516"/>
      <c r="AN291" s="1516"/>
      <c r="AO291" s="1519">
        <f t="shared" si="37"/>
        <v>0</v>
      </c>
      <c r="AP291" s="1519">
        <f t="shared" si="42"/>
        <v>0</v>
      </c>
      <c r="AQ291" s="1520" t="str">
        <f t="shared" si="38"/>
        <v/>
      </c>
      <c r="AR291" s="1519">
        <f t="shared" si="39"/>
        <v>0</v>
      </c>
      <c r="AS291" s="1519">
        <f t="shared" si="43"/>
        <v>0</v>
      </c>
      <c r="AT291" s="1520" t="str">
        <f t="shared" si="40"/>
        <v/>
      </c>
      <c r="AU291" s="1519">
        <f t="shared" si="44"/>
        <v>0</v>
      </c>
      <c r="AV291" s="1519">
        <f t="shared" si="45"/>
        <v>0</v>
      </c>
      <c r="AW291" s="1520" t="str">
        <f t="shared" si="41"/>
        <v/>
      </c>
      <c r="AX291" s="1521"/>
      <c r="BC291" s="417"/>
      <c r="BD291" s="417"/>
      <c r="BE291" s="417"/>
      <c r="BF291" s="417"/>
      <c r="BG291" s="417"/>
      <c r="BH291" s="417"/>
      <c r="BI291" s="417"/>
      <c r="BJ291" s="417"/>
    </row>
    <row r="292" spans="1:62" s="418" customFormat="1" ht="13.5" hidden="1" customHeight="1">
      <c r="A292" s="1504">
        <f>'F5 ESTUDIANTES PREVENCIÓN'!D285</f>
        <v>0</v>
      </c>
      <c r="B292" s="1504">
        <f>'F5 ESTUDIANTES PREVENCIÓN'!A285</f>
        <v>0</v>
      </c>
      <c r="C292" s="1511">
        <f>'F5 ESTUDIANTES PREVENCIÓN'!F285</f>
        <v>0</v>
      </c>
      <c r="D292" s="1512">
        <f>'F5 ESTUDIANTES PREVENCIÓN'!G285</f>
        <v>0</v>
      </c>
      <c r="E292" s="1504">
        <f>'F5 ESTUDIANTES PREVENCIÓN'!K285</f>
        <v>0</v>
      </c>
      <c r="F292" s="1504">
        <f>'F5 ESTUDIANTES PREVENCIÓN'!J285</f>
        <v>0</v>
      </c>
      <c r="G292" s="1513">
        <f>'F5 ESTUDIANTES PREVENCIÓN'!L285</f>
        <v>0</v>
      </c>
      <c r="H292" s="1504">
        <f>'F5 ESTUDIANTES PREVENCIÓN'!M285</f>
        <v>0</v>
      </c>
      <c r="I292" s="1514">
        <f>'F5 ESTUDIANTES PREVENCIÓN'!N285</f>
        <v>0</v>
      </c>
      <c r="J292" s="1514">
        <f>'F5 ESTUDIANTES PREVENCIÓN'!O285</f>
        <v>0</v>
      </c>
      <c r="K292" s="1514">
        <f>'F5 ESTUDIANTES PREVENCIÓN'!P285</f>
        <v>0</v>
      </c>
      <c r="L292" s="1515">
        <f>'F5 ESTUDIANTES PREVENCIÓN'!Q285</f>
        <v>0</v>
      </c>
      <c r="M292" s="1511">
        <f>'F5 ESTUDIANTES PREVENCIÓN'!R285</f>
        <v>0</v>
      </c>
      <c r="N292" s="1504">
        <f>'F5 ESTUDIANTES PREVENCIÓN'!T285</f>
        <v>0</v>
      </c>
      <c r="O292" s="1504">
        <f>'F5 ESTUDIANTES PREVENCIÓN'!U285</f>
        <v>0</v>
      </c>
      <c r="P292" s="1504">
        <f>'F5 ESTUDIANTES PREVENCIÓN'!V285</f>
        <v>0</v>
      </c>
      <c r="Q292" s="1504">
        <f>'F5 ESTUDIANTES PREVENCIÓN'!AU285</f>
        <v>0</v>
      </c>
      <c r="R292" s="1516"/>
      <c r="S292" s="1517"/>
      <c r="T292" s="1516"/>
      <c r="U292" s="1518"/>
      <c r="V292" s="1516"/>
      <c r="W292" s="1516"/>
      <c r="X292" s="1516"/>
      <c r="Y292" s="1516"/>
      <c r="Z292" s="1516"/>
      <c r="AA292" s="1516"/>
      <c r="AB292" s="1516"/>
      <c r="AC292" s="1516"/>
      <c r="AD292" s="1516"/>
      <c r="AE292" s="1516"/>
      <c r="AF292" s="1516"/>
      <c r="AG292" s="1516"/>
      <c r="AH292" s="1516"/>
      <c r="AI292" s="1516"/>
      <c r="AJ292" s="1516"/>
      <c r="AK292" s="1516"/>
      <c r="AL292" s="1516"/>
      <c r="AM292" s="1516"/>
      <c r="AN292" s="1516"/>
      <c r="AO292" s="1519">
        <f t="shared" si="37"/>
        <v>0</v>
      </c>
      <c r="AP292" s="1519">
        <f t="shared" si="42"/>
        <v>0</v>
      </c>
      <c r="AQ292" s="1520" t="str">
        <f t="shared" si="38"/>
        <v/>
      </c>
      <c r="AR292" s="1519">
        <f t="shared" si="39"/>
        <v>0</v>
      </c>
      <c r="AS292" s="1519">
        <f t="shared" si="43"/>
        <v>0</v>
      </c>
      <c r="AT292" s="1520" t="str">
        <f t="shared" si="40"/>
        <v/>
      </c>
      <c r="AU292" s="1519">
        <f t="shared" si="44"/>
        <v>0</v>
      </c>
      <c r="AV292" s="1519">
        <f t="shared" si="45"/>
        <v>0</v>
      </c>
      <c r="AW292" s="1520" t="str">
        <f t="shared" si="41"/>
        <v/>
      </c>
      <c r="AX292" s="1521"/>
      <c r="BC292" s="417"/>
      <c r="BD292" s="417"/>
      <c r="BE292" s="417"/>
      <c r="BF292" s="417"/>
      <c r="BG292" s="417"/>
      <c r="BH292" s="417"/>
      <c r="BI292" s="417"/>
      <c r="BJ292" s="417"/>
    </row>
    <row r="293" spans="1:62" s="418" customFormat="1" ht="13.5" hidden="1" customHeight="1">
      <c r="A293" s="1504">
        <f>'F5 ESTUDIANTES PREVENCIÓN'!D286</f>
        <v>0</v>
      </c>
      <c r="B293" s="1504">
        <f>'F5 ESTUDIANTES PREVENCIÓN'!A286</f>
        <v>0</v>
      </c>
      <c r="C293" s="1511">
        <f>'F5 ESTUDIANTES PREVENCIÓN'!F286</f>
        <v>0</v>
      </c>
      <c r="D293" s="1512">
        <f>'F5 ESTUDIANTES PREVENCIÓN'!G286</f>
        <v>0</v>
      </c>
      <c r="E293" s="1504">
        <f>'F5 ESTUDIANTES PREVENCIÓN'!K286</f>
        <v>0</v>
      </c>
      <c r="F293" s="1504">
        <f>'F5 ESTUDIANTES PREVENCIÓN'!J286</f>
        <v>0</v>
      </c>
      <c r="G293" s="1513">
        <f>'F5 ESTUDIANTES PREVENCIÓN'!L286</f>
        <v>0</v>
      </c>
      <c r="H293" s="1504">
        <f>'F5 ESTUDIANTES PREVENCIÓN'!M286</f>
        <v>0</v>
      </c>
      <c r="I293" s="1514">
        <f>'F5 ESTUDIANTES PREVENCIÓN'!N286</f>
        <v>0</v>
      </c>
      <c r="J293" s="1514">
        <f>'F5 ESTUDIANTES PREVENCIÓN'!O286</f>
        <v>0</v>
      </c>
      <c r="K293" s="1514">
        <f>'F5 ESTUDIANTES PREVENCIÓN'!P286</f>
        <v>0</v>
      </c>
      <c r="L293" s="1515">
        <f>'F5 ESTUDIANTES PREVENCIÓN'!Q286</f>
        <v>0</v>
      </c>
      <c r="M293" s="1511">
        <f>'F5 ESTUDIANTES PREVENCIÓN'!R286</f>
        <v>0</v>
      </c>
      <c r="N293" s="1504">
        <f>'F5 ESTUDIANTES PREVENCIÓN'!T286</f>
        <v>0</v>
      </c>
      <c r="O293" s="1504">
        <f>'F5 ESTUDIANTES PREVENCIÓN'!U286</f>
        <v>0</v>
      </c>
      <c r="P293" s="1504">
        <f>'F5 ESTUDIANTES PREVENCIÓN'!V286</f>
        <v>0</v>
      </c>
      <c r="Q293" s="1504">
        <f>'F5 ESTUDIANTES PREVENCIÓN'!AU286</f>
        <v>0</v>
      </c>
      <c r="R293" s="1516"/>
      <c r="S293" s="1517"/>
      <c r="T293" s="1516"/>
      <c r="U293" s="1518"/>
      <c r="V293" s="1516"/>
      <c r="W293" s="1516"/>
      <c r="X293" s="1516"/>
      <c r="Y293" s="1516"/>
      <c r="Z293" s="1516"/>
      <c r="AA293" s="1516"/>
      <c r="AB293" s="1516"/>
      <c r="AC293" s="1516"/>
      <c r="AD293" s="1516"/>
      <c r="AE293" s="1516"/>
      <c r="AF293" s="1516"/>
      <c r="AG293" s="1516"/>
      <c r="AH293" s="1516"/>
      <c r="AI293" s="1516"/>
      <c r="AJ293" s="1516"/>
      <c r="AK293" s="1516"/>
      <c r="AL293" s="1516"/>
      <c r="AM293" s="1516"/>
      <c r="AN293" s="1516"/>
      <c r="AO293" s="1519">
        <f t="shared" si="37"/>
        <v>0</v>
      </c>
      <c r="AP293" s="1519">
        <f t="shared" si="42"/>
        <v>0</v>
      </c>
      <c r="AQ293" s="1520" t="str">
        <f t="shared" si="38"/>
        <v/>
      </c>
      <c r="AR293" s="1519">
        <f t="shared" si="39"/>
        <v>0</v>
      </c>
      <c r="AS293" s="1519">
        <f t="shared" si="43"/>
        <v>0</v>
      </c>
      <c r="AT293" s="1520" t="str">
        <f t="shared" si="40"/>
        <v/>
      </c>
      <c r="AU293" s="1519">
        <f t="shared" si="44"/>
        <v>0</v>
      </c>
      <c r="AV293" s="1519">
        <f t="shared" si="45"/>
        <v>0</v>
      </c>
      <c r="AW293" s="1520" t="str">
        <f t="shared" si="41"/>
        <v/>
      </c>
      <c r="AX293" s="1521"/>
      <c r="BC293" s="417"/>
      <c r="BD293" s="417"/>
      <c r="BE293" s="417"/>
      <c r="BF293" s="417"/>
      <c r="BG293" s="417"/>
      <c r="BH293" s="417"/>
      <c r="BI293" s="417"/>
      <c r="BJ293" s="417"/>
    </row>
    <row r="294" spans="1:62" s="418" customFormat="1" ht="13.5" hidden="1" customHeight="1">
      <c r="A294" s="1504">
        <f>'F5 ESTUDIANTES PREVENCIÓN'!D287</f>
        <v>0</v>
      </c>
      <c r="B294" s="1504">
        <f>'F5 ESTUDIANTES PREVENCIÓN'!A287</f>
        <v>0</v>
      </c>
      <c r="C294" s="1511">
        <f>'F5 ESTUDIANTES PREVENCIÓN'!F287</f>
        <v>0</v>
      </c>
      <c r="D294" s="1512">
        <f>'F5 ESTUDIANTES PREVENCIÓN'!G287</f>
        <v>0</v>
      </c>
      <c r="E294" s="1504">
        <f>'F5 ESTUDIANTES PREVENCIÓN'!K287</f>
        <v>0</v>
      </c>
      <c r="F294" s="1504">
        <f>'F5 ESTUDIANTES PREVENCIÓN'!J287</f>
        <v>0</v>
      </c>
      <c r="G294" s="1513">
        <f>'F5 ESTUDIANTES PREVENCIÓN'!L287</f>
        <v>0</v>
      </c>
      <c r="H294" s="1504">
        <f>'F5 ESTUDIANTES PREVENCIÓN'!M287</f>
        <v>0</v>
      </c>
      <c r="I294" s="1514">
        <f>'F5 ESTUDIANTES PREVENCIÓN'!N287</f>
        <v>0</v>
      </c>
      <c r="J294" s="1514">
        <f>'F5 ESTUDIANTES PREVENCIÓN'!O287</f>
        <v>0</v>
      </c>
      <c r="K294" s="1514">
        <f>'F5 ESTUDIANTES PREVENCIÓN'!P287</f>
        <v>0</v>
      </c>
      <c r="L294" s="1515">
        <f>'F5 ESTUDIANTES PREVENCIÓN'!Q287</f>
        <v>0</v>
      </c>
      <c r="M294" s="1511">
        <f>'F5 ESTUDIANTES PREVENCIÓN'!R287</f>
        <v>0</v>
      </c>
      <c r="N294" s="1504">
        <f>'F5 ESTUDIANTES PREVENCIÓN'!T287</f>
        <v>0</v>
      </c>
      <c r="O294" s="1504">
        <f>'F5 ESTUDIANTES PREVENCIÓN'!U287</f>
        <v>0</v>
      </c>
      <c r="P294" s="1504">
        <f>'F5 ESTUDIANTES PREVENCIÓN'!V287</f>
        <v>0</v>
      </c>
      <c r="Q294" s="1504">
        <f>'F5 ESTUDIANTES PREVENCIÓN'!AU287</f>
        <v>0</v>
      </c>
      <c r="R294" s="1516"/>
      <c r="S294" s="1517"/>
      <c r="T294" s="1516"/>
      <c r="U294" s="1518"/>
      <c r="V294" s="1516"/>
      <c r="W294" s="1516"/>
      <c r="X294" s="1516"/>
      <c r="Y294" s="1516"/>
      <c r="Z294" s="1516"/>
      <c r="AA294" s="1516"/>
      <c r="AB294" s="1516"/>
      <c r="AC294" s="1516"/>
      <c r="AD294" s="1516"/>
      <c r="AE294" s="1516"/>
      <c r="AF294" s="1516"/>
      <c r="AG294" s="1516"/>
      <c r="AH294" s="1516"/>
      <c r="AI294" s="1516"/>
      <c r="AJ294" s="1516"/>
      <c r="AK294" s="1516"/>
      <c r="AL294" s="1516"/>
      <c r="AM294" s="1516"/>
      <c r="AN294" s="1516"/>
      <c r="AO294" s="1519">
        <f t="shared" si="37"/>
        <v>0</v>
      </c>
      <c r="AP294" s="1519">
        <f t="shared" si="42"/>
        <v>0</v>
      </c>
      <c r="AQ294" s="1520" t="str">
        <f t="shared" si="38"/>
        <v/>
      </c>
      <c r="AR294" s="1519">
        <f t="shared" si="39"/>
        <v>0</v>
      </c>
      <c r="AS294" s="1519">
        <f t="shared" si="43"/>
        <v>0</v>
      </c>
      <c r="AT294" s="1520" t="str">
        <f t="shared" si="40"/>
        <v/>
      </c>
      <c r="AU294" s="1519">
        <f t="shared" si="44"/>
        <v>0</v>
      </c>
      <c r="AV294" s="1519">
        <f t="shared" si="45"/>
        <v>0</v>
      </c>
      <c r="AW294" s="1520" t="str">
        <f t="shared" si="41"/>
        <v/>
      </c>
      <c r="AX294" s="1521"/>
      <c r="BC294" s="417"/>
      <c r="BD294" s="417"/>
      <c r="BE294" s="417"/>
      <c r="BF294" s="417"/>
      <c r="BG294" s="417"/>
      <c r="BH294" s="417"/>
      <c r="BI294" s="417"/>
      <c r="BJ294" s="417"/>
    </row>
    <row r="295" spans="1:62" s="418" customFormat="1" ht="13.5" hidden="1" customHeight="1">
      <c r="A295" s="1504">
        <f>'F5 ESTUDIANTES PREVENCIÓN'!D288</f>
        <v>0</v>
      </c>
      <c r="B295" s="1504">
        <f>'F5 ESTUDIANTES PREVENCIÓN'!A288</f>
        <v>0</v>
      </c>
      <c r="C295" s="1511">
        <f>'F5 ESTUDIANTES PREVENCIÓN'!F288</f>
        <v>0</v>
      </c>
      <c r="D295" s="1512">
        <f>'F5 ESTUDIANTES PREVENCIÓN'!G288</f>
        <v>0</v>
      </c>
      <c r="E295" s="1504">
        <f>'F5 ESTUDIANTES PREVENCIÓN'!K288</f>
        <v>0</v>
      </c>
      <c r="F295" s="1504">
        <f>'F5 ESTUDIANTES PREVENCIÓN'!J288</f>
        <v>0</v>
      </c>
      <c r="G295" s="1513">
        <f>'F5 ESTUDIANTES PREVENCIÓN'!L288</f>
        <v>0</v>
      </c>
      <c r="H295" s="1504">
        <f>'F5 ESTUDIANTES PREVENCIÓN'!M288</f>
        <v>0</v>
      </c>
      <c r="I295" s="1514">
        <f>'F5 ESTUDIANTES PREVENCIÓN'!N288</f>
        <v>0</v>
      </c>
      <c r="J295" s="1514">
        <f>'F5 ESTUDIANTES PREVENCIÓN'!O288</f>
        <v>0</v>
      </c>
      <c r="K295" s="1514">
        <f>'F5 ESTUDIANTES PREVENCIÓN'!P288</f>
        <v>0</v>
      </c>
      <c r="L295" s="1515">
        <f>'F5 ESTUDIANTES PREVENCIÓN'!Q288</f>
        <v>0</v>
      </c>
      <c r="M295" s="1511">
        <f>'F5 ESTUDIANTES PREVENCIÓN'!R288</f>
        <v>0</v>
      </c>
      <c r="N295" s="1504">
        <f>'F5 ESTUDIANTES PREVENCIÓN'!T288</f>
        <v>0</v>
      </c>
      <c r="O295" s="1504">
        <f>'F5 ESTUDIANTES PREVENCIÓN'!U288</f>
        <v>0</v>
      </c>
      <c r="P295" s="1504">
        <f>'F5 ESTUDIANTES PREVENCIÓN'!V288</f>
        <v>0</v>
      </c>
      <c r="Q295" s="1504">
        <f>'F5 ESTUDIANTES PREVENCIÓN'!AU288</f>
        <v>0</v>
      </c>
      <c r="R295" s="1516"/>
      <c r="S295" s="1517"/>
      <c r="T295" s="1516"/>
      <c r="U295" s="1518"/>
      <c r="V295" s="1516"/>
      <c r="W295" s="1516"/>
      <c r="X295" s="1516"/>
      <c r="Y295" s="1516"/>
      <c r="Z295" s="1516"/>
      <c r="AA295" s="1516"/>
      <c r="AB295" s="1516"/>
      <c r="AC295" s="1516"/>
      <c r="AD295" s="1516"/>
      <c r="AE295" s="1516"/>
      <c r="AF295" s="1516"/>
      <c r="AG295" s="1516"/>
      <c r="AH295" s="1516"/>
      <c r="AI295" s="1516"/>
      <c r="AJ295" s="1516"/>
      <c r="AK295" s="1516"/>
      <c r="AL295" s="1516"/>
      <c r="AM295" s="1516"/>
      <c r="AN295" s="1516"/>
      <c r="AO295" s="1519">
        <f t="shared" si="37"/>
        <v>0</v>
      </c>
      <c r="AP295" s="1519">
        <f t="shared" si="42"/>
        <v>0</v>
      </c>
      <c r="AQ295" s="1520" t="str">
        <f t="shared" si="38"/>
        <v/>
      </c>
      <c r="AR295" s="1519">
        <f t="shared" si="39"/>
        <v>0</v>
      </c>
      <c r="AS295" s="1519">
        <f t="shared" si="43"/>
        <v>0</v>
      </c>
      <c r="AT295" s="1520" t="str">
        <f t="shared" si="40"/>
        <v/>
      </c>
      <c r="AU295" s="1519">
        <f t="shared" si="44"/>
        <v>0</v>
      </c>
      <c r="AV295" s="1519">
        <f t="shared" si="45"/>
        <v>0</v>
      </c>
      <c r="AW295" s="1520" t="str">
        <f t="shared" si="41"/>
        <v/>
      </c>
      <c r="AX295" s="1521"/>
      <c r="BC295" s="417"/>
      <c r="BD295" s="417"/>
      <c r="BE295" s="417"/>
      <c r="BF295" s="417"/>
      <c r="BG295" s="417"/>
      <c r="BH295" s="417"/>
      <c r="BI295" s="417"/>
      <c r="BJ295" s="417"/>
    </row>
    <row r="296" spans="1:62" s="418" customFormat="1" ht="13.5" hidden="1" customHeight="1">
      <c r="A296" s="1504">
        <f>'F5 ESTUDIANTES PREVENCIÓN'!D289</f>
        <v>0</v>
      </c>
      <c r="B296" s="1504">
        <f>'F5 ESTUDIANTES PREVENCIÓN'!A289</f>
        <v>0</v>
      </c>
      <c r="C296" s="1511">
        <f>'F5 ESTUDIANTES PREVENCIÓN'!F289</f>
        <v>0</v>
      </c>
      <c r="D296" s="1512">
        <f>'F5 ESTUDIANTES PREVENCIÓN'!G289</f>
        <v>0</v>
      </c>
      <c r="E296" s="1504">
        <f>'F5 ESTUDIANTES PREVENCIÓN'!K289</f>
        <v>0</v>
      </c>
      <c r="F296" s="1504">
        <f>'F5 ESTUDIANTES PREVENCIÓN'!J289</f>
        <v>0</v>
      </c>
      <c r="G296" s="1513">
        <f>'F5 ESTUDIANTES PREVENCIÓN'!L289</f>
        <v>0</v>
      </c>
      <c r="H296" s="1504">
        <f>'F5 ESTUDIANTES PREVENCIÓN'!M289</f>
        <v>0</v>
      </c>
      <c r="I296" s="1514">
        <f>'F5 ESTUDIANTES PREVENCIÓN'!N289</f>
        <v>0</v>
      </c>
      <c r="J296" s="1514">
        <f>'F5 ESTUDIANTES PREVENCIÓN'!O289</f>
        <v>0</v>
      </c>
      <c r="K296" s="1514">
        <f>'F5 ESTUDIANTES PREVENCIÓN'!P289</f>
        <v>0</v>
      </c>
      <c r="L296" s="1515">
        <f>'F5 ESTUDIANTES PREVENCIÓN'!Q289</f>
        <v>0</v>
      </c>
      <c r="M296" s="1511">
        <f>'F5 ESTUDIANTES PREVENCIÓN'!R289</f>
        <v>0</v>
      </c>
      <c r="N296" s="1504">
        <f>'F5 ESTUDIANTES PREVENCIÓN'!T289</f>
        <v>0</v>
      </c>
      <c r="O296" s="1504">
        <f>'F5 ESTUDIANTES PREVENCIÓN'!U289</f>
        <v>0</v>
      </c>
      <c r="P296" s="1504">
        <f>'F5 ESTUDIANTES PREVENCIÓN'!V289</f>
        <v>0</v>
      </c>
      <c r="Q296" s="1504">
        <f>'F5 ESTUDIANTES PREVENCIÓN'!AU289</f>
        <v>0</v>
      </c>
      <c r="R296" s="1516"/>
      <c r="S296" s="1517"/>
      <c r="T296" s="1516"/>
      <c r="U296" s="1518"/>
      <c r="V296" s="1516"/>
      <c r="W296" s="1516"/>
      <c r="X296" s="1516"/>
      <c r="Y296" s="1516"/>
      <c r="Z296" s="1516"/>
      <c r="AA296" s="1516"/>
      <c r="AB296" s="1516"/>
      <c r="AC296" s="1516"/>
      <c r="AD296" s="1516"/>
      <c r="AE296" s="1516"/>
      <c r="AF296" s="1516"/>
      <c r="AG296" s="1516"/>
      <c r="AH296" s="1516"/>
      <c r="AI296" s="1516"/>
      <c r="AJ296" s="1516"/>
      <c r="AK296" s="1516"/>
      <c r="AL296" s="1516"/>
      <c r="AM296" s="1516"/>
      <c r="AN296" s="1516"/>
      <c r="AO296" s="1519">
        <f t="shared" si="37"/>
        <v>0</v>
      </c>
      <c r="AP296" s="1519">
        <f t="shared" si="42"/>
        <v>0</v>
      </c>
      <c r="AQ296" s="1520" t="str">
        <f t="shared" si="38"/>
        <v/>
      </c>
      <c r="AR296" s="1519">
        <f t="shared" si="39"/>
        <v>0</v>
      </c>
      <c r="AS296" s="1519">
        <f t="shared" si="43"/>
        <v>0</v>
      </c>
      <c r="AT296" s="1520" t="str">
        <f t="shared" si="40"/>
        <v/>
      </c>
      <c r="AU296" s="1519">
        <f t="shared" si="44"/>
        <v>0</v>
      </c>
      <c r="AV296" s="1519">
        <f t="shared" si="45"/>
        <v>0</v>
      </c>
      <c r="AW296" s="1520" t="str">
        <f t="shared" si="41"/>
        <v/>
      </c>
      <c r="AX296" s="1521"/>
      <c r="BC296" s="417"/>
      <c r="BD296" s="417"/>
      <c r="BE296" s="417"/>
      <c r="BF296" s="417"/>
      <c r="BG296" s="417"/>
      <c r="BH296" s="417"/>
      <c r="BI296" s="417"/>
      <c r="BJ296" s="417"/>
    </row>
    <row r="297" spans="1:62" s="418" customFormat="1" ht="13.5" hidden="1" customHeight="1">
      <c r="A297" s="1504">
        <f>'F5 ESTUDIANTES PREVENCIÓN'!D290</f>
        <v>0</v>
      </c>
      <c r="B297" s="1504">
        <f>'F5 ESTUDIANTES PREVENCIÓN'!A290</f>
        <v>0</v>
      </c>
      <c r="C297" s="1511">
        <f>'F5 ESTUDIANTES PREVENCIÓN'!F290</f>
        <v>0</v>
      </c>
      <c r="D297" s="1512">
        <f>'F5 ESTUDIANTES PREVENCIÓN'!G290</f>
        <v>0</v>
      </c>
      <c r="E297" s="1504">
        <f>'F5 ESTUDIANTES PREVENCIÓN'!K290</f>
        <v>0</v>
      </c>
      <c r="F297" s="1504">
        <f>'F5 ESTUDIANTES PREVENCIÓN'!J290</f>
        <v>0</v>
      </c>
      <c r="G297" s="1513">
        <f>'F5 ESTUDIANTES PREVENCIÓN'!L290</f>
        <v>0</v>
      </c>
      <c r="H297" s="1504">
        <f>'F5 ESTUDIANTES PREVENCIÓN'!M290</f>
        <v>0</v>
      </c>
      <c r="I297" s="1514">
        <f>'F5 ESTUDIANTES PREVENCIÓN'!N290</f>
        <v>0</v>
      </c>
      <c r="J297" s="1514">
        <f>'F5 ESTUDIANTES PREVENCIÓN'!O290</f>
        <v>0</v>
      </c>
      <c r="K297" s="1514">
        <f>'F5 ESTUDIANTES PREVENCIÓN'!P290</f>
        <v>0</v>
      </c>
      <c r="L297" s="1515">
        <f>'F5 ESTUDIANTES PREVENCIÓN'!Q290</f>
        <v>0</v>
      </c>
      <c r="M297" s="1511">
        <f>'F5 ESTUDIANTES PREVENCIÓN'!R290</f>
        <v>0</v>
      </c>
      <c r="N297" s="1504">
        <f>'F5 ESTUDIANTES PREVENCIÓN'!T290</f>
        <v>0</v>
      </c>
      <c r="O297" s="1504">
        <f>'F5 ESTUDIANTES PREVENCIÓN'!U290</f>
        <v>0</v>
      </c>
      <c r="P297" s="1504">
        <f>'F5 ESTUDIANTES PREVENCIÓN'!V290</f>
        <v>0</v>
      </c>
      <c r="Q297" s="1504">
        <f>'F5 ESTUDIANTES PREVENCIÓN'!AU290</f>
        <v>0</v>
      </c>
      <c r="R297" s="1516"/>
      <c r="S297" s="1517"/>
      <c r="T297" s="1516"/>
      <c r="U297" s="1518"/>
      <c r="V297" s="1516"/>
      <c r="W297" s="1516"/>
      <c r="X297" s="1516"/>
      <c r="Y297" s="1516"/>
      <c r="Z297" s="1516"/>
      <c r="AA297" s="1516"/>
      <c r="AB297" s="1516"/>
      <c r="AC297" s="1516"/>
      <c r="AD297" s="1516"/>
      <c r="AE297" s="1516"/>
      <c r="AF297" s="1516"/>
      <c r="AG297" s="1516"/>
      <c r="AH297" s="1516"/>
      <c r="AI297" s="1516"/>
      <c r="AJ297" s="1516"/>
      <c r="AK297" s="1516"/>
      <c r="AL297" s="1516"/>
      <c r="AM297" s="1516"/>
      <c r="AN297" s="1516"/>
      <c r="AO297" s="1519">
        <f t="shared" si="37"/>
        <v>0</v>
      </c>
      <c r="AP297" s="1519">
        <f t="shared" si="42"/>
        <v>0</v>
      </c>
      <c r="AQ297" s="1520" t="str">
        <f t="shared" si="38"/>
        <v/>
      </c>
      <c r="AR297" s="1519">
        <f t="shared" si="39"/>
        <v>0</v>
      </c>
      <c r="AS297" s="1519">
        <f t="shared" si="43"/>
        <v>0</v>
      </c>
      <c r="AT297" s="1520" t="str">
        <f t="shared" si="40"/>
        <v/>
      </c>
      <c r="AU297" s="1519">
        <f t="shared" si="44"/>
        <v>0</v>
      </c>
      <c r="AV297" s="1519">
        <f t="shared" si="45"/>
        <v>0</v>
      </c>
      <c r="AW297" s="1520" t="str">
        <f t="shared" si="41"/>
        <v/>
      </c>
      <c r="AX297" s="1521"/>
      <c r="BC297" s="417"/>
      <c r="BD297" s="417"/>
      <c r="BE297" s="417"/>
      <c r="BF297" s="417"/>
      <c r="BG297" s="417"/>
      <c r="BH297" s="417"/>
      <c r="BI297" s="417"/>
      <c r="BJ297" s="417"/>
    </row>
    <row r="298" spans="1:62" s="418" customFormat="1" ht="13.5" hidden="1" customHeight="1">
      <c r="A298" s="1504">
        <f>'F5 ESTUDIANTES PREVENCIÓN'!D291</f>
        <v>0</v>
      </c>
      <c r="B298" s="1504">
        <f>'F5 ESTUDIANTES PREVENCIÓN'!A291</f>
        <v>0</v>
      </c>
      <c r="C298" s="1511">
        <f>'F5 ESTUDIANTES PREVENCIÓN'!F291</f>
        <v>0</v>
      </c>
      <c r="D298" s="1512">
        <f>'F5 ESTUDIANTES PREVENCIÓN'!G291</f>
        <v>0</v>
      </c>
      <c r="E298" s="1504">
        <f>'F5 ESTUDIANTES PREVENCIÓN'!K291</f>
        <v>0</v>
      </c>
      <c r="F298" s="1504">
        <f>'F5 ESTUDIANTES PREVENCIÓN'!J291</f>
        <v>0</v>
      </c>
      <c r="G298" s="1513">
        <f>'F5 ESTUDIANTES PREVENCIÓN'!L291</f>
        <v>0</v>
      </c>
      <c r="H298" s="1504">
        <f>'F5 ESTUDIANTES PREVENCIÓN'!M291</f>
        <v>0</v>
      </c>
      <c r="I298" s="1514">
        <f>'F5 ESTUDIANTES PREVENCIÓN'!N291</f>
        <v>0</v>
      </c>
      <c r="J298" s="1514">
        <f>'F5 ESTUDIANTES PREVENCIÓN'!O291</f>
        <v>0</v>
      </c>
      <c r="K298" s="1514">
        <f>'F5 ESTUDIANTES PREVENCIÓN'!P291</f>
        <v>0</v>
      </c>
      <c r="L298" s="1515">
        <f>'F5 ESTUDIANTES PREVENCIÓN'!Q291</f>
        <v>0</v>
      </c>
      <c r="M298" s="1511">
        <f>'F5 ESTUDIANTES PREVENCIÓN'!R291</f>
        <v>0</v>
      </c>
      <c r="N298" s="1504">
        <f>'F5 ESTUDIANTES PREVENCIÓN'!T291</f>
        <v>0</v>
      </c>
      <c r="O298" s="1504">
        <f>'F5 ESTUDIANTES PREVENCIÓN'!U291</f>
        <v>0</v>
      </c>
      <c r="P298" s="1504">
        <f>'F5 ESTUDIANTES PREVENCIÓN'!V291</f>
        <v>0</v>
      </c>
      <c r="Q298" s="1504">
        <f>'F5 ESTUDIANTES PREVENCIÓN'!AU291</f>
        <v>0</v>
      </c>
      <c r="R298" s="1516"/>
      <c r="S298" s="1517"/>
      <c r="T298" s="1516"/>
      <c r="U298" s="1518"/>
      <c r="V298" s="1516"/>
      <c r="W298" s="1516"/>
      <c r="X298" s="1516"/>
      <c r="Y298" s="1516"/>
      <c r="Z298" s="1516"/>
      <c r="AA298" s="1516"/>
      <c r="AB298" s="1516"/>
      <c r="AC298" s="1516"/>
      <c r="AD298" s="1516"/>
      <c r="AE298" s="1516"/>
      <c r="AF298" s="1516"/>
      <c r="AG298" s="1516"/>
      <c r="AH298" s="1516"/>
      <c r="AI298" s="1516"/>
      <c r="AJ298" s="1516"/>
      <c r="AK298" s="1516"/>
      <c r="AL298" s="1516"/>
      <c r="AM298" s="1516"/>
      <c r="AN298" s="1516"/>
      <c r="AO298" s="1519">
        <f t="shared" si="37"/>
        <v>0</v>
      </c>
      <c r="AP298" s="1519">
        <f t="shared" si="42"/>
        <v>0</v>
      </c>
      <c r="AQ298" s="1520" t="str">
        <f t="shared" si="38"/>
        <v/>
      </c>
      <c r="AR298" s="1519">
        <f t="shared" si="39"/>
        <v>0</v>
      </c>
      <c r="AS298" s="1519">
        <f t="shared" si="43"/>
        <v>0</v>
      </c>
      <c r="AT298" s="1520" t="str">
        <f t="shared" si="40"/>
        <v/>
      </c>
      <c r="AU298" s="1519">
        <f t="shared" si="44"/>
        <v>0</v>
      </c>
      <c r="AV298" s="1519">
        <f t="shared" si="45"/>
        <v>0</v>
      </c>
      <c r="AW298" s="1520" t="str">
        <f t="shared" si="41"/>
        <v/>
      </c>
      <c r="AX298" s="1521"/>
      <c r="BC298" s="417"/>
      <c r="BD298" s="417"/>
      <c r="BE298" s="417"/>
      <c r="BF298" s="417"/>
      <c r="BG298" s="417"/>
      <c r="BH298" s="417"/>
      <c r="BI298" s="417"/>
      <c r="BJ298" s="417"/>
    </row>
    <row r="299" spans="1:62" s="418" customFormat="1" ht="13.5" hidden="1" customHeight="1">
      <c r="A299" s="1504">
        <f>'F5 ESTUDIANTES PREVENCIÓN'!D292</f>
        <v>0</v>
      </c>
      <c r="B299" s="1504">
        <f>'F5 ESTUDIANTES PREVENCIÓN'!A292</f>
        <v>0</v>
      </c>
      <c r="C299" s="1511">
        <f>'F5 ESTUDIANTES PREVENCIÓN'!F292</f>
        <v>0</v>
      </c>
      <c r="D299" s="1512">
        <f>'F5 ESTUDIANTES PREVENCIÓN'!G292</f>
        <v>0</v>
      </c>
      <c r="E299" s="1504">
        <f>'F5 ESTUDIANTES PREVENCIÓN'!K292</f>
        <v>0</v>
      </c>
      <c r="F299" s="1504">
        <f>'F5 ESTUDIANTES PREVENCIÓN'!J292</f>
        <v>0</v>
      </c>
      <c r="G299" s="1513">
        <f>'F5 ESTUDIANTES PREVENCIÓN'!L292</f>
        <v>0</v>
      </c>
      <c r="H299" s="1504">
        <f>'F5 ESTUDIANTES PREVENCIÓN'!M292</f>
        <v>0</v>
      </c>
      <c r="I299" s="1514">
        <f>'F5 ESTUDIANTES PREVENCIÓN'!N292</f>
        <v>0</v>
      </c>
      <c r="J299" s="1514">
        <f>'F5 ESTUDIANTES PREVENCIÓN'!O292</f>
        <v>0</v>
      </c>
      <c r="K299" s="1514">
        <f>'F5 ESTUDIANTES PREVENCIÓN'!P292</f>
        <v>0</v>
      </c>
      <c r="L299" s="1515">
        <f>'F5 ESTUDIANTES PREVENCIÓN'!Q292</f>
        <v>0</v>
      </c>
      <c r="M299" s="1511">
        <f>'F5 ESTUDIANTES PREVENCIÓN'!R292</f>
        <v>0</v>
      </c>
      <c r="N299" s="1504">
        <f>'F5 ESTUDIANTES PREVENCIÓN'!T292</f>
        <v>0</v>
      </c>
      <c r="O299" s="1504">
        <f>'F5 ESTUDIANTES PREVENCIÓN'!U292</f>
        <v>0</v>
      </c>
      <c r="P299" s="1504">
        <f>'F5 ESTUDIANTES PREVENCIÓN'!V292</f>
        <v>0</v>
      </c>
      <c r="Q299" s="1504">
        <f>'F5 ESTUDIANTES PREVENCIÓN'!AU292</f>
        <v>0</v>
      </c>
      <c r="R299" s="1516"/>
      <c r="S299" s="1517"/>
      <c r="T299" s="1516"/>
      <c r="U299" s="1518"/>
      <c r="V299" s="1516"/>
      <c r="W299" s="1516"/>
      <c r="X299" s="1516"/>
      <c r="Y299" s="1516"/>
      <c r="Z299" s="1516"/>
      <c r="AA299" s="1516"/>
      <c r="AB299" s="1516"/>
      <c r="AC299" s="1516"/>
      <c r="AD299" s="1516"/>
      <c r="AE299" s="1516"/>
      <c r="AF299" s="1516"/>
      <c r="AG299" s="1516"/>
      <c r="AH299" s="1516"/>
      <c r="AI299" s="1516"/>
      <c r="AJ299" s="1516"/>
      <c r="AK299" s="1516"/>
      <c r="AL299" s="1516"/>
      <c r="AM299" s="1516"/>
      <c r="AN299" s="1516"/>
      <c r="AO299" s="1519">
        <f t="shared" si="37"/>
        <v>0</v>
      </c>
      <c r="AP299" s="1519">
        <f t="shared" si="42"/>
        <v>0</v>
      </c>
      <c r="AQ299" s="1520" t="str">
        <f t="shared" si="38"/>
        <v/>
      </c>
      <c r="AR299" s="1519">
        <f t="shared" si="39"/>
        <v>0</v>
      </c>
      <c r="AS299" s="1519">
        <f t="shared" si="43"/>
        <v>0</v>
      </c>
      <c r="AT299" s="1520" t="str">
        <f t="shared" si="40"/>
        <v/>
      </c>
      <c r="AU299" s="1519">
        <f t="shared" si="44"/>
        <v>0</v>
      </c>
      <c r="AV299" s="1519">
        <f t="shared" si="45"/>
        <v>0</v>
      </c>
      <c r="AW299" s="1520" t="str">
        <f t="shared" si="41"/>
        <v/>
      </c>
      <c r="AX299" s="1521"/>
      <c r="BC299" s="417"/>
      <c r="BD299" s="417"/>
      <c r="BE299" s="417"/>
      <c r="BF299" s="417"/>
      <c r="BG299" s="417"/>
      <c r="BH299" s="417"/>
      <c r="BI299" s="417"/>
      <c r="BJ299" s="417"/>
    </row>
    <row r="300" spans="1:62" s="418" customFormat="1" ht="13.5" hidden="1" customHeight="1">
      <c r="A300" s="1504">
        <f>'F5 ESTUDIANTES PREVENCIÓN'!D293</f>
        <v>0</v>
      </c>
      <c r="B300" s="1504">
        <f>'F5 ESTUDIANTES PREVENCIÓN'!A293</f>
        <v>0</v>
      </c>
      <c r="C300" s="1511">
        <f>'F5 ESTUDIANTES PREVENCIÓN'!F293</f>
        <v>0</v>
      </c>
      <c r="D300" s="1512">
        <f>'F5 ESTUDIANTES PREVENCIÓN'!G293</f>
        <v>0</v>
      </c>
      <c r="E300" s="1504">
        <f>'F5 ESTUDIANTES PREVENCIÓN'!K293</f>
        <v>0</v>
      </c>
      <c r="F300" s="1504">
        <f>'F5 ESTUDIANTES PREVENCIÓN'!J293</f>
        <v>0</v>
      </c>
      <c r="G300" s="1513">
        <f>'F5 ESTUDIANTES PREVENCIÓN'!L293</f>
        <v>0</v>
      </c>
      <c r="H300" s="1504">
        <f>'F5 ESTUDIANTES PREVENCIÓN'!M293</f>
        <v>0</v>
      </c>
      <c r="I300" s="1514">
        <f>'F5 ESTUDIANTES PREVENCIÓN'!N293</f>
        <v>0</v>
      </c>
      <c r="J300" s="1514">
        <f>'F5 ESTUDIANTES PREVENCIÓN'!O293</f>
        <v>0</v>
      </c>
      <c r="K300" s="1514">
        <f>'F5 ESTUDIANTES PREVENCIÓN'!P293</f>
        <v>0</v>
      </c>
      <c r="L300" s="1515">
        <f>'F5 ESTUDIANTES PREVENCIÓN'!Q293</f>
        <v>0</v>
      </c>
      <c r="M300" s="1511">
        <f>'F5 ESTUDIANTES PREVENCIÓN'!R293</f>
        <v>0</v>
      </c>
      <c r="N300" s="1504">
        <f>'F5 ESTUDIANTES PREVENCIÓN'!T293</f>
        <v>0</v>
      </c>
      <c r="O300" s="1504">
        <f>'F5 ESTUDIANTES PREVENCIÓN'!U293</f>
        <v>0</v>
      </c>
      <c r="P300" s="1504">
        <f>'F5 ESTUDIANTES PREVENCIÓN'!V293</f>
        <v>0</v>
      </c>
      <c r="Q300" s="1504">
        <f>'F5 ESTUDIANTES PREVENCIÓN'!AU293</f>
        <v>0</v>
      </c>
      <c r="R300" s="1516"/>
      <c r="S300" s="1517"/>
      <c r="T300" s="1516"/>
      <c r="U300" s="1518"/>
      <c r="V300" s="1516"/>
      <c r="W300" s="1516"/>
      <c r="X300" s="1516"/>
      <c r="Y300" s="1516"/>
      <c r="Z300" s="1516"/>
      <c r="AA300" s="1516"/>
      <c r="AB300" s="1516"/>
      <c r="AC300" s="1516"/>
      <c r="AD300" s="1516"/>
      <c r="AE300" s="1516"/>
      <c r="AF300" s="1516"/>
      <c r="AG300" s="1516"/>
      <c r="AH300" s="1516"/>
      <c r="AI300" s="1516"/>
      <c r="AJ300" s="1516"/>
      <c r="AK300" s="1516"/>
      <c r="AL300" s="1516"/>
      <c r="AM300" s="1516"/>
      <c r="AN300" s="1516"/>
      <c r="AO300" s="1519">
        <f t="shared" si="37"/>
        <v>0</v>
      </c>
      <c r="AP300" s="1519">
        <f t="shared" si="42"/>
        <v>0</v>
      </c>
      <c r="AQ300" s="1520" t="str">
        <f t="shared" si="38"/>
        <v/>
      </c>
      <c r="AR300" s="1519">
        <f t="shared" si="39"/>
        <v>0</v>
      </c>
      <c r="AS300" s="1519">
        <f t="shared" si="43"/>
        <v>0</v>
      </c>
      <c r="AT300" s="1520" t="str">
        <f t="shared" si="40"/>
        <v/>
      </c>
      <c r="AU300" s="1519">
        <f t="shared" si="44"/>
        <v>0</v>
      </c>
      <c r="AV300" s="1519">
        <f t="shared" si="45"/>
        <v>0</v>
      </c>
      <c r="AW300" s="1520" t="str">
        <f t="shared" si="41"/>
        <v/>
      </c>
      <c r="AX300" s="1521"/>
      <c r="BC300" s="417"/>
      <c r="BD300" s="417"/>
      <c r="BE300" s="417"/>
      <c r="BF300" s="417"/>
      <c r="BG300" s="417"/>
      <c r="BH300" s="417"/>
      <c r="BI300" s="417"/>
      <c r="BJ300" s="417"/>
    </row>
    <row r="301" spans="1:62" s="418" customFormat="1" ht="13.5" hidden="1" customHeight="1">
      <c r="A301" s="1504">
        <f>'F5 ESTUDIANTES PREVENCIÓN'!D294</f>
        <v>0</v>
      </c>
      <c r="B301" s="1504">
        <f>'F5 ESTUDIANTES PREVENCIÓN'!A294</f>
        <v>0</v>
      </c>
      <c r="C301" s="1511">
        <f>'F5 ESTUDIANTES PREVENCIÓN'!F294</f>
        <v>0</v>
      </c>
      <c r="D301" s="1512">
        <f>'F5 ESTUDIANTES PREVENCIÓN'!G294</f>
        <v>0</v>
      </c>
      <c r="E301" s="1504">
        <f>'F5 ESTUDIANTES PREVENCIÓN'!K294</f>
        <v>0</v>
      </c>
      <c r="F301" s="1504">
        <f>'F5 ESTUDIANTES PREVENCIÓN'!J294</f>
        <v>0</v>
      </c>
      <c r="G301" s="1513">
        <f>'F5 ESTUDIANTES PREVENCIÓN'!L294</f>
        <v>0</v>
      </c>
      <c r="H301" s="1504">
        <f>'F5 ESTUDIANTES PREVENCIÓN'!M294</f>
        <v>0</v>
      </c>
      <c r="I301" s="1514">
        <f>'F5 ESTUDIANTES PREVENCIÓN'!N294</f>
        <v>0</v>
      </c>
      <c r="J301" s="1514">
        <f>'F5 ESTUDIANTES PREVENCIÓN'!O294</f>
        <v>0</v>
      </c>
      <c r="K301" s="1514">
        <f>'F5 ESTUDIANTES PREVENCIÓN'!P294</f>
        <v>0</v>
      </c>
      <c r="L301" s="1515">
        <f>'F5 ESTUDIANTES PREVENCIÓN'!Q294</f>
        <v>0</v>
      </c>
      <c r="M301" s="1511">
        <f>'F5 ESTUDIANTES PREVENCIÓN'!R294</f>
        <v>0</v>
      </c>
      <c r="N301" s="1504">
        <f>'F5 ESTUDIANTES PREVENCIÓN'!T294</f>
        <v>0</v>
      </c>
      <c r="O301" s="1504">
        <f>'F5 ESTUDIANTES PREVENCIÓN'!U294</f>
        <v>0</v>
      </c>
      <c r="P301" s="1504">
        <f>'F5 ESTUDIANTES PREVENCIÓN'!V294</f>
        <v>0</v>
      </c>
      <c r="Q301" s="1504">
        <f>'F5 ESTUDIANTES PREVENCIÓN'!AU294</f>
        <v>0</v>
      </c>
      <c r="R301" s="1516"/>
      <c r="S301" s="1517"/>
      <c r="T301" s="1516"/>
      <c r="U301" s="1518"/>
      <c r="V301" s="1516"/>
      <c r="W301" s="1516"/>
      <c r="X301" s="1516"/>
      <c r="Y301" s="1516"/>
      <c r="Z301" s="1516"/>
      <c r="AA301" s="1516"/>
      <c r="AB301" s="1516"/>
      <c r="AC301" s="1516"/>
      <c r="AD301" s="1516"/>
      <c r="AE301" s="1516"/>
      <c r="AF301" s="1516"/>
      <c r="AG301" s="1516"/>
      <c r="AH301" s="1516"/>
      <c r="AI301" s="1516"/>
      <c r="AJ301" s="1516"/>
      <c r="AK301" s="1516"/>
      <c r="AL301" s="1516"/>
      <c r="AM301" s="1516"/>
      <c r="AN301" s="1516"/>
      <c r="AO301" s="1519">
        <f t="shared" si="37"/>
        <v>0</v>
      </c>
      <c r="AP301" s="1519">
        <f t="shared" si="42"/>
        <v>0</v>
      </c>
      <c r="AQ301" s="1520" t="str">
        <f t="shared" si="38"/>
        <v/>
      </c>
      <c r="AR301" s="1519">
        <f t="shared" si="39"/>
        <v>0</v>
      </c>
      <c r="AS301" s="1519">
        <f t="shared" si="43"/>
        <v>0</v>
      </c>
      <c r="AT301" s="1520" t="str">
        <f t="shared" si="40"/>
        <v/>
      </c>
      <c r="AU301" s="1519">
        <f t="shared" si="44"/>
        <v>0</v>
      </c>
      <c r="AV301" s="1519">
        <f t="shared" si="45"/>
        <v>0</v>
      </c>
      <c r="AW301" s="1520" t="str">
        <f t="shared" si="41"/>
        <v/>
      </c>
      <c r="AX301" s="1521"/>
      <c r="BC301" s="417"/>
      <c r="BD301" s="417"/>
      <c r="BE301" s="417"/>
      <c r="BF301" s="417"/>
      <c r="BG301" s="417"/>
      <c r="BH301" s="417"/>
      <c r="BI301" s="417"/>
      <c r="BJ301" s="417"/>
    </row>
    <row r="302" spans="1:62" s="418" customFormat="1" ht="13.5" hidden="1" customHeight="1">
      <c r="A302" s="1504">
        <f>'F5 ESTUDIANTES PREVENCIÓN'!D295</f>
        <v>0</v>
      </c>
      <c r="B302" s="1504">
        <f>'F5 ESTUDIANTES PREVENCIÓN'!A295</f>
        <v>0</v>
      </c>
      <c r="C302" s="1511">
        <f>'F5 ESTUDIANTES PREVENCIÓN'!F295</f>
        <v>0</v>
      </c>
      <c r="D302" s="1512">
        <f>'F5 ESTUDIANTES PREVENCIÓN'!G295</f>
        <v>0</v>
      </c>
      <c r="E302" s="1504">
        <f>'F5 ESTUDIANTES PREVENCIÓN'!K295</f>
        <v>0</v>
      </c>
      <c r="F302" s="1504">
        <f>'F5 ESTUDIANTES PREVENCIÓN'!J295</f>
        <v>0</v>
      </c>
      <c r="G302" s="1513">
        <f>'F5 ESTUDIANTES PREVENCIÓN'!L295</f>
        <v>0</v>
      </c>
      <c r="H302" s="1504">
        <f>'F5 ESTUDIANTES PREVENCIÓN'!M295</f>
        <v>0</v>
      </c>
      <c r="I302" s="1514">
        <f>'F5 ESTUDIANTES PREVENCIÓN'!N295</f>
        <v>0</v>
      </c>
      <c r="J302" s="1514">
        <f>'F5 ESTUDIANTES PREVENCIÓN'!O295</f>
        <v>0</v>
      </c>
      <c r="K302" s="1514">
        <f>'F5 ESTUDIANTES PREVENCIÓN'!P295</f>
        <v>0</v>
      </c>
      <c r="L302" s="1515">
        <f>'F5 ESTUDIANTES PREVENCIÓN'!Q295</f>
        <v>0</v>
      </c>
      <c r="M302" s="1511">
        <f>'F5 ESTUDIANTES PREVENCIÓN'!R295</f>
        <v>0</v>
      </c>
      <c r="N302" s="1504">
        <f>'F5 ESTUDIANTES PREVENCIÓN'!T295</f>
        <v>0</v>
      </c>
      <c r="O302" s="1504">
        <f>'F5 ESTUDIANTES PREVENCIÓN'!U295</f>
        <v>0</v>
      </c>
      <c r="P302" s="1504">
        <f>'F5 ESTUDIANTES PREVENCIÓN'!V295</f>
        <v>0</v>
      </c>
      <c r="Q302" s="1504">
        <f>'F5 ESTUDIANTES PREVENCIÓN'!AU295</f>
        <v>0</v>
      </c>
      <c r="R302" s="1516"/>
      <c r="S302" s="1517"/>
      <c r="T302" s="1516"/>
      <c r="U302" s="1518"/>
      <c r="V302" s="1516"/>
      <c r="W302" s="1516"/>
      <c r="X302" s="1516"/>
      <c r="Y302" s="1516"/>
      <c r="Z302" s="1516"/>
      <c r="AA302" s="1516"/>
      <c r="AB302" s="1516"/>
      <c r="AC302" s="1516"/>
      <c r="AD302" s="1516"/>
      <c r="AE302" s="1516"/>
      <c r="AF302" s="1516"/>
      <c r="AG302" s="1516"/>
      <c r="AH302" s="1516"/>
      <c r="AI302" s="1516"/>
      <c r="AJ302" s="1516"/>
      <c r="AK302" s="1516"/>
      <c r="AL302" s="1516"/>
      <c r="AM302" s="1516"/>
      <c r="AN302" s="1516"/>
      <c r="AO302" s="1519">
        <f t="shared" si="37"/>
        <v>0</v>
      </c>
      <c r="AP302" s="1519">
        <f t="shared" si="42"/>
        <v>0</v>
      </c>
      <c r="AQ302" s="1520" t="str">
        <f t="shared" si="38"/>
        <v/>
      </c>
      <c r="AR302" s="1519">
        <f t="shared" si="39"/>
        <v>0</v>
      </c>
      <c r="AS302" s="1519">
        <f t="shared" si="43"/>
        <v>0</v>
      </c>
      <c r="AT302" s="1520" t="str">
        <f t="shared" si="40"/>
        <v/>
      </c>
      <c r="AU302" s="1519">
        <f t="shared" si="44"/>
        <v>0</v>
      </c>
      <c r="AV302" s="1519">
        <f t="shared" si="45"/>
        <v>0</v>
      </c>
      <c r="AW302" s="1520" t="str">
        <f t="shared" si="41"/>
        <v/>
      </c>
      <c r="AX302" s="1521"/>
      <c r="BC302" s="417"/>
      <c r="BD302" s="417"/>
      <c r="BE302" s="417"/>
      <c r="BF302" s="417"/>
      <c r="BG302" s="417"/>
      <c r="BH302" s="417"/>
      <c r="BI302" s="417"/>
      <c r="BJ302" s="417"/>
    </row>
    <row r="303" spans="1:62" s="418" customFormat="1" ht="13.5" hidden="1" customHeight="1">
      <c r="A303" s="1504">
        <f>'F5 ESTUDIANTES PREVENCIÓN'!D296</f>
        <v>0</v>
      </c>
      <c r="B303" s="1504">
        <f>'F5 ESTUDIANTES PREVENCIÓN'!A296</f>
        <v>0</v>
      </c>
      <c r="C303" s="1511">
        <f>'F5 ESTUDIANTES PREVENCIÓN'!F296</f>
        <v>0</v>
      </c>
      <c r="D303" s="1512">
        <f>'F5 ESTUDIANTES PREVENCIÓN'!G296</f>
        <v>0</v>
      </c>
      <c r="E303" s="1504">
        <f>'F5 ESTUDIANTES PREVENCIÓN'!K296</f>
        <v>0</v>
      </c>
      <c r="F303" s="1504">
        <f>'F5 ESTUDIANTES PREVENCIÓN'!J296</f>
        <v>0</v>
      </c>
      <c r="G303" s="1513">
        <f>'F5 ESTUDIANTES PREVENCIÓN'!L296</f>
        <v>0</v>
      </c>
      <c r="H303" s="1504">
        <f>'F5 ESTUDIANTES PREVENCIÓN'!M296</f>
        <v>0</v>
      </c>
      <c r="I303" s="1514">
        <f>'F5 ESTUDIANTES PREVENCIÓN'!N296</f>
        <v>0</v>
      </c>
      <c r="J303" s="1514">
        <f>'F5 ESTUDIANTES PREVENCIÓN'!O296</f>
        <v>0</v>
      </c>
      <c r="K303" s="1514">
        <f>'F5 ESTUDIANTES PREVENCIÓN'!P296</f>
        <v>0</v>
      </c>
      <c r="L303" s="1515">
        <f>'F5 ESTUDIANTES PREVENCIÓN'!Q296</f>
        <v>0</v>
      </c>
      <c r="M303" s="1511">
        <f>'F5 ESTUDIANTES PREVENCIÓN'!R296</f>
        <v>0</v>
      </c>
      <c r="N303" s="1504">
        <f>'F5 ESTUDIANTES PREVENCIÓN'!T296</f>
        <v>0</v>
      </c>
      <c r="O303" s="1504">
        <f>'F5 ESTUDIANTES PREVENCIÓN'!U296</f>
        <v>0</v>
      </c>
      <c r="P303" s="1504">
        <f>'F5 ESTUDIANTES PREVENCIÓN'!V296</f>
        <v>0</v>
      </c>
      <c r="Q303" s="1504">
        <f>'F5 ESTUDIANTES PREVENCIÓN'!AU296</f>
        <v>0</v>
      </c>
      <c r="R303" s="1516"/>
      <c r="S303" s="1517"/>
      <c r="T303" s="1516"/>
      <c r="U303" s="1518"/>
      <c r="V303" s="1516"/>
      <c r="W303" s="1516"/>
      <c r="X303" s="1516"/>
      <c r="Y303" s="1516"/>
      <c r="Z303" s="1516"/>
      <c r="AA303" s="1516"/>
      <c r="AB303" s="1516"/>
      <c r="AC303" s="1516"/>
      <c r="AD303" s="1516"/>
      <c r="AE303" s="1516"/>
      <c r="AF303" s="1516"/>
      <c r="AG303" s="1516"/>
      <c r="AH303" s="1516"/>
      <c r="AI303" s="1516"/>
      <c r="AJ303" s="1516"/>
      <c r="AK303" s="1516"/>
      <c r="AL303" s="1516"/>
      <c r="AM303" s="1516"/>
      <c r="AN303" s="1516"/>
      <c r="AO303" s="1519">
        <f t="shared" si="37"/>
        <v>0</v>
      </c>
      <c r="AP303" s="1519">
        <f t="shared" si="42"/>
        <v>0</v>
      </c>
      <c r="AQ303" s="1520" t="str">
        <f t="shared" si="38"/>
        <v/>
      </c>
      <c r="AR303" s="1519">
        <f t="shared" si="39"/>
        <v>0</v>
      </c>
      <c r="AS303" s="1519">
        <f t="shared" si="43"/>
        <v>0</v>
      </c>
      <c r="AT303" s="1520" t="str">
        <f t="shared" si="40"/>
        <v/>
      </c>
      <c r="AU303" s="1519">
        <f t="shared" si="44"/>
        <v>0</v>
      </c>
      <c r="AV303" s="1519">
        <f t="shared" si="45"/>
        <v>0</v>
      </c>
      <c r="AW303" s="1520" t="str">
        <f t="shared" si="41"/>
        <v/>
      </c>
      <c r="AX303" s="1521"/>
      <c r="BC303" s="417"/>
      <c r="BD303" s="417"/>
      <c r="BE303" s="417"/>
      <c r="BF303" s="417"/>
      <c r="BG303" s="417"/>
      <c r="BH303" s="417"/>
      <c r="BI303" s="417"/>
      <c r="BJ303" s="417"/>
    </row>
    <row r="304" spans="1:62" s="418" customFormat="1" ht="13.5" hidden="1" customHeight="1">
      <c r="A304" s="1504">
        <f>'F5 ESTUDIANTES PREVENCIÓN'!D297</f>
        <v>0</v>
      </c>
      <c r="B304" s="1504">
        <f>'F5 ESTUDIANTES PREVENCIÓN'!A297</f>
        <v>0</v>
      </c>
      <c r="C304" s="1511">
        <f>'F5 ESTUDIANTES PREVENCIÓN'!F297</f>
        <v>0</v>
      </c>
      <c r="D304" s="1512">
        <f>'F5 ESTUDIANTES PREVENCIÓN'!G297</f>
        <v>0</v>
      </c>
      <c r="E304" s="1504">
        <f>'F5 ESTUDIANTES PREVENCIÓN'!K297</f>
        <v>0</v>
      </c>
      <c r="F304" s="1504">
        <f>'F5 ESTUDIANTES PREVENCIÓN'!J297</f>
        <v>0</v>
      </c>
      <c r="G304" s="1513">
        <f>'F5 ESTUDIANTES PREVENCIÓN'!L297</f>
        <v>0</v>
      </c>
      <c r="H304" s="1504">
        <f>'F5 ESTUDIANTES PREVENCIÓN'!M297</f>
        <v>0</v>
      </c>
      <c r="I304" s="1514">
        <f>'F5 ESTUDIANTES PREVENCIÓN'!N297</f>
        <v>0</v>
      </c>
      <c r="J304" s="1514">
        <f>'F5 ESTUDIANTES PREVENCIÓN'!O297</f>
        <v>0</v>
      </c>
      <c r="K304" s="1514">
        <f>'F5 ESTUDIANTES PREVENCIÓN'!P297</f>
        <v>0</v>
      </c>
      <c r="L304" s="1515">
        <f>'F5 ESTUDIANTES PREVENCIÓN'!Q297</f>
        <v>0</v>
      </c>
      <c r="M304" s="1511">
        <f>'F5 ESTUDIANTES PREVENCIÓN'!R297</f>
        <v>0</v>
      </c>
      <c r="N304" s="1504">
        <f>'F5 ESTUDIANTES PREVENCIÓN'!T297</f>
        <v>0</v>
      </c>
      <c r="O304" s="1504">
        <f>'F5 ESTUDIANTES PREVENCIÓN'!U297</f>
        <v>0</v>
      </c>
      <c r="P304" s="1504">
        <f>'F5 ESTUDIANTES PREVENCIÓN'!V297</f>
        <v>0</v>
      </c>
      <c r="Q304" s="1504">
        <f>'F5 ESTUDIANTES PREVENCIÓN'!AU297</f>
        <v>0</v>
      </c>
      <c r="R304" s="1516"/>
      <c r="S304" s="1517"/>
      <c r="T304" s="1516"/>
      <c r="U304" s="1518"/>
      <c r="V304" s="1516"/>
      <c r="W304" s="1516"/>
      <c r="X304" s="1516"/>
      <c r="Y304" s="1516"/>
      <c r="Z304" s="1516"/>
      <c r="AA304" s="1516"/>
      <c r="AB304" s="1516"/>
      <c r="AC304" s="1516"/>
      <c r="AD304" s="1516"/>
      <c r="AE304" s="1516"/>
      <c r="AF304" s="1516"/>
      <c r="AG304" s="1516"/>
      <c r="AH304" s="1516"/>
      <c r="AI304" s="1516"/>
      <c r="AJ304" s="1516"/>
      <c r="AK304" s="1516"/>
      <c r="AL304" s="1516"/>
      <c r="AM304" s="1516"/>
      <c r="AN304" s="1516"/>
      <c r="AO304" s="1519">
        <f t="shared" si="37"/>
        <v>0</v>
      </c>
      <c r="AP304" s="1519">
        <f t="shared" si="42"/>
        <v>0</v>
      </c>
      <c r="AQ304" s="1520" t="str">
        <f t="shared" si="38"/>
        <v/>
      </c>
      <c r="AR304" s="1519">
        <f t="shared" si="39"/>
        <v>0</v>
      </c>
      <c r="AS304" s="1519">
        <f t="shared" si="43"/>
        <v>0</v>
      </c>
      <c r="AT304" s="1520" t="str">
        <f t="shared" si="40"/>
        <v/>
      </c>
      <c r="AU304" s="1519">
        <f t="shared" si="44"/>
        <v>0</v>
      </c>
      <c r="AV304" s="1519">
        <f t="shared" si="45"/>
        <v>0</v>
      </c>
      <c r="AW304" s="1520" t="str">
        <f t="shared" si="41"/>
        <v/>
      </c>
      <c r="AX304" s="1521"/>
      <c r="BC304" s="417"/>
      <c r="BD304" s="417"/>
      <c r="BE304" s="417"/>
      <c r="BF304" s="417"/>
      <c r="BG304" s="417"/>
      <c r="BH304" s="417"/>
      <c r="BI304" s="417"/>
      <c r="BJ304" s="417"/>
    </row>
    <row r="305" spans="1:62" s="418" customFormat="1" ht="13.5" hidden="1" customHeight="1">
      <c r="A305" s="1504">
        <f>'F5 ESTUDIANTES PREVENCIÓN'!D298</f>
        <v>0</v>
      </c>
      <c r="B305" s="1504">
        <f>'F5 ESTUDIANTES PREVENCIÓN'!A298</f>
        <v>0</v>
      </c>
      <c r="C305" s="1511">
        <f>'F5 ESTUDIANTES PREVENCIÓN'!F298</f>
        <v>0</v>
      </c>
      <c r="D305" s="1512">
        <f>'F5 ESTUDIANTES PREVENCIÓN'!G298</f>
        <v>0</v>
      </c>
      <c r="E305" s="1504">
        <f>'F5 ESTUDIANTES PREVENCIÓN'!K298</f>
        <v>0</v>
      </c>
      <c r="F305" s="1504">
        <f>'F5 ESTUDIANTES PREVENCIÓN'!J298</f>
        <v>0</v>
      </c>
      <c r="G305" s="1513">
        <f>'F5 ESTUDIANTES PREVENCIÓN'!L298</f>
        <v>0</v>
      </c>
      <c r="H305" s="1504">
        <f>'F5 ESTUDIANTES PREVENCIÓN'!M298</f>
        <v>0</v>
      </c>
      <c r="I305" s="1514">
        <f>'F5 ESTUDIANTES PREVENCIÓN'!N298</f>
        <v>0</v>
      </c>
      <c r="J305" s="1514">
        <f>'F5 ESTUDIANTES PREVENCIÓN'!O298</f>
        <v>0</v>
      </c>
      <c r="K305" s="1514">
        <f>'F5 ESTUDIANTES PREVENCIÓN'!P298</f>
        <v>0</v>
      </c>
      <c r="L305" s="1515">
        <f>'F5 ESTUDIANTES PREVENCIÓN'!Q298</f>
        <v>0</v>
      </c>
      <c r="M305" s="1511">
        <f>'F5 ESTUDIANTES PREVENCIÓN'!R298</f>
        <v>0</v>
      </c>
      <c r="N305" s="1504">
        <f>'F5 ESTUDIANTES PREVENCIÓN'!T298</f>
        <v>0</v>
      </c>
      <c r="O305" s="1504">
        <f>'F5 ESTUDIANTES PREVENCIÓN'!U298</f>
        <v>0</v>
      </c>
      <c r="P305" s="1504">
        <f>'F5 ESTUDIANTES PREVENCIÓN'!V298</f>
        <v>0</v>
      </c>
      <c r="Q305" s="1504">
        <f>'F5 ESTUDIANTES PREVENCIÓN'!AU298</f>
        <v>0</v>
      </c>
      <c r="R305" s="1516"/>
      <c r="S305" s="1517"/>
      <c r="T305" s="1516"/>
      <c r="U305" s="1518"/>
      <c r="V305" s="1516"/>
      <c r="W305" s="1516"/>
      <c r="X305" s="1516"/>
      <c r="Y305" s="1516"/>
      <c r="Z305" s="1516"/>
      <c r="AA305" s="1516"/>
      <c r="AB305" s="1516"/>
      <c r="AC305" s="1516"/>
      <c r="AD305" s="1516"/>
      <c r="AE305" s="1516"/>
      <c r="AF305" s="1516"/>
      <c r="AG305" s="1516"/>
      <c r="AH305" s="1516"/>
      <c r="AI305" s="1516"/>
      <c r="AJ305" s="1516"/>
      <c r="AK305" s="1516"/>
      <c r="AL305" s="1516"/>
      <c r="AM305" s="1516"/>
      <c r="AN305" s="1516"/>
      <c r="AO305" s="1519">
        <f t="shared" si="37"/>
        <v>0</v>
      </c>
      <c r="AP305" s="1519">
        <f t="shared" si="42"/>
        <v>0</v>
      </c>
      <c r="AQ305" s="1520" t="str">
        <f t="shared" si="38"/>
        <v/>
      </c>
      <c r="AR305" s="1519">
        <f t="shared" si="39"/>
        <v>0</v>
      </c>
      <c r="AS305" s="1519">
        <f t="shared" si="43"/>
        <v>0</v>
      </c>
      <c r="AT305" s="1520" t="str">
        <f t="shared" si="40"/>
        <v/>
      </c>
      <c r="AU305" s="1519">
        <f t="shared" si="44"/>
        <v>0</v>
      </c>
      <c r="AV305" s="1519">
        <f t="shared" si="45"/>
        <v>0</v>
      </c>
      <c r="AW305" s="1520" t="str">
        <f t="shared" si="41"/>
        <v/>
      </c>
      <c r="AX305" s="1521"/>
      <c r="BC305" s="417"/>
      <c r="BD305" s="417"/>
      <c r="BE305" s="417"/>
      <c r="BF305" s="417"/>
      <c r="BG305" s="417"/>
      <c r="BH305" s="417"/>
      <c r="BI305" s="417"/>
      <c r="BJ305" s="417"/>
    </row>
    <row r="306" spans="1:62" s="418" customFormat="1" ht="13.5" hidden="1" customHeight="1">
      <c r="A306" s="1504">
        <f>'F5 ESTUDIANTES PREVENCIÓN'!D299</f>
        <v>0</v>
      </c>
      <c r="B306" s="1504">
        <f>'F5 ESTUDIANTES PREVENCIÓN'!A299</f>
        <v>0</v>
      </c>
      <c r="C306" s="1511">
        <f>'F5 ESTUDIANTES PREVENCIÓN'!F299</f>
        <v>0</v>
      </c>
      <c r="D306" s="1512">
        <f>'F5 ESTUDIANTES PREVENCIÓN'!G299</f>
        <v>0</v>
      </c>
      <c r="E306" s="1504">
        <f>'F5 ESTUDIANTES PREVENCIÓN'!K299</f>
        <v>0</v>
      </c>
      <c r="F306" s="1504">
        <f>'F5 ESTUDIANTES PREVENCIÓN'!J299</f>
        <v>0</v>
      </c>
      <c r="G306" s="1513">
        <f>'F5 ESTUDIANTES PREVENCIÓN'!L299</f>
        <v>0</v>
      </c>
      <c r="H306" s="1504">
        <f>'F5 ESTUDIANTES PREVENCIÓN'!M299</f>
        <v>0</v>
      </c>
      <c r="I306" s="1514">
        <f>'F5 ESTUDIANTES PREVENCIÓN'!N299</f>
        <v>0</v>
      </c>
      <c r="J306" s="1514">
        <f>'F5 ESTUDIANTES PREVENCIÓN'!O299</f>
        <v>0</v>
      </c>
      <c r="K306" s="1514">
        <f>'F5 ESTUDIANTES PREVENCIÓN'!P299</f>
        <v>0</v>
      </c>
      <c r="L306" s="1515">
        <f>'F5 ESTUDIANTES PREVENCIÓN'!Q299</f>
        <v>0</v>
      </c>
      <c r="M306" s="1511">
        <f>'F5 ESTUDIANTES PREVENCIÓN'!R299</f>
        <v>0</v>
      </c>
      <c r="N306" s="1504">
        <f>'F5 ESTUDIANTES PREVENCIÓN'!T299</f>
        <v>0</v>
      </c>
      <c r="O306" s="1504">
        <f>'F5 ESTUDIANTES PREVENCIÓN'!U299</f>
        <v>0</v>
      </c>
      <c r="P306" s="1504">
        <f>'F5 ESTUDIANTES PREVENCIÓN'!V299</f>
        <v>0</v>
      </c>
      <c r="Q306" s="1504">
        <f>'F5 ESTUDIANTES PREVENCIÓN'!AU299</f>
        <v>0</v>
      </c>
      <c r="R306" s="1516"/>
      <c r="S306" s="1517"/>
      <c r="T306" s="1516"/>
      <c r="U306" s="1518"/>
      <c r="V306" s="1516"/>
      <c r="W306" s="1516"/>
      <c r="X306" s="1516"/>
      <c r="Y306" s="1516"/>
      <c r="Z306" s="1516"/>
      <c r="AA306" s="1516"/>
      <c r="AB306" s="1516"/>
      <c r="AC306" s="1516"/>
      <c r="AD306" s="1516"/>
      <c r="AE306" s="1516"/>
      <c r="AF306" s="1516"/>
      <c r="AG306" s="1516"/>
      <c r="AH306" s="1516"/>
      <c r="AI306" s="1516"/>
      <c r="AJ306" s="1516"/>
      <c r="AK306" s="1516"/>
      <c r="AL306" s="1516"/>
      <c r="AM306" s="1516"/>
      <c r="AN306" s="1516"/>
      <c r="AO306" s="1519">
        <f t="shared" si="37"/>
        <v>0</v>
      </c>
      <c r="AP306" s="1519">
        <f t="shared" si="42"/>
        <v>0</v>
      </c>
      <c r="AQ306" s="1520" t="str">
        <f t="shared" si="38"/>
        <v/>
      </c>
      <c r="AR306" s="1519">
        <f t="shared" si="39"/>
        <v>0</v>
      </c>
      <c r="AS306" s="1519">
        <f t="shared" si="43"/>
        <v>0</v>
      </c>
      <c r="AT306" s="1520" t="str">
        <f t="shared" si="40"/>
        <v/>
      </c>
      <c r="AU306" s="1519">
        <f t="shared" si="44"/>
        <v>0</v>
      </c>
      <c r="AV306" s="1519">
        <f t="shared" si="45"/>
        <v>0</v>
      </c>
      <c r="AW306" s="1520" t="str">
        <f t="shared" si="41"/>
        <v/>
      </c>
      <c r="AX306" s="1521"/>
      <c r="BC306" s="417"/>
      <c r="BD306" s="417"/>
      <c r="BE306" s="417"/>
      <c r="BF306" s="417"/>
      <c r="BG306" s="417"/>
      <c r="BH306" s="417"/>
      <c r="BI306" s="417"/>
      <c r="BJ306" s="417"/>
    </row>
    <row r="307" spans="1:62" s="418" customFormat="1" ht="13.5" hidden="1" customHeight="1">
      <c r="A307" s="1504">
        <f>'F5 ESTUDIANTES PREVENCIÓN'!D300</f>
        <v>0</v>
      </c>
      <c r="B307" s="1504">
        <f>'F5 ESTUDIANTES PREVENCIÓN'!A300</f>
        <v>0</v>
      </c>
      <c r="C307" s="1511">
        <f>'F5 ESTUDIANTES PREVENCIÓN'!F300</f>
        <v>0</v>
      </c>
      <c r="D307" s="1512">
        <f>'F5 ESTUDIANTES PREVENCIÓN'!G300</f>
        <v>0</v>
      </c>
      <c r="E307" s="1504">
        <f>'F5 ESTUDIANTES PREVENCIÓN'!K300</f>
        <v>0</v>
      </c>
      <c r="F307" s="1504">
        <f>'F5 ESTUDIANTES PREVENCIÓN'!J300</f>
        <v>0</v>
      </c>
      <c r="G307" s="1513">
        <f>'F5 ESTUDIANTES PREVENCIÓN'!L300</f>
        <v>0</v>
      </c>
      <c r="H307" s="1504">
        <f>'F5 ESTUDIANTES PREVENCIÓN'!M300</f>
        <v>0</v>
      </c>
      <c r="I307" s="1514">
        <f>'F5 ESTUDIANTES PREVENCIÓN'!N300</f>
        <v>0</v>
      </c>
      <c r="J307" s="1514">
        <f>'F5 ESTUDIANTES PREVENCIÓN'!O300</f>
        <v>0</v>
      </c>
      <c r="K307" s="1514">
        <f>'F5 ESTUDIANTES PREVENCIÓN'!P300</f>
        <v>0</v>
      </c>
      <c r="L307" s="1515">
        <f>'F5 ESTUDIANTES PREVENCIÓN'!Q300</f>
        <v>0</v>
      </c>
      <c r="M307" s="1511">
        <f>'F5 ESTUDIANTES PREVENCIÓN'!R300</f>
        <v>0</v>
      </c>
      <c r="N307" s="1504">
        <f>'F5 ESTUDIANTES PREVENCIÓN'!T300</f>
        <v>0</v>
      </c>
      <c r="O307" s="1504">
        <f>'F5 ESTUDIANTES PREVENCIÓN'!U300</f>
        <v>0</v>
      </c>
      <c r="P307" s="1504">
        <f>'F5 ESTUDIANTES PREVENCIÓN'!V300</f>
        <v>0</v>
      </c>
      <c r="Q307" s="1504">
        <f>'F5 ESTUDIANTES PREVENCIÓN'!AU300</f>
        <v>0</v>
      </c>
      <c r="R307" s="1516"/>
      <c r="S307" s="1517"/>
      <c r="T307" s="1516"/>
      <c r="U307" s="1518"/>
      <c r="V307" s="1516"/>
      <c r="W307" s="1516"/>
      <c r="X307" s="1516"/>
      <c r="Y307" s="1516"/>
      <c r="Z307" s="1516"/>
      <c r="AA307" s="1516"/>
      <c r="AB307" s="1516"/>
      <c r="AC307" s="1516"/>
      <c r="AD307" s="1516"/>
      <c r="AE307" s="1516"/>
      <c r="AF307" s="1516"/>
      <c r="AG307" s="1516"/>
      <c r="AH307" s="1516"/>
      <c r="AI307" s="1516"/>
      <c r="AJ307" s="1516"/>
      <c r="AK307" s="1516"/>
      <c r="AL307" s="1516"/>
      <c r="AM307" s="1516"/>
      <c r="AN307" s="1516"/>
      <c r="AO307" s="1519">
        <f t="shared" si="37"/>
        <v>0</v>
      </c>
      <c r="AP307" s="1519">
        <f t="shared" si="42"/>
        <v>0</v>
      </c>
      <c r="AQ307" s="1520" t="str">
        <f t="shared" si="38"/>
        <v/>
      </c>
      <c r="AR307" s="1519">
        <f t="shared" si="39"/>
        <v>0</v>
      </c>
      <c r="AS307" s="1519">
        <f t="shared" si="43"/>
        <v>0</v>
      </c>
      <c r="AT307" s="1520" t="str">
        <f t="shared" si="40"/>
        <v/>
      </c>
      <c r="AU307" s="1519">
        <f t="shared" si="44"/>
        <v>0</v>
      </c>
      <c r="AV307" s="1519">
        <f t="shared" si="45"/>
        <v>0</v>
      </c>
      <c r="AW307" s="1520" t="str">
        <f t="shared" si="41"/>
        <v/>
      </c>
      <c r="AX307" s="1521"/>
      <c r="BC307" s="417"/>
      <c r="BD307" s="417"/>
      <c r="BE307" s="417"/>
      <c r="BF307" s="417"/>
      <c r="BG307" s="417"/>
      <c r="BH307" s="417"/>
      <c r="BI307" s="417"/>
      <c r="BJ307" s="417"/>
    </row>
    <row r="308" spans="1:62" s="418" customFormat="1" ht="13.5" hidden="1" customHeight="1">
      <c r="A308" s="1504">
        <f>'F5 ESTUDIANTES PREVENCIÓN'!D301</f>
        <v>0</v>
      </c>
      <c r="B308" s="1504">
        <f>'F5 ESTUDIANTES PREVENCIÓN'!A301</f>
        <v>0</v>
      </c>
      <c r="C308" s="1511">
        <f>'F5 ESTUDIANTES PREVENCIÓN'!F301</f>
        <v>0</v>
      </c>
      <c r="D308" s="1512">
        <f>'F5 ESTUDIANTES PREVENCIÓN'!G301</f>
        <v>0</v>
      </c>
      <c r="E308" s="1504">
        <f>'F5 ESTUDIANTES PREVENCIÓN'!K301</f>
        <v>0</v>
      </c>
      <c r="F308" s="1504">
        <f>'F5 ESTUDIANTES PREVENCIÓN'!J301</f>
        <v>0</v>
      </c>
      <c r="G308" s="1513">
        <f>'F5 ESTUDIANTES PREVENCIÓN'!L301</f>
        <v>0</v>
      </c>
      <c r="H308" s="1504">
        <f>'F5 ESTUDIANTES PREVENCIÓN'!M301</f>
        <v>0</v>
      </c>
      <c r="I308" s="1514">
        <f>'F5 ESTUDIANTES PREVENCIÓN'!N301</f>
        <v>0</v>
      </c>
      <c r="J308" s="1514">
        <f>'F5 ESTUDIANTES PREVENCIÓN'!O301</f>
        <v>0</v>
      </c>
      <c r="K308" s="1514">
        <f>'F5 ESTUDIANTES PREVENCIÓN'!P301</f>
        <v>0</v>
      </c>
      <c r="L308" s="1515">
        <f>'F5 ESTUDIANTES PREVENCIÓN'!Q301</f>
        <v>0</v>
      </c>
      <c r="M308" s="1511">
        <f>'F5 ESTUDIANTES PREVENCIÓN'!R301</f>
        <v>0</v>
      </c>
      <c r="N308" s="1504">
        <f>'F5 ESTUDIANTES PREVENCIÓN'!T301</f>
        <v>0</v>
      </c>
      <c r="O308" s="1504">
        <f>'F5 ESTUDIANTES PREVENCIÓN'!U301</f>
        <v>0</v>
      </c>
      <c r="P308" s="1504">
        <f>'F5 ESTUDIANTES PREVENCIÓN'!V301</f>
        <v>0</v>
      </c>
      <c r="Q308" s="1504">
        <f>'F5 ESTUDIANTES PREVENCIÓN'!AU301</f>
        <v>0</v>
      </c>
      <c r="R308" s="1516"/>
      <c r="S308" s="1517"/>
      <c r="T308" s="1516"/>
      <c r="U308" s="1518"/>
      <c r="V308" s="1516"/>
      <c r="W308" s="1516"/>
      <c r="X308" s="1516"/>
      <c r="Y308" s="1516"/>
      <c r="Z308" s="1516"/>
      <c r="AA308" s="1516"/>
      <c r="AB308" s="1516"/>
      <c r="AC308" s="1516"/>
      <c r="AD308" s="1516"/>
      <c r="AE308" s="1516"/>
      <c r="AF308" s="1516"/>
      <c r="AG308" s="1516"/>
      <c r="AH308" s="1516"/>
      <c r="AI308" s="1516"/>
      <c r="AJ308" s="1516"/>
      <c r="AK308" s="1516"/>
      <c r="AL308" s="1516"/>
      <c r="AM308" s="1516"/>
      <c r="AN308" s="1516"/>
      <c r="AO308" s="1519">
        <f t="shared" si="37"/>
        <v>0</v>
      </c>
      <c r="AP308" s="1519">
        <f t="shared" si="42"/>
        <v>0</v>
      </c>
      <c r="AQ308" s="1520" t="str">
        <f t="shared" si="38"/>
        <v/>
      </c>
      <c r="AR308" s="1519">
        <f t="shared" si="39"/>
        <v>0</v>
      </c>
      <c r="AS308" s="1519">
        <f t="shared" si="43"/>
        <v>0</v>
      </c>
      <c r="AT308" s="1520" t="str">
        <f t="shared" si="40"/>
        <v/>
      </c>
      <c r="AU308" s="1519">
        <f t="shared" si="44"/>
        <v>0</v>
      </c>
      <c r="AV308" s="1519">
        <f t="shared" si="45"/>
        <v>0</v>
      </c>
      <c r="AW308" s="1520" t="str">
        <f t="shared" si="41"/>
        <v/>
      </c>
      <c r="AX308" s="1521"/>
      <c r="BC308" s="417"/>
      <c r="BD308" s="417"/>
      <c r="BE308" s="417"/>
      <c r="BF308" s="417"/>
      <c r="BG308" s="417"/>
      <c r="BH308" s="417"/>
      <c r="BI308" s="417"/>
      <c r="BJ308" s="417"/>
    </row>
    <row r="309" spans="1:62" s="418" customFormat="1" ht="13.5" hidden="1" customHeight="1">
      <c r="A309" s="1504">
        <f>'F5 ESTUDIANTES PREVENCIÓN'!D302</f>
        <v>0</v>
      </c>
      <c r="B309" s="1504">
        <f>'F5 ESTUDIANTES PREVENCIÓN'!A302</f>
        <v>0</v>
      </c>
      <c r="C309" s="1511">
        <f>'F5 ESTUDIANTES PREVENCIÓN'!F302</f>
        <v>0</v>
      </c>
      <c r="D309" s="1512">
        <f>'F5 ESTUDIANTES PREVENCIÓN'!G302</f>
        <v>0</v>
      </c>
      <c r="E309" s="1504">
        <f>'F5 ESTUDIANTES PREVENCIÓN'!K302</f>
        <v>0</v>
      </c>
      <c r="F309" s="1504">
        <f>'F5 ESTUDIANTES PREVENCIÓN'!J302</f>
        <v>0</v>
      </c>
      <c r="G309" s="1513">
        <f>'F5 ESTUDIANTES PREVENCIÓN'!L302</f>
        <v>0</v>
      </c>
      <c r="H309" s="1504">
        <f>'F5 ESTUDIANTES PREVENCIÓN'!M302</f>
        <v>0</v>
      </c>
      <c r="I309" s="1514">
        <f>'F5 ESTUDIANTES PREVENCIÓN'!N302</f>
        <v>0</v>
      </c>
      <c r="J309" s="1514">
        <f>'F5 ESTUDIANTES PREVENCIÓN'!O302</f>
        <v>0</v>
      </c>
      <c r="K309" s="1514">
        <f>'F5 ESTUDIANTES PREVENCIÓN'!P302</f>
        <v>0</v>
      </c>
      <c r="L309" s="1515">
        <f>'F5 ESTUDIANTES PREVENCIÓN'!Q302</f>
        <v>0</v>
      </c>
      <c r="M309" s="1511">
        <f>'F5 ESTUDIANTES PREVENCIÓN'!R302</f>
        <v>0</v>
      </c>
      <c r="N309" s="1504">
        <f>'F5 ESTUDIANTES PREVENCIÓN'!T302</f>
        <v>0</v>
      </c>
      <c r="O309" s="1504">
        <f>'F5 ESTUDIANTES PREVENCIÓN'!U302</f>
        <v>0</v>
      </c>
      <c r="P309" s="1504">
        <f>'F5 ESTUDIANTES PREVENCIÓN'!V302</f>
        <v>0</v>
      </c>
      <c r="Q309" s="1504">
        <f>'F5 ESTUDIANTES PREVENCIÓN'!AU302</f>
        <v>0</v>
      </c>
      <c r="R309" s="1516"/>
      <c r="S309" s="1517"/>
      <c r="T309" s="1516"/>
      <c r="U309" s="1518"/>
      <c r="V309" s="1516"/>
      <c r="W309" s="1516"/>
      <c r="X309" s="1516"/>
      <c r="Y309" s="1516"/>
      <c r="Z309" s="1516"/>
      <c r="AA309" s="1516"/>
      <c r="AB309" s="1516"/>
      <c r="AC309" s="1516"/>
      <c r="AD309" s="1516"/>
      <c r="AE309" s="1516"/>
      <c r="AF309" s="1516"/>
      <c r="AG309" s="1516"/>
      <c r="AH309" s="1516"/>
      <c r="AI309" s="1516"/>
      <c r="AJ309" s="1516"/>
      <c r="AK309" s="1516"/>
      <c r="AL309" s="1516"/>
      <c r="AM309" s="1516"/>
      <c r="AN309" s="1516"/>
      <c r="AO309" s="1519">
        <f t="shared" si="37"/>
        <v>0</v>
      </c>
      <c r="AP309" s="1519">
        <f t="shared" si="42"/>
        <v>0</v>
      </c>
      <c r="AQ309" s="1520" t="str">
        <f t="shared" si="38"/>
        <v/>
      </c>
      <c r="AR309" s="1519">
        <f t="shared" si="39"/>
        <v>0</v>
      </c>
      <c r="AS309" s="1519">
        <f t="shared" si="43"/>
        <v>0</v>
      </c>
      <c r="AT309" s="1520" t="str">
        <f t="shared" si="40"/>
        <v/>
      </c>
      <c r="AU309" s="1519">
        <f t="shared" si="44"/>
        <v>0</v>
      </c>
      <c r="AV309" s="1519">
        <f t="shared" si="45"/>
        <v>0</v>
      </c>
      <c r="AW309" s="1520" t="str">
        <f t="shared" si="41"/>
        <v/>
      </c>
      <c r="AX309" s="1521"/>
      <c r="BC309" s="417"/>
      <c r="BD309" s="417"/>
      <c r="BE309" s="417"/>
      <c r="BF309" s="417"/>
      <c r="BG309" s="417"/>
      <c r="BH309" s="417"/>
      <c r="BI309" s="417"/>
      <c r="BJ309" s="417"/>
    </row>
    <row r="310" spans="1:62" s="418" customFormat="1" ht="13.5" hidden="1" customHeight="1">
      <c r="A310" s="1504">
        <f>'F5 ESTUDIANTES PREVENCIÓN'!D303</f>
        <v>0</v>
      </c>
      <c r="B310" s="1504">
        <f>'F5 ESTUDIANTES PREVENCIÓN'!A303</f>
        <v>0</v>
      </c>
      <c r="C310" s="1511">
        <f>'F5 ESTUDIANTES PREVENCIÓN'!F303</f>
        <v>0</v>
      </c>
      <c r="D310" s="1512">
        <f>'F5 ESTUDIANTES PREVENCIÓN'!G303</f>
        <v>0</v>
      </c>
      <c r="E310" s="1504">
        <f>'F5 ESTUDIANTES PREVENCIÓN'!K303</f>
        <v>0</v>
      </c>
      <c r="F310" s="1504">
        <f>'F5 ESTUDIANTES PREVENCIÓN'!J303</f>
        <v>0</v>
      </c>
      <c r="G310" s="1513">
        <f>'F5 ESTUDIANTES PREVENCIÓN'!L303</f>
        <v>0</v>
      </c>
      <c r="H310" s="1504">
        <f>'F5 ESTUDIANTES PREVENCIÓN'!M303</f>
        <v>0</v>
      </c>
      <c r="I310" s="1514">
        <f>'F5 ESTUDIANTES PREVENCIÓN'!N303</f>
        <v>0</v>
      </c>
      <c r="J310" s="1514">
        <f>'F5 ESTUDIANTES PREVENCIÓN'!O303</f>
        <v>0</v>
      </c>
      <c r="K310" s="1514">
        <f>'F5 ESTUDIANTES PREVENCIÓN'!P303</f>
        <v>0</v>
      </c>
      <c r="L310" s="1515">
        <f>'F5 ESTUDIANTES PREVENCIÓN'!Q303</f>
        <v>0</v>
      </c>
      <c r="M310" s="1511">
        <f>'F5 ESTUDIANTES PREVENCIÓN'!R303</f>
        <v>0</v>
      </c>
      <c r="N310" s="1504">
        <f>'F5 ESTUDIANTES PREVENCIÓN'!T303</f>
        <v>0</v>
      </c>
      <c r="O310" s="1504">
        <f>'F5 ESTUDIANTES PREVENCIÓN'!U303</f>
        <v>0</v>
      </c>
      <c r="P310" s="1504">
        <f>'F5 ESTUDIANTES PREVENCIÓN'!V303</f>
        <v>0</v>
      </c>
      <c r="Q310" s="1504">
        <f>'F5 ESTUDIANTES PREVENCIÓN'!AU303</f>
        <v>0</v>
      </c>
      <c r="R310" s="1516"/>
      <c r="S310" s="1517"/>
      <c r="T310" s="1516"/>
      <c r="U310" s="1518"/>
      <c r="V310" s="1516"/>
      <c r="W310" s="1516"/>
      <c r="X310" s="1516"/>
      <c r="Y310" s="1516"/>
      <c r="Z310" s="1516"/>
      <c r="AA310" s="1516"/>
      <c r="AB310" s="1516"/>
      <c r="AC310" s="1516"/>
      <c r="AD310" s="1516"/>
      <c r="AE310" s="1516"/>
      <c r="AF310" s="1516"/>
      <c r="AG310" s="1516"/>
      <c r="AH310" s="1516"/>
      <c r="AI310" s="1516"/>
      <c r="AJ310" s="1516"/>
      <c r="AK310" s="1516"/>
      <c r="AL310" s="1516"/>
      <c r="AM310" s="1516"/>
      <c r="AN310" s="1516"/>
      <c r="AO310" s="1519">
        <f t="shared" si="37"/>
        <v>0</v>
      </c>
      <c r="AP310" s="1519">
        <f t="shared" si="42"/>
        <v>0</v>
      </c>
      <c r="AQ310" s="1520" t="str">
        <f t="shared" si="38"/>
        <v/>
      </c>
      <c r="AR310" s="1519">
        <f t="shared" si="39"/>
        <v>0</v>
      </c>
      <c r="AS310" s="1519">
        <f t="shared" si="43"/>
        <v>0</v>
      </c>
      <c r="AT310" s="1520" t="str">
        <f t="shared" si="40"/>
        <v/>
      </c>
      <c r="AU310" s="1519">
        <f t="shared" si="44"/>
        <v>0</v>
      </c>
      <c r="AV310" s="1519">
        <f t="shared" si="45"/>
        <v>0</v>
      </c>
      <c r="AW310" s="1520" t="str">
        <f t="shared" si="41"/>
        <v/>
      </c>
      <c r="AX310" s="1521"/>
      <c r="BC310" s="417"/>
      <c r="BD310" s="417"/>
      <c r="BE310" s="417"/>
      <c r="BF310" s="417"/>
      <c r="BG310" s="417"/>
      <c r="BH310" s="417"/>
      <c r="BI310" s="417"/>
      <c r="BJ310" s="417"/>
    </row>
    <row r="311" spans="1:62" s="418" customFormat="1" ht="13.5" hidden="1" customHeight="1">
      <c r="A311" s="1504">
        <f>'F5 ESTUDIANTES PREVENCIÓN'!D304</f>
        <v>0</v>
      </c>
      <c r="B311" s="1504">
        <f>'F5 ESTUDIANTES PREVENCIÓN'!A304</f>
        <v>0</v>
      </c>
      <c r="C311" s="1511">
        <f>'F5 ESTUDIANTES PREVENCIÓN'!F304</f>
        <v>0</v>
      </c>
      <c r="D311" s="1512">
        <f>'F5 ESTUDIANTES PREVENCIÓN'!G304</f>
        <v>0</v>
      </c>
      <c r="E311" s="1504">
        <f>'F5 ESTUDIANTES PREVENCIÓN'!K304</f>
        <v>0</v>
      </c>
      <c r="F311" s="1504">
        <f>'F5 ESTUDIANTES PREVENCIÓN'!J304</f>
        <v>0</v>
      </c>
      <c r="G311" s="1513">
        <f>'F5 ESTUDIANTES PREVENCIÓN'!L304</f>
        <v>0</v>
      </c>
      <c r="H311" s="1504">
        <f>'F5 ESTUDIANTES PREVENCIÓN'!M304</f>
        <v>0</v>
      </c>
      <c r="I311" s="1514">
        <f>'F5 ESTUDIANTES PREVENCIÓN'!N304</f>
        <v>0</v>
      </c>
      <c r="J311" s="1514">
        <f>'F5 ESTUDIANTES PREVENCIÓN'!O304</f>
        <v>0</v>
      </c>
      <c r="K311" s="1514">
        <f>'F5 ESTUDIANTES PREVENCIÓN'!P304</f>
        <v>0</v>
      </c>
      <c r="L311" s="1515">
        <f>'F5 ESTUDIANTES PREVENCIÓN'!Q304</f>
        <v>0</v>
      </c>
      <c r="M311" s="1511">
        <f>'F5 ESTUDIANTES PREVENCIÓN'!R304</f>
        <v>0</v>
      </c>
      <c r="N311" s="1504">
        <f>'F5 ESTUDIANTES PREVENCIÓN'!T304</f>
        <v>0</v>
      </c>
      <c r="O311" s="1504">
        <f>'F5 ESTUDIANTES PREVENCIÓN'!U304</f>
        <v>0</v>
      </c>
      <c r="P311" s="1504">
        <f>'F5 ESTUDIANTES PREVENCIÓN'!V304</f>
        <v>0</v>
      </c>
      <c r="Q311" s="1504">
        <f>'F5 ESTUDIANTES PREVENCIÓN'!AU304</f>
        <v>0</v>
      </c>
      <c r="R311" s="1516"/>
      <c r="S311" s="1517"/>
      <c r="T311" s="1516"/>
      <c r="U311" s="1518"/>
      <c r="V311" s="1516"/>
      <c r="W311" s="1516"/>
      <c r="X311" s="1516"/>
      <c r="Y311" s="1516"/>
      <c r="Z311" s="1516"/>
      <c r="AA311" s="1516"/>
      <c r="AB311" s="1516"/>
      <c r="AC311" s="1516"/>
      <c r="AD311" s="1516"/>
      <c r="AE311" s="1516"/>
      <c r="AF311" s="1516"/>
      <c r="AG311" s="1516"/>
      <c r="AH311" s="1516"/>
      <c r="AI311" s="1516"/>
      <c r="AJ311" s="1516"/>
      <c r="AK311" s="1516"/>
      <c r="AL311" s="1516"/>
      <c r="AM311" s="1516"/>
      <c r="AN311" s="1516"/>
      <c r="AO311" s="1519">
        <f t="shared" si="37"/>
        <v>0</v>
      </c>
      <c r="AP311" s="1519">
        <f t="shared" si="42"/>
        <v>0</v>
      </c>
      <c r="AQ311" s="1520" t="str">
        <f t="shared" si="38"/>
        <v/>
      </c>
      <c r="AR311" s="1519">
        <f t="shared" si="39"/>
        <v>0</v>
      </c>
      <c r="AS311" s="1519">
        <f t="shared" si="43"/>
        <v>0</v>
      </c>
      <c r="AT311" s="1520" t="str">
        <f t="shared" si="40"/>
        <v/>
      </c>
      <c r="AU311" s="1519">
        <f t="shared" si="44"/>
        <v>0</v>
      </c>
      <c r="AV311" s="1519">
        <f t="shared" si="45"/>
        <v>0</v>
      </c>
      <c r="AW311" s="1520" t="str">
        <f t="shared" si="41"/>
        <v/>
      </c>
      <c r="AX311" s="1521"/>
      <c r="BC311" s="417"/>
      <c r="BD311" s="417"/>
      <c r="BE311" s="417"/>
      <c r="BF311" s="417"/>
      <c r="BG311" s="417"/>
      <c r="BH311" s="417"/>
      <c r="BI311" s="417"/>
      <c r="BJ311" s="417"/>
    </row>
    <row r="312" spans="1:62" s="418" customFormat="1" ht="13.5" hidden="1" customHeight="1">
      <c r="A312" s="1504">
        <f>'F5 ESTUDIANTES PREVENCIÓN'!D305</f>
        <v>0</v>
      </c>
      <c r="B312" s="1504">
        <f>'F5 ESTUDIANTES PREVENCIÓN'!A305</f>
        <v>0</v>
      </c>
      <c r="C312" s="1511">
        <f>'F5 ESTUDIANTES PREVENCIÓN'!F305</f>
        <v>0</v>
      </c>
      <c r="D312" s="1512">
        <f>'F5 ESTUDIANTES PREVENCIÓN'!G305</f>
        <v>0</v>
      </c>
      <c r="E312" s="1504">
        <f>'F5 ESTUDIANTES PREVENCIÓN'!K305</f>
        <v>0</v>
      </c>
      <c r="F312" s="1504">
        <f>'F5 ESTUDIANTES PREVENCIÓN'!J305</f>
        <v>0</v>
      </c>
      <c r="G312" s="1513">
        <f>'F5 ESTUDIANTES PREVENCIÓN'!L305</f>
        <v>0</v>
      </c>
      <c r="H312" s="1504">
        <f>'F5 ESTUDIANTES PREVENCIÓN'!M305</f>
        <v>0</v>
      </c>
      <c r="I312" s="1514">
        <f>'F5 ESTUDIANTES PREVENCIÓN'!N305</f>
        <v>0</v>
      </c>
      <c r="J312" s="1514">
        <f>'F5 ESTUDIANTES PREVENCIÓN'!O305</f>
        <v>0</v>
      </c>
      <c r="K312" s="1514">
        <f>'F5 ESTUDIANTES PREVENCIÓN'!P305</f>
        <v>0</v>
      </c>
      <c r="L312" s="1515">
        <f>'F5 ESTUDIANTES PREVENCIÓN'!Q305</f>
        <v>0</v>
      </c>
      <c r="M312" s="1511">
        <f>'F5 ESTUDIANTES PREVENCIÓN'!R305</f>
        <v>0</v>
      </c>
      <c r="N312" s="1504">
        <f>'F5 ESTUDIANTES PREVENCIÓN'!T305</f>
        <v>0</v>
      </c>
      <c r="O312" s="1504">
        <f>'F5 ESTUDIANTES PREVENCIÓN'!U305</f>
        <v>0</v>
      </c>
      <c r="P312" s="1504">
        <f>'F5 ESTUDIANTES PREVENCIÓN'!V305</f>
        <v>0</v>
      </c>
      <c r="Q312" s="1504">
        <f>'F5 ESTUDIANTES PREVENCIÓN'!AU305</f>
        <v>0</v>
      </c>
      <c r="R312" s="1516"/>
      <c r="S312" s="1517"/>
      <c r="T312" s="1516"/>
      <c r="U312" s="1518"/>
      <c r="V312" s="1516"/>
      <c r="W312" s="1516"/>
      <c r="X312" s="1516"/>
      <c r="Y312" s="1516"/>
      <c r="Z312" s="1516"/>
      <c r="AA312" s="1516"/>
      <c r="AB312" s="1516"/>
      <c r="AC312" s="1516"/>
      <c r="AD312" s="1516"/>
      <c r="AE312" s="1516"/>
      <c r="AF312" s="1516"/>
      <c r="AG312" s="1516"/>
      <c r="AH312" s="1516"/>
      <c r="AI312" s="1516"/>
      <c r="AJ312" s="1516"/>
      <c r="AK312" s="1516"/>
      <c r="AL312" s="1516"/>
      <c r="AM312" s="1516"/>
      <c r="AN312" s="1516"/>
      <c r="AO312" s="1519">
        <f t="shared" si="37"/>
        <v>0</v>
      </c>
      <c r="AP312" s="1519">
        <f t="shared" si="42"/>
        <v>0</v>
      </c>
      <c r="AQ312" s="1520" t="str">
        <f t="shared" si="38"/>
        <v/>
      </c>
      <c r="AR312" s="1519">
        <f t="shared" si="39"/>
        <v>0</v>
      </c>
      <c r="AS312" s="1519">
        <f t="shared" si="43"/>
        <v>0</v>
      </c>
      <c r="AT312" s="1520" t="str">
        <f t="shared" si="40"/>
        <v/>
      </c>
      <c r="AU312" s="1519">
        <f t="shared" si="44"/>
        <v>0</v>
      </c>
      <c r="AV312" s="1519">
        <f t="shared" si="45"/>
        <v>0</v>
      </c>
      <c r="AW312" s="1520" t="str">
        <f t="shared" si="41"/>
        <v/>
      </c>
      <c r="AX312" s="1521"/>
      <c r="BC312" s="417"/>
      <c r="BD312" s="417"/>
      <c r="BE312" s="417"/>
      <c r="BF312" s="417"/>
      <c r="BG312" s="417"/>
      <c r="BH312" s="417"/>
      <c r="BI312" s="417"/>
      <c r="BJ312" s="417"/>
    </row>
    <row r="313" spans="1:62" s="418" customFormat="1" ht="13.5" hidden="1" customHeight="1">
      <c r="A313" s="1504">
        <f>'F5 ESTUDIANTES PREVENCIÓN'!D306</f>
        <v>0</v>
      </c>
      <c r="B313" s="1504">
        <f>'F5 ESTUDIANTES PREVENCIÓN'!A306</f>
        <v>0</v>
      </c>
      <c r="C313" s="1511">
        <f>'F5 ESTUDIANTES PREVENCIÓN'!F306</f>
        <v>0</v>
      </c>
      <c r="D313" s="1512">
        <f>'F5 ESTUDIANTES PREVENCIÓN'!G306</f>
        <v>0</v>
      </c>
      <c r="E313" s="1504">
        <f>'F5 ESTUDIANTES PREVENCIÓN'!K306</f>
        <v>0</v>
      </c>
      <c r="F313" s="1504">
        <f>'F5 ESTUDIANTES PREVENCIÓN'!J306</f>
        <v>0</v>
      </c>
      <c r="G313" s="1513">
        <f>'F5 ESTUDIANTES PREVENCIÓN'!L306</f>
        <v>0</v>
      </c>
      <c r="H313" s="1504">
        <f>'F5 ESTUDIANTES PREVENCIÓN'!M306</f>
        <v>0</v>
      </c>
      <c r="I313" s="1514">
        <f>'F5 ESTUDIANTES PREVENCIÓN'!N306</f>
        <v>0</v>
      </c>
      <c r="J313" s="1514">
        <f>'F5 ESTUDIANTES PREVENCIÓN'!O306</f>
        <v>0</v>
      </c>
      <c r="K313" s="1514">
        <f>'F5 ESTUDIANTES PREVENCIÓN'!P306</f>
        <v>0</v>
      </c>
      <c r="L313" s="1515">
        <f>'F5 ESTUDIANTES PREVENCIÓN'!Q306</f>
        <v>0</v>
      </c>
      <c r="M313" s="1511">
        <f>'F5 ESTUDIANTES PREVENCIÓN'!R306</f>
        <v>0</v>
      </c>
      <c r="N313" s="1504">
        <f>'F5 ESTUDIANTES PREVENCIÓN'!T306</f>
        <v>0</v>
      </c>
      <c r="O313" s="1504">
        <f>'F5 ESTUDIANTES PREVENCIÓN'!U306</f>
        <v>0</v>
      </c>
      <c r="P313" s="1504">
        <f>'F5 ESTUDIANTES PREVENCIÓN'!V306</f>
        <v>0</v>
      </c>
      <c r="Q313" s="1504">
        <f>'F5 ESTUDIANTES PREVENCIÓN'!AU306</f>
        <v>0</v>
      </c>
      <c r="R313" s="1516"/>
      <c r="S313" s="1517"/>
      <c r="T313" s="1516"/>
      <c r="U313" s="1518"/>
      <c r="V313" s="1516"/>
      <c r="W313" s="1516"/>
      <c r="X313" s="1516"/>
      <c r="Y313" s="1516"/>
      <c r="Z313" s="1516"/>
      <c r="AA313" s="1516"/>
      <c r="AB313" s="1516"/>
      <c r="AC313" s="1516"/>
      <c r="AD313" s="1516"/>
      <c r="AE313" s="1516"/>
      <c r="AF313" s="1516"/>
      <c r="AG313" s="1516"/>
      <c r="AH313" s="1516"/>
      <c r="AI313" s="1516"/>
      <c r="AJ313" s="1516"/>
      <c r="AK313" s="1516"/>
      <c r="AL313" s="1516"/>
      <c r="AM313" s="1516"/>
      <c r="AN313" s="1516"/>
      <c r="AO313" s="1519">
        <f t="shared" si="37"/>
        <v>0</v>
      </c>
      <c r="AP313" s="1519">
        <f t="shared" si="42"/>
        <v>0</v>
      </c>
      <c r="AQ313" s="1520" t="str">
        <f t="shared" si="38"/>
        <v/>
      </c>
      <c r="AR313" s="1519">
        <f t="shared" si="39"/>
        <v>0</v>
      </c>
      <c r="AS313" s="1519">
        <f t="shared" si="43"/>
        <v>0</v>
      </c>
      <c r="AT313" s="1520" t="str">
        <f t="shared" si="40"/>
        <v/>
      </c>
      <c r="AU313" s="1519">
        <f t="shared" si="44"/>
        <v>0</v>
      </c>
      <c r="AV313" s="1519">
        <f t="shared" si="45"/>
        <v>0</v>
      </c>
      <c r="AW313" s="1520" t="str">
        <f t="shared" si="41"/>
        <v/>
      </c>
      <c r="AX313" s="1521"/>
      <c r="BC313" s="417"/>
      <c r="BD313" s="417"/>
      <c r="BE313" s="417"/>
      <c r="BF313" s="417"/>
      <c r="BG313" s="417"/>
      <c r="BH313" s="417"/>
      <c r="BI313" s="417"/>
      <c r="BJ313" s="417"/>
    </row>
    <row r="314" spans="1:62" s="418" customFormat="1" ht="13.5" hidden="1" customHeight="1">
      <c r="A314" s="1504">
        <f>'F5 ESTUDIANTES PREVENCIÓN'!D307</f>
        <v>0</v>
      </c>
      <c r="B314" s="1504">
        <f>'F5 ESTUDIANTES PREVENCIÓN'!A307</f>
        <v>0</v>
      </c>
      <c r="C314" s="1511">
        <f>'F5 ESTUDIANTES PREVENCIÓN'!F307</f>
        <v>0</v>
      </c>
      <c r="D314" s="1512">
        <f>'F5 ESTUDIANTES PREVENCIÓN'!G307</f>
        <v>0</v>
      </c>
      <c r="E314" s="1504">
        <f>'F5 ESTUDIANTES PREVENCIÓN'!K307</f>
        <v>0</v>
      </c>
      <c r="F314" s="1504">
        <f>'F5 ESTUDIANTES PREVENCIÓN'!J307</f>
        <v>0</v>
      </c>
      <c r="G314" s="1513">
        <f>'F5 ESTUDIANTES PREVENCIÓN'!L307</f>
        <v>0</v>
      </c>
      <c r="H314" s="1504">
        <f>'F5 ESTUDIANTES PREVENCIÓN'!M307</f>
        <v>0</v>
      </c>
      <c r="I314" s="1514">
        <f>'F5 ESTUDIANTES PREVENCIÓN'!N307</f>
        <v>0</v>
      </c>
      <c r="J314" s="1514">
        <f>'F5 ESTUDIANTES PREVENCIÓN'!O307</f>
        <v>0</v>
      </c>
      <c r="K314" s="1514">
        <f>'F5 ESTUDIANTES PREVENCIÓN'!P307</f>
        <v>0</v>
      </c>
      <c r="L314" s="1515">
        <f>'F5 ESTUDIANTES PREVENCIÓN'!Q307</f>
        <v>0</v>
      </c>
      <c r="M314" s="1511">
        <f>'F5 ESTUDIANTES PREVENCIÓN'!R307</f>
        <v>0</v>
      </c>
      <c r="N314" s="1504">
        <f>'F5 ESTUDIANTES PREVENCIÓN'!T307</f>
        <v>0</v>
      </c>
      <c r="O314" s="1504">
        <f>'F5 ESTUDIANTES PREVENCIÓN'!U307</f>
        <v>0</v>
      </c>
      <c r="P314" s="1504">
        <f>'F5 ESTUDIANTES PREVENCIÓN'!V307</f>
        <v>0</v>
      </c>
      <c r="Q314" s="1504">
        <f>'F5 ESTUDIANTES PREVENCIÓN'!AU307</f>
        <v>0</v>
      </c>
      <c r="R314" s="1516"/>
      <c r="S314" s="1517"/>
      <c r="T314" s="1516"/>
      <c r="U314" s="1518"/>
      <c r="V314" s="1516"/>
      <c r="W314" s="1516"/>
      <c r="X314" s="1516"/>
      <c r="Y314" s="1516"/>
      <c r="Z314" s="1516"/>
      <c r="AA314" s="1516"/>
      <c r="AB314" s="1516"/>
      <c r="AC314" s="1516"/>
      <c r="AD314" s="1516"/>
      <c r="AE314" s="1516"/>
      <c r="AF314" s="1516"/>
      <c r="AG314" s="1516"/>
      <c r="AH314" s="1516"/>
      <c r="AI314" s="1516"/>
      <c r="AJ314" s="1516"/>
      <c r="AK314" s="1516"/>
      <c r="AL314" s="1516"/>
      <c r="AM314" s="1516"/>
      <c r="AN314" s="1516"/>
      <c r="AO314" s="1519">
        <f t="shared" si="37"/>
        <v>0</v>
      </c>
      <c r="AP314" s="1519">
        <f t="shared" si="42"/>
        <v>0</v>
      </c>
      <c r="AQ314" s="1520" t="str">
        <f t="shared" si="38"/>
        <v/>
      </c>
      <c r="AR314" s="1519">
        <f t="shared" si="39"/>
        <v>0</v>
      </c>
      <c r="AS314" s="1519">
        <f t="shared" si="43"/>
        <v>0</v>
      </c>
      <c r="AT314" s="1520" t="str">
        <f t="shared" si="40"/>
        <v/>
      </c>
      <c r="AU314" s="1519">
        <f t="shared" si="44"/>
        <v>0</v>
      </c>
      <c r="AV314" s="1519">
        <f t="shared" si="45"/>
        <v>0</v>
      </c>
      <c r="AW314" s="1520" t="str">
        <f t="shared" si="41"/>
        <v/>
      </c>
      <c r="AX314" s="1521"/>
      <c r="BC314" s="417"/>
      <c r="BD314" s="417"/>
      <c r="BE314" s="417"/>
      <c r="BF314" s="417"/>
      <c r="BG314" s="417"/>
      <c r="BH314" s="417"/>
      <c r="BI314" s="417"/>
      <c r="BJ314" s="417"/>
    </row>
    <row r="315" spans="1:62" s="418" customFormat="1" ht="13.5" hidden="1" customHeight="1">
      <c r="A315" s="1504">
        <f>'F5 ESTUDIANTES PREVENCIÓN'!D308</f>
        <v>0</v>
      </c>
      <c r="B315" s="1504">
        <f>'F5 ESTUDIANTES PREVENCIÓN'!A308</f>
        <v>0</v>
      </c>
      <c r="C315" s="1511">
        <f>'F5 ESTUDIANTES PREVENCIÓN'!F308</f>
        <v>0</v>
      </c>
      <c r="D315" s="1512">
        <f>'F5 ESTUDIANTES PREVENCIÓN'!G308</f>
        <v>0</v>
      </c>
      <c r="E315" s="1504">
        <f>'F5 ESTUDIANTES PREVENCIÓN'!K308</f>
        <v>0</v>
      </c>
      <c r="F315" s="1504">
        <f>'F5 ESTUDIANTES PREVENCIÓN'!J308</f>
        <v>0</v>
      </c>
      <c r="G315" s="1513">
        <f>'F5 ESTUDIANTES PREVENCIÓN'!L308</f>
        <v>0</v>
      </c>
      <c r="H315" s="1504">
        <f>'F5 ESTUDIANTES PREVENCIÓN'!M308</f>
        <v>0</v>
      </c>
      <c r="I315" s="1514">
        <f>'F5 ESTUDIANTES PREVENCIÓN'!N308</f>
        <v>0</v>
      </c>
      <c r="J315" s="1514">
        <f>'F5 ESTUDIANTES PREVENCIÓN'!O308</f>
        <v>0</v>
      </c>
      <c r="K315" s="1514">
        <f>'F5 ESTUDIANTES PREVENCIÓN'!P308</f>
        <v>0</v>
      </c>
      <c r="L315" s="1515">
        <f>'F5 ESTUDIANTES PREVENCIÓN'!Q308</f>
        <v>0</v>
      </c>
      <c r="M315" s="1511">
        <f>'F5 ESTUDIANTES PREVENCIÓN'!R308</f>
        <v>0</v>
      </c>
      <c r="N315" s="1504">
        <f>'F5 ESTUDIANTES PREVENCIÓN'!T308</f>
        <v>0</v>
      </c>
      <c r="O315" s="1504">
        <f>'F5 ESTUDIANTES PREVENCIÓN'!U308</f>
        <v>0</v>
      </c>
      <c r="P315" s="1504">
        <f>'F5 ESTUDIANTES PREVENCIÓN'!V308</f>
        <v>0</v>
      </c>
      <c r="Q315" s="1504">
        <f>'F5 ESTUDIANTES PREVENCIÓN'!AU308</f>
        <v>0</v>
      </c>
      <c r="R315" s="1516"/>
      <c r="S315" s="1517"/>
      <c r="T315" s="1516"/>
      <c r="U315" s="1518"/>
      <c r="V315" s="1516"/>
      <c r="W315" s="1516"/>
      <c r="X315" s="1516"/>
      <c r="Y315" s="1516"/>
      <c r="Z315" s="1516"/>
      <c r="AA315" s="1516"/>
      <c r="AB315" s="1516"/>
      <c r="AC315" s="1516"/>
      <c r="AD315" s="1516"/>
      <c r="AE315" s="1516"/>
      <c r="AF315" s="1516"/>
      <c r="AG315" s="1516"/>
      <c r="AH315" s="1516"/>
      <c r="AI315" s="1516"/>
      <c r="AJ315" s="1516"/>
      <c r="AK315" s="1516"/>
      <c r="AL315" s="1516"/>
      <c r="AM315" s="1516"/>
      <c r="AN315" s="1516"/>
      <c r="AO315" s="1519">
        <f t="shared" si="37"/>
        <v>0</v>
      </c>
      <c r="AP315" s="1519">
        <f t="shared" si="42"/>
        <v>0</v>
      </c>
      <c r="AQ315" s="1520" t="str">
        <f t="shared" si="38"/>
        <v/>
      </c>
      <c r="AR315" s="1519">
        <f t="shared" si="39"/>
        <v>0</v>
      </c>
      <c r="AS315" s="1519">
        <f t="shared" si="43"/>
        <v>0</v>
      </c>
      <c r="AT315" s="1520" t="str">
        <f t="shared" si="40"/>
        <v/>
      </c>
      <c r="AU315" s="1519">
        <f t="shared" si="44"/>
        <v>0</v>
      </c>
      <c r="AV315" s="1519">
        <f t="shared" si="45"/>
        <v>0</v>
      </c>
      <c r="AW315" s="1520" t="str">
        <f t="shared" si="41"/>
        <v/>
      </c>
      <c r="AX315" s="1521"/>
      <c r="BC315" s="417"/>
      <c r="BD315" s="417"/>
      <c r="BE315" s="417"/>
      <c r="BF315" s="417"/>
      <c r="BG315" s="417"/>
      <c r="BH315" s="417"/>
      <c r="BI315" s="417"/>
      <c r="BJ315" s="417"/>
    </row>
    <row r="316" spans="1:62" s="418" customFormat="1" ht="13.5" hidden="1" customHeight="1">
      <c r="A316" s="1504">
        <f>'F5 ESTUDIANTES PREVENCIÓN'!D309</f>
        <v>0</v>
      </c>
      <c r="B316" s="1504">
        <f>'F5 ESTUDIANTES PREVENCIÓN'!A309</f>
        <v>0</v>
      </c>
      <c r="C316" s="1511">
        <f>'F5 ESTUDIANTES PREVENCIÓN'!F309</f>
        <v>0</v>
      </c>
      <c r="D316" s="1512">
        <f>'F5 ESTUDIANTES PREVENCIÓN'!G309</f>
        <v>0</v>
      </c>
      <c r="E316" s="1504">
        <f>'F5 ESTUDIANTES PREVENCIÓN'!K309</f>
        <v>0</v>
      </c>
      <c r="F316" s="1504">
        <f>'F5 ESTUDIANTES PREVENCIÓN'!J309</f>
        <v>0</v>
      </c>
      <c r="G316" s="1513">
        <f>'F5 ESTUDIANTES PREVENCIÓN'!L309</f>
        <v>0</v>
      </c>
      <c r="H316" s="1504">
        <f>'F5 ESTUDIANTES PREVENCIÓN'!M309</f>
        <v>0</v>
      </c>
      <c r="I316" s="1514">
        <f>'F5 ESTUDIANTES PREVENCIÓN'!N309</f>
        <v>0</v>
      </c>
      <c r="J316" s="1514">
        <f>'F5 ESTUDIANTES PREVENCIÓN'!O309</f>
        <v>0</v>
      </c>
      <c r="K316" s="1514">
        <f>'F5 ESTUDIANTES PREVENCIÓN'!P309</f>
        <v>0</v>
      </c>
      <c r="L316" s="1515">
        <f>'F5 ESTUDIANTES PREVENCIÓN'!Q309</f>
        <v>0</v>
      </c>
      <c r="M316" s="1511">
        <f>'F5 ESTUDIANTES PREVENCIÓN'!R309</f>
        <v>0</v>
      </c>
      <c r="N316" s="1504">
        <f>'F5 ESTUDIANTES PREVENCIÓN'!T309</f>
        <v>0</v>
      </c>
      <c r="O316" s="1504">
        <f>'F5 ESTUDIANTES PREVENCIÓN'!U309</f>
        <v>0</v>
      </c>
      <c r="P316" s="1504">
        <f>'F5 ESTUDIANTES PREVENCIÓN'!V309</f>
        <v>0</v>
      </c>
      <c r="Q316" s="1504">
        <f>'F5 ESTUDIANTES PREVENCIÓN'!AU309</f>
        <v>0</v>
      </c>
      <c r="R316" s="1516"/>
      <c r="S316" s="1517"/>
      <c r="T316" s="1516"/>
      <c r="U316" s="1518"/>
      <c r="V316" s="1516"/>
      <c r="W316" s="1516"/>
      <c r="X316" s="1516"/>
      <c r="Y316" s="1516"/>
      <c r="Z316" s="1516"/>
      <c r="AA316" s="1516"/>
      <c r="AB316" s="1516"/>
      <c r="AC316" s="1516"/>
      <c r="AD316" s="1516"/>
      <c r="AE316" s="1516"/>
      <c r="AF316" s="1516"/>
      <c r="AG316" s="1516"/>
      <c r="AH316" s="1516"/>
      <c r="AI316" s="1516"/>
      <c r="AJ316" s="1516"/>
      <c r="AK316" s="1516"/>
      <c r="AL316" s="1516"/>
      <c r="AM316" s="1516"/>
      <c r="AN316" s="1516"/>
      <c r="AO316" s="1519">
        <f t="shared" si="37"/>
        <v>0</v>
      </c>
      <c r="AP316" s="1519">
        <f t="shared" si="42"/>
        <v>0</v>
      </c>
      <c r="AQ316" s="1520" t="str">
        <f t="shared" si="38"/>
        <v/>
      </c>
      <c r="AR316" s="1519">
        <f t="shared" si="39"/>
        <v>0</v>
      </c>
      <c r="AS316" s="1519">
        <f t="shared" si="43"/>
        <v>0</v>
      </c>
      <c r="AT316" s="1520" t="str">
        <f t="shared" si="40"/>
        <v/>
      </c>
      <c r="AU316" s="1519">
        <f t="shared" si="44"/>
        <v>0</v>
      </c>
      <c r="AV316" s="1519">
        <f t="shared" si="45"/>
        <v>0</v>
      </c>
      <c r="AW316" s="1520" t="str">
        <f t="shared" si="41"/>
        <v/>
      </c>
      <c r="AX316" s="1521"/>
      <c r="BC316" s="417"/>
      <c r="BD316" s="417"/>
      <c r="BE316" s="417"/>
      <c r="BF316" s="417"/>
      <c r="BG316" s="417"/>
      <c r="BH316" s="417"/>
      <c r="BI316" s="417"/>
      <c r="BJ316" s="417"/>
    </row>
    <row r="317" spans="1:62" s="418" customFormat="1" ht="13.5" hidden="1" customHeight="1">
      <c r="A317" s="1504">
        <f>'F5 ESTUDIANTES PREVENCIÓN'!D310</f>
        <v>0</v>
      </c>
      <c r="B317" s="1504">
        <f>'F5 ESTUDIANTES PREVENCIÓN'!A310</f>
        <v>0</v>
      </c>
      <c r="C317" s="1511">
        <f>'F5 ESTUDIANTES PREVENCIÓN'!F310</f>
        <v>0</v>
      </c>
      <c r="D317" s="1512">
        <f>'F5 ESTUDIANTES PREVENCIÓN'!G310</f>
        <v>0</v>
      </c>
      <c r="E317" s="1504">
        <f>'F5 ESTUDIANTES PREVENCIÓN'!K310</f>
        <v>0</v>
      </c>
      <c r="F317" s="1504">
        <f>'F5 ESTUDIANTES PREVENCIÓN'!J310</f>
        <v>0</v>
      </c>
      <c r="G317" s="1513">
        <f>'F5 ESTUDIANTES PREVENCIÓN'!L310</f>
        <v>0</v>
      </c>
      <c r="H317" s="1504">
        <f>'F5 ESTUDIANTES PREVENCIÓN'!M310</f>
        <v>0</v>
      </c>
      <c r="I317" s="1514">
        <f>'F5 ESTUDIANTES PREVENCIÓN'!N310</f>
        <v>0</v>
      </c>
      <c r="J317" s="1514">
        <f>'F5 ESTUDIANTES PREVENCIÓN'!O310</f>
        <v>0</v>
      </c>
      <c r="K317" s="1514">
        <f>'F5 ESTUDIANTES PREVENCIÓN'!P310</f>
        <v>0</v>
      </c>
      <c r="L317" s="1515">
        <f>'F5 ESTUDIANTES PREVENCIÓN'!Q310</f>
        <v>0</v>
      </c>
      <c r="M317" s="1511">
        <f>'F5 ESTUDIANTES PREVENCIÓN'!R310</f>
        <v>0</v>
      </c>
      <c r="N317" s="1504">
        <f>'F5 ESTUDIANTES PREVENCIÓN'!T310</f>
        <v>0</v>
      </c>
      <c r="O317" s="1504">
        <f>'F5 ESTUDIANTES PREVENCIÓN'!U310</f>
        <v>0</v>
      </c>
      <c r="P317" s="1504">
        <f>'F5 ESTUDIANTES PREVENCIÓN'!V310</f>
        <v>0</v>
      </c>
      <c r="Q317" s="1504">
        <f>'F5 ESTUDIANTES PREVENCIÓN'!AU310</f>
        <v>0</v>
      </c>
      <c r="R317" s="1516"/>
      <c r="S317" s="1517"/>
      <c r="T317" s="1516"/>
      <c r="U317" s="1518"/>
      <c r="V317" s="1516"/>
      <c r="W317" s="1516"/>
      <c r="X317" s="1516"/>
      <c r="Y317" s="1516"/>
      <c r="Z317" s="1516"/>
      <c r="AA317" s="1516"/>
      <c r="AB317" s="1516"/>
      <c r="AC317" s="1516"/>
      <c r="AD317" s="1516"/>
      <c r="AE317" s="1516"/>
      <c r="AF317" s="1516"/>
      <c r="AG317" s="1516"/>
      <c r="AH317" s="1516"/>
      <c r="AI317" s="1516"/>
      <c r="AJ317" s="1516"/>
      <c r="AK317" s="1516"/>
      <c r="AL317" s="1516"/>
      <c r="AM317" s="1516"/>
      <c r="AN317" s="1516"/>
      <c r="AO317" s="1519">
        <f t="shared" si="37"/>
        <v>0</v>
      </c>
      <c r="AP317" s="1519">
        <f t="shared" si="42"/>
        <v>0</v>
      </c>
      <c r="AQ317" s="1520" t="str">
        <f t="shared" si="38"/>
        <v/>
      </c>
      <c r="AR317" s="1519">
        <f t="shared" si="39"/>
        <v>0</v>
      </c>
      <c r="AS317" s="1519">
        <f t="shared" si="43"/>
        <v>0</v>
      </c>
      <c r="AT317" s="1520" t="str">
        <f t="shared" si="40"/>
        <v/>
      </c>
      <c r="AU317" s="1519">
        <f t="shared" si="44"/>
        <v>0</v>
      </c>
      <c r="AV317" s="1519">
        <f t="shared" si="45"/>
        <v>0</v>
      </c>
      <c r="AW317" s="1520" t="str">
        <f t="shared" si="41"/>
        <v/>
      </c>
      <c r="AX317" s="1521"/>
      <c r="BC317" s="417"/>
      <c r="BD317" s="417"/>
      <c r="BE317" s="417"/>
      <c r="BF317" s="417"/>
      <c r="BG317" s="417"/>
      <c r="BH317" s="417"/>
      <c r="BI317" s="417"/>
      <c r="BJ317" s="417"/>
    </row>
    <row r="318" spans="1:62" s="418" customFormat="1" ht="13.5" hidden="1" customHeight="1">
      <c r="A318" s="1504">
        <f>'F5 ESTUDIANTES PREVENCIÓN'!D311</f>
        <v>0</v>
      </c>
      <c r="B318" s="1504">
        <f>'F5 ESTUDIANTES PREVENCIÓN'!A311</f>
        <v>0</v>
      </c>
      <c r="C318" s="1511">
        <f>'F5 ESTUDIANTES PREVENCIÓN'!F311</f>
        <v>0</v>
      </c>
      <c r="D318" s="1512">
        <f>'F5 ESTUDIANTES PREVENCIÓN'!G311</f>
        <v>0</v>
      </c>
      <c r="E318" s="1504">
        <f>'F5 ESTUDIANTES PREVENCIÓN'!K311</f>
        <v>0</v>
      </c>
      <c r="F318" s="1504">
        <f>'F5 ESTUDIANTES PREVENCIÓN'!J311</f>
        <v>0</v>
      </c>
      <c r="G318" s="1513">
        <f>'F5 ESTUDIANTES PREVENCIÓN'!L311</f>
        <v>0</v>
      </c>
      <c r="H318" s="1504">
        <f>'F5 ESTUDIANTES PREVENCIÓN'!M311</f>
        <v>0</v>
      </c>
      <c r="I318" s="1514">
        <f>'F5 ESTUDIANTES PREVENCIÓN'!N311</f>
        <v>0</v>
      </c>
      <c r="J318" s="1514">
        <f>'F5 ESTUDIANTES PREVENCIÓN'!O311</f>
        <v>0</v>
      </c>
      <c r="K318" s="1514">
        <f>'F5 ESTUDIANTES PREVENCIÓN'!P311</f>
        <v>0</v>
      </c>
      <c r="L318" s="1515">
        <f>'F5 ESTUDIANTES PREVENCIÓN'!Q311</f>
        <v>0</v>
      </c>
      <c r="M318" s="1511">
        <f>'F5 ESTUDIANTES PREVENCIÓN'!R311</f>
        <v>0</v>
      </c>
      <c r="N318" s="1504">
        <f>'F5 ESTUDIANTES PREVENCIÓN'!T311</f>
        <v>0</v>
      </c>
      <c r="O318" s="1504">
        <f>'F5 ESTUDIANTES PREVENCIÓN'!U311</f>
        <v>0</v>
      </c>
      <c r="P318" s="1504">
        <f>'F5 ESTUDIANTES PREVENCIÓN'!V311</f>
        <v>0</v>
      </c>
      <c r="Q318" s="1504">
        <f>'F5 ESTUDIANTES PREVENCIÓN'!AU311</f>
        <v>0</v>
      </c>
      <c r="R318" s="1516"/>
      <c r="S318" s="1517"/>
      <c r="T318" s="1516"/>
      <c r="U318" s="1518"/>
      <c r="V318" s="1516"/>
      <c r="W318" s="1516"/>
      <c r="X318" s="1516"/>
      <c r="Y318" s="1516"/>
      <c r="Z318" s="1516"/>
      <c r="AA318" s="1516"/>
      <c r="AB318" s="1516"/>
      <c r="AC318" s="1516"/>
      <c r="AD318" s="1516"/>
      <c r="AE318" s="1516"/>
      <c r="AF318" s="1516"/>
      <c r="AG318" s="1516"/>
      <c r="AH318" s="1516"/>
      <c r="AI318" s="1516"/>
      <c r="AJ318" s="1516"/>
      <c r="AK318" s="1516"/>
      <c r="AL318" s="1516"/>
      <c r="AM318" s="1516"/>
      <c r="AN318" s="1516"/>
      <c r="AO318" s="1519">
        <f t="shared" si="37"/>
        <v>0</v>
      </c>
      <c r="AP318" s="1519">
        <f t="shared" si="42"/>
        <v>0</v>
      </c>
      <c r="AQ318" s="1520" t="str">
        <f t="shared" si="38"/>
        <v/>
      </c>
      <c r="AR318" s="1519">
        <f t="shared" si="39"/>
        <v>0</v>
      </c>
      <c r="AS318" s="1519">
        <f t="shared" si="43"/>
        <v>0</v>
      </c>
      <c r="AT318" s="1520" t="str">
        <f t="shared" si="40"/>
        <v/>
      </c>
      <c r="AU318" s="1519">
        <f t="shared" si="44"/>
        <v>0</v>
      </c>
      <c r="AV318" s="1519">
        <f t="shared" si="45"/>
        <v>0</v>
      </c>
      <c r="AW318" s="1520" t="str">
        <f t="shared" si="41"/>
        <v/>
      </c>
      <c r="AX318" s="1521"/>
      <c r="BC318" s="417"/>
      <c r="BD318" s="417"/>
      <c r="BE318" s="417"/>
      <c r="BF318" s="417"/>
      <c r="BG318" s="417"/>
      <c r="BH318" s="417"/>
      <c r="BI318" s="417"/>
      <c r="BJ318" s="417"/>
    </row>
    <row r="319" spans="1:62" s="418" customFormat="1" ht="13.5" hidden="1" customHeight="1">
      <c r="A319" s="1504">
        <f>'F5 ESTUDIANTES PREVENCIÓN'!D312</f>
        <v>0</v>
      </c>
      <c r="B319" s="1504">
        <f>'F5 ESTUDIANTES PREVENCIÓN'!A312</f>
        <v>0</v>
      </c>
      <c r="C319" s="1511">
        <f>'F5 ESTUDIANTES PREVENCIÓN'!F312</f>
        <v>0</v>
      </c>
      <c r="D319" s="1512">
        <f>'F5 ESTUDIANTES PREVENCIÓN'!G312</f>
        <v>0</v>
      </c>
      <c r="E319" s="1504">
        <f>'F5 ESTUDIANTES PREVENCIÓN'!K312</f>
        <v>0</v>
      </c>
      <c r="F319" s="1504">
        <f>'F5 ESTUDIANTES PREVENCIÓN'!J312</f>
        <v>0</v>
      </c>
      <c r="G319" s="1513">
        <f>'F5 ESTUDIANTES PREVENCIÓN'!L312</f>
        <v>0</v>
      </c>
      <c r="H319" s="1504">
        <f>'F5 ESTUDIANTES PREVENCIÓN'!M312</f>
        <v>0</v>
      </c>
      <c r="I319" s="1514">
        <f>'F5 ESTUDIANTES PREVENCIÓN'!N312</f>
        <v>0</v>
      </c>
      <c r="J319" s="1514">
        <f>'F5 ESTUDIANTES PREVENCIÓN'!O312</f>
        <v>0</v>
      </c>
      <c r="K319" s="1514">
        <f>'F5 ESTUDIANTES PREVENCIÓN'!P312</f>
        <v>0</v>
      </c>
      <c r="L319" s="1515">
        <f>'F5 ESTUDIANTES PREVENCIÓN'!Q312</f>
        <v>0</v>
      </c>
      <c r="M319" s="1511">
        <f>'F5 ESTUDIANTES PREVENCIÓN'!R312</f>
        <v>0</v>
      </c>
      <c r="N319" s="1504">
        <f>'F5 ESTUDIANTES PREVENCIÓN'!T312</f>
        <v>0</v>
      </c>
      <c r="O319" s="1504">
        <f>'F5 ESTUDIANTES PREVENCIÓN'!U312</f>
        <v>0</v>
      </c>
      <c r="P319" s="1504">
        <f>'F5 ESTUDIANTES PREVENCIÓN'!V312</f>
        <v>0</v>
      </c>
      <c r="Q319" s="1504">
        <f>'F5 ESTUDIANTES PREVENCIÓN'!AU312</f>
        <v>0</v>
      </c>
      <c r="R319" s="1516"/>
      <c r="S319" s="1517"/>
      <c r="T319" s="1516"/>
      <c r="U319" s="1518"/>
      <c r="V319" s="1516"/>
      <c r="W319" s="1516"/>
      <c r="X319" s="1516"/>
      <c r="Y319" s="1516"/>
      <c r="Z319" s="1516"/>
      <c r="AA319" s="1516"/>
      <c r="AB319" s="1516"/>
      <c r="AC319" s="1516"/>
      <c r="AD319" s="1516"/>
      <c r="AE319" s="1516"/>
      <c r="AF319" s="1516"/>
      <c r="AG319" s="1516"/>
      <c r="AH319" s="1516"/>
      <c r="AI319" s="1516"/>
      <c r="AJ319" s="1516"/>
      <c r="AK319" s="1516"/>
      <c r="AL319" s="1516"/>
      <c r="AM319" s="1516"/>
      <c r="AN319" s="1516"/>
      <c r="AO319" s="1519">
        <f t="shared" si="37"/>
        <v>0</v>
      </c>
      <c r="AP319" s="1519">
        <f t="shared" si="42"/>
        <v>0</v>
      </c>
      <c r="AQ319" s="1520" t="str">
        <f t="shared" si="38"/>
        <v/>
      </c>
      <c r="AR319" s="1519">
        <f t="shared" si="39"/>
        <v>0</v>
      </c>
      <c r="AS319" s="1519">
        <f t="shared" si="43"/>
        <v>0</v>
      </c>
      <c r="AT319" s="1520" t="str">
        <f t="shared" si="40"/>
        <v/>
      </c>
      <c r="AU319" s="1519">
        <f t="shared" si="44"/>
        <v>0</v>
      </c>
      <c r="AV319" s="1519">
        <f t="shared" si="45"/>
        <v>0</v>
      </c>
      <c r="AW319" s="1520" t="str">
        <f t="shared" si="41"/>
        <v/>
      </c>
      <c r="AX319" s="1521"/>
      <c r="BC319" s="417"/>
      <c r="BD319" s="417"/>
      <c r="BE319" s="417"/>
      <c r="BF319" s="417"/>
      <c r="BG319" s="417"/>
      <c r="BH319" s="417"/>
      <c r="BI319" s="417"/>
      <c r="BJ319" s="417"/>
    </row>
    <row r="320" spans="1:62" s="418" customFormat="1" ht="13.5" hidden="1" customHeight="1">
      <c r="A320" s="1504">
        <f>'F5 ESTUDIANTES PREVENCIÓN'!D313</f>
        <v>0</v>
      </c>
      <c r="B320" s="1504">
        <f>'F5 ESTUDIANTES PREVENCIÓN'!A313</f>
        <v>0</v>
      </c>
      <c r="C320" s="1511">
        <f>'F5 ESTUDIANTES PREVENCIÓN'!F313</f>
        <v>0</v>
      </c>
      <c r="D320" s="1512">
        <f>'F5 ESTUDIANTES PREVENCIÓN'!G313</f>
        <v>0</v>
      </c>
      <c r="E320" s="1504">
        <f>'F5 ESTUDIANTES PREVENCIÓN'!K313</f>
        <v>0</v>
      </c>
      <c r="F320" s="1504">
        <f>'F5 ESTUDIANTES PREVENCIÓN'!J313</f>
        <v>0</v>
      </c>
      <c r="G320" s="1513">
        <f>'F5 ESTUDIANTES PREVENCIÓN'!L313</f>
        <v>0</v>
      </c>
      <c r="H320" s="1504">
        <f>'F5 ESTUDIANTES PREVENCIÓN'!M313</f>
        <v>0</v>
      </c>
      <c r="I320" s="1514">
        <f>'F5 ESTUDIANTES PREVENCIÓN'!N313</f>
        <v>0</v>
      </c>
      <c r="J320" s="1514">
        <f>'F5 ESTUDIANTES PREVENCIÓN'!O313</f>
        <v>0</v>
      </c>
      <c r="K320" s="1514">
        <f>'F5 ESTUDIANTES PREVENCIÓN'!P313</f>
        <v>0</v>
      </c>
      <c r="L320" s="1515">
        <f>'F5 ESTUDIANTES PREVENCIÓN'!Q313</f>
        <v>0</v>
      </c>
      <c r="M320" s="1511">
        <f>'F5 ESTUDIANTES PREVENCIÓN'!R313</f>
        <v>0</v>
      </c>
      <c r="N320" s="1504">
        <f>'F5 ESTUDIANTES PREVENCIÓN'!T313</f>
        <v>0</v>
      </c>
      <c r="O320" s="1504">
        <f>'F5 ESTUDIANTES PREVENCIÓN'!U313</f>
        <v>0</v>
      </c>
      <c r="P320" s="1504">
        <f>'F5 ESTUDIANTES PREVENCIÓN'!V313</f>
        <v>0</v>
      </c>
      <c r="Q320" s="1504">
        <f>'F5 ESTUDIANTES PREVENCIÓN'!AU313</f>
        <v>0</v>
      </c>
      <c r="R320" s="1516"/>
      <c r="S320" s="1517"/>
      <c r="T320" s="1516"/>
      <c r="U320" s="1518"/>
      <c r="V320" s="1516"/>
      <c r="W320" s="1516"/>
      <c r="X320" s="1516"/>
      <c r="Y320" s="1516"/>
      <c r="Z320" s="1516"/>
      <c r="AA320" s="1516"/>
      <c r="AB320" s="1516"/>
      <c r="AC320" s="1516"/>
      <c r="AD320" s="1516"/>
      <c r="AE320" s="1516"/>
      <c r="AF320" s="1516"/>
      <c r="AG320" s="1516"/>
      <c r="AH320" s="1516"/>
      <c r="AI320" s="1516"/>
      <c r="AJ320" s="1516"/>
      <c r="AK320" s="1516"/>
      <c r="AL320" s="1516"/>
      <c r="AM320" s="1516"/>
      <c r="AN320" s="1516"/>
      <c r="AO320" s="1519">
        <f t="shared" si="37"/>
        <v>0</v>
      </c>
      <c r="AP320" s="1519">
        <f t="shared" si="42"/>
        <v>0</v>
      </c>
      <c r="AQ320" s="1520" t="str">
        <f t="shared" si="38"/>
        <v/>
      </c>
      <c r="AR320" s="1519">
        <f t="shared" si="39"/>
        <v>0</v>
      </c>
      <c r="AS320" s="1519">
        <f t="shared" si="43"/>
        <v>0</v>
      </c>
      <c r="AT320" s="1520" t="str">
        <f t="shared" si="40"/>
        <v/>
      </c>
      <c r="AU320" s="1519">
        <f t="shared" si="44"/>
        <v>0</v>
      </c>
      <c r="AV320" s="1519">
        <f t="shared" si="45"/>
        <v>0</v>
      </c>
      <c r="AW320" s="1520" t="str">
        <f t="shared" si="41"/>
        <v/>
      </c>
      <c r="AX320" s="1521"/>
      <c r="BC320" s="417"/>
      <c r="BD320" s="417"/>
      <c r="BE320" s="417"/>
      <c r="BF320" s="417"/>
      <c r="BG320" s="417"/>
      <c r="BH320" s="417"/>
      <c r="BI320" s="417"/>
      <c r="BJ320" s="417"/>
    </row>
    <row r="321" spans="1:62" s="418" customFormat="1" ht="13.5" hidden="1" customHeight="1">
      <c r="A321" s="1504">
        <f>'F5 ESTUDIANTES PREVENCIÓN'!D314</f>
        <v>0</v>
      </c>
      <c r="B321" s="1504">
        <f>'F5 ESTUDIANTES PREVENCIÓN'!A314</f>
        <v>0</v>
      </c>
      <c r="C321" s="1511">
        <f>'F5 ESTUDIANTES PREVENCIÓN'!F314</f>
        <v>0</v>
      </c>
      <c r="D321" s="1512">
        <f>'F5 ESTUDIANTES PREVENCIÓN'!G314</f>
        <v>0</v>
      </c>
      <c r="E321" s="1504">
        <f>'F5 ESTUDIANTES PREVENCIÓN'!K314</f>
        <v>0</v>
      </c>
      <c r="F321" s="1504">
        <f>'F5 ESTUDIANTES PREVENCIÓN'!J314</f>
        <v>0</v>
      </c>
      <c r="G321" s="1513">
        <f>'F5 ESTUDIANTES PREVENCIÓN'!L314</f>
        <v>0</v>
      </c>
      <c r="H321" s="1504">
        <f>'F5 ESTUDIANTES PREVENCIÓN'!M314</f>
        <v>0</v>
      </c>
      <c r="I321" s="1514">
        <f>'F5 ESTUDIANTES PREVENCIÓN'!N314</f>
        <v>0</v>
      </c>
      <c r="J321" s="1514">
        <f>'F5 ESTUDIANTES PREVENCIÓN'!O314</f>
        <v>0</v>
      </c>
      <c r="K321" s="1514">
        <f>'F5 ESTUDIANTES PREVENCIÓN'!P314</f>
        <v>0</v>
      </c>
      <c r="L321" s="1515">
        <f>'F5 ESTUDIANTES PREVENCIÓN'!Q314</f>
        <v>0</v>
      </c>
      <c r="M321" s="1511">
        <f>'F5 ESTUDIANTES PREVENCIÓN'!R314</f>
        <v>0</v>
      </c>
      <c r="N321" s="1504">
        <f>'F5 ESTUDIANTES PREVENCIÓN'!T314</f>
        <v>0</v>
      </c>
      <c r="O321" s="1504">
        <f>'F5 ESTUDIANTES PREVENCIÓN'!U314</f>
        <v>0</v>
      </c>
      <c r="P321" s="1504">
        <f>'F5 ESTUDIANTES PREVENCIÓN'!V314</f>
        <v>0</v>
      </c>
      <c r="Q321" s="1504">
        <f>'F5 ESTUDIANTES PREVENCIÓN'!AU314</f>
        <v>0</v>
      </c>
      <c r="R321" s="1516"/>
      <c r="S321" s="1517"/>
      <c r="T321" s="1516"/>
      <c r="U321" s="1518"/>
      <c r="V321" s="1516"/>
      <c r="W321" s="1516"/>
      <c r="X321" s="1516"/>
      <c r="Y321" s="1516"/>
      <c r="Z321" s="1516"/>
      <c r="AA321" s="1516"/>
      <c r="AB321" s="1516"/>
      <c r="AC321" s="1516"/>
      <c r="AD321" s="1516"/>
      <c r="AE321" s="1516"/>
      <c r="AF321" s="1516"/>
      <c r="AG321" s="1516"/>
      <c r="AH321" s="1516"/>
      <c r="AI321" s="1516"/>
      <c r="AJ321" s="1516"/>
      <c r="AK321" s="1516"/>
      <c r="AL321" s="1516"/>
      <c r="AM321" s="1516"/>
      <c r="AN321" s="1516"/>
      <c r="AO321" s="1519">
        <f t="shared" si="37"/>
        <v>0</v>
      </c>
      <c r="AP321" s="1519">
        <f t="shared" si="42"/>
        <v>0</v>
      </c>
      <c r="AQ321" s="1520" t="str">
        <f t="shared" si="38"/>
        <v/>
      </c>
      <c r="AR321" s="1519">
        <f t="shared" si="39"/>
        <v>0</v>
      </c>
      <c r="AS321" s="1519">
        <f t="shared" si="43"/>
        <v>0</v>
      </c>
      <c r="AT321" s="1520" t="str">
        <f t="shared" si="40"/>
        <v/>
      </c>
      <c r="AU321" s="1519">
        <f t="shared" si="44"/>
        <v>0</v>
      </c>
      <c r="AV321" s="1519">
        <f t="shared" si="45"/>
        <v>0</v>
      </c>
      <c r="AW321" s="1520" t="str">
        <f t="shared" si="41"/>
        <v/>
      </c>
      <c r="AX321" s="1521"/>
      <c r="BC321" s="417"/>
      <c r="BD321" s="417"/>
      <c r="BE321" s="417"/>
      <c r="BF321" s="417"/>
      <c r="BG321" s="417"/>
      <c r="BH321" s="417"/>
      <c r="BI321" s="417"/>
      <c r="BJ321" s="417"/>
    </row>
    <row r="322" spans="1:62" s="418" customFormat="1" ht="13.5" hidden="1" customHeight="1">
      <c r="A322" s="1504">
        <f>'F5 ESTUDIANTES PREVENCIÓN'!D315</f>
        <v>0</v>
      </c>
      <c r="B322" s="1504">
        <f>'F5 ESTUDIANTES PREVENCIÓN'!A315</f>
        <v>0</v>
      </c>
      <c r="C322" s="1511">
        <f>'F5 ESTUDIANTES PREVENCIÓN'!F315</f>
        <v>0</v>
      </c>
      <c r="D322" s="1512">
        <f>'F5 ESTUDIANTES PREVENCIÓN'!G315</f>
        <v>0</v>
      </c>
      <c r="E322" s="1504">
        <f>'F5 ESTUDIANTES PREVENCIÓN'!K315</f>
        <v>0</v>
      </c>
      <c r="F322" s="1504">
        <f>'F5 ESTUDIANTES PREVENCIÓN'!J315</f>
        <v>0</v>
      </c>
      <c r="G322" s="1513">
        <f>'F5 ESTUDIANTES PREVENCIÓN'!L315</f>
        <v>0</v>
      </c>
      <c r="H322" s="1504">
        <f>'F5 ESTUDIANTES PREVENCIÓN'!M315</f>
        <v>0</v>
      </c>
      <c r="I322" s="1514">
        <f>'F5 ESTUDIANTES PREVENCIÓN'!N315</f>
        <v>0</v>
      </c>
      <c r="J322" s="1514">
        <f>'F5 ESTUDIANTES PREVENCIÓN'!O315</f>
        <v>0</v>
      </c>
      <c r="K322" s="1514">
        <f>'F5 ESTUDIANTES PREVENCIÓN'!P315</f>
        <v>0</v>
      </c>
      <c r="L322" s="1515">
        <f>'F5 ESTUDIANTES PREVENCIÓN'!Q315</f>
        <v>0</v>
      </c>
      <c r="M322" s="1511">
        <f>'F5 ESTUDIANTES PREVENCIÓN'!R315</f>
        <v>0</v>
      </c>
      <c r="N322" s="1504">
        <f>'F5 ESTUDIANTES PREVENCIÓN'!T315</f>
        <v>0</v>
      </c>
      <c r="O322" s="1504">
        <f>'F5 ESTUDIANTES PREVENCIÓN'!U315</f>
        <v>0</v>
      </c>
      <c r="P322" s="1504">
        <f>'F5 ESTUDIANTES PREVENCIÓN'!V315</f>
        <v>0</v>
      </c>
      <c r="Q322" s="1504">
        <f>'F5 ESTUDIANTES PREVENCIÓN'!AU315</f>
        <v>0</v>
      </c>
      <c r="R322" s="1516"/>
      <c r="S322" s="1517"/>
      <c r="T322" s="1516"/>
      <c r="U322" s="1518"/>
      <c r="V322" s="1516"/>
      <c r="W322" s="1516"/>
      <c r="X322" s="1516"/>
      <c r="Y322" s="1516"/>
      <c r="Z322" s="1516"/>
      <c r="AA322" s="1516"/>
      <c r="AB322" s="1516"/>
      <c r="AC322" s="1516"/>
      <c r="AD322" s="1516"/>
      <c r="AE322" s="1516"/>
      <c r="AF322" s="1516"/>
      <c r="AG322" s="1516"/>
      <c r="AH322" s="1516"/>
      <c r="AI322" s="1516"/>
      <c r="AJ322" s="1516"/>
      <c r="AK322" s="1516"/>
      <c r="AL322" s="1516"/>
      <c r="AM322" s="1516"/>
      <c r="AN322" s="1516"/>
      <c r="AO322" s="1519">
        <f t="shared" si="37"/>
        <v>0</v>
      </c>
      <c r="AP322" s="1519">
        <f t="shared" si="42"/>
        <v>0</v>
      </c>
      <c r="AQ322" s="1520" t="str">
        <f t="shared" si="38"/>
        <v/>
      </c>
      <c r="AR322" s="1519">
        <f t="shared" si="39"/>
        <v>0</v>
      </c>
      <c r="AS322" s="1519">
        <f t="shared" si="43"/>
        <v>0</v>
      </c>
      <c r="AT322" s="1520" t="str">
        <f t="shared" si="40"/>
        <v/>
      </c>
      <c r="AU322" s="1519">
        <f t="shared" si="44"/>
        <v>0</v>
      </c>
      <c r="AV322" s="1519">
        <f t="shared" si="45"/>
        <v>0</v>
      </c>
      <c r="AW322" s="1520" t="str">
        <f t="shared" si="41"/>
        <v/>
      </c>
      <c r="AX322" s="1521"/>
      <c r="BC322" s="417"/>
      <c r="BD322" s="417"/>
      <c r="BE322" s="417"/>
      <c r="BF322" s="417"/>
      <c r="BG322" s="417"/>
      <c r="BH322" s="417"/>
      <c r="BI322" s="417"/>
      <c r="BJ322" s="417"/>
    </row>
    <row r="323" spans="1:62" s="418" customFormat="1" ht="13.5" hidden="1" customHeight="1">
      <c r="A323" s="1504">
        <f>'F5 ESTUDIANTES PREVENCIÓN'!D316</f>
        <v>0</v>
      </c>
      <c r="B323" s="1504">
        <f>'F5 ESTUDIANTES PREVENCIÓN'!A316</f>
        <v>0</v>
      </c>
      <c r="C323" s="1511">
        <f>'F5 ESTUDIANTES PREVENCIÓN'!F316</f>
        <v>0</v>
      </c>
      <c r="D323" s="1512">
        <f>'F5 ESTUDIANTES PREVENCIÓN'!G316</f>
        <v>0</v>
      </c>
      <c r="E323" s="1504">
        <f>'F5 ESTUDIANTES PREVENCIÓN'!K316</f>
        <v>0</v>
      </c>
      <c r="F323" s="1504">
        <f>'F5 ESTUDIANTES PREVENCIÓN'!J316</f>
        <v>0</v>
      </c>
      <c r="G323" s="1513">
        <f>'F5 ESTUDIANTES PREVENCIÓN'!L316</f>
        <v>0</v>
      </c>
      <c r="H323" s="1504">
        <f>'F5 ESTUDIANTES PREVENCIÓN'!M316</f>
        <v>0</v>
      </c>
      <c r="I323" s="1514">
        <f>'F5 ESTUDIANTES PREVENCIÓN'!N316</f>
        <v>0</v>
      </c>
      <c r="J323" s="1514">
        <f>'F5 ESTUDIANTES PREVENCIÓN'!O316</f>
        <v>0</v>
      </c>
      <c r="K323" s="1514">
        <f>'F5 ESTUDIANTES PREVENCIÓN'!P316</f>
        <v>0</v>
      </c>
      <c r="L323" s="1515">
        <f>'F5 ESTUDIANTES PREVENCIÓN'!Q316</f>
        <v>0</v>
      </c>
      <c r="M323" s="1511">
        <f>'F5 ESTUDIANTES PREVENCIÓN'!R316</f>
        <v>0</v>
      </c>
      <c r="N323" s="1504">
        <f>'F5 ESTUDIANTES PREVENCIÓN'!T316</f>
        <v>0</v>
      </c>
      <c r="O323" s="1504">
        <f>'F5 ESTUDIANTES PREVENCIÓN'!U316</f>
        <v>0</v>
      </c>
      <c r="P323" s="1504">
        <f>'F5 ESTUDIANTES PREVENCIÓN'!V316</f>
        <v>0</v>
      </c>
      <c r="Q323" s="1504">
        <f>'F5 ESTUDIANTES PREVENCIÓN'!AU316</f>
        <v>0</v>
      </c>
      <c r="R323" s="1516"/>
      <c r="S323" s="1517"/>
      <c r="T323" s="1516"/>
      <c r="U323" s="1518"/>
      <c r="V323" s="1516"/>
      <c r="W323" s="1516"/>
      <c r="X323" s="1516"/>
      <c r="Y323" s="1516"/>
      <c r="Z323" s="1516"/>
      <c r="AA323" s="1516"/>
      <c r="AB323" s="1516"/>
      <c r="AC323" s="1516"/>
      <c r="AD323" s="1516"/>
      <c r="AE323" s="1516"/>
      <c r="AF323" s="1516"/>
      <c r="AG323" s="1516"/>
      <c r="AH323" s="1516"/>
      <c r="AI323" s="1516"/>
      <c r="AJ323" s="1516"/>
      <c r="AK323" s="1516"/>
      <c r="AL323" s="1516"/>
      <c r="AM323" s="1516"/>
      <c r="AN323" s="1516"/>
      <c r="AO323" s="1519">
        <f t="shared" si="37"/>
        <v>0</v>
      </c>
      <c r="AP323" s="1519">
        <f t="shared" si="42"/>
        <v>0</v>
      </c>
      <c r="AQ323" s="1520" t="str">
        <f t="shared" si="38"/>
        <v/>
      </c>
      <c r="AR323" s="1519">
        <f t="shared" si="39"/>
        <v>0</v>
      </c>
      <c r="AS323" s="1519">
        <f t="shared" si="43"/>
        <v>0</v>
      </c>
      <c r="AT323" s="1520" t="str">
        <f t="shared" si="40"/>
        <v/>
      </c>
      <c r="AU323" s="1519">
        <f t="shared" si="44"/>
        <v>0</v>
      </c>
      <c r="AV323" s="1519">
        <f t="shared" si="45"/>
        <v>0</v>
      </c>
      <c r="AW323" s="1520" t="str">
        <f t="shared" si="41"/>
        <v/>
      </c>
      <c r="AX323" s="1521"/>
      <c r="BC323" s="417"/>
      <c r="BD323" s="417"/>
      <c r="BE323" s="417"/>
      <c r="BF323" s="417"/>
      <c r="BG323" s="417"/>
      <c r="BH323" s="417"/>
      <c r="BI323" s="417"/>
      <c r="BJ323" s="417"/>
    </row>
    <row r="324" spans="1:62" s="418" customFormat="1" ht="13.5" hidden="1" customHeight="1">
      <c r="A324" s="1504">
        <f>'F5 ESTUDIANTES PREVENCIÓN'!D317</f>
        <v>0</v>
      </c>
      <c r="B324" s="1504">
        <f>'F5 ESTUDIANTES PREVENCIÓN'!A317</f>
        <v>0</v>
      </c>
      <c r="C324" s="1511">
        <f>'F5 ESTUDIANTES PREVENCIÓN'!F317</f>
        <v>0</v>
      </c>
      <c r="D324" s="1512">
        <f>'F5 ESTUDIANTES PREVENCIÓN'!G317</f>
        <v>0</v>
      </c>
      <c r="E324" s="1504">
        <f>'F5 ESTUDIANTES PREVENCIÓN'!K317</f>
        <v>0</v>
      </c>
      <c r="F324" s="1504">
        <f>'F5 ESTUDIANTES PREVENCIÓN'!J317</f>
        <v>0</v>
      </c>
      <c r="G324" s="1513">
        <f>'F5 ESTUDIANTES PREVENCIÓN'!L317</f>
        <v>0</v>
      </c>
      <c r="H324" s="1504">
        <f>'F5 ESTUDIANTES PREVENCIÓN'!M317</f>
        <v>0</v>
      </c>
      <c r="I324" s="1514">
        <f>'F5 ESTUDIANTES PREVENCIÓN'!N317</f>
        <v>0</v>
      </c>
      <c r="J324" s="1514">
        <f>'F5 ESTUDIANTES PREVENCIÓN'!O317</f>
        <v>0</v>
      </c>
      <c r="K324" s="1514">
        <f>'F5 ESTUDIANTES PREVENCIÓN'!P317</f>
        <v>0</v>
      </c>
      <c r="L324" s="1515">
        <f>'F5 ESTUDIANTES PREVENCIÓN'!Q317</f>
        <v>0</v>
      </c>
      <c r="M324" s="1511">
        <f>'F5 ESTUDIANTES PREVENCIÓN'!R317</f>
        <v>0</v>
      </c>
      <c r="N324" s="1504">
        <f>'F5 ESTUDIANTES PREVENCIÓN'!T317</f>
        <v>0</v>
      </c>
      <c r="O324" s="1504">
        <f>'F5 ESTUDIANTES PREVENCIÓN'!U317</f>
        <v>0</v>
      </c>
      <c r="P324" s="1504">
        <f>'F5 ESTUDIANTES PREVENCIÓN'!V317</f>
        <v>0</v>
      </c>
      <c r="Q324" s="1504">
        <f>'F5 ESTUDIANTES PREVENCIÓN'!AU317</f>
        <v>0</v>
      </c>
      <c r="R324" s="1516"/>
      <c r="S324" s="1517"/>
      <c r="T324" s="1516"/>
      <c r="U324" s="1518"/>
      <c r="V324" s="1516"/>
      <c r="W324" s="1516"/>
      <c r="X324" s="1516"/>
      <c r="Y324" s="1516"/>
      <c r="Z324" s="1516"/>
      <c r="AA324" s="1516"/>
      <c r="AB324" s="1516"/>
      <c r="AC324" s="1516"/>
      <c r="AD324" s="1516"/>
      <c r="AE324" s="1516"/>
      <c r="AF324" s="1516"/>
      <c r="AG324" s="1516"/>
      <c r="AH324" s="1516"/>
      <c r="AI324" s="1516"/>
      <c r="AJ324" s="1516"/>
      <c r="AK324" s="1516"/>
      <c r="AL324" s="1516"/>
      <c r="AM324" s="1516"/>
      <c r="AN324" s="1516"/>
      <c r="AO324" s="1519">
        <f t="shared" si="37"/>
        <v>0</v>
      </c>
      <c r="AP324" s="1519">
        <f t="shared" si="42"/>
        <v>0</v>
      </c>
      <c r="AQ324" s="1520" t="str">
        <f t="shared" si="38"/>
        <v/>
      </c>
      <c r="AR324" s="1519">
        <f t="shared" si="39"/>
        <v>0</v>
      </c>
      <c r="AS324" s="1519">
        <f t="shared" si="43"/>
        <v>0</v>
      </c>
      <c r="AT324" s="1520" t="str">
        <f t="shared" si="40"/>
        <v/>
      </c>
      <c r="AU324" s="1519">
        <f t="shared" si="44"/>
        <v>0</v>
      </c>
      <c r="AV324" s="1519">
        <f t="shared" si="45"/>
        <v>0</v>
      </c>
      <c r="AW324" s="1520" t="str">
        <f t="shared" si="41"/>
        <v/>
      </c>
      <c r="AX324" s="1521"/>
      <c r="BC324" s="417"/>
      <c r="BD324" s="417"/>
      <c r="BE324" s="417"/>
      <c r="BF324" s="417"/>
      <c r="BG324" s="417"/>
      <c r="BH324" s="417"/>
      <c r="BI324" s="417"/>
      <c r="BJ324" s="417"/>
    </row>
    <row r="325" spans="1:62" s="418" customFormat="1" ht="13.5" hidden="1" customHeight="1">
      <c r="A325" s="1504">
        <f>'F5 ESTUDIANTES PREVENCIÓN'!D318</f>
        <v>0</v>
      </c>
      <c r="B325" s="1504">
        <f>'F5 ESTUDIANTES PREVENCIÓN'!A318</f>
        <v>0</v>
      </c>
      <c r="C325" s="1511">
        <f>'F5 ESTUDIANTES PREVENCIÓN'!F318</f>
        <v>0</v>
      </c>
      <c r="D325" s="1512">
        <f>'F5 ESTUDIANTES PREVENCIÓN'!G318</f>
        <v>0</v>
      </c>
      <c r="E325" s="1504">
        <f>'F5 ESTUDIANTES PREVENCIÓN'!K318</f>
        <v>0</v>
      </c>
      <c r="F325" s="1504">
        <f>'F5 ESTUDIANTES PREVENCIÓN'!J318</f>
        <v>0</v>
      </c>
      <c r="G325" s="1513">
        <f>'F5 ESTUDIANTES PREVENCIÓN'!L318</f>
        <v>0</v>
      </c>
      <c r="H325" s="1504">
        <f>'F5 ESTUDIANTES PREVENCIÓN'!M318</f>
        <v>0</v>
      </c>
      <c r="I325" s="1514">
        <f>'F5 ESTUDIANTES PREVENCIÓN'!N318</f>
        <v>0</v>
      </c>
      <c r="J325" s="1514">
        <f>'F5 ESTUDIANTES PREVENCIÓN'!O318</f>
        <v>0</v>
      </c>
      <c r="K325" s="1514">
        <f>'F5 ESTUDIANTES PREVENCIÓN'!P318</f>
        <v>0</v>
      </c>
      <c r="L325" s="1515">
        <f>'F5 ESTUDIANTES PREVENCIÓN'!Q318</f>
        <v>0</v>
      </c>
      <c r="M325" s="1511">
        <f>'F5 ESTUDIANTES PREVENCIÓN'!R318</f>
        <v>0</v>
      </c>
      <c r="N325" s="1504">
        <f>'F5 ESTUDIANTES PREVENCIÓN'!T318</f>
        <v>0</v>
      </c>
      <c r="O325" s="1504">
        <f>'F5 ESTUDIANTES PREVENCIÓN'!U318</f>
        <v>0</v>
      </c>
      <c r="P325" s="1504">
        <f>'F5 ESTUDIANTES PREVENCIÓN'!V318</f>
        <v>0</v>
      </c>
      <c r="Q325" s="1504">
        <f>'F5 ESTUDIANTES PREVENCIÓN'!AU318</f>
        <v>0</v>
      </c>
      <c r="R325" s="1516"/>
      <c r="S325" s="1517"/>
      <c r="T325" s="1516"/>
      <c r="U325" s="1518"/>
      <c r="V325" s="1516"/>
      <c r="W325" s="1516"/>
      <c r="X325" s="1516"/>
      <c r="Y325" s="1516"/>
      <c r="Z325" s="1516"/>
      <c r="AA325" s="1516"/>
      <c r="AB325" s="1516"/>
      <c r="AC325" s="1516"/>
      <c r="AD325" s="1516"/>
      <c r="AE325" s="1516"/>
      <c r="AF325" s="1516"/>
      <c r="AG325" s="1516"/>
      <c r="AH325" s="1516"/>
      <c r="AI325" s="1516"/>
      <c r="AJ325" s="1516"/>
      <c r="AK325" s="1516"/>
      <c r="AL325" s="1516"/>
      <c r="AM325" s="1516"/>
      <c r="AN325" s="1516"/>
      <c r="AO325" s="1519">
        <f t="shared" si="37"/>
        <v>0</v>
      </c>
      <c r="AP325" s="1519">
        <f t="shared" si="42"/>
        <v>0</v>
      </c>
      <c r="AQ325" s="1520" t="str">
        <f t="shared" si="38"/>
        <v/>
      </c>
      <c r="AR325" s="1519">
        <f t="shared" si="39"/>
        <v>0</v>
      </c>
      <c r="AS325" s="1519">
        <f t="shared" si="43"/>
        <v>0</v>
      </c>
      <c r="AT325" s="1520" t="str">
        <f t="shared" si="40"/>
        <v/>
      </c>
      <c r="AU325" s="1519">
        <f t="shared" si="44"/>
        <v>0</v>
      </c>
      <c r="AV325" s="1519">
        <f t="shared" si="45"/>
        <v>0</v>
      </c>
      <c r="AW325" s="1520" t="str">
        <f t="shared" si="41"/>
        <v/>
      </c>
      <c r="AX325" s="1521"/>
      <c r="BC325" s="417"/>
      <c r="BD325" s="417"/>
      <c r="BE325" s="417"/>
      <c r="BF325" s="417"/>
      <c r="BG325" s="417"/>
      <c r="BH325" s="417"/>
      <c r="BI325" s="417"/>
      <c r="BJ325" s="417"/>
    </row>
    <row r="326" spans="1:62" s="418" customFormat="1" ht="13.5" hidden="1" customHeight="1">
      <c r="A326" s="1504">
        <f>'F5 ESTUDIANTES PREVENCIÓN'!D319</f>
        <v>0</v>
      </c>
      <c r="B326" s="1504">
        <f>'F5 ESTUDIANTES PREVENCIÓN'!A319</f>
        <v>0</v>
      </c>
      <c r="C326" s="1511">
        <f>'F5 ESTUDIANTES PREVENCIÓN'!F319</f>
        <v>0</v>
      </c>
      <c r="D326" s="1512">
        <f>'F5 ESTUDIANTES PREVENCIÓN'!G319</f>
        <v>0</v>
      </c>
      <c r="E326" s="1504">
        <f>'F5 ESTUDIANTES PREVENCIÓN'!K319</f>
        <v>0</v>
      </c>
      <c r="F326" s="1504">
        <f>'F5 ESTUDIANTES PREVENCIÓN'!J319</f>
        <v>0</v>
      </c>
      <c r="G326" s="1513">
        <f>'F5 ESTUDIANTES PREVENCIÓN'!L319</f>
        <v>0</v>
      </c>
      <c r="H326" s="1504">
        <f>'F5 ESTUDIANTES PREVENCIÓN'!M319</f>
        <v>0</v>
      </c>
      <c r="I326" s="1514">
        <f>'F5 ESTUDIANTES PREVENCIÓN'!N319</f>
        <v>0</v>
      </c>
      <c r="J326" s="1514">
        <f>'F5 ESTUDIANTES PREVENCIÓN'!O319</f>
        <v>0</v>
      </c>
      <c r="K326" s="1514">
        <f>'F5 ESTUDIANTES PREVENCIÓN'!P319</f>
        <v>0</v>
      </c>
      <c r="L326" s="1515">
        <f>'F5 ESTUDIANTES PREVENCIÓN'!Q319</f>
        <v>0</v>
      </c>
      <c r="M326" s="1511">
        <f>'F5 ESTUDIANTES PREVENCIÓN'!R319</f>
        <v>0</v>
      </c>
      <c r="N326" s="1504">
        <f>'F5 ESTUDIANTES PREVENCIÓN'!T319</f>
        <v>0</v>
      </c>
      <c r="O326" s="1504">
        <f>'F5 ESTUDIANTES PREVENCIÓN'!U319</f>
        <v>0</v>
      </c>
      <c r="P326" s="1504">
        <f>'F5 ESTUDIANTES PREVENCIÓN'!V319</f>
        <v>0</v>
      </c>
      <c r="Q326" s="1504">
        <f>'F5 ESTUDIANTES PREVENCIÓN'!AU319</f>
        <v>0</v>
      </c>
      <c r="R326" s="1516"/>
      <c r="S326" s="1517"/>
      <c r="T326" s="1516"/>
      <c r="U326" s="1518"/>
      <c r="V326" s="1516"/>
      <c r="W326" s="1516"/>
      <c r="X326" s="1516"/>
      <c r="Y326" s="1516"/>
      <c r="Z326" s="1516"/>
      <c r="AA326" s="1516"/>
      <c r="AB326" s="1516"/>
      <c r="AC326" s="1516"/>
      <c r="AD326" s="1516"/>
      <c r="AE326" s="1516"/>
      <c r="AF326" s="1516"/>
      <c r="AG326" s="1516"/>
      <c r="AH326" s="1516"/>
      <c r="AI326" s="1516"/>
      <c r="AJ326" s="1516"/>
      <c r="AK326" s="1516"/>
      <c r="AL326" s="1516"/>
      <c r="AM326" s="1516"/>
      <c r="AN326" s="1516"/>
      <c r="AO326" s="1519">
        <f t="shared" si="37"/>
        <v>0</v>
      </c>
      <c r="AP326" s="1519">
        <f t="shared" si="42"/>
        <v>0</v>
      </c>
      <c r="AQ326" s="1520" t="str">
        <f t="shared" si="38"/>
        <v/>
      </c>
      <c r="AR326" s="1519">
        <f t="shared" si="39"/>
        <v>0</v>
      </c>
      <c r="AS326" s="1519">
        <f t="shared" si="43"/>
        <v>0</v>
      </c>
      <c r="AT326" s="1520" t="str">
        <f t="shared" si="40"/>
        <v/>
      </c>
      <c r="AU326" s="1519">
        <f t="shared" si="44"/>
        <v>0</v>
      </c>
      <c r="AV326" s="1519">
        <f t="shared" si="45"/>
        <v>0</v>
      </c>
      <c r="AW326" s="1520" t="str">
        <f t="shared" si="41"/>
        <v/>
      </c>
      <c r="AX326" s="1521"/>
      <c r="BC326" s="417"/>
      <c r="BD326" s="417"/>
      <c r="BE326" s="417"/>
      <c r="BF326" s="417"/>
      <c r="BG326" s="417"/>
      <c r="BH326" s="417"/>
      <c r="BI326" s="417"/>
      <c r="BJ326" s="417"/>
    </row>
    <row r="327" spans="1:62" s="418" customFormat="1" ht="13.5" hidden="1" customHeight="1">
      <c r="A327" s="1504">
        <f>'F5 ESTUDIANTES PREVENCIÓN'!D320</f>
        <v>0</v>
      </c>
      <c r="B327" s="1504">
        <f>'F5 ESTUDIANTES PREVENCIÓN'!A320</f>
        <v>0</v>
      </c>
      <c r="C327" s="1511">
        <f>'F5 ESTUDIANTES PREVENCIÓN'!F320</f>
        <v>0</v>
      </c>
      <c r="D327" s="1512">
        <f>'F5 ESTUDIANTES PREVENCIÓN'!G320</f>
        <v>0</v>
      </c>
      <c r="E327" s="1504">
        <f>'F5 ESTUDIANTES PREVENCIÓN'!K320</f>
        <v>0</v>
      </c>
      <c r="F327" s="1504">
        <f>'F5 ESTUDIANTES PREVENCIÓN'!J320</f>
        <v>0</v>
      </c>
      <c r="G327" s="1513">
        <f>'F5 ESTUDIANTES PREVENCIÓN'!L320</f>
        <v>0</v>
      </c>
      <c r="H327" s="1504">
        <f>'F5 ESTUDIANTES PREVENCIÓN'!M320</f>
        <v>0</v>
      </c>
      <c r="I327" s="1514">
        <f>'F5 ESTUDIANTES PREVENCIÓN'!N320</f>
        <v>0</v>
      </c>
      <c r="J327" s="1514">
        <f>'F5 ESTUDIANTES PREVENCIÓN'!O320</f>
        <v>0</v>
      </c>
      <c r="K327" s="1514">
        <f>'F5 ESTUDIANTES PREVENCIÓN'!P320</f>
        <v>0</v>
      </c>
      <c r="L327" s="1515">
        <f>'F5 ESTUDIANTES PREVENCIÓN'!Q320</f>
        <v>0</v>
      </c>
      <c r="M327" s="1511">
        <f>'F5 ESTUDIANTES PREVENCIÓN'!R320</f>
        <v>0</v>
      </c>
      <c r="N327" s="1504">
        <f>'F5 ESTUDIANTES PREVENCIÓN'!T320</f>
        <v>0</v>
      </c>
      <c r="O327" s="1504">
        <f>'F5 ESTUDIANTES PREVENCIÓN'!U320</f>
        <v>0</v>
      </c>
      <c r="P327" s="1504">
        <f>'F5 ESTUDIANTES PREVENCIÓN'!V320</f>
        <v>0</v>
      </c>
      <c r="Q327" s="1504">
        <f>'F5 ESTUDIANTES PREVENCIÓN'!AU320</f>
        <v>0</v>
      </c>
      <c r="R327" s="1516"/>
      <c r="S327" s="1517"/>
      <c r="T327" s="1516"/>
      <c r="U327" s="1518"/>
      <c r="V327" s="1516"/>
      <c r="W327" s="1516"/>
      <c r="X327" s="1516"/>
      <c r="Y327" s="1516"/>
      <c r="Z327" s="1516"/>
      <c r="AA327" s="1516"/>
      <c r="AB327" s="1516"/>
      <c r="AC327" s="1516"/>
      <c r="AD327" s="1516"/>
      <c r="AE327" s="1516"/>
      <c r="AF327" s="1516"/>
      <c r="AG327" s="1516"/>
      <c r="AH327" s="1516"/>
      <c r="AI327" s="1516"/>
      <c r="AJ327" s="1516"/>
      <c r="AK327" s="1516"/>
      <c r="AL327" s="1516"/>
      <c r="AM327" s="1516"/>
      <c r="AN327" s="1516"/>
      <c r="AO327" s="1519">
        <f t="shared" si="37"/>
        <v>0</v>
      </c>
      <c r="AP327" s="1519">
        <f t="shared" si="42"/>
        <v>0</v>
      </c>
      <c r="AQ327" s="1520" t="str">
        <f t="shared" si="38"/>
        <v/>
      </c>
      <c r="AR327" s="1519">
        <f t="shared" si="39"/>
        <v>0</v>
      </c>
      <c r="AS327" s="1519">
        <f t="shared" si="43"/>
        <v>0</v>
      </c>
      <c r="AT327" s="1520" t="str">
        <f t="shared" si="40"/>
        <v/>
      </c>
      <c r="AU327" s="1519">
        <f t="shared" si="44"/>
        <v>0</v>
      </c>
      <c r="AV327" s="1519">
        <f t="shared" si="45"/>
        <v>0</v>
      </c>
      <c r="AW327" s="1520" t="str">
        <f t="shared" si="41"/>
        <v/>
      </c>
      <c r="AX327" s="1521"/>
      <c r="BC327" s="417"/>
      <c r="BD327" s="417"/>
      <c r="BE327" s="417"/>
      <c r="BF327" s="417"/>
      <c r="BG327" s="417"/>
      <c r="BH327" s="417"/>
      <c r="BI327" s="417"/>
      <c r="BJ327" s="417"/>
    </row>
    <row r="328" spans="1:62" s="418" customFormat="1" ht="13.5" hidden="1" customHeight="1">
      <c r="A328" s="1504">
        <f>'F5 ESTUDIANTES PREVENCIÓN'!D321</f>
        <v>0</v>
      </c>
      <c r="B328" s="1504">
        <f>'F5 ESTUDIANTES PREVENCIÓN'!A321</f>
        <v>0</v>
      </c>
      <c r="C328" s="1511">
        <f>'F5 ESTUDIANTES PREVENCIÓN'!F321</f>
        <v>0</v>
      </c>
      <c r="D328" s="1512">
        <f>'F5 ESTUDIANTES PREVENCIÓN'!G321</f>
        <v>0</v>
      </c>
      <c r="E328" s="1504">
        <f>'F5 ESTUDIANTES PREVENCIÓN'!K321</f>
        <v>0</v>
      </c>
      <c r="F328" s="1504">
        <f>'F5 ESTUDIANTES PREVENCIÓN'!J321</f>
        <v>0</v>
      </c>
      <c r="G328" s="1513">
        <f>'F5 ESTUDIANTES PREVENCIÓN'!L321</f>
        <v>0</v>
      </c>
      <c r="H328" s="1504">
        <f>'F5 ESTUDIANTES PREVENCIÓN'!M321</f>
        <v>0</v>
      </c>
      <c r="I328" s="1514">
        <f>'F5 ESTUDIANTES PREVENCIÓN'!N321</f>
        <v>0</v>
      </c>
      <c r="J328" s="1514">
        <f>'F5 ESTUDIANTES PREVENCIÓN'!O321</f>
        <v>0</v>
      </c>
      <c r="K328" s="1514">
        <f>'F5 ESTUDIANTES PREVENCIÓN'!P321</f>
        <v>0</v>
      </c>
      <c r="L328" s="1515">
        <f>'F5 ESTUDIANTES PREVENCIÓN'!Q321</f>
        <v>0</v>
      </c>
      <c r="M328" s="1511">
        <f>'F5 ESTUDIANTES PREVENCIÓN'!R321</f>
        <v>0</v>
      </c>
      <c r="N328" s="1504">
        <f>'F5 ESTUDIANTES PREVENCIÓN'!T321</f>
        <v>0</v>
      </c>
      <c r="O328" s="1504">
        <f>'F5 ESTUDIANTES PREVENCIÓN'!U321</f>
        <v>0</v>
      </c>
      <c r="P328" s="1504">
        <f>'F5 ESTUDIANTES PREVENCIÓN'!V321</f>
        <v>0</v>
      </c>
      <c r="Q328" s="1504">
        <f>'F5 ESTUDIANTES PREVENCIÓN'!AU321</f>
        <v>0</v>
      </c>
      <c r="R328" s="1516"/>
      <c r="S328" s="1517"/>
      <c r="T328" s="1516"/>
      <c r="U328" s="1518"/>
      <c r="V328" s="1516"/>
      <c r="W328" s="1516"/>
      <c r="X328" s="1516"/>
      <c r="Y328" s="1516"/>
      <c r="Z328" s="1516"/>
      <c r="AA328" s="1516"/>
      <c r="AB328" s="1516"/>
      <c r="AC328" s="1516"/>
      <c r="AD328" s="1516"/>
      <c r="AE328" s="1516"/>
      <c r="AF328" s="1516"/>
      <c r="AG328" s="1516"/>
      <c r="AH328" s="1516"/>
      <c r="AI328" s="1516"/>
      <c r="AJ328" s="1516"/>
      <c r="AK328" s="1516"/>
      <c r="AL328" s="1516"/>
      <c r="AM328" s="1516"/>
      <c r="AN328" s="1516"/>
      <c r="AO328" s="1519">
        <f t="shared" si="37"/>
        <v>0</v>
      </c>
      <c r="AP328" s="1519">
        <f t="shared" si="42"/>
        <v>0</v>
      </c>
      <c r="AQ328" s="1520" t="str">
        <f t="shared" si="38"/>
        <v/>
      </c>
      <c r="AR328" s="1519">
        <f t="shared" si="39"/>
        <v>0</v>
      </c>
      <c r="AS328" s="1519">
        <f t="shared" si="43"/>
        <v>0</v>
      </c>
      <c r="AT328" s="1520" t="str">
        <f t="shared" si="40"/>
        <v/>
      </c>
      <c r="AU328" s="1519">
        <f t="shared" si="44"/>
        <v>0</v>
      </c>
      <c r="AV328" s="1519">
        <f t="shared" si="45"/>
        <v>0</v>
      </c>
      <c r="AW328" s="1520" t="str">
        <f t="shared" si="41"/>
        <v/>
      </c>
      <c r="AX328" s="1521"/>
      <c r="BC328" s="417"/>
      <c r="BD328" s="417"/>
      <c r="BE328" s="417"/>
      <c r="BF328" s="417"/>
      <c r="BG328" s="417"/>
      <c r="BH328" s="417"/>
      <c r="BI328" s="417"/>
      <c r="BJ328" s="417"/>
    </row>
    <row r="329" spans="1:62" s="418" customFormat="1" ht="13.5" hidden="1" customHeight="1">
      <c r="A329" s="1504">
        <f>'F5 ESTUDIANTES PREVENCIÓN'!D322</f>
        <v>0</v>
      </c>
      <c r="B329" s="1504">
        <f>'F5 ESTUDIANTES PREVENCIÓN'!A322</f>
        <v>0</v>
      </c>
      <c r="C329" s="1511">
        <f>'F5 ESTUDIANTES PREVENCIÓN'!F322</f>
        <v>0</v>
      </c>
      <c r="D329" s="1512">
        <f>'F5 ESTUDIANTES PREVENCIÓN'!G322</f>
        <v>0</v>
      </c>
      <c r="E329" s="1504">
        <f>'F5 ESTUDIANTES PREVENCIÓN'!K322</f>
        <v>0</v>
      </c>
      <c r="F329" s="1504">
        <f>'F5 ESTUDIANTES PREVENCIÓN'!J322</f>
        <v>0</v>
      </c>
      <c r="G329" s="1513">
        <f>'F5 ESTUDIANTES PREVENCIÓN'!L322</f>
        <v>0</v>
      </c>
      <c r="H329" s="1504">
        <f>'F5 ESTUDIANTES PREVENCIÓN'!M322</f>
        <v>0</v>
      </c>
      <c r="I329" s="1514">
        <f>'F5 ESTUDIANTES PREVENCIÓN'!N322</f>
        <v>0</v>
      </c>
      <c r="J329" s="1514">
        <f>'F5 ESTUDIANTES PREVENCIÓN'!O322</f>
        <v>0</v>
      </c>
      <c r="K329" s="1514">
        <f>'F5 ESTUDIANTES PREVENCIÓN'!P322</f>
        <v>0</v>
      </c>
      <c r="L329" s="1515">
        <f>'F5 ESTUDIANTES PREVENCIÓN'!Q322</f>
        <v>0</v>
      </c>
      <c r="M329" s="1511">
        <f>'F5 ESTUDIANTES PREVENCIÓN'!R322</f>
        <v>0</v>
      </c>
      <c r="N329" s="1504">
        <f>'F5 ESTUDIANTES PREVENCIÓN'!T322</f>
        <v>0</v>
      </c>
      <c r="O329" s="1504">
        <f>'F5 ESTUDIANTES PREVENCIÓN'!U322</f>
        <v>0</v>
      </c>
      <c r="P329" s="1504">
        <f>'F5 ESTUDIANTES PREVENCIÓN'!V322</f>
        <v>0</v>
      </c>
      <c r="Q329" s="1504">
        <f>'F5 ESTUDIANTES PREVENCIÓN'!AU322</f>
        <v>0</v>
      </c>
      <c r="R329" s="1516"/>
      <c r="S329" s="1517"/>
      <c r="T329" s="1516"/>
      <c r="U329" s="1518"/>
      <c r="V329" s="1516"/>
      <c r="W329" s="1516"/>
      <c r="X329" s="1516"/>
      <c r="Y329" s="1516"/>
      <c r="Z329" s="1516"/>
      <c r="AA329" s="1516"/>
      <c r="AB329" s="1516"/>
      <c r="AC329" s="1516"/>
      <c r="AD329" s="1516"/>
      <c r="AE329" s="1516"/>
      <c r="AF329" s="1516"/>
      <c r="AG329" s="1516"/>
      <c r="AH329" s="1516"/>
      <c r="AI329" s="1516"/>
      <c r="AJ329" s="1516"/>
      <c r="AK329" s="1516"/>
      <c r="AL329" s="1516"/>
      <c r="AM329" s="1516"/>
      <c r="AN329" s="1516"/>
      <c r="AO329" s="1519">
        <f t="shared" si="37"/>
        <v>0</v>
      </c>
      <c r="AP329" s="1519">
        <f t="shared" si="42"/>
        <v>0</v>
      </c>
      <c r="AQ329" s="1520" t="str">
        <f t="shared" si="38"/>
        <v/>
      </c>
      <c r="AR329" s="1519">
        <f t="shared" si="39"/>
        <v>0</v>
      </c>
      <c r="AS329" s="1519">
        <f t="shared" si="43"/>
        <v>0</v>
      </c>
      <c r="AT329" s="1520" t="str">
        <f t="shared" si="40"/>
        <v/>
      </c>
      <c r="AU329" s="1519">
        <f t="shared" si="44"/>
        <v>0</v>
      </c>
      <c r="AV329" s="1519">
        <f t="shared" si="45"/>
        <v>0</v>
      </c>
      <c r="AW329" s="1520" t="str">
        <f t="shared" si="41"/>
        <v/>
      </c>
      <c r="AX329" s="1521"/>
      <c r="BC329" s="417"/>
      <c r="BD329" s="417"/>
      <c r="BE329" s="417"/>
      <c r="BF329" s="417"/>
      <c r="BG329" s="417"/>
      <c r="BH329" s="417"/>
      <c r="BI329" s="417"/>
      <c r="BJ329" s="417"/>
    </row>
    <row r="330" spans="1:62" s="418" customFormat="1" ht="13.5" hidden="1" customHeight="1">
      <c r="A330" s="1504">
        <f>'F5 ESTUDIANTES PREVENCIÓN'!D323</f>
        <v>0</v>
      </c>
      <c r="B330" s="1504">
        <f>'F5 ESTUDIANTES PREVENCIÓN'!A323</f>
        <v>0</v>
      </c>
      <c r="C330" s="1511">
        <f>'F5 ESTUDIANTES PREVENCIÓN'!F323</f>
        <v>0</v>
      </c>
      <c r="D330" s="1512">
        <f>'F5 ESTUDIANTES PREVENCIÓN'!G323</f>
        <v>0</v>
      </c>
      <c r="E330" s="1504">
        <f>'F5 ESTUDIANTES PREVENCIÓN'!K323</f>
        <v>0</v>
      </c>
      <c r="F330" s="1504">
        <f>'F5 ESTUDIANTES PREVENCIÓN'!J323</f>
        <v>0</v>
      </c>
      <c r="G330" s="1513">
        <f>'F5 ESTUDIANTES PREVENCIÓN'!L323</f>
        <v>0</v>
      </c>
      <c r="H330" s="1504">
        <f>'F5 ESTUDIANTES PREVENCIÓN'!M323</f>
        <v>0</v>
      </c>
      <c r="I330" s="1514">
        <f>'F5 ESTUDIANTES PREVENCIÓN'!N323</f>
        <v>0</v>
      </c>
      <c r="J330" s="1514">
        <f>'F5 ESTUDIANTES PREVENCIÓN'!O323</f>
        <v>0</v>
      </c>
      <c r="K330" s="1514">
        <f>'F5 ESTUDIANTES PREVENCIÓN'!P323</f>
        <v>0</v>
      </c>
      <c r="L330" s="1515">
        <f>'F5 ESTUDIANTES PREVENCIÓN'!Q323</f>
        <v>0</v>
      </c>
      <c r="M330" s="1511">
        <f>'F5 ESTUDIANTES PREVENCIÓN'!R323</f>
        <v>0</v>
      </c>
      <c r="N330" s="1504">
        <f>'F5 ESTUDIANTES PREVENCIÓN'!T323</f>
        <v>0</v>
      </c>
      <c r="O330" s="1504">
        <f>'F5 ESTUDIANTES PREVENCIÓN'!U323</f>
        <v>0</v>
      </c>
      <c r="P330" s="1504">
        <f>'F5 ESTUDIANTES PREVENCIÓN'!V323</f>
        <v>0</v>
      </c>
      <c r="Q330" s="1504">
        <f>'F5 ESTUDIANTES PREVENCIÓN'!AU323</f>
        <v>0</v>
      </c>
      <c r="R330" s="1516"/>
      <c r="S330" s="1517"/>
      <c r="T330" s="1516"/>
      <c r="U330" s="1518"/>
      <c r="V330" s="1516"/>
      <c r="W330" s="1516"/>
      <c r="X330" s="1516"/>
      <c r="Y330" s="1516"/>
      <c r="Z330" s="1516"/>
      <c r="AA330" s="1516"/>
      <c r="AB330" s="1516"/>
      <c r="AC330" s="1516"/>
      <c r="AD330" s="1516"/>
      <c r="AE330" s="1516"/>
      <c r="AF330" s="1516"/>
      <c r="AG330" s="1516"/>
      <c r="AH330" s="1516"/>
      <c r="AI330" s="1516"/>
      <c r="AJ330" s="1516"/>
      <c r="AK330" s="1516"/>
      <c r="AL330" s="1516"/>
      <c r="AM330" s="1516"/>
      <c r="AN330" s="1516"/>
      <c r="AO330" s="1519">
        <f t="shared" si="37"/>
        <v>0</v>
      </c>
      <c r="AP330" s="1519">
        <f t="shared" si="42"/>
        <v>0</v>
      </c>
      <c r="AQ330" s="1520" t="str">
        <f t="shared" si="38"/>
        <v/>
      </c>
      <c r="AR330" s="1519">
        <f t="shared" si="39"/>
        <v>0</v>
      </c>
      <c r="AS330" s="1519">
        <f t="shared" si="43"/>
        <v>0</v>
      </c>
      <c r="AT330" s="1520" t="str">
        <f t="shared" si="40"/>
        <v/>
      </c>
      <c r="AU330" s="1519">
        <f t="shared" si="44"/>
        <v>0</v>
      </c>
      <c r="AV330" s="1519">
        <f t="shared" si="45"/>
        <v>0</v>
      </c>
      <c r="AW330" s="1520" t="str">
        <f t="shared" si="41"/>
        <v/>
      </c>
      <c r="AX330" s="1521"/>
      <c r="BC330" s="417"/>
      <c r="BD330" s="417"/>
      <c r="BE330" s="417"/>
      <c r="BF330" s="417"/>
      <c r="BG330" s="417"/>
      <c r="BH330" s="417"/>
      <c r="BI330" s="417"/>
      <c r="BJ330" s="417"/>
    </row>
    <row r="331" spans="1:62" s="418" customFormat="1" ht="13.5" hidden="1" customHeight="1">
      <c r="A331" s="1504">
        <f>'F5 ESTUDIANTES PREVENCIÓN'!D324</f>
        <v>0</v>
      </c>
      <c r="B331" s="1504">
        <f>'F5 ESTUDIANTES PREVENCIÓN'!A324</f>
        <v>0</v>
      </c>
      <c r="C331" s="1511">
        <f>'F5 ESTUDIANTES PREVENCIÓN'!F324</f>
        <v>0</v>
      </c>
      <c r="D331" s="1512">
        <f>'F5 ESTUDIANTES PREVENCIÓN'!G324</f>
        <v>0</v>
      </c>
      <c r="E331" s="1504">
        <f>'F5 ESTUDIANTES PREVENCIÓN'!K324</f>
        <v>0</v>
      </c>
      <c r="F331" s="1504">
        <f>'F5 ESTUDIANTES PREVENCIÓN'!J324</f>
        <v>0</v>
      </c>
      <c r="G331" s="1513">
        <f>'F5 ESTUDIANTES PREVENCIÓN'!L324</f>
        <v>0</v>
      </c>
      <c r="H331" s="1504">
        <f>'F5 ESTUDIANTES PREVENCIÓN'!M324</f>
        <v>0</v>
      </c>
      <c r="I331" s="1514">
        <f>'F5 ESTUDIANTES PREVENCIÓN'!N324</f>
        <v>0</v>
      </c>
      <c r="J331" s="1514">
        <f>'F5 ESTUDIANTES PREVENCIÓN'!O324</f>
        <v>0</v>
      </c>
      <c r="K331" s="1514">
        <f>'F5 ESTUDIANTES PREVENCIÓN'!P324</f>
        <v>0</v>
      </c>
      <c r="L331" s="1515">
        <f>'F5 ESTUDIANTES PREVENCIÓN'!Q324</f>
        <v>0</v>
      </c>
      <c r="M331" s="1511">
        <f>'F5 ESTUDIANTES PREVENCIÓN'!R324</f>
        <v>0</v>
      </c>
      <c r="N331" s="1504">
        <f>'F5 ESTUDIANTES PREVENCIÓN'!T324</f>
        <v>0</v>
      </c>
      <c r="O331" s="1504">
        <f>'F5 ESTUDIANTES PREVENCIÓN'!U324</f>
        <v>0</v>
      </c>
      <c r="P331" s="1504">
        <f>'F5 ESTUDIANTES PREVENCIÓN'!V324</f>
        <v>0</v>
      </c>
      <c r="Q331" s="1504">
        <f>'F5 ESTUDIANTES PREVENCIÓN'!AU324</f>
        <v>0</v>
      </c>
      <c r="R331" s="1516"/>
      <c r="S331" s="1517"/>
      <c r="T331" s="1516"/>
      <c r="U331" s="1518"/>
      <c r="V331" s="1516"/>
      <c r="W331" s="1516"/>
      <c r="X331" s="1516"/>
      <c r="Y331" s="1516"/>
      <c r="Z331" s="1516"/>
      <c r="AA331" s="1516"/>
      <c r="AB331" s="1516"/>
      <c r="AC331" s="1516"/>
      <c r="AD331" s="1516"/>
      <c r="AE331" s="1516"/>
      <c r="AF331" s="1516"/>
      <c r="AG331" s="1516"/>
      <c r="AH331" s="1516"/>
      <c r="AI331" s="1516"/>
      <c r="AJ331" s="1516"/>
      <c r="AK331" s="1516"/>
      <c r="AL331" s="1516"/>
      <c r="AM331" s="1516"/>
      <c r="AN331" s="1516"/>
      <c r="AO331" s="1519">
        <f t="shared" ref="AO331:AO394" si="46">+COUNTA(X331:Y331)</f>
        <v>0</v>
      </c>
      <c r="AP331" s="1519">
        <f t="shared" si="42"/>
        <v>0</v>
      </c>
      <c r="AQ331" s="1520" t="str">
        <f t="shared" ref="AQ331:AQ394" si="47">+IF(ISERROR(AP331/AO331),"",AP331/AO331)</f>
        <v/>
      </c>
      <c r="AR331" s="1519">
        <f t="shared" ref="AR331:AR394" si="48">+COUNTA(Z331:AB331)</f>
        <v>0</v>
      </c>
      <c r="AS331" s="1519">
        <f t="shared" si="43"/>
        <v>0</v>
      </c>
      <c r="AT331" s="1520" t="str">
        <f t="shared" ref="AT331:AT394" si="49">+IF(ISERROR(AS331/AR331),"",AS331/AR331)</f>
        <v/>
      </c>
      <c r="AU331" s="1519">
        <f t="shared" si="44"/>
        <v>0</v>
      </c>
      <c r="AV331" s="1519">
        <f t="shared" si="45"/>
        <v>0</v>
      </c>
      <c r="AW331" s="1520" t="str">
        <f t="shared" ref="AW331:AW394" si="50">+IF(ISERROR(AV331/AU331),"",AV331/AU331)</f>
        <v/>
      </c>
      <c r="AX331" s="1521"/>
      <c r="BC331" s="417"/>
      <c r="BD331" s="417"/>
      <c r="BE331" s="417"/>
      <c r="BF331" s="417"/>
      <c r="BG331" s="417"/>
      <c r="BH331" s="417"/>
      <c r="BI331" s="417"/>
      <c r="BJ331" s="417"/>
    </row>
    <row r="332" spans="1:62" s="418" customFormat="1" ht="13.5" hidden="1" customHeight="1">
      <c r="A332" s="1504">
        <f>'F5 ESTUDIANTES PREVENCIÓN'!D325</f>
        <v>0</v>
      </c>
      <c r="B332" s="1504">
        <f>'F5 ESTUDIANTES PREVENCIÓN'!A325</f>
        <v>0</v>
      </c>
      <c r="C332" s="1511">
        <f>'F5 ESTUDIANTES PREVENCIÓN'!F325</f>
        <v>0</v>
      </c>
      <c r="D332" s="1512">
        <f>'F5 ESTUDIANTES PREVENCIÓN'!G325</f>
        <v>0</v>
      </c>
      <c r="E332" s="1504">
        <f>'F5 ESTUDIANTES PREVENCIÓN'!K325</f>
        <v>0</v>
      </c>
      <c r="F332" s="1504">
        <f>'F5 ESTUDIANTES PREVENCIÓN'!J325</f>
        <v>0</v>
      </c>
      <c r="G332" s="1513">
        <f>'F5 ESTUDIANTES PREVENCIÓN'!L325</f>
        <v>0</v>
      </c>
      <c r="H332" s="1504">
        <f>'F5 ESTUDIANTES PREVENCIÓN'!M325</f>
        <v>0</v>
      </c>
      <c r="I332" s="1514">
        <f>'F5 ESTUDIANTES PREVENCIÓN'!N325</f>
        <v>0</v>
      </c>
      <c r="J332" s="1514">
        <f>'F5 ESTUDIANTES PREVENCIÓN'!O325</f>
        <v>0</v>
      </c>
      <c r="K332" s="1514">
        <f>'F5 ESTUDIANTES PREVENCIÓN'!P325</f>
        <v>0</v>
      </c>
      <c r="L332" s="1515">
        <f>'F5 ESTUDIANTES PREVENCIÓN'!Q325</f>
        <v>0</v>
      </c>
      <c r="M332" s="1511">
        <f>'F5 ESTUDIANTES PREVENCIÓN'!R325</f>
        <v>0</v>
      </c>
      <c r="N332" s="1504">
        <f>'F5 ESTUDIANTES PREVENCIÓN'!T325</f>
        <v>0</v>
      </c>
      <c r="O332" s="1504">
        <f>'F5 ESTUDIANTES PREVENCIÓN'!U325</f>
        <v>0</v>
      </c>
      <c r="P332" s="1504">
        <f>'F5 ESTUDIANTES PREVENCIÓN'!V325</f>
        <v>0</v>
      </c>
      <c r="Q332" s="1504">
        <f>'F5 ESTUDIANTES PREVENCIÓN'!AU325</f>
        <v>0</v>
      </c>
      <c r="R332" s="1516"/>
      <c r="S332" s="1517"/>
      <c r="T332" s="1516"/>
      <c r="U332" s="1518"/>
      <c r="V332" s="1516"/>
      <c r="W332" s="1516"/>
      <c r="X332" s="1516"/>
      <c r="Y332" s="1516"/>
      <c r="Z332" s="1516"/>
      <c r="AA332" s="1516"/>
      <c r="AB332" s="1516"/>
      <c r="AC332" s="1516"/>
      <c r="AD332" s="1516"/>
      <c r="AE332" s="1516"/>
      <c r="AF332" s="1516"/>
      <c r="AG332" s="1516"/>
      <c r="AH332" s="1516"/>
      <c r="AI332" s="1516"/>
      <c r="AJ332" s="1516"/>
      <c r="AK332" s="1516"/>
      <c r="AL332" s="1516"/>
      <c r="AM332" s="1516"/>
      <c r="AN332" s="1516"/>
      <c r="AO332" s="1519">
        <f t="shared" si="46"/>
        <v>0</v>
      </c>
      <c r="AP332" s="1519">
        <f t="shared" si="42"/>
        <v>0</v>
      </c>
      <c r="AQ332" s="1520" t="str">
        <f t="shared" si="47"/>
        <v/>
      </c>
      <c r="AR332" s="1519">
        <f t="shared" si="48"/>
        <v>0</v>
      </c>
      <c r="AS332" s="1519">
        <f t="shared" si="43"/>
        <v>0</v>
      </c>
      <c r="AT332" s="1520" t="str">
        <f t="shared" si="49"/>
        <v/>
      </c>
      <c r="AU332" s="1519">
        <f t="shared" si="44"/>
        <v>0</v>
      </c>
      <c r="AV332" s="1519">
        <f t="shared" si="45"/>
        <v>0</v>
      </c>
      <c r="AW332" s="1520" t="str">
        <f t="shared" si="50"/>
        <v/>
      </c>
      <c r="AX332" s="1521"/>
      <c r="BC332" s="417"/>
      <c r="BD332" s="417"/>
      <c r="BE332" s="417"/>
      <c r="BF332" s="417"/>
      <c r="BG332" s="417"/>
      <c r="BH332" s="417"/>
      <c r="BI332" s="417"/>
      <c r="BJ332" s="417"/>
    </row>
    <row r="333" spans="1:62" s="418" customFormat="1" ht="13.5" hidden="1" customHeight="1">
      <c r="A333" s="1504">
        <f>'F5 ESTUDIANTES PREVENCIÓN'!D326</f>
        <v>0</v>
      </c>
      <c r="B333" s="1504">
        <f>'F5 ESTUDIANTES PREVENCIÓN'!A326</f>
        <v>0</v>
      </c>
      <c r="C333" s="1511">
        <f>'F5 ESTUDIANTES PREVENCIÓN'!F326</f>
        <v>0</v>
      </c>
      <c r="D333" s="1512">
        <f>'F5 ESTUDIANTES PREVENCIÓN'!G326</f>
        <v>0</v>
      </c>
      <c r="E333" s="1504">
        <f>'F5 ESTUDIANTES PREVENCIÓN'!K326</f>
        <v>0</v>
      </c>
      <c r="F333" s="1504">
        <f>'F5 ESTUDIANTES PREVENCIÓN'!J326</f>
        <v>0</v>
      </c>
      <c r="G333" s="1513">
        <f>'F5 ESTUDIANTES PREVENCIÓN'!L326</f>
        <v>0</v>
      </c>
      <c r="H333" s="1504">
        <f>'F5 ESTUDIANTES PREVENCIÓN'!M326</f>
        <v>0</v>
      </c>
      <c r="I333" s="1514">
        <f>'F5 ESTUDIANTES PREVENCIÓN'!N326</f>
        <v>0</v>
      </c>
      <c r="J333" s="1514">
        <f>'F5 ESTUDIANTES PREVENCIÓN'!O326</f>
        <v>0</v>
      </c>
      <c r="K333" s="1514">
        <f>'F5 ESTUDIANTES PREVENCIÓN'!P326</f>
        <v>0</v>
      </c>
      <c r="L333" s="1515">
        <f>'F5 ESTUDIANTES PREVENCIÓN'!Q326</f>
        <v>0</v>
      </c>
      <c r="M333" s="1511">
        <f>'F5 ESTUDIANTES PREVENCIÓN'!R326</f>
        <v>0</v>
      </c>
      <c r="N333" s="1504">
        <f>'F5 ESTUDIANTES PREVENCIÓN'!T326</f>
        <v>0</v>
      </c>
      <c r="O333" s="1504">
        <f>'F5 ESTUDIANTES PREVENCIÓN'!U326</f>
        <v>0</v>
      </c>
      <c r="P333" s="1504">
        <f>'F5 ESTUDIANTES PREVENCIÓN'!V326</f>
        <v>0</v>
      </c>
      <c r="Q333" s="1504">
        <f>'F5 ESTUDIANTES PREVENCIÓN'!AU326</f>
        <v>0</v>
      </c>
      <c r="R333" s="1516"/>
      <c r="S333" s="1517"/>
      <c r="T333" s="1516"/>
      <c r="U333" s="1518"/>
      <c r="V333" s="1516"/>
      <c r="W333" s="1516"/>
      <c r="X333" s="1516"/>
      <c r="Y333" s="1516"/>
      <c r="Z333" s="1516"/>
      <c r="AA333" s="1516"/>
      <c r="AB333" s="1516"/>
      <c r="AC333" s="1516"/>
      <c r="AD333" s="1516"/>
      <c r="AE333" s="1516"/>
      <c r="AF333" s="1516"/>
      <c r="AG333" s="1516"/>
      <c r="AH333" s="1516"/>
      <c r="AI333" s="1516"/>
      <c r="AJ333" s="1516"/>
      <c r="AK333" s="1516"/>
      <c r="AL333" s="1516"/>
      <c r="AM333" s="1516"/>
      <c r="AN333" s="1516"/>
      <c r="AO333" s="1519">
        <f t="shared" si="46"/>
        <v>0</v>
      </c>
      <c r="AP333" s="1519">
        <f t="shared" si="42"/>
        <v>0</v>
      </c>
      <c r="AQ333" s="1520" t="str">
        <f t="shared" si="47"/>
        <v/>
      </c>
      <c r="AR333" s="1519">
        <f t="shared" si="48"/>
        <v>0</v>
      </c>
      <c r="AS333" s="1519">
        <f t="shared" si="43"/>
        <v>0</v>
      </c>
      <c r="AT333" s="1520" t="str">
        <f t="shared" si="49"/>
        <v/>
      </c>
      <c r="AU333" s="1519">
        <f t="shared" si="44"/>
        <v>0</v>
      </c>
      <c r="AV333" s="1519">
        <f t="shared" si="45"/>
        <v>0</v>
      </c>
      <c r="AW333" s="1520" t="str">
        <f t="shared" si="50"/>
        <v/>
      </c>
      <c r="AX333" s="1521"/>
      <c r="BC333" s="417"/>
      <c r="BD333" s="417"/>
      <c r="BE333" s="417"/>
      <c r="BF333" s="417"/>
      <c r="BG333" s="417"/>
      <c r="BH333" s="417"/>
      <c r="BI333" s="417"/>
      <c r="BJ333" s="417"/>
    </row>
    <row r="334" spans="1:62" s="418" customFormat="1" ht="13.5" hidden="1" customHeight="1">
      <c r="A334" s="1504">
        <f>'F5 ESTUDIANTES PREVENCIÓN'!D327</f>
        <v>0</v>
      </c>
      <c r="B334" s="1504">
        <f>'F5 ESTUDIANTES PREVENCIÓN'!A327</f>
        <v>0</v>
      </c>
      <c r="C334" s="1511">
        <f>'F5 ESTUDIANTES PREVENCIÓN'!F327</f>
        <v>0</v>
      </c>
      <c r="D334" s="1512">
        <f>'F5 ESTUDIANTES PREVENCIÓN'!G327</f>
        <v>0</v>
      </c>
      <c r="E334" s="1504">
        <f>'F5 ESTUDIANTES PREVENCIÓN'!K327</f>
        <v>0</v>
      </c>
      <c r="F334" s="1504">
        <f>'F5 ESTUDIANTES PREVENCIÓN'!J327</f>
        <v>0</v>
      </c>
      <c r="G334" s="1513">
        <f>'F5 ESTUDIANTES PREVENCIÓN'!L327</f>
        <v>0</v>
      </c>
      <c r="H334" s="1504">
        <f>'F5 ESTUDIANTES PREVENCIÓN'!M327</f>
        <v>0</v>
      </c>
      <c r="I334" s="1514">
        <f>'F5 ESTUDIANTES PREVENCIÓN'!N327</f>
        <v>0</v>
      </c>
      <c r="J334" s="1514">
        <f>'F5 ESTUDIANTES PREVENCIÓN'!O327</f>
        <v>0</v>
      </c>
      <c r="K334" s="1514">
        <f>'F5 ESTUDIANTES PREVENCIÓN'!P327</f>
        <v>0</v>
      </c>
      <c r="L334" s="1515">
        <f>'F5 ESTUDIANTES PREVENCIÓN'!Q327</f>
        <v>0</v>
      </c>
      <c r="M334" s="1511">
        <f>'F5 ESTUDIANTES PREVENCIÓN'!R327</f>
        <v>0</v>
      </c>
      <c r="N334" s="1504">
        <f>'F5 ESTUDIANTES PREVENCIÓN'!T327</f>
        <v>0</v>
      </c>
      <c r="O334" s="1504">
        <f>'F5 ESTUDIANTES PREVENCIÓN'!U327</f>
        <v>0</v>
      </c>
      <c r="P334" s="1504">
        <f>'F5 ESTUDIANTES PREVENCIÓN'!V327</f>
        <v>0</v>
      </c>
      <c r="Q334" s="1504">
        <f>'F5 ESTUDIANTES PREVENCIÓN'!AU327</f>
        <v>0</v>
      </c>
      <c r="R334" s="1516"/>
      <c r="S334" s="1517"/>
      <c r="T334" s="1516"/>
      <c r="U334" s="1518"/>
      <c r="V334" s="1516"/>
      <c r="W334" s="1516"/>
      <c r="X334" s="1516"/>
      <c r="Y334" s="1516"/>
      <c r="Z334" s="1516"/>
      <c r="AA334" s="1516"/>
      <c r="AB334" s="1516"/>
      <c r="AC334" s="1516"/>
      <c r="AD334" s="1516"/>
      <c r="AE334" s="1516"/>
      <c r="AF334" s="1516"/>
      <c r="AG334" s="1516"/>
      <c r="AH334" s="1516"/>
      <c r="AI334" s="1516"/>
      <c r="AJ334" s="1516"/>
      <c r="AK334" s="1516"/>
      <c r="AL334" s="1516"/>
      <c r="AM334" s="1516"/>
      <c r="AN334" s="1516"/>
      <c r="AO334" s="1519">
        <f t="shared" si="46"/>
        <v>0</v>
      </c>
      <c r="AP334" s="1519">
        <f t="shared" ref="AP334:AP397" si="51">+COUNTIF($X334:$Y334,"P")</f>
        <v>0</v>
      </c>
      <c r="AQ334" s="1520" t="str">
        <f t="shared" si="47"/>
        <v/>
      </c>
      <c r="AR334" s="1519">
        <f t="shared" si="48"/>
        <v>0</v>
      </c>
      <c r="AS334" s="1519">
        <f t="shared" ref="AS334:AS397" si="52">+COUNTIF($Z334:$AB334,"P")</f>
        <v>0</v>
      </c>
      <c r="AT334" s="1520" t="str">
        <f t="shared" si="49"/>
        <v/>
      </c>
      <c r="AU334" s="1519">
        <f t="shared" ref="AU334:AU397" si="53">+COUNTA($AC334:$AL334)</f>
        <v>0</v>
      </c>
      <c r="AV334" s="1519">
        <f t="shared" ref="AV334:AV397" si="54">+COUNTIF($AC334:$AL334,"P")</f>
        <v>0</v>
      </c>
      <c r="AW334" s="1520" t="str">
        <f t="shared" si="50"/>
        <v/>
      </c>
      <c r="AX334" s="1521"/>
      <c r="BC334" s="417"/>
      <c r="BD334" s="417"/>
      <c r="BE334" s="417"/>
      <c r="BF334" s="417"/>
      <c r="BG334" s="417"/>
      <c r="BH334" s="417"/>
      <c r="BI334" s="417"/>
      <c r="BJ334" s="417"/>
    </row>
    <row r="335" spans="1:62" s="418" customFormat="1" ht="13.5" hidden="1" customHeight="1">
      <c r="A335" s="1504">
        <f>'F5 ESTUDIANTES PREVENCIÓN'!D328</f>
        <v>0</v>
      </c>
      <c r="B335" s="1504">
        <f>'F5 ESTUDIANTES PREVENCIÓN'!A328</f>
        <v>0</v>
      </c>
      <c r="C335" s="1511">
        <f>'F5 ESTUDIANTES PREVENCIÓN'!F328</f>
        <v>0</v>
      </c>
      <c r="D335" s="1512">
        <f>'F5 ESTUDIANTES PREVENCIÓN'!G328</f>
        <v>0</v>
      </c>
      <c r="E335" s="1504">
        <f>'F5 ESTUDIANTES PREVENCIÓN'!K328</f>
        <v>0</v>
      </c>
      <c r="F335" s="1504">
        <f>'F5 ESTUDIANTES PREVENCIÓN'!J328</f>
        <v>0</v>
      </c>
      <c r="G335" s="1513">
        <f>'F5 ESTUDIANTES PREVENCIÓN'!L328</f>
        <v>0</v>
      </c>
      <c r="H335" s="1504">
        <f>'F5 ESTUDIANTES PREVENCIÓN'!M328</f>
        <v>0</v>
      </c>
      <c r="I335" s="1514">
        <f>'F5 ESTUDIANTES PREVENCIÓN'!N328</f>
        <v>0</v>
      </c>
      <c r="J335" s="1514">
        <f>'F5 ESTUDIANTES PREVENCIÓN'!O328</f>
        <v>0</v>
      </c>
      <c r="K335" s="1514">
        <f>'F5 ESTUDIANTES PREVENCIÓN'!P328</f>
        <v>0</v>
      </c>
      <c r="L335" s="1515">
        <f>'F5 ESTUDIANTES PREVENCIÓN'!Q328</f>
        <v>0</v>
      </c>
      <c r="M335" s="1511">
        <f>'F5 ESTUDIANTES PREVENCIÓN'!R328</f>
        <v>0</v>
      </c>
      <c r="N335" s="1504">
        <f>'F5 ESTUDIANTES PREVENCIÓN'!T328</f>
        <v>0</v>
      </c>
      <c r="O335" s="1504">
        <f>'F5 ESTUDIANTES PREVENCIÓN'!U328</f>
        <v>0</v>
      </c>
      <c r="P335" s="1504">
        <f>'F5 ESTUDIANTES PREVENCIÓN'!V328</f>
        <v>0</v>
      </c>
      <c r="Q335" s="1504">
        <f>'F5 ESTUDIANTES PREVENCIÓN'!AU328</f>
        <v>0</v>
      </c>
      <c r="R335" s="1516"/>
      <c r="S335" s="1517"/>
      <c r="T335" s="1516"/>
      <c r="U335" s="1518"/>
      <c r="V335" s="1516"/>
      <c r="W335" s="1516"/>
      <c r="X335" s="1516"/>
      <c r="Y335" s="1516"/>
      <c r="Z335" s="1516"/>
      <c r="AA335" s="1516"/>
      <c r="AB335" s="1516"/>
      <c r="AC335" s="1516"/>
      <c r="AD335" s="1516"/>
      <c r="AE335" s="1516"/>
      <c r="AF335" s="1516"/>
      <c r="AG335" s="1516"/>
      <c r="AH335" s="1516"/>
      <c r="AI335" s="1516"/>
      <c r="AJ335" s="1516"/>
      <c r="AK335" s="1516"/>
      <c r="AL335" s="1516"/>
      <c r="AM335" s="1516"/>
      <c r="AN335" s="1516"/>
      <c r="AO335" s="1519">
        <f t="shared" si="46"/>
        <v>0</v>
      </c>
      <c r="AP335" s="1519">
        <f t="shared" si="51"/>
        <v>0</v>
      </c>
      <c r="AQ335" s="1520" t="str">
        <f t="shared" si="47"/>
        <v/>
      </c>
      <c r="AR335" s="1519">
        <f t="shared" si="48"/>
        <v>0</v>
      </c>
      <c r="AS335" s="1519">
        <f t="shared" si="52"/>
        <v>0</v>
      </c>
      <c r="AT335" s="1520" t="str">
        <f t="shared" si="49"/>
        <v/>
      </c>
      <c r="AU335" s="1519">
        <f t="shared" si="53"/>
        <v>0</v>
      </c>
      <c r="AV335" s="1519">
        <f t="shared" si="54"/>
        <v>0</v>
      </c>
      <c r="AW335" s="1520" t="str">
        <f t="shared" si="50"/>
        <v/>
      </c>
      <c r="AX335" s="1521"/>
      <c r="BC335" s="417"/>
      <c r="BD335" s="417"/>
      <c r="BE335" s="417"/>
      <c r="BF335" s="417"/>
      <c r="BG335" s="417"/>
      <c r="BH335" s="417"/>
      <c r="BI335" s="417"/>
      <c r="BJ335" s="417"/>
    </row>
    <row r="336" spans="1:62" s="418" customFormat="1" ht="13.5" hidden="1" customHeight="1">
      <c r="A336" s="1504">
        <f>'F5 ESTUDIANTES PREVENCIÓN'!D329</f>
        <v>0</v>
      </c>
      <c r="B336" s="1504">
        <f>'F5 ESTUDIANTES PREVENCIÓN'!A329</f>
        <v>0</v>
      </c>
      <c r="C336" s="1511">
        <f>'F5 ESTUDIANTES PREVENCIÓN'!F329</f>
        <v>0</v>
      </c>
      <c r="D336" s="1512">
        <f>'F5 ESTUDIANTES PREVENCIÓN'!G329</f>
        <v>0</v>
      </c>
      <c r="E336" s="1504">
        <f>'F5 ESTUDIANTES PREVENCIÓN'!K329</f>
        <v>0</v>
      </c>
      <c r="F336" s="1504">
        <f>'F5 ESTUDIANTES PREVENCIÓN'!J329</f>
        <v>0</v>
      </c>
      <c r="G336" s="1513">
        <f>'F5 ESTUDIANTES PREVENCIÓN'!L329</f>
        <v>0</v>
      </c>
      <c r="H336" s="1504">
        <f>'F5 ESTUDIANTES PREVENCIÓN'!M329</f>
        <v>0</v>
      </c>
      <c r="I336" s="1514">
        <f>'F5 ESTUDIANTES PREVENCIÓN'!N329</f>
        <v>0</v>
      </c>
      <c r="J336" s="1514">
        <f>'F5 ESTUDIANTES PREVENCIÓN'!O329</f>
        <v>0</v>
      </c>
      <c r="K336" s="1514">
        <f>'F5 ESTUDIANTES PREVENCIÓN'!P329</f>
        <v>0</v>
      </c>
      <c r="L336" s="1515">
        <f>'F5 ESTUDIANTES PREVENCIÓN'!Q329</f>
        <v>0</v>
      </c>
      <c r="M336" s="1511">
        <f>'F5 ESTUDIANTES PREVENCIÓN'!R329</f>
        <v>0</v>
      </c>
      <c r="N336" s="1504">
        <f>'F5 ESTUDIANTES PREVENCIÓN'!T329</f>
        <v>0</v>
      </c>
      <c r="O336" s="1504">
        <f>'F5 ESTUDIANTES PREVENCIÓN'!U329</f>
        <v>0</v>
      </c>
      <c r="P336" s="1504">
        <f>'F5 ESTUDIANTES PREVENCIÓN'!V329</f>
        <v>0</v>
      </c>
      <c r="Q336" s="1504">
        <f>'F5 ESTUDIANTES PREVENCIÓN'!AU329</f>
        <v>0</v>
      </c>
      <c r="R336" s="1516"/>
      <c r="S336" s="1517"/>
      <c r="T336" s="1516"/>
      <c r="U336" s="1518"/>
      <c r="V336" s="1516"/>
      <c r="W336" s="1516"/>
      <c r="X336" s="1516"/>
      <c r="Y336" s="1516"/>
      <c r="Z336" s="1516"/>
      <c r="AA336" s="1516"/>
      <c r="AB336" s="1516"/>
      <c r="AC336" s="1516"/>
      <c r="AD336" s="1516"/>
      <c r="AE336" s="1516"/>
      <c r="AF336" s="1516"/>
      <c r="AG336" s="1516"/>
      <c r="AH336" s="1516"/>
      <c r="AI336" s="1516"/>
      <c r="AJ336" s="1516"/>
      <c r="AK336" s="1516"/>
      <c r="AL336" s="1516"/>
      <c r="AM336" s="1516"/>
      <c r="AN336" s="1516"/>
      <c r="AO336" s="1519">
        <f t="shared" si="46"/>
        <v>0</v>
      </c>
      <c r="AP336" s="1519">
        <f t="shared" si="51"/>
        <v>0</v>
      </c>
      <c r="AQ336" s="1520" t="str">
        <f t="shared" si="47"/>
        <v/>
      </c>
      <c r="AR336" s="1519">
        <f t="shared" si="48"/>
        <v>0</v>
      </c>
      <c r="AS336" s="1519">
        <f t="shared" si="52"/>
        <v>0</v>
      </c>
      <c r="AT336" s="1520" t="str">
        <f t="shared" si="49"/>
        <v/>
      </c>
      <c r="AU336" s="1519">
        <f t="shared" si="53"/>
        <v>0</v>
      </c>
      <c r="AV336" s="1519">
        <f t="shared" si="54"/>
        <v>0</v>
      </c>
      <c r="AW336" s="1520" t="str">
        <f t="shared" si="50"/>
        <v/>
      </c>
      <c r="AX336" s="1521"/>
      <c r="BC336" s="417"/>
      <c r="BD336" s="417"/>
      <c r="BE336" s="417"/>
      <c r="BF336" s="417"/>
      <c r="BG336" s="417"/>
      <c r="BH336" s="417"/>
      <c r="BI336" s="417"/>
      <c r="BJ336" s="417"/>
    </row>
    <row r="337" spans="1:62" s="418" customFormat="1" ht="13.5" hidden="1" customHeight="1">
      <c r="A337" s="1504">
        <f>'F5 ESTUDIANTES PREVENCIÓN'!D330</f>
        <v>0</v>
      </c>
      <c r="B337" s="1504">
        <f>'F5 ESTUDIANTES PREVENCIÓN'!A330</f>
        <v>0</v>
      </c>
      <c r="C337" s="1511">
        <f>'F5 ESTUDIANTES PREVENCIÓN'!F330</f>
        <v>0</v>
      </c>
      <c r="D337" s="1512">
        <f>'F5 ESTUDIANTES PREVENCIÓN'!G330</f>
        <v>0</v>
      </c>
      <c r="E337" s="1504">
        <f>'F5 ESTUDIANTES PREVENCIÓN'!K330</f>
        <v>0</v>
      </c>
      <c r="F337" s="1504">
        <f>'F5 ESTUDIANTES PREVENCIÓN'!J330</f>
        <v>0</v>
      </c>
      <c r="G337" s="1513">
        <f>'F5 ESTUDIANTES PREVENCIÓN'!L330</f>
        <v>0</v>
      </c>
      <c r="H337" s="1504">
        <f>'F5 ESTUDIANTES PREVENCIÓN'!M330</f>
        <v>0</v>
      </c>
      <c r="I337" s="1514">
        <f>'F5 ESTUDIANTES PREVENCIÓN'!N330</f>
        <v>0</v>
      </c>
      <c r="J337" s="1514">
        <f>'F5 ESTUDIANTES PREVENCIÓN'!O330</f>
        <v>0</v>
      </c>
      <c r="K337" s="1514">
        <f>'F5 ESTUDIANTES PREVENCIÓN'!P330</f>
        <v>0</v>
      </c>
      <c r="L337" s="1515">
        <f>'F5 ESTUDIANTES PREVENCIÓN'!Q330</f>
        <v>0</v>
      </c>
      <c r="M337" s="1511">
        <f>'F5 ESTUDIANTES PREVENCIÓN'!R330</f>
        <v>0</v>
      </c>
      <c r="N337" s="1504">
        <f>'F5 ESTUDIANTES PREVENCIÓN'!T330</f>
        <v>0</v>
      </c>
      <c r="O337" s="1504">
        <f>'F5 ESTUDIANTES PREVENCIÓN'!U330</f>
        <v>0</v>
      </c>
      <c r="P337" s="1504">
        <f>'F5 ESTUDIANTES PREVENCIÓN'!V330</f>
        <v>0</v>
      </c>
      <c r="Q337" s="1504">
        <f>'F5 ESTUDIANTES PREVENCIÓN'!AU330</f>
        <v>0</v>
      </c>
      <c r="R337" s="1516"/>
      <c r="S337" s="1517"/>
      <c r="T337" s="1516"/>
      <c r="U337" s="1518"/>
      <c r="V337" s="1516"/>
      <c r="W337" s="1516"/>
      <c r="X337" s="1516"/>
      <c r="Y337" s="1516"/>
      <c r="Z337" s="1516"/>
      <c r="AA337" s="1516"/>
      <c r="AB337" s="1516"/>
      <c r="AC337" s="1516"/>
      <c r="AD337" s="1516"/>
      <c r="AE337" s="1516"/>
      <c r="AF337" s="1516"/>
      <c r="AG337" s="1516"/>
      <c r="AH337" s="1516"/>
      <c r="AI337" s="1516"/>
      <c r="AJ337" s="1516"/>
      <c r="AK337" s="1516"/>
      <c r="AL337" s="1516"/>
      <c r="AM337" s="1516"/>
      <c r="AN337" s="1516"/>
      <c r="AO337" s="1519">
        <f t="shared" si="46"/>
        <v>0</v>
      </c>
      <c r="AP337" s="1519">
        <f t="shared" si="51"/>
        <v>0</v>
      </c>
      <c r="AQ337" s="1520" t="str">
        <f t="shared" si="47"/>
        <v/>
      </c>
      <c r="AR337" s="1519">
        <f t="shared" si="48"/>
        <v>0</v>
      </c>
      <c r="AS337" s="1519">
        <f t="shared" si="52"/>
        <v>0</v>
      </c>
      <c r="AT337" s="1520" t="str">
        <f t="shared" si="49"/>
        <v/>
      </c>
      <c r="AU337" s="1519">
        <f t="shared" si="53"/>
        <v>0</v>
      </c>
      <c r="AV337" s="1519">
        <f t="shared" si="54"/>
        <v>0</v>
      </c>
      <c r="AW337" s="1520" t="str">
        <f t="shared" si="50"/>
        <v/>
      </c>
      <c r="AX337" s="1521"/>
      <c r="BC337" s="417"/>
      <c r="BD337" s="417"/>
      <c r="BE337" s="417"/>
      <c r="BF337" s="417"/>
      <c r="BG337" s="417"/>
      <c r="BH337" s="417"/>
      <c r="BI337" s="417"/>
      <c r="BJ337" s="417"/>
    </row>
    <row r="338" spans="1:62" s="418" customFormat="1" ht="13.5" hidden="1" customHeight="1">
      <c r="A338" s="1504">
        <f>'F5 ESTUDIANTES PREVENCIÓN'!D331</f>
        <v>0</v>
      </c>
      <c r="B338" s="1504">
        <f>'F5 ESTUDIANTES PREVENCIÓN'!A331</f>
        <v>0</v>
      </c>
      <c r="C338" s="1511">
        <f>'F5 ESTUDIANTES PREVENCIÓN'!F331</f>
        <v>0</v>
      </c>
      <c r="D338" s="1512">
        <f>'F5 ESTUDIANTES PREVENCIÓN'!G331</f>
        <v>0</v>
      </c>
      <c r="E338" s="1504">
        <f>'F5 ESTUDIANTES PREVENCIÓN'!K331</f>
        <v>0</v>
      </c>
      <c r="F338" s="1504">
        <f>'F5 ESTUDIANTES PREVENCIÓN'!J331</f>
        <v>0</v>
      </c>
      <c r="G338" s="1513">
        <f>'F5 ESTUDIANTES PREVENCIÓN'!L331</f>
        <v>0</v>
      </c>
      <c r="H338" s="1504">
        <f>'F5 ESTUDIANTES PREVENCIÓN'!M331</f>
        <v>0</v>
      </c>
      <c r="I338" s="1514">
        <f>'F5 ESTUDIANTES PREVENCIÓN'!N331</f>
        <v>0</v>
      </c>
      <c r="J338" s="1514">
        <f>'F5 ESTUDIANTES PREVENCIÓN'!O331</f>
        <v>0</v>
      </c>
      <c r="K338" s="1514">
        <f>'F5 ESTUDIANTES PREVENCIÓN'!P331</f>
        <v>0</v>
      </c>
      <c r="L338" s="1515">
        <f>'F5 ESTUDIANTES PREVENCIÓN'!Q331</f>
        <v>0</v>
      </c>
      <c r="M338" s="1511">
        <f>'F5 ESTUDIANTES PREVENCIÓN'!R331</f>
        <v>0</v>
      </c>
      <c r="N338" s="1504">
        <f>'F5 ESTUDIANTES PREVENCIÓN'!T331</f>
        <v>0</v>
      </c>
      <c r="O338" s="1504">
        <f>'F5 ESTUDIANTES PREVENCIÓN'!U331</f>
        <v>0</v>
      </c>
      <c r="P338" s="1504">
        <f>'F5 ESTUDIANTES PREVENCIÓN'!V331</f>
        <v>0</v>
      </c>
      <c r="Q338" s="1504">
        <f>'F5 ESTUDIANTES PREVENCIÓN'!AU331</f>
        <v>0</v>
      </c>
      <c r="R338" s="1516"/>
      <c r="S338" s="1517"/>
      <c r="T338" s="1516"/>
      <c r="U338" s="1518"/>
      <c r="V338" s="1516"/>
      <c r="W338" s="1516"/>
      <c r="X338" s="1516"/>
      <c r="Y338" s="1516"/>
      <c r="Z338" s="1516"/>
      <c r="AA338" s="1516"/>
      <c r="AB338" s="1516"/>
      <c r="AC338" s="1516"/>
      <c r="AD338" s="1516"/>
      <c r="AE338" s="1516"/>
      <c r="AF338" s="1516"/>
      <c r="AG338" s="1516"/>
      <c r="AH338" s="1516"/>
      <c r="AI338" s="1516"/>
      <c r="AJ338" s="1516"/>
      <c r="AK338" s="1516"/>
      <c r="AL338" s="1516"/>
      <c r="AM338" s="1516"/>
      <c r="AN338" s="1516"/>
      <c r="AO338" s="1519">
        <f t="shared" si="46"/>
        <v>0</v>
      </c>
      <c r="AP338" s="1519">
        <f t="shared" si="51"/>
        <v>0</v>
      </c>
      <c r="AQ338" s="1520" t="str">
        <f t="shared" si="47"/>
        <v/>
      </c>
      <c r="AR338" s="1519">
        <f t="shared" si="48"/>
        <v>0</v>
      </c>
      <c r="AS338" s="1519">
        <f t="shared" si="52"/>
        <v>0</v>
      </c>
      <c r="AT338" s="1520" t="str">
        <f t="shared" si="49"/>
        <v/>
      </c>
      <c r="AU338" s="1519">
        <f t="shared" si="53"/>
        <v>0</v>
      </c>
      <c r="AV338" s="1519">
        <f t="shared" si="54"/>
        <v>0</v>
      </c>
      <c r="AW338" s="1520" t="str">
        <f t="shared" si="50"/>
        <v/>
      </c>
      <c r="AX338" s="1521"/>
      <c r="BC338" s="417"/>
      <c r="BD338" s="417"/>
      <c r="BE338" s="417"/>
      <c r="BF338" s="417"/>
      <c r="BG338" s="417"/>
      <c r="BH338" s="417"/>
      <c r="BI338" s="417"/>
      <c r="BJ338" s="417"/>
    </row>
    <row r="339" spans="1:62" s="418" customFormat="1" ht="13.5" hidden="1" customHeight="1">
      <c r="A339" s="1504">
        <f>'F5 ESTUDIANTES PREVENCIÓN'!D332</f>
        <v>0</v>
      </c>
      <c r="B339" s="1504">
        <f>'F5 ESTUDIANTES PREVENCIÓN'!A332</f>
        <v>0</v>
      </c>
      <c r="C339" s="1511">
        <f>'F5 ESTUDIANTES PREVENCIÓN'!F332</f>
        <v>0</v>
      </c>
      <c r="D339" s="1512">
        <f>'F5 ESTUDIANTES PREVENCIÓN'!G332</f>
        <v>0</v>
      </c>
      <c r="E339" s="1504">
        <f>'F5 ESTUDIANTES PREVENCIÓN'!K332</f>
        <v>0</v>
      </c>
      <c r="F339" s="1504">
        <f>'F5 ESTUDIANTES PREVENCIÓN'!J332</f>
        <v>0</v>
      </c>
      <c r="G339" s="1513">
        <f>'F5 ESTUDIANTES PREVENCIÓN'!L332</f>
        <v>0</v>
      </c>
      <c r="H339" s="1504">
        <f>'F5 ESTUDIANTES PREVENCIÓN'!M332</f>
        <v>0</v>
      </c>
      <c r="I339" s="1514">
        <f>'F5 ESTUDIANTES PREVENCIÓN'!N332</f>
        <v>0</v>
      </c>
      <c r="J339" s="1514">
        <f>'F5 ESTUDIANTES PREVENCIÓN'!O332</f>
        <v>0</v>
      </c>
      <c r="K339" s="1514">
        <f>'F5 ESTUDIANTES PREVENCIÓN'!P332</f>
        <v>0</v>
      </c>
      <c r="L339" s="1515">
        <f>'F5 ESTUDIANTES PREVENCIÓN'!Q332</f>
        <v>0</v>
      </c>
      <c r="M339" s="1511">
        <f>'F5 ESTUDIANTES PREVENCIÓN'!R332</f>
        <v>0</v>
      </c>
      <c r="N339" s="1504">
        <f>'F5 ESTUDIANTES PREVENCIÓN'!T332</f>
        <v>0</v>
      </c>
      <c r="O339" s="1504">
        <f>'F5 ESTUDIANTES PREVENCIÓN'!U332</f>
        <v>0</v>
      </c>
      <c r="P339" s="1504">
        <f>'F5 ESTUDIANTES PREVENCIÓN'!V332</f>
        <v>0</v>
      </c>
      <c r="Q339" s="1504">
        <f>'F5 ESTUDIANTES PREVENCIÓN'!AU332</f>
        <v>0</v>
      </c>
      <c r="R339" s="1516"/>
      <c r="S339" s="1517"/>
      <c r="T339" s="1516"/>
      <c r="U339" s="1518"/>
      <c r="V339" s="1516"/>
      <c r="W339" s="1516"/>
      <c r="X339" s="1516"/>
      <c r="Y339" s="1516"/>
      <c r="Z339" s="1516"/>
      <c r="AA339" s="1516"/>
      <c r="AB339" s="1516"/>
      <c r="AC339" s="1516"/>
      <c r="AD339" s="1516"/>
      <c r="AE339" s="1516"/>
      <c r="AF339" s="1516"/>
      <c r="AG339" s="1516"/>
      <c r="AH339" s="1516"/>
      <c r="AI339" s="1516"/>
      <c r="AJ339" s="1516"/>
      <c r="AK339" s="1516"/>
      <c r="AL339" s="1516"/>
      <c r="AM339" s="1516"/>
      <c r="AN339" s="1516"/>
      <c r="AO339" s="1519">
        <f t="shared" si="46"/>
        <v>0</v>
      </c>
      <c r="AP339" s="1519">
        <f t="shared" si="51"/>
        <v>0</v>
      </c>
      <c r="AQ339" s="1520" t="str">
        <f t="shared" si="47"/>
        <v/>
      </c>
      <c r="AR339" s="1519">
        <f t="shared" si="48"/>
        <v>0</v>
      </c>
      <c r="AS339" s="1519">
        <f t="shared" si="52"/>
        <v>0</v>
      </c>
      <c r="AT339" s="1520" t="str">
        <f t="shared" si="49"/>
        <v/>
      </c>
      <c r="AU339" s="1519">
        <f t="shared" si="53"/>
        <v>0</v>
      </c>
      <c r="AV339" s="1519">
        <f t="shared" si="54"/>
        <v>0</v>
      </c>
      <c r="AW339" s="1520" t="str">
        <f t="shared" si="50"/>
        <v/>
      </c>
      <c r="AX339" s="1521"/>
      <c r="BC339" s="417"/>
      <c r="BD339" s="417"/>
      <c r="BE339" s="417"/>
      <c r="BF339" s="417"/>
      <c r="BG339" s="417"/>
      <c r="BH339" s="417"/>
      <c r="BI339" s="417"/>
      <c r="BJ339" s="417"/>
    </row>
    <row r="340" spans="1:62" s="418" customFormat="1" ht="13.5" hidden="1" customHeight="1">
      <c r="A340" s="1504">
        <f>'F5 ESTUDIANTES PREVENCIÓN'!D333</f>
        <v>0</v>
      </c>
      <c r="B340" s="1504">
        <f>'F5 ESTUDIANTES PREVENCIÓN'!A333</f>
        <v>0</v>
      </c>
      <c r="C340" s="1511">
        <f>'F5 ESTUDIANTES PREVENCIÓN'!F333</f>
        <v>0</v>
      </c>
      <c r="D340" s="1512">
        <f>'F5 ESTUDIANTES PREVENCIÓN'!G333</f>
        <v>0</v>
      </c>
      <c r="E340" s="1504">
        <f>'F5 ESTUDIANTES PREVENCIÓN'!K333</f>
        <v>0</v>
      </c>
      <c r="F340" s="1504">
        <f>'F5 ESTUDIANTES PREVENCIÓN'!J333</f>
        <v>0</v>
      </c>
      <c r="G340" s="1513">
        <f>'F5 ESTUDIANTES PREVENCIÓN'!L333</f>
        <v>0</v>
      </c>
      <c r="H340" s="1504">
        <f>'F5 ESTUDIANTES PREVENCIÓN'!M333</f>
        <v>0</v>
      </c>
      <c r="I340" s="1514">
        <f>'F5 ESTUDIANTES PREVENCIÓN'!N333</f>
        <v>0</v>
      </c>
      <c r="J340" s="1514">
        <f>'F5 ESTUDIANTES PREVENCIÓN'!O333</f>
        <v>0</v>
      </c>
      <c r="K340" s="1514">
        <f>'F5 ESTUDIANTES PREVENCIÓN'!P333</f>
        <v>0</v>
      </c>
      <c r="L340" s="1515">
        <f>'F5 ESTUDIANTES PREVENCIÓN'!Q333</f>
        <v>0</v>
      </c>
      <c r="M340" s="1511">
        <f>'F5 ESTUDIANTES PREVENCIÓN'!R333</f>
        <v>0</v>
      </c>
      <c r="N340" s="1504">
        <f>'F5 ESTUDIANTES PREVENCIÓN'!T333</f>
        <v>0</v>
      </c>
      <c r="O340" s="1504">
        <f>'F5 ESTUDIANTES PREVENCIÓN'!U333</f>
        <v>0</v>
      </c>
      <c r="P340" s="1504">
        <f>'F5 ESTUDIANTES PREVENCIÓN'!V333</f>
        <v>0</v>
      </c>
      <c r="Q340" s="1504">
        <f>'F5 ESTUDIANTES PREVENCIÓN'!AU333</f>
        <v>0</v>
      </c>
      <c r="R340" s="1516"/>
      <c r="S340" s="1517"/>
      <c r="T340" s="1516"/>
      <c r="U340" s="1518"/>
      <c r="V340" s="1516"/>
      <c r="W340" s="1516"/>
      <c r="X340" s="1516"/>
      <c r="Y340" s="1516"/>
      <c r="Z340" s="1516"/>
      <c r="AA340" s="1516"/>
      <c r="AB340" s="1516"/>
      <c r="AC340" s="1516"/>
      <c r="AD340" s="1516"/>
      <c r="AE340" s="1516"/>
      <c r="AF340" s="1516"/>
      <c r="AG340" s="1516"/>
      <c r="AH340" s="1516"/>
      <c r="AI340" s="1516"/>
      <c r="AJ340" s="1516"/>
      <c r="AK340" s="1516"/>
      <c r="AL340" s="1516"/>
      <c r="AM340" s="1516"/>
      <c r="AN340" s="1516"/>
      <c r="AO340" s="1519">
        <f t="shared" si="46"/>
        <v>0</v>
      </c>
      <c r="AP340" s="1519">
        <f t="shared" si="51"/>
        <v>0</v>
      </c>
      <c r="AQ340" s="1520" t="str">
        <f t="shared" si="47"/>
        <v/>
      </c>
      <c r="AR340" s="1519">
        <f t="shared" si="48"/>
        <v>0</v>
      </c>
      <c r="AS340" s="1519">
        <f t="shared" si="52"/>
        <v>0</v>
      </c>
      <c r="AT340" s="1520" t="str">
        <f t="shared" si="49"/>
        <v/>
      </c>
      <c r="AU340" s="1519">
        <f t="shared" si="53"/>
        <v>0</v>
      </c>
      <c r="AV340" s="1519">
        <f t="shared" si="54"/>
        <v>0</v>
      </c>
      <c r="AW340" s="1520" t="str">
        <f t="shared" si="50"/>
        <v/>
      </c>
      <c r="AX340" s="1521"/>
      <c r="BC340" s="417"/>
      <c r="BD340" s="417"/>
      <c r="BE340" s="417"/>
      <c r="BF340" s="417"/>
      <c r="BG340" s="417"/>
      <c r="BH340" s="417"/>
      <c r="BI340" s="417"/>
      <c r="BJ340" s="417"/>
    </row>
    <row r="341" spans="1:62" s="418" customFormat="1" ht="13.5" hidden="1" customHeight="1">
      <c r="A341" s="1504">
        <f>'F5 ESTUDIANTES PREVENCIÓN'!D334</f>
        <v>0</v>
      </c>
      <c r="B341" s="1504">
        <f>'F5 ESTUDIANTES PREVENCIÓN'!A334</f>
        <v>0</v>
      </c>
      <c r="C341" s="1511">
        <f>'F5 ESTUDIANTES PREVENCIÓN'!F334</f>
        <v>0</v>
      </c>
      <c r="D341" s="1512">
        <f>'F5 ESTUDIANTES PREVENCIÓN'!G334</f>
        <v>0</v>
      </c>
      <c r="E341" s="1504">
        <f>'F5 ESTUDIANTES PREVENCIÓN'!K334</f>
        <v>0</v>
      </c>
      <c r="F341" s="1504">
        <f>'F5 ESTUDIANTES PREVENCIÓN'!J334</f>
        <v>0</v>
      </c>
      <c r="G341" s="1513">
        <f>'F5 ESTUDIANTES PREVENCIÓN'!L334</f>
        <v>0</v>
      </c>
      <c r="H341" s="1504">
        <f>'F5 ESTUDIANTES PREVENCIÓN'!M334</f>
        <v>0</v>
      </c>
      <c r="I341" s="1514">
        <f>'F5 ESTUDIANTES PREVENCIÓN'!N334</f>
        <v>0</v>
      </c>
      <c r="J341" s="1514">
        <f>'F5 ESTUDIANTES PREVENCIÓN'!O334</f>
        <v>0</v>
      </c>
      <c r="K341" s="1514">
        <f>'F5 ESTUDIANTES PREVENCIÓN'!P334</f>
        <v>0</v>
      </c>
      <c r="L341" s="1515">
        <f>'F5 ESTUDIANTES PREVENCIÓN'!Q334</f>
        <v>0</v>
      </c>
      <c r="M341" s="1511">
        <f>'F5 ESTUDIANTES PREVENCIÓN'!R334</f>
        <v>0</v>
      </c>
      <c r="N341" s="1504">
        <f>'F5 ESTUDIANTES PREVENCIÓN'!T334</f>
        <v>0</v>
      </c>
      <c r="O341" s="1504">
        <f>'F5 ESTUDIANTES PREVENCIÓN'!U334</f>
        <v>0</v>
      </c>
      <c r="P341" s="1504">
        <f>'F5 ESTUDIANTES PREVENCIÓN'!V334</f>
        <v>0</v>
      </c>
      <c r="Q341" s="1504">
        <f>'F5 ESTUDIANTES PREVENCIÓN'!AU334</f>
        <v>0</v>
      </c>
      <c r="R341" s="1516"/>
      <c r="S341" s="1517"/>
      <c r="T341" s="1516"/>
      <c r="U341" s="1518"/>
      <c r="V341" s="1516"/>
      <c r="W341" s="1516"/>
      <c r="X341" s="1516"/>
      <c r="Y341" s="1516"/>
      <c r="Z341" s="1516"/>
      <c r="AA341" s="1516"/>
      <c r="AB341" s="1516"/>
      <c r="AC341" s="1516"/>
      <c r="AD341" s="1516"/>
      <c r="AE341" s="1516"/>
      <c r="AF341" s="1516"/>
      <c r="AG341" s="1516"/>
      <c r="AH341" s="1516"/>
      <c r="AI341" s="1516"/>
      <c r="AJ341" s="1516"/>
      <c r="AK341" s="1516"/>
      <c r="AL341" s="1516"/>
      <c r="AM341" s="1516"/>
      <c r="AN341" s="1516"/>
      <c r="AO341" s="1519">
        <f t="shared" si="46"/>
        <v>0</v>
      </c>
      <c r="AP341" s="1519">
        <f t="shared" si="51"/>
        <v>0</v>
      </c>
      <c r="AQ341" s="1520" t="str">
        <f t="shared" si="47"/>
        <v/>
      </c>
      <c r="AR341" s="1519">
        <f t="shared" si="48"/>
        <v>0</v>
      </c>
      <c r="AS341" s="1519">
        <f t="shared" si="52"/>
        <v>0</v>
      </c>
      <c r="AT341" s="1520" t="str">
        <f t="shared" si="49"/>
        <v/>
      </c>
      <c r="AU341" s="1519">
        <f t="shared" si="53"/>
        <v>0</v>
      </c>
      <c r="AV341" s="1519">
        <f t="shared" si="54"/>
        <v>0</v>
      </c>
      <c r="AW341" s="1520" t="str">
        <f t="shared" si="50"/>
        <v/>
      </c>
      <c r="AX341" s="1521"/>
      <c r="BC341" s="417"/>
      <c r="BD341" s="417"/>
      <c r="BE341" s="417"/>
      <c r="BF341" s="417"/>
      <c r="BG341" s="417"/>
      <c r="BH341" s="417"/>
      <c r="BI341" s="417"/>
      <c r="BJ341" s="417"/>
    </row>
    <row r="342" spans="1:62" s="418" customFormat="1" ht="13.5" hidden="1" customHeight="1">
      <c r="A342" s="1504">
        <f>'F5 ESTUDIANTES PREVENCIÓN'!D335</f>
        <v>0</v>
      </c>
      <c r="B342" s="1504">
        <f>'F5 ESTUDIANTES PREVENCIÓN'!A335</f>
        <v>0</v>
      </c>
      <c r="C342" s="1511">
        <f>'F5 ESTUDIANTES PREVENCIÓN'!F335</f>
        <v>0</v>
      </c>
      <c r="D342" s="1512">
        <f>'F5 ESTUDIANTES PREVENCIÓN'!G335</f>
        <v>0</v>
      </c>
      <c r="E342" s="1504">
        <f>'F5 ESTUDIANTES PREVENCIÓN'!K335</f>
        <v>0</v>
      </c>
      <c r="F342" s="1504">
        <f>'F5 ESTUDIANTES PREVENCIÓN'!J335</f>
        <v>0</v>
      </c>
      <c r="G342" s="1513">
        <f>'F5 ESTUDIANTES PREVENCIÓN'!L335</f>
        <v>0</v>
      </c>
      <c r="H342" s="1504">
        <f>'F5 ESTUDIANTES PREVENCIÓN'!M335</f>
        <v>0</v>
      </c>
      <c r="I342" s="1514">
        <f>'F5 ESTUDIANTES PREVENCIÓN'!N335</f>
        <v>0</v>
      </c>
      <c r="J342" s="1514">
        <f>'F5 ESTUDIANTES PREVENCIÓN'!O335</f>
        <v>0</v>
      </c>
      <c r="K342" s="1514">
        <f>'F5 ESTUDIANTES PREVENCIÓN'!P335</f>
        <v>0</v>
      </c>
      <c r="L342" s="1515">
        <f>'F5 ESTUDIANTES PREVENCIÓN'!Q335</f>
        <v>0</v>
      </c>
      <c r="M342" s="1511">
        <f>'F5 ESTUDIANTES PREVENCIÓN'!R335</f>
        <v>0</v>
      </c>
      <c r="N342" s="1504">
        <f>'F5 ESTUDIANTES PREVENCIÓN'!T335</f>
        <v>0</v>
      </c>
      <c r="O342" s="1504">
        <f>'F5 ESTUDIANTES PREVENCIÓN'!U335</f>
        <v>0</v>
      </c>
      <c r="P342" s="1504">
        <f>'F5 ESTUDIANTES PREVENCIÓN'!V335</f>
        <v>0</v>
      </c>
      <c r="Q342" s="1504">
        <f>'F5 ESTUDIANTES PREVENCIÓN'!AU335</f>
        <v>0</v>
      </c>
      <c r="R342" s="1516"/>
      <c r="S342" s="1517"/>
      <c r="T342" s="1516"/>
      <c r="U342" s="1518"/>
      <c r="V342" s="1516"/>
      <c r="W342" s="1516"/>
      <c r="X342" s="1516"/>
      <c r="Y342" s="1516"/>
      <c r="Z342" s="1516"/>
      <c r="AA342" s="1516"/>
      <c r="AB342" s="1516"/>
      <c r="AC342" s="1516"/>
      <c r="AD342" s="1516"/>
      <c r="AE342" s="1516"/>
      <c r="AF342" s="1516"/>
      <c r="AG342" s="1516"/>
      <c r="AH342" s="1516"/>
      <c r="AI342" s="1516"/>
      <c r="AJ342" s="1516"/>
      <c r="AK342" s="1516"/>
      <c r="AL342" s="1516"/>
      <c r="AM342" s="1516"/>
      <c r="AN342" s="1516"/>
      <c r="AO342" s="1519">
        <f t="shared" si="46"/>
        <v>0</v>
      </c>
      <c r="AP342" s="1519">
        <f t="shared" si="51"/>
        <v>0</v>
      </c>
      <c r="AQ342" s="1520" t="str">
        <f t="shared" si="47"/>
        <v/>
      </c>
      <c r="AR342" s="1519">
        <f t="shared" si="48"/>
        <v>0</v>
      </c>
      <c r="AS342" s="1519">
        <f t="shared" si="52"/>
        <v>0</v>
      </c>
      <c r="AT342" s="1520" t="str">
        <f t="shared" si="49"/>
        <v/>
      </c>
      <c r="AU342" s="1519">
        <f t="shared" si="53"/>
        <v>0</v>
      </c>
      <c r="AV342" s="1519">
        <f t="shared" si="54"/>
        <v>0</v>
      </c>
      <c r="AW342" s="1520" t="str">
        <f t="shared" si="50"/>
        <v/>
      </c>
      <c r="AX342" s="1521"/>
      <c r="BC342" s="417"/>
      <c r="BD342" s="417"/>
      <c r="BE342" s="417"/>
      <c r="BF342" s="417"/>
      <c r="BG342" s="417"/>
      <c r="BH342" s="417"/>
      <c r="BI342" s="417"/>
      <c r="BJ342" s="417"/>
    </row>
    <row r="343" spans="1:62" s="418" customFormat="1" ht="13.5" hidden="1" customHeight="1">
      <c r="A343" s="1504">
        <f>'F5 ESTUDIANTES PREVENCIÓN'!D336</f>
        <v>0</v>
      </c>
      <c r="B343" s="1504">
        <f>'F5 ESTUDIANTES PREVENCIÓN'!A336</f>
        <v>0</v>
      </c>
      <c r="C343" s="1511">
        <f>'F5 ESTUDIANTES PREVENCIÓN'!F336</f>
        <v>0</v>
      </c>
      <c r="D343" s="1512">
        <f>'F5 ESTUDIANTES PREVENCIÓN'!G336</f>
        <v>0</v>
      </c>
      <c r="E343" s="1504">
        <f>'F5 ESTUDIANTES PREVENCIÓN'!K336</f>
        <v>0</v>
      </c>
      <c r="F343" s="1504">
        <f>'F5 ESTUDIANTES PREVENCIÓN'!J336</f>
        <v>0</v>
      </c>
      <c r="G343" s="1513">
        <f>'F5 ESTUDIANTES PREVENCIÓN'!L336</f>
        <v>0</v>
      </c>
      <c r="H343" s="1504">
        <f>'F5 ESTUDIANTES PREVENCIÓN'!M336</f>
        <v>0</v>
      </c>
      <c r="I343" s="1514">
        <f>'F5 ESTUDIANTES PREVENCIÓN'!N336</f>
        <v>0</v>
      </c>
      <c r="J343" s="1514">
        <f>'F5 ESTUDIANTES PREVENCIÓN'!O336</f>
        <v>0</v>
      </c>
      <c r="K343" s="1514">
        <f>'F5 ESTUDIANTES PREVENCIÓN'!P336</f>
        <v>0</v>
      </c>
      <c r="L343" s="1515">
        <f>'F5 ESTUDIANTES PREVENCIÓN'!Q336</f>
        <v>0</v>
      </c>
      <c r="M343" s="1511">
        <f>'F5 ESTUDIANTES PREVENCIÓN'!R336</f>
        <v>0</v>
      </c>
      <c r="N343" s="1504">
        <f>'F5 ESTUDIANTES PREVENCIÓN'!T336</f>
        <v>0</v>
      </c>
      <c r="O343" s="1504">
        <f>'F5 ESTUDIANTES PREVENCIÓN'!U336</f>
        <v>0</v>
      </c>
      <c r="P343" s="1504">
        <f>'F5 ESTUDIANTES PREVENCIÓN'!V336</f>
        <v>0</v>
      </c>
      <c r="Q343" s="1504">
        <f>'F5 ESTUDIANTES PREVENCIÓN'!AU336</f>
        <v>0</v>
      </c>
      <c r="R343" s="1516"/>
      <c r="S343" s="1517"/>
      <c r="T343" s="1516"/>
      <c r="U343" s="1518"/>
      <c r="V343" s="1516"/>
      <c r="W343" s="1516"/>
      <c r="X343" s="1516"/>
      <c r="Y343" s="1516"/>
      <c r="Z343" s="1516"/>
      <c r="AA343" s="1516"/>
      <c r="AB343" s="1516"/>
      <c r="AC343" s="1516"/>
      <c r="AD343" s="1516"/>
      <c r="AE343" s="1516"/>
      <c r="AF343" s="1516"/>
      <c r="AG343" s="1516"/>
      <c r="AH343" s="1516"/>
      <c r="AI343" s="1516"/>
      <c r="AJ343" s="1516"/>
      <c r="AK343" s="1516"/>
      <c r="AL343" s="1516"/>
      <c r="AM343" s="1516"/>
      <c r="AN343" s="1516"/>
      <c r="AO343" s="1519">
        <f t="shared" si="46"/>
        <v>0</v>
      </c>
      <c r="AP343" s="1519">
        <f t="shared" si="51"/>
        <v>0</v>
      </c>
      <c r="AQ343" s="1520" t="str">
        <f t="shared" si="47"/>
        <v/>
      </c>
      <c r="AR343" s="1519">
        <f t="shared" si="48"/>
        <v>0</v>
      </c>
      <c r="AS343" s="1519">
        <f t="shared" si="52"/>
        <v>0</v>
      </c>
      <c r="AT343" s="1520" t="str">
        <f t="shared" si="49"/>
        <v/>
      </c>
      <c r="AU343" s="1519">
        <f t="shared" si="53"/>
        <v>0</v>
      </c>
      <c r="AV343" s="1519">
        <f t="shared" si="54"/>
        <v>0</v>
      </c>
      <c r="AW343" s="1520" t="str">
        <f t="shared" si="50"/>
        <v/>
      </c>
      <c r="AX343" s="1521"/>
      <c r="BC343" s="417"/>
      <c r="BD343" s="417"/>
      <c r="BE343" s="417"/>
      <c r="BF343" s="417"/>
      <c r="BG343" s="417"/>
      <c r="BH343" s="417"/>
      <c r="BI343" s="417"/>
      <c r="BJ343" s="417"/>
    </row>
    <row r="344" spans="1:62" s="418" customFormat="1" ht="13.5" hidden="1" customHeight="1">
      <c r="A344" s="1504">
        <f>'F5 ESTUDIANTES PREVENCIÓN'!D337</f>
        <v>0</v>
      </c>
      <c r="B344" s="1504">
        <f>'F5 ESTUDIANTES PREVENCIÓN'!A337</f>
        <v>0</v>
      </c>
      <c r="C344" s="1511">
        <f>'F5 ESTUDIANTES PREVENCIÓN'!F337</f>
        <v>0</v>
      </c>
      <c r="D344" s="1512">
        <f>'F5 ESTUDIANTES PREVENCIÓN'!G337</f>
        <v>0</v>
      </c>
      <c r="E344" s="1504">
        <f>'F5 ESTUDIANTES PREVENCIÓN'!K337</f>
        <v>0</v>
      </c>
      <c r="F344" s="1504">
        <f>'F5 ESTUDIANTES PREVENCIÓN'!J337</f>
        <v>0</v>
      </c>
      <c r="G344" s="1513">
        <f>'F5 ESTUDIANTES PREVENCIÓN'!L337</f>
        <v>0</v>
      </c>
      <c r="H344" s="1504">
        <f>'F5 ESTUDIANTES PREVENCIÓN'!M337</f>
        <v>0</v>
      </c>
      <c r="I344" s="1514">
        <f>'F5 ESTUDIANTES PREVENCIÓN'!N337</f>
        <v>0</v>
      </c>
      <c r="J344" s="1514">
        <f>'F5 ESTUDIANTES PREVENCIÓN'!O337</f>
        <v>0</v>
      </c>
      <c r="K344" s="1514">
        <f>'F5 ESTUDIANTES PREVENCIÓN'!P337</f>
        <v>0</v>
      </c>
      <c r="L344" s="1515">
        <f>'F5 ESTUDIANTES PREVENCIÓN'!Q337</f>
        <v>0</v>
      </c>
      <c r="M344" s="1511">
        <f>'F5 ESTUDIANTES PREVENCIÓN'!R337</f>
        <v>0</v>
      </c>
      <c r="N344" s="1504">
        <f>'F5 ESTUDIANTES PREVENCIÓN'!T337</f>
        <v>0</v>
      </c>
      <c r="O344" s="1504">
        <f>'F5 ESTUDIANTES PREVENCIÓN'!U337</f>
        <v>0</v>
      </c>
      <c r="P344" s="1504">
        <f>'F5 ESTUDIANTES PREVENCIÓN'!V337</f>
        <v>0</v>
      </c>
      <c r="Q344" s="1504">
        <f>'F5 ESTUDIANTES PREVENCIÓN'!AU337</f>
        <v>0</v>
      </c>
      <c r="R344" s="1516"/>
      <c r="S344" s="1517"/>
      <c r="T344" s="1516"/>
      <c r="U344" s="1518"/>
      <c r="V344" s="1516"/>
      <c r="W344" s="1516"/>
      <c r="X344" s="1516"/>
      <c r="Y344" s="1516"/>
      <c r="Z344" s="1516"/>
      <c r="AA344" s="1516"/>
      <c r="AB344" s="1516"/>
      <c r="AC344" s="1516"/>
      <c r="AD344" s="1516"/>
      <c r="AE344" s="1516"/>
      <c r="AF344" s="1516"/>
      <c r="AG344" s="1516"/>
      <c r="AH344" s="1516"/>
      <c r="AI344" s="1516"/>
      <c r="AJ344" s="1516"/>
      <c r="AK344" s="1516"/>
      <c r="AL344" s="1516"/>
      <c r="AM344" s="1516"/>
      <c r="AN344" s="1516"/>
      <c r="AO344" s="1519">
        <f t="shared" si="46"/>
        <v>0</v>
      </c>
      <c r="AP344" s="1519">
        <f t="shared" si="51"/>
        <v>0</v>
      </c>
      <c r="AQ344" s="1520" t="str">
        <f t="shared" si="47"/>
        <v/>
      </c>
      <c r="AR344" s="1519">
        <f t="shared" si="48"/>
        <v>0</v>
      </c>
      <c r="AS344" s="1519">
        <f t="shared" si="52"/>
        <v>0</v>
      </c>
      <c r="AT344" s="1520" t="str">
        <f t="shared" si="49"/>
        <v/>
      </c>
      <c r="AU344" s="1519">
        <f t="shared" si="53"/>
        <v>0</v>
      </c>
      <c r="AV344" s="1519">
        <f t="shared" si="54"/>
        <v>0</v>
      </c>
      <c r="AW344" s="1520" t="str">
        <f t="shared" si="50"/>
        <v/>
      </c>
      <c r="AX344" s="1521"/>
      <c r="BC344" s="417"/>
      <c r="BD344" s="417"/>
      <c r="BE344" s="417"/>
      <c r="BF344" s="417"/>
      <c r="BG344" s="417"/>
      <c r="BH344" s="417"/>
      <c r="BI344" s="417"/>
      <c r="BJ344" s="417"/>
    </row>
    <row r="345" spans="1:62" s="418" customFormat="1" ht="13.5" hidden="1" customHeight="1">
      <c r="A345" s="1504">
        <f>'F5 ESTUDIANTES PREVENCIÓN'!D338</f>
        <v>0</v>
      </c>
      <c r="B345" s="1504">
        <f>'F5 ESTUDIANTES PREVENCIÓN'!A338</f>
        <v>0</v>
      </c>
      <c r="C345" s="1511">
        <f>'F5 ESTUDIANTES PREVENCIÓN'!F338</f>
        <v>0</v>
      </c>
      <c r="D345" s="1512">
        <f>'F5 ESTUDIANTES PREVENCIÓN'!G338</f>
        <v>0</v>
      </c>
      <c r="E345" s="1504">
        <f>'F5 ESTUDIANTES PREVENCIÓN'!K338</f>
        <v>0</v>
      </c>
      <c r="F345" s="1504">
        <f>'F5 ESTUDIANTES PREVENCIÓN'!J338</f>
        <v>0</v>
      </c>
      <c r="G345" s="1513">
        <f>'F5 ESTUDIANTES PREVENCIÓN'!L338</f>
        <v>0</v>
      </c>
      <c r="H345" s="1504">
        <f>'F5 ESTUDIANTES PREVENCIÓN'!M338</f>
        <v>0</v>
      </c>
      <c r="I345" s="1514">
        <f>'F5 ESTUDIANTES PREVENCIÓN'!N338</f>
        <v>0</v>
      </c>
      <c r="J345" s="1514">
        <f>'F5 ESTUDIANTES PREVENCIÓN'!O338</f>
        <v>0</v>
      </c>
      <c r="K345" s="1514">
        <f>'F5 ESTUDIANTES PREVENCIÓN'!P338</f>
        <v>0</v>
      </c>
      <c r="L345" s="1515">
        <f>'F5 ESTUDIANTES PREVENCIÓN'!Q338</f>
        <v>0</v>
      </c>
      <c r="M345" s="1511">
        <f>'F5 ESTUDIANTES PREVENCIÓN'!R338</f>
        <v>0</v>
      </c>
      <c r="N345" s="1504">
        <f>'F5 ESTUDIANTES PREVENCIÓN'!T338</f>
        <v>0</v>
      </c>
      <c r="O345" s="1504">
        <f>'F5 ESTUDIANTES PREVENCIÓN'!U338</f>
        <v>0</v>
      </c>
      <c r="P345" s="1504">
        <f>'F5 ESTUDIANTES PREVENCIÓN'!V338</f>
        <v>0</v>
      </c>
      <c r="Q345" s="1504">
        <f>'F5 ESTUDIANTES PREVENCIÓN'!AU338</f>
        <v>0</v>
      </c>
      <c r="R345" s="1516"/>
      <c r="S345" s="1517"/>
      <c r="T345" s="1516"/>
      <c r="U345" s="1518"/>
      <c r="V345" s="1516"/>
      <c r="W345" s="1516"/>
      <c r="X345" s="1516"/>
      <c r="Y345" s="1516"/>
      <c r="Z345" s="1516"/>
      <c r="AA345" s="1516"/>
      <c r="AB345" s="1516"/>
      <c r="AC345" s="1516"/>
      <c r="AD345" s="1516"/>
      <c r="AE345" s="1516"/>
      <c r="AF345" s="1516"/>
      <c r="AG345" s="1516"/>
      <c r="AH345" s="1516"/>
      <c r="AI345" s="1516"/>
      <c r="AJ345" s="1516"/>
      <c r="AK345" s="1516"/>
      <c r="AL345" s="1516"/>
      <c r="AM345" s="1516"/>
      <c r="AN345" s="1516"/>
      <c r="AO345" s="1519">
        <f t="shared" si="46"/>
        <v>0</v>
      </c>
      <c r="AP345" s="1519">
        <f t="shared" si="51"/>
        <v>0</v>
      </c>
      <c r="AQ345" s="1520" t="str">
        <f t="shared" si="47"/>
        <v/>
      </c>
      <c r="AR345" s="1519">
        <f t="shared" si="48"/>
        <v>0</v>
      </c>
      <c r="AS345" s="1519">
        <f t="shared" si="52"/>
        <v>0</v>
      </c>
      <c r="AT345" s="1520" t="str">
        <f t="shared" si="49"/>
        <v/>
      </c>
      <c r="AU345" s="1519">
        <f t="shared" si="53"/>
        <v>0</v>
      </c>
      <c r="AV345" s="1519">
        <f t="shared" si="54"/>
        <v>0</v>
      </c>
      <c r="AW345" s="1520" t="str">
        <f t="shared" si="50"/>
        <v/>
      </c>
      <c r="AX345" s="1521"/>
      <c r="BC345" s="417"/>
      <c r="BD345" s="417"/>
      <c r="BE345" s="417"/>
      <c r="BF345" s="417"/>
      <c r="BG345" s="417"/>
      <c r="BH345" s="417"/>
      <c r="BI345" s="417"/>
      <c r="BJ345" s="417"/>
    </row>
    <row r="346" spans="1:62" s="418" customFormat="1" ht="13.5" hidden="1" customHeight="1">
      <c r="A346" s="1504">
        <f>'F5 ESTUDIANTES PREVENCIÓN'!D339</f>
        <v>0</v>
      </c>
      <c r="B346" s="1504">
        <f>'F5 ESTUDIANTES PREVENCIÓN'!A339</f>
        <v>0</v>
      </c>
      <c r="C346" s="1511">
        <f>'F5 ESTUDIANTES PREVENCIÓN'!F339</f>
        <v>0</v>
      </c>
      <c r="D346" s="1512">
        <f>'F5 ESTUDIANTES PREVENCIÓN'!G339</f>
        <v>0</v>
      </c>
      <c r="E346" s="1504">
        <f>'F5 ESTUDIANTES PREVENCIÓN'!K339</f>
        <v>0</v>
      </c>
      <c r="F346" s="1504">
        <f>'F5 ESTUDIANTES PREVENCIÓN'!J339</f>
        <v>0</v>
      </c>
      <c r="G346" s="1513">
        <f>'F5 ESTUDIANTES PREVENCIÓN'!L339</f>
        <v>0</v>
      </c>
      <c r="H346" s="1504">
        <f>'F5 ESTUDIANTES PREVENCIÓN'!M339</f>
        <v>0</v>
      </c>
      <c r="I346" s="1514">
        <f>'F5 ESTUDIANTES PREVENCIÓN'!N339</f>
        <v>0</v>
      </c>
      <c r="J346" s="1514">
        <f>'F5 ESTUDIANTES PREVENCIÓN'!O339</f>
        <v>0</v>
      </c>
      <c r="K346" s="1514">
        <f>'F5 ESTUDIANTES PREVENCIÓN'!P339</f>
        <v>0</v>
      </c>
      <c r="L346" s="1515">
        <f>'F5 ESTUDIANTES PREVENCIÓN'!Q339</f>
        <v>0</v>
      </c>
      <c r="M346" s="1511">
        <f>'F5 ESTUDIANTES PREVENCIÓN'!R339</f>
        <v>0</v>
      </c>
      <c r="N346" s="1504">
        <f>'F5 ESTUDIANTES PREVENCIÓN'!T339</f>
        <v>0</v>
      </c>
      <c r="O346" s="1504">
        <f>'F5 ESTUDIANTES PREVENCIÓN'!U339</f>
        <v>0</v>
      </c>
      <c r="P346" s="1504">
        <f>'F5 ESTUDIANTES PREVENCIÓN'!V339</f>
        <v>0</v>
      </c>
      <c r="Q346" s="1504">
        <f>'F5 ESTUDIANTES PREVENCIÓN'!AU339</f>
        <v>0</v>
      </c>
      <c r="R346" s="1516"/>
      <c r="S346" s="1517"/>
      <c r="T346" s="1516"/>
      <c r="U346" s="1518"/>
      <c r="V346" s="1516"/>
      <c r="W346" s="1516"/>
      <c r="X346" s="1516"/>
      <c r="Y346" s="1516"/>
      <c r="Z346" s="1516"/>
      <c r="AA346" s="1516"/>
      <c r="AB346" s="1516"/>
      <c r="AC346" s="1516"/>
      <c r="AD346" s="1516"/>
      <c r="AE346" s="1516"/>
      <c r="AF346" s="1516"/>
      <c r="AG346" s="1516"/>
      <c r="AH346" s="1516"/>
      <c r="AI346" s="1516"/>
      <c r="AJ346" s="1516"/>
      <c r="AK346" s="1516"/>
      <c r="AL346" s="1516"/>
      <c r="AM346" s="1516"/>
      <c r="AN346" s="1516"/>
      <c r="AO346" s="1519">
        <f t="shared" si="46"/>
        <v>0</v>
      </c>
      <c r="AP346" s="1519">
        <f t="shared" si="51"/>
        <v>0</v>
      </c>
      <c r="AQ346" s="1520" t="str">
        <f t="shared" si="47"/>
        <v/>
      </c>
      <c r="AR346" s="1519">
        <f t="shared" si="48"/>
        <v>0</v>
      </c>
      <c r="AS346" s="1519">
        <f t="shared" si="52"/>
        <v>0</v>
      </c>
      <c r="AT346" s="1520" t="str">
        <f t="shared" si="49"/>
        <v/>
      </c>
      <c r="AU346" s="1519">
        <f t="shared" si="53"/>
        <v>0</v>
      </c>
      <c r="AV346" s="1519">
        <f t="shared" si="54"/>
        <v>0</v>
      </c>
      <c r="AW346" s="1520" t="str">
        <f t="shared" si="50"/>
        <v/>
      </c>
      <c r="AX346" s="1521"/>
      <c r="BC346" s="417"/>
      <c r="BD346" s="417"/>
      <c r="BE346" s="417"/>
      <c r="BF346" s="417"/>
      <c r="BG346" s="417"/>
      <c r="BH346" s="417"/>
      <c r="BI346" s="417"/>
      <c r="BJ346" s="417"/>
    </row>
    <row r="347" spans="1:62" s="418" customFormat="1" ht="13.5" hidden="1" customHeight="1">
      <c r="A347" s="1504">
        <f>'F5 ESTUDIANTES PREVENCIÓN'!D340</f>
        <v>0</v>
      </c>
      <c r="B347" s="1504">
        <f>'F5 ESTUDIANTES PREVENCIÓN'!A340</f>
        <v>0</v>
      </c>
      <c r="C347" s="1511">
        <f>'F5 ESTUDIANTES PREVENCIÓN'!F340</f>
        <v>0</v>
      </c>
      <c r="D347" s="1512">
        <f>'F5 ESTUDIANTES PREVENCIÓN'!G340</f>
        <v>0</v>
      </c>
      <c r="E347" s="1504">
        <f>'F5 ESTUDIANTES PREVENCIÓN'!K340</f>
        <v>0</v>
      </c>
      <c r="F347" s="1504">
        <f>'F5 ESTUDIANTES PREVENCIÓN'!J340</f>
        <v>0</v>
      </c>
      <c r="G347" s="1513">
        <f>'F5 ESTUDIANTES PREVENCIÓN'!L340</f>
        <v>0</v>
      </c>
      <c r="H347" s="1504">
        <f>'F5 ESTUDIANTES PREVENCIÓN'!M340</f>
        <v>0</v>
      </c>
      <c r="I347" s="1514">
        <f>'F5 ESTUDIANTES PREVENCIÓN'!N340</f>
        <v>0</v>
      </c>
      <c r="J347" s="1514">
        <f>'F5 ESTUDIANTES PREVENCIÓN'!O340</f>
        <v>0</v>
      </c>
      <c r="K347" s="1514">
        <f>'F5 ESTUDIANTES PREVENCIÓN'!P340</f>
        <v>0</v>
      </c>
      <c r="L347" s="1515">
        <f>'F5 ESTUDIANTES PREVENCIÓN'!Q340</f>
        <v>0</v>
      </c>
      <c r="M347" s="1511">
        <f>'F5 ESTUDIANTES PREVENCIÓN'!R340</f>
        <v>0</v>
      </c>
      <c r="N347" s="1504">
        <f>'F5 ESTUDIANTES PREVENCIÓN'!T340</f>
        <v>0</v>
      </c>
      <c r="O347" s="1504">
        <f>'F5 ESTUDIANTES PREVENCIÓN'!U340</f>
        <v>0</v>
      </c>
      <c r="P347" s="1504">
        <f>'F5 ESTUDIANTES PREVENCIÓN'!V340</f>
        <v>0</v>
      </c>
      <c r="Q347" s="1504">
        <f>'F5 ESTUDIANTES PREVENCIÓN'!AU340</f>
        <v>0</v>
      </c>
      <c r="R347" s="1516"/>
      <c r="S347" s="1517"/>
      <c r="T347" s="1516"/>
      <c r="U347" s="1518"/>
      <c r="V347" s="1516"/>
      <c r="W347" s="1516"/>
      <c r="X347" s="1516"/>
      <c r="Y347" s="1516"/>
      <c r="Z347" s="1516"/>
      <c r="AA347" s="1516"/>
      <c r="AB347" s="1516"/>
      <c r="AC347" s="1516"/>
      <c r="AD347" s="1516"/>
      <c r="AE347" s="1516"/>
      <c r="AF347" s="1516"/>
      <c r="AG347" s="1516"/>
      <c r="AH347" s="1516"/>
      <c r="AI347" s="1516"/>
      <c r="AJ347" s="1516"/>
      <c r="AK347" s="1516"/>
      <c r="AL347" s="1516"/>
      <c r="AM347" s="1516"/>
      <c r="AN347" s="1516"/>
      <c r="AO347" s="1519">
        <f t="shared" si="46"/>
        <v>0</v>
      </c>
      <c r="AP347" s="1519">
        <f t="shared" si="51"/>
        <v>0</v>
      </c>
      <c r="AQ347" s="1520" t="str">
        <f t="shared" si="47"/>
        <v/>
      </c>
      <c r="AR347" s="1519">
        <f t="shared" si="48"/>
        <v>0</v>
      </c>
      <c r="AS347" s="1519">
        <f t="shared" si="52"/>
        <v>0</v>
      </c>
      <c r="AT347" s="1520" t="str">
        <f t="shared" si="49"/>
        <v/>
      </c>
      <c r="AU347" s="1519">
        <f t="shared" si="53"/>
        <v>0</v>
      </c>
      <c r="AV347" s="1519">
        <f t="shared" si="54"/>
        <v>0</v>
      </c>
      <c r="AW347" s="1520" t="str">
        <f t="shared" si="50"/>
        <v/>
      </c>
      <c r="AX347" s="1521"/>
      <c r="BC347" s="417"/>
      <c r="BD347" s="417"/>
      <c r="BE347" s="417"/>
      <c r="BF347" s="417"/>
      <c r="BG347" s="417"/>
      <c r="BH347" s="417"/>
      <c r="BI347" s="417"/>
      <c r="BJ347" s="417"/>
    </row>
    <row r="348" spans="1:62" s="418" customFormat="1" ht="13.5" hidden="1" customHeight="1">
      <c r="A348" s="1504">
        <f>'F5 ESTUDIANTES PREVENCIÓN'!D341</f>
        <v>0</v>
      </c>
      <c r="B348" s="1504">
        <f>'F5 ESTUDIANTES PREVENCIÓN'!A341</f>
        <v>0</v>
      </c>
      <c r="C348" s="1511">
        <f>'F5 ESTUDIANTES PREVENCIÓN'!F341</f>
        <v>0</v>
      </c>
      <c r="D348" s="1512">
        <f>'F5 ESTUDIANTES PREVENCIÓN'!G341</f>
        <v>0</v>
      </c>
      <c r="E348" s="1504">
        <f>'F5 ESTUDIANTES PREVENCIÓN'!K341</f>
        <v>0</v>
      </c>
      <c r="F348" s="1504">
        <f>'F5 ESTUDIANTES PREVENCIÓN'!J341</f>
        <v>0</v>
      </c>
      <c r="G348" s="1513">
        <f>'F5 ESTUDIANTES PREVENCIÓN'!L341</f>
        <v>0</v>
      </c>
      <c r="H348" s="1504">
        <f>'F5 ESTUDIANTES PREVENCIÓN'!M341</f>
        <v>0</v>
      </c>
      <c r="I348" s="1514">
        <f>'F5 ESTUDIANTES PREVENCIÓN'!N341</f>
        <v>0</v>
      </c>
      <c r="J348" s="1514">
        <f>'F5 ESTUDIANTES PREVENCIÓN'!O341</f>
        <v>0</v>
      </c>
      <c r="K348" s="1514">
        <f>'F5 ESTUDIANTES PREVENCIÓN'!P341</f>
        <v>0</v>
      </c>
      <c r="L348" s="1515">
        <f>'F5 ESTUDIANTES PREVENCIÓN'!Q341</f>
        <v>0</v>
      </c>
      <c r="M348" s="1511">
        <f>'F5 ESTUDIANTES PREVENCIÓN'!R341</f>
        <v>0</v>
      </c>
      <c r="N348" s="1504">
        <f>'F5 ESTUDIANTES PREVENCIÓN'!T341</f>
        <v>0</v>
      </c>
      <c r="O348" s="1504">
        <f>'F5 ESTUDIANTES PREVENCIÓN'!U341</f>
        <v>0</v>
      </c>
      <c r="P348" s="1504">
        <f>'F5 ESTUDIANTES PREVENCIÓN'!V341</f>
        <v>0</v>
      </c>
      <c r="Q348" s="1504">
        <f>'F5 ESTUDIANTES PREVENCIÓN'!AU341</f>
        <v>0</v>
      </c>
      <c r="R348" s="1516"/>
      <c r="S348" s="1517"/>
      <c r="T348" s="1516"/>
      <c r="U348" s="1518"/>
      <c r="V348" s="1516"/>
      <c r="W348" s="1516"/>
      <c r="X348" s="1516"/>
      <c r="Y348" s="1516"/>
      <c r="Z348" s="1516"/>
      <c r="AA348" s="1516"/>
      <c r="AB348" s="1516"/>
      <c r="AC348" s="1516"/>
      <c r="AD348" s="1516"/>
      <c r="AE348" s="1516"/>
      <c r="AF348" s="1516"/>
      <c r="AG348" s="1516"/>
      <c r="AH348" s="1516"/>
      <c r="AI348" s="1516"/>
      <c r="AJ348" s="1516"/>
      <c r="AK348" s="1516"/>
      <c r="AL348" s="1516"/>
      <c r="AM348" s="1516"/>
      <c r="AN348" s="1516"/>
      <c r="AO348" s="1519">
        <f t="shared" si="46"/>
        <v>0</v>
      </c>
      <c r="AP348" s="1519">
        <f t="shared" si="51"/>
        <v>0</v>
      </c>
      <c r="AQ348" s="1520" t="str">
        <f t="shared" si="47"/>
        <v/>
      </c>
      <c r="AR348" s="1519">
        <f t="shared" si="48"/>
        <v>0</v>
      </c>
      <c r="AS348" s="1519">
        <f t="shared" si="52"/>
        <v>0</v>
      </c>
      <c r="AT348" s="1520" t="str">
        <f t="shared" si="49"/>
        <v/>
      </c>
      <c r="AU348" s="1519">
        <f t="shared" si="53"/>
        <v>0</v>
      </c>
      <c r="AV348" s="1519">
        <f t="shared" si="54"/>
        <v>0</v>
      </c>
      <c r="AW348" s="1520" t="str">
        <f t="shared" si="50"/>
        <v/>
      </c>
      <c r="AX348" s="1521"/>
      <c r="BC348" s="417"/>
      <c r="BD348" s="417"/>
      <c r="BE348" s="417"/>
      <c r="BF348" s="417"/>
      <c r="BG348" s="417"/>
      <c r="BH348" s="417"/>
      <c r="BI348" s="417"/>
      <c r="BJ348" s="417"/>
    </row>
    <row r="349" spans="1:62" s="418" customFormat="1" ht="13.5" hidden="1" customHeight="1">
      <c r="A349" s="1504">
        <f>'F5 ESTUDIANTES PREVENCIÓN'!D342</f>
        <v>0</v>
      </c>
      <c r="B349" s="1504">
        <f>'F5 ESTUDIANTES PREVENCIÓN'!A342</f>
        <v>0</v>
      </c>
      <c r="C349" s="1511">
        <f>'F5 ESTUDIANTES PREVENCIÓN'!F342</f>
        <v>0</v>
      </c>
      <c r="D349" s="1512">
        <f>'F5 ESTUDIANTES PREVENCIÓN'!G342</f>
        <v>0</v>
      </c>
      <c r="E349" s="1504">
        <f>'F5 ESTUDIANTES PREVENCIÓN'!K342</f>
        <v>0</v>
      </c>
      <c r="F349" s="1504">
        <f>'F5 ESTUDIANTES PREVENCIÓN'!J342</f>
        <v>0</v>
      </c>
      <c r="G349" s="1513">
        <f>'F5 ESTUDIANTES PREVENCIÓN'!L342</f>
        <v>0</v>
      </c>
      <c r="H349" s="1504">
        <f>'F5 ESTUDIANTES PREVENCIÓN'!M342</f>
        <v>0</v>
      </c>
      <c r="I349" s="1514">
        <f>'F5 ESTUDIANTES PREVENCIÓN'!N342</f>
        <v>0</v>
      </c>
      <c r="J349" s="1514">
        <f>'F5 ESTUDIANTES PREVENCIÓN'!O342</f>
        <v>0</v>
      </c>
      <c r="K349" s="1514">
        <f>'F5 ESTUDIANTES PREVENCIÓN'!P342</f>
        <v>0</v>
      </c>
      <c r="L349" s="1515">
        <f>'F5 ESTUDIANTES PREVENCIÓN'!Q342</f>
        <v>0</v>
      </c>
      <c r="M349" s="1511">
        <f>'F5 ESTUDIANTES PREVENCIÓN'!R342</f>
        <v>0</v>
      </c>
      <c r="N349" s="1504">
        <f>'F5 ESTUDIANTES PREVENCIÓN'!T342</f>
        <v>0</v>
      </c>
      <c r="O349" s="1504">
        <f>'F5 ESTUDIANTES PREVENCIÓN'!U342</f>
        <v>0</v>
      </c>
      <c r="P349" s="1504">
        <f>'F5 ESTUDIANTES PREVENCIÓN'!V342</f>
        <v>0</v>
      </c>
      <c r="Q349" s="1504">
        <f>'F5 ESTUDIANTES PREVENCIÓN'!AU342</f>
        <v>0</v>
      </c>
      <c r="R349" s="1516"/>
      <c r="S349" s="1517"/>
      <c r="T349" s="1516"/>
      <c r="U349" s="1518"/>
      <c r="V349" s="1516"/>
      <c r="W349" s="1516"/>
      <c r="X349" s="1516"/>
      <c r="Y349" s="1516"/>
      <c r="Z349" s="1516"/>
      <c r="AA349" s="1516"/>
      <c r="AB349" s="1516"/>
      <c r="AC349" s="1516"/>
      <c r="AD349" s="1516"/>
      <c r="AE349" s="1516"/>
      <c r="AF349" s="1516"/>
      <c r="AG349" s="1516"/>
      <c r="AH349" s="1516"/>
      <c r="AI349" s="1516"/>
      <c r="AJ349" s="1516"/>
      <c r="AK349" s="1516"/>
      <c r="AL349" s="1516"/>
      <c r="AM349" s="1516"/>
      <c r="AN349" s="1516"/>
      <c r="AO349" s="1519">
        <f t="shared" si="46"/>
        <v>0</v>
      </c>
      <c r="AP349" s="1519">
        <f t="shared" si="51"/>
        <v>0</v>
      </c>
      <c r="AQ349" s="1520" t="str">
        <f t="shared" si="47"/>
        <v/>
      </c>
      <c r="AR349" s="1519">
        <f t="shared" si="48"/>
        <v>0</v>
      </c>
      <c r="AS349" s="1519">
        <f t="shared" si="52"/>
        <v>0</v>
      </c>
      <c r="AT349" s="1520" t="str">
        <f t="shared" si="49"/>
        <v/>
      </c>
      <c r="AU349" s="1519">
        <f t="shared" si="53"/>
        <v>0</v>
      </c>
      <c r="AV349" s="1519">
        <f t="shared" si="54"/>
        <v>0</v>
      </c>
      <c r="AW349" s="1520" t="str">
        <f t="shared" si="50"/>
        <v/>
      </c>
      <c r="AX349" s="1521"/>
      <c r="BC349" s="417"/>
      <c r="BD349" s="417"/>
      <c r="BE349" s="417"/>
      <c r="BF349" s="417"/>
      <c r="BG349" s="417"/>
      <c r="BH349" s="417"/>
      <c r="BI349" s="417"/>
      <c r="BJ349" s="417"/>
    </row>
    <row r="350" spans="1:62" s="418" customFormat="1" ht="13.5" hidden="1" customHeight="1">
      <c r="A350" s="1504">
        <f>'F5 ESTUDIANTES PREVENCIÓN'!D343</f>
        <v>0</v>
      </c>
      <c r="B350" s="1504">
        <f>'F5 ESTUDIANTES PREVENCIÓN'!A343</f>
        <v>0</v>
      </c>
      <c r="C350" s="1511">
        <f>'F5 ESTUDIANTES PREVENCIÓN'!F343</f>
        <v>0</v>
      </c>
      <c r="D350" s="1512">
        <f>'F5 ESTUDIANTES PREVENCIÓN'!G343</f>
        <v>0</v>
      </c>
      <c r="E350" s="1504">
        <f>'F5 ESTUDIANTES PREVENCIÓN'!K343</f>
        <v>0</v>
      </c>
      <c r="F350" s="1504">
        <f>'F5 ESTUDIANTES PREVENCIÓN'!J343</f>
        <v>0</v>
      </c>
      <c r="G350" s="1513">
        <f>'F5 ESTUDIANTES PREVENCIÓN'!L343</f>
        <v>0</v>
      </c>
      <c r="H350" s="1504">
        <f>'F5 ESTUDIANTES PREVENCIÓN'!M343</f>
        <v>0</v>
      </c>
      <c r="I350" s="1514">
        <f>'F5 ESTUDIANTES PREVENCIÓN'!N343</f>
        <v>0</v>
      </c>
      <c r="J350" s="1514">
        <f>'F5 ESTUDIANTES PREVENCIÓN'!O343</f>
        <v>0</v>
      </c>
      <c r="K350" s="1514">
        <f>'F5 ESTUDIANTES PREVENCIÓN'!P343</f>
        <v>0</v>
      </c>
      <c r="L350" s="1515">
        <f>'F5 ESTUDIANTES PREVENCIÓN'!Q343</f>
        <v>0</v>
      </c>
      <c r="M350" s="1511">
        <f>'F5 ESTUDIANTES PREVENCIÓN'!R343</f>
        <v>0</v>
      </c>
      <c r="N350" s="1504">
        <f>'F5 ESTUDIANTES PREVENCIÓN'!T343</f>
        <v>0</v>
      </c>
      <c r="O350" s="1504">
        <f>'F5 ESTUDIANTES PREVENCIÓN'!U343</f>
        <v>0</v>
      </c>
      <c r="P350" s="1504">
        <f>'F5 ESTUDIANTES PREVENCIÓN'!V343</f>
        <v>0</v>
      </c>
      <c r="Q350" s="1504">
        <f>'F5 ESTUDIANTES PREVENCIÓN'!AU343</f>
        <v>0</v>
      </c>
      <c r="R350" s="1516"/>
      <c r="S350" s="1517"/>
      <c r="T350" s="1516"/>
      <c r="U350" s="1518"/>
      <c r="V350" s="1516"/>
      <c r="W350" s="1516"/>
      <c r="X350" s="1516"/>
      <c r="Y350" s="1516"/>
      <c r="Z350" s="1516"/>
      <c r="AA350" s="1516"/>
      <c r="AB350" s="1516"/>
      <c r="AC350" s="1516"/>
      <c r="AD350" s="1516"/>
      <c r="AE350" s="1516"/>
      <c r="AF350" s="1516"/>
      <c r="AG350" s="1516"/>
      <c r="AH350" s="1516"/>
      <c r="AI350" s="1516"/>
      <c r="AJ350" s="1516"/>
      <c r="AK350" s="1516"/>
      <c r="AL350" s="1516"/>
      <c r="AM350" s="1516"/>
      <c r="AN350" s="1516"/>
      <c r="AO350" s="1519">
        <f t="shared" si="46"/>
        <v>0</v>
      </c>
      <c r="AP350" s="1519">
        <f t="shared" si="51"/>
        <v>0</v>
      </c>
      <c r="AQ350" s="1520" t="str">
        <f t="shared" si="47"/>
        <v/>
      </c>
      <c r="AR350" s="1519">
        <f t="shared" si="48"/>
        <v>0</v>
      </c>
      <c r="AS350" s="1519">
        <f t="shared" si="52"/>
        <v>0</v>
      </c>
      <c r="AT350" s="1520" t="str">
        <f t="shared" si="49"/>
        <v/>
      </c>
      <c r="AU350" s="1519">
        <f t="shared" si="53"/>
        <v>0</v>
      </c>
      <c r="AV350" s="1519">
        <f t="shared" si="54"/>
        <v>0</v>
      </c>
      <c r="AW350" s="1520" t="str">
        <f t="shared" si="50"/>
        <v/>
      </c>
      <c r="AX350" s="1521"/>
      <c r="BC350" s="417"/>
      <c r="BD350" s="417"/>
      <c r="BE350" s="417"/>
      <c r="BF350" s="417"/>
      <c r="BG350" s="417"/>
      <c r="BH350" s="417"/>
      <c r="BI350" s="417"/>
      <c r="BJ350" s="417"/>
    </row>
    <row r="351" spans="1:62" s="418" customFormat="1" ht="13.5" hidden="1" customHeight="1">
      <c r="A351" s="1504">
        <f>'F5 ESTUDIANTES PREVENCIÓN'!D344</f>
        <v>0</v>
      </c>
      <c r="B351" s="1504">
        <f>'F5 ESTUDIANTES PREVENCIÓN'!A344</f>
        <v>0</v>
      </c>
      <c r="C351" s="1511">
        <f>'F5 ESTUDIANTES PREVENCIÓN'!F344</f>
        <v>0</v>
      </c>
      <c r="D351" s="1512">
        <f>'F5 ESTUDIANTES PREVENCIÓN'!G344</f>
        <v>0</v>
      </c>
      <c r="E351" s="1504">
        <f>'F5 ESTUDIANTES PREVENCIÓN'!K344</f>
        <v>0</v>
      </c>
      <c r="F351" s="1504">
        <f>'F5 ESTUDIANTES PREVENCIÓN'!J344</f>
        <v>0</v>
      </c>
      <c r="G351" s="1513">
        <f>'F5 ESTUDIANTES PREVENCIÓN'!L344</f>
        <v>0</v>
      </c>
      <c r="H351" s="1504">
        <f>'F5 ESTUDIANTES PREVENCIÓN'!M344</f>
        <v>0</v>
      </c>
      <c r="I351" s="1514">
        <f>'F5 ESTUDIANTES PREVENCIÓN'!N344</f>
        <v>0</v>
      </c>
      <c r="J351" s="1514">
        <f>'F5 ESTUDIANTES PREVENCIÓN'!O344</f>
        <v>0</v>
      </c>
      <c r="K351" s="1514">
        <f>'F5 ESTUDIANTES PREVENCIÓN'!P344</f>
        <v>0</v>
      </c>
      <c r="L351" s="1515">
        <f>'F5 ESTUDIANTES PREVENCIÓN'!Q344</f>
        <v>0</v>
      </c>
      <c r="M351" s="1511">
        <f>'F5 ESTUDIANTES PREVENCIÓN'!R344</f>
        <v>0</v>
      </c>
      <c r="N351" s="1504">
        <f>'F5 ESTUDIANTES PREVENCIÓN'!T344</f>
        <v>0</v>
      </c>
      <c r="O351" s="1504">
        <f>'F5 ESTUDIANTES PREVENCIÓN'!U344</f>
        <v>0</v>
      </c>
      <c r="P351" s="1504">
        <f>'F5 ESTUDIANTES PREVENCIÓN'!V344</f>
        <v>0</v>
      </c>
      <c r="Q351" s="1504">
        <f>'F5 ESTUDIANTES PREVENCIÓN'!AU344</f>
        <v>0</v>
      </c>
      <c r="R351" s="1516"/>
      <c r="S351" s="1517"/>
      <c r="T351" s="1516"/>
      <c r="U351" s="1518"/>
      <c r="V351" s="1516"/>
      <c r="W351" s="1516"/>
      <c r="X351" s="1516"/>
      <c r="Y351" s="1516"/>
      <c r="Z351" s="1516"/>
      <c r="AA351" s="1516"/>
      <c r="AB351" s="1516"/>
      <c r="AC351" s="1516"/>
      <c r="AD351" s="1516"/>
      <c r="AE351" s="1516"/>
      <c r="AF351" s="1516"/>
      <c r="AG351" s="1516"/>
      <c r="AH351" s="1516"/>
      <c r="AI351" s="1516"/>
      <c r="AJ351" s="1516"/>
      <c r="AK351" s="1516"/>
      <c r="AL351" s="1516"/>
      <c r="AM351" s="1516"/>
      <c r="AN351" s="1516"/>
      <c r="AO351" s="1519">
        <f t="shared" si="46"/>
        <v>0</v>
      </c>
      <c r="AP351" s="1519">
        <f t="shared" si="51"/>
        <v>0</v>
      </c>
      <c r="AQ351" s="1520" t="str">
        <f t="shared" si="47"/>
        <v/>
      </c>
      <c r="AR351" s="1519">
        <f t="shared" si="48"/>
        <v>0</v>
      </c>
      <c r="AS351" s="1519">
        <f t="shared" si="52"/>
        <v>0</v>
      </c>
      <c r="AT351" s="1520" t="str">
        <f t="shared" si="49"/>
        <v/>
      </c>
      <c r="AU351" s="1519">
        <f t="shared" si="53"/>
        <v>0</v>
      </c>
      <c r="AV351" s="1519">
        <f t="shared" si="54"/>
        <v>0</v>
      </c>
      <c r="AW351" s="1520" t="str">
        <f t="shared" si="50"/>
        <v/>
      </c>
      <c r="AX351" s="1521"/>
      <c r="BC351" s="417"/>
      <c r="BD351" s="417"/>
      <c r="BE351" s="417"/>
      <c r="BF351" s="417"/>
      <c r="BG351" s="417"/>
      <c r="BH351" s="417"/>
      <c r="BI351" s="417"/>
      <c r="BJ351" s="417"/>
    </row>
    <row r="352" spans="1:62" s="418" customFormat="1" ht="13.5" hidden="1" customHeight="1">
      <c r="A352" s="1504">
        <f>'F5 ESTUDIANTES PREVENCIÓN'!D345</f>
        <v>0</v>
      </c>
      <c r="B352" s="1504">
        <f>'F5 ESTUDIANTES PREVENCIÓN'!A345</f>
        <v>0</v>
      </c>
      <c r="C352" s="1511">
        <f>'F5 ESTUDIANTES PREVENCIÓN'!F345</f>
        <v>0</v>
      </c>
      <c r="D352" s="1512">
        <f>'F5 ESTUDIANTES PREVENCIÓN'!G345</f>
        <v>0</v>
      </c>
      <c r="E352" s="1504">
        <f>'F5 ESTUDIANTES PREVENCIÓN'!K345</f>
        <v>0</v>
      </c>
      <c r="F352" s="1504">
        <f>'F5 ESTUDIANTES PREVENCIÓN'!J345</f>
        <v>0</v>
      </c>
      <c r="G352" s="1513">
        <f>'F5 ESTUDIANTES PREVENCIÓN'!L345</f>
        <v>0</v>
      </c>
      <c r="H352" s="1504">
        <f>'F5 ESTUDIANTES PREVENCIÓN'!M345</f>
        <v>0</v>
      </c>
      <c r="I352" s="1514">
        <f>'F5 ESTUDIANTES PREVENCIÓN'!N345</f>
        <v>0</v>
      </c>
      <c r="J352" s="1514">
        <f>'F5 ESTUDIANTES PREVENCIÓN'!O345</f>
        <v>0</v>
      </c>
      <c r="K352" s="1514">
        <f>'F5 ESTUDIANTES PREVENCIÓN'!P345</f>
        <v>0</v>
      </c>
      <c r="L352" s="1515">
        <f>'F5 ESTUDIANTES PREVENCIÓN'!Q345</f>
        <v>0</v>
      </c>
      <c r="M352" s="1511">
        <f>'F5 ESTUDIANTES PREVENCIÓN'!R345</f>
        <v>0</v>
      </c>
      <c r="N352" s="1504">
        <f>'F5 ESTUDIANTES PREVENCIÓN'!T345</f>
        <v>0</v>
      </c>
      <c r="O352" s="1504">
        <f>'F5 ESTUDIANTES PREVENCIÓN'!U345</f>
        <v>0</v>
      </c>
      <c r="P352" s="1504">
        <f>'F5 ESTUDIANTES PREVENCIÓN'!V345</f>
        <v>0</v>
      </c>
      <c r="Q352" s="1504">
        <f>'F5 ESTUDIANTES PREVENCIÓN'!AU345</f>
        <v>0</v>
      </c>
      <c r="R352" s="1516"/>
      <c r="S352" s="1517"/>
      <c r="T352" s="1516"/>
      <c r="U352" s="1518"/>
      <c r="V352" s="1516"/>
      <c r="W352" s="1516"/>
      <c r="X352" s="1516"/>
      <c r="Y352" s="1516"/>
      <c r="Z352" s="1516"/>
      <c r="AA352" s="1516"/>
      <c r="AB352" s="1516"/>
      <c r="AC352" s="1516"/>
      <c r="AD352" s="1516"/>
      <c r="AE352" s="1516"/>
      <c r="AF352" s="1516"/>
      <c r="AG352" s="1516"/>
      <c r="AH352" s="1516"/>
      <c r="AI352" s="1516"/>
      <c r="AJ352" s="1516"/>
      <c r="AK352" s="1516"/>
      <c r="AL352" s="1516"/>
      <c r="AM352" s="1516"/>
      <c r="AN352" s="1516"/>
      <c r="AO352" s="1519">
        <f t="shared" si="46"/>
        <v>0</v>
      </c>
      <c r="AP352" s="1519">
        <f t="shared" si="51"/>
        <v>0</v>
      </c>
      <c r="AQ352" s="1520" t="str">
        <f t="shared" si="47"/>
        <v/>
      </c>
      <c r="AR352" s="1519">
        <f t="shared" si="48"/>
        <v>0</v>
      </c>
      <c r="AS352" s="1519">
        <f t="shared" si="52"/>
        <v>0</v>
      </c>
      <c r="AT352" s="1520" t="str">
        <f t="shared" si="49"/>
        <v/>
      </c>
      <c r="AU352" s="1519">
        <f t="shared" si="53"/>
        <v>0</v>
      </c>
      <c r="AV352" s="1519">
        <f t="shared" si="54"/>
        <v>0</v>
      </c>
      <c r="AW352" s="1520" t="str">
        <f t="shared" si="50"/>
        <v/>
      </c>
      <c r="AX352" s="1521"/>
      <c r="BC352" s="417"/>
      <c r="BD352" s="417"/>
      <c r="BE352" s="417"/>
      <c r="BF352" s="417"/>
      <c r="BG352" s="417"/>
      <c r="BH352" s="417"/>
      <c r="BI352" s="417"/>
      <c r="BJ352" s="417"/>
    </row>
    <row r="353" spans="1:62" s="418" customFormat="1" ht="13.5" hidden="1" customHeight="1">
      <c r="A353" s="1504">
        <f>'F5 ESTUDIANTES PREVENCIÓN'!D346</f>
        <v>0</v>
      </c>
      <c r="B353" s="1504">
        <f>'F5 ESTUDIANTES PREVENCIÓN'!A346</f>
        <v>0</v>
      </c>
      <c r="C353" s="1511">
        <f>'F5 ESTUDIANTES PREVENCIÓN'!F346</f>
        <v>0</v>
      </c>
      <c r="D353" s="1512">
        <f>'F5 ESTUDIANTES PREVENCIÓN'!G346</f>
        <v>0</v>
      </c>
      <c r="E353" s="1504">
        <f>'F5 ESTUDIANTES PREVENCIÓN'!K346</f>
        <v>0</v>
      </c>
      <c r="F353" s="1504">
        <f>'F5 ESTUDIANTES PREVENCIÓN'!J346</f>
        <v>0</v>
      </c>
      <c r="G353" s="1513">
        <f>'F5 ESTUDIANTES PREVENCIÓN'!L346</f>
        <v>0</v>
      </c>
      <c r="H353" s="1504">
        <f>'F5 ESTUDIANTES PREVENCIÓN'!M346</f>
        <v>0</v>
      </c>
      <c r="I353" s="1514">
        <f>'F5 ESTUDIANTES PREVENCIÓN'!N346</f>
        <v>0</v>
      </c>
      <c r="J353" s="1514">
        <f>'F5 ESTUDIANTES PREVENCIÓN'!O346</f>
        <v>0</v>
      </c>
      <c r="K353" s="1514">
        <f>'F5 ESTUDIANTES PREVENCIÓN'!P346</f>
        <v>0</v>
      </c>
      <c r="L353" s="1515">
        <f>'F5 ESTUDIANTES PREVENCIÓN'!Q346</f>
        <v>0</v>
      </c>
      <c r="M353" s="1511">
        <f>'F5 ESTUDIANTES PREVENCIÓN'!R346</f>
        <v>0</v>
      </c>
      <c r="N353" s="1504">
        <f>'F5 ESTUDIANTES PREVENCIÓN'!T346</f>
        <v>0</v>
      </c>
      <c r="O353" s="1504">
        <f>'F5 ESTUDIANTES PREVENCIÓN'!U346</f>
        <v>0</v>
      </c>
      <c r="P353" s="1504">
        <f>'F5 ESTUDIANTES PREVENCIÓN'!V346</f>
        <v>0</v>
      </c>
      <c r="Q353" s="1504">
        <f>'F5 ESTUDIANTES PREVENCIÓN'!AU346</f>
        <v>0</v>
      </c>
      <c r="R353" s="1516"/>
      <c r="S353" s="1517"/>
      <c r="T353" s="1516"/>
      <c r="U353" s="1518"/>
      <c r="V353" s="1516"/>
      <c r="W353" s="1516"/>
      <c r="X353" s="1516"/>
      <c r="Y353" s="1516"/>
      <c r="Z353" s="1516"/>
      <c r="AA353" s="1516"/>
      <c r="AB353" s="1516"/>
      <c r="AC353" s="1516"/>
      <c r="AD353" s="1516"/>
      <c r="AE353" s="1516"/>
      <c r="AF353" s="1516"/>
      <c r="AG353" s="1516"/>
      <c r="AH353" s="1516"/>
      <c r="AI353" s="1516"/>
      <c r="AJ353" s="1516"/>
      <c r="AK353" s="1516"/>
      <c r="AL353" s="1516"/>
      <c r="AM353" s="1516"/>
      <c r="AN353" s="1516"/>
      <c r="AO353" s="1519">
        <f t="shared" si="46"/>
        <v>0</v>
      </c>
      <c r="AP353" s="1519">
        <f t="shared" si="51"/>
        <v>0</v>
      </c>
      <c r="AQ353" s="1520" t="str">
        <f t="shared" si="47"/>
        <v/>
      </c>
      <c r="AR353" s="1519">
        <f t="shared" si="48"/>
        <v>0</v>
      </c>
      <c r="AS353" s="1519">
        <f t="shared" si="52"/>
        <v>0</v>
      </c>
      <c r="AT353" s="1520" t="str">
        <f t="shared" si="49"/>
        <v/>
      </c>
      <c r="AU353" s="1519">
        <f t="shared" si="53"/>
        <v>0</v>
      </c>
      <c r="AV353" s="1519">
        <f t="shared" si="54"/>
        <v>0</v>
      </c>
      <c r="AW353" s="1520" t="str">
        <f t="shared" si="50"/>
        <v/>
      </c>
      <c r="AX353" s="1521"/>
      <c r="BC353" s="417"/>
      <c r="BD353" s="417"/>
      <c r="BE353" s="417"/>
      <c r="BF353" s="417"/>
      <c r="BG353" s="417"/>
      <c r="BH353" s="417"/>
      <c r="BI353" s="417"/>
      <c r="BJ353" s="417"/>
    </row>
    <row r="354" spans="1:62" s="418" customFormat="1" ht="13.5" hidden="1" customHeight="1">
      <c r="A354" s="1504">
        <f>'F5 ESTUDIANTES PREVENCIÓN'!D347</f>
        <v>0</v>
      </c>
      <c r="B354" s="1504">
        <f>'F5 ESTUDIANTES PREVENCIÓN'!A347</f>
        <v>0</v>
      </c>
      <c r="C354" s="1511">
        <f>'F5 ESTUDIANTES PREVENCIÓN'!F347</f>
        <v>0</v>
      </c>
      <c r="D354" s="1512">
        <f>'F5 ESTUDIANTES PREVENCIÓN'!G347</f>
        <v>0</v>
      </c>
      <c r="E354" s="1504">
        <f>'F5 ESTUDIANTES PREVENCIÓN'!K347</f>
        <v>0</v>
      </c>
      <c r="F354" s="1504">
        <f>'F5 ESTUDIANTES PREVENCIÓN'!J347</f>
        <v>0</v>
      </c>
      <c r="G354" s="1513">
        <f>'F5 ESTUDIANTES PREVENCIÓN'!L347</f>
        <v>0</v>
      </c>
      <c r="H354" s="1504">
        <f>'F5 ESTUDIANTES PREVENCIÓN'!M347</f>
        <v>0</v>
      </c>
      <c r="I354" s="1514">
        <f>'F5 ESTUDIANTES PREVENCIÓN'!N347</f>
        <v>0</v>
      </c>
      <c r="J354" s="1514">
        <f>'F5 ESTUDIANTES PREVENCIÓN'!O347</f>
        <v>0</v>
      </c>
      <c r="K354" s="1514">
        <f>'F5 ESTUDIANTES PREVENCIÓN'!P347</f>
        <v>0</v>
      </c>
      <c r="L354" s="1515">
        <f>'F5 ESTUDIANTES PREVENCIÓN'!Q347</f>
        <v>0</v>
      </c>
      <c r="M354" s="1511">
        <f>'F5 ESTUDIANTES PREVENCIÓN'!R347</f>
        <v>0</v>
      </c>
      <c r="N354" s="1504">
        <f>'F5 ESTUDIANTES PREVENCIÓN'!T347</f>
        <v>0</v>
      </c>
      <c r="O354" s="1504">
        <f>'F5 ESTUDIANTES PREVENCIÓN'!U347</f>
        <v>0</v>
      </c>
      <c r="P354" s="1504">
        <f>'F5 ESTUDIANTES PREVENCIÓN'!V347</f>
        <v>0</v>
      </c>
      <c r="Q354" s="1504">
        <f>'F5 ESTUDIANTES PREVENCIÓN'!AU347</f>
        <v>0</v>
      </c>
      <c r="R354" s="1516"/>
      <c r="S354" s="1517"/>
      <c r="T354" s="1516"/>
      <c r="U354" s="1518"/>
      <c r="V354" s="1516"/>
      <c r="W354" s="1516"/>
      <c r="X354" s="1516"/>
      <c r="Y354" s="1516"/>
      <c r="Z354" s="1516"/>
      <c r="AA354" s="1516"/>
      <c r="AB354" s="1516"/>
      <c r="AC354" s="1516"/>
      <c r="AD354" s="1516"/>
      <c r="AE354" s="1516"/>
      <c r="AF354" s="1516"/>
      <c r="AG354" s="1516"/>
      <c r="AH354" s="1516"/>
      <c r="AI354" s="1516"/>
      <c r="AJ354" s="1516"/>
      <c r="AK354" s="1516"/>
      <c r="AL354" s="1516"/>
      <c r="AM354" s="1516"/>
      <c r="AN354" s="1516"/>
      <c r="AO354" s="1519">
        <f t="shared" si="46"/>
        <v>0</v>
      </c>
      <c r="AP354" s="1519">
        <f t="shared" si="51"/>
        <v>0</v>
      </c>
      <c r="AQ354" s="1520" t="str">
        <f t="shared" si="47"/>
        <v/>
      </c>
      <c r="AR354" s="1519">
        <f t="shared" si="48"/>
        <v>0</v>
      </c>
      <c r="AS354" s="1519">
        <f t="shared" si="52"/>
        <v>0</v>
      </c>
      <c r="AT354" s="1520" t="str">
        <f t="shared" si="49"/>
        <v/>
      </c>
      <c r="AU354" s="1519">
        <f t="shared" si="53"/>
        <v>0</v>
      </c>
      <c r="AV354" s="1519">
        <f t="shared" si="54"/>
        <v>0</v>
      </c>
      <c r="AW354" s="1520" t="str">
        <f t="shared" si="50"/>
        <v/>
      </c>
      <c r="AX354" s="1521"/>
      <c r="BC354" s="417"/>
      <c r="BD354" s="417"/>
      <c r="BE354" s="417"/>
      <c r="BF354" s="417"/>
      <c r="BG354" s="417"/>
      <c r="BH354" s="417"/>
      <c r="BI354" s="417"/>
      <c r="BJ354" s="417"/>
    </row>
    <row r="355" spans="1:62" s="418" customFormat="1" ht="13.5" hidden="1" customHeight="1">
      <c r="A355" s="1504">
        <f>'F5 ESTUDIANTES PREVENCIÓN'!D348</f>
        <v>0</v>
      </c>
      <c r="B355" s="1504">
        <f>'F5 ESTUDIANTES PREVENCIÓN'!A348</f>
        <v>0</v>
      </c>
      <c r="C355" s="1511">
        <f>'F5 ESTUDIANTES PREVENCIÓN'!F348</f>
        <v>0</v>
      </c>
      <c r="D355" s="1512">
        <f>'F5 ESTUDIANTES PREVENCIÓN'!G348</f>
        <v>0</v>
      </c>
      <c r="E355" s="1504">
        <f>'F5 ESTUDIANTES PREVENCIÓN'!K348</f>
        <v>0</v>
      </c>
      <c r="F355" s="1504">
        <f>'F5 ESTUDIANTES PREVENCIÓN'!J348</f>
        <v>0</v>
      </c>
      <c r="G355" s="1513">
        <f>'F5 ESTUDIANTES PREVENCIÓN'!L348</f>
        <v>0</v>
      </c>
      <c r="H355" s="1504">
        <f>'F5 ESTUDIANTES PREVENCIÓN'!M348</f>
        <v>0</v>
      </c>
      <c r="I355" s="1514">
        <f>'F5 ESTUDIANTES PREVENCIÓN'!N348</f>
        <v>0</v>
      </c>
      <c r="J355" s="1514">
        <f>'F5 ESTUDIANTES PREVENCIÓN'!O348</f>
        <v>0</v>
      </c>
      <c r="K355" s="1514">
        <f>'F5 ESTUDIANTES PREVENCIÓN'!P348</f>
        <v>0</v>
      </c>
      <c r="L355" s="1515">
        <f>'F5 ESTUDIANTES PREVENCIÓN'!Q348</f>
        <v>0</v>
      </c>
      <c r="M355" s="1511">
        <f>'F5 ESTUDIANTES PREVENCIÓN'!R348</f>
        <v>0</v>
      </c>
      <c r="N355" s="1504">
        <f>'F5 ESTUDIANTES PREVENCIÓN'!T348</f>
        <v>0</v>
      </c>
      <c r="O355" s="1504">
        <f>'F5 ESTUDIANTES PREVENCIÓN'!U348</f>
        <v>0</v>
      </c>
      <c r="P355" s="1504">
        <f>'F5 ESTUDIANTES PREVENCIÓN'!V348</f>
        <v>0</v>
      </c>
      <c r="Q355" s="1504">
        <f>'F5 ESTUDIANTES PREVENCIÓN'!AU348</f>
        <v>0</v>
      </c>
      <c r="R355" s="1516"/>
      <c r="S355" s="1517"/>
      <c r="T355" s="1516"/>
      <c r="U355" s="1518"/>
      <c r="V355" s="1516"/>
      <c r="W355" s="1516"/>
      <c r="X355" s="1516"/>
      <c r="Y355" s="1516"/>
      <c r="Z355" s="1516"/>
      <c r="AA355" s="1516"/>
      <c r="AB355" s="1516"/>
      <c r="AC355" s="1516"/>
      <c r="AD355" s="1516"/>
      <c r="AE355" s="1516"/>
      <c r="AF355" s="1516"/>
      <c r="AG355" s="1516"/>
      <c r="AH355" s="1516"/>
      <c r="AI355" s="1516"/>
      <c r="AJ355" s="1516"/>
      <c r="AK355" s="1516"/>
      <c r="AL355" s="1516"/>
      <c r="AM355" s="1516"/>
      <c r="AN355" s="1516"/>
      <c r="AO355" s="1519">
        <f t="shared" si="46"/>
        <v>0</v>
      </c>
      <c r="AP355" s="1519">
        <f t="shared" si="51"/>
        <v>0</v>
      </c>
      <c r="AQ355" s="1520" t="str">
        <f t="shared" si="47"/>
        <v/>
      </c>
      <c r="AR355" s="1519">
        <f t="shared" si="48"/>
        <v>0</v>
      </c>
      <c r="AS355" s="1519">
        <f t="shared" si="52"/>
        <v>0</v>
      </c>
      <c r="AT355" s="1520" t="str">
        <f t="shared" si="49"/>
        <v/>
      </c>
      <c r="AU355" s="1519">
        <f t="shared" si="53"/>
        <v>0</v>
      </c>
      <c r="AV355" s="1519">
        <f t="shared" si="54"/>
        <v>0</v>
      </c>
      <c r="AW355" s="1520" t="str">
        <f t="shared" si="50"/>
        <v/>
      </c>
      <c r="AX355" s="1521"/>
      <c r="BC355" s="417"/>
      <c r="BD355" s="417"/>
      <c r="BE355" s="417"/>
      <c r="BF355" s="417"/>
      <c r="BG355" s="417"/>
      <c r="BH355" s="417"/>
      <c r="BI355" s="417"/>
      <c r="BJ355" s="417"/>
    </row>
    <row r="356" spans="1:62" s="418" customFormat="1" ht="13.5" hidden="1" customHeight="1">
      <c r="A356" s="1504">
        <f>'F5 ESTUDIANTES PREVENCIÓN'!D349</f>
        <v>0</v>
      </c>
      <c r="B356" s="1504">
        <f>'F5 ESTUDIANTES PREVENCIÓN'!A349</f>
        <v>0</v>
      </c>
      <c r="C356" s="1511">
        <f>'F5 ESTUDIANTES PREVENCIÓN'!F349</f>
        <v>0</v>
      </c>
      <c r="D356" s="1512">
        <f>'F5 ESTUDIANTES PREVENCIÓN'!G349</f>
        <v>0</v>
      </c>
      <c r="E356" s="1504">
        <f>'F5 ESTUDIANTES PREVENCIÓN'!K349</f>
        <v>0</v>
      </c>
      <c r="F356" s="1504">
        <f>'F5 ESTUDIANTES PREVENCIÓN'!J349</f>
        <v>0</v>
      </c>
      <c r="G356" s="1513">
        <f>'F5 ESTUDIANTES PREVENCIÓN'!L349</f>
        <v>0</v>
      </c>
      <c r="H356" s="1504">
        <f>'F5 ESTUDIANTES PREVENCIÓN'!M349</f>
        <v>0</v>
      </c>
      <c r="I356" s="1514">
        <f>'F5 ESTUDIANTES PREVENCIÓN'!N349</f>
        <v>0</v>
      </c>
      <c r="J356" s="1514">
        <f>'F5 ESTUDIANTES PREVENCIÓN'!O349</f>
        <v>0</v>
      </c>
      <c r="K356" s="1514">
        <f>'F5 ESTUDIANTES PREVENCIÓN'!P349</f>
        <v>0</v>
      </c>
      <c r="L356" s="1515">
        <f>'F5 ESTUDIANTES PREVENCIÓN'!Q349</f>
        <v>0</v>
      </c>
      <c r="M356" s="1511">
        <f>'F5 ESTUDIANTES PREVENCIÓN'!R349</f>
        <v>0</v>
      </c>
      <c r="N356" s="1504">
        <f>'F5 ESTUDIANTES PREVENCIÓN'!T349</f>
        <v>0</v>
      </c>
      <c r="O356" s="1504">
        <f>'F5 ESTUDIANTES PREVENCIÓN'!U349</f>
        <v>0</v>
      </c>
      <c r="P356" s="1504">
        <f>'F5 ESTUDIANTES PREVENCIÓN'!V349</f>
        <v>0</v>
      </c>
      <c r="Q356" s="1504">
        <f>'F5 ESTUDIANTES PREVENCIÓN'!AU349</f>
        <v>0</v>
      </c>
      <c r="R356" s="1516"/>
      <c r="S356" s="1517"/>
      <c r="T356" s="1516"/>
      <c r="U356" s="1518"/>
      <c r="V356" s="1516"/>
      <c r="W356" s="1516"/>
      <c r="X356" s="1516"/>
      <c r="Y356" s="1516"/>
      <c r="Z356" s="1516"/>
      <c r="AA356" s="1516"/>
      <c r="AB356" s="1516"/>
      <c r="AC356" s="1516"/>
      <c r="AD356" s="1516"/>
      <c r="AE356" s="1516"/>
      <c r="AF356" s="1516"/>
      <c r="AG356" s="1516"/>
      <c r="AH356" s="1516"/>
      <c r="AI356" s="1516"/>
      <c r="AJ356" s="1516"/>
      <c r="AK356" s="1516"/>
      <c r="AL356" s="1516"/>
      <c r="AM356" s="1516"/>
      <c r="AN356" s="1516"/>
      <c r="AO356" s="1519">
        <f t="shared" si="46"/>
        <v>0</v>
      </c>
      <c r="AP356" s="1519">
        <f t="shared" si="51"/>
        <v>0</v>
      </c>
      <c r="AQ356" s="1520" t="str">
        <f t="shared" si="47"/>
        <v/>
      </c>
      <c r="AR356" s="1519">
        <f t="shared" si="48"/>
        <v>0</v>
      </c>
      <c r="AS356" s="1519">
        <f t="shared" si="52"/>
        <v>0</v>
      </c>
      <c r="AT356" s="1520" t="str">
        <f t="shared" si="49"/>
        <v/>
      </c>
      <c r="AU356" s="1519">
        <f t="shared" si="53"/>
        <v>0</v>
      </c>
      <c r="AV356" s="1519">
        <f t="shared" si="54"/>
        <v>0</v>
      </c>
      <c r="AW356" s="1520" t="str">
        <f t="shared" si="50"/>
        <v/>
      </c>
      <c r="AX356" s="1521"/>
      <c r="BC356" s="417"/>
      <c r="BD356" s="417"/>
      <c r="BE356" s="417"/>
      <c r="BF356" s="417"/>
      <c r="BG356" s="417"/>
      <c r="BH356" s="417"/>
      <c r="BI356" s="417"/>
      <c r="BJ356" s="417"/>
    </row>
    <row r="357" spans="1:62" s="418" customFormat="1" ht="13.5" hidden="1" customHeight="1">
      <c r="A357" s="1504">
        <f>'F5 ESTUDIANTES PREVENCIÓN'!D350</f>
        <v>0</v>
      </c>
      <c r="B357" s="1504">
        <f>'F5 ESTUDIANTES PREVENCIÓN'!A350</f>
        <v>0</v>
      </c>
      <c r="C357" s="1511">
        <f>'F5 ESTUDIANTES PREVENCIÓN'!F350</f>
        <v>0</v>
      </c>
      <c r="D357" s="1512">
        <f>'F5 ESTUDIANTES PREVENCIÓN'!G350</f>
        <v>0</v>
      </c>
      <c r="E357" s="1504">
        <f>'F5 ESTUDIANTES PREVENCIÓN'!K350</f>
        <v>0</v>
      </c>
      <c r="F357" s="1504">
        <f>'F5 ESTUDIANTES PREVENCIÓN'!J350</f>
        <v>0</v>
      </c>
      <c r="G357" s="1513">
        <f>'F5 ESTUDIANTES PREVENCIÓN'!L350</f>
        <v>0</v>
      </c>
      <c r="H357" s="1504">
        <f>'F5 ESTUDIANTES PREVENCIÓN'!M350</f>
        <v>0</v>
      </c>
      <c r="I357" s="1514">
        <f>'F5 ESTUDIANTES PREVENCIÓN'!N350</f>
        <v>0</v>
      </c>
      <c r="J357" s="1514">
        <f>'F5 ESTUDIANTES PREVENCIÓN'!O350</f>
        <v>0</v>
      </c>
      <c r="K357" s="1514">
        <f>'F5 ESTUDIANTES PREVENCIÓN'!P350</f>
        <v>0</v>
      </c>
      <c r="L357" s="1515">
        <f>'F5 ESTUDIANTES PREVENCIÓN'!Q350</f>
        <v>0</v>
      </c>
      <c r="M357" s="1511">
        <f>'F5 ESTUDIANTES PREVENCIÓN'!R350</f>
        <v>0</v>
      </c>
      <c r="N357" s="1504">
        <f>'F5 ESTUDIANTES PREVENCIÓN'!T350</f>
        <v>0</v>
      </c>
      <c r="O357" s="1504">
        <f>'F5 ESTUDIANTES PREVENCIÓN'!U350</f>
        <v>0</v>
      </c>
      <c r="P357" s="1504">
        <f>'F5 ESTUDIANTES PREVENCIÓN'!V350</f>
        <v>0</v>
      </c>
      <c r="Q357" s="1504">
        <f>'F5 ESTUDIANTES PREVENCIÓN'!AU350</f>
        <v>0</v>
      </c>
      <c r="R357" s="1516"/>
      <c r="S357" s="1517"/>
      <c r="T357" s="1516"/>
      <c r="U357" s="1518"/>
      <c r="V357" s="1516"/>
      <c r="W357" s="1516"/>
      <c r="X357" s="1516"/>
      <c r="Y357" s="1516"/>
      <c r="Z357" s="1516"/>
      <c r="AA357" s="1516"/>
      <c r="AB357" s="1516"/>
      <c r="AC357" s="1516"/>
      <c r="AD357" s="1516"/>
      <c r="AE357" s="1516"/>
      <c r="AF357" s="1516"/>
      <c r="AG357" s="1516"/>
      <c r="AH357" s="1516"/>
      <c r="AI357" s="1516"/>
      <c r="AJ357" s="1516"/>
      <c r="AK357" s="1516"/>
      <c r="AL357" s="1516"/>
      <c r="AM357" s="1516"/>
      <c r="AN357" s="1516"/>
      <c r="AO357" s="1519">
        <f t="shared" si="46"/>
        <v>0</v>
      </c>
      <c r="AP357" s="1519">
        <f t="shared" si="51"/>
        <v>0</v>
      </c>
      <c r="AQ357" s="1520" t="str">
        <f t="shared" si="47"/>
        <v/>
      </c>
      <c r="AR357" s="1519">
        <f t="shared" si="48"/>
        <v>0</v>
      </c>
      <c r="AS357" s="1519">
        <f t="shared" si="52"/>
        <v>0</v>
      </c>
      <c r="AT357" s="1520" t="str">
        <f t="shared" si="49"/>
        <v/>
      </c>
      <c r="AU357" s="1519">
        <f t="shared" si="53"/>
        <v>0</v>
      </c>
      <c r="AV357" s="1519">
        <f t="shared" si="54"/>
        <v>0</v>
      </c>
      <c r="AW357" s="1520" t="str">
        <f t="shared" si="50"/>
        <v/>
      </c>
      <c r="AX357" s="1521"/>
      <c r="BC357" s="417"/>
      <c r="BD357" s="417"/>
      <c r="BE357" s="417"/>
      <c r="BF357" s="417"/>
      <c r="BG357" s="417"/>
      <c r="BH357" s="417"/>
      <c r="BI357" s="417"/>
      <c r="BJ357" s="417"/>
    </row>
    <row r="358" spans="1:62" s="418" customFormat="1" ht="13.5" hidden="1" customHeight="1">
      <c r="A358" s="1504">
        <f>'F5 ESTUDIANTES PREVENCIÓN'!D351</f>
        <v>0</v>
      </c>
      <c r="B358" s="1504">
        <f>'F5 ESTUDIANTES PREVENCIÓN'!A351</f>
        <v>0</v>
      </c>
      <c r="C358" s="1511">
        <f>'F5 ESTUDIANTES PREVENCIÓN'!F351</f>
        <v>0</v>
      </c>
      <c r="D358" s="1512">
        <f>'F5 ESTUDIANTES PREVENCIÓN'!G351</f>
        <v>0</v>
      </c>
      <c r="E358" s="1504">
        <f>'F5 ESTUDIANTES PREVENCIÓN'!K351</f>
        <v>0</v>
      </c>
      <c r="F358" s="1504">
        <f>'F5 ESTUDIANTES PREVENCIÓN'!J351</f>
        <v>0</v>
      </c>
      <c r="G358" s="1513">
        <f>'F5 ESTUDIANTES PREVENCIÓN'!L351</f>
        <v>0</v>
      </c>
      <c r="H358" s="1504">
        <f>'F5 ESTUDIANTES PREVENCIÓN'!M351</f>
        <v>0</v>
      </c>
      <c r="I358" s="1514">
        <f>'F5 ESTUDIANTES PREVENCIÓN'!N351</f>
        <v>0</v>
      </c>
      <c r="J358" s="1514">
        <f>'F5 ESTUDIANTES PREVENCIÓN'!O351</f>
        <v>0</v>
      </c>
      <c r="K358" s="1514">
        <f>'F5 ESTUDIANTES PREVENCIÓN'!P351</f>
        <v>0</v>
      </c>
      <c r="L358" s="1515">
        <f>'F5 ESTUDIANTES PREVENCIÓN'!Q351</f>
        <v>0</v>
      </c>
      <c r="M358" s="1511">
        <f>'F5 ESTUDIANTES PREVENCIÓN'!R351</f>
        <v>0</v>
      </c>
      <c r="N358" s="1504">
        <f>'F5 ESTUDIANTES PREVENCIÓN'!T351</f>
        <v>0</v>
      </c>
      <c r="O358" s="1504">
        <f>'F5 ESTUDIANTES PREVENCIÓN'!U351</f>
        <v>0</v>
      </c>
      <c r="P358" s="1504">
        <f>'F5 ESTUDIANTES PREVENCIÓN'!V351</f>
        <v>0</v>
      </c>
      <c r="Q358" s="1504">
        <f>'F5 ESTUDIANTES PREVENCIÓN'!AU351</f>
        <v>0</v>
      </c>
      <c r="R358" s="1516"/>
      <c r="S358" s="1517"/>
      <c r="T358" s="1516"/>
      <c r="U358" s="1518"/>
      <c r="V358" s="1516"/>
      <c r="W358" s="1516"/>
      <c r="X358" s="1516"/>
      <c r="Y358" s="1516"/>
      <c r="Z358" s="1516"/>
      <c r="AA358" s="1516"/>
      <c r="AB358" s="1516"/>
      <c r="AC358" s="1516"/>
      <c r="AD358" s="1516"/>
      <c r="AE358" s="1516"/>
      <c r="AF358" s="1516"/>
      <c r="AG358" s="1516"/>
      <c r="AH358" s="1516"/>
      <c r="AI358" s="1516"/>
      <c r="AJ358" s="1516"/>
      <c r="AK358" s="1516"/>
      <c r="AL358" s="1516"/>
      <c r="AM358" s="1516"/>
      <c r="AN358" s="1516"/>
      <c r="AO358" s="1519">
        <f t="shared" si="46"/>
        <v>0</v>
      </c>
      <c r="AP358" s="1519">
        <f t="shared" si="51"/>
        <v>0</v>
      </c>
      <c r="AQ358" s="1520" t="str">
        <f t="shared" si="47"/>
        <v/>
      </c>
      <c r="AR358" s="1519">
        <f t="shared" si="48"/>
        <v>0</v>
      </c>
      <c r="AS358" s="1519">
        <f t="shared" si="52"/>
        <v>0</v>
      </c>
      <c r="AT358" s="1520" t="str">
        <f t="shared" si="49"/>
        <v/>
      </c>
      <c r="AU358" s="1519">
        <f t="shared" si="53"/>
        <v>0</v>
      </c>
      <c r="AV358" s="1519">
        <f t="shared" si="54"/>
        <v>0</v>
      </c>
      <c r="AW358" s="1520" t="str">
        <f t="shared" si="50"/>
        <v/>
      </c>
      <c r="AX358" s="1521"/>
      <c r="BC358" s="417"/>
      <c r="BD358" s="417"/>
      <c r="BE358" s="417"/>
      <c r="BF358" s="417"/>
      <c r="BG358" s="417"/>
      <c r="BH358" s="417"/>
      <c r="BI358" s="417"/>
      <c r="BJ358" s="417"/>
    </row>
    <row r="359" spans="1:62" s="418" customFormat="1" ht="13.5" hidden="1" customHeight="1">
      <c r="A359" s="1504">
        <f>'F5 ESTUDIANTES PREVENCIÓN'!D352</f>
        <v>0</v>
      </c>
      <c r="B359" s="1504">
        <f>'F5 ESTUDIANTES PREVENCIÓN'!A352</f>
        <v>0</v>
      </c>
      <c r="C359" s="1511">
        <f>'F5 ESTUDIANTES PREVENCIÓN'!F352</f>
        <v>0</v>
      </c>
      <c r="D359" s="1512">
        <f>'F5 ESTUDIANTES PREVENCIÓN'!G352</f>
        <v>0</v>
      </c>
      <c r="E359" s="1504">
        <f>'F5 ESTUDIANTES PREVENCIÓN'!K352</f>
        <v>0</v>
      </c>
      <c r="F359" s="1504">
        <f>'F5 ESTUDIANTES PREVENCIÓN'!J352</f>
        <v>0</v>
      </c>
      <c r="G359" s="1513">
        <f>'F5 ESTUDIANTES PREVENCIÓN'!L352</f>
        <v>0</v>
      </c>
      <c r="H359" s="1504">
        <f>'F5 ESTUDIANTES PREVENCIÓN'!M352</f>
        <v>0</v>
      </c>
      <c r="I359" s="1514">
        <f>'F5 ESTUDIANTES PREVENCIÓN'!N352</f>
        <v>0</v>
      </c>
      <c r="J359" s="1514">
        <f>'F5 ESTUDIANTES PREVENCIÓN'!O352</f>
        <v>0</v>
      </c>
      <c r="K359" s="1514">
        <f>'F5 ESTUDIANTES PREVENCIÓN'!P352</f>
        <v>0</v>
      </c>
      <c r="L359" s="1515">
        <f>'F5 ESTUDIANTES PREVENCIÓN'!Q352</f>
        <v>0</v>
      </c>
      <c r="M359" s="1511">
        <f>'F5 ESTUDIANTES PREVENCIÓN'!R352</f>
        <v>0</v>
      </c>
      <c r="N359" s="1504">
        <f>'F5 ESTUDIANTES PREVENCIÓN'!T352</f>
        <v>0</v>
      </c>
      <c r="O359" s="1504">
        <f>'F5 ESTUDIANTES PREVENCIÓN'!U352</f>
        <v>0</v>
      </c>
      <c r="P359" s="1504">
        <f>'F5 ESTUDIANTES PREVENCIÓN'!V352</f>
        <v>0</v>
      </c>
      <c r="Q359" s="1504">
        <f>'F5 ESTUDIANTES PREVENCIÓN'!AU352</f>
        <v>0</v>
      </c>
      <c r="R359" s="1516"/>
      <c r="S359" s="1517"/>
      <c r="T359" s="1516"/>
      <c r="U359" s="1518"/>
      <c r="V359" s="1516"/>
      <c r="W359" s="1516"/>
      <c r="X359" s="1516"/>
      <c r="Y359" s="1516"/>
      <c r="Z359" s="1516"/>
      <c r="AA359" s="1516"/>
      <c r="AB359" s="1516"/>
      <c r="AC359" s="1516"/>
      <c r="AD359" s="1516"/>
      <c r="AE359" s="1516"/>
      <c r="AF359" s="1516"/>
      <c r="AG359" s="1516"/>
      <c r="AH359" s="1516"/>
      <c r="AI359" s="1516"/>
      <c r="AJ359" s="1516"/>
      <c r="AK359" s="1516"/>
      <c r="AL359" s="1516"/>
      <c r="AM359" s="1516"/>
      <c r="AN359" s="1516"/>
      <c r="AO359" s="1519">
        <f t="shared" si="46"/>
        <v>0</v>
      </c>
      <c r="AP359" s="1519">
        <f t="shared" si="51"/>
        <v>0</v>
      </c>
      <c r="AQ359" s="1520" t="str">
        <f t="shared" si="47"/>
        <v/>
      </c>
      <c r="AR359" s="1519">
        <f t="shared" si="48"/>
        <v>0</v>
      </c>
      <c r="AS359" s="1519">
        <f t="shared" si="52"/>
        <v>0</v>
      </c>
      <c r="AT359" s="1520" t="str">
        <f t="shared" si="49"/>
        <v/>
      </c>
      <c r="AU359" s="1519">
        <f t="shared" si="53"/>
        <v>0</v>
      </c>
      <c r="AV359" s="1519">
        <f t="shared" si="54"/>
        <v>0</v>
      </c>
      <c r="AW359" s="1520" t="str">
        <f t="shared" si="50"/>
        <v/>
      </c>
      <c r="AX359" s="1521"/>
      <c r="BC359" s="417"/>
      <c r="BD359" s="417"/>
      <c r="BE359" s="417"/>
      <c r="BF359" s="417"/>
      <c r="BG359" s="417"/>
      <c r="BH359" s="417"/>
      <c r="BI359" s="417"/>
      <c r="BJ359" s="417"/>
    </row>
    <row r="360" spans="1:62" s="418" customFormat="1" ht="13.5" hidden="1" customHeight="1">
      <c r="A360" s="1504">
        <f>'F5 ESTUDIANTES PREVENCIÓN'!D353</f>
        <v>0</v>
      </c>
      <c r="B360" s="1504">
        <f>'F5 ESTUDIANTES PREVENCIÓN'!A353</f>
        <v>0</v>
      </c>
      <c r="C360" s="1511">
        <f>'F5 ESTUDIANTES PREVENCIÓN'!F353</f>
        <v>0</v>
      </c>
      <c r="D360" s="1512">
        <f>'F5 ESTUDIANTES PREVENCIÓN'!G353</f>
        <v>0</v>
      </c>
      <c r="E360" s="1504">
        <f>'F5 ESTUDIANTES PREVENCIÓN'!K353</f>
        <v>0</v>
      </c>
      <c r="F360" s="1504">
        <f>'F5 ESTUDIANTES PREVENCIÓN'!J353</f>
        <v>0</v>
      </c>
      <c r="G360" s="1513">
        <f>'F5 ESTUDIANTES PREVENCIÓN'!L353</f>
        <v>0</v>
      </c>
      <c r="H360" s="1504">
        <f>'F5 ESTUDIANTES PREVENCIÓN'!M353</f>
        <v>0</v>
      </c>
      <c r="I360" s="1514">
        <f>'F5 ESTUDIANTES PREVENCIÓN'!N353</f>
        <v>0</v>
      </c>
      <c r="J360" s="1514">
        <f>'F5 ESTUDIANTES PREVENCIÓN'!O353</f>
        <v>0</v>
      </c>
      <c r="K360" s="1514">
        <f>'F5 ESTUDIANTES PREVENCIÓN'!P353</f>
        <v>0</v>
      </c>
      <c r="L360" s="1515">
        <f>'F5 ESTUDIANTES PREVENCIÓN'!Q353</f>
        <v>0</v>
      </c>
      <c r="M360" s="1511">
        <f>'F5 ESTUDIANTES PREVENCIÓN'!R353</f>
        <v>0</v>
      </c>
      <c r="N360" s="1504">
        <f>'F5 ESTUDIANTES PREVENCIÓN'!T353</f>
        <v>0</v>
      </c>
      <c r="O360" s="1504">
        <f>'F5 ESTUDIANTES PREVENCIÓN'!U353</f>
        <v>0</v>
      </c>
      <c r="P360" s="1504">
        <f>'F5 ESTUDIANTES PREVENCIÓN'!V353</f>
        <v>0</v>
      </c>
      <c r="Q360" s="1504">
        <f>'F5 ESTUDIANTES PREVENCIÓN'!AU353</f>
        <v>0</v>
      </c>
      <c r="R360" s="1516"/>
      <c r="S360" s="1517"/>
      <c r="T360" s="1516"/>
      <c r="U360" s="1518"/>
      <c r="V360" s="1516"/>
      <c r="W360" s="1516"/>
      <c r="X360" s="1516"/>
      <c r="Y360" s="1516"/>
      <c r="Z360" s="1516"/>
      <c r="AA360" s="1516"/>
      <c r="AB360" s="1516"/>
      <c r="AC360" s="1516"/>
      <c r="AD360" s="1516"/>
      <c r="AE360" s="1516"/>
      <c r="AF360" s="1516"/>
      <c r="AG360" s="1516"/>
      <c r="AH360" s="1516"/>
      <c r="AI360" s="1516"/>
      <c r="AJ360" s="1516"/>
      <c r="AK360" s="1516"/>
      <c r="AL360" s="1516"/>
      <c r="AM360" s="1516"/>
      <c r="AN360" s="1516"/>
      <c r="AO360" s="1519">
        <f t="shared" si="46"/>
        <v>0</v>
      </c>
      <c r="AP360" s="1519">
        <f t="shared" si="51"/>
        <v>0</v>
      </c>
      <c r="AQ360" s="1520" t="str">
        <f t="shared" si="47"/>
        <v/>
      </c>
      <c r="AR360" s="1519">
        <f t="shared" si="48"/>
        <v>0</v>
      </c>
      <c r="AS360" s="1519">
        <f t="shared" si="52"/>
        <v>0</v>
      </c>
      <c r="AT360" s="1520" t="str">
        <f t="shared" si="49"/>
        <v/>
      </c>
      <c r="AU360" s="1519">
        <f t="shared" si="53"/>
        <v>0</v>
      </c>
      <c r="AV360" s="1519">
        <f t="shared" si="54"/>
        <v>0</v>
      </c>
      <c r="AW360" s="1520" t="str">
        <f t="shared" si="50"/>
        <v/>
      </c>
      <c r="AX360" s="1521"/>
      <c r="BC360" s="417"/>
      <c r="BD360" s="417"/>
      <c r="BE360" s="417"/>
      <c r="BF360" s="417"/>
      <c r="BG360" s="417"/>
      <c r="BH360" s="417"/>
      <c r="BI360" s="417"/>
      <c r="BJ360" s="417"/>
    </row>
    <row r="361" spans="1:62" s="418" customFormat="1" ht="13.5" hidden="1" customHeight="1">
      <c r="A361" s="1504">
        <f>'F5 ESTUDIANTES PREVENCIÓN'!D354</f>
        <v>0</v>
      </c>
      <c r="B361" s="1504">
        <f>'F5 ESTUDIANTES PREVENCIÓN'!A354</f>
        <v>0</v>
      </c>
      <c r="C361" s="1511">
        <f>'F5 ESTUDIANTES PREVENCIÓN'!F354</f>
        <v>0</v>
      </c>
      <c r="D361" s="1512">
        <f>'F5 ESTUDIANTES PREVENCIÓN'!G354</f>
        <v>0</v>
      </c>
      <c r="E361" s="1504">
        <f>'F5 ESTUDIANTES PREVENCIÓN'!K354</f>
        <v>0</v>
      </c>
      <c r="F361" s="1504">
        <f>'F5 ESTUDIANTES PREVENCIÓN'!J354</f>
        <v>0</v>
      </c>
      <c r="G361" s="1513">
        <f>'F5 ESTUDIANTES PREVENCIÓN'!L354</f>
        <v>0</v>
      </c>
      <c r="H361" s="1504">
        <f>'F5 ESTUDIANTES PREVENCIÓN'!M354</f>
        <v>0</v>
      </c>
      <c r="I361" s="1514">
        <f>'F5 ESTUDIANTES PREVENCIÓN'!N354</f>
        <v>0</v>
      </c>
      <c r="J361" s="1514">
        <f>'F5 ESTUDIANTES PREVENCIÓN'!O354</f>
        <v>0</v>
      </c>
      <c r="K361" s="1514">
        <f>'F5 ESTUDIANTES PREVENCIÓN'!P354</f>
        <v>0</v>
      </c>
      <c r="L361" s="1515">
        <f>'F5 ESTUDIANTES PREVENCIÓN'!Q354</f>
        <v>0</v>
      </c>
      <c r="M361" s="1511">
        <f>'F5 ESTUDIANTES PREVENCIÓN'!R354</f>
        <v>0</v>
      </c>
      <c r="N361" s="1504">
        <f>'F5 ESTUDIANTES PREVENCIÓN'!T354</f>
        <v>0</v>
      </c>
      <c r="O361" s="1504">
        <f>'F5 ESTUDIANTES PREVENCIÓN'!U354</f>
        <v>0</v>
      </c>
      <c r="P361" s="1504">
        <f>'F5 ESTUDIANTES PREVENCIÓN'!V354</f>
        <v>0</v>
      </c>
      <c r="Q361" s="1504">
        <f>'F5 ESTUDIANTES PREVENCIÓN'!AU354</f>
        <v>0</v>
      </c>
      <c r="R361" s="1516"/>
      <c r="S361" s="1517"/>
      <c r="T361" s="1516"/>
      <c r="U361" s="1518"/>
      <c r="V361" s="1516"/>
      <c r="W361" s="1516"/>
      <c r="X361" s="1516"/>
      <c r="Y361" s="1516"/>
      <c r="Z361" s="1516"/>
      <c r="AA361" s="1516"/>
      <c r="AB361" s="1516"/>
      <c r="AC361" s="1516"/>
      <c r="AD361" s="1516"/>
      <c r="AE361" s="1516"/>
      <c r="AF361" s="1516"/>
      <c r="AG361" s="1516"/>
      <c r="AH361" s="1516"/>
      <c r="AI361" s="1516"/>
      <c r="AJ361" s="1516"/>
      <c r="AK361" s="1516"/>
      <c r="AL361" s="1516"/>
      <c r="AM361" s="1516"/>
      <c r="AN361" s="1516"/>
      <c r="AO361" s="1519">
        <f t="shared" si="46"/>
        <v>0</v>
      </c>
      <c r="AP361" s="1519">
        <f t="shared" si="51"/>
        <v>0</v>
      </c>
      <c r="AQ361" s="1520" t="str">
        <f t="shared" si="47"/>
        <v/>
      </c>
      <c r="AR361" s="1519">
        <f t="shared" si="48"/>
        <v>0</v>
      </c>
      <c r="AS361" s="1519">
        <f t="shared" si="52"/>
        <v>0</v>
      </c>
      <c r="AT361" s="1520" t="str">
        <f t="shared" si="49"/>
        <v/>
      </c>
      <c r="AU361" s="1519">
        <f t="shared" si="53"/>
        <v>0</v>
      </c>
      <c r="AV361" s="1519">
        <f t="shared" si="54"/>
        <v>0</v>
      </c>
      <c r="AW361" s="1520" t="str">
        <f t="shared" si="50"/>
        <v/>
      </c>
      <c r="AX361" s="1521"/>
      <c r="BC361" s="417"/>
      <c r="BD361" s="417"/>
      <c r="BE361" s="417"/>
      <c r="BF361" s="417"/>
      <c r="BG361" s="417"/>
      <c r="BH361" s="417"/>
      <c r="BI361" s="417"/>
      <c r="BJ361" s="417"/>
    </row>
    <row r="362" spans="1:62" s="418" customFormat="1" ht="13.5" hidden="1" customHeight="1">
      <c r="A362" s="1504">
        <f>'F5 ESTUDIANTES PREVENCIÓN'!D355</f>
        <v>0</v>
      </c>
      <c r="B362" s="1504">
        <f>'F5 ESTUDIANTES PREVENCIÓN'!A355</f>
        <v>0</v>
      </c>
      <c r="C362" s="1511">
        <f>'F5 ESTUDIANTES PREVENCIÓN'!F355</f>
        <v>0</v>
      </c>
      <c r="D362" s="1512">
        <f>'F5 ESTUDIANTES PREVENCIÓN'!G355</f>
        <v>0</v>
      </c>
      <c r="E362" s="1504">
        <f>'F5 ESTUDIANTES PREVENCIÓN'!K355</f>
        <v>0</v>
      </c>
      <c r="F362" s="1504">
        <f>'F5 ESTUDIANTES PREVENCIÓN'!J355</f>
        <v>0</v>
      </c>
      <c r="G362" s="1513">
        <f>'F5 ESTUDIANTES PREVENCIÓN'!L355</f>
        <v>0</v>
      </c>
      <c r="H362" s="1504">
        <f>'F5 ESTUDIANTES PREVENCIÓN'!M355</f>
        <v>0</v>
      </c>
      <c r="I362" s="1514">
        <f>'F5 ESTUDIANTES PREVENCIÓN'!N355</f>
        <v>0</v>
      </c>
      <c r="J362" s="1514">
        <f>'F5 ESTUDIANTES PREVENCIÓN'!O355</f>
        <v>0</v>
      </c>
      <c r="K362" s="1514">
        <f>'F5 ESTUDIANTES PREVENCIÓN'!P355</f>
        <v>0</v>
      </c>
      <c r="L362" s="1515">
        <f>'F5 ESTUDIANTES PREVENCIÓN'!Q355</f>
        <v>0</v>
      </c>
      <c r="M362" s="1511">
        <f>'F5 ESTUDIANTES PREVENCIÓN'!R355</f>
        <v>0</v>
      </c>
      <c r="N362" s="1504">
        <f>'F5 ESTUDIANTES PREVENCIÓN'!T355</f>
        <v>0</v>
      </c>
      <c r="O362" s="1504">
        <f>'F5 ESTUDIANTES PREVENCIÓN'!U355</f>
        <v>0</v>
      </c>
      <c r="P362" s="1504">
        <f>'F5 ESTUDIANTES PREVENCIÓN'!V355</f>
        <v>0</v>
      </c>
      <c r="Q362" s="1504">
        <f>'F5 ESTUDIANTES PREVENCIÓN'!AU355</f>
        <v>0</v>
      </c>
      <c r="R362" s="1516"/>
      <c r="S362" s="1517"/>
      <c r="T362" s="1516"/>
      <c r="U362" s="1518"/>
      <c r="V362" s="1516"/>
      <c r="W362" s="1516"/>
      <c r="X362" s="1516"/>
      <c r="Y362" s="1516"/>
      <c r="Z362" s="1516"/>
      <c r="AA362" s="1516"/>
      <c r="AB362" s="1516"/>
      <c r="AC362" s="1516"/>
      <c r="AD362" s="1516"/>
      <c r="AE362" s="1516"/>
      <c r="AF362" s="1516"/>
      <c r="AG362" s="1516"/>
      <c r="AH362" s="1516"/>
      <c r="AI362" s="1516"/>
      <c r="AJ362" s="1516"/>
      <c r="AK362" s="1516"/>
      <c r="AL362" s="1516"/>
      <c r="AM362" s="1516"/>
      <c r="AN362" s="1516"/>
      <c r="AO362" s="1519">
        <f t="shared" si="46"/>
        <v>0</v>
      </c>
      <c r="AP362" s="1519">
        <f t="shared" si="51"/>
        <v>0</v>
      </c>
      <c r="AQ362" s="1520" t="str">
        <f t="shared" si="47"/>
        <v/>
      </c>
      <c r="AR362" s="1519">
        <f t="shared" si="48"/>
        <v>0</v>
      </c>
      <c r="AS362" s="1519">
        <f t="shared" si="52"/>
        <v>0</v>
      </c>
      <c r="AT362" s="1520" t="str">
        <f t="shared" si="49"/>
        <v/>
      </c>
      <c r="AU362" s="1519">
        <f t="shared" si="53"/>
        <v>0</v>
      </c>
      <c r="AV362" s="1519">
        <f t="shared" si="54"/>
        <v>0</v>
      </c>
      <c r="AW362" s="1520" t="str">
        <f t="shared" si="50"/>
        <v/>
      </c>
      <c r="AX362" s="1521"/>
      <c r="BC362" s="417"/>
      <c r="BD362" s="417"/>
      <c r="BE362" s="417"/>
      <c r="BF362" s="417"/>
      <c r="BG362" s="417"/>
      <c r="BH362" s="417"/>
      <c r="BI362" s="417"/>
      <c r="BJ362" s="417"/>
    </row>
    <row r="363" spans="1:62" s="418" customFormat="1" ht="13.5" hidden="1" customHeight="1">
      <c r="A363" s="1504">
        <f>'F5 ESTUDIANTES PREVENCIÓN'!D356</f>
        <v>0</v>
      </c>
      <c r="B363" s="1504">
        <f>'F5 ESTUDIANTES PREVENCIÓN'!A356</f>
        <v>0</v>
      </c>
      <c r="C363" s="1511">
        <f>'F5 ESTUDIANTES PREVENCIÓN'!F356</f>
        <v>0</v>
      </c>
      <c r="D363" s="1512">
        <f>'F5 ESTUDIANTES PREVENCIÓN'!G356</f>
        <v>0</v>
      </c>
      <c r="E363" s="1504">
        <f>'F5 ESTUDIANTES PREVENCIÓN'!K356</f>
        <v>0</v>
      </c>
      <c r="F363" s="1504">
        <f>'F5 ESTUDIANTES PREVENCIÓN'!J356</f>
        <v>0</v>
      </c>
      <c r="G363" s="1513">
        <f>'F5 ESTUDIANTES PREVENCIÓN'!L356</f>
        <v>0</v>
      </c>
      <c r="H363" s="1504">
        <f>'F5 ESTUDIANTES PREVENCIÓN'!M356</f>
        <v>0</v>
      </c>
      <c r="I363" s="1514">
        <f>'F5 ESTUDIANTES PREVENCIÓN'!N356</f>
        <v>0</v>
      </c>
      <c r="J363" s="1514">
        <f>'F5 ESTUDIANTES PREVENCIÓN'!O356</f>
        <v>0</v>
      </c>
      <c r="K363" s="1514">
        <f>'F5 ESTUDIANTES PREVENCIÓN'!P356</f>
        <v>0</v>
      </c>
      <c r="L363" s="1515">
        <f>'F5 ESTUDIANTES PREVENCIÓN'!Q356</f>
        <v>0</v>
      </c>
      <c r="M363" s="1511">
        <f>'F5 ESTUDIANTES PREVENCIÓN'!R356</f>
        <v>0</v>
      </c>
      <c r="N363" s="1504">
        <f>'F5 ESTUDIANTES PREVENCIÓN'!T356</f>
        <v>0</v>
      </c>
      <c r="O363" s="1504">
        <f>'F5 ESTUDIANTES PREVENCIÓN'!U356</f>
        <v>0</v>
      </c>
      <c r="P363" s="1504">
        <f>'F5 ESTUDIANTES PREVENCIÓN'!V356</f>
        <v>0</v>
      </c>
      <c r="Q363" s="1504">
        <f>'F5 ESTUDIANTES PREVENCIÓN'!AU356</f>
        <v>0</v>
      </c>
      <c r="R363" s="1516"/>
      <c r="S363" s="1517"/>
      <c r="T363" s="1516"/>
      <c r="U363" s="1518"/>
      <c r="V363" s="1516"/>
      <c r="W363" s="1516"/>
      <c r="X363" s="1516"/>
      <c r="Y363" s="1516"/>
      <c r="Z363" s="1516"/>
      <c r="AA363" s="1516"/>
      <c r="AB363" s="1516"/>
      <c r="AC363" s="1516"/>
      <c r="AD363" s="1516"/>
      <c r="AE363" s="1516"/>
      <c r="AF363" s="1516"/>
      <c r="AG363" s="1516"/>
      <c r="AH363" s="1516"/>
      <c r="AI363" s="1516"/>
      <c r="AJ363" s="1516"/>
      <c r="AK363" s="1516"/>
      <c r="AL363" s="1516"/>
      <c r="AM363" s="1516"/>
      <c r="AN363" s="1516"/>
      <c r="AO363" s="1519">
        <f t="shared" si="46"/>
        <v>0</v>
      </c>
      <c r="AP363" s="1519">
        <f t="shared" si="51"/>
        <v>0</v>
      </c>
      <c r="AQ363" s="1520" t="str">
        <f t="shared" si="47"/>
        <v/>
      </c>
      <c r="AR363" s="1519">
        <f t="shared" si="48"/>
        <v>0</v>
      </c>
      <c r="AS363" s="1519">
        <f t="shared" si="52"/>
        <v>0</v>
      </c>
      <c r="AT363" s="1520" t="str">
        <f t="shared" si="49"/>
        <v/>
      </c>
      <c r="AU363" s="1519">
        <f t="shared" si="53"/>
        <v>0</v>
      </c>
      <c r="AV363" s="1519">
        <f t="shared" si="54"/>
        <v>0</v>
      </c>
      <c r="AW363" s="1520" t="str">
        <f t="shared" si="50"/>
        <v/>
      </c>
      <c r="AX363" s="1521"/>
      <c r="BC363" s="417"/>
      <c r="BD363" s="417"/>
      <c r="BE363" s="417"/>
      <c r="BF363" s="417"/>
      <c r="BG363" s="417"/>
      <c r="BH363" s="417"/>
      <c r="BI363" s="417"/>
      <c r="BJ363" s="417"/>
    </row>
    <row r="364" spans="1:62" s="418" customFormat="1" ht="13.5" hidden="1" customHeight="1">
      <c r="A364" s="1504">
        <f>'F5 ESTUDIANTES PREVENCIÓN'!D357</f>
        <v>0</v>
      </c>
      <c r="B364" s="1504">
        <f>'F5 ESTUDIANTES PREVENCIÓN'!A357</f>
        <v>0</v>
      </c>
      <c r="C364" s="1511">
        <f>'F5 ESTUDIANTES PREVENCIÓN'!F357</f>
        <v>0</v>
      </c>
      <c r="D364" s="1512">
        <f>'F5 ESTUDIANTES PREVENCIÓN'!G357</f>
        <v>0</v>
      </c>
      <c r="E364" s="1504">
        <f>'F5 ESTUDIANTES PREVENCIÓN'!K357</f>
        <v>0</v>
      </c>
      <c r="F364" s="1504">
        <f>'F5 ESTUDIANTES PREVENCIÓN'!J357</f>
        <v>0</v>
      </c>
      <c r="G364" s="1513">
        <f>'F5 ESTUDIANTES PREVENCIÓN'!L357</f>
        <v>0</v>
      </c>
      <c r="H364" s="1504">
        <f>'F5 ESTUDIANTES PREVENCIÓN'!M357</f>
        <v>0</v>
      </c>
      <c r="I364" s="1514">
        <f>'F5 ESTUDIANTES PREVENCIÓN'!N357</f>
        <v>0</v>
      </c>
      <c r="J364" s="1514">
        <f>'F5 ESTUDIANTES PREVENCIÓN'!O357</f>
        <v>0</v>
      </c>
      <c r="K364" s="1514">
        <f>'F5 ESTUDIANTES PREVENCIÓN'!P357</f>
        <v>0</v>
      </c>
      <c r="L364" s="1515">
        <f>'F5 ESTUDIANTES PREVENCIÓN'!Q357</f>
        <v>0</v>
      </c>
      <c r="M364" s="1511">
        <f>'F5 ESTUDIANTES PREVENCIÓN'!R357</f>
        <v>0</v>
      </c>
      <c r="N364" s="1504">
        <f>'F5 ESTUDIANTES PREVENCIÓN'!T357</f>
        <v>0</v>
      </c>
      <c r="O364" s="1504">
        <f>'F5 ESTUDIANTES PREVENCIÓN'!U357</f>
        <v>0</v>
      </c>
      <c r="P364" s="1504">
        <f>'F5 ESTUDIANTES PREVENCIÓN'!V357</f>
        <v>0</v>
      </c>
      <c r="Q364" s="1504">
        <f>'F5 ESTUDIANTES PREVENCIÓN'!AU357</f>
        <v>0</v>
      </c>
      <c r="R364" s="1516"/>
      <c r="S364" s="1517"/>
      <c r="T364" s="1516"/>
      <c r="U364" s="1518"/>
      <c r="V364" s="1516"/>
      <c r="W364" s="1516"/>
      <c r="X364" s="1516"/>
      <c r="Y364" s="1516"/>
      <c r="Z364" s="1516"/>
      <c r="AA364" s="1516"/>
      <c r="AB364" s="1516"/>
      <c r="AC364" s="1516"/>
      <c r="AD364" s="1516"/>
      <c r="AE364" s="1516"/>
      <c r="AF364" s="1516"/>
      <c r="AG364" s="1516"/>
      <c r="AH364" s="1516"/>
      <c r="AI364" s="1516"/>
      <c r="AJ364" s="1516"/>
      <c r="AK364" s="1516"/>
      <c r="AL364" s="1516"/>
      <c r="AM364" s="1516"/>
      <c r="AN364" s="1516"/>
      <c r="AO364" s="1519">
        <f t="shared" si="46"/>
        <v>0</v>
      </c>
      <c r="AP364" s="1519">
        <f t="shared" si="51"/>
        <v>0</v>
      </c>
      <c r="AQ364" s="1520" t="str">
        <f t="shared" si="47"/>
        <v/>
      </c>
      <c r="AR364" s="1519">
        <f t="shared" si="48"/>
        <v>0</v>
      </c>
      <c r="AS364" s="1519">
        <f t="shared" si="52"/>
        <v>0</v>
      </c>
      <c r="AT364" s="1520" t="str">
        <f t="shared" si="49"/>
        <v/>
      </c>
      <c r="AU364" s="1519">
        <f t="shared" si="53"/>
        <v>0</v>
      </c>
      <c r="AV364" s="1519">
        <f t="shared" si="54"/>
        <v>0</v>
      </c>
      <c r="AW364" s="1520" t="str">
        <f t="shared" si="50"/>
        <v/>
      </c>
      <c r="AX364" s="1521"/>
      <c r="BC364" s="417"/>
      <c r="BD364" s="417"/>
      <c r="BE364" s="417"/>
      <c r="BF364" s="417"/>
      <c r="BG364" s="417"/>
      <c r="BH364" s="417"/>
      <c r="BI364" s="417"/>
      <c r="BJ364" s="417"/>
    </row>
    <row r="365" spans="1:62" s="418" customFormat="1" ht="13.5" hidden="1" customHeight="1">
      <c r="A365" s="1504">
        <f>'F5 ESTUDIANTES PREVENCIÓN'!D358</f>
        <v>0</v>
      </c>
      <c r="B365" s="1504">
        <f>'F5 ESTUDIANTES PREVENCIÓN'!A358</f>
        <v>0</v>
      </c>
      <c r="C365" s="1511">
        <f>'F5 ESTUDIANTES PREVENCIÓN'!F358</f>
        <v>0</v>
      </c>
      <c r="D365" s="1512">
        <f>'F5 ESTUDIANTES PREVENCIÓN'!G358</f>
        <v>0</v>
      </c>
      <c r="E365" s="1504">
        <f>'F5 ESTUDIANTES PREVENCIÓN'!K358</f>
        <v>0</v>
      </c>
      <c r="F365" s="1504">
        <f>'F5 ESTUDIANTES PREVENCIÓN'!J358</f>
        <v>0</v>
      </c>
      <c r="G365" s="1513">
        <f>'F5 ESTUDIANTES PREVENCIÓN'!L358</f>
        <v>0</v>
      </c>
      <c r="H365" s="1504">
        <f>'F5 ESTUDIANTES PREVENCIÓN'!M358</f>
        <v>0</v>
      </c>
      <c r="I365" s="1514">
        <f>'F5 ESTUDIANTES PREVENCIÓN'!N358</f>
        <v>0</v>
      </c>
      <c r="J365" s="1514">
        <f>'F5 ESTUDIANTES PREVENCIÓN'!O358</f>
        <v>0</v>
      </c>
      <c r="K365" s="1514">
        <f>'F5 ESTUDIANTES PREVENCIÓN'!P358</f>
        <v>0</v>
      </c>
      <c r="L365" s="1515">
        <f>'F5 ESTUDIANTES PREVENCIÓN'!Q358</f>
        <v>0</v>
      </c>
      <c r="M365" s="1511">
        <f>'F5 ESTUDIANTES PREVENCIÓN'!R358</f>
        <v>0</v>
      </c>
      <c r="N365" s="1504">
        <f>'F5 ESTUDIANTES PREVENCIÓN'!T358</f>
        <v>0</v>
      </c>
      <c r="O365" s="1504">
        <f>'F5 ESTUDIANTES PREVENCIÓN'!U358</f>
        <v>0</v>
      </c>
      <c r="P365" s="1504">
        <f>'F5 ESTUDIANTES PREVENCIÓN'!V358</f>
        <v>0</v>
      </c>
      <c r="Q365" s="1504">
        <f>'F5 ESTUDIANTES PREVENCIÓN'!AU358</f>
        <v>0</v>
      </c>
      <c r="R365" s="1516"/>
      <c r="S365" s="1517"/>
      <c r="T365" s="1516"/>
      <c r="U365" s="1518"/>
      <c r="V365" s="1516"/>
      <c r="W365" s="1516"/>
      <c r="X365" s="1516"/>
      <c r="Y365" s="1516"/>
      <c r="Z365" s="1516"/>
      <c r="AA365" s="1516"/>
      <c r="AB365" s="1516"/>
      <c r="AC365" s="1516"/>
      <c r="AD365" s="1516"/>
      <c r="AE365" s="1516"/>
      <c r="AF365" s="1516"/>
      <c r="AG365" s="1516"/>
      <c r="AH365" s="1516"/>
      <c r="AI365" s="1516"/>
      <c r="AJ365" s="1516"/>
      <c r="AK365" s="1516"/>
      <c r="AL365" s="1516"/>
      <c r="AM365" s="1516"/>
      <c r="AN365" s="1516"/>
      <c r="AO365" s="1519">
        <f t="shared" si="46"/>
        <v>0</v>
      </c>
      <c r="AP365" s="1519">
        <f t="shared" si="51"/>
        <v>0</v>
      </c>
      <c r="AQ365" s="1520" t="str">
        <f t="shared" si="47"/>
        <v/>
      </c>
      <c r="AR365" s="1519">
        <f t="shared" si="48"/>
        <v>0</v>
      </c>
      <c r="AS365" s="1519">
        <f t="shared" si="52"/>
        <v>0</v>
      </c>
      <c r="AT365" s="1520" t="str">
        <f t="shared" si="49"/>
        <v/>
      </c>
      <c r="AU365" s="1519">
        <f t="shared" si="53"/>
        <v>0</v>
      </c>
      <c r="AV365" s="1519">
        <f t="shared" si="54"/>
        <v>0</v>
      </c>
      <c r="AW365" s="1520" t="str">
        <f t="shared" si="50"/>
        <v/>
      </c>
      <c r="AX365" s="1521"/>
      <c r="BC365" s="417"/>
      <c r="BD365" s="417"/>
      <c r="BE365" s="417"/>
      <c r="BF365" s="417"/>
      <c r="BG365" s="417"/>
      <c r="BH365" s="417"/>
      <c r="BI365" s="417"/>
      <c r="BJ365" s="417"/>
    </row>
    <row r="366" spans="1:62" s="418" customFormat="1" ht="13.5" hidden="1" customHeight="1">
      <c r="A366" s="1504">
        <f>'F5 ESTUDIANTES PREVENCIÓN'!D359</f>
        <v>0</v>
      </c>
      <c r="B366" s="1504">
        <f>'F5 ESTUDIANTES PREVENCIÓN'!A359</f>
        <v>0</v>
      </c>
      <c r="C366" s="1511">
        <f>'F5 ESTUDIANTES PREVENCIÓN'!F359</f>
        <v>0</v>
      </c>
      <c r="D366" s="1512">
        <f>'F5 ESTUDIANTES PREVENCIÓN'!G359</f>
        <v>0</v>
      </c>
      <c r="E366" s="1504">
        <f>'F5 ESTUDIANTES PREVENCIÓN'!K359</f>
        <v>0</v>
      </c>
      <c r="F366" s="1504">
        <f>'F5 ESTUDIANTES PREVENCIÓN'!J359</f>
        <v>0</v>
      </c>
      <c r="G366" s="1513">
        <f>'F5 ESTUDIANTES PREVENCIÓN'!L359</f>
        <v>0</v>
      </c>
      <c r="H366" s="1504">
        <f>'F5 ESTUDIANTES PREVENCIÓN'!M359</f>
        <v>0</v>
      </c>
      <c r="I366" s="1514">
        <f>'F5 ESTUDIANTES PREVENCIÓN'!N359</f>
        <v>0</v>
      </c>
      <c r="J366" s="1514">
        <f>'F5 ESTUDIANTES PREVENCIÓN'!O359</f>
        <v>0</v>
      </c>
      <c r="K366" s="1514">
        <f>'F5 ESTUDIANTES PREVENCIÓN'!P359</f>
        <v>0</v>
      </c>
      <c r="L366" s="1515">
        <f>'F5 ESTUDIANTES PREVENCIÓN'!Q359</f>
        <v>0</v>
      </c>
      <c r="M366" s="1511">
        <f>'F5 ESTUDIANTES PREVENCIÓN'!R359</f>
        <v>0</v>
      </c>
      <c r="N366" s="1504">
        <f>'F5 ESTUDIANTES PREVENCIÓN'!T359</f>
        <v>0</v>
      </c>
      <c r="O366" s="1504">
        <f>'F5 ESTUDIANTES PREVENCIÓN'!U359</f>
        <v>0</v>
      </c>
      <c r="P366" s="1504">
        <f>'F5 ESTUDIANTES PREVENCIÓN'!V359</f>
        <v>0</v>
      </c>
      <c r="Q366" s="1504">
        <f>'F5 ESTUDIANTES PREVENCIÓN'!AU359</f>
        <v>0</v>
      </c>
      <c r="R366" s="1516"/>
      <c r="S366" s="1517"/>
      <c r="T366" s="1516"/>
      <c r="U366" s="1518"/>
      <c r="V366" s="1516"/>
      <c r="W366" s="1516"/>
      <c r="X366" s="1516"/>
      <c r="Y366" s="1516"/>
      <c r="Z366" s="1516"/>
      <c r="AA366" s="1516"/>
      <c r="AB366" s="1516"/>
      <c r="AC366" s="1516"/>
      <c r="AD366" s="1516"/>
      <c r="AE366" s="1516"/>
      <c r="AF366" s="1516"/>
      <c r="AG366" s="1516"/>
      <c r="AH366" s="1516"/>
      <c r="AI366" s="1516"/>
      <c r="AJ366" s="1516"/>
      <c r="AK366" s="1516"/>
      <c r="AL366" s="1516"/>
      <c r="AM366" s="1516"/>
      <c r="AN366" s="1516"/>
      <c r="AO366" s="1519">
        <f t="shared" si="46"/>
        <v>0</v>
      </c>
      <c r="AP366" s="1519">
        <f t="shared" si="51"/>
        <v>0</v>
      </c>
      <c r="AQ366" s="1520" t="str">
        <f t="shared" si="47"/>
        <v/>
      </c>
      <c r="AR366" s="1519">
        <f t="shared" si="48"/>
        <v>0</v>
      </c>
      <c r="AS366" s="1519">
        <f t="shared" si="52"/>
        <v>0</v>
      </c>
      <c r="AT366" s="1520" t="str">
        <f t="shared" si="49"/>
        <v/>
      </c>
      <c r="AU366" s="1519">
        <f t="shared" si="53"/>
        <v>0</v>
      </c>
      <c r="AV366" s="1519">
        <f t="shared" si="54"/>
        <v>0</v>
      </c>
      <c r="AW366" s="1520" t="str">
        <f t="shared" si="50"/>
        <v/>
      </c>
      <c r="AX366" s="1521"/>
      <c r="BC366" s="417"/>
      <c r="BD366" s="417"/>
      <c r="BE366" s="417"/>
      <c r="BF366" s="417"/>
      <c r="BG366" s="417"/>
      <c r="BH366" s="417"/>
      <c r="BI366" s="417"/>
      <c r="BJ366" s="417"/>
    </row>
    <row r="367" spans="1:62" s="418" customFormat="1" ht="13.5" hidden="1" customHeight="1">
      <c r="A367" s="1504">
        <f>'F5 ESTUDIANTES PREVENCIÓN'!D360</f>
        <v>0</v>
      </c>
      <c r="B367" s="1504">
        <f>'F5 ESTUDIANTES PREVENCIÓN'!A360</f>
        <v>0</v>
      </c>
      <c r="C367" s="1511">
        <f>'F5 ESTUDIANTES PREVENCIÓN'!F360</f>
        <v>0</v>
      </c>
      <c r="D367" s="1512">
        <f>'F5 ESTUDIANTES PREVENCIÓN'!G360</f>
        <v>0</v>
      </c>
      <c r="E367" s="1504">
        <f>'F5 ESTUDIANTES PREVENCIÓN'!K360</f>
        <v>0</v>
      </c>
      <c r="F367" s="1504">
        <f>'F5 ESTUDIANTES PREVENCIÓN'!J360</f>
        <v>0</v>
      </c>
      <c r="G367" s="1513">
        <f>'F5 ESTUDIANTES PREVENCIÓN'!L360</f>
        <v>0</v>
      </c>
      <c r="H367" s="1504">
        <f>'F5 ESTUDIANTES PREVENCIÓN'!M360</f>
        <v>0</v>
      </c>
      <c r="I367" s="1514">
        <f>'F5 ESTUDIANTES PREVENCIÓN'!N360</f>
        <v>0</v>
      </c>
      <c r="J367" s="1514">
        <f>'F5 ESTUDIANTES PREVENCIÓN'!O360</f>
        <v>0</v>
      </c>
      <c r="K367" s="1514">
        <f>'F5 ESTUDIANTES PREVENCIÓN'!P360</f>
        <v>0</v>
      </c>
      <c r="L367" s="1515">
        <f>'F5 ESTUDIANTES PREVENCIÓN'!Q360</f>
        <v>0</v>
      </c>
      <c r="M367" s="1511">
        <f>'F5 ESTUDIANTES PREVENCIÓN'!R360</f>
        <v>0</v>
      </c>
      <c r="N367" s="1504">
        <f>'F5 ESTUDIANTES PREVENCIÓN'!T360</f>
        <v>0</v>
      </c>
      <c r="O367" s="1504">
        <f>'F5 ESTUDIANTES PREVENCIÓN'!U360</f>
        <v>0</v>
      </c>
      <c r="P367" s="1504">
        <f>'F5 ESTUDIANTES PREVENCIÓN'!V360</f>
        <v>0</v>
      </c>
      <c r="Q367" s="1504">
        <f>'F5 ESTUDIANTES PREVENCIÓN'!AU360</f>
        <v>0</v>
      </c>
      <c r="R367" s="1516"/>
      <c r="S367" s="1517"/>
      <c r="T367" s="1516"/>
      <c r="U367" s="1518"/>
      <c r="V367" s="1516"/>
      <c r="W367" s="1516"/>
      <c r="X367" s="1516"/>
      <c r="Y367" s="1516"/>
      <c r="Z367" s="1516"/>
      <c r="AA367" s="1516"/>
      <c r="AB367" s="1516"/>
      <c r="AC367" s="1516"/>
      <c r="AD367" s="1516"/>
      <c r="AE367" s="1516"/>
      <c r="AF367" s="1516"/>
      <c r="AG367" s="1516"/>
      <c r="AH367" s="1516"/>
      <c r="AI367" s="1516"/>
      <c r="AJ367" s="1516"/>
      <c r="AK367" s="1516"/>
      <c r="AL367" s="1516"/>
      <c r="AM367" s="1516"/>
      <c r="AN367" s="1516"/>
      <c r="AO367" s="1519">
        <f t="shared" si="46"/>
        <v>0</v>
      </c>
      <c r="AP367" s="1519">
        <f t="shared" si="51"/>
        <v>0</v>
      </c>
      <c r="AQ367" s="1520" t="str">
        <f t="shared" si="47"/>
        <v/>
      </c>
      <c r="AR367" s="1519">
        <f t="shared" si="48"/>
        <v>0</v>
      </c>
      <c r="AS367" s="1519">
        <f t="shared" si="52"/>
        <v>0</v>
      </c>
      <c r="AT367" s="1520" t="str">
        <f t="shared" si="49"/>
        <v/>
      </c>
      <c r="AU367" s="1519">
        <f t="shared" si="53"/>
        <v>0</v>
      </c>
      <c r="AV367" s="1519">
        <f t="shared" si="54"/>
        <v>0</v>
      </c>
      <c r="AW367" s="1520" t="str">
        <f t="shared" si="50"/>
        <v/>
      </c>
      <c r="AX367" s="1521"/>
      <c r="BC367" s="417"/>
      <c r="BD367" s="417"/>
      <c r="BE367" s="417"/>
      <c r="BF367" s="417"/>
      <c r="BG367" s="417"/>
      <c r="BH367" s="417"/>
      <c r="BI367" s="417"/>
      <c r="BJ367" s="417"/>
    </row>
    <row r="368" spans="1:62" s="418" customFormat="1" ht="13.5" hidden="1" customHeight="1">
      <c r="A368" s="1504">
        <f>'F5 ESTUDIANTES PREVENCIÓN'!D361</f>
        <v>0</v>
      </c>
      <c r="B368" s="1504">
        <f>'F5 ESTUDIANTES PREVENCIÓN'!A361</f>
        <v>0</v>
      </c>
      <c r="C368" s="1511">
        <f>'F5 ESTUDIANTES PREVENCIÓN'!F361</f>
        <v>0</v>
      </c>
      <c r="D368" s="1512">
        <f>'F5 ESTUDIANTES PREVENCIÓN'!G361</f>
        <v>0</v>
      </c>
      <c r="E368" s="1504">
        <f>'F5 ESTUDIANTES PREVENCIÓN'!K361</f>
        <v>0</v>
      </c>
      <c r="F368" s="1504">
        <f>'F5 ESTUDIANTES PREVENCIÓN'!J361</f>
        <v>0</v>
      </c>
      <c r="G368" s="1513">
        <f>'F5 ESTUDIANTES PREVENCIÓN'!L361</f>
        <v>0</v>
      </c>
      <c r="H368" s="1504">
        <f>'F5 ESTUDIANTES PREVENCIÓN'!M361</f>
        <v>0</v>
      </c>
      <c r="I368" s="1514">
        <f>'F5 ESTUDIANTES PREVENCIÓN'!N361</f>
        <v>0</v>
      </c>
      <c r="J368" s="1514">
        <f>'F5 ESTUDIANTES PREVENCIÓN'!O361</f>
        <v>0</v>
      </c>
      <c r="K368" s="1514">
        <f>'F5 ESTUDIANTES PREVENCIÓN'!P361</f>
        <v>0</v>
      </c>
      <c r="L368" s="1515">
        <f>'F5 ESTUDIANTES PREVENCIÓN'!Q361</f>
        <v>0</v>
      </c>
      <c r="M368" s="1511">
        <f>'F5 ESTUDIANTES PREVENCIÓN'!R361</f>
        <v>0</v>
      </c>
      <c r="N368" s="1504">
        <f>'F5 ESTUDIANTES PREVENCIÓN'!T361</f>
        <v>0</v>
      </c>
      <c r="O368" s="1504">
        <f>'F5 ESTUDIANTES PREVENCIÓN'!U361</f>
        <v>0</v>
      </c>
      <c r="P368" s="1504">
        <f>'F5 ESTUDIANTES PREVENCIÓN'!V361</f>
        <v>0</v>
      </c>
      <c r="Q368" s="1504">
        <f>'F5 ESTUDIANTES PREVENCIÓN'!AU361</f>
        <v>0</v>
      </c>
      <c r="R368" s="1516"/>
      <c r="S368" s="1517"/>
      <c r="T368" s="1516"/>
      <c r="U368" s="1518"/>
      <c r="V368" s="1516"/>
      <c r="W368" s="1516"/>
      <c r="X368" s="1516"/>
      <c r="Y368" s="1516"/>
      <c r="Z368" s="1516"/>
      <c r="AA368" s="1516"/>
      <c r="AB368" s="1516"/>
      <c r="AC368" s="1516"/>
      <c r="AD368" s="1516"/>
      <c r="AE368" s="1516"/>
      <c r="AF368" s="1516"/>
      <c r="AG368" s="1516"/>
      <c r="AH368" s="1516"/>
      <c r="AI368" s="1516"/>
      <c r="AJ368" s="1516"/>
      <c r="AK368" s="1516"/>
      <c r="AL368" s="1516"/>
      <c r="AM368" s="1516"/>
      <c r="AN368" s="1516"/>
      <c r="AO368" s="1519">
        <f t="shared" si="46"/>
        <v>0</v>
      </c>
      <c r="AP368" s="1519">
        <f t="shared" si="51"/>
        <v>0</v>
      </c>
      <c r="AQ368" s="1520" t="str">
        <f t="shared" si="47"/>
        <v/>
      </c>
      <c r="AR368" s="1519">
        <f t="shared" si="48"/>
        <v>0</v>
      </c>
      <c r="AS368" s="1519">
        <f t="shared" si="52"/>
        <v>0</v>
      </c>
      <c r="AT368" s="1520" t="str">
        <f t="shared" si="49"/>
        <v/>
      </c>
      <c r="AU368" s="1519">
        <f t="shared" si="53"/>
        <v>0</v>
      </c>
      <c r="AV368" s="1519">
        <f t="shared" si="54"/>
        <v>0</v>
      </c>
      <c r="AW368" s="1520" t="str">
        <f t="shared" si="50"/>
        <v/>
      </c>
      <c r="AX368" s="1521"/>
      <c r="BC368" s="417"/>
      <c r="BD368" s="417"/>
      <c r="BE368" s="417"/>
      <c r="BF368" s="417"/>
      <c r="BG368" s="417"/>
      <c r="BH368" s="417"/>
      <c r="BI368" s="417"/>
      <c r="BJ368" s="417"/>
    </row>
    <row r="369" spans="1:62" s="418" customFormat="1" ht="13.5" hidden="1" customHeight="1">
      <c r="A369" s="1504">
        <f>'F5 ESTUDIANTES PREVENCIÓN'!D362</f>
        <v>0</v>
      </c>
      <c r="B369" s="1504">
        <f>'F5 ESTUDIANTES PREVENCIÓN'!A362</f>
        <v>0</v>
      </c>
      <c r="C369" s="1511">
        <f>'F5 ESTUDIANTES PREVENCIÓN'!F362</f>
        <v>0</v>
      </c>
      <c r="D369" s="1512">
        <f>'F5 ESTUDIANTES PREVENCIÓN'!G362</f>
        <v>0</v>
      </c>
      <c r="E369" s="1504">
        <f>'F5 ESTUDIANTES PREVENCIÓN'!K362</f>
        <v>0</v>
      </c>
      <c r="F369" s="1504">
        <f>'F5 ESTUDIANTES PREVENCIÓN'!J362</f>
        <v>0</v>
      </c>
      <c r="G369" s="1513">
        <f>'F5 ESTUDIANTES PREVENCIÓN'!L362</f>
        <v>0</v>
      </c>
      <c r="H369" s="1504">
        <f>'F5 ESTUDIANTES PREVENCIÓN'!M362</f>
        <v>0</v>
      </c>
      <c r="I369" s="1514">
        <f>'F5 ESTUDIANTES PREVENCIÓN'!N362</f>
        <v>0</v>
      </c>
      <c r="J369" s="1514">
        <f>'F5 ESTUDIANTES PREVENCIÓN'!O362</f>
        <v>0</v>
      </c>
      <c r="K369" s="1514">
        <f>'F5 ESTUDIANTES PREVENCIÓN'!P362</f>
        <v>0</v>
      </c>
      <c r="L369" s="1515">
        <f>'F5 ESTUDIANTES PREVENCIÓN'!Q362</f>
        <v>0</v>
      </c>
      <c r="M369" s="1511">
        <f>'F5 ESTUDIANTES PREVENCIÓN'!R362</f>
        <v>0</v>
      </c>
      <c r="N369" s="1504">
        <f>'F5 ESTUDIANTES PREVENCIÓN'!T362</f>
        <v>0</v>
      </c>
      <c r="O369" s="1504">
        <f>'F5 ESTUDIANTES PREVENCIÓN'!U362</f>
        <v>0</v>
      </c>
      <c r="P369" s="1504">
        <f>'F5 ESTUDIANTES PREVENCIÓN'!V362</f>
        <v>0</v>
      </c>
      <c r="Q369" s="1504">
        <f>'F5 ESTUDIANTES PREVENCIÓN'!AU362</f>
        <v>0</v>
      </c>
      <c r="R369" s="1516"/>
      <c r="S369" s="1517"/>
      <c r="T369" s="1516"/>
      <c r="U369" s="1518"/>
      <c r="V369" s="1516"/>
      <c r="W369" s="1516"/>
      <c r="X369" s="1516"/>
      <c r="Y369" s="1516"/>
      <c r="Z369" s="1516"/>
      <c r="AA369" s="1516"/>
      <c r="AB369" s="1516"/>
      <c r="AC369" s="1516"/>
      <c r="AD369" s="1516"/>
      <c r="AE369" s="1516"/>
      <c r="AF369" s="1516"/>
      <c r="AG369" s="1516"/>
      <c r="AH369" s="1516"/>
      <c r="AI369" s="1516"/>
      <c r="AJ369" s="1516"/>
      <c r="AK369" s="1516"/>
      <c r="AL369" s="1516"/>
      <c r="AM369" s="1516"/>
      <c r="AN369" s="1516"/>
      <c r="AO369" s="1519">
        <f t="shared" si="46"/>
        <v>0</v>
      </c>
      <c r="AP369" s="1519">
        <f t="shared" si="51"/>
        <v>0</v>
      </c>
      <c r="AQ369" s="1520" t="str">
        <f t="shared" si="47"/>
        <v/>
      </c>
      <c r="AR369" s="1519">
        <f t="shared" si="48"/>
        <v>0</v>
      </c>
      <c r="AS369" s="1519">
        <f t="shared" si="52"/>
        <v>0</v>
      </c>
      <c r="AT369" s="1520" t="str">
        <f t="shared" si="49"/>
        <v/>
      </c>
      <c r="AU369" s="1519">
        <f t="shared" si="53"/>
        <v>0</v>
      </c>
      <c r="AV369" s="1519">
        <f t="shared" si="54"/>
        <v>0</v>
      </c>
      <c r="AW369" s="1520" t="str">
        <f t="shared" si="50"/>
        <v/>
      </c>
      <c r="AX369" s="1521"/>
      <c r="BC369" s="417"/>
      <c r="BD369" s="417"/>
      <c r="BE369" s="417"/>
      <c r="BF369" s="417"/>
      <c r="BG369" s="417"/>
      <c r="BH369" s="417"/>
      <c r="BI369" s="417"/>
      <c r="BJ369" s="417"/>
    </row>
    <row r="370" spans="1:62" s="418" customFormat="1" ht="13.5" hidden="1" customHeight="1">
      <c r="A370" s="1504">
        <f>'F5 ESTUDIANTES PREVENCIÓN'!D363</f>
        <v>0</v>
      </c>
      <c r="B370" s="1504">
        <f>'F5 ESTUDIANTES PREVENCIÓN'!A363</f>
        <v>0</v>
      </c>
      <c r="C370" s="1511">
        <f>'F5 ESTUDIANTES PREVENCIÓN'!F363</f>
        <v>0</v>
      </c>
      <c r="D370" s="1512">
        <f>'F5 ESTUDIANTES PREVENCIÓN'!G363</f>
        <v>0</v>
      </c>
      <c r="E370" s="1504">
        <f>'F5 ESTUDIANTES PREVENCIÓN'!K363</f>
        <v>0</v>
      </c>
      <c r="F370" s="1504">
        <f>'F5 ESTUDIANTES PREVENCIÓN'!J363</f>
        <v>0</v>
      </c>
      <c r="G370" s="1513">
        <f>'F5 ESTUDIANTES PREVENCIÓN'!L363</f>
        <v>0</v>
      </c>
      <c r="H370" s="1504">
        <f>'F5 ESTUDIANTES PREVENCIÓN'!M363</f>
        <v>0</v>
      </c>
      <c r="I370" s="1514">
        <f>'F5 ESTUDIANTES PREVENCIÓN'!N363</f>
        <v>0</v>
      </c>
      <c r="J370" s="1514">
        <f>'F5 ESTUDIANTES PREVENCIÓN'!O363</f>
        <v>0</v>
      </c>
      <c r="K370" s="1514">
        <f>'F5 ESTUDIANTES PREVENCIÓN'!P363</f>
        <v>0</v>
      </c>
      <c r="L370" s="1515">
        <f>'F5 ESTUDIANTES PREVENCIÓN'!Q363</f>
        <v>0</v>
      </c>
      <c r="M370" s="1511">
        <f>'F5 ESTUDIANTES PREVENCIÓN'!R363</f>
        <v>0</v>
      </c>
      <c r="N370" s="1504">
        <f>'F5 ESTUDIANTES PREVENCIÓN'!T363</f>
        <v>0</v>
      </c>
      <c r="O370" s="1504">
        <f>'F5 ESTUDIANTES PREVENCIÓN'!U363</f>
        <v>0</v>
      </c>
      <c r="P370" s="1504">
        <f>'F5 ESTUDIANTES PREVENCIÓN'!V363</f>
        <v>0</v>
      </c>
      <c r="Q370" s="1504">
        <f>'F5 ESTUDIANTES PREVENCIÓN'!AU363</f>
        <v>0</v>
      </c>
      <c r="R370" s="1516"/>
      <c r="S370" s="1517"/>
      <c r="T370" s="1516"/>
      <c r="U370" s="1518"/>
      <c r="V370" s="1516"/>
      <c r="W370" s="1516"/>
      <c r="X370" s="1516"/>
      <c r="Y370" s="1516"/>
      <c r="Z370" s="1516"/>
      <c r="AA370" s="1516"/>
      <c r="AB370" s="1516"/>
      <c r="AC370" s="1516"/>
      <c r="AD370" s="1516"/>
      <c r="AE370" s="1516"/>
      <c r="AF370" s="1516"/>
      <c r="AG370" s="1516"/>
      <c r="AH370" s="1516"/>
      <c r="AI370" s="1516"/>
      <c r="AJ370" s="1516"/>
      <c r="AK370" s="1516"/>
      <c r="AL370" s="1516"/>
      <c r="AM370" s="1516"/>
      <c r="AN370" s="1516"/>
      <c r="AO370" s="1519">
        <f t="shared" si="46"/>
        <v>0</v>
      </c>
      <c r="AP370" s="1519">
        <f t="shared" si="51"/>
        <v>0</v>
      </c>
      <c r="AQ370" s="1520" t="str">
        <f t="shared" si="47"/>
        <v/>
      </c>
      <c r="AR370" s="1519">
        <f t="shared" si="48"/>
        <v>0</v>
      </c>
      <c r="AS370" s="1519">
        <f t="shared" si="52"/>
        <v>0</v>
      </c>
      <c r="AT370" s="1520" t="str">
        <f t="shared" si="49"/>
        <v/>
      </c>
      <c r="AU370" s="1519">
        <f t="shared" si="53"/>
        <v>0</v>
      </c>
      <c r="AV370" s="1519">
        <f t="shared" si="54"/>
        <v>0</v>
      </c>
      <c r="AW370" s="1520" t="str">
        <f t="shared" si="50"/>
        <v/>
      </c>
      <c r="AX370" s="1521"/>
      <c r="BC370" s="417"/>
      <c r="BD370" s="417"/>
      <c r="BE370" s="417"/>
      <c r="BF370" s="417"/>
      <c r="BG370" s="417"/>
      <c r="BH370" s="417"/>
      <c r="BI370" s="417"/>
      <c r="BJ370" s="417"/>
    </row>
    <row r="371" spans="1:62" s="418" customFormat="1" ht="13.5" hidden="1" customHeight="1">
      <c r="A371" s="1504">
        <f>'F5 ESTUDIANTES PREVENCIÓN'!D364</f>
        <v>0</v>
      </c>
      <c r="B371" s="1504">
        <f>'F5 ESTUDIANTES PREVENCIÓN'!A364</f>
        <v>0</v>
      </c>
      <c r="C371" s="1511">
        <f>'F5 ESTUDIANTES PREVENCIÓN'!F364</f>
        <v>0</v>
      </c>
      <c r="D371" s="1512">
        <f>'F5 ESTUDIANTES PREVENCIÓN'!G364</f>
        <v>0</v>
      </c>
      <c r="E371" s="1504">
        <f>'F5 ESTUDIANTES PREVENCIÓN'!K364</f>
        <v>0</v>
      </c>
      <c r="F371" s="1504">
        <f>'F5 ESTUDIANTES PREVENCIÓN'!J364</f>
        <v>0</v>
      </c>
      <c r="G371" s="1513">
        <f>'F5 ESTUDIANTES PREVENCIÓN'!L364</f>
        <v>0</v>
      </c>
      <c r="H371" s="1504">
        <f>'F5 ESTUDIANTES PREVENCIÓN'!M364</f>
        <v>0</v>
      </c>
      <c r="I371" s="1514">
        <f>'F5 ESTUDIANTES PREVENCIÓN'!N364</f>
        <v>0</v>
      </c>
      <c r="J371" s="1514">
        <f>'F5 ESTUDIANTES PREVENCIÓN'!O364</f>
        <v>0</v>
      </c>
      <c r="K371" s="1514">
        <f>'F5 ESTUDIANTES PREVENCIÓN'!P364</f>
        <v>0</v>
      </c>
      <c r="L371" s="1515">
        <f>'F5 ESTUDIANTES PREVENCIÓN'!Q364</f>
        <v>0</v>
      </c>
      <c r="M371" s="1511">
        <f>'F5 ESTUDIANTES PREVENCIÓN'!R364</f>
        <v>0</v>
      </c>
      <c r="N371" s="1504">
        <f>'F5 ESTUDIANTES PREVENCIÓN'!T364</f>
        <v>0</v>
      </c>
      <c r="O371" s="1504">
        <f>'F5 ESTUDIANTES PREVENCIÓN'!U364</f>
        <v>0</v>
      </c>
      <c r="P371" s="1504">
        <f>'F5 ESTUDIANTES PREVENCIÓN'!V364</f>
        <v>0</v>
      </c>
      <c r="Q371" s="1504">
        <f>'F5 ESTUDIANTES PREVENCIÓN'!AU364</f>
        <v>0</v>
      </c>
      <c r="R371" s="1516"/>
      <c r="S371" s="1517"/>
      <c r="T371" s="1516"/>
      <c r="U371" s="1518"/>
      <c r="V371" s="1516"/>
      <c r="W371" s="1516"/>
      <c r="X371" s="1516"/>
      <c r="Y371" s="1516"/>
      <c r="Z371" s="1516"/>
      <c r="AA371" s="1516"/>
      <c r="AB371" s="1516"/>
      <c r="AC371" s="1516"/>
      <c r="AD371" s="1516"/>
      <c r="AE371" s="1516"/>
      <c r="AF371" s="1516"/>
      <c r="AG371" s="1516"/>
      <c r="AH371" s="1516"/>
      <c r="AI371" s="1516"/>
      <c r="AJ371" s="1516"/>
      <c r="AK371" s="1516"/>
      <c r="AL371" s="1516"/>
      <c r="AM371" s="1516"/>
      <c r="AN371" s="1516"/>
      <c r="AO371" s="1519">
        <f t="shared" si="46"/>
        <v>0</v>
      </c>
      <c r="AP371" s="1519">
        <f t="shared" si="51"/>
        <v>0</v>
      </c>
      <c r="AQ371" s="1520" t="str">
        <f t="shared" si="47"/>
        <v/>
      </c>
      <c r="AR371" s="1519">
        <f t="shared" si="48"/>
        <v>0</v>
      </c>
      <c r="AS371" s="1519">
        <f t="shared" si="52"/>
        <v>0</v>
      </c>
      <c r="AT371" s="1520" t="str">
        <f t="shared" si="49"/>
        <v/>
      </c>
      <c r="AU371" s="1519">
        <f t="shared" si="53"/>
        <v>0</v>
      </c>
      <c r="AV371" s="1519">
        <f t="shared" si="54"/>
        <v>0</v>
      </c>
      <c r="AW371" s="1520" t="str">
        <f t="shared" si="50"/>
        <v/>
      </c>
      <c r="AX371" s="1521"/>
      <c r="BC371" s="417"/>
      <c r="BD371" s="417"/>
      <c r="BE371" s="417"/>
      <c r="BF371" s="417"/>
      <c r="BG371" s="417"/>
      <c r="BH371" s="417"/>
      <c r="BI371" s="417"/>
      <c r="BJ371" s="417"/>
    </row>
    <row r="372" spans="1:62" s="418" customFormat="1" ht="13.5" hidden="1" customHeight="1">
      <c r="A372" s="1504">
        <f>'F5 ESTUDIANTES PREVENCIÓN'!D365</f>
        <v>0</v>
      </c>
      <c r="B372" s="1504">
        <f>'F5 ESTUDIANTES PREVENCIÓN'!A365</f>
        <v>0</v>
      </c>
      <c r="C372" s="1511">
        <f>'F5 ESTUDIANTES PREVENCIÓN'!F365</f>
        <v>0</v>
      </c>
      <c r="D372" s="1512">
        <f>'F5 ESTUDIANTES PREVENCIÓN'!G365</f>
        <v>0</v>
      </c>
      <c r="E372" s="1504">
        <f>'F5 ESTUDIANTES PREVENCIÓN'!K365</f>
        <v>0</v>
      </c>
      <c r="F372" s="1504">
        <f>'F5 ESTUDIANTES PREVENCIÓN'!J365</f>
        <v>0</v>
      </c>
      <c r="G372" s="1513">
        <f>'F5 ESTUDIANTES PREVENCIÓN'!L365</f>
        <v>0</v>
      </c>
      <c r="H372" s="1504">
        <f>'F5 ESTUDIANTES PREVENCIÓN'!M365</f>
        <v>0</v>
      </c>
      <c r="I372" s="1514">
        <f>'F5 ESTUDIANTES PREVENCIÓN'!N365</f>
        <v>0</v>
      </c>
      <c r="J372" s="1514">
        <f>'F5 ESTUDIANTES PREVENCIÓN'!O365</f>
        <v>0</v>
      </c>
      <c r="K372" s="1514">
        <f>'F5 ESTUDIANTES PREVENCIÓN'!P365</f>
        <v>0</v>
      </c>
      <c r="L372" s="1515">
        <f>'F5 ESTUDIANTES PREVENCIÓN'!Q365</f>
        <v>0</v>
      </c>
      <c r="M372" s="1511">
        <f>'F5 ESTUDIANTES PREVENCIÓN'!R365</f>
        <v>0</v>
      </c>
      <c r="N372" s="1504">
        <f>'F5 ESTUDIANTES PREVENCIÓN'!T365</f>
        <v>0</v>
      </c>
      <c r="O372" s="1504">
        <f>'F5 ESTUDIANTES PREVENCIÓN'!U365</f>
        <v>0</v>
      </c>
      <c r="P372" s="1504">
        <f>'F5 ESTUDIANTES PREVENCIÓN'!V365</f>
        <v>0</v>
      </c>
      <c r="Q372" s="1504">
        <f>'F5 ESTUDIANTES PREVENCIÓN'!AU365</f>
        <v>0</v>
      </c>
      <c r="R372" s="1516"/>
      <c r="S372" s="1517"/>
      <c r="T372" s="1516"/>
      <c r="U372" s="1518"/>
      <c r="V372" s="1516"/>
      <c r="W372" s="1516"/>
      <c r="X372" s="1516"/>
      <c r="Y372" s="1516"/>
      <c r="Z372" s="1516"/>
      <c r="AA372" s="1516"/>
      <c r="AB372" s="1516"/>
      <c r="AC372" s="1516"/>
      <c r="AD372" s="1516"/>
      <c r="AE372" s="1516"/>
      <c r="AF372" s="1516"/>
      <c r="AG372" s="1516"/>
      <c r="AH372" s="1516"/>
      <c r="AI372" s="1516"/>
      <c r="AJ372" s="1516"/>
      <c r="AK372" s="1516"/>
      <c r="AL372" s="1516"/>
      <c r="AM372" s="1516"/>
      <c r="AN372" s="1516"/>
      <c r="AO372" s="1519">
        <f t="shared" si="46"/>
        <v>0</v>
      </c>
      <c r="AP372" s="1519">
        <f t="shared" si="51"/>
        <v>0</v>
      </c>
      <c r="AQ372" s="1520" t="str">
        <f t="shared" si="47"/>
        <v/>
      </c>
      <c r="AR372" s="1519">
        <f t="shared" si="48"/>
        <v>0</v>
      </c>
      <c r="AS372" s="1519">
        <f t="shared" si="52"/>
        <v>0</v>
      </c>
      <c r="AT372" s="1520" t="str">
        <f t="shared" si="49"/>
        <v/>
      </c>
      <c r="AU372" s="1519">
        <f t="shared" si="53"/>
        <v>0</v>
      </c>
      <c r="AV372" s="1519">
        <f t="shared" si="54"/>
        <v>0</v>
      </c>
      <c r="AW372" s="1520" t="str">
        <f t="shared" si="50"/>
        <v/>
      </c>
      <c r="AX372" s="1521"/>
      <c r="BC372" s="417"/>
      <c r="BD372" s="417"/>
      <c r="BE372" s="417"/>
      <c r="BF372" s="417"/>
      <c r="BG372" s="417"/>
      <c r="BH372" s="417"/>
      <c r="BI372" s="417"/>
      <c r="BJ372" s="417"/>
    </row>
    <row r="373" spans="1:62" s="418" customFormat="1" ht="13.5" hidden="1" customHeight="1">
      <c r="A373" s="1504">
        <f>'F5 ESTUDIANTES PREVENCIÓN'!D366</f>
        <v>0</v>
      </c>
      <c r="B373" s="1504">
        <f>'F5 ESTUDIANTES PREVENCIÓN'!A366</f>
        <v>0</v>
      </c>
      <c r="C373" s="1511">
        <f>'F5 ESTUDIANTES PREVENCIÓN'!F366</f>
        <v>0</v>
      </c>
      <c r="D373" s="1512">
        <f>'F5 ESTUDIANTES PREVENCIÓN'!G366</f>
        <v>0</v>
      </c>
      <c r="E373" s="1504">
        <f>'F5 ESTUDIANTES PREVENCIÓN'!K366</f>
        <v>0</v>
      </c>
      <c r="F373" s="1504">
        <f>'F5 ESTUDIANTES PREVENCIÓN'!J366</f>
        <v>0</v>
      </c>
      <c r="G373" s="1513">
        <f>'F5 ESTUDIANTES PREVENCIÓN'!L366</f>
        <v>0</v>
      </c>
      <c r="H373" s="1504">
        <f>'F5 ESTUDIANTES PREVENCIÓN'!M366</f>
        <v>0</v>
      </c>
      <c r="I373" s="1514">
        <f>'F5 ESTUDIANTES PREVENCIÓN'!N366</f>
        <v>0</v>
      </c>
      <c r="J373" s="1514">
        <f>'F5 ESTUDIANTES PREVENCIÓN'!O366</f>
        <v>0</v>
      </c>
      <c r="K373" s="1514">
        <f>'F5 ESTUDIANTES PREVENCIÓN'!P366</f>
        <v>0</v>
      </c>
      <c r="L373" s="1515">
        <f>'F5 ESTUDIANTES PREVENCIÓN'!Q366</f>
        <v>0</v>
      </c>
      <c r="M373" s="1511">
        <f>'F5 ESTUDIANTES PREVENCIÓN'!R366</f>
        <v>0</v>
      </c>
      <c r="N373" s="1504">
        <f>'F5 ESTUDIANTES PREVENCIÓN'!T366</f>
        <v>0</v>
      </c>
      <c r="O373" s="1504">
        <f>'F5 ESTUDIANTES PREVENCIÓN'!U366</f>
        <v>0</v>
      </c>
      <c r="P373" s="1504">
        <f>'F5 ESTUDIANTES PREVENCIÓN'!V366</f>
        <v>0</v>
      </c>
      <c r="Q373" s="1504">
        <f>'F5 ESTUDIANTES PREVENCIÓN'!AU366</f>
        <v>0</v>
      </c>
      <c r="R373" s="1516"/>
      <c r="S373" s="1517"/>
      <c r="T373" s="1516"/>
      <c r="U373" s="1518"/>
      <c r="V373" s="1516"/>
      <c r="W373" s="1516"/>
      <c r="X373" s="1516"/>
      <c r="Y373" s="1516"/>
      <c r="Z373" s="1516"/>
      <c r="AA373" s="1516"/>
      <c r="AB373" s="1516"/>
      <c r="AC373" s="1516"/>
      <c r="AD373" s="1516"/>
      <c r="AE373" s="1516"/>
      <c r="AF373" s="1516"/>
      <c r="AG373" s="1516"/>
      <c r="AH373" s="1516"/>
      <c r="AI373" s="1516"/>
      <c r="AJ373" s="1516"/>
      <c r="AK373" s="1516"/>
      <c r="AL373" s="1516"/>
      <c r="AM373" s="1516"/>
      <c r="AN373" s="1516"/>
      <c r="AO373" s="1519">
        <f t="shared" si="46"/>
        <v>0</v>
      </c>
      <c r="AP373" s="1519">
        <f t="shared" si="51"/>
        <v>0</v>
      </c>
      <c r="AQ373" s="1520" t="str">
        <f t="shared" si="47"/>
        <v/>
      </c>
      <c r="AR373" s="1519">
        <f t="shared" si="48"/>
        <v>0</v>
      </c>
      <c r="AS373" s="1519">
        <f t="shared" si="52"/>
        <v>0</v>
      </c>
      <c r="AT373" s="1520" t="str">
        <f t="shared" si="49"/>
        <v/>
      </c>
      <c r="AU373" s="1519">
        <f t="shared" si="53"/>
        <v>0</v>
      </c>
      <c r="AV373" s="1519">
        <f t="shared" si="54"/>
        <v>0</v>
      </c>
      <c r="AW373" s="1520" t="str">
        <f t="shared" si="50"/>
        <v/>
      </c>
      <c r="AX373" s="1521"/>
      <c r="BC373" s="417"/>
      <c r="BD373" s="417"/>
      <c r="BE373" s="417"/>
      <c r="BF373" s="417"/>
      <c r="BG373" s="417"/>
      <c r="BH373" s="417"/>
      <c r="BI373" s="417"/>
      <c r="BJ373" s="417"/>
    </row>
    <row r="374" spans="1:62" s="418" customFormat="1" ht="13.5" hidden="1" customHeight="1">
      <c r="A374" s="1504">
        <f>'F5 ESTUDIANTES PREVENCIÓN'!D367</f>
        <v>0</v>
      </c>
      <c r="B374" s="1504">
        <f>'F5 ESTUDIANTES PREVENCIÓN'!A367</f>
        <v>0</v>
      </c>
      <c r="C374" s="1511">
        <f>'F5 ESTUDIANTES PREVENCIÓN'!F367</f>
        <v>0</v>
      </c>
      <c r="D374" s="1512">
        <f>'F5 ESTUDIANTES PREVENCIÓN'!G367</f>
        <v>0</v>
      </c>
      <c r="E374" s="1504">
        <f>'F5 ESTUDIANTES PREVENCIÓN'!K367</f>
        <v>0</v>
      </c>
      <c r="F374" s="1504">
        <f>'F5 ESTUDIANTES PREVENCIÓN'!J367</f>
        <v>0</v>
      </c>
      <c r="G374" s="1513">
        <f>'F5 ESTUDIANTES PREVENCIÓN'!L367</f>
        <v>0</v>
      </c>
      <c r="H374" s="1504">
        <f>'F5 ESTUDIANTES PREVENCIÓN'!M367</f>
        <v>0</v>
      </c>
      <c r="I374" s="1514">
        <f>'F5 ESTUDIANTES PREVENCIÓN'!N367</f>
        <v>0</v>
      </c>
      <c r="J374" s="1514">
        <f>'F5 ESTUDIANTES PREVENCIÓN'!O367</f>
        <v>0</v>
      </c>
      <c r="K374" s="1514">
        <f>'F5 ESTUDIANTES PREVENCIÓN'!P367</f>
        <v>0</v>
      </c>
      <c r="L374" s="1515">
        <f>'F5 ESTUDIANTES PREVENCIÓN'!Q367</f>
        <v>0</v>
      </c>
      <c r="M374" s="1511">
        <f>'F5 ESTUDIANTES PREVENCIÓN'!R367</f>
        <v>0</v>
      </c>
      <c r="N374" s="1504">
        <f>'F5 ESTUDIANTES PREVENCIÓN'!T367</f>
        <v>0</v>
      </c>
      <c r="O374" s="1504">
        <f>'F5 ESTUDIANTES PREVENCIÓN'!U367</f>
        <v>0</v>
      </c>
      <c r="P374" s="1504">
        <f>'F5 ESTUDIANTES PREVENCIÓN'!V367</f>
        <v>0</v>
      </c>
      <c r="Q374" s="1504">
        <f>'F5 ESTUDIANTES PREVENCIÓN'!AU367</f>
        <v>0</v>
      </c>
      <c r="R374" s="1516"/>
      <c r="S374" s="1517"/>
      <c r="T374" s="1516"/>
      <c r="U374" s="1518"/>
      <c r="V374" s="1516"/>
      <c r="W374" s="1516"/>
      <c r="X374" s="1516"/>
      <c r="Y374" s="1516"/>
      <c r="Z374" s="1516"/>
      <c r="AA374" s="1516"/>
      <c r="AB374" s="1516"/>
      <c r="AC374" s="1516"/>
      <c r="AD374" s="1516"/>
      <c r="AE374" s="1516"/>
      <c r="AF374" s="1516"/>
      <c r="AG374" s="1516"/>
      <c r="AH374" s="1516"/>
      <c r="AI374" s="1516"/>
      <c r="AJ374" s="1516"/>
      <c r="AK374" s="1516"/>
      <c r="AL374" s="1516"/>
      <c r="AM374" s="1516"/>
      <c r="AN374" s="1516"/>
      <c r="AO374" s="1519">
        <f t="shared" si="46"/>
        <v>0</v>
      </c>
      <c r="AP374" s="1519">
        <f t="shared" si="51"/>
        <v>0</v>
      </c>
      <c r="AQ374" s="1520" t="str">
        <f t="shared" si="47"/>
        <v/>
      </c>
      <c r="AR374" s="1519">
        <f t="shared" si="48"/>
        <v>0</v>
      </c>
      <c r="AS374" s="1519">
        <f t="shared" si="52"/>
        <v>0</v>
      </c>
      <c r="AT374" s="1520" t="str">
        <f t="shared" si="49"/>
        <v/>
      </c>
      <c r="AU374" s="1519">
        <f t="shared" si="53"/>
        <v>0</v>
      </c>
      <c r="AV374" s="1519">
        <f t="shared" si="54"/>
        <v>0</v>
      </c>
      <c r="AW374" s="1520" t="str">
        <f t="shared" si="50"/>
        <v/>
      </c>
      <c r="AX374" s="1521"/>
      <c r="BC374" s="417"/>
      <c r="BD374" s="417"/>
      <c r="BE374" s="417"/>
      <c r="BF374" s="417"/>
      <c r="BG374" s="417"/>
      <c r="BH374" s="417"/>
      <c r="BI374" s="417"/>
      <c r="BJ374" s="417"/>
    </row>
    <row r="375" spans="1:62" s="418" customFormat="1" ht="13.5" hidden="1" customHeight="1">
      <c r="A375" s="1504">
        <f>'F5 ESTUDIANTES PREVENCIÓN'!D368</f>
        <v>0</v>
      </c>
      <c r="B375" s="1504">
        <f>'F5 ESTUDIANTES PREVENCIÓN'!A368</f>
        <v>0</v>
      </c>
      <c r="C375" s="1511">
        <f>'F5 ESTUDIANTES PREVENCIÓN'!F368</f>
        <v>0</v>
      </c>
      <c r="D375" s="1512">
        <f>'F5 ESTUDIANTES PREVENCIÓN'!G368</f>
        <v>0</v>
      </c>
      <c r="E375" s="1504">
        <f>'F5 ESTUDIANTES PREVENCIÓN'!K368</f>
        <v>0</v>
      </c>
      <c r="F375" s="1504">
        <f>'F5 ESTUDIANTES PREVENCIÓN'!J368</f>
        <v>0</v>
      </c>
      <c r="G375" s="1513">
        <f>'F5 ESTUDIANTES PREVENCIÓN'!L368</f>
        <v>0</v>
      </c>
      <c r="H375" s="1504">
        <f>'F5 ESTUDIANTES PREVENCIÓN'!M368</f>
        <v>0</v>
      </c>
      <c r="I375" s="1514">
        <f>'F5 ESTUDIANTES PREVENCIÓN'!N368</f>
        <v>0</v>
      </c>
      <c r="J375" s="1514">
        <f>'F5 ESTUDIANTES PREVENCIÓN'!O368</f>
        <v>0</v>
      </c>
      <c r="K375" s="1514">
        <f>'F5 ESTUDIANTES PREVENCIÓN'!P368</f>
        <v>0</v>
      </c>
      <c r="L375" s="1515">
        <f>'F5 ESTUDIANTES PREVENCIÓN'!Q368</f>
        <v>0</v>
      </c>
      <c r="M375" s="1511">
        <f>'F5 ESTUDIANTES PREVENCIÓN'!R368</f>
        <v>0</v>
      </c>
      <c r="N375" s="1504">
        <f>'F5 ESTUDIANTES PREVENCIÓN'!T368</f>
        <v>0</v>
      </c>
      <c r="O375" s="1504">
        <f>'F5 ESTUDIANTES PREVENCIÓN'!U368</f>
        <v>0</v>
      </c>
      <c r="P375" s="1504">
        <f>'F5 ESTUDIANTES PREVENCIÓN'!V368</f>
        <v>0</v>
      </c>
      <c r="Q375" s="1504">
        <f>'F5 ESTUDIANTES PREVENCIÓN'!AU368</f>
        <v>0</v>
      </c>
      <c r="R375" s="1516"/>
      <c r="S375" s="1517"/>
      <c r="T375" s="1516"/>
      <c r="U375" s="1518"/>
      <c r="V375" s="1516"/>
      <c r="W375" s="1516"/>
      <c r="X375" s="1516"/>
      <c r="Y375" s="1516"/>
      <c r="Z375" s="1516"/>
      <c r="AA375" s="1516"/>
      <c r="AB375" s="1516"/>
      <c r="AC375" s="1516"/>
      <c r="AD375" s="1516"/>
      <c r="AE375" s="1516"/>
      <c r="AF375" s="1516"/>
      <c r="AG375" s="1516"/>
      <c r="AH375" s="1516"/>
      <c r="AI375" s="1516"/>
      <c r="AJ375" s="1516"/>
      <c r="AK375" s="1516"/>
      <c r="AL375" s="1516"/>
      <c r="AM375" s="1516"/>
      <c r="AN375" s="1516"/>
      <c r="AO375" s="1519">
        <f t="shared" si="46"/>
        <v>0</v>
      </c>
      <c r="AP375" s="1519">
        <f t="shared" si="51"/>
        <v>0</v>
      </c>
      <c r="AQ375" s="1520" t="str">
        <f t="shared" si="47"/>
        <v/>
      </c>
      <c r="AR375" s="1519">
        <f t="shared" si="48"/>
        <v>0</v>
      </c>
      <c r="AS375" s="1519">
        <f t="shared" si="52"/>
        <v>0</v>
      </c>
      <c r="AT375" s="1520" t="str">
        <f t="shared" si="49"/>
        <v/>
      </c>
      <c r="AU375" s="1519">
        <f t="shared" si="53"/>
        <v>0</v>
      </c>
      <c r="AV375" s="1519">
        <f t="shared" si="54"/>
        <v>0</v>
      </c>
      <c r="AW375" s="1520" t="str">
        <f t="shared" si="50"/>
        <v/>
      </c>
      <c r="AX375" s="1521"/>
      <c r="BC375" s="417"/>
      <c r="BD375" s="417"/>
      <c r="BE375" s="417"/>
      <c r="BF375" s="417"/>
      <c r="BG375" s="417"/>
      <c r="BH375" s="417"/>
      <c r="BI375" s="417"/>
      <c r="BJ375" s="417"/>
    </row>
    <row r="376" spans="1:62" s="418" customFormat="1" ht="13.5" hidden="1" customHeight="1">
      <c r="A376" s="1504">
        <f>'F5 ESTUDIANTES PREVENCIÓN'!D369</f>
        <v>0</v>
      </c>
      <c r="B376" s="1504">
        <f>'F5 ESTUDIANTES PREVENCIÓN'!A369</f>
        <v>0</v>
      </c>
      <c r="C376" s="1511">
        <f>'F5 ESTUDIANTES PREVENCIÓN'!F369</f>
        <v>0</v>
      </c>
      <c r="D376" s="1512">
        <f>'F5 ESTUDIANTES PREVENCIÓN'!G369</f>
        <v>0</v>
      </c>
      <c r="E376" s="1504">
        <f>'F5 ESTUDIANTES PREVENCIÓN'!K369</f>
        <v>0</v>
      </c>
      <c r="F376" s="1504">
        <f>'F5 ESTUDIANTES PREVENCIÓN'!J369</f>
        <v>0</v>
      </c>
      <c r="G376" s="1513">
        <f>'F5 ESTUDIANTES PREVENCIÓN'!L369</f>
        <v>0</v>
      </c>
      <c r="H376" s="1504">
        <f>'F5 ESTUDIANTES PREVENCIÓN'!M369</f>
        <v>0</v>
      </c>
      <c r="I376" s="1514">
        <f>'F5 ESTUDIANTES PREVENCIÓN'!N369</f>
        <v>0</v>
      </c>
      <c r="J376" s="1514">
        <f>'F5 ESTUDIANTES PREVENCIÓN'!O369</f>
        <v>0</v>
      </c>
      <c r="K376" s="1514">
        <f>'F5 ESTUDIANTES PREVENCIÓN'!P369</f>
        <v>0</v>
      </c>
      <c r="L376" s="1515">
        <f>'F5 ESTUDIANTES PREVENCIÓN'!Q369</f>
        <v>0</v>
      </c>
      <c r="M376" s="1511">
        <f>'F5 ESTUDIANTES PREVENCIÓN'!R369</f>
        <v>0</v>
      </c>
      <c r="N376" s="1504">
        <f>'F5 ESTUDIANTES PREVENCIÓN'!T369</f>
        <v>0</v>
      </c>
      <c r="O376" s="1504">
        <f>'F5 ESTUDIANTES PREVENCIÓN'!U369</f>
        <v>0</v>
      </c>
      <c r="P376" s="1504">
        <f>'F5 ESTUDIANTES PREVENCIÓN'!V369</f>
        <v>0</v>
      </c>
      <c r="Q376" s="1504">
        <f>'F5 ESTUDIANTES PREVENCIÓN'!AU369</f>
        <v>0</v>
      </c>
      <c r="R376" s="1516"/>
      <c r="S376" s="1517"/>
      <c r="T376" s="1516"/>
      <c r="U376" s="1518"/>
      <c r="V376" s="1516"/>
      <c r="W376" s="1516"/>
      <c r="X376" s="1516"/>
      <c r="Y376" s="1516"/>
      <c r="Z376" s="1516"/>
      <c r="AA376" s="1516"/>
      <c r="AB376" s="1516"/>
      <c r="AC376" s="1516"/>
      <c r="AD376" s="1516"/>
      <c r="AE376" s="1516"/>
      <c r="AF376" s="1516"/>
      <c r="AG376" s="1516"/>
      <c r="AH376" s="1516"/>
      <c r="AI376" s="1516"/>
      <c r="AJ376" s="1516"/>
      <c r="AK376" s="1516"/>
      <c r="AL376" s="1516"/>
      <c r="AM376" s="1516"/>
      <c r="AN376" s="1516"/>
      <c r="AO376" s="1519">
        <f t="shared" si="46"/>
        <v>0</v>
      </c>
      <c r="AP376" s="1519">
        <f t="shared" si="51"/>
        <v>0</v>
      </c>
      <c r="AQ376" s="1520" t="str">
        <f t="shared" si="47"/>
        <v/>
      </c>
      <c r="AR376" s="1519">
        <f t="shared" si="48"/>
        <v>0</v>
      </c>
      <c r="AS376" s="1519">
        <f t="shared" si="52"/>
        <v>0</v>
      </c>
      <c r="AT376" s="1520" t="str">
        <f t="shared" si="49"/>
        <v/>
      </c>
      <c r="AU376" s="1519">
        <f t="shared" si="53"/>
        <v>0</v>
      </c>
      <c r="AV376" s="1519">
        <f t="shared" si="54"/>
        <v>0</v>
      </c>
      <c r="AW376" s="1520" t="str">
        <f t="shared" si="50"/>
        <v/>
      </c>
      <c r="AX376" s="1521"/>
      <c r="BC376" s="417"/>
      <c r="BD376" s="417"/>
      <c r="BE376" s="417"/>
      <c r="BF376" s="417"/>
      <c r="BG376" s="417"/>
      <c r="BH376" s="417"/>
      <c r="BI376" s="417"/>
      <c r="BJ376" s="417"/>
    </row>
    <row r="377" spans="1:62" s="418" customFormat="1" ht="13.5" hidden="1" customHeight="1">
      <c r="A377" s="1504">
        <f>'F5 ESTUDIANTES PREVENCIÓN'!D370</f>
        <v>0</v>
      </c>
      <c r="B377" s="1504">
        <f>'F5 ESTUDIANTES PREVENCIÓN'!A370</f>
        <v>0</v>
      </c>
      <c r="C377" s="1511">
        <f>'F5 ESTUDIANTES PREVENCIÓN'!F370</f>
        <v>0</v>
      </c>
      <c r="D377" s="1512">
        <f>'F5 ESTUDIANTES PREVENCIÓN'!G370</f>
        <v>0</v>
      </c>
      <c r="E377" s="1504">
        <f>'F5 ESTUDIANTES PREVENCIÓN'!K370</f>
        <v>0</v>
      </c>
      <c r="F377" s="1504">
        <f>'F5 ESTUDIANTES PREVENCIÓN'!J370</f>
        <v>0</v>
      </c>
      <c r="G377" s="1513">
        <f>'F5 ESTUDIANTES PREVENCIÓN'!L370</f>
        <v>0</v>
      </c>
      <c r="H377" s="1504">
        <f>'F5 ESTUDIANTES PREVENCIÓN'!M370</f>
        <v>0</v>
      </c>
      <c r="I377" s="1514">
        <f>'F5 ESTUDIANTES PREVENCIÓN'!N370</f>
        <v>0</v>
      </c>
      <c r="J377" s="1514">
        <f>'F5 ESTUDIANTES PREVENCIÓN'!O370</f>
        <v>0</v>
      </c>
      <c r="K377" s="1514">
        <f>'F5 ESTUDIANTES PREVENCIÓN'!P370</f>
        <v>0</v>
      </c>
      <c r="L377" s="1515">
        <f>'F5 ESTUDIANTES PREVENCIÓN'!Q370</f>
        <v>0</v>
      </c>
      <c r="M377" s="1511">
        <f>'F5 ESTUDIANTES PREVENCIÓN'!R370</f>
        <v>0</v>
      </c>
      <c r="N377" s="1504">
        <f>'F5 ESTUDIANTES PREVENCIÓN'!T370</f>
        <v>0</v>
      </c>
      <c r="O377" s="1504">
        <f>'F5 ESTUDIANTES PREVENCIÓN'!U370</f>
        <v>0</v>
      </c>
      <c r="P377" s="1504">
        <f>'F5 ESTUDIANTES PREVENCIÓN'!V370</f>
        <v>0</v>
      </c>
      <c r="Q377" s="1504">
        <f>'F5 ESTUDIANTES PREVENCIÓN'!AU370</f>
        <v>0</v>
      </c>
      <c r="R377" s="1516"/>
      <c r="S377" s="1517"/>
      <c r="T377" s="1516"/>
      <c r="U377" s="1518"/>
      <c r="V377" s="1516"/>
      <c r="W377" s="1516"/>
      <c r="X377" s="1516"/>
      <c r="Y377" s="1516"/>
      <c r="Z377" s="1516"/>
      <c r="AA377" s="1516"/>
      <c r="AB377" s="1516"/>
      <c r="AC377" s="1516"/>
      <c r="AD377" s="1516"/>
      <c r="AE377" s="1516"/>
      <c r="AF377" s="1516"/>
      <c r="AG377" s="1516"/>
      <c r="AH377" s="1516"/>
      <c r="AI377" s="1516"/>
      <c r="AJ377" s="1516"/>
      <c r="AK377" s="1516"/>
      <c r="AL377" s="1516"/>
      <c r="AM377" s="1516"/>
      <c r="AN377" s="1516"/>
      <c r="AO377" s="1519">
        <f t="shared" si="46"/>
        <v>0</v>
      </c>
      <c r="AP377" s="1519">
        <f t="shared" si="51"/>
        <v>0</v>
      </c>
      <c r="AQ377" s="1520" t="str">
        <f t="shared" si="47"/>
        <v/>
      </c>
      <c r="AR377" s="1519">
        <f t="shared" si="48"/>
        <v>0</v>
      </c>
      <c r="AS377" s="1519">
        <f t="shared" si="52"/>
        <v>0</v>
      </c>
      <c r="AT377" s="1520" t="str">
        <f t="shared" si="49"/>
        <v/>
      </c>
      <c r="AU377" s="1519">
        <f t="shared" si="53"/>
        <v>0</v>
      </c>
      <c r="AV377" s="1519">
        <f t="shared" si="54"/>
        <v>0</v>
      </c>
      <c r="AW377" s="1520" t="str">
        <f t="shared" si="50"/>
        <v/>
      </c>
      <c r="AX377" s="1521"/>
      <c r="BC377" s="417"/>
      <c r="BD377" s="417"/>
      <c r="BE377" s="417"/>
      <c r="BF377" s="417"/>
      <c r="BG377" s="417"/>
      <c r="BH377" s="417"/>
      <c r="BI377" s="417"/>
      <c r="BJ377" s="417"/>
    </row>
    <row r="378" spans="1:62" s="418" customFormat="1" ht="13.5" hidden="1" customHeight="1">
      <c r="A378" s="1504">
        <f>'F5 ESTUDIANTES PREVENCIÓN'!D371</f>
        <v>0</v>
      </c>
      <c r="B378" s="1504">
        <f>'F5 ESTUDIANTES PREVENCIÓN'!A371</f>
        <v>0</v>
      </c>
      <c r="C378" s="1511">
        <f>'F5 ESTUDIANTES PREVENCIÓN'!F371</f>
        <v>0</v>
      </c>
      <c r="D378" s="1512">
        <f>'F5 ESTUDIANTES PREVENCIÓN'!G371</f>
        <v>0</v>
      </c>
      <c r="E378" s="1504">
        <f>'F5 ESTUDIANTES PREVENCIÓN'!K371</f>
        <v>0</v>
      </c>
      <c r="F378" s="1504">
        <f>'F5 ESTUDIANTES PREVENCIÓN'!J371</f>
        <v>0</v>
      </c>
      <c r="G378" s="1513">
        <f>'F5 ESTUDIANTES PREVENCIÓN'!L371</f>
        <v>0</v>
      </c>
      <c r="H378" s="1504">
        <f>'F5 ESTUDIANTES PREVENCIÓN'!M371</f>
        <v>0</v>
      </c>
      <c r="I378" s="1514">
        <f>'F5 ESTUDIANTES PREVENCIÓN'!N371</f>
        <v>0</v>
      </c>
      <c r="J378" s="1514">
        <f>'F5 ESTUDIANTES PREVENCIÓN'!O371</f>
        <v>0</v>
      </c>
      <c r="K378" s="1514">
        <f>'F5 ESTUDIANTES PREVENCIÓN'!P371</f>
        <v>0</v>
      </c>
      <c r="L378" s="1515">
        <f>'F5 ESTUDIANTES PREVENCIÓN'!Q371</f>
        <v>0</v>
      </c>
      <c r="M378" s="1511">
        <f>'F5 ESTUDIANTES PREVENCIÓN'!R371</f>
        <v>0</v>
      </c>
      <c r="N378" s="1504">
        <f>'F5 ESTUDIANTES PREVENCIÓN'!T371</f>
        <v>0</v>
      </c>
      <c r="O378" s="1504">
        <f>'F5 ESTUDIANTES PREVENCIÓN'!U371</f>
        <v>0</v>
      </c>
      <c r="P378" s="1504">
        <f>'F5 ESTUDIANTES PREVENCIÓN'!V371</f>
        <v>0</v>
      </c>
      <c r="Q378" s="1504">
        <f>'F5 ESTUDIANTES PREVENCIÓN'!AU371</f>
        <v>0</v>
      </c>
      <c r="R378" s="1516"/>
      <c r="S378" s="1517"/>
      <c r="T378" s="1516"/>
      <c r="U378" s="1518"/>
      <c r="V378" s="1516"/>
      <c r="W378" s="1516"/>
      <c r="X378" s="1516"/>
      <c r="Y378" s="1516"/>
      <c r="Z378" s="1516"/>
      <c r="AA378" s="1516"/>
      <c r="AB378" s="1516"/>
      <c r="AC378" s="1516"/>
      <c r="AD378" s="1516"/>
      <c r="AE378" s="1516"/>
      <c r="AF378" s="1516"/>
      <c r="AG378" s="1516"/>
      <c r="AH378" s="1516"/>
      <c r="AI378" s="1516"/>
      <c r="AJ378" s="1516"/>
      <c r="AK378" s="1516"/>
      <c r="AL378" s="1516"/>
      <c r="AM378" s="1516"/>
      <c r="AN378" s="1516"/>
      <c r="AO378" s="1519">
        <f t="shared" si="46"/>
        <v>0</v>
      </c>
      <c r="AP378" s="1519">
        <f t="shared" si="51"/>
        <v>0</v>
      </c>
      <c r="AQ378" s="1520" t="str">
        <f t="shared" si="47"/>
        <v/>
      </c>
      <c r="AR378" s="1519">
        <f t="shared" si="48"/>
        <v>0</v>
      </c>
      <c r="AS378" s="1519">
        <f t="shared" si="52"/>
        <v>0</v>
      </c>
      <c r="AT378" s="1520" t="str">
        <f t="shared" si="49"/>
        <v/>
      </c>
      <c r="AU378" s="1519">
        <f t="shared" si="53"/>
        <v>0</v>
      </c>
      <c r="AV378" s="1519">
        <f t="shared" si="54"/>
        <v>0</v>
      </c>
      <c r="AW378" s="1520" t="str">
        <f t="shared" si="50"/>
        <v/>
      </c>
      <c r="AX378" s="1521"/>
      <c r="BC378" s="417"/>
      <c r="BD378" s="417"/>
      <c r="BE378" s="417"/>
      <c r="BF378" s="417"/>
      <c r="BG378" s="417"/>
      <c r="BH378" s="417"/>
      <c r="BI378" s="417"/>
      <c r="BJ378" s="417"/>
    </row>
    <row r="379" spans="1:62" s="418" customFormat="1" ht="13.5" hidden="1" customHeight="1">
      <c r="A379" s="1504">
        <f>'F5 ESTUDIANTES PREVENCIÓN'!D372</f>
        <v>0</v>
      </c>
      <c r="B379" s="1504">
        <f>'F5 ESTUDIANTES PREVENCIÓN'!A372</f>
        <v>0</v>
      </c>
      <c r="C379" s="1511">
        <f>'F5 ESTUDIANTES PREVENCIÓN'!F372</f>
        <v>0</v>
      </c>
      <c r="D379" s="1512">
        <f>'F5 ESTUDIANTES PREVENCIÓN'!G372</f>
        <v>0</v>
      </c>
      <c r="E379" s="1504">
        <f>'F5 ESTUDIANTES PREVENCIÓN'!K372</f>
        <v>0</v>
      </c>
      <c r="F379" s="1504">
        <f>'F5 ESTUDIANTES PREVENCIÓN'!J372</f>
        <v>0</v>
      </c>
      <c r="G379" s="1513">
        <f>'F5 ESTUDIANTES PREVENCIÓN'!L372</f>
        <v>0</v>
      </c>
      <c r="H379" s="1504">
        <f>'F5 ESTUDIANTES PREVENCIÓN'!M372</f>
        <v>0</v>
      </c>
      <c r="I379" s="1514">
        <f>'F5 ESTUDIANTES PREVENCIÓN'!N372</f>
        <v>0</v>
      </c>
      <c r="J379" s="1514">
        <f>'F5 ESTUDIANTES PREVENCIÓN'!O372</f>
        <v>0</v>
      </c>
      <c r="K379" s="1514">
        <f>'F5 ESTUDIANTES PREVENCIÓN'!P372</f>
        <v>0</v>
      </c>
      <c r="L379" s="1515">
        <f>'F5 ESTUDIANTES PREVENCIÓN'!Q372</f>
        <v>0</v>
      </c>
      <c r="M379" s="1511">
        <f>'F5 ESTUDIANTES PREVENCIÓN'!R372</f>
        <v>0</v>
      </c>
      <c r="N379" s="1504">
        <f>'F5 ESTUDIANTES PREVENCIÓN'!T372</f>
        <v>0</v>
      </c>
      <c r="O379" s="1504">
        <f>'F5 ESTUDIANTES PREVENCIÓN'!U372</f>
        <v>0</v>
      </c>
      <c r="P379" s="1504">
        <f>'F5 ESTUDIANTES PREVENCIÓN'!V372</f>
        <v>0</v>
      </c>
      <c r="Q379" s="1504">
        <f>'F5 ESTUDIANTES PREVENCIÓN'!AU372</f>
        <v>0</v>
      </c>
      <c r="R379" s="1516"/>
      <c r="S379" s="1517"/>
      <c r="T379" s="1516"/>
      <c r="U379" s="1518"/>
      <c r="V379" s="1516"/>
      <c r="W379" s="1516"/>
      <c r="X379" s="1516"/>
      <c r="Y379" s="1516"/>
      <c r="Z379" s="1516"/>
      <c r="AA379" s="1516"/>
      <c r="AB379" s="1516"/>
      <c r="AC379" s="1516"/>
      <c r="AD379" s="1516"/>
      <c r="AE379" s="1516"/>
      <c r="AF379" s="1516"/>
      <c r="AG379" s="1516"/>
      <c r="AH379" s="1516"/>
      <c r="AI379" s="1516"/>
      <c r="AJ379" s="1516"/>
      <c r="AK379" s="1516"/>
      <c r="AL379" s="1516"/>
      <c r="AM379" s="1516"/>
      <c r="AN379" s="1516"/>
      <c r="AO379" s="1519">
        <f t="shared" si="46"/>
        <v>0</v>
      </c>
      <c r="AP379" s="1519">
        <f t="shared" si="51"/>
        <v>0</v>
      </c>
      <c r="AQ379" s="1520" t="str">
        <f t="shared" si="47"/>
        <v/>
      </c>
      <c r="AR379" s="1519">
        <f t="shared" si="48"/>
        <v>0</v>
      </c>
      <c r="AS379" s="1519">
        <f t="shared" si="52"/>
        <v>0</v>
      </c>
      <c r="AT379" s="1520" t="str">
        <f t="shared" si="49"/>
        <v/>
      </c>
      <c r="AU379" s="1519">
        <f t="shared" si="53"/>
        <v>0</v>
      </c>
      <c r="AV379" s="1519">
        <f t="shared" si="54"/>
        <v>0</v>
      </c>
      <c r="AW379" s="1520" t="str">
        <f t="shared" si="50"/>
        <v/>
      </c>
      <c r="AX379" s="1521"/>
      <c r="BC379" s="417"/>
      <c r="BD379" s="417"/>
      <c r="BE379" s="417"/>
      <c r="BF379" s="417"/>
      <c r="BG379" s="417"/>
      <c r="BH379" s="417"/>
      <c r="BI379" s="417"/>
      <c r="BJ379" s="417"/>
    </row>
    <row r="380" spans="1:62" s="418" customFormat="1" ht="13.5" hidden="1" customHeight="1">
      <c r="A380" s="1504">
        <f>'F5 ESTUDIANTES PREVENCIÓN'!D373</f>
        <v>0</v>
      </c>
      <c r="B380" s="1504">
        <f>'F5 ESTUDIANTES PREVENCIÓN'!A373</f>
        <v>0</v>
      </c>
      <c r="C380" s="1511">
        <f>'F5 ESTUDIANTES PREVENCIÓN'!F373</f>
        <v>0</v>
      </c>
      <c r="D380" s="1512">
        <f>'F5 ESTUDIANTES PREVENCIÓN'!G373</f>
        <v>0</v>
      </c>
      <c r="E380" s="1504">
        <f>'F5 ESTUDIANTES PREVENCIÓN'!K373</f>
        <v>0</v>
      </c>
      <c r="F380" s="1504">
        <f>'F5 ESTUDIANTES PREVENCIÓN'!J373</f>
        <v>0</v>
      </c>
      <c r="G380" s="1513">
        <f>'F5 ESTUDIANTES PREVENCIÓN'!L373</f>
        <v>0</v>
      </c>
      <c r="H380" s="1504">
        <f>'F5 ESTUDIANTES PREVENCIÓN'!M373</f>
        <v>0</v>
      </c>
      <c r="I380" s="1514">
        <f>'F5 ESTUDIANTES PREVENCIÓN'!N373</f>
        <v>0</v>
      </c>
      <c r="J380" s="1514">
        <f>'F5 ESTUDIANTES PREVENCIÓN'!O373</f>
        <v>0</v>
      </c>
      <c r="K380" s="1514">
        <f>'F5 ESTUDIANTES PREVENCIÓN'!P373</f>
        <v>0</v>
      </c>
      <c r="L380" s="1515">
        <f>'F5 ESTUDIANTES PREVENCIÓN'!Q373</f>
        <v>0</v>
      </c>
      <c r="M380" s="1511">
        <f>'F5 ESTUDIANTES PREVENCIÓN'!R373</f>
        <v>0</v>
      </c>
      <c r="N380" s="1504">
        <f>'F5 ESTUDIANTES PREVENCIÓN'!T373</f>
        <v>0</v>
      </c>
      <c r="O380" s="1504">
        <f>'F5 ESTUDIANTES PREVENCIÓN'!U373</f>
        <v>0</v>
      </c>
      <c r="P380" s="1504">
        <f>'F5 ESTUDIANTES PREVENCIÓN'!V373</f>
        <v>0</v>
      </c>
      <c r="Q380" s="1504">
        <f>'F5 ESTUDIANTES PREVENCIÓN'!AU373</f>
        <v>0</v>
      </c>
      <c r="R380" s="1516"/>
      <c r="S380" s="1517"/>
      <c r="T380" s="1516"/>
      <c r="U380" s="1518"/>
      <c r="V380" s="1516"/>
      <c r="W380" s="1516"/>
      <c r="X380" s="1516"/>
      <c r="Y380" s="1516"/>
      <c r="Z380" s="1516"/>
      <c r="AA380" s="1516"/>
      <c r="AB380" s="1516"/>
      <c r="AC380" s="1516"/>
      <c r="AD380" s="1516"/>
      <c r="AE380" s="1516"/>
      <c r="AF380" s="1516"/>
      <c r="AG380" s="1516"/>
      <c r="AH380" s="1516"/>
      <c r="AI380" s="1516"/>
      <c r="AJ380" s="1516"/>
      <c r="AK380" s="1516"/>
      <c r="AL380" s="1516"/>
      <c r="AM380" s="1516"/>
      <c r="AN380" s="1516"/>
      <c r="AO380" s="1519">
        <f t="shared" si="46"/>
        <v>0</v>
      </c>
      <c r="AP380" s="1519">
        <f t="shared" si="51"/>
        <v>0</v>
      </c>
      <c r="AQ380" s="1520" t="str">
        <f t="shared" si="47"/>
        <v/>
      </c>
      <c r="AR380" s="1519">
        <f t="shared" si="48"/>
        <v>0</v>
      </c>
      <c r="AS380" s="1519">
        <f t="shared" si="52"/>
        <v>0</v>
      </c>
      <c r="AT380" s="1520" t="str">
        <f t="shared" si="49"/>
        <v/>
      </c>
      <c r="AU380" s="1519">
        <f t="shared" si="53"/>
        <v>0</v>
      </c>
      <c r="AV380" s="1519">
        <f t="shared" si="54"/>
        <v>0</v>
      </c>
      <c r="AW380" s="1520" t="str">
        <f t="shared" si="50"/>
        <v/>
      </c>
      <c r="AX380" s="1521"/>
      <c r="BC380" s="417"/>
      <c r="BD380" s="417"/>
      <c r="BE380" s="417"/>
      <c r="BF380" s="417"/>
      <c r="BG380" s="417"/>
      <c r="BH380" s="417"/>
      <c r="BI380" s="417"/>
      <c r="BJ380" s="417"/>
    </row>
    <row r="381" spans="1:62" s="418" customFormat="1" ht="13.5" hidden="1" customHeight="1">
      <c r="A381" s="1504">
        <f>'F5 ESTUDIANTES PREVENCIÓN'!D374</f>
        <v>0</v>
      </c>
      <c r="B381" s="1504">
        <f>'F5 ESTUDIANTES PREVENCIÓN'!A374</f>
        <v>0</v>
      </c>
      <c r="C381" s="1511">
        <f>'F5 ESTUDIANTES PREVENCIÓN'!F374</f>
        <v>0</v>
      </c>
      <c r="D381" s="1512">
        <f>'F5 ESTUDIANTES PREVENCIÓN'!G374</f>
        <v>0</v>
      </c>
      <c r="E381" s="1504">
        <f>'F5 ESTUDIANTES PREVENCIÓN'!K374</f>
        <v>0</v>
      </c>
      <c r="F381" s="1504">
        <f>'F5 ESTUDIANTES PREVENCIÓN'!J374</f>
        <v>0</v>
      </c>
      <c r="G381" s="1513">
        <f>'F5 ESTUDIANTES PREVENCIÓN'!L374</f>
        <v>0</v>
      </c>
      <c r="H381" s="1504">
        <f>'F5 ESTUDIANTES PREVENCIÓN'!M374</f>
        <v>0</v>
      </c>
      <c r="I381" s="1514">
        <f>'F5 ESTUDIANTES PREVENCIÓN'!N374</f>
        <v>0</v>
      </c>
      <c r="J381" s="1514">
        <f>'F5 ESTUDIANTES PREVENCIÓN'!O374</f>
        <v>0</v>
      </c>
      <c r="K381" s="1514">
        <f>'F5 ESTUDIANTES PREVENCIÓN'!P374</f>
        <v>0</v>
      </c>
      <c r="L381" s="1515">
        <f>'F5 ESTUDIANTES PREVENCIÓN'!Q374</f>
        <v>0</v>
      </c>
      <c r="M381" s="1511">
        <f>'F5 ESTUDIANTES PREVENCIÓN'!R374</f>
        <v>0</v>
      </c>
      <c r="N381" s="1504">
        <f>'F5 ESTUDIANTES PREVENCIÓN'!T374</f>
        <v>0</v>
      </c>
      <c r="O381" s="1504">
        <f>'F5 ESTUDIANTES PREVENCIÓN'!U374</f>
        <v>0</v>
      </c>
      <c r="P381" s="1504">
        <f>'F5 ESTUDIANTES PREVENCIÓN'!V374</f>
        <v>0</v>
      </c>
      <c r="Q381" s="1504">
        <f>'F5 ESTUDIANTES PREVENCIÓN'!AU374</f>
        <v>0</v>
      </c>
      <c r="R381" s="1516"/>
      <c r="S381" s="1517"/>
      <c r="T381" s="1516"/>
      <c r="U381" s="1518"/>
      <c r="V381" s="1516"/>
      <c r="W381" s="1516"/>
      <c r="X381" s="1516"/>
      <c r="Y381" s="1516"/>
      <c r="Z381" s="1516"/>
      <c r="AA381" s="1516"/>
      <c r="AB381" s="1516"/>
      <c r="AC381" s="1516"/>
      <c r="AD381" s="1516"/>
      <c r="AE381" s="1516"/>
      <c r="AF381" s="1516"/>
      <c r="AG381" s="1516"/>
      <c r="AH381" s="1516"/>
      <c r="AI381" s="1516"/>
      <c r="AJ381" s="1516"/>
      <c r="AK381" s="1516"/>
      <c r="AL381" s="1516"/>
      <c r="AM381" s="1516"/>
      <c r="AN381" s="1516"/>
      <c r="AO381" s="1519">
        <f t="shared" si="46"/>
        <v>0</v>
      </c>
      <c r="AP381" s="1519">
        <f t="shared" si="51"/>
        <v>0</v>
      </c>
      <c r="AQ381" s="1520" t="str">
        <f t="shared" si="47"/>
        <v/>
      </c>
      <c r="AR381" s="1519">
        <f t="shared" si="48"/>
        <v>0</v>
      </c>
      <c r="AS381" s="1519">
        <f t="shared" si="52"/>
        <v>0</v>
      </c>
      <c r="AT381" s="1520" t="str">
        <f t="shared" si="49"/>
        <v/>
      </c>
      <c r="AU381" s="1519">
        <f t="shared" si="53"/>
        <v>0</v>
      </c>
      <c r="AV381" s="1519">
        <f t="shared" si="54"/>
        <v>0</v>
      </c>
      <c r="AW381" s="1520" t="str">
        <f t="shared" si="50"/>
        <v/>
      </c>
      <c r="AX381" s="1521"/>
      <c r="BC381" s="417"/>
      <c r="BD381" s="417"/>
      <c r="BE381" s="417"/>
      <c r="BF381" s="417"/>
      <c r="BG381" s="417"/>
      <c r="BH381" s="417"/>
      <c r="BI381" s="417"/>
      <c r="BJ381" s="417"/>
    </row>
    <row r="382" spans="1:62" s="418" customFormat="1" ht="13.5" hidden="1" customHeight="1">
      <c r="A382" s="1504">
        <f>'F5 ESTUDIANTES PREVENCIÓN'!D375</f>
        <v>0</v>
      </c>
      <c r="B382" s="1504">
        <f>'F5 ESTUDIANTES PREVENCIÓN'!A375</f>
        <v>0</v>
      </c>
      <c r="C382" s="1511">
        <f>'F5 ESTUDIANTES PREVENCIÓN'!F375</f>
        <v>0</v>
      </c>
      <c r="D382" s="1512">
        <f>'F5 ESTUDIANTES PREVENCIÓN'!G375</f>
        <v>0</v>
      </c>
      <c r="E382" s="1504">
        <f>'F5 ESTUDIANTES PREVENCIÓN'!K375</f>
        <v>0</v>
      </c>
      <c r="F382" s="1504">
        <f>'F5 ESTUDIANTES PREVENCIÓN'!J375</f>
        <v>0</v>
      </c>
      <c r="G382" s="1513">
        <f>'F5 ESTUDIANTES PREVENCIÓN'!L375</f>
        <v>0</v>
      </c>
      <c r="H382" s="1504">
        <f>'F5 ESTUDIANTES PREVENCIÓN'!M375</f>
        <v>0</v>
      </c>
      <c r="I382" s="1514">
        <f>'F5 ESTUDIANTES PREVENCIÓN'!N375</f>
        <v>0</v>
      </c>
      <c r="J382" s="1514">
        <f>'F5 ESTUDIANTES PREVENCIÓN'!O375</f>
        <v>0</v>
      </c>
      <c r="K382" s="1514">
        <f>'F5 ESTUDIANTES PREVENCIÓN'!P375</f>
        <v>0</v>
      </c>
      <c r="L382" s="1515">
        <f>'F5 ESTUDIANTES PREVENCIÓN'!Q375</f>
        <v>0</v>
      </c>
      <c r="M382" s="1511">
        <f>'F5 ESTUDIANTES PREVENCIÓN'!R375</f>
        <v>0</v>
      </c>
      <c r="N382" s="1504">
        <f>'F5 ESTUDIANTES PREVENCIÓN'!T375</f>
        <v>0</v>
      </c>
      <c r="O382" s="1504">
        <f>'F5 ESTUDIANTES PREVENCIÓN'!U375</f>
        <v>0</v>
      </c>
      <c r="P382" s="1504">
        <f>'F5 ESTUDIANTES PREVENCIÓN'!V375</f>
        <v>0</v>
      </c>
      <c r="Q382" s="1504">
        <f>'F5 ESTUDIANTES PREVENCIÓN'!AU375</f>
        <v>0</v>
      </c>
      <c r="R382" s="1516"/>
      <c r="S382" s="1517"/>
      <c r="T382" s="1516"/>
      <c r="U382" s="1518"/>
      <c r="V382" s="1516"/>
      <c r="W382" s="1516"/>
      <c r="X382" s="1516"/>
      <c r="Y382" s="1516"/>
      <c r="Z382" s="1516"/>
      <c r="AA382" s="1516"/>
      <c r="AB382" s="1516"/>
      <c r="AC382" s="1516"/>
      <c r="AD382" s="1516"/>
      <c r="AE382" s="1516"/>
      <c r="AF382" s="1516"/>
      <c r="AG382" s="1516"/>
      <c r="AH382" s="1516"/>
      <c r="AI382" s="1516"/>
      <c r="AJ382" s="1516"/>
      <c r="AK382" s="1516"/>
      <c r="AL382" s="1516"/>
      <c r="AM382" s="1516"/>
      <c r="AN382" s="1516"/>
      <c r="AO382" s="1519">
        <f t="shared" si="46"/>
        <v>0</v>
      </c>
      <c r="AP382" s="1519">
        <f t="shared" si="51"/>
        <v>0</v>
      </c>
      <c r="AQ382" s="1520" t="str">
        <f t="shared" si="47"/>
        <v/>
      </c>
      <c r="AR382" s="1519">
        <f t="shared" si="48"/>
        <v>0</v>
      </c>
      <c r="AS382" s="1519">
        <f t="shared" si="52"/>
        <v>0</v>
      </c>
      <c r="AT382" s="1520" t="str">
        <f t="shared" si="49"/>
        <v/>
      </c>
      <c r="AU382" s="1519">
        <f t="shared" si="53"/>
        <v>0</v>
      </c>
      <c r="AV382" s="1519">
        <f t="shared" si="54"/>
        <v>0</v>
      </c>
      <c r="AW382" s="1520" t="str">
        <f t="shared" si="50"/>
        <v/>
      </c>
      <c r="AX382" s="1521"/>
      <c r="BC382" s="417"/>
      <c r="BD382" s="417"/>
      <c r="BE382" s="417"/>
      <c r="BF382" s="417"/>
      <c r="BG382" s="417"/>
      <c r="BH382" s="417"/>
      <c r="BI382" s="417"/>
      <c r="BJ382" s="417"/>
    </row>
    <row r="383" spans="1:62" s="418" customFormat="1" ht="13.5" hidden="1" customHeight="1">
      <c r="A383" s="1504">
        <f>'F5 ESTUDIANTES PREVENCIÓN'!D376</f>
        <v>0</v>
      </c>
      <c r="B383" s="1504">
        <f>'F5 ESTUDIANTES PREVENCIÓN'!A376</f>
        <v>0</v>
      </c>
      <c r="C383" s="1511">
        <f>'F5 ESTUDIANTES PREVENCIÓN'!F376</f>
        <v>0</v>
      </c>
      <c r="D383" s="1512">
        <f>'F5 ESTUDIANTES PREVENCIÓN'!G376</f>
        <v>0</v>
      </c>
      <c r="E383" s="1504">
        <f>'F5 ESTUDIANTES PREVENCIÓN'!K376</f>
        <v>0</v>
      </c>
      <c r="F383" s="1504">
        <f>'F5 ESTUDIANTES PREVENCIÓN'!J376</f>
        <v>0</v>
      </c>
      <c r="G383" s="1513">
        <f>'F5 ESTUDIANTES PREVENCIÓN'!L376</f>
        <v>0</v>
      </c>
      <c r="H383" s="1504">
        <f>'F5 ESTUDIANTES PREVENCIÓN'!M376</f>
        <v>0</v>
      </c>
      <c r="I383" s="1514">
        <f>'F5 ESTUDIANTES PREVENCIÓN'!N376</f>
        <v>0</v>
      </c>
      <c r="J383" s="1514">
        <f>'F5 ESTUDIANTES PREVENCIÓN'!O376</f>
        <v>0</v>
      </c>
      <c r="K383" s="1514">
        <f>'F5 ESTUDIANTES PREVENCIÓN'!P376</f>
        <v>0</v>
      </c>
      <c r="L383" s="1515">
        <f>'F5 ESTUDIANTES PREVENCIÓN'!Q376</f>
        <v>0</v>
      </c>
      <c r="M383" s="1511">
        <f>'F5 ESTUDIANTES PREVENCIÓN'!R376</f>
        <v>0</v>
      </c>
      <c r="N383" s="1504">
        <f>'F5 ESTUDIANTES PREVENCIÓN'!T376</f>
        <v>0</v>
      </c>
      <c r="O383" s="1504">
        <f>'F5 ESTUDIANTES PREVENCIÓN'!U376</f>
        <v>0</v>
      </c>
      <c r="P383" s="1504">
        <f>'F5 ESTUDIANTES PREVENCIÓN'!V376</f>
        <v>0</v>
      </c>
      <c r="Q383" s="1504">
        <f>'F5 ESTUDIANTES PREVENCIÓN'!AU376</f>
        <v>0</v>
      </c>
      <c r="R383" s="1516"/>
      <c r="S383" s="1517"/>
      <c r="T383" s="1516"/>
      <c r="U383" s="1518"/>
      <c r="V383" s="1516"/>
      <c r="W383" s="1516"/>
      <c r="X383" s="1516"/>
      <c r="Y383" s="1516"/>
      <c r="Z383" s="1516"/>
      <c r="AA383" s="1516"/>
      <c r="AB383" s="1516"/>
      <c r="AC383" s="1516"/>
      <c r="AD383" s="1516"/>
      <c r="AE383" s="1516"/>
      <c r="AF383" s="1516"/>
      <c r="AG383" s="1516"/>
      <c r="AH383" s="1516"/>
      <c r="AI383" s="1516"/>
      <c r="AJ383" s="1516"/>
      <c r="AK383" s="1516"/>
      <c r="AL383" s="1516"/>
      <c r="AM383" s="1516"/>
      <c r="AN383" s="1516"/>
      <c r="AO383" s="1519">
        <f t="shared" si="46"/>
        <v>0</v>
      </c>
      <c r="AP383" s="1519">
        <f t="shared" si="51"/>
        <v>0</v>
      </c>
      <c r="AQ383" s="1520" t="str">
        <f t="shared" si="47"/>
        <v/>
      </c>
      <c r="AR383" s="1519">
        <f t="shared" si="48"/>
        <v>0</v>
      </c>
      <c r="AS383" s="1519">
        <f t="shared" si="52"/>
        <v>0</v>
      </c>
      <c r="AT383" s="1520" t="str">
        <f t="shared" si="49"/>
        <v/>
      </c>
      <c r="AU383" s="1519">
        <f t="shared" si="53"/>
        <v>0</v>
      </c>
      <c r="AV383" s="1519">
        <f t="shared" si="54"/>
        <v>0</v>
      </c>
      <c r="AW383" s="1520" t="str">
        <f t="shared" si="50"/>
        <v/>
      </c>
      <c r="AX383" s="1521"/>
      <c r="BC383" s="417"/>
      <c r="BD383" s="417"/>
      <c r="BE383" s="417"/>
      <c r="BF383" s="417"/>
      <c r="BG383" s="417"/>
      <c r="BH383" s="417"/>
      <c r="BI383" s="417"/>
      <c r="BJ383" s="417"/>
    </row>
    <row r="384" spans="1:62" s="418" customFormat="1" ht="13.5" hidden="1" customHeight="1">
      <c r="A384" s="1504">
        <f>'F5 ESTUDIANTES PREVENCIÓN'!D377</f>
        <v>0</v>
      </c>
      <c r="B384" s="1504">
        <f>'F5 ESTUDIANTES PREVENCIÓN'!A377</f>
        <v>0</v>
      </c>
      <c r="C384" s="1511">
        <f>'F5 ESTUDIANTES PREVENCIÓN'!F377</f>
        <v>0</v>
      </c>
      <c r="D384" s="1512">
        <f>'F5 ESTUDIANTES PREVENCIÓN'!G377</f>
        <v>0</v>
      </c>
      <c r="E384" s="1504">
        <f>'F5 ESTUDIANTES PREVENCIÓN'!K377</f>
        <v>0</v>
      </c>
      <c r="F384" s="1504">
        <f>'F5 ESTUDIANTES PREVENCIÓN'!J377</f>
        <v>0</v>
      </c>
      <c r="G384" s="1513">
        <f>'F5 ESTUDIANTES PREVENCIÓN'!L377</f>
        <v>0</v>
      </c>
      <c r="H384" s="1504">
        <f>'F5 ESTUDIANTES PREVENCIÓN'!M377</f>
        <v>0</v>
      </c>
      <c r="I384" s="1514">
        <f>'F5 ESTUDIANTES PREVENCIÓN'!N377</f>
        <v>0</v>
      </c>
      <c r="J384" s="1514">
        <f>'F5 ESTUDIANTES PREVENCIÓN'!O377</f>
        <v>0</v>
      </c>
      <c r="K384" s="1514">
        <f>'F5 ESTUDIANTES PREVENCIÓN'!P377</f>
        <v>0</v>
      </c>
      <c r="L384" s="1515">
        <f>'F5 ESTUDIANTES PREVENCIÓN'!Q377</f>
        <v>0</v>
      </c>
      <c r="M384" s="1511">
        <f>'F5 ESTUDIANTES PREVENCIÓN'!R377</f>
        <v>0</v>
      </c>
      <c r="N384" s="1504">
        <f>'F5 ESTUDIANTES PREVENCIÓN'!T377</f>
        <v>0</v>
      </c>
      <c r="O384" s="1504">
        <f>'F5 ESTUDIANTES PREVENCIÓN'!U377</f>
        <v>0</v>
      </c>
      <c r="P384" s="1504">
        <f>'F5 ESTUDIANTES PREVENCIÓN'!V377</f>
        <v>0</v>
      </c>
      <c r="Q384" s="1504">
        <f>'F5 ESTUDIANTES PREVENCIÓN'!AU377</f>
        <v>0</v>
      </c>
      <c r="R384" s="1516"/>
      <c r="S384" s="1517"/>
      <c r="T384" s="1516"/>
      <c r="U384" s="1518"/>
      <c r="V384" s="1516"/>
      <c r="W384" s="1516"/>
      <c r="X384" s="1516"/>
      <c r="Y384" s="1516"/>
      <c r="Z384" s="1516"/>
      <c r="AA384" s="1516"/>
      <c r="AB384" s="1516"/>
      <c r="AC384" s="1516"/>
      <c r="AD384" s="1516"/>
      <c r="AE384" s="1516"/>
      <c r="AF384" s="1516"/>
      <c r="AG384" s="1516"/>
      <c r="AH384" s="1516"/>
      <c r="AI384" s="1516"/>
      <c r="AJ384" s="1516"/>
      <c r="AK384" s="1516"/>
      <c r="AL384" s="1516"/>
      <c r="AM384" s="1516"/>
      <c r="AN384" s="1516"/>
      <c r="AO384" s="1519">
        <f t="shared" si="46"/>
        <v>0</v>
      </c>
      <c r="AP384" s="1519">
        <f t="shared" si="51"/>
        <v>0</v>
      </c>
      <c r="AQ384" s="1520" t="str">
        <f t="shared" si="47"/>
        <v/>
      </c>
      <c r="AR384" s="1519">
        <f t="shared" si="48"/>
        <v>0</v>
      </c>
      <c r="AS384" s="1519">
        <f t="shared" si="52"/>
        <v>0</v>
      </c>
      <c r="AT384" s="1520" t="str">
        <f t="shared" si="49"/>
        <v/>
      </c>
      <c r="AU384" s="1519">
        <f t="shared" si="53"/>
        <v>0</v>
      </c>
      <c r="AV384" s="1519">
        <f t="shared" si="54"/>
        <v>0</v>
      </c>
      <c r="AW384" s="1520" t="str">
        <f t="shared" si="50"/>
        <v/>
      </c>
      <c r="AX384" s="1521"/>
      <c r="BC384" s="417"/>
      <c r="BD384" s="417"/>
      <c r="BE384" s="417"/>
      <c r="BF384" s="417"/>
      <c r="BG384" s="417"/>
      <c r="BH384" s="417"/>
      <c r="BI384" s="417"/>
      <c r="BJ384" s="417"/>
    </row>
    <row r="385" spans="1:62" s="418" customFormat="1" ht="13.5" hidden="1" customHeight="1">
      <c r="A385" s="1504">
        <f>'F5 ESTUDIANTES PREVENCIÓN'!D378</f>
        <v>0</v>
      </c>
      <c r="B385" s="1504">
        <f>'F5 ESTUDIANTES PREVENCIÓN'!A378</f>
        <v>0</v>
      </c>
      <c r="C385" s="1511">
        <f>'F5 ESTUDIANTES PREVENCIÓN'!F378</f>
        <v>0</v>
      </c>
      <c r="D385" s="1512">
        <f>'F5 ESTUDIANTES PREVENCIÓN'!G378</f>
        <v>0</v>
      </c>
      <c r="E385" s="1504">
        <f>'F5 ESTUDIANTES PREVENCIÓN'!K378</f>
        <v>0</v>
      </c>
      <c r="F385" s="1504">
        <f>'F5 ESTUDIANTES PREVENCIÓN'!J378</f>
        <v>0</v>
      </c>
      <c r="G385" s="1513">
        <f>'F5 ESTUDIANTES PREVENCIÓN'!L378</f>
        <v>0</v>
      </c>
      <c r="H385" s="1504">
        <f>'F5 ESTUDIANTES PREVENCIÓN'!M378</f>
        <v>0</v>
      </c>
      <c r="I385" s="1514">
        <f>'F5 ESTUDIANTES PREVENCIÓN'!N378</f>
        <v>0</v>
      </c>
      <c r="J385" s="1514">
        <f>'F5 ESTUDIANTES PREVENCIÓN'!O378</f>
        <v>0</v>
      </c>
      <c r="K385" s="1514">
        <f>'F5 ESTUDIANTES PREVENCIÓN'!P378</f>
        <v>0</v>
      </c>
      <c r="L385" s="1515">
        <f>'F5 ESTUDIANTES PREVENCIÓN'!Q378</f>
        <v>0</v>
      </c>
      <c r="M385" s="1511">
        <f>'F5 ESTUDIANTES PREVENCIÓN'!R378</f>
        <v>0</v>
      </c>
      <c r="N385" s="1504">
        <f>'F5 ESTUDIANTES PREVENCIÓN'!T378</f>
        <v>0</v>
      </c>
      <c r="O385" s="1504">
        <f>'F5 ESTUDIANTES PREVENCIÓN'!U378</f>
        <v>0</v>
      </c>
      <c r="P385" s="1504">
        <f>'F5 ESTUDIANTES PREVENCIÓN'!V378</f>
        <v>0</v>
      </c>
      <c r="Q385" s="1504">
        <f>'F5 ESTUDIANTES PREVENCIÓN'!AU378</f>
        <v>0</v>
      </c>
      <c r="R385" s="1516"/>
      <c r="S385" s="1517"/>
      <c r="T385" s="1516"/>
      <c r="U385" s="1518"/>
      <c r="V385" s="1516"/>
      <c r="W385" s="1516"/>
      <c r="X385" s="1516"/>
      <c r="Y385" s="1516"/>
      <c r="Z385" s="1516"/>
      <c r="AA385" s="1516"/>
      <c r="AB385" s="1516"/>
      <c r="AC385" s="1516"/>
      <c r="AD385" s="1516"/>
      <c r="AE385" s="1516"/>
      <c r="AF385" s="1516"/>
      <c r="AG385" s="1516"/>
      <c r="AH385" s="1516"/>
      <c r="AI385" s="1516"/>
      <c r="AJ385" s="1516"/>
      <c r="AK385" s="1516"/>
      <c r="AL385" s="1516"/>
      <c r="AM385" s="1516"/>
      <c r="AN385" s="1516"/>
      <c r="AO385" s="1519">
        <f t="shared" si="46"/>
        <v>0</v>
      </c>
      <c r="AP385" s="1519">
        <f t="shared" si="51"/>
        <v>0</v>
      </c>
      <c r="AQ385" s="1520" t="str">
        <f t="shared" si="47"/>
        <v/>
      </c>
      <c r="AR385" s="1519">
        <f t="shared" si="48"/>
        <v>0</v>
      </c>
      <c r="AS385" s="1519">
        <f t="shared" si="52"/>
        <v>0</v>
      </c>
      <c r="AT385" s="1520" t="str">
        <f t="shared" si="49"/>
        <v/>
      </c>
      <c r="AU385" s="1519">
        <f t="shared" si="53"/>
        <v>0</v>
      </c>
      <c r="AV385" s="1519">
        <f t="shared" si="54"/>
        <v>0</v>
      </c>
      <c r="AW385" s="1520" t="str">
        <f t="shared" si="50"/>
        <v/>
      </c>
      <c r="AX385" s="1521"/>
      <c r="BC385" s="417"/>
      <c r="BD385" s="417"/>
      <c r="BE385" s="417"/>
      <c r="BF385" s="417"/>
      <c r="BG385" s="417"/>
      <c r="BH385" s="417"/>
      <c r="BI385" s="417"/>
      <c r="BJ385" s="417"/>
    </row>
    <row r="386" spans="1:62" s="418" customFormat="1" ht="13.5" hidden="1" customHeight="1">
      <c r="A386" s="1504">
        <f>'F5 ESTUDIANTES PREVENCIÓN'!D379</f>
        <v>0</v>
      </c>
      <c r="B386" s="1504">
        <f>'F5 ESTUDIANTES PREVENCIÓN'!A379</f>
        <v>0</v>
      </c>
      <c r="C386" s="1511">
        <f>'F5 ESTUDIANTES PREVENCIÓN'!F379</f>
        <v>0</v>
      </c>
      <c r="D386" s="1512">
        <f>'F5 ESTUDIANTES PREVENCIÓN'!G379</f>
        <v>0</v>
      </c>
      <c r="E386" s="1504">
        <f>'F5 ESTUDIANTES PREVENCIÓN'!K379</f>
        <v>0</v>
      </c>
      <c r="F386" s="1504">
        <f>'F5 ESTUDIANTES PREVENCIÓN'!J379</f>
        <v>0</v>
      </c>
      <c r="G386" s="1513">
        <f>'F5 ESTUDIANTES PREVENCIÓN'!L379</f>
        <v>0</v>
      </c>
      <c r="H386" s="1504">
        <f>'F5 ESTUDIANTES PREVENCIÓN'!M379</f>
        <v>0</v>
      </c>
      <c r="I386" s="1514">
        <f>'F5 ESTUDIANTES PREVENCIÓN'!N379</f>
        <v>0</v>
      </c>
      <c r="J386" s="1514">
        <f>'F5 ESTUDIANTES PREVENCIÓN'!O379</f>
        <v>0</v>
      </c>
      <c r="K386" s="1514">
        <f>'F5 ESTUDIANTES PREVENCIÓN'!P379</f>
        <v>0</v>
      </c>
      <c r="L386" s="1515">
        <f>'F5 ESTUDIANTES PREVENCIÓN'!Q379</f>
        <v>0</v>
      </c>
      <c r="M386" s="1511">
        <f>'F5 ESTUDIANTES PREVENCIÓN'!R379</f>
        <v>0</v>
      </c>
      <c r="N386" s="1504">
        <f>'F5 ESTUDIANTES PREVENCIÓN'!T379</f>
        <v>0</v>
      </c>
      <c r="O386" s="1504">
        <f>'F5 ESTUDIANTES PREVENCIÓN'!U379</f>
        <v>0</v>
      </c>
      <c r="P386" s="1504">
        <f>'F5 ESTUDIANTES PREVENCIÓN'!V379</f>
        <v>0</v>
      </c>
      <c r="Q386" s="1504">
        <f>'F5 ESTUDIANTES PREVENCIÓN'!AU379</f>
        <v>0</v>
      </c>
      <c r="R386" s="1516"/>
      <c r="S386" s="1517"/>
      <c r="T386" s="1516"/>
      <c r="U386" s="1518"/>
      <c r="V386" s="1516"/>
      <c r="W386" s="1516"/>
      <c r="X386" s="1516"/>
      <c r="Y386" s="1516"/>
      <c r="Z386" s="1516"/>
      <c r="AA386" s="1516"/>
      <c r="AB386" s="1516"/>
      <c r="AC386" s="1516"/>
      <c r="AD386" s="1516"/>
      <c r="AE386" s="1516"/>
      <c r="AF386" s="1516"/>
      <c r="AG386" s="1516"/>
      <c r="AH386" s="1516"/>
      <c r="AI386" s="1516"/>
      <c r="AJ386" s="1516"/>
      <c r="AK386" s="1516"/>
      <c r="AL386" s="1516"/>
      <c r="AM386" s="1516"/>
      <c r="AN386" s="1516"/>
      <c r="AO386" s="1519">
        <f t="shared" si="46"/>
        <v>0</v>
      </c>
      <c r="AP386" s="1519">
        <f t="shared" si="51"/>
        <v>0</v>
      </c>
      <c r="AQ386" s="1520" t="str">
        <f t="shared" si="47"/>
        <v/>
      </c>
      <c r="AR386" s="1519">
        <f t="shared" si="48"/>
        <v>0</v>
      </c>
      <c r="AS386" s="1519">
        <f t="shared" si="52"/>
        <v>0</v>
      </c>
      <c r="AT386" s="1520" t="str">
        <f t="shared" si="49"/>
        <v/>
      </c>
      <c r="AU386" s="1519">
        <f t="shared" si="53"/>
        <v>0</v>
      </c>
      <c r="AV386" s="1519">
        <f t="shared" si="54"/>
        <v>0</v>
      </c>
      <c r="AW386" s="1520" t="str">
        <f t="shared" si="50"/>
        <v/>
      </c>
      <c r="AX386" s="1521"/>
      <c r="BC386" s="417"/>
      <c r="BD386" s="417"/>
      <c r="BE386" s="417"/>
      <c r="BF386" s="417"/>
      <c r="BG386" s="417"/>
      <c r="BH386" s="417"/>
      <c r="BI386" s="417"/>
      <c r="BJ386" s="417"/>
    </row>
    <row r="387" spans="1:62" s="418" customFormat="1" ht="13.5" hidden="1" customHeight="1">
      <c r="A387" s="1504">
        <f>'F5 ESTUDIANTES PREVENCIÓN'!D380</f>
        <v>0</v>
      </c>
      <c r="B387" s="1504">
        <f>'F5 ESTUDIANTES PREVENCIÓN'!A380</f>
        <v>0</v>
      </c>
      <c r="C387" s="1511">
        <f>'F5 ESTUDIANTES PREVENCIÓN'!F380</f>
        <v>0</v>
      </c>
      <c r="D387" s="1512">
        <f>'F5 ESTUDIANTES PREVENCIÓN'!G380</f>
        <v>0</v>
      </c>
      <c r="E387" s="1504">
        <f>'F5 ESTUDIANTES PREVENCIÓN'!K380</f>
        <v>0</v>
      </c>
      <c r="F387" s="1504">
        <f>'F5 ESTUDIANTES PREVENCIÓN'!J380</f>
        <v>0</v>
      </c>
      <c r="G387" s="1513">
        <f>'F5 ESTUDIANTES PREVENCIÓN'!L380</f>
        <v>0</v>
      </c>
      <c r="H387" s="1504">
        <f>'F5 ESTUDIANTES PREVENCIÓN'!M380</f>
        <v>0</v>
      </c>
      <c r="I387" s="1514">
        <f>'F5 ESTUDIANTES PREVENCIÓN'!N380</f>
        <v>0</v>
      </c>
      <c r="J387" s="1514">
        <f>'F5 ESTUDIANTES PREVENCIÓN'!O380</f>
        <v>0</v>
      </c>
      <c r="K387" s="1514">
        <f>'F5 ESTUDIANTES PREVENCIÓN'!P380</f>
        <v>0</v>
      </c>
      <c r="L387" s="1515">
        <f>'F5 ESTUDIANTES PREVENCIÓN'!Q380</f>
        <v>0</v>
      </c>
      <c r="M387" s="1511">
        <f>'F5 ESTUDIANTES PREVENCIÓN'!R380</f>
        <v>0</v>
      </c>
      <c r="N387" s="1504">
        <f>'F5 ESTUDIANTES PREVENCIÓN'!T380</f>
        <v>0</v>
      </c>
      <c r="O387" s="1504">
        <f>'F5 ESTUDIANTES PREVENCIÓN'!U380</f>
        <v>0</v>
      </c>
      <c r="P387" s="1504">
        <f>'F5 ESTUDIANTES PREVENCIÓN'!V380</f>
        <v>0</v>
      </c>
      <c r="Q387" s="1504">
        <f>'F5 ESTUDIANTES PREVENCIÓN'!AU380</f>
        <v>0</v>
      </c>
      <c r="R387" s="1516"/>
      <c r="S387" s="1517"/>
      <c r="T387" s="1516"/>
      <c r="U387" s="1518"/>
      <c r="V387" s="1516"/>
      <c r="W387" s="1516"/>
      <c r="X387" s="1516"/>
      <c r="Y387" s="1516"/>
      <c r="Z387" s="1516"/>
      <c r="AA387" s="1516"/>
      <c r="AB387" s="1516"/>
      <c r="AC387" s="1516"/>
      <c r="AD387" s="1516"/>
      <c r="AE387" s="1516"/>
      <c r="AF387" s="1516"/>
      <c r="AG387" s="1516"/>
      <c r="AH387" s="1516"/>
      <c r="AI387" s="1516"/>
      <c r="AJ387" s="1516"/>
      <c r="AK387" s="1516"/>
      <c r="AL387" s="1516"/>
      <c r="AM387" s="1516"/>
      <c r="AN387" s="1516"/>
      <c r="AO387" s="1519">
        <f t="shared" si="46"/>
        <v>0</v>
      </c>
      <c r="AP387" s="1519">
        <f t="shared" si="51"/>
        <v>0</v>
      </c>
      <c r="AQ387" s="1520" t="str">
        <f t="shared" si="47"/>
        <v/>
      </c>
      <c r="AR387" s="1519">
        <f t="shared" si="48"/>
        <v>0</v>
      </c>
      <c r="AS387" s="1519">
        <f t="shared" si="52"/>
        <v>0</v>
      </c>
      <c r="AT387" s="1520" t="str">
        <f t="shared" si="49"/>
        <v/>
      </c>
      <c r="AU387" s="1519">
        <f t="shared" si="53"/>
        <v>0</v>
      </c>
      <c r="AV387" s="1519">
        <f t="shared" si="54"/>
        <v>0</v>
      </c>
      <c r="AW387" s="1520" t="str">
        <f t="shared" si="50"/>
        <v/>
      </c>
      <c r="AX387" s="1521"/>
      <c r="BC387" s="417"/>
      <c r="BD387" s="417"/>
      <c r="BE387" s="417"/>
      <c r="BF387" s="417"/>
      <c r="BG387" s="417"/>
      <c r="BH387" s="417"/>
      <c r="BI387" s="417"/>
      <c r="BJ387" s="417"/>
    </row>
    <row r="388" spans="1:62" s="418" customFormat="1" ht="13.5" hidden="1" customHeight="1">
      <c r="A388" s="1504">
        <f>'F5 ESTUDIANTES PREVENCIÓN'!D381</f>
        <v>0</v>
      </c>
      <c r="B388" s="1504">
        <f>'F5 ESTUDIANTES PREVENCIÓN'!A381</f>
        <v>0</v>
      </c>
      <c r="C388" s="1511">
        <f>'F5 ESTUDIANTES PREVENCIÓN'!F381</f>
        <v>0</v>
      </c>
      <c r="D388" s="1512">
        <f>'F5 ESTUDIANTES PREVENCIÓN'!G381</f>
        <v>0</v>
      </c>
      <c r="E388" s="1504">
        <f>'F5 ESTUDIANTES PREVENCIÓN'!K381</f>
        <v>0</v>
      </c>
      <c r="F388" s="1504">
        <f>'F5 ESTUDIANTES PREVENCIÓN'!J381</f>
        <v>0</v>
      </c>
      <c r="G388" s="1513">
        <f>'F5 ESTUDIANTES PREVENCIÓN'!L381</f>
        <v>0</v>
      </c>
      <c r="H388" s="1504">
        <f>'F5 ESTUDIANTES PREVENCIÓN'!M381</f>
        <v>0</v>
      </c>
      <c r="I388" s="1514">
        <f>'F5 ESTUDIANTES PREVENCIÓN'!N381</f>
        <v>0</v>
      </c>
      <c r="J388" s="1514">
        <f>'F5 ESTUDIANTES PREVENCIÓN'!O381</f>
        <v>0</v>
      </c>
      <c r="K388" s="1514">
        <f>'F5 ESTUDIANTES PREVENCIÓN'!P381</f>
        <v>0</v>
      </c>
      <c r="L388" s="1515">
        <f>'F5 ESTUDIANTES PREVENCIÓN'!Q381</f>
        <v>0</v>
      </c>
      <c r="M388" s="1511">
        <f>'F5 ESTUDIANTES PREVENCIÓN'!R381</f>
        <v>0</v>
      </c>
      <c r="N388" s="1504">
        <f>'F5 ESTUDIANTES PREVENCIÓN'!T381</f>
        <v>0</v>
      </c>
      <c r="O388" s="1504">
        <f>'F5 ESTUDIANTES PREVENCIÓN'!U381</f>
        <v>0</v>
      </c>
      <c r="P388" s="1504">
        <f>'F5 ESTUDIANTES PREVENCIÓN'!V381</f>
        <v>0</v>
      </c>
      <c r="Q388" s="1504">
        <f>'F5 ESTUDIANTES PREVENCIÓN'!AU381</f>
        <v>0</v>
      </c>
      <c r="R388" s="1516"/>
      <c r="S388" s="1517"/>
      <c r="T388" s="1516"/>
      <c r="U388" s="1518"/>
      <c r="V388" s="1516"/>
      <c r="W388" s="1516"/>
      <c r="X388" s="1516"/>
      <c r="Y388" s="1516"/>
      <c r="Z388" s="1516"/>
      <c r="AA388" s="1516"/>
      <c r="AB388" s="1516"/>
      <c r="AC388" s="1516"/>
      <c r="AD388" s="1516"/>
      <c r="AE388" s="1516"/>
      <c r="AF388" s="1516"/>
      <c r="AG388" s="1516"/>
      <c r="AH388" s="1516"/>
      <c r="AI388" s="1516"/>
      <c r="AJ388" s="1516"/>
      <c r="AK388" s="1516"/>
      <c r="AL388" s="1516"/>
      <c r="AM388" s="1516"/>
      <c r="AN388" s="1516"/>
      <c r="AO388" s="1519">
        <f t="shared" si="46"/>
        <v>0</v>
      </c>
      <c r="AP388" s="1519">
        <f t="shared" si="51"/>
        <v>0</v>
      </c>
      <c r="AQ388" s="1520" t="str">
        <f t="shared" si="47"/>
        <v/>
      </c>
      <c r="AR388" s="1519">
        <f t="shared" si="48"/>
        <v>0</v>
      </c>
      <c r="AS388" s="1519">
        <f t="shared" si="52"/>
        <v>0</v>
      </c>
      <c r="AT388" s="1520" t="str">
        <f t="shared" si="49"/>
        <v/>
      </c>
      <c r="AU388" s="1519">
        <f t="shared" si="53"/>
        <v>0</v>
      </c>
      <c r="AV388" s="1519">
        <f t="shared" si="54"/>
        <v>0</v>
      </c>
      <c r="AW388" s="1520" t="str">
        <f t="shared" si="50"/>
        <v/>
      </c>
      <c r="AX388" s="1521"/>
      <c r="BC388" s="417"/>
      <c r="BD388" s="417"/>
      <c r="BE388" s="417"/>
      <c r="BF388" s="417"/>
      <c r="BG388" s="417"/>
      <c r="BH388" s="417"/>
      <c r="BI388" s="417"/>
      <c r="BJ388" s="417"/>
    </row>
    <row r="389" spans="1:62" s="418" customFormat="1" ht="13.5" hidden="1" customHeight="1">
      <c r="A389" s="1504">
        <f>'F5 ESTUDIANTES PREVENCIÓN'!D382</f>
        <v>0</v>
      </c>
      <c r="B389" s="1504">
        <f>'F5 ESTUDIANTES PREVENCIÓN'!A382</f>
        <v>0</v>
      </c>
      <c r="C389" s="1511">
        <f>'F5 ESTUDIANTES PREVENCIÓN'!F382</f>
        <v>0</v>
      </c>
      <c r="D389" s="1512">
        <f>'F5 ESTUDIANTES PREVENCIÓN'!G382</f>
        <v>0</v>
      </c>
      <c r="E389" s="1504">
        <f>'F5 ESTUDIANTES PREVENCIÓN'!K382</f>
        <v>0</v>
      </c>
      <c r="F389" s="1504">
        <f>'F5 ESTUDIANTES PREVENCIÓN'!J382</f>
        <v>0</v>
      </c>
      <c r="G389" s="1513">
        <f>'F5 ESTUDIANTES PREVENCIÓN'!L382</f>
        <v>0</v>
      </c>
      <c r="H389" s="1504">
        <f>'F5 ESTUDIANTES PREVENCIÓN'!M382</f>
        <v>0</v>
      </c>
      <c r="I389" s="1514">
        <f>'F5 ESTUDIANTES PREVENCIÓN'!N382</f>
        <v>0</v>
      </c>
      <c r="J389" s="1514">
        <f>'F5 ESTUDIANTES PREVENCIÓN'!O382</f>
        <v>0</v>
      </c>
      <c r="K389" s="1514">
        <f>'F5 ESTUDIANTES PREVENCIÓN'!P382</f>
        <v>0</v>
      </c>
      <c r="L389" s="1515">
        <f>'F5 ESTUDIANTES PREVENCIÓN'!Q382</f>
        <v>0</v>
      </c>
      <c r="M389" s="1511">
        <f>'F5 ESTUDIANTES PREVENCIÓN'!R382</f>
        <v>0</v>
      </c>
      <c r="N389" s="1504">
        <f>'F5 ESTUDIANTES PREVENCIÓN'!T382</f>
        <v>0</v>
      </c>
      <c r="O389" s="1504">
        <f>'F5 ESTUDIANTES PREVENCIÓN'!U382</f>
        <v>0</v>
      </c>
      <c r="P389" s="1504">
        <f>'F5 ESTUDIANTES PREVENCIÓN'!V382</f>
        <v>0</v>
      </c>
      <c r="Q389" s="1504">
        <f>'F5 ESTUDIANTES PREVENCIÓN'!AU382</f>
        <v>0</v>
      </c>
      <c r="R389" s="1516"/>
      <c r="S389" s="1517"/>
      <c r="T389" s="1516"/>
      <c r="U389" s="1518"/>
      <c r="V389" s="1516"/>
      <c r="W389" s="1516"/>
      <c r="X389" s="1516"/>
      <c r="Y389" s="1516"/>
      <c r="Z389" s="1516"/>
      <c r="AA389" s="1516"/>
      <c r="AB389" s="1516"/>
      <c r="AC389" s="1516"/>
      <c r="AD389" s="1516"/>
      <c r="AE389" s="1516"/>
      <c r="AF389" s="1516"/>
      <c r="AG389" s="1516"/>
      <c r="AH389" s="1516"/>
      <c r="AI389" s="1516"/>
      <c r="AJ389" s="1516"/>
      <c r="AK389" s="1516"/>
      <c r="AL389" s="1516"/>
      <c r="AM389" s="1516"/>
      <c r="AN389" s="1516"/>
      <c r="AO389" s="1519">
        <f t="shared" si="46"/>
        <v>0</v>
      </c>
      <c r="AP389" s="1519">
        <f t="shared" si="51"/>
        <v>0</v>
      </c>
      <c r="AQ389" s="1520" t="str">
        <f t="shared" si="47"/>
        <v/>
      </c>
      <c r="AR389" s="1519">
        <f t="shared" si="48"/>
        <v>0</v>
      </c>
      <c r="AS389" s="1519">
        <f t="shared" si="52"/>
        <v>0</v>
      </c>
      <c r="AT389" s="1520" t="str">
        <f t="shared" si="49"/>
        <v/>
      </c>
      <c r="AU389" s="1519">
        <f t="shared" si="53"/>
        <v>0</v>
      </c>
      <c r="AV389" s="1519">
        <f t="shared" si="54"/>
        <v>0</v>
      </c>
      <c r="AW389" s="1520" t="str">
        <f t="shared" si="50"/>
        <v/>
      </c>
      <c r="AX389" s="1521"/>
      <c r="BC389" s="417"/>
      <c r="BD389" s="417"/>
      <c r="BE389" s="417"/>
      <c r="BF389" s="417"/>
      <c r="BG389" s="417"/>
      <c r="BH389" s="417"/>
      <c r="BI389" s="417"/>
      <c r="BJ389" s="417"/>
    </row>
    <row r="390" spans="1:62" s="418" customFormat="1" ht="13.5" hidden="1" customHeight="1">
      <c r="A390" s="1504">
        <f>'F5 ESTUDIANTES PREVENCIÓN'!D383</f>
        <v>0</v>
      </c>
      <c r="B390" s="1504">
        <f>'F5 ESTUDIANTES PREVENCIÓN'!A383</f>
        <v>0</v>
      </c>
      <c r="C390" s="1511">
        <f>'F5 ESTUDIANTES PREVENCIÓN'!F383</f>
        <v>0</v>
      </c>
      <c r="D390" s="1512">
        <f>'F5 ESTUDIANTES PREVENCIÓN'!G383</f>
        <v>0</v>
      </c>
      <c r="E390" s="1504">
        <f>'F5 ESTUDIANTES PREVENCIÓN'!K383</f>
        <v>0</v>
      </c>
      <c r="F390" s="1504">
        <f>'F5 ESTUDIANTES PREVENCIÓN'!J383</f>
        <v>0</v>
      </c>
      <c r="G390" s="1513">
        <f>'F5 ESTUDIANTES PREVENCIÓN'!L383</f>
        <v>0</v>
      </c>
      <c r="H390" s="1504">
        <f>'F5 ESTUDIANTES PREVENCIÓN'!M383</f>
        <v>0</v>
      </c>
      <c r="I390" s="1514">
        <f>'F5 ESTUDIANTES PREVENCIÓN'!N383</f>
        <v>0</v>
      </c>
      <c r="J390" s="1514">
        <f>'F5 ESTUDIANTES PREVENCIÓN'!O383</f>
        <v>0</v>
      </c>
      <c r="K390" s="1514">
        <f>'F5 ESTUDIANTES PREVENCIÓN'!P383</f>
        <v>0</v>
      </c>
      <c r="L390" s="1515">
        <f>'F5 ESTUDIANTES PREVENCIÓN'!Q383</f>
        <v>0</v>
      </c>
      <c r="M390" s="1511">
        <f>'F5 ESTUDIANTES PREVENCIÓN'!R383</f>
        <v>0</v>
      </c>
      <c r="N390" s="1504">
        <f>'F5 ESTUDIANTES PREVENCIÓN'!T383</f>
        <v>0</v>
      </c>
      <c r="O390" s="1504">
        <f>'F5 ESTUDIANTES PREVENCIÓN'!U383</f>
        <v>0</v>
      </c>
      <c r="P390" s="1504">
        <f>'F5 ESTUDIANTES PREVENCIÓN'!V383</f>
        <v>0</v>
      </c>
      <c r="Q390" s="1504">
        <f>'F5 ESTUDIANTES PREVENCIÓN'!AU383</f>
        <v>0</v>
      </c>
      <c r="R390" s="1516"/>
      <c r="S390" s="1517"/>
      <c r="T390" s="1516"/>
      <c r="U390" s="1518"/>
      <c r="V390" s="1516"/>
      <c r="W390" s="1516"/>
      <c r="X390" s="1516"/>
      <c r="Y390" s="1516"/>
      <c r="Z390" s="1516"/>
      <c r="AA390" s="1516"/>
      <c r="AB390" s="1516"/>
      <c r="AC390" s="1516"/>
      <c r="AD390" s="1516"/>
      <c r="AE390" s="1516"/>
      <c r="AF390" s="1516"/>
      <c r="AG390" s="1516"/>
      <c r="AH390" s="1516"/>
      <c r="AI390" s="1516"/>
      <c r="AJ390" s="1516"/>
      <c r="AK390" s="1516"/>
      <c r="AL390" s="1516"/>
      <c r="AM390" s="1516"/>
      <c r="AN390" s="1516"/>
      <c r="AO390" s="1519">
        <f t="shared" si="46"/>
        <v>0</v>
      </c>
      <c r="AP390" s="1519">
        <f t="shared" si="51"/>
        <v>0</v>
      </c>
      <c r="AQ390" s="1520" t="str">
        <f t="shared" si="47"/>
        <v/>
      </c>
      <c r="AR390" s="1519">
        <f t="shared" si="48"/>
        <v>0</v>
      </c>
      <c r="AS390" s="1519">
        <f t="shared" si="52"/>
        <v>0</v>
      </c>
      <c r="AT390" s="1520" t="str">
        <f t="shared" si="49"/>
        <v/>
      </c>
      <c r="AU390" s="1519">
        <f t="shared" si="53"/>
        <v>0</v>
      </c>
      <c r="AV390" s="1519">
        <f t="shared" si="54"/>
        <v>0</v>
      </c>
      <c r="AW390" s="1520" t="str">
        <f t="shared" si="50"/>
        <v/>
      </c>
      <c r="AX390" s="1521"/>
      <c r="BC390" s="417"/>
      <c r="BD390" s="417"/>
      <c r="BE390" s="417"/>
      <c r="BF390" s="417"/>
      <c r="BG390" s="417"/>
      <c r="BH390" s="417"/>
      <c r="BI390" s="417"/>
      <c r="BJ390" s="417"/>
    </row>
    <row r="391" spans="1:62" s="418" customFormat="1" ht="13.5" hidden="1" customHeight="1">
      <c r="A391" s="1504">
        <f>'F5 ESTUDIANTES PREVENCIÓN'!D384</f>
        <v>0</v>
      </c>
      <c r="B391" s="1504">
        <f>'F5 ESTUDIANTES PREVENCIÓN'!A384</f>
        <v>0</v>
      </c>
      <c r="C391" s="1511">
        <f>'F5 ESTUDIANTES PREVENCIÓN'!F384</f>
        <v>0</v>
      </c>
      <c r="D391" s="1512">
        <f>'F5 ESTUDIANTES PREVENCIÓN'!G384</f>
        <v>0</v>
      </c>
      <c r="E391" s="1504">
        <f>'F5 ESTUDIANTES PREVENCIÓN'!K384</f>
        <v>0</v>
      </c>
      <c r="F391" s="1504">
        <f>'F5 ESTUDIANTES PREVENCIÓN'!J384</f>
        <v>0</v>
      </c>
      <c r="G391" s="1513">
        <f>'F5 ESTUDIANTES PREVENCIÓN'!L384</f>
        <v>0</v>
      </c>
      <c r="H391" s="1504">
        <f>'F5 ESTUDIANTES PREVENCIÓN'!M384</f>
        <v>0</v>
      </c>
      <c r="I391" s="1514">
        <f>'F5 ESTUDIANTES PREVENCIÓN'!N384</f>
        <v>0</v>
      </c>
      <c r="J391" s="1514">
        <f>'F5 ESTUDIANTES PREVENCIÓN'!O384</f>
        <v>0</v>
      </c>
      <c r="K391" s="1514">
        <f>'F5 ESTUDIANTES PREVENCIÓN'!P384</f>
        <v>0</v>
      </c>
      <c r="L391" s="1515">
        <f>'F5 ESTUDIANTES PREVENCIÓN'!Q384</f>
        <v>0</v>
      </c>
      <c r="M391" s="1511">
        <f>'F5 ESTUDIANTES PREVENCIÓN'!R384</f>
        <v>0</v>
      </c>
      <c r="N391" s="1504">
        <f>'F5 ESTUDIANTES PREVENCIÓN'!T384</f>
        <v>0</v>
      </c>
      <c r="O391" s="1504">
        <f>'F5 ESTUDIANTES PREVENCIÓN'!U384</f>
        <v>0</v>
      </c>
      <c r="P391" s="1504">
        <f>'F5 ESTUDIANTES PREVENCIÓN'!V384</f>
        <v>0</v>
      </c>
      <c r="Q391" s="1504">
        <f>'F5 ESTUDIANTES PREVENCIÓN'!AU384</f>
        <v>0</v>
      </c>
      <c r="R391" s="1516"/>
      <c r="S391" s="1517"/>
      <c r="T391" s="1516"/>
      <c r="U391" s="1518"/>
      <c r="V391" s="1516"/>
      <c r="W391" s="1516"/>
      <c r="X391" s="1516"/>
      <c r="Y391" s="1516"/>
      <c r="Z391" s="1516"/>
      <c r="AA391" s="1516"/>
      <c r="AB391" s="1516"/>
      <c r="AC391" s="1516"/>
      <c r="AD391" s="1516"/>
      <c r="AE391" s="1516"/>
      <c r="AF391" s="1516"/>
      <c r="AG391" s="1516"/>
      <c r="AH391" s="1516"/>
      <c r="AI391" s="1516"/>
      <c r="AJ391" s="1516"/>
      <c r="AK391" s="1516"/>
      <c r="AL391" s="1516"/>
      <c r="AM391" s="1516"/>
      <c r="AN391" s="1516"/>
      <c r="AO391" s="1519">
        <f t="shared" si="46"/>
        <v>0</v>
      </c>
      <c r="AP391" s="1519">
        <f t="shared" si="51"/>
        <v>0</v>
      </c>
      <c r="AQ391" s="1520" t="str">
        <f t="shared" si="47"/>
        <v/>
      </c>
      <c r="AR391" s="1519">
        <f t="shared" si="48"/>
        <v>0</v>
      </c>
      <c r="AS391" s="1519">
        <f t="shared" si="52"/>
        <v>0</v>
      </c>
      <c r="AT391" s="1520" t="str">
        <f t="shared" si="49"/>
        <v/>
      </c>
      <c r="AU391" s="1519">
        <f t="shared" si="53"/>
        <v>0</v>
      </c>
      <c r="AV391" s="1519">
        <f t="shared" si="54"/>
        <v>0</v>
      </c>
      <c r="AW391" s="1520" t="str">
        <f t="shared" si="50"/>
        <v/>
      </c>
      <c r="AX391" s="1521"/>
      <c r="BC391" s="417"/>
      <c r="BD391" s="417"/>
      <c r="BE391" s="417"/>
      <c r="BF391" s="417"/>
      <c r="BG391" s="417"/>
      <c r="BH391" s="417"/>
      <c r="BI391" s="417"/>
      <c r="BJ391" s="417"/>
    </row>
    <row r="392" spans="1:62" s="418" customFormat="1" ht="13.5" hidden="1" customHeight="1">
      <c r="A392" s="1504">
        <f>'F5 ESTUDIANTES PREVENCIÓN'!D385</f>
        <v>0</v>
      </c>
      <c r="B392" s="1504">
        <f>'F5 ESTUDIANTES PREVENCIÓN'!A385</f>
        <v>0</v>
      </c>
      <c r="C392" s="1511">
        <f>'F5 ESTUDIANTES PREVENCIÓN'!F385</f>
        <v>0</v>
      </c>
      <c r="D392" s="1512">
        <f>'F5 ESTUDIANTES PREVENCIÓN'!G385</f>
        <v>0</v>
      </c>
      <c r="E392" s="1504">
        <f>'F5 ESTUDIANTES PREVENCIÓN'!K385</f>
        <v>0</v>
      </c>
      <c r="F392" s="1504">
        <f>'F5 ESTUDIANTES PREVENCIÓN'!J385</f>
        <v>0</v>
      </c>
      <c r="G392" s="1513">
        <f>'F5 ESTUDIANTES PREVENCIÓN'!L385</f>
        <v>0</v>
      </c>
      <c r="H392" s="1504">
        <f>'F5 ESTUDIANTES PREVENCIÓN'!M385</f>
        <v>0</v>
      </c>
      <c r="I392" s="1514">
        <f>'F5 ESTUDIANTES PREVENCIÓN'!N385</f>
        <v>0</v>
      </c>
      <c r="J392" s="1514">
        <f>'F5 ESTUDIANTES PREVENCIÓN'!O385</f>
        <v>0</v>
      </c>
      <c r="K392" s="1514">
        <f>'F5 ESTUDIANTES PREVENCIÓN'!P385</f>
        <v>0</v>
      </c>
      <c r="L392" s="1515">
        <f>'F5 ESTUDIANTES PREVENCIÓN'!Q385</f>
        <v>0</v>
      </c>
      <c r="M392" s="1511">
        <f>'F5 ESTUDIANTES PREVENCIÓN'!R385</f>
        <v>0</v>
      </c>
      <c r="N392" s="1504">
        <f>'F5 ESTUDIANTES PREVENCIÓN'!T385</f>
        <v>0</v>
      </c>
      <c r="O392" s="1504">
        <f>'F5 ESTUDIANTES PREVENCIÓN'!U385</f>
        <v>0</v>
      </c>
      <c r="P392" s="1504">
        <f>'F5 ESTUDIANTES PREVENCIÓN'!V385</f>
        <v>0</v>
      </c>
      <c r="Q392" s="1504">
        <f>'F5 ESTUDIANTES PREVENCIÓN'!AU385</f>
        <v>0</v>
      </c>
      <c r="R392" s="1516"/>
      <c r="S392" s="1517"/>
      <c r="T392" s="1516"/>
      <c r="U392" s="1518"/>
      <c r="V392" s="1516"/>
      <c r="W392" s="1516"/>
      <c r="X392" s="1516"/>
      <c r="Y392" s="1516"/>
      <c r="Z392" s="1516"/>
      <c r="AA392" s="1516"/>
      <c r="AB392" s="1516"/>
      <c r="AC392" s="1516"/>
      <c r="AD392" s="1516"/>
      <c r="AE392" s="1516"/>
      <c r="AF392" s="1516"/>
      <c r="AG392" s="1516"/>
      <c r="AH392" s="1516"/>
      <c r="AI392" s="1516"/>
      <c r="AJ392" s="1516"/>
      <c r="AK392" s="1516"/>
      <c r="AL392" s="1516"/>
      <c r="AM392" s="1516"/>
      <c r="AN392" s="1516"/>
      <c r="AO392" s="1519">
        <f t="shared" si="46"/>
        <v>0</v>
      </c>
      <c r="AP392" s="1519">
        <f t="shared" si="51"/>
        <v>0</v>
      </c>
      <c r="AQ392" s="1520" t="str">
        <f t="shared" si="47"/>
        <v/>
      </c>
      <c r="AR392" s="1519">
        <f t="shared" si="48"/>
        <v>0</v>
      </c>
      <c r="AS392" s="1519">
        <f t="shared" si="52"/>
        <v>0</v>
      </c>
      <c r="AT392" s="1520" t="str">
        <f t="shared" si="49"/>
        <v/>
      </c>
      <c r="AU392" s="1519">
        <f t="shared" si="53"/>
        <v>0</v>
      </c>
      <c r="AV392" s="1519">
        <f t="shared" si="54"/>
        <v>0</v>
      </c>
      <c r="AW392" s="1520" t="str">
        <f t="shared" si="50"/>
        <v/>
      </c>
      <c r="AX392" s="1521"/>
      <c r="BC392" s="417"/>
      <c r="BD392" s="417"/>
      <c r="BE392" s="417"/>
      <c r="BF392" s="417"/>
      <c r="BG392" s="417"/>
      <c r="BH392" s="417"/>
      <c r="BI392" s="417"/>
      <c r="BJ392" s="417"/>
    </row>
    <row r="393" spans="1:62" s="418" customFormat="1" ht="13.5" hidden="1" customHeight="1">
      <c r="A393" s="1504">
        <f>'F5 ESTUDIANTES PREVENCIÓN'!D386</f>
        <v>0</v>
      </c>
      <c r="B393" s="1504">
        <f>'F5 ESTUDIANTES PREVENCIÓN'!A386</f>
        <v>0</v>
      </c>
      <c r="C393" s="1511">
        <f>'F5 ESTUDIANTES PREVENCIÓN'!F386</f>
        <v>0</v>
      </c>
      <c r="D393" s="1512">
        <f>'F5 ESTUDIANTES PREVENCIÓN'!G386</f>
        <v>0</v>
      </c>
      <c r="E393" s="1504">
        <f>'F5 ESTUDIANTES PREVENCIÓN'!K386</f>
        <v>0</v>
      </c>
      <c r="F393" s="1504">
        <f>'F5 ESTUDIANTES PREVENCIÓN'!J386</f>
        <v>0</v>
      </c>
      <c r="G393" s="1513">
        <f>'F5 ESTUDIANTES PREVENCIÓN'!L386</f>
        <v>0</v>
      </c>
      <c r="H393" s="1504">
        <f>'F5 ESTUDIANTES PREVENCIÓN'!M386</f>
        <v>0</v>
      </c>
      <c r="I393" s="1514">
        <f>'F5 ESTUDIANTES PREVENCIÓN'!N386</f>
        <v>0</v>
      </c>
      <c r="J393" s="1514">
        <f>'F5 ESTUDIANTES PREVENCIÓN'!O386</f>
        <v>0</v>
      </c>
      <c r="K393" s="1514">
        <f>'F5 ESTUDIANTES PREVENCIÓN'!P386</f>
        <v>0</v>
      </c>
      <c r="L393" s="1515">
        <f>'F5 ESTUDIANTES PREVENCIÓN'!Q386</f>
        <v>0</v>
      </c>
      <c r="M393" s="1511">
        <f>'F5 ESTUDIANTES PREVENCIÓN'!R386</f>
        <v>0</v>
      </c>
      <c r="N393" s="1504">
        <f>'F5 ESTUDIANTES PREVENCIÓN'!T386</f>
        <v>0</v>
      </c>
      <c r="O393" s="1504">
        <f>'F5 ESTUDIANTES PREVENCIÓN'!U386</f>
        <v>0</v>
      </c>
      <c r="P393" s="1504">
        <f>'F5 ESTUDIANTES PREVENCIÓN'!V386</f>
        <v>0</v>
      </c>
      <c r="Q393" s="1504">
        <f>'F5 ESTUDIANTES PREVENCIÓN'!AU386</f>
        <v>0</v>
      </c>
      <c r="R393" s="1516"/>
      <c r="S393" s="1517"/>
      <c r="T393" s="1516"/>
      <c r="U393" s="1518"/>
      <c r="V393" s="1516"/>
      <c r="W393" s="1516"/>
      <c r="X393" s="1516"/>
      <c r="Y393" s="1516"/>
      <c r="Z393" s="1516"/>
      <c r="AA393" s="1516"/>
      <c r="AB393" s="1516"/>
      <c r="AC393" s="1516"/>
      <c r="AD393" s="1516"/>
      <c r="AE393" s="1516"/>
      <c r="AF393" s="1516"/>
      <c r="AG393" s="1516"/>
      <c r="AH393" s="1516"/>
      <c r="AI393" s="1516"/>
      <c r="AJ393" s="1516"/>
      <c r="AK393" s="1516"/>
      <c r="AL393" s="1516"/>
      <c r="AM393" s="1516"/>
      <c r="AN393" s="1516"/>
      <c r="AO393" s="1519">
        <f t="shared" si="46"/>
        <v>0</v>
      </c>
      <c r="AP393" s="1519">
        <f t="shared" si="51"/>
        <v>0</v>
      </c>
      <c r="AQ393" s="1520" t="str">
        <f t="shared" si="47"/>
        <v/>
      </c>
      <c r="AR393" s="1519">
        <f t="shared" si="48"/>
        <v>0</v>
      </c>
      <c r="AS393" s="1519">
        <f t="shared" si="52"/>
        <v>0</v>
      </c>
      <c r="AT393" s="1520" t="str">
        <f t="shared" si="49"/>
        <v/>
      </c>
      <c r="AU393" s="1519">
        <f t="shared" si="53"/>
        <v>0</v>
      </c>
      <c r="AV393" s="1519">
        <f t="shared" si="54"/>
        <v>0</v>
      </c>
      <c r="AW393" s="1520" t="str">
        <f t="shared" si="50"/>
        <v/>
      </c>
      <c r="AX393" s="1521"/>
      <c r="BC393" s="417"/>
      <c r="BD393" s="417"/>
      <c r="BE393" s="417"/>
      <c r="BF393" s="417"/>
      <c r="BG393" s="417"/>
      <c r="BH393" s="417"/>
      <c r="BI393" s="417"/>
      <c r="BJ393" s="417"/>
    </row>
    <row r="394" spans="1:62" s="418" customFormat="1" ht="13.5" hidden="1" customHeight="1">
      <c r="A394" s="1504">
        <f>'F5 ESTUDIANTES PREVENCIÓN'!D387</f>
        <v>0</v>
      </c>
      <c r="B394" s="1504">
        <f>'F5 ESTUDIANTES PREVENCIÓN'!A387</f>
        <v>0</v>
      </c>
      <c r="C394" s="1511">
        <f>'F5 ESTUDIANTES PREVENCIÓN'!F387</f>
        <v>0</v>
      </c>
      <c r="D394" s="1512">
        <f>'F5 ESTUDIANTES PREVENCIÓN'!G387</f>
        <v>0</v>
      </c>
      <c r="E394" s="1504">
        <f>'F5 ESTUDIANTES PREVENCIÓN'!K387</f>
        <v>0</v>
      </c>
      <c r="F394" s="1504">
        <f>'F5 ESTUDIANTES PREVENCIÓN'!J387</f>
        <v>0</v>
      </c>
      <c r="G394" s="1513">
        <f>'F5 ESTUDIANTES PREVENCIÓN'!L387</f>
        <v>0</v>
      </c>
      <c r="H394" s="1504">
        <f>'F5 ESTUDIANTES PREVENCIÓN'!M387</f>
        <v>0</v>
      </c>
      <c r="I394" s="1514">
        <f>'F5 ESTUDIANTES PREVENCIÓN'!N387</f>
        <v>0</v>
      </c>
      <c r="J394" s="1514">
        <f>'F5 ESTUDIANTES PREVENCIÓN'!O387</f>
        <v>0</v>
      </c>
      <c r="K394" s="1514">
        <f>'F5 ESTUDIANTES PREVENCIÓN'!P387</f>
        <v>0</v>
      </c>
      <c r="L394" s="1515">
        <f>'F5 ESTUDIANTES PREVENCIÓN'!Q387</f>
        <v>0</v>
      </c>
      <c r="M394" s="1511">
        <f>'F5 ESTUDIANTES PREVENCIÓN'!R387</f>
        <v>0</v>
      </c>
      <c r="N394" s="1504">
        <f>'F5 ESTUDIANTES PREVENCIÓN'!T387</f>
        <v>0</v>
      </c>
      <c r="O394" s="1504">
        <f>'F5 ESTUDIANTES PREVENCIÓN'!U387</f>
        <v>0</v>
      </c>
      <c r="P394" s="1504">
        <f>'F5 ESTUDIANTES PREVENCIÓN'!V387</f>
        <v>0</v>
      </c>
      <c r="Q394" s="1504">
        <f>'F5 ESTUDIANTES PREVENCIÓN'!AU387</f>
        <v>0</v>
      </c>
      <c r="R394" s="1516"/>
      <c r="S394" s="1517"/>
      <c r="T394" s="1516"/>
      <c r="U394" s="1518"/>
      <c r="V394" s="1516"/>
      <c r="W394" s="1516"/>
      <c r="X394" s="1516"/>
      <c r="Y394" s="1516"/>
      <c r="Z394" s="1516"/>
      <c r="AA394" s="1516"/>
      <c r="AB394" s="1516"/>
      <c r="AC394" s="1516"/>
      <c r="AD394" s="1516"/>
      <c r="AE394" s="1516"/>
      <c r="AF394" s="1516"/>
      <c r="AG394" s="1516"/>
      <c r="AH394" s="1516"/>
      <c r="AI394" s="1516"/>
      <c r="AJ394" s="1516"/>
      <c r="AK394" s="1516"/>
      <c r="AL394" s="1516"/>
      <c r="AM394" s="1516"/>
      <c r="AN394" s="1516"/>
      <c r="AO394" s="1519">
        <f t="shared" si="46"/>
        <v>0</v>
      </c>
      <c r="AP394" s="1519">
        <f t="shared" si="51"/>
        <v>0</v>
      </c>
      <c r="AQ394" s="1520" t="str">
        <f t="shared" si="47"/>
        <v/>
      </c>
      <c r="AR394" s="1519">
        <f t="shared" si="48"/>
        <v>0</v>
      </c>
      <c r="AS394" s="1519">
        <f t="shared" si="52"/>
        <v>0</v>
      </c>
      <c r="AT394" s="1520" t="str">
        <f t="shared" si="49"/>
        <v/>
      </c>
      <c r="AU394" s="1519">
        <f t="shared" si="53"/>
        <v>0</v>
      </c>
      <c r="AV394" s="1519">
        <f t="shared" si="54"/>
        <v>0</v>
      </c>
      <c r="AW394" s="1520" t="str">
        <f t="shared" si="50"/>
        <v/>
      </c>
      <c r="AX394" s="1521"/>
      <c r="BC394" s="417"/>
      <c r="BD394" s="417"/>
      <c r="BE394" s="417"/>
      <c r="BF394" s="417"/>
      <c r="BG394" s="417"/>
      <c r="BH394" s="417"/>
      <c r="BI394" s="417"/>
      <c r="BJ394" s="417"/>
    </row>
    <row r="395" spans="1:62" s="418" customFormat="1" ht="13.5" hidden="1" customHeight="1">
      <c r="A395" s="1504">
        <f>'F5 ESTUDIANTES PREVENCIÓN'!D388</f>
        <v>0</v>
      </c>
      <c r="B395" s="1504">
        <f>'F5 ESTUDIANTES PREVENCIÓN'!A388</f>
        <v>0</v>
      </c>
      <c r="C395" s="1511">
        <f>'F5 ESTUDIANTES PREVENCIÓN'!F388</f>
        <v>0</v>
      </c>
      <c r="D395" s="1512">
        <f>'F5 ESTUDIANTES PREVENCIÓN'!G388</f>
        <v>0</v>
      </c>
      <c r="E395" s="1504">
        <f>'F5 ESTUDIANTES PREVENCIÓN'!K388</f>
        <v>0</v>
      </c>
      <c r="F395" s="1504">
        <f>'F5 ESTUDIANTES PREVENCIÓN'!J388</f>
        <v>0</v>
      </c>
      <c r="G395" s="1513">
        <f>'F5 ESTUDIANTES PREVENCIÓN'!L388</f>
        <v>0</v>
      </c>
      <c r="H395" s="1504">
        <f>'F5 ESTUDIANTES PREVENCIÓN'!M388</f>
        <v>0</v>
      </c>
      <c r="I395" s="1514">
        <f>'F5 ESTUDIANTES PREVENCIÓN'!N388</f>
        <v>0</v>
      </c>
      <c r="J395" s="1514">
        <f>'F5 ESTUDIANTES PREVENCIÓN'!O388</f>
        <v>0</v>
      </c>
      <c r="K395" s="1514">
        <f>'F5 ESTUDIANTES PREVENCIÓN'!P388</f>
        <v>0</v>
      </c>
      <c r="L395" s="1515">
        <f>'F5 ESTUDIANTES PREVENCIÓN'!Q388</f>
        <v>0</v>
      </c>
      <c r="M395" s="1511">
        <f>'F5 ESTUDIANTES PREVENCIÓN'!R388</f>
        <v>0</v>
      </c>
      <c r="N395" s="1504">
        <f>'F5 ESTUDIANTES PREVENCIÓN'!T388</f>
        <v>0</v>
      </c>
      <c r="O395" s="1504">
        <f>'F5 ESTUDIANTES PREVENCIÓN'!U388</f>
        <v>0</v>
      </c>
      <c r="P395" s="1504">
        <f>'F5 ESTUDIANTES PREVENCIÓN'!V388</f>
        <v>0</v>
      </c>
      <c r="Q395" s="1504">
        <f>'F5 ESTUDIANTES PREVENCIÓN'!AU388</f>
        <v>0</v>
      </c>
      <c r="R395" s="1516"/>
      <c r="S395" s="1517"/>
      <c r="T395" s="1516"/>
      <c r="U395" s="1518"/>
      <c r="V395" s="1516"/>
      <c r="W395" s="1516"/>
      <c r="X395" s="1516"/>
      <c r="Y395" s="1516"/>
      <c r="Z395" s="1516"/>
      <c r="AA395" s="1516"/>
      <c r="AB395" s="1516"/>
      <c r="AC395" s="1516"/>
      <c r="AD395" s="1516"/>
      <c r="AE395" s="1516"/>
      <c r="AF395" s="1516"/>
      <c r="AG395" s="1516"/>
      <c r="AH395" s="1516"/>
      <c r="AI395" s="1516"/>
      <c r="AJ395" s="1516"/>
      <c r="AK395" s="1516"/>
      <c r="AL395" s="1516"/>
      <c r="AM395" s="1516"/>
      <c r="AN395" s="1516"/>
      <c r="AO395" s="1519">
        <f t="shared" ref="AO395:AO458" si="55">+COUNTA(X395:Y395)</f>
        <v>0</v>
      </c>
      <c r="AP395" s="1519">
        <f t="shared" si="51"/>
        <v>0</v>
      </c>
      <c r="AQ395" s="1520" t="str">
        <f t="shared" ref="AQ395:AQ458" si="56">+IF(ISERROR(AP395/AO395),"",AP395/AO395)</f>
        <v/>
      </c>
      <c r="AR395" s="1519">
        <f t="shared" ref="AR395:AR458" si="57">+COUNTA(Z395:AB395)</f>
        <v>0</v>
      </c>
      <c r="AS395" s="1519">
        <f t="shared" si="52"/>
        <v>0</v>
      </c>
      <c r="AT395" s="1520" t="str">
        <f t="shared" ref="AT395:AT458" si="58">+IF(ISERROR(AS395/AR395),"",AS395/AR395)</f>
        <v/>
      </c>
      <c r="AU395" s="1519">
        <f t="shared" si="53"/>
        <v>0</v>
      </c>
      <c r="AV395" s="1519">
        <f t="shared" si="54"/>
        <v>0</v>
      </c>
      <c r="AW395" s="1520" t="str">
        <f t="shared" ref="AW395:AW458" si="59">+IF(ISERROR(AV395/AU395),"",AV395/AU395)</f>
        <v/>
      </c>
      <c r="AX395" s="1521"/>
      <c r="BC395" s="417"/>
      <c r="BD395" s="417"/>
      <c r="BE395" s="417"/>
      <c r="BF395" s="417"/>
      <c r="BG395" s="417"/>
      <c r="BH395" s="417"/>
      <c r="BI395" s="417"/>
      <c r="BJ395" s="417"/>
    </row>
    <row r="396" spans="1:62" s="418" customFormat="1" ht="13.5" hidden="1" customHeight="1">
      <c r="A396" s="1504">
        <f>'F5 ESTUDIANTES PREVENCIÓN'!D389</f>
        <v>0</v>
      </c>
      <c r="B396" s="1504">
        <f>'F5 ESTUDIANTES PREVENCIÓN'!A389</f>
        <v>0</v>
      </c>
      <c r="C396" s="1511">
        <f>'F5 ESTUDIANTES PREVENCIÓN'!F389</f>
        <v>0</v>
      </c>
      <c r="D396" s="1512">
        <f>'F5 ESTUDIANTES PREVENCIÓN'!G389</f>
        <v>0</v>
      </c>
      <c r="E396" s="1504">
        <f>'F5 ESTUDIANTES PREVENCIÓN'!K389</f>
        <v>0</v>
      </c>
      <c r="F396" s="1504">
        <f>'F5 ESTUDIANTES PREVENCIÓN'!J389</f>
        <v>0</v>
      </c>
      <c r="G396" s="1513">
        <f>'F5 ESTUDIANTES PREVENCIÓN'!L389</f>
        <v>0</v>
      </c>
      <c r="H396" s="1504">
        <f>'F5 ESTUDIANTES PREVENCIÓN'!M389</f>
        <v>0</v>
      </c>
      <c r="I396" s="1514">
        <f>'F5 ESTUDIANTES PREVENCIÓN'!N389</f>
        <v>0</v>
      </c>
      <c r="J396" s="1514">
        <f>'F5 ESTUDIANTES PREVENCIÓN'!O389</f>
        <v>0</v>
      </c>
      <c r="K396" s="1514">
        <f>'F5 ESTUDIANTES PREVENCIÓN'!P389</f>
        <v>0</v>
      </c>
      <c r="L396" s="1515">
        <f>'F5 ESTUDIANTES PREVENCIÓN'!Q389</f>
        <v>0</v>
      </c>
      <c r="M396" s="1511">
        <f>'F5 ESTUDIANTES PREVENCIÓN'!R389</f>
        <v>0</v>
      </c>
      <c r="N396" s="1504">
        <f>'F5 ESTUDIANTES PREVENCIÓN'!T389</f>
        <v>0</v>
      </c>
      <c r="O396" s="1504">
        <f>'F5 ESTUDIANTES PREVENCIÓN'!U389</f>
        <v>0</v>
      </c>
      <c r="P396" s="1504">
        <f>'F5 ESTUDIANTES PREVENCIÓN'!V389</f>
        <v>0</v>
      </c>
      <c r="Q396" s="1504">
        <f>'F5 ESTUDIANTES PREVENCIÓN'!AU389</f>
        <v>0</v>
      </c>
      <c r="R396" s="1516"/>
      <c r="S396" s="1517"/>
      <c r="T396" s="1516"/>
      <c r="U396" s="1518"/>
      <c r="V396" s="1516"/>
      <c r="W396" s="1516"/>
      <c r="X396" s="1516"/>
      <c r="Y396" s="1516"/>
      <c r="Z396" s="1516"/>
      <c r="AA396" s="1516"/>
      <c r="AB396" s="1516"/>
      <c r="AC396" s="1516"/>
      <c r="AD396" s="1516"/>
      <c r="AE396" s="1516"/>
      <c r="AF396" s="1516"/>
      <c r="AG396" s="1516"/>
      <c r="AH396" s="1516"/>
      <c r="AI396" s="1516"/>
      <c r="AJ396" s="1516"/>
      <c r="AK396" s="1516"/>
      <c r="AL396" s="1516"/>
      <c r="AM396" s="1516"/>
      <c r="AN396" s="1516"/>
      <c r="AO396" s="1519">
        <f t="shared" si="55"/>
        <v>0</v>
      </c>
      <c r="AP396" s="1519">
        <f t="shared" si="51"/>
        <v>0</v>
      </c>
      <c r="AQ396" s="1520" t="str">
        <f t="shared" si="56"/>
        <v/>
      </c>
      <c r="AR396" s="1519">
        <f t="shared" si="57"/>
        <v>0</v>
      </c>
      <c r="AS396" s="1519">
        <f t="shared" si="52"/>
        <v>0</v>
      </c>
      <c r="AT396" s="1520" t="str">
        <f t="shared" si="58"/>
        <v/>
      </c>
      <c r="AU396" s="1519">
        <f t="shared" si="53"/>
        <v>0</v>
      </c>
      <c r="AV396" s="1519">
        <f t="shared" si="54"/>
        <v>0</v>
      </c>
      <c r="AW396" s="1520" t="str">
        <f t="shared" si="59"/>
        <v/>
      </c>
      <c r="AX396" s="1521"/>
      <c r="BC396" s="417"/>
      <c r="BD396" s="417"/>
      <c r="BE396" s="417"/>
      <c r="BF396" s="417"/>
      <c r="BG396" s="417"/>
      <c r="BH396" s="417"/>
      <c r="BI396" s="417"/>
      <c r="BJ396" s="417"/>
    </row>
    <row r="397" spans="1:62" s="418" customFormat="1" ht="13.5" hidden="1" customHeight="1">
      <c r="A397" s="1504">
        <f>'F5 ESTUDIANTES PREVENCIÓN'!D390</f>
        <v>0</v>
      </c>
      <c r="B397" s="1504">
        <f>'F5 ESTUDIANTES PREVENCIÓN'!A390</f>
        <v>0</v>
      </c>
      <c r="C397" s="1511">
        <f>'F5 ESTUDIANTES PREVENCIÓN'!F390</f>
        <v>0</v>
      </c>
      <c r="D397" s="1512">
        <f>'F5 ESTUDIANTES PREVENCIÓN'!G390</f>
        <v>0</v>
      </c>
      <c r="E397" s="1504">
        <f>'F5 ESTUDIANTES PREVENCIÓN'!K390</f>
        <v>0</v>
      </c>
      <c r="F397" s="1504">
        <f>'F5 ESTUDIANTES PREVENCIÓN'!J390</f>
        <v>0</v>
      </c>
      <c r="G397" s="1513">
        <f>'F5 ESTUDIANTES PREVENCIÓN'!L390</f>
        <v>0</v>
      </c>
      <c r="H397" s="1504">
        <f>'F5 ESTUDIANTES PREVENCIÓN'!M390</f>
        <v>0</v>
      </c>
      <c r="I397" s="1514">
        <f>'F5 ESTUDIANTES PREVENCIÓN'!N390</f>
        <v>0</v>
      </c>
      <c r="J397" s="1514">
        <f>'F5 ESTUDIANTES PREVENCIÓN'!O390</f>
        <v>0</v>
      </c>
      <c r="K397" s="1514">
        <f>'F5 ESTUDIANTES PREVENCIÓN'!P390</f>
        <v>0</v>
      </c>
      <c r="L397" s="1515">
        <f>'F5 ESTUDIANTES PREVENCIÓN'!Q390</f>
        <v>0</v>
      </c>
      <c r="M397" s="1511">
        <f>'F5 ESTUDIANTES PREVENCIÓN'!R390</f>
        <v>0</v>
      </c>
      <c r="N397" s="1504">
        <f>'F5 ESTUDIANTES PREVENCIÓN'!T390</f>
        <v>0</v>
      </c>
      <c r="O397" s="1504">
        <f>'F5 ESTUDIANTES PREVENCIÓN'!U390</f>
        <v>0</v>
      </c>
      <c r="P397" s="1504">
        <f>'F5 ESTUDIANTES PREVENCIÓN'!V390</f>
        <v>0</v>
      </c>
      <c r="Q397" s="1504">
        <f>'F5 ESTUDIANTES PREVENCIÓN'!AU390</f>
        <v>0</v>
      </c>
      <c r="R397" s="1516"/>
      <c r="S397" s="1517"/>
      <c r="T397" s="1516"/>
      <c r="U397" s="1518"/>
      <c r="V397" s="1516"/>
      <c r="W397" s="1516"/>
      <c r="X397" s="1516"/>
      <c r="Y397" s="1516"/>
      <c r="Z397" s="1516"/>
      <c r="AA397" s="1516"/>
      <c r="AB397" s="1516"/>
      <c r="AC397" s="1516"/>
      <c r="AD397" s="1516"/>
      <c r="AE397" s="1516"/>
      <c r="AF397" s="1516"/>
      <c r="AG397" s="1516"/>
      <c r="AH397" s="1516"/>
      <c r="AI397" s="1516"/>
      <c r="AJ397" s="1516"/>
      <c r="AK397" s="1516"/>
      <c r="AL397" s="1516"/>
      <c r="AM397" s="1516"/>
      <c r="AN397" s="1516"/>
      <c r="AO397" s="1519">
        <f t="shared" si="55"/>
        <v>0</v>
      </c>
      <c r="AP397" s="1519">
        <f t="shared" si="51"/>
        <v>0</v>
      </c>
      <c r="AQ397" s="1520" t="str">
        <f t="shared" si="56"/>
        <v/>
      </c>
      <c r="AR397" s="1519">
        <f t="shared" si="57"/>
        <v>0</v>
      </c>
      <c r="AS397" s="1519">
        <f t="shared" si="52"/>
        <v>0</v>
      </c>
      <c r="AT397" s="1520" t="str">
        <f t="shared" si="58"/>
        <v/>
      </c>
      <c r="AU397" s="1519">
        <f t="shared" si="53"/>
        <v>0</v>
      </c>
      <c r="AV397" s="1519">
        <f t="shared" si="54"/>
        <v>0</v>
      </c>
      <c r="AW397" s="1520" t="str">
        <f t="shared" si="59"/>
        <v/>
      </c>
      <c r="AX397" s="1521"/>
      <c r="BC397" s="417"/>
      <c r="BD397" s="417"/>
      <c r="BE397" s="417"/>
      <c r="BF397" s="417"/>
      <c r="BG397" s="417"/>
      <c r="BH397" s="417"/>
      <c r="BI397" s="417"/>
      <c r="BJ397" s="417"/>
    </row>
    <row r="398" spans="1:62" s="418" customFormat="1" ht="13.5" hidden="1" customHeight="1">
      <c r="A398" s="1504">
        <f>'F5 ESTUDIANTES PREVENCIÓN'!D391</f>
        <v>0</v>
      </c>
      <c r="B398" s="1504">
        <f>'F5 ESTUDIANTES PREVENCIÓN'!A391</f>
        <v>0</v>
      </c>
      <c r="C398" s="1511">
        <f>'F5 ESTUDIANTES PREVENCIÓN'!F391</f>
        <v>0</v>
      </c>
      <c r="D398" s="1512">
        <f>'F5 ESTUDIANTES PREVENCIÓN'!G391</f>
        <v>0</v>
      </c>
      <c r="E398" s="1504">
        <f>'F5 ESTUDIANTES PREVENCIÓN'!K391</f>
        <v>0</v>
      </c>
      <c r="F398" s="1504">
        <f>'F5 ESTUDIANTES PREVENCIÓN'!J391</f>
        <v>0</v>
      </c>
      <c r="G398" s="1513">
        <f>'F5 ESTUDIANTES PREVENCIÓN'!L391</f>
        <v>0</v>
      </c>
      <c r="H398" s="1504">
        <f>'F5 ESTUDIANTES PREVENCIÓN'!M391</f>
        <v>0</v>
      </c>
      <c r="I398" s="1514">
        <f>'F5 ESTUDIANTES PREVENCIÓN'!N391</f>
        <v>0</v>
      </c>
      <c r="J398" s="1514">
        <f>'F5 ESTUDIANTES PREVENCIÓN'!O391</f>
        <v>0</v>
      </c>
      <c r="K398" s="1514">
        <f>'F5 ESTUDIANTES PREVENCIÓN'!P391</f>
        <v>0</v>
      </c>
      <c r="L398" s="1515">
        <f>'F5 ESTUDIANTES PREVENCIÓN'!Q391</f>
        <v>0</v>
      </c>
      <c r="M398" s="1511">
        <f>'F5 ESTUDIANTES PREVENCIÓN'!R391</f>
        <v>0</v>
      </c>
      <c r="N398" s="1504">
        <f>'F5 ESTUDIANTES PREVENCIÓN'!T391</f>
        <v>0</v>
      </c>
      <c r="O398" s="1504">
        <f>'F5 ESTUDIANTES PREVENCIÓN'!U391</f>
        <v>0</v>
      </c>
      <c r="P398" s="1504">
        <f>'F5 ESTUDIANTES PREVENCIÓN'!V391</f>
        <v>0</v>
      </c>
      <c r="Q398" s="1504">
        <f>'F5 ESTUDIANTES PREVENCIÓN'!AU391</f>
        <v>0</v>
      </c>
      <c r="R398" s="1516"/>
      <c r="S398" s="1517"/>
      <c r="T398" s="1516"/>
      <c r="U398" s="1518"/>
      <c r="V398" s="1516"/>
      <c r="W398" s="1516"/>
      <c r="X398" s="1516"/>
      <c r="Y398" s="1516"/>
      <c r="Z398" s="1516"/>
      <c r="AA398" s="1516"/>
      <c r="AB398" s="1516"/>
      <c r="AC398" s="1516"/>
      <c r="AD398" s="1516"/>
      <c r="AE398" s="1516"/>
      <c r="AF398" s="1516"/>
      <c r="AG398" s="1516"/>
      <c r="AH398" s="1516"/>
      <c r="AI398" s="1516"/>
      <c r="AJ398" s="1516"/>
      <c r="AK398" s="1516"/>
      <c r="AL398" s="1516"/>
      <c r="AM398" s="1516"/>
      <c r="AN398" s="1516"/>
      <c r="AO398" s="1519">
        <f t="shared" si="55"/>
        <v>0</v>
      </c>
      <c r="AP398" s="1519">
        <f t="shared" ref="AP398:AP461" si="60">+COUNTIF($X398:$Y398,"P")</f>
        <v>0</v>
      </c>
      <c r="AQ398" s="1520" t="str">
        <f t="shared" si="56"/>
        <v/>
      </c>
      <c r="AR398" s="1519">
        <f t="shared" si="57"/>
        <v>0</v>
      </c>
      <c r="AS398" s="1519">
        <f t="shared" ref="AS398:AS461" si="61">+COUNTIF($Z398:$AB398,"P")</f>
        <v>0</v>
      </c>
      <c r="AT398" s="1520" t="str">
        <f t="shared" si="58"/>
        <v/>
      </c>
      <c r="AU398" s="1519">
        <f t="shared" ref="AU398:AU461" si="62">+COUNTA($AC398:$AL398)</f>
        <v>0</v>
      </c>
      <c r="AV398" s="1519">
        <f t="shared" ref="AV398:AV461" si="63">+COUNTIF($AC398:$AL398,"P")</f>
        <v>0</v>
      </c>
      <c r="AW398" s="1520" t="str">
        <f t="shared" si="59"/>
        <v/>
      </c>
      <c r="AX398" s="1521"/>
      <c r="BC398" s="417"/>
      <c r="BD398" s="417"/>
      <c r="BE398" s="417"/>
      <c r="BF398" s="417"/>
      <c r="BG398" s="417"/>
      <c r="BH398" s="417"/>
      <c r="BI398" s="417"/>
      <c r="BJ398" s="417"/>
    </row>
    <row r="399" spans="1:62" s="418" customFormat="1" ht="13.5" hidden="1" customHeight="1">
      <c r="A399" s="1504">
        <f>'F5 ESTUDIANTES PREVENCIÓN'!D392</f>
        <v>0</v>
      </c>
      <c r="B399" s="1504">
        <f>'F5 ESTUDIANTES PREVENCIÓN'!A392</f>
        <v>0</v>
      </c>
      <c r="C399" s="1511">
        <f>'F5 ESTUDIANTES PREVENCIÓN'!F392</f>
        <v>0</v>
      </c>
      <c r="D399" s="1512">
        <f>'F5 ESTUDIANTES PREVENCIÓN'!G392</f>
        <v>0</v>
      </c>
      <c r="E399" s="1504">
        <f>'F5 ESTUDIANTES PREVENCIÓN'!K392</f>
        <v>0</v>
      </c>
      <c r="F399" s="1504">
        <f>'F5 ESTUDIANTES PREVENCIÓN'!J392</f>
        <v>0</v>
      </c>
      <c r="G399" s="1513">
        <f>'F5 ESTUDIANTES PREVENCIÓN'!L392</f>
        <v>0</v>
      </c>
      <c r="H399" s="1504">
        <f>'F5 ESTUDIANTES PREVENCIÓN'!M392</f>
        <v>0</v>
      </c>
      <c r="I399" s="1514">
        <f>'F5 ESTUDIANTES PREVENCIÓN'!N392</f>
        <v>0</v>
      </c>
      <c r="J399" s="1514">
        <f>'F5 ESTUDIANTES PREVENCIÓN'!O392</f>
        <v>0</v>
      </c>
      <c r="K399" s="1514">
        <f>'F5 ESTUDIANTES PREVENCIÓN'!P392</f>
        <v>0</v>
      </c>
      <c r="L399" s="1515">
        <f>'F5 ESTUDIANTES PREVENCIÓN'!Q392</f>
        <v>0</v>
      </c>
      <c r="M399" s="1511">
        <f>'F5 ESTUDIANTES PREVENCIÓN'!R392</f>
        <v>0</v>
      </c>
      <c r="N399" s="1504">
        <f>'F5 ESTUDIANTES PREVENCIÓN'!T392</f>
        <v>0</v>
      </c>
      <c r="O399" s="1504">
        <f>'F5 ESTUDIANTES PREVENCIÓN'!U392</f>
        <v>0</v>
      </c>
      <c r="P399" s="1504">
        <f>'F5 ESTUDIANTES PREVENCIÓN'!V392</f>
        <v>0</v>
      </c>
      <c r="Q399" s="1504">
        <f>'F5 ESTUDIANTES PREVENCIÓN'!AU392</f>
        <v>0</v>
      </c>
      <c r="R399" s="1516"/>
      <c r="S399" s="1517"/>
      <c r="T399" s="1516"/>
      <c r="U399" s="1518"/>
      <c r="V399" s="1516"/>
      <c r="W399" s="1516"/>
      <c r="X399" s="1516"/>
      <c r="Y399" s="1516"/>
      <c r="Z399" s="1516"/>
      <c r="AA399" s="1516"/>
      <c r="AB399" s="1516"/>
      <c r="AC399" s="1516"/>
      <c r="AD399" s="1516"/>
      <c r="AE399" s="1516"/>
      <c r="AF399" s="1516"/>
      <c r="AG399" s="1516"/>
      <c r="AH399" s="1516"/>
      <c r="AI399" s="1516"/>
      <c r="AJ399" s="1516"/>
      <c r="AK399" s="1516"/>
      <c r="AL399" s="1516"/>
      <c r="AM399" s="1516"/>
      <c r="AN399" s="1516"/>
      <c r="AO399" s="1519">
        <f t="shared" si="55"/>
        <v>0</v>
      </c>
      <c r="AP399" s="1519">
        <f t="shared" si="60"/>
        <v>0</v>
      </c>
      <c r="AQ399" s="1520" t="str">
        <f t="shared" si="56"/>
        <v/>
      </c>
      <c r="AR399" s="1519">
        <f t="shared" si="57"/>
        <v>0</v>
      </c>
      <c r="AS399" s="1519">
        <f t="shared" si="61"/>
        <v>0</v>
      </c>
      <c r="AT399" s="1520" t="str">
        <f t="shared" si="58"/>
        <v/>
      </c>
      <c r="AU399" s="1519">
        <f t="shared" si="62"/>
        <v>0</v>
      </c>
      <c r="AV399" s="1519">
        <f t="shared" si="63"/>
        <v>0</v>
      </c>
      <c r="AW399" s="1520" t="str">
        <f t="shared" si="59"/>
        <v/>
      </c>
      <c r="AX399" s="1521"/>
      <c r="BC399" s="417"/>
      <c r="BD399" s="417"/>
      <c r="BE399" s="417"/>
      <c r="BF399" s="417"/>
      <c r="BG399" s="417"/>
      <c r="BH399" s="417"/>
      <c r="BI399" s="417"/>
      <c r="BJ399" s="417"/>
    </row>
    <row r="400" spans="1:62" s="418" customFormat="1" ht="13.5" hidden="1" customHeight="1">
      <c r="A400" s="1504">
        <f>'F5 ESTUDIANTES PREVENCIÓN'!D393</f>
        <v>0</v>
      </c>
      <c r="B400" s="1504">
        <f>'F5 ESTUDIANTES PREVENCIÓN'!A393</f>
        <v>0</v>
      </c>
      <c r="C400" s="1511">
        <f>'F5 ESTUDIANTES PREVENCIÓN'!F393</f>
        <v>0</v>
      </c>
      <c r="D400" s="1512">
        <f>'F5 ESTUDIANTES PREVENCIÓN'!G393</f>
        <v>0</v>
      </c>
      <c r="E400" s="1504">
        <f>'F5 ESTUDIANTES PREVENCIÓN'!K393</f>
        <v>0</v>
      </c>
      <c r="F400" s="1504">
        <f>'F5 ESTUDIANTES PREVENCIÓN'!J393</f>
        <v>0</v>
      </c>
      <c r="G400" s="1513">
        <f>'F5 ESTUDIANTES PREVENCIÓN'!L393</f>
        <v>0</v>
      </c>
      <c r="H400" s="1504">
        <f>'F5 ESTUDIANTES PREVENCIÓN'!M393</f>
        <v>0</v>
      </c>
      <c r="I400" s="1514">
        <f>'F5 ESTUDIANTES PREVENCIÓN'!N393</f>
        <v>0</v>
      </c>
      <c r="J400" s="1514">
        <f>'F5 ESTUDIANTES PREVENCIÓN'!O393</f>
        <v>0</v>
      </c>
      <c r="K400" s="1514">
        <f>'F5 ESTUDIANTES PREVENCIÓN'!P393</f>
        <v>0</v>
      </c>
      <c r="L400" s="1515">
        <f>'F5 ESTUDIANTES PREVENCIÓN'!Q393</f>
        <v>0</v>
      </c>
      <c r="M400" s="1511">
        <f>'F5 ESTUDIANTES PREVENCIÓN'!R393</f>
        <v>0</v>
      </c>
      <c r="N400" s="1504">
        <f>'F5 ESTUDIANTES PREVENCIÓN'!T393</f>
        <v>0</v>
      </c>
      <c r="O400" s="1504">
        <f>'F5 ESTUDIANTES PREVENCIÓN'!U393</f>
        <v>0</v>
      </c>
      <c r="P400" s="1504">
        <f>'F5 ESTUDIANTES PREVENCIÓN'!V393</f>
        <v>0</v>
      </c>
      <c r="Q400" s="1504">
        <f>'F5 ESTUDIANTES PREVENCIÓN'!AU393</f>
        <v>0</v>
      </c>
      <c r="R400" s="1516"/>
      <c r="S400" s="1517"/>
      <c r="T400" s="1516"/>
      <c r="U400" s="1518"/>
      <c r="V400" s="1516"/>
      <c r="W400" s="1516"/>
      <c r="X400" s="1516"/>
      <c r="Y400" s="1516"/>
      <c r="Z400" s="1516"/>
      <c r="AA400" s="1516"/>
      <c r="AB400" s="1516"/>
      <c r="AC400" s="1516"/>
      <c r="AD400" s="1516"/>
      <c r="AE400" s="1516"/>
      <c r="AF400" s="1516"/>
      <c r="AG400" s="1516"/>
      <c r="AH400" s="1516"/>
      <c r="AI400" s="1516"/>
      <c r="AJ400" s="1516"/>
      <c r="AK400" s="1516"/>
      <c r="AL400" s="1516"/>
      <c r="AM400" s="1516"/>
      <c r="AN400" s="1516"/>
      <c r="AO400" s="1519">
        <f t="shared" si="55"/>
        <v>0</v>
      </c>
      <c r="AP400" s="1519">
        <f t="shared" si="60"/>
        <v>0</v>
      </c>
      <c r="AQ400" s="1520" t="str">
        <f t="shared" si="56"/>
        <v/>
      </c>
      <c r="AR400" s="1519">
        <f t="shared" si="57"/>
        <v>0</v>
      </c>
      <c r="AS400" s="1519">
        <f t="shared" si="61"/>
        <v>0</v>
      </c>
      <c r="AT400" s="1520" t="str">
        <f t="shared" si="58"/>
        <v/>
      </c>
      <c r="AU400" s="1519">
        <f t="shared" si="62"/>
        <v>0</v>
      </c>
      <c r="AV400" s="1519">
        <f t="shared" si="63"/>
        <v>0</v>
      </c>
      <c r="AW400" s="1520" t="str">
        <f t="shared" si="59"/>
        <v/>
      </c>
      <c r="AX400" s="1521"/>
      <c r="BC400" s="417"/>
      <c r="BD400" s="417"/>
      <c r="BE400" s="417"/>
      <c r="BF400" s="417"/>
      <c r="BG400" s="417"/>
      <c r="BH400" s="417"/>
      <c r="BI400" s="417"/>
      <c r="BJ400" s="417"/>
    </row>
    <row r="401" spans="1:62" s="418" customFormat="1" ht="13.5" hidden="1" customHeight="1">
      <c r="A401" s="1504">
        <f>'F5 ESTUDIANTES PREVENCIÓN'!D394</f>
        <v>0</v>
      </c>
      <c r="B401" s="1504">
        <f>'F5 ESTUDIANTES PREVENCIÓN'!A394</f>
        <v>0</v>
      </c>
      <c r="C401" s="1511">
        <f>'F5 ESTUDIANTES PREVENCIÓN'!F394</f>
        <v>0</v>
      </c>
      <c r="D401" s="1512">
        <f>'F5 ESTUDIANTES PREVENCIÓN'!G394</f>
        <v>0</v>
      </c>
      <c r="E401" s="1504">
        <f>'F5 ESTUDIANTES PREVENCIÓN'!K394</f>
        <v>0</v>
      </c>
      <c r="F401" s="1504">
        <f>'F5 ESTUDIANTES PREVENCIÓN'!J394</f>
        <v>0</v>
      </c>
      <c r="G401" s="1513">
        <f>'F5 ESTUDIANTES PREVENCIÓN'!L394</f>
        <v>0</v>
      </c>
      <c r="H401" s="1504">
        <f>'F5 ESTUDIANTES PREVENCIÓN'!M394</f>
        <v>0</v>
      </c>
      <c r="I401" s="1514">
        <f>'F5 ESTUDIANTES PREVENCIÓN'!N394</f>
        <v>0</v>
      </c>
      <c r="J401" s="1514">
        <f>'F5 ESTUDIANTES PREVENCIÓN'!O394</f>
        <v>0</v>
      </c>
      <c r="K401" s="1514">
        <f>'F5 ESTUDIANTES PREVENCIÓN'!P394</f>
        <v>0</v>
      </c>
      <c r="L401" s="1515">
        <f>'F5 ESTUDIANTES PREVENCIÓN'!Q394</f>
        <v>0</v>
      </c>
      <c r="M401" s="1511">
        <f>'F5 ESTUDIANTES PREVENCIÓN'!R394</f>
        <v>0</v>
      </c>
      <c r="N401" s="1504">
        <f>'F5 ESTUDIANTES PREVENCIÓN'!T394</f>
        <v>0</v>
      </c>
      <c r="O401" s="1504">
        <f>'F5 ESTUDIANTES PREVENCIÓN'!U394</f>
        <v>0</v>
      </c>
      <c r="P401" s="1504">
        <f>'F5 ESTUDIANTES PREVENCIÓN'!V394</f>
        <v>0</v>
      </c>
      <c r="Q401" s="1504">
        <f>'F5 ESTUDIANTES PREVENCIÓN'!AU394</f>
        <v>0</v>
      </c>
      <c r="R401" s="1516"/>
      <c r="S401" s="1517"/>
      <c r="T401" s="1516"/>
      <c r="U401" s="1518"/>
      <c r="V401" s="1516"/>
      <c r="W401" s="1516"/>
      <c r="X401" s="1516"/>
      <c r="Y401" s="1516"/>
      <c r="Z401" s="1516"/>
      <c r="AA401" s="1516"/>
      <c r="AB401" s="1516"/>
      <c r="AC401" s="1516"/>
      <c r="AD401" s="1516"/>
      <c r="AE401" s="1516"/>
      <c r="AF401" s="1516"/>
      <c r="AG401" s="1516"/>
      <c r="AH401" s="1516"/>
      <c r="AI401" s="1516"/>
      <c r="AJ401" s="1516"/>
      <c r="AK401" s="1516"/>
      <c r="AL401" s="1516"/>
      <c r="AM401" s="1516"/>
      <c r="AN401" s="1516"/>
      <c r="AO401" s="1519">
        <f t="shared" si="55"/>
        <v>0</v>
      </c>
      <c r="AP401" s="1519">
        <f t="shared" si="60"/>
        <v>0</v>
      </c>
      <c r="AQ401" s="1520" t="str">
        <f t="shared" si="56"/>
        <v/>
      </c>
      <c r="AR401" s="1519">
        <f t="shared" si="57"/>
        <v>0</v>
      </c>
      <c r="AS401" s="1519">
        <f t="shared" si="61"/>
        <v>0</v>
      </c>
      <c r="AT401" s="1520" t="str">
        <f t="shared" si="58"/>
        <v/>
      </c>
      <c r="AU401" s="1519">
        <f t="shared" si="62"/>
        <v>0</v>
      </c>
      <c r="AV401" s="1519">
        <f t="shared" si="63"/>
        <v>0</v>
      </c>
      <c r="AW401" s="1520" t="str">
        <f t="shared" si="59"/>
        <v/>
      </c>
      <c r="AX401" s="1521"/>
      <c r="BC401" s="417"/>
      <c r="BD401" s="417"/>
      <c r="BE401" s="417"/>
      <c r="BF401" s="417"/>
      <c r="BG401" s="417"/>
      <c r="BH401" s="417"/>
      <c r="BI401" s="417"/>
      <c r="BJ401" s="417"/>
    </row>
    <row r="402" spans="1:62" s="418" customFormat="1" ht="13.5" hidden="1" customHeight="1">
      <c r="A402" s="1504">
        <f>'F5 ESTUDIANTES PREVENCIÓN'!D395</f>
        <v>0</v>
      </c>
      <c r="B402" s="1504">
        <f>'F5 ESTUDIANTES PREVENCIÓN'!A395</f>
        <v>0</v>
      </c>
      <c r="C402" s="1511">
        <f>'F5 ESTUDIANTES PREVENCIÓN'!F395</f>
        <v>0</v>
      </c>
      <c r="D402" s="1512">
        <f>'F5 ESTUDIANTES PREVENCIÓN'!G395</f>
        <v>0</v>
      </c>
      <c r="E402" s="1504">
        <f>'F5 ESTUDIANTES PREVENCIÓN'!K395</f>
        <v>0</v>
      </c>
      <c r="F402" s="1504">
        <f>'F5 ESTUDIANTES PREVENCIÓN'!J395</f>
        <v>0</v>
      </c>
      <c r="G402" s="1513">
        <f>'F5 ESTUDIANTES PREVENCIÓN'!L395</f>
        <v>0</v>
      </c>
      <c r="H402" s="1504">
        <f>'F5 ESTUDIANTES PREVENCIÓN'!M395</f>
        <v>0</v>
      </c>
      <c r="I402" s="1514">
        <f>'F5 ESTUDIANTES PREVENCIÓN'!N395</f>
        <v>0</v>
      </c>
      <c r="J402" s="1514">
        <f>'F5 ESTUDIANTES PREVENCIÓN'!O395</f>
        <v>0</v>
      </c>
      <c r="K402" s="1514">
        <f>'F5 ESTUDIANTES PREVENCIÓN'!P395</f>
        <v>0</v>
      </c>
      <c r="L402" s="1515">
        <f>'F5 ESTUDIANTES PREVENCIÓN'!Q395</f>
        <v>0</v>
      </c>
      <c r="M402" s="1511">
        <f>'F5 ESTUDIANTES PREVENCIÓN'!R395</f>
        <v>0</v>
      </c>
      <c r="N402" s="1504">
        <f>'F5 ESTUDIANTES PREVENCIÓN'!T395</f>
        <v>0</v>
      </c>
      <c r="O402" s="1504">
        <f>'F5 ESTUDIANTES PREVENCIÓN'!U395</f>
        <v>0</v>
      </c>
      <c r="P402" s="1504">
        <f>'F5 ESTUDIANTES PREVENCIÓN'!V395</f>
        <v>0</v>
      </c>
      <c r="Q402" s="1504">
        <f>'F5 ESTUDIANTES PREVENCIÓN'!AU395</f>
        <v>0</v>
      </c>
      <c r="R402" s="1516"/>
      <c r="S402" s="1517"/>
      <c r="T402" s="1516"/>
      <c r="U402" s="1518"/>
      <c r="V402" s="1516"/>
      <c r="W402" s="1516"/>
      <c r="X402" s="1516"/>
      <c r="Y402" s="1516"/>
      <c r="Z402" s="1516"/>
      <c r="AA402" s="1516"/>
      <c r="AB402" s="1516"/>
      <c r="AC402" s="1516"/>
      <c r="AD402" s="1516"/>
      <c r="AE402" s="1516"/>
      <c r="AF402" s="1516"/>
      <c r="AG402" s="1516"/>
      <c r="AH402" s="1516"/>
      <c r="AI402" s="1516"/>
      <c r="AJ402" s="1516"/>
      <c r="AK402" s="1516"/>
      <c r="AL402" s="1516"/>
      <c r="AM402" s="1516"/>
      <c r="AN402" s="1516"/>
      <c r="AO402" s="1519">
        <f t="shared" si="55"/>
        <v>0</v>
      </c>
      <c r="AP402" s="1519">
        <f t="shared" si="60"/>
        <v>0</v>
      </c>
      <c r="AQ402" s="1520" t="str">
        <f t="shared" si="56"/>
        <v/>
      </c>
      <c r="AR402" s="1519">
        <f t="shared" si="57"/>
        <v>0</v>
      </c>
      <c r="AS402" s="1519">
        <f t="shared" si="61"/>
        <v>0</v>
      </c>
      <c r="AT402" s="1520" t="str">
        <f t="shared" si="58"/>
        <v/>
      </c>
      <c r="AU402" s="1519">
        <f t="shared" si="62"/>
        <v>0</v>
      </c>
      <c r="AV402" s="1519">
        <f t="shared" si="63"/>
        <v>0</v>
      </c>
      <c r="AW402" s="1520" t="str">
        <f t="shared" si="59"/>
        <v/>
      </c>
      <c r="AX402" s="1521"/>
      <c r="BC402" s="417"/>
      <c r="BD402" s="417"/>
      <c r="BE402" s="417"/>
      <c r="BF402" s="417"/>
      <c r="BG402" s="417"/>
      <c r="BH402" s="417"/>
      <c r="BI402" s="417"/>
      <c r="BJ402" s="417"/>
    </row>
    <row r="403" spans="1:62" s="418" customFormat="1" ht="13.5" hidden="1" customHeight="1">
      <c r="A403" s="1504">
        <f>'F5 ESTUDIANTES PREVENCIÓN'!D396</f>
        <v>0</v>
      </c>
      <c r="B403" s="1504">
        <f>'F5 ESTUDIANTES PREVENCIÓN'!A396</f>
        <v>0</v>
      </c>
      <c r="C403" s="1511">
        <f>'F5 ESTUDIANTES PREVENCIÓN'!F396</f>
        <v>0</v>
      </c>
      <c r="D403" s="1512">
        <f>'F5 ESTUDIANTES PREVENCIÓN'!G396</f>
        <v>0</v>
      </c>
      <c r="E403" s="1504">
        <f>'F5 ESTUDIANTES PREVENCIÓN'!K396</f>
        <v>0</v>
      </c>
      <c r="F403" s="1504">
        <f>'F5 ESTUDIANTES PREVENCIÓN'!J396</f>
        <v>0</v>
      </c>
      <c r="G403" s="1513">
        <f>'F5 ESTUDIANTES PREVENCIÓN'!L396</f>
        <v>0</v>
      </c>
      <c r="H403" s="1504">
        <f>'F5 ESTUDIANTES PREVENCIÓN'!M396</f>
        <v>0</v>
      </c>
      <c r="I403" s="1514">
        <f>'F5 ESTUDIANTES PREVENCIÓN'!N396</f>
        <v>0</v>
      </c>
      <c r="J403" s="1514">
        <f>'F5 ESTUDIANTES PREVENCIÓN'!O396</f>
        <v>0</v>
      </c>
      <c r="K403" s="1514">
        <f>'F5 ESTUDIANTES PREVENCIÓN'!P396</f>
        <v>0</v>
      </c>
      <c r="L403" s="1515">
        <f>'F5 ESTUDIANTES PREVENCIÓN'!Q396</f>
        <v>0</v>
      </c>
      <c r="M403" s="1511">
        <f>'F5 ESTUDIANTES PREVENCIÓN'!R396</f>
        <v>0</v>
      </c>
      <c r="N403" s="1504">
        <f>'F5 ESTUDIANTES PREVENCIÓN'!T396</f>
        <v>0</v>
      </c>
      <c r="O403" s="1504">
        <f>'F5 ESTUDIANTES PREVENCIÓN'!U396</f>
        <v>0</v>
      </c>
      <c r="P403" s="1504">
        <f>'F5 ESTUDIANTES PREVENCIÓN'!V396</f>
        <v>0</v>
      </c>
      <c r="Q403" s="1504">
        <f>'F5 ESTUDIANTES PREVENCIÓN'!AU396</f>
        <v>0</v>
      </c>
      <c r="R403" s="1516"/>
      <c r="S403" s="1517"/>
      <c r="T403" s="1516"/>
      <c r="U403" s="1518"/>
      <c r="V403" s="1516"/>
      <c r="W403" s="1516"/>
      <c r="X403" s="1516"/>
      <c r="Y403" s="1516"/>
      <c r="Z403" s="1516"/>
      <c r="AA403" s="1516"/>
      <c r="AB403" s="1516"/>
      <c r="AC403" s="1516"/>
      <c r="AD403" s="1516"/>
      <c r="AE403" s="1516"/>
      <c r="AF403" s="1516"/>
      <c r="AG403" s="1516"/>
      <c r="AH403" s="1516"/>
      <c r="AI403" s="1516"/>
      <c r="AJ403" s="1516"/>
      <c r="AK403" s="1516"/>
      <c r="AL403" s="1516"/>
      <c r="AM403" s="1516"/>
      <c r="AN403" s="1516"/>
      <c r="AO403" s="1519">
        <f t="shared" si="55"/>
        <v>0</v>
      </c>
      <c r="AP403" s="1519">
        <f t="shared" si="60"/>
        <v>0</v>
      </c>
      <c r="AQ403" s="1520" t="str">
        <f t="shared" si="56"/>
        <v/>
      </c>
      <c r="AR403" s="1519">
        <f t="shared" si="57"/>
        <v>0</v>
      </c>
      <c r="AS403" s="1519">
        <f t="shared" si="61"/>
        <v>0</v>
      </c>
      <c r="AT403" s="1520" t="str">
        <f t="shared" si="58"/>
        <v/>
      </c>
      <c r="AU403" s="1519">
        <f t="shared" si="62"/>
        <v>0</v>
      </c>
      <c r="AV403" s="1519">
        <f t="shared" si="63"/>
        <v>0</v>
      </c>
      <c r="AW403" s="1520" t="str">
        <f t="shared" si="59"/>
        <v/>
      </c>
      <c r="AX403" s="1521"/>
      <c r="BC403" s="417"/>
      <c r="BD403" s="417"/>
      <c r="BE403" s="417"/>
      <c r="BF403" s="417"/>
      <c r="BG403" s="417"/>
      <c r="BH403" s="417"/>
      <c r="BI403" s="417"/>
      <c r="BJ403" s="417"/>
    </row>
    <row r="404" spans="1:62" s="418" customFormat="1" ht="13.5" hidden="1" customHeight="1">
      <c r="A404" s="1504">
        <f>'F5 ESTUDIANTES PREVENCIÓN'!D397</f>
        <v>0</v>
      </c>
      <c r="B404" s="1504">
        <f>'F5 ESTUDIANTES PREVENCIÓN'!A397</f>
        <v>0</v>
      </c>
      <c r="C404" s="1511">
        <f>'F5 ESTUDIANTES PREVENCIÓN'!F397</f>
        <v>0</v>
      </c>
      <c r="D404" s="1512">
        <f>'F5 ESTUDIANTES PREVENCIÓN'!G397</f>
        <v>0</v>
      </c>
      <c r="E404" s="1504">
        <f>'F5 ESTUDIANTES PREVENCIÓN'!K397</f>
        <v>0</v>
      </c>
      <c r="F404" s="1504">
        <f>'F5 ESTUDIANTES PREVENCIÓN'!J397</f>
        <v>0</v>
      </c>
      <c r="G404" s="1513">
        <f>'F5 ESTUDIANTES PREVENCIÓN'!L397</f>
        <v>0</v>
      </c>
      <c r="H404" s="1504">
        <f>'F5 ESTUDIANTES PREVENCIÓN'!M397</f>
        <v>0</v>
      </c>
      <c r="I404" s="1514">
        <f>'F5 ESTUDIANTES PREVENCIÓN'!N397</f>
        <v>0</v>
      </c>
      <c r="J404" s="1514">
        <f>'F5 ESTUDIANTES PREVENCIÓN'!O397</f>
        <v>0</v>
      </c>
      <c r="K404" s="1514">
        <f>'F5 ESTUDIANTES PREVENCIÓN'!P397</f>
        <v>0</v>
      </c>
      <c r="L404" s="1515">
        <f>'F5 ESTUDIANTES PREVENCIÓN'!Q397</f>
        <v>0</v>
      </c>
      <c r="M404" s="1511">
        <f>'F5 ESTUDIANTES PREVENCIÓN'!R397</f>
        <v>0</v>
      </c>
      <c r="N404" s="1504">
        <f>'F5 ESTUDIANTES PREVENCIÓN'!T397</f>
        <v>0</v>
      </c>
      <c r="O404" s="1504">
        <f>'F5 ESTUDIANTES PREVENCIÓN'!U397</f>
        <v>0</v>
      </c>
      <c r="P404" s="1504">
        <f>'F5 ESTUDIANTES PREVENCIÓN'!V397</f>
        <v>0</v>
      </c>
      <c r="Q404" s="1504">
        <f>'F5 ESTUDIANTES PREVENCIÓN'!AU397</f>
        <v>0</v>
      </c>
      <c r="R404" s="1516"/>
      <c r="S404" s="1517"/>
      <c r="T404" s="1516"/>
      <c r="U404" s="1518"/>
      <c r="V404" s="1516"/>
      <c r="W404" s="1516"/>
      <c r="X404" s="1516"/>
      <c r="Y404" s="1516"/>
      <c r="Z404" s="1516"/>
      <c r="AA404" s="1516"/>
      <c r="AB404" s="1516"/>
      <c r="AC404" s="1516"/>
      <c r="AD404" s="1516"/>
      <c r="AE404" s="1516"/>
      <c r="AF404" s="1516"/>
      <c r="AG404" s="1516"/>
      <c r="AH404" s="1516"/>
      <c r="AI404" s="1516"/>
      <c r="AJ404" s="1516"/>
      <c r="AK404" s="1516"/>
      <c r="AL404" s="1516"/>
      <c r="AM404" s="1516"/>
      <c r="AN404" s="1516"/>
      <c r="AO404" s="1519">
        <f t="shared" si="55"/>
        <v>0</v>
      </c>
      <c r="AP404" s="1519">
        <f t="shared" si="60"/>
        <v>0</v>
      </c>
      <c r="AQ404" s="1520" t="str">
        <f t="shared" si="56"/>
        <v/>
      </c>
      <c r="AR404" s="1519">
        <f t="shared" si="57"/>
        <v>0</v>
      </c>
      <c r="AS404" s="1519">
        <f t="shared" si="61"/>
        <v>0</v>
      </c>
      <c r="AT404" s="1520" t="str">
        <f t="shared" si="58"/>
        <v/>
      </c>
      <c r="AU404" s="1519">
        <f t="shared" si="62"/>
        <v>0</v>
      </c>
      <c r="AV404" s="1519">
        <f t="shared" si="63"/>
        <v>0</v>
      </c>
      <c r="AW404" s="1520" t="str">
        <f t="shared" si="59"/>
        <v/>
      </c>
      <c r="AX404" s="1521"/>
      <c r="BC404" s="417"/>
      <c r="BD404" s="417"/>
      <c r="BE404" s="417"/>
      <c r="BF404" s="417"/>
      <c r="BG404" s="417"/>
      <c r="BH404" s="417"/>
      <c r="BI404" s="417"/>
      <c r="BJ404" s="417"/>
    </row>
    <row r="405" spans="1:62" s="418" customFormat="1" ht="13.5" hidden="1" customHeight="1">
      <c r="A405" s="1504">
        <f>'F5 ESTUDIANTES PREVENCIÓN'!D398</f>
        <v>0</v>
      </c>
      <c r="B405" s="1504">
        <f>'F5 ESTUDIANTES PREVENCIÓN'!A398</f>
        <v>0</v>
      </c>
      <c r="C405" s="1511">
        <f>'F5 ESTUDIANTES PREVENCIÓN'!F398</f>
        <v>0</v>
      </c>
      <c r="D405" s="1512">
        <f>'F5 ESTUDIANTES PREVENCIÓN'!G398</f>
        <v>0</v>
      </c>
      <c r="E405" s="1504">
        <f>'F5 ESTUDIANTES PREVENCIÓN'!K398</f>
        <v>0</v>
      </c>
      <c r="F405" s="1504">
        <f>'F5 ESTUDIANTES PREVENCIÓN'!J398</f>
        <v>0</v>
      </c>
      <c r="G405" s="1513">
        <f>'F5 ESTUDIANTES PREVENCIÓN'!L398</f>
        <v>0</v>
      </c>
      <c r="H405" s="1504">
        <f>'F5 ESTUDIANTES PREVENCIÓN'!M398</f>
        <v>0</v>
      </c>
      <c r="I405" s="1514">
        <f>'F5 ESTUDIANTES PREVENCIÓN'!N398</f>
        <v>0</v>
      </c>
      <c r="J405" s="1514">
        <f>'F5 ESTUDIANTES PREVENCIÓN'!O398</f>
        <v>0</v>
      </c>
      <c r="K405" s="1514">
        <f>'F5 ESTUDIANTES PREVENCIÓN'!P398</f>
        <v>0</v>
      </c>
      <c r="L405" s="1515">
        <f>'F5 ESTUDIANTES PREVENCIÓN'!Q398</f>
        <v>0</v>
      </c>
      <c r="M405" s="1511">
        <f>'F5 ESTUDIANTES PREVENCIÓN'!R398</f>
        <v>0</v>
      </c>
      <c r="N405" s="1504">
        <f>'F5 ESTUDIANTES PREVENCIÓN'!T398</f>
        <v>0</v>
      </c>
      <c r="O405" s="1504">
        <f>'F5 ESTUDIANTES PREVENCIÓN'!U398</f>
        <v>0</v>
      </c>
      <c r="P405" s="1504">
        <f>'F5 ESTUDIANTES PREVENCIÓN'!V398</f>
        <v>0</v>
      </c>
      <c r="Q405" s="1504">
        <f>'F5 ESTUDIANTES PREVENCIÓN'!AU398</f>
        <v>0</v>
      </c>
      <c r="R405" s="1516"/>
      <c r="S405" s="1517"/>
      <c r="T405" s="1516"/>
      <c r="U405" s="1518"/>
      <c r="V405" s="1516"/>
      <c r="W405" s="1516"/>
      <c r="X405" s="1516"/>
      <c r="Y405" s="1516"/>
      <c r="Z405" s="1516"/>
      <c r="AA405" s="1516"/>
      <c r="AB405" s="1516"/>
      <c r="AC405" s="1516"/>
      <c r="AD405" s="1516"/>
      <c r="AE405" s="1516"/>
      <c r="AF405" s="1516"/>
      <c r="AG405" s="1516"/>
      <c r="AH405" s="1516"/>
      <c r="AI405" s="1516"/>
      <c r="AJ405" s="1516"/>
      <c r="AK405" s="1516"/>
      <c r="AL405" s="1516"/>
      <c r="AM405" s="1516"/>
      <c r="AN405" s="1516"/>
      <c r="AO405" s="1519">
        <f t="shared" si="55"/>
        <v>0</v>
      </c>
      <c r="AP405" s="1519">
        <f t="shared" si="60"/>
        <v>0</v>
      </c>
      <c r="AQ405" s="1520" t="str">
        <f t="shared" si="56"/>
        <v/>
      </c>
      <c r="AR405" s="1519">
        <f t="shared" si="57"/>
        <v>0</v>
      </c>
      <c r="AS405" s="1519">
        <f t="shared" si="61"/>
        <v>0</v>
      </c>
      <c r="AT405" s="1520" t="str">
        <f t="shared" si="58"/>
        <v/>
      </c>
      <c r="AU405" s="1519">
        <f t="shared" si="62"/>
        <v>0</v>
      </c>
      <c r="AV405" s="1519">
        <f t="shared" si="63"/>
        <v>0</v>
      </c>
      <c r="AW405" s="1520" t="str">
        <f t="shared" si="59"/>
        <v/>
      </c>
      <c r="AX405" s="1521"/>
      <c r="BC405" s="417"/>
      <c r="BD405" s="417"/>
      <c r="BE405" s="417"/>
      <c r="BF405" s="417"/>
      <c r="BG405" s="417"/>
      <c r="BH405" s="417"/>
      <c r="BI405" s="417"/>
      <c r="BJ405" s="417"/>
    </row>
    <row r="406" spans="1:62" s="418" customFormat="1" ht="13.5" hidden="1" customHeight="1">
      <c r="A406" s="1504">
        <f>'F5 ESTUDIANTES PREVENCIÓN'!D399</f>
        <v>0</v>
      </c>
      <c r="B406" s="1504">
        <f>'F5 ESTUDIANTES PREVENCIÓN'!A399</f>
        <v>0</v>
      </c>
      <c r="C406" s="1511">
        <f>'F5 ESTUDIANTES PREVENCIÓN'!F399</f>
        <v>0</v>
      </c>
      <c r="D406" s="1512">
        <f>'F5 ESTUDIANTES PREVENCIÓN'!G399</f>
        <v>0</v>
      </c>
      <c r="E406" s="1504">
        <f>'F5 ESTUDIANTES PREVENCIÓN'!K399</f>
        <v>0</v>
      </c>
      <c r="F406" s="1504">
        <f>'F5 ESTUDIANTES PREVENCIÓN'!J399</f>
        <v>0</v>
      </c>
      <c r="G406" s="1513">
        <f>'F5 ESTUDIANTES PREVENCIÓN'!L399</f>
        <v>0</v>
      </c>
      <c r="H406" s="1504">
        <f>'F5 ESTUDIANTES PREVENCIÓN'!M399</f>
        <v>0</v>
      </c>
      <c r="I406" s="1514">
        <f>'F5 ESTUDIANTES PREVENCIÓN'!N399</f>
        <v>0</v>
      </c>
      <c r="J406" s="1514">
        <f>'F5 ESTUDIANTES PREVENCIÓN'!O399</f>
        <v>0</v>
      </c>
      <c r="K406" s="1514">
        <f>'F5 ESTUDIANTES PREVENCIÓN'!P399</f>
        <v>0</v>
      </c>
      <c r="L406" s="1515">
        <f>'F5 ESTUDIANTES PREVENCIÓN'!Q399</f>
        <v>0</v>
      </c>
      <c r="M406" s="1511">
        <f>'F5 ESTUDIANTES PREVENCIÓN'!R399</f>
        <v>0</v>
      </c>
      <c r="N406" s="1504">
        <f>'F5 ESTUDIANTES PREVENCIÓN'!T399</f>
        <v>0</v>
      </c>
      <c r="O406" s="1504">
        <f>'F5 ESTUDIANTES PREVENCIÓN'!U399</f>
        <v>0</v>
      </c>
      <c r="P406" s="1504">
        <f>'F5 ESTUDIANTES PREVENCIÓN'!V399</f>
        <v>0</v>
      </c>
      <c r="Q406" s="1504">
        <f>'F5 ESTUDIANTES PREVENCIÓN'!AU399</f>
        <v>0</v>
      </c>
      <c r="R406" s="1516"/>
      <c r="S406" s="1517"/>
      <c r="T406" s="1516"/>
      <c r="U406" s="1518"/>
      <c r="V406" s="1516"/>
      <c r="W406" s="1516"/>
      <c r="X406" s="1516"/>
      <c r="Y406" s="1516"/>
      <c r="Z406" s="1516"/>
      <c r="AA406" s="1516"/>
      <c r="AB406" s="1516"/>
      <c r="AC406" s="1516"/>
      <c r="AD406" s="1516"/>
      <c r="AE406" s="1516"/>
      <c r="AF406" s="1516"/>
      <c r="AG406" s="1516"/>
      <c r="AH406" s="1516"/>
      <c r="AI406" s="1516"/>
      <c r="AJ406" s="1516"/>
      <c r="AK406" s="1516"/>
      <c r="AL406" s="1516"/>
      <c r="AM406" s="1516"/>
      <c r="AN406" s="1516"/>
      <c r="AO406" s="1519">
        <f t="shared" si="55"/>
        <v>0</v>
      </c>
      <c r="AP406" s="1519">
        <f t="shared" si="60"/>
        <v>0</v>
      </c>
      <c r="AQ406" s="1520" t="str">
        <f t="shared" si="56"/>
        <v/>
      </c>
      <c r="AR406" s="1519">
        <f t="shared" si="57"/>
        <v>0</v>
      </c>
      <c r="AS406" s="1519">
        <f t="shared" si="61"/>
        <v>0</v>
      </c>
      <c r="AT406" s="1520" t="str">
        <f t="shared" si="58"/>
        <v/>
      </c>
      <c r="AU406" s="1519">
        <f t="shared" si="62"/>
        <v>0</v>
      </c>
      <c r="AV406" s="1519">
        <f t="shared" si="63"/>
        <v>0</v>
      </c>
      <c r="AW406" s="1520" t="str">
        <f t="shared" si="59"/>
        <v/>
      </c>
      <c r="AX406" s="1521"/>
      <c r="BC406" s="417"/>
      <c r="BD406" s="417"/>
      <c r="BE406" s="417"/>
      <c r="BF406" s="417"/>
      <c r="BG406" s="417"/>
      <c r="BH406" s="417"/>
      <c r="BI406" s="417"/>
      <c r="BJ406" s="417"/>
    </row>
    <row r="407" spans="1:62" s="418" customFormat="1" ht="13.5" hidden="1" customHeight="1">
      <c r="A407" s="1504">
        <f>'F5 ESTUDIANTES PREVENCIÓN'!D400</f>
        <v>0</v>
      </c>
      <c r="B407" s="1504">
        <f>'F5 ESTUDIANTES PREVENCIÓN'!A400</f>
        <v>0</v>
      </c>
      <c r="C407" s="1511">
        <f>'F5 ESTUDIANTES PREVENCIÓN'!F400</f>
        <v>0</v>
      </c>
      <c r="D407" s="1512">
        <f>'F5 ESTUDIANTES PREVENCIÓN'!G400</f>
        <v>0</v>
      </c>
      <c r="E407" s="1504">
        <f>'F5 ESTUDIANTES PREVENCIÓN'!K400</f>
        <v>0</v>
      </c>
      <c r="F407" s="1504">
        <f>'F5 ESTUDIANTES PREVENCIÓN'!J400</f>
        <v>0</v>
      </c>
      <c r="G407" s="1513">
        <f>'F5 ESTUDIANTES PREVENCIÓN'!L400</f>
        <v>0</v>
      </c>
      <c r="H407" s="1504">
        <f>'F5 ESTUDIANTES PREVENCIÓN'!M400</f>
        <v>0</v>
      </c>
      <c r="I407" s="1514">
        <f>'F5 ESTUDIANTES PREVENCIÓN'!N400</f>
        <v>0</v>
      </c>
      <c r="J407" s="1514">
        <f>'F5 ESTUDIANTES PREVENCIÓN'!O400</f>
        <v>0</v>
      </c>
      <c r="K407" s="1514">
        <f>'F5 ESTUDIANTES PREVENCIÓN'!P400</f>
        <v>0</v>
      </c>
      <c r="L407" s="1515">
        <f>'F5 ESTUDIANTES PREVENCIÓN'!Q400</f>
        <v>0</v>
      </c>
      <c r="M407" s="1511">
        <f>'F5 ESTUDIANTES PREVENCIÓN'!R400</f>
        <v>0</v>
      </c>
      <c r="N407" s="1504">
        <f>'F5 ESTUDIANTES PREVENCIÓN'!T400</f>
        <v>0</v>
      </c>
      <c r="O407" s="1504">
        <f>'F5 ESTUDIANTES PREVENCIÓN'!U400</f>
        <v>0</v>
      </c>
      <c r="P407" s="1504">
        <f>'F5 ESTUDIANTES PREVENCIÓN'!V400</f>
        <v>0</v>
      </c>
      <c r="Q407" s="1504">
        <f>'F5 ESTUDIANTES PREVENCIÓN'!AU400</f>
        <v>0</v>
      </c>
      <c r="R407" s="1516"/>
      <c r="S407" s="1517"/>
      <c r="T407" s="1516"/>
      <c r="U407" s="1518"/>
      <c r="V407" s="1516"/>
      <c r="W407" s="1516"/>
      <c r="X407" s="1516"/>
      <c r="Y407" s="1516"/>
      <c r="Z407" s="1516"/>
      <c r="AA407" s="1516"/>
      <c r="AB407" s="1516"/>
      <c r="AC407" s="1516"/>
      <c r="AD407" s="1516"/>
      <c r="AE407" s="1516"/>
      <c r="AF407" s="1516"/>
      <c r="AG407" s="1516"/>
      <c r="AH407" s="1516"/>
      <c r="AI407" s="1516"/>
      <c r="AJ407" s="1516"/>
      <c r="AK407" s="1516"/>
      <c r="AL407" s="1516"/>
      <c r="AM407" s="1516"/>
      <c r="AN407" s="1516"/>
      <c r="AO407" s="1519">
        <f t="shared" si="55"/>
        <v>0</v>
      </c>
      <c r="AP407" s="1519">
        <f t="shared" si="60"/>
        <v>0</v>
      </c>
      <c r="AQ407" s="1520" t="str">
        <f t="shared" si="56"/>
        <v/>
      </c>
      <c r="AR407" s="1519">
        <f t="shared" si="57"/>
        <v>0</v>
      </c>
      <c r="AS407" s="1519">
        <f t="shared" si="61"/>
        <v>0</v>
      </c>
      <c r="AT407" s="1520" t="str">
        <f t="shared" si="58"/>
        <v/>
      </c>
      <c r="AU407" s="1519">
        <f t="shared" si="62"/>
        <v>0</v>
      </c>
      <c r="AV407" s="1519">
        <f t="shared" si="63"/>
        <v>0</v>
      </c>
      <c r="AW407" s="1520" t="str">
        <f t="shared" si="59"/>
        <v/>
      </c>
      <c r="AX407" s="1521"/>
      <c r="BC407" s="417"/>
      <c r="BD407" s="417"/>
      <c r="BE407" s="417"/>
      <c r="BF407" s="417"/>
      <c r="BG407" s="417"/>
      <c r="BH407" s="417"/>
      <c r="BI407" s="417"/>
      <c r="BJ407" s="417"/>
    </row>
    <row r="408" spans="1:62" s="418" customFormat="1" ht="13.5" hidden="1" customHeight="1">
      <c r="A408" s="1504">
        <f>'F5 ESTUDIANTES PREVENCIÓN'!D401</f>
        <v>0</v>
      </c>
      <c r="B408" s="1504">
        <f>'F5 ESTUDIANTES PREVENCIÓN'!A401</f>
        <v>0</v>
      </c>
      <c r="C408" s="1511">
        <f>'F5 ESTUDIANTES PREVENCIÓN'!F401</f>
        <v>0</v>
      </c>
      <c r="D408" s="1512">
        <f>'F5 ESTUDIANTES PREVENCIÓN'!G401</f>
        <v>0</v>
      </c>
      <c r="E408" s="1504">
        <f>'F5 ESTUDIANTES PREVENCIÓN'!K401</f>
        <v>0</v>
      </c>
      <c r="F408" s="1504">
        <f>'F5 ESTUDIANTES PREVENCIÓN'!J401</f>
        <v>0</v>
      </c>
      <c r="G408" s="1513">
        <f>'F5 ESTUDIANTES PREVENCIÓN'!L401</f>
        <v>0</v>
      </c>
      <c r="H408" s="1504">
        <f>'F5 ESTUDIANTES PREVENCIÓN'!M401</f>
        <v>0</v>
      </c>
      <c r="I408" s="1514">
        <f>'F5 ESTUDIANTES PREVENCIÓN'!N401</f>
        <v>0</v>
      </c>
      <c r="J408" s="1514">
        <f>'F5 ESTUDIANTES PREVENCIÓN'!O401</f>
        <v>0</v>
      </c>
      <c r="K408" s="1514">
        <f>'F5 ESTUDIANTES PREVENCIÓN'!P401</f>
        <v>0</v>
      </c>
      <c r="L408" s="1515">
        <f>'F5 ESTUDIANTES PREVENCIÓN'!Q401</f>
        <v>0</v>
      </c>
      <c r="M408" s="1511">
        <f>'F5 ESTUDIANTES PREVENCIÓN'!R401</f>
        <v>0</v>
      </c>
      <c r="N408" s="1504">
        <f>'F5 ESTUDIANTES PREVENCIÓN'!T401</f>
        <v>0</v>
      </c>
      <c r="O408" s="1504">
        <f>'F5 ESTUDIANTES PREVENCIÓN'!U401</f>
        <v>0</v>
      </c>
      <c r="P408" s="1504">
        <f>'F5 ESTUDIANTES PREVENCIÓN'!V401</f>
        <v>0</v>
      </c>
      <c r="Q408" s="1504">
        <f>'F5 ESTUDIANTES PREVENCIÓN'!AU401</f>
        <v>0</v>
      </c>
      <c r="R408" s="1516"/>
      <c r="S408" s="1517"/>
      <c r="T408" s="1516"/>
      <c r="U408" s="1518"/>
      <c r="V408" s="1516"/>
      <c r="W408" s="1516"/>
      <c r="X408" s="1516"/>
      <c r="Y408" s="1516"/>
      <c r="Z408" s="1516"/>
      <c r="AA408" s="1516"/>
      <c r="AB408" s="1516"/>
      <c r="AC408" s="1516"/>
      <c r="AD408" s="1516"/>
      <c r="AE408" s="1516"/>
      <c r="AF408" s="1516"/>
      <c r="AG408" s="1516"/>
      <c r="AH408" s="1516"/>
      <c r="AI408" s="1516"/>
      <c r="AJ408" s="1516"/>
      <c r="AK408" s="1516"/>
      <c r="AL408" s="1516"/>
      <c r="AM408" s="1516"/>
      <c r="AN408" s="1516"/>
      <c r="AO408" s="1519">
        <f t="shared" si="55"/>
        <v>0</v>
      </c>
      <c r="AP408" s="1519">
        <f t="shared" si="60"/>
        <v>0</v>
      </c>
      <c r="AQ408" s="1520" t="str">
        <f t="shared" si="56"/>
        <v/>
      </c>
      <c r="AR408" s="1519">
        <f t="shared" si="57"/>
        <v>0</v>
      </c>
      <c r="AS408" s="1519">
        <f t="shared" si="61"/>
        <v>0</v>
      </c>
      <c r="AT408" s="1520" t="str">
        <f t="shared" si="58"/>
        <v/>
      </c>
      <c r="AU408" s="1519">
        <f t="shared" si="62"/>
        <v>0</v>
      </c>
      <c r="AV408" s="1519">
        <f t="shared" si="63"/>
        <v>0</v>
      </c>
      <c r="AW408" s="1520" t="str">
        <f t="shared" si="59"/>
        <v/>
      </c>
      <c r="AX408" s="1521"/>
      <c r="BC408" s="417"/>
      <c r="BD408" s="417"/>
      <c r="BE408" s="417"/>
      <c r="BF408" s="417"/>
      <c r="BG408" s="417"/>
      <c r="BH408" s="417"/>
      <c r="BI408" s="417"/>
      <c r="BJ408" s="417"/>
    </row>
    <row r="409" spans="1:62" s="418" customFormat="1" ht="13.5" hidden="1" customHeight="1">
      <c r="A409" s="1504">
        <f>'F5 ESTUDIANTES PREVENCIÓN'!D402</f>
        <v>0</v>
      </c>
      <c r="B409" s="1504">
        <f>'F5 ESTUDIANTES PREVENCIÓN'!A402</f>
        <v>0</v>
      </c>
      <c r="C409" s="1511">
        <f>'F5 ESTUDIANTES PREVENCIÓN'!F402</f>
        <v>0</v>
      </c>
      <c r="D409" s="1512">
        <f>'F5 ESTUDIANTES PREVENCIÓN'!G402</f>
        <v>0</v>
      </c>
      <c r="E409" s="1504">
        <f>'F5 ESTUDIANTES PREVENCIÓN'!K402</f>
        <v>0</v>
      </c>
      <c r="F409" s="1504">
        <f>'F5 ESTUDIANTES PREVENCIÓN'!J402</f>
        <v>0</v>
      </c>
      <c r="G409" s="1513">
        <f>'F5 ESTUDIANTES PREVENCIÓN'!L402</f>
        <v>0</v>
      </c>
      <c r="H409" s="1504">
        <f>'F5 ESTUDIANTES PREVENCIÓN'!M402</f>
        <v>0</v>
      </c>
      <c r="I409" s="1514">
        <f>'F5 ESTUDIANTES PREVENCIÓN'!N402</f>
        <v>0</v>
      </c>
      <c r="J409" s="1514">
        <f>'F5 ESTUDIANTES PREVENCIÓN'!O402</f>
        <v>0</v>
      </c>
      <c r="K409" s="1514">
        <f>'F5 ESTUDIANTES PREVENCIÓN'!P402</f>
        <v>0</v>
      </c>
      <c r="L409" s="1515">
        <f>'F5 ESTUDIANTES PREVENCIÓN'!Q402</f>
        <v>0</v>
      </c>
      <c r="M409" s="1511">
        <f>'F5 ESTUDIANTES PREVENCIÓN'!R402</f>
        <v>0</v>
      </c>
      <c r="N409" s="1504">
        <f>'F5 ESTUDIANTES PREVENCIÓN'!T402</f>
        <v>0</v>
      </c>
      <c r="O409" s="1504">
        <f>'F5 ESTUDIANTES PREVENCIÓN'!U402</f>
        <v>0</v>
      </c>
      <c r="P409" s="1504">
        <f>'F5 ESTUDIANTES PREVENCIÓN'!V402</f>
        <v>0</v>
      </c>
      <c r="Q409" s="1504">
        <f>'F5 ESTUDIANTES PREVENCIÓN'!AU402</f>
        <v>0</v>
      </c>
      <c r="R409" s="1516"/>
      <c r="S409" s="1517"/>
      <c r="T409" s="1516"/>
      <c r="U409" s="1518"/>
      <c r="V409" s="1516"/>
      <c r="W409" s="1516"/>
      <c r="X409" s="1516"/>
      <c r="Y409" s="1516"/>
      <c r="Z409" s="1516"/>
      <c r="AA409" s="1516"/>
      <c r="AB409" s="1516"/>
      <c r="AC409" s="1516"/>
      <c r="AD409" s="1516"/>
      <c r="AE409" s="1516"/>
      <c r="AF409" s="1516"/>
      <c r="AG409" s="1516"/>
      <c r="AH409" s="1516"/>
      <c r="AI409" s="1516"/>
      <c r="AJ409" s="1516"/>
      <c r="AK409" s="1516"/>
      <c r="AL409" s="1516"/>
      <c r="AM409" s="1516"/>
      <c r="AN409" s="1516"/>
      <c r="AO409" s="1519">
        <f t="shared" si="55"/>
        <v>0</v>
      </c>
      <c r="AP409" s="1519">
        <f t="shared" si="60"/>
        <v>0</v>
      </c>
      <c r="AQ409" s="1520" t="str">
        <f t="shared" si="56"/>
        <v/>
      </c>
      <c r="AR409" s="1519">
        <f t="shared" si="57"/>
        <v>0</v>
      </c>
      <c r="AS409" s="1519">
        <f t="shared" si="61"/>
        <v>0</v>
      </c>
      <c r="AT409" s="1520" t="str">
        <f t="shared" si="58"/>
        <v/>
      </c>
      <c r="AU409" s="1519">
        <f t="shared" si="62"/>
        <v>0</v>
      </c>
      <c r="AV409" s="1519">
        <f t="shared" si="63"/>
        <v>0</v>
      </c>
      <c r="AW409" s="1520" t="str">
        <f t="shared" si="59"/>
        <v/>
      </c>
      <c r="AX409" s="1521"/>
      <c r="BC409" s="417"/>
      <c r="BD409" s="417"/>
      <c r="BE409" s="417"/>
      <c r="BF409" s="417"/>
      <c r="BG409" s="417"/>
      <c r="BH409" s="417"/>
      <c r="BI409" s="417"/>
      <c r="BJ409" s="417"/>
    </row>
    <row r="410" spans="1:62" s="418" customFormat="1" ht="13.5" hidden="1" customHeight="1">
      <c r="A410" s="1504">
        <f>'F5 ESTUDIANTES PREVENCIÓN'!D403</f>
        <v>0</v>
      </c>
      <c r="B410" s="1504">
        <f>'F5 ESTUDIANTES PREVENCIÓN'!A403</f>
        <v>0</v>
      </c>
      <c r="C410" s="1511">
        <f>'F5 ESTUDIANTES PREVENCIÓN'!F403</f>
        <v>0</v>
      </c>
      <c r="D410" s="1512">
        <f>'F5 ESTUDIANTES PREVENCIÓN'!G403</f>
        <v>0</v>
      </c>
      <c r="E410" s="1504">
        <f>'F5 ESTUDIANTES PREVENCIÓN'!K403</f>
        <v>0</v>
      </c>
      <c r="F410" s="1504">
        <f>'F5 ESTUDIANTES PREVENCIÓN'!J403</f>
        <v>0</v>
      </c>
      <c r="G410" s="1513">
        <f>'F5 ESTUDIANTES PREVENCIÓN'!L403</f>
        <v>0</v>
      </c>
      <c r="H410" s="1504">
        <f>'F5 ESTUDIANTES PREVENCIÓN'!M403</f>
        <v>0</v>
      </c>
      <c r="I410" s="1514">
        <f>'F5 ESTUDIANTES PREVENCIÓN'!N403</f>
        <v>0</v>
      </c>
      <c r="J410" s="1514">
        <f>'F5 ESTUDIANTES PREVENCIÓN'!O403</f>
        <v>0</v>
      </c>
      <c r="K410" s="1514">
        <f>'F5 ESTUDIANTES PREVENCIÓN'!P403</f>
        <v>0</v>
      </c>
      <c r="L410" s="1515">
        <f>'F5 ESTUDIANTES PREVENCIÓN'!Q403</f>
        <v>0</v>
      </c>
      <c r="M410" s="1511">
        <f>'F5 ESTUDIANTES PREVENCIÓN'!R403</f>
        <v>0</v>
      </c>
      <c r="N410" s="1504">
        <f>'F5 ESTUDIANTES PREVENCIÓN'!T403</f>
        <v>0</v>
      </c>
      <c r="O410" s="1504">
        <f>'F5 ESTUDIANTES PREVENCIÓN'!U403</f>
        <v>0</v>
      </c>
      <c r="P410" s="1504">
        <f>'F5 ESTUDIANTES PREVENCIÓN'!V403</f>
        <v>0</v>
      </c>
      <c r="Q410" s="1504">
        <f>'F5 ESTUDIANTES PREVENCIÓN'!AU403</f>
        <v>0</v>
      </c>
      <c r="R410" s="1516"/>
      <c r="S410" s="1517"/>
      <c r="T410" s="1516"/>
      <c r="U410" s="1518"/>
      <c r="V410" s="1516"/>
      <c r="W410" s="1516"/>
      <c r="X410" s="1516"/>
      <c r="Y410" s="1516"/>
      <c r="Z410" s="1516"/>
      <c r="AA410" s="1516"/>
      <c r="AB410" s="1516"/>
      <c r="AC410" s="1516"/>
      <c r="AD410" s="1516"/>
      <c r="AE410" s="1516"/>
      <c r="AF410" s="1516"/>
      <c r="AG410" s="1516"/>
      <c r="AH410" s="1516"/>
      <c r="AI410" s="1516"/>
      <c r="AJ410" s="1516"/>
      <c r="AK410" s="1516"/>
      <c r="AL410" s="1516"/>
      <c r="AM410" s="1516"/>
      <c r="AN410" s="1516"/>
      <c r="AO410" s="1519">
        <f t="shared" si="55"/>
        <v>0</v>
      </c>
      <c r="AP410" s="1519">
        <f t="shared" si="60"/>
        <v>0</v>
      </c>
      <c r="AQ410" s="1520" t="str">
        <f t="shared" si="56"/>
        <v/>
      </c>
      <c r="AR410" s="1519">
        <f t="shared" si="57"/>
        <v>0</v>
      </c>
      <c r="AS410" s="1519">
        <f t="shared" si="61"/>
        <v>0</v>
      </c>
      <c r="AT410" s="1520" t="str">
        <f t="shared" si="58"/>
        <v/>
      </c>
      <c r="AU410" s="1519">
        <f t="shared" si="62"/>
        <v>0</v>
      </c>
      <c r="AV410" s="1519">
        <f t="shared" si="63"/>
        <v>0</v>
      </c>
      <c r="AW410" s="1520" t="str">
        <f t="shared" si="59"/>
        <v/>
      </c>
      <c r="AX410" s="1521"/>
      <c r="BC410" s="417"/>
      <c r="BD410" s="417"/>
      <c r="BE410" s="417"/>
      <c r="BF410" s="417"/>
      <c r="BG410" s="417"/>
      <c r="BH410" s="417"/>
      <c r="BI410" s="417"/>
      <c r="BJ410" s="417"/>
    </row>
    <row r="411" spans="1:62" s="418" customFormat="1" ht="13.5" hidden="1" customHeight="1">
      <c r="A411" s="1504">
        <f>'F5 ESTUDIANTES PREVENCIÓN'!D404</f>
        <v>0</v>
      </c>
      <c r="B411" s="1504">
        <f>'F5 ESTUDIANTES PREVENCIÓN'!A404</f>
        <v>0</v>
      </c>
      <c r="C411" s="1511">
        <f>'F5 ESTUDIANTES PREVENCIÓN'!F404</f>
        <v>0</v>
      </c>
      <c r="D411" s="1512">
        <f>'F5 ESTUDIANTES PREVENCIÓN'!G404</f>
        <v>0</v>
      </c>
      <c r="E411" s="1504">
        <f>'F5 ESTUDIANTES PREVENCIÓN'!K404</f>
        <v>0</v>
      </c>
      <c r="F411" s="1504">
        <f>'F5 ESTUDIANTES PREVENCIÓN'!J404</f>
        <v>0</v>
      </c>
      <c r="G411" s="1513">
        <f>'F5 ESTUDIANTES PREVENCIÓN'!L404</f>
        <v>0</v>
      </c>
      <c r="H411" s="1504">
        <f>'F5 ESTUDIANTES PREVENCIÓN'!M404</f>
        <v>0</v>
      </c>
      <c r="I411" s="1514">
        <f>'F5 ESTUDIANTES PREVENCIÓN'!N404</f>
        <v>0</v>
      </c>
      <c r="J411" s="1514">
        <f>'F5 ESTUDIANTES PREVENCIÓN'!O404</f>
        <v>0</v>
      </c>
      <c r="K411" s="1514">
        <f>'F5 ESTUDIANTES PREVENCIÓN'!P404</f>
        <v>0</v>
      </c>
      <c r="L411" s="1515">
        <f>'F5 ESTUDIANTES PREVENCIÓN'!Q404</f>
        <v>0</v>
      </c>
      <c r="M411" s="1511">
        <f>'F5 ESTUDIANTES PREVENCIÓN'!R404</f>
        <v>0</v>
      </c>
      <c r="N411" s="1504">
        <f>'F5 ESTUDIANTES PREVENCIÓN'!T404</f>
        <v>0</v>
      </c>
      <c r="O411" s="1504">
        <f>'F5 ESTUDIANTES PREVENCIÓN'!U404</f>
        <v>0</v>
      </c>
      <c r="P411" s="1504">
        <f>'F5 ESTUDIANTES PREVENCIÓN'!V404</f>
        <v>0</v>
      </c>
      <c r="Q411" s="1504">
        <f>'F5 ESTUDIANTES PREVENCIÓN'!AU404</f>
        <v>0</v>
      </c>
      <c r="R411" s="1516"/>
      <c r="S411" s="1517"/>
      <c r="T411" s="1516"/>
      <c r="U411" s="1518"/>
      <c r="V411" s="1516"/>
      <c r="W411" s="1516"/>
      <c r="X411" s="1516"/>
      <c r="Y411" s="1516"/>
      <c r="Z411" s="1516"/>
      <c r="AA411" s="1516"/>
      <c r="AB411" s="1516"/>
      <c r="AC411" s="1516"/>
      <c r="AD411" s="1516"/>
      <c r="AE411" s="1516"/>
      <c r="AF411" s="1516"/>
      <c r="AG411" s="1516"/>
      <c r="AH411" s="1516"/>
      <c r="AI411" s="1516"/>
      <c r="AJ411" s="1516"/>
      <c r="AK411" s="1516"/>
      <c r="AL411" s="1516"/>
      <c r="AM411" s="1516"/>
      <c r="AN411" s="1516"/>
      <c r="AO411" s="1519">
        <f t="shared" si="55"/>
        <v>0</v>
      </c>
      <c r="AP411" s="1519">
        <f t="shared" si="60"/>
        <v>0</v>
      </c>
      <c r="AQ411" s="1520" t="str">
        <f t="shared" si="56"/>
        <v/>
      </c>
      <c r="AR411" s="1519">
        <f t="shared" si="57"/>
        <v>0</v>
      </c>
      <c r="AS411" s="1519">
        <f t="shared" si="61"/>
        <v>0</v>
      </c>
      <c r="AT411" s="1520" t="str">
        <f t="shared" si="58"/>
        <v/>
      </c>
      <c r="AU411" s="1519">
        <f t="shared" si="62"/>
        <v>0</v>
      </c>
      <c r="AV411" s="1519">
        <f t="shared" si="63"/>
        <v>0</v>
      </c>
      <c r="AW411" s="1520" t="str">
        <f t="shared" si="59"/>
        <v/>
      </c>
      <c r="AX411" s="1521"/>
      <c r="BC411" s="417"/>
      <c r="BD411" s="417"/>
      <c r="BE411" s="417"/>
      <c r="BF411" s="417"/>
      <c r="BG411" s="417"/>
      <c r="BH411" s="417"/>
      <c r="BI411" s="417"/>
      <c r="BJ411" s="417"/>
    </row>
    <row r="412" spans="1:62" s="418" customFormat="1" ht="13.5" hidden="1" customHeight="1">
      <c r="A412" s="1504">
        <f>'F5 ESTUDIANTES PREVENCIÓN'!D405</f>
        <v>0</v>
      </c>
      <c r="B412" s="1504">
        <f>'F5 ESTUDIANTES PREVENCIÓN'!A405</f>
        <v>0</v>
      </c>
      <c r="C412" s="1511">
        <f>'F5 ESTUDIANTES PREVENCIÓN'!F405</f>
        <v>0</v>
      </c>
      <c r="D412" s="1512">
        <f>'F5 ESTUDIANTES PREVENCIÓN'!G405</f>
        <v>0</v>
      </c>
      <c r="E412" s="1504">
        <f>'F5 ESTUDIANTES PREVENCIÓN'!K405</f>
        <v>0</v>
      </c>
      <c r="F412" s="1504">
        <f>'F5 ESTUDIANTES PREVENCIÓN'!J405</f>
        <v>0</v>
      </c>
      <c r="G412" s="1513">
        <f>'F5 ESTUDIANTES PREVENCIÓN'!L405</f>
        <v>0</v>
      </c>
      <c r="H412" s="1504">
        <f>'F5 ESTUDIANTES PREVENCIÓN'!M405</f>
        <v>0</v>
      </c>
      <c r="I412" s="1514">
        <f>'F5 ESTUDIANTES PREVENCIÓN'!N405</f>
        <v>0</v>
      </c>
      <c r="J412" s="1514">
        <f>'F5 ESTUDIANTES PREVENCIÓN'!O405</f>
        <v>0</v>
      </c>
      <c r="K412" s="1514">
        <f>'F5 ESTUDIANTES PREVENCIÓN'!P405</f>
        <v>0</v>
      </c>
      <c r="L412" s="1515">
        <f>'F5 ESTUDIANTES PREVENCIÓN'!Q405</f>
        <v>0</v>
      </c>
      <c r="M412" s="1511">
        <f>'F5 ESTUDIANTES PREVENCIÓN'!R405</f>
        <v>0</v>
      </c>
      <c r="N412" s="1504">
        <f>'F5 ESTUDIANTES PREVENCIÓN'!T405</f>
        <v>0</v>
      </c>
      <c r="O412" s="1504">
        <f>'F5 ESTUDIANTES PREVENCIÓN'!U405</f>
        <v>0</v>
      </c>
      <c r="P412" s="1504">
        <f>'F5 ESTUDIANTES PREVENCIÓN'!V405</f>
        <v>0</v>
      </c>
      <c r="Q412" s="1504">
        <f>'F5 ESTUDIANTES PREVENCIÓN'!AU405</f>
        <v>0</v>
      </c>
      <c r="R412" s="1516"/>
      <c r="S412" s="1517"/>
      <c r="T412" s="1516"/>
      <c r="U412" s="1518"/>
      <c r="V412" s="1516"/>
      <c r="W412" s="1516"/>
      <c r="X412" s="1516"/>
      <c r="Y412" s="1516"/>
      <c r="Z412" s="1516"/>
      <c r="AA412" s="1516"/>
      <c r="AB412" s="1516"/>
      <c r="AC412" s="1516"/>
      <c r="AD412" s="1516"/>
      <c r="AE412" s="1516"/>
      <c r="AF412" s="1516"/>
      <c r="AG412" s="1516"/>
      <c r="AH412" s="1516"/>
      <c r="AI412" s="1516"/>
      <c r="AJ412" s="1516"/>
      <c r="AK412" s="1516"/>
      <c r="AL412" s="1516"/>
      <c r="AM412" s="1516"/>
      <c r="AN412" s="1516"/>
      <c r="AO412" s="1519">
        <f t="shared" si="55"/>
        <v>0</v>
      </c>
      <c r="AP412" s="1519">
        <f t="shared" si="60"/>
        <v>0</v>
      </c>
      <c r="AQ412" s="1520" t="str">
        <f t="shared" si="56"/>
        <v/>
      </c>
      <c r="AR412" s="1519">
        <f t="shared" si="57"/>
        <v>0</v>
      </c>
      <c r="AS412" s="1519">
        <f t="shared" si="61"/>
        <v>0</v>
      </c>
      <c r="AT412" s="1520" t="str">
        <f t="shared" si="58"/>
        <v/>
      </c>
      <c r="AU412" s="1519">
        <f t="shared" si="62"/>
        <v>0</v>
      </c>
      <c r="AV412" s="1519">
        <f t="shared" si="63"/>
        <v>0</v>
      </c>
      <c r="AW412" s="1520" t="str">
        <f t="shared" si="59"/>
        <v/>
      </c>
      <c r="AX412" s="1521"/>
      <c r="BC412" s="417"/>
      <c r="BD412" s="417"/>
      <c r="BE412" s="417"/>
      <c r="BF412" s="417"/>
      <c r="BG412" s="417"/>
      <c r="BH412" s="417"/>
      <c r="BI412" s="417"/>
      <c r="BJ412" s="417"/>
    </row>
    <row r="413" spans="1:62" s="418" customFormat="1" ht="13.5" hidden="1" customHeight="1">
      <c r="A413" s="1504">
        <f>'F5 ESTUDIANTES PREVENCIÓN'!D406</f>
        <v>0</v>
      </c>
      <c r="B413" s="1504">
        <f>'F5 ESTUDIANTES PREVENCIÓN'!A406</f>
        <v>0</v>
      </c>
      <c r="C413" s="1511">
        <f>'F5 ESTUDIANTES PREVENCIÓN'!F406</f>
        <v>0</v>
      </c>
      <c r="D413" s="1512">
        <f>'F5 ESTUDIANTES PREVENCIÓN'!G406</f>
        <v>0</v>
      </c>
      <c r="E413" s="1504">
        <f>'F5 ESTUDIANTES PREVENCIÓN'!K406</f>
        <v>0</v>
      </c>
      <c r="F413" s="1504">
        <f>'F5 ESTUDIANTES PREVENCIÓN'!J406</f>
        <v>0</v>
      </c>
      <c r="G413" s="1513">
        <f>'F5 ESTUDIANTES PREVENCIÓN'!L406</f>
        <v>0</v>
      </c>
      <c r="H413" s="1504">
        <f>'F5 ESTUDIANTES PREVENCIÓN'!M406</f>
        <v>0</v>
      </c>
      <c r="I413" s="1514">
        <f>'F5 ESTUDIANTES PREVENCIÓN'!N406</f>
        <v>0</v>
      </c>
      <c r="J413" s="1514">
        <f>'F5 ESTUDIANTES PREVENCIÓN'!O406</f>
        <v>0</v>
      </c>
      <c r="K413" s="1514">
        <f>'F5 ESTUDIANTES PREVENCIÓN'!P406</f>
        <v>0</v>
      </c>
      <c r="L413" s="1515">
        <f>'F5 ESTUDIANTES PREVENCIÓN'!Q406</f>
        <v>0</v>
      </c>
      <c r="M413" s="1511">
        <f>'F5 ESTUDIANTES PREVENCIÓN'!R406</f>
        <v>0</v>
      </c>
      <c r="N413" s="1504">
        <f>'F5 ESTUDIANTES PREVENCIÓN'!T406</f>
        <v>0</v>
      </c>
      <c r="O413" s="1504">
        <f>'F5 ESTUDIANTES PREVENCIÓN'!U406</f>
        <v>0</v>
      </c>
      <c r="P413" s="1504">
        <f>'F5 ESTUDIANTES PREVENCIÓN'!V406</f>
        <v>0</v>
      </c>
      <c r="Q413" s="1504">
        <f>'F5 ESTUDIANTES PREVENCIÓN'!AU406</f>
        <v>0</v>
      </c>
      <c r="R413" s="1516"/>
      <c r="S413" s="1517"/>
      <c r="T413" s="1516"/>
      <c r="U413" s="1518"/>
      <c r="V413" s="1516"/>
      <c r="W413" s="1516"/>
      <c r="X413" s="1516"/>
      <c r="Y413" s="1516"/>
      <c r="Z413" s="1516"/>
      <c r="AA413" s="1516"/>
      <c r="AB413" s="1516"/>
      <c r="AC413" s="1516"/>
      <c r="AD413" s="1516"/>
      <c r="AE413" s="1516"/>
      <c r="AF413" s="1516"/>
      <c r="AG413" s="1516"/>
      <c r="AH413" s="1516"/>
      <c r="AI413" s="1516"/>
      <c r="AJ413" s="1516"/>
      <c r="AK413" s="1516"/>
      <c r="AL413" s="1516"/>
      <c r="AM413" s="1516"/>
      <c r="AN413" s="1516"/>
      <c r="AO413" s="1519">
        <f t="shared" si="55"/>
        <v>0</v>
      </c>
      <c r="AP413" s="1519">
        <f t="shared" si="60"/>
        <v>0</v>
      </c>
      <c r="AQ413" s="1520" t="str">
        <f t="shared" si="56"/>
        <v/>
      </c>
      <c r="AR413" s="1519">
        <f t="shared" si="57"/>
        <v>0</v>
      </c>
      <c r="AS413" s="1519">
        <f t="shared" si="61"/>
        <v>0</v>
      </c>
      <c r="AT413" s="1520" t="str">
        <f t="shared" si="58"/>
        <v/>
      </c>
      <c r="AU413" s="1519">
        <f t="shared" si="62"/>
        <v>0</v>
      </c>
      <c r="AV413" s="1519">
        <f t="shared" si="63"/>
        <v>0</v>
      </c>
      <c r="AW413" s="1520" t="str">
        <f t="shared" si="59"/>
        <v/>
      </c>
      <c r="AX413" s="1521"/>
      <c r="BC413" s="417"/>
      <c r="BD413" s="417"/>
      <c r="BE413" s="417"/>
      <c r="BF413" s="417"/>
      <c r="BG413" s="417"/>
      <c r="BH413" s="417"/>
      <c r="BI413" s="417"/>
      <c r="BJ413" s="417"/>
    </row>
    <row r="414" spans="1:62" s="418" customFormat="1" ht="13.5" hidden="1" customHeight="1">
      <c r="A414" s="1504">
        <f>'F5 ESTUDIANTES PREVENCIÓN'!D407</f>
        <v>0</v>
      </c>
      <c r="B414" s="1504">
        <f>'F5 ESTUDIANTES PREVENCIÓN'!A407</f>
        <v>0</v>
      </c>
      <c r="C414" s="1511">
        <f>'F5 ESTUDIANTES PREVENCIÓN'!F407</f>
        <v>0</v>
      </c>
      <c r="D414" s="1512">
        <f>'F5 ESTUDIANTES PREVENCIÓN'!G407</f>
        <v>0</v>
      </c>
      <c r="E414" s="1504">
        <f>'F5 ESTUDIANTES PREVENCIÓN'!K407</f>
        <v>0</v>
      </c>
      <c r="F414" s="1504">
        <f>'F5 ESTUDIANTES PREVENCIÓN'!J407</f>
        <v>0</v>
      </c>
      <c r="G414" s="1513">
        <f>'F5 ESTUDIANTES PREVENCIÓN'!L407</f>
        <v>0</v>
      </c>
      <c r="H414" s="1504">
        <f>'F5 ESTUDIANTES PREVENCIÓN'!M407</f>
        <v>0</v>
      </c>
      <c r="I414" s="1514">
        <f>'F5 ESTUDIANTES PREVENCIÓN'!N407</f>
        <v>0</v>
      </c>
      <c r="J414" s="1514">
        <f>'F5 ESTUDIANTES PREVENCIÓN'!O407</f>
        <v>0</v>
      </c>
      <c r="K414" s="1514">
        <f>'F5 ESTUDIANTES PREVENCIÓN'!P407</f>
        <v>0</v>
      </c>
      <c r="L414" s="1515">
        <f>'F5 ESTUDIANTES PREVENCIÓN'!Q407</f>
        <v>0</v>
      </c>
      <c r="M414" s="1511">
        <f>'F5 ESTUDIANTES PREVENCIÓN'!R407</f>
        <v>0</v>
      </c>
      <c r="N414" s="1504">
        <f>'F5 ESTUDIANTES PREVENCIÓN'!T407</f>
        <v>0</v>
      </c>
      <c r="O414" s="1504">
        <f>'F5 ESTUDIANTES PREVENCIÓN'!U407</f>
        <v>0</v>
      </c>
      <c r="P414" s="1504">
        <f>'F5 ESTUDIANTES PREVENCIÓN'!V407</f>
        <v>0</v>
      </c>
      <c r="Q414" s="1504">
        <f>'F5 ESTUDIANTES PREVENCIÓN'!AU407</f>
        <v>0</v>
      </c>
      <c r="R414" s="1516"/>
      <c r="S414" s="1517"/>
      <c r="T414" s="1516"/>
      <c r="U414" s="1518"/>
      <c r="V414" s="1516"/>
      <c r="W414" s="1516"/>
      <c r="X414" s="1516"/>
      <c r="Y414" s="1516"/>
      <c r="Z414" s="1516"/>
      <c r="AA414" s="1516"/>
      <c r="AB414" s="1516"/>
      <c r="AC414" s="1516"/>
      <c r="AD414" s="1516"/>
      <c r="AE414" s="1516"/>
      <c r="AF414" s="1516"/>
      <c r="AG414" s="1516"/>
      <c r="AH414" s="1516"/>
      <c r="AI414" s="1516"/>
      <c r="AJ414" s="1516"/>
      <c r="AK414" s="1516"/>
      <c r="AL414" s="1516"/>
      <c r="AM414" s="1516"/>
      <c r="AN414" s="1516"/>
      <c r="AO414" s="1519">
        <f t="shared" si="55"/>
        <v>0</v>
      </c>
      <c r="AP414" s="1519">
        <f t="shared" si="60"/>
        <v>0</v>
      </c>
      <c r="AQ414" s="1520" t="str">
        <f t="shared" si="56"/>
        <v/>
      </c>
      <c r="AR414" s="1519">
        <f t="shared" si="57"/>
        <v>0</v>
      </c>
      <c r="AS414" s="1519">
        <f t="shared" si="61"/>
        <v>0</v>
      </c>
      <c r="AT414" s="1520" t="str">
        <f t="shared" si="58"/>
        <v/>
      </c>
      <c r="AU414" s="1519">
        <f t="shared" si="62"/>
        <v>0</v>
      </c>
      <c r="AV414" s="1519">
        <f t="shared" si="63"/>
        <v>0</v>
      </c>
      <c r="AW414" s="1520" t="str">
        <f t="shared" si="59"/>
        <v/>
      </c>
      <c r="AX414" s="1521"/>
      <c r="BC414" s="417"/>
      <c r="BD414" s="417"/>
      <c r="BE414" s="417"/>
      <c r="BF414" s="417"/>
      <c r="BG414" s="417"/>
      <c r="BH414" s="417"/>
      <c r="BI414" s="417"/>
      <c r="BJ414" s="417"/>
    </row>
    <row r="415" spans="1:62" s="418" customFormat="1" ht="13.5" hidden="1" customHeight="1">
      <c r="A415" s="1504">
        <f>'F5 ESTUDIANTES PREVENCIÓN'!D408</f>
        <v>0</v>
      </c>
      <c r="B415" s="1504">
        <f>'F5 ESTUDIANTES PREVENCIÓN'!A408</f>
        <v>0</v>
      </c>
      <c r="C415" s="1511">
        <f>'F5 ESTUDIANTES PREVENCIÓN'!F408</f>
        <v>0</v>
      </c>
      <c r="D415" s="1512">
        <f>'F5 ESTUDIANTES PREVENCIÓN'!G408</f>
        <v>0</v>
      </c>
      <c r="E415" s="1504">
        <f>'F5 ESTUDIANTES PREVENCIÓN'!K408</f>
        <v>0</v>
      </c>
      <c r="F415" s="1504">
        <f>'F5 ESTUDIANTES PREVENCIÓN'!J408</f>
        <v>0</v>
      </c>
      <c r="G415" s="1513">
        <f>'F5 ESTUDIANTES PREVENCIÓN'!L408</f>
        <v>0</v>
      </c>
      <c r="H415" s="1504">
        <f>'F5 ESTUDIANTES PREVENCIÓN'!M408</f>
        <v>0</v>
      </c>
      <c r="I415" s="1514">
        <f>'F5 ESTUDIANTES PREVENCIÓN'!N408</f>
        <v>0</v>
      </c>
      <c r="J415" s="1514">
        <f>'F5 ESTUDIANTES PREVENCIÓN'!O408</f>
        <v>0</v>
      </c>
      <c r="K415" s="1514">
        <f>'F5 ESTUDIANTES PREVENCIÓN'!P408</f>
        <v>0</v>
      </c>
      <c r="L415" s="1515">
        <f>'F5 ESTUDIANTES PREVENCIÓN'!Q408</f>
        <v>0</v>
      </c>
      <c r="M415" s="1511">
        <f>'F5 ESTUDIANTES PREVENCIÓN'!R408</f>
        <v>0</v>
      </c>
      <c r="N415" s="1504">
        <f>'F5 ESTUDIANTES PREVENCIÓN'!T408</f>
        <v>0</v>
      </c>
      <c r="O415" s="1504">
        <f>'F5 ESTUDIANTES PREVENCIÓN'!U408</f>
        <v>0</v>
      </c>
      <c r="P415" s="1504">
        <f>'F5 ESTUDIANTES PREVENCIÓN'!V408</f>
        <v>0</v>
      </c>
      <c r="Q415" s="1504">
        <f>'F5 ESTUDIANTES PREVENCIÓN'!AU408</f>
        <v>0</v>
      </c>
      <c r="R415" s="1516"/>
      <c r="S415" s="1517"/>
      <c r="T415" s="1516"/>
      <c r="U415" s="1518"/>
      <c r="V415" s="1516"/>
      <c r="W415" s="1516"/>
      <c r="X415" s="1516"/>
      <c r="Y415" s="1516"/>
      <c r="Z415" s="1516"/>
      <c r="AA415" s="1516"/>
      <c r="AB415" s="1516"/>
      <c r="AC415" s="1516"/>
      <c r="AD415" s="1516"/>
      <c r="AE415" s="1516"/>
      <c r="AF415" s="1516"/>
      <c r="AG415" s="1516"/>
      <c r="AH415" s="1516"/>
      <c r="AI415" s="1516"/>
      <c r="AJ415" s="1516"/>
      <c r="AK415" s="1516"/>
      <c r="AL415" s="1516"/>
      <c r="AM415" s="1516"/>
      <c r="AN415" s="1516"/>
      <c r="AO415" s="1519">
        <f t="shared" si="55"/>
        <v>0</v>
      </c>
      <c r="AP415" s="1519">
        <f t="shared" si="60"/>
        <v>0</v>
      </c>
      <c r="AQ415" s="1520" t="str">
        <f t="shared" si="56"/>
        <v/>
      </c>
      <c r="AR415" s="1519">
        <f t="shared" si="57"/>
        <v>0</v>
      </c>
      <c r="AS415" s="1519">
        <f t="shared" si="61"/>
        <v>0</v>
      </c>
      <c r="AT415" s="1520" t="str">
        <f t="shared" si="58"/>
        <v/>
      </c>
      <c r="AU415" s="1519">
        <f t="shared" si="62"/>
        <v>0</v>
      </c>
      <c r="AV415" s="1519">
        <f t="shared" si="63"/>
        <v>0</v>
      </c>
      <c r="AW415" s="1520" t="str">
        <f t="shared" si="59"/>
        <v/>
      </c>
      <c r="AX415" s="1521"/>
      <c r="BC415" s="417"/>
      <c r="BD415" s="417"/>
      <c r="BE415" s="417"/>
      <c r="BF415" s="417"/>
      <c r="BG415" s="417"/>
      <c r="BH415" s="417"/>
      <c r="BI415" s="417"/>
      <c r="BJ415" s="417"/>
    </row>
    <row r="416" spans="1:62" s="418" customFormat="1" ht="13.5" hidden="1" customHeight="1">
      <c r="A416" s="1504">
        <f>'F5 ESTUDIANTES PREVENCIÓN'!D409</f>
        <v>0</v>
      </c>
      <c r="B416" s="1504">
        <f>'F5 ESTUDIANTES PREVENCIÓN'!A409</f>
        <v>0</v>
      </c>
      <c r="C416" s="1511">
        <f>'F5 ESTUDIANTES PREVENCIÓN'!F409</f>
        <v>0</v>
      </c>
      <c r="D416" s="1512">
        <f>'F5 ESTUDIANTES PREVENCIÓN'!G409</f>
        <v>0</v>
      </c>
      <c r="E416" s="1504">
        <f>'F5 ESTUDIANTES PREVENCIÓN'!K409</f>
        <v>0</v>
      </c>
      <c r="F416" s="1504">
        <f>'F5 ESTUDIANTES PREVENCIÓN'!J409</f>
        <v>0</v>
      </c>
      <c r="G416" s="1513">
        <f>'F5 ESTUDIANTES PREVENCIÓN'!L409</f>
        <v>0</v>
      </c>
      <c r="H416" s="1504">
        <f>'F5 ESTUDIANTES PREVENCIÓN'!M409</f>
        <v>0</v>
      </c>
      <c r="I416" s="1514">
        <f>'F5 ESTUDIANTES PREVENCIÓN'!N409</f>
        <v>0</v>
      </c>
      <c r="J416" s="1514">
        <f>'F5 ESTUDIANTES PREVENCIÓN'!O409</f>
        <v>0</v>
      </c>
      <c r="K416" s="1514">
        <f>'F5 ESTUDIANTES PREVENCIÓN'!P409</f>
        <v>0</v>
      </c>
      <c r="L416" s="1515">
        <f>'F5 ESTUDIANTES PREVENCIÓN'!Q409</f>
        <v>0</v>
      </c>
      <c r="M416" s="1511">
        <f>'F5 ESTUDIANTES PREVENCIÓN'!R409</f>
        <v>0</v>
      </c>
      <c r="N416" s="1504">
        <f>'F5 ESTUDIANTES PREVENCIÓN'!T409</f>
        <v>0</v>
      </c>
      <c r="O416" s="1504">
        <f>'F5 ESTUDIANTES PREVENCIÓN'!U409</f>
        <v>0</v>
      </c>
      <c r="P416" s="1504">
        <f>'F5 ESTUDIANTES PREVENCIÓN'!V409</f>
        <v>0</v>
      </c>
      <c r="Q416" s="1504">
        <f>'F5 ESTUDIANTES PREVENCIÓN'!AU409</f>
        <v>0</v>
      </c>
      <c r="R416" s="1516"/>
      <c r="S416" s="1517"/>
      <c r="T416" s="1516"/>
      <c r="U416" s="1518"/>
      <c r="V416" s="1516"/>
      <c r="W416" s="1516"/>
      <c r="X416" s="1516"/>
      <c r="Y416" s="1516"/>
      <c r="Z416" s="1516"/>
      <c r="AA416" s="1516"/>
      <c r="AB416" s="1516"/>
      <c r="AC416" s="1516"/>
      <c r="AD416" s="1516"/>
      <c r="AE416" s="1516"/>
      <c r="AF416" s="1516"/>
      <c r="AG416" s="1516"/>
      <c r="AH416" s="1516"/>
      <c r="AI416" s="1516"/>
      <c r="AJ416" s="1516"/>
      <c r="AK416" s="1516"/>
      <c r="AL416" s="1516"/>
      <c r="AM416" s="1516"/>
      <c r="AN416" s="1516"/>
      <c r="AO416" s="1519">
        <f t="shared" si="55"/>
        <v>0</v>
      </c>
      <c r="AP416" s="1519">
        <f t="shared" si="60"/>
        <v>0</v>
      </c>
      <c r="AQ416" s="1520" t="str">
        <f t="shared" si="56"/>
        <v/>
      </c>
      <c r="AR416" s="1519">
        <f t="shared" si="57"/>
        <v>0</v>
      </c>
      <c r="AS416" s="1519">
        <f t="shared" si="61"/>
        <v>0</v>
      </c>
      <c r="AT416" s="1520" t="str">
        <f t="shared" si="58"/>
        <v/>
      </c>
      <c r="AU416" s="1519">
        <f t="shared" si="62"/>
        <v>0</v>
      </c>
      <c r="AV416" s="1519">
        <f t="shared" si="63"/>
        <v>0</v>
      </c>
      <c r="AW416" s="1520" t="str">
        <f t="shared" si="59"/>
        <v/>
      </c>
      <c r="AX416" s="1521"/>
      <c r="BC416" s="417"/>
      <c r="BD416" s="417"/>
      <c r="BE416" s="417"/>
      <c r="BF416" s="417"/>
      <c r="BG416" s="417"/>
      <c r="BH416" s="417"/>
      <c r="BI416" s="417"/>
      <c r="BJ416" s="417"/>
    </row>
    <row r="417" spans="1:62" s="418" customFormat="1" ht="13.5" hidden="1" customHeight="1">
      <c r="A417" s="1504">
        <f>'F5 ESTUDIANTES PREVENCIÓN'!D410</f>
        <v>0</v>
      </c>
      <c r="B417" s="1504">
        <f>'F5 ESTUDIANTES PREVENCIÓN'!A410</f>
        <v>0</v>
      </c>
      <c r="C417" s="1511">
        <f>'F5 ESTUDIANTES PREVENCIÓN'!F410</f>
        <v>0</v>
      </c>
      <c r="D417" s="1512">
        <f>'F5 ESTUDIANTES PREVENCIÓN'!G410</f>
        <v>0</v>
      </c>
      <c r="E417" s="1504">
        <f>'F5 ESTUDIANTES PREVENCIÓN'!K410</f>
        <v>0</v>
      </c>
      <c r="F417" s="1504">
        <f>'F5 ESTUDIANTES PREVENCIÓN'!J410</f>
        <v>0</v>
      </c>
      <c r="G417" s="1513">
        <f>'F5 ESTUDIANTES PREVENCIÓN'!L410</f>
        <v>0</v>
      </c>
      <c r="H417" s="1504">
        <f>'F5 ESTUDIANTES PREVENCIÓN'!M410</f>
        <v>0</v>
      </c>
      <c r="I417" s="1514">
        <f>'F5 ESTUDIANTES PREVENCIÓN'!N410</f>
        <v>0</v>
      </c>
      <c r="J417" s="1514">
        <f>'F5 ESTUDIANTES PREVENCIÓN'!O410</f>
        <v>0</v>
      </c>
      <c r="K417" s="1514">
        <f>'F5 ESTUDIANTES PREVENCIÓN'!P410</f>
        <v>0</v>
      </c>
      <c r="L417" s="1515">
        <f>'F5 ESTUDIANTES PREVENCIÓN'!Q410</f>
        <v>0</v>
      </c>
      <c r="M417" s="1511">
        <f>'F5 ESTUDIANTES PREVENCIÓN'!R410</f>
        <v>0</v>
      </c>
      <c r="N417" s="1504">
        <f>'F5 ESTUDIANTES PREVENCIÓN'!T410</f>
        <v>0</v>
      </c>
      <c r="O417" s="1504">
        <f>'F5 ESTUDIANTES PREVENCIÓN'!U410</f>
        <v>0</v>
      </c>
      <c r="P417" s="1504">
        <f>'F5 ESTUDIANTES PREVENCIÓN'!V410</f>
        <v>0</v>
      </c>
      <c r="Q417" s="1504">
        <f>'F5 ESTUDIANTES PREVENCIÓN'!AU410</f>
        <v>0</v>
      </c>
      <c r="R417" s="1516"/>
      <c r="S417" s="1517"/>
      <c r="T417" s="1516"/>
      <c r="U417" s="1518"/>
      <c r="V417" s="1516"/>
      <c r="W417" s="1516"/>
      <c r="X417" s="1516"/>
      <c r="Y417" s="1516"/>
      <c r="Z417" s="1516"/>
      <c r="AA417" s="1516"/>
      <c r="AB417" s="1516"/>
      <c r="AC417" s="1516"/>
      <c r="AD417" s="1516"/>
      <c r="AE417" s="1516"/>
      <c r="AF417" s="1516"/>
      <c r="AG417" s="1516"/>
      <c r="AH417" s="1516"/>
      <c r="AI417" s="1516"/>
      <c r="AJ417" s="1516"/>
      <c r="AK417" s="1516"/>
      <c r="AL417" s="1516"/>
      <c r="AM417" s="1516"/>
      <c r="AN417" s="1516"/>
      <c r="AO417" s="1519">
        <f t="shared" si="55"/>
        <v>0</v>
      </c>
      <c r="AP417" s="1519">
        <f t="shared" si="60"/>
        <v>0</v>
      </c>
      <c r="AQ417" s="1520" t="str">
        <f t="shared" si="56"/>
        <v/>
      </c>
      <c r="AR417" s="1519">
        <f t="shared" si="57"/>
        <v>0</v>
      </c>
      <c r="AS417" s="1519">
        <f t="shared" si="61"/>
        <v>0</v>
      </c>
      <c r="AT417" s="1520" t="str">
        <f t="shared" si="58"/>
        <v/>
      </c>
      <c r="AU417" s="1519">
        <f t="shared" si="62"/>
        <v>0</v>
      </c>
      <c r="AV417" s="1519">
        <f t="shared" si="63"/>
        <v>0</v>
      </c>
      <c r="AW417" s="1520" t="str">
        <f t="shared" si="59"/>
        <v/>
      </c>
      <c r="AX417" s="1521"/>
      <c r="BC417" s="417"/>
      <c r="BD417" s="417"/>
      <c r="BE417" s="417"/>
      <c r="BF417" s="417"/>
      <c r="BG417" s="417"/>
      <c r="BH417" s="417"/>
      <c r="BI417" s="417"/>
      <c r="BJ417" s="417"/>
    </row>
    <row r="418" spans="1:62" s="418" customFormat="1" ht="13.5" hidden="1" customHeight="1">
      <c r="A418" s="1504">
        <f>'F5 ESTUDIANTES PREVENCIÓN'!D411</f>
        <v>0</v>
      </c>
      <c r="B418" s="1504">
        <f>'F5 ESTUDIANTES PREVENCIÓN'!A411</f>
        <v>0</v>
      </c>
      <c r="C418" s="1511">
        <f>'F5 ESTUDIANTES PREVENCIÓN'!F411</f>
        <v>0</v>
      </c>
      <c r="D418" s="1512">
        <f>'F5 ESTUDIANTES PREVENCIÓN'!G411</f>
        <v>0</v>
      </c>
      <c r="E418" s="1504">
        <f>'F5 ESTUDIANTES PREVENCIÓN'!K411</f>
        <v>0</v>
      </c>
      <c r="F418" s="1504">
        <f>'F5 ESTUDIANTES PREVENCIÓN'!J411</f>
        <v>0</v>
      </c>
      <c r="G418" s="1513">
        <f>'F5 ESTUDIANTES PREVENCIÓN'!L411</f>
        <v>0</v>
      </c>
      <c r="H418" s="1504">
        <f>'F5 ESTUDIANTES PREVENCIÓN'!M411</f>
        <v>0</v>
      </c>
      <c r="I418" s="1514">
        <f>'F5 ESTUDIANTES PREVENCIÓN'!N411</f>
        <v>0</v>
      </c>
      <c r="J418" s="1514">
        <f>'F5 ESTUDIANTES PREVENCIÓN'!O411</f>
        <v>0</v>
      </c>
      <c r="K418" s="1514">
        <f>'F5 ESTUDIANTES PREVENCIÓN'!P411</f>
        <v>0</v>
      </c>
      <c r="L418" s="1515">
        <f>'F5 ESTUDIANTES PREVENCIÓN'!Q411</f>
        <v>0</v>
      </c>
      <c r="M418" s="1511">
        <f>'F5 ESTUDIANTES PREVENCIÓN'!R411</f>
        <v>0</v>
      </c>
      <c r="N418" s="1504">
        <f>'F5 ESTUDIANTES PREVENCIÓN'!T411</f>
        <v>0</v>
      </c>
      <c r="O418" s="1504">
        <f>'F5 ESTUDIANTES PREVENCIÓN'!U411</f>
        <v>0</v>
      </c>
      <c r="P418" s="1504">
        <f>'F5 ESTUDIANTES PREVENCIÓN'!V411</f>
        <v>0</v>
      </c>
      <c r="Q418" s="1504">
        <f>'F5 ESTUDIANTES PREVENCIÓN'!AU411</f>
        <v>0</v>
      </c>
      <c r="R418" s="1516"/>
      <c r="S418" s="1517"/>
      <c r="T418" s="1516"/>
      <c r="U418" s="1518"/>
      <c r="V418" s="1516"/>
      <c r="W418" s="1516"/>
      <c r="X418" s="1516"/>
      <c r="Y418" s="1516"/>
      <c r="Z418" s="1516"/>
      <c r="AA418" s="1516"/>
      <c r="AB418" s="1516"/>
      <c r="AC418" s="1516"/>
      <c r="AD418" s="1516"/>
      <c r="AE418" s="1516"/>
      <c r="AF418" s="1516"/>
      <c r="AG418" s="1516"/>
      <c r="AH418" s="1516"/>
      <c r="AI418" s="1516"/>
      <c r="AJ418" s="1516"/>
      <c r="AK418" s="1516"/>
      <c r="AL418" s="1516"/>
      <c r="AM418" s="1516"/>
      <c r="AN418" s="1516"/>
      <c r="AO418" s="1519">
        <f t="shared" si="55"/>
        <v>0</v>
      </c>
      <c r="AP418" s="1519">
        <f t="shared" si="60"/>
        <v>0</v>
      </c>
      <c r="AQ418" s="1520" t="str">
        <f t="shared" si="56"/>
        <v/>
      </c>
      <c r="AR418" s="1519">
        <f t="shared" si="57"/>
        <v>0</v>
      </c>
      <c r="AS418" s="1519">
        <f t="shared" si="61"/>
        <v>0</v>
      </c>
      <c r="AT418" s="1520" t="str">
        <f t="shared" si="58"/>
        <v/>
      </c>
      <c r="AU418" s="1519">
        <f t="shared" si="62"/>
        <v>0</v>
      </c>
      <c r="AV418" s="1519">
        <f t="shared" si="63"/>
        <v>0</v>
      </c>
      <c r="AW418" s="1520" t="str">
        <f t="shared" si="59"/>
        <v/>
      </c>
      <c r="AX418" s="1521"/>
      <c r="BC418" s="417"/>
      <c r="BD418" s="417"/>
      <c r="BE418" s="417"/>
      <c r="BF418" s="417"/>
      <c r="BG418" s="417"/>
      <c r="BH418" s="417"/>
      <c r="BI418" s="417"/>
      <c r="BJ418" s="417"/>
    </row>
    <row r="419" spans="1:62" s="418" customFormat="1" ht="13.5" hidden="1" customHeight="1">
      <c r="A419" s="1504">
        <f>'F5 ESTUDIANTES PREVENCIÓN'!D412</f>
        <v>0</v>
      </c>
      <c r="B419" s="1504">
        <f>'F5 ESTUDIANTES PREVENCIÓN'!A412</f>
        <v>0</v>
      </c>
      <c r="C419" s="1511">
        <f>'F5 ESTUDIANTES PREVENCIÓN'!F412</f>
        <v>0</v>
      </c>
      <c r="D419" s="1512">
        <f>'F5 ESTUDIANTES PREVENCIÓN'!G412</f>
        <v>0</v>
      </c>
      <c r="E419" s="1504">
        <f>'F5 ESTUDIANTES PREVENCIÓN'!K412</f>
        <v>0</v>
      </c>
      <c r="F419" s="1504">
        <f>'F5 ESTUDIANTES PREVENCIÓN'!J412</f>
        <v>0</v>
      </c>
      <c r="G419" s="1513">
        <f>'F5 ESTUDIANTES PREVENCIÓN'!L412</f>
        <v>0</v>
      </c>
      <c r="H419" s="1504">
        <f>'F5 ESTUDIANTES PREVENCIÓN'!M412</f>
        <v>0</v>
      </c>
      <c r="I419" s="1514">
        <f>'F5 ESTUDIANTES PREVENCIÓN'!N412</f>
        <v>0</v>
      </c>
      <c r="J419" s="1514">
        <f>'F5 ESTUDIANTES PREVENCIÓN'!O412</f>
        <v>0</v>
      </c>
      <c r="K419" s="1514">
        <f>'F5 ESTUDIANTES PREVENCIÓN'!P412</f>
        <v>0</v>
      </c>
      <c r="L419" s="1515">
        <f>'F5 ESTUDIANTES PREVENCIÓN'!Q412</f>
        <v>0</v>
      </c>
      <c r="M419" s="1511">
        <f>'F5 ESTUDIANTES PREVENCIÓN'!R412</f>
        <v>0</v>
      </c>
      <c r="N419" s="1504">
        <f>'F5 ESTUDIANTES PREVENCIÓN'!T412</f>
        <v>0</v>
      </c>
      <c r="O419" s="1504">
        <f>'F5 ESTUDIANTES PREVENCIÓN'!U412</f>
        <v>0</v>
      </c>
      <c r="P419" s="1504">
        <f>'F5 ESTUDIANTES PREVENCIÓN'!V412</f>
        <v>0</v>
      </c>
      <c r="Q419" s="1504">
        <f>'F5 ESTUDIANTES PREVENCIÓN'!AU412</f>
        <v>0</v>
      </c>
      <c r="R419" s="1516"/>
      <c r="S419" s="1517"/>
      <c r="T419" s="1516"/>
      <c r="U419" s="1518"/>
      <c r="V419" s="1516"/>
      <c r="W419" s="1516"/>
      <c r="X419" s="1516"/>
      <c r="Y419" s="1516"/>
      <c r="Z419" s="1516"/>
      <c r="AA419" s="1516"/>
      <c r="AB419" s="1516"/>
      <c r="AC419" s="1516"/>
      <c r="AD419" s="1516"/>
      <c r="AE419" s="1516"/>
      <c r="AF419" s="1516"/>
      <c r="AG419" s="1516"/>
      <c r="AH419" s="1516"/>
      <c r="AI419" s="1516"/>
      <c r="AJ419" s="1516"/>
      <c r="AK419" s="1516"/>
      <c r="AL419" s="1516"/>
      <c r="AM419" s="1516"/>
      <c r="AN419" s="1516"/>
      <c r="AO419" s="1519">
        <f t="shared" si="55"/>
        <v>0</v>
      </c>
      <c r="AP419" s="1519">
        <f t="shared" si="60"/>
        <v>0</v>
      </c>
      <c r="AQ419" s="1520" t="str">
        <f t="shared" si="56"/>
        <v/>
      </c>
      <c r="AR419" s="1519">
        <f t="shared" si="57"/>
        <v>0</v>
      </c>
      <c r="AS419" s="1519">
        <f t="shared" si="61"/>
        <v>0</v>
      </c>
      <c r="AT419" s="1520" t="str">
        <f t="shared" si="58"/>
        <v/>
      </c>
      <c r="AU419" s="1519">
        <f t="shared" si="62"/>
        <v>0</v>
      </c>
      <c r="AV419" s="1519">
        <f t="shared" si="63"/>
        <v>0</v>
      </c>
      <c r="AW419" s="1520" t="str">
        <f t="shared" si="59"/>
        <v/>
      </c>
      <c r="AX419" s="1521"/>
      <c r="BC419" s="417"/>
      <c r="BD419" s="417"/>
      <c r="BE419" s="417"/>
      <c r="BF419" s="417"/>
      <c r="BG419" s="417"/>
      <c r="BH419" s="417"/>
      <c r="BI419" s="417"/>
      <c r="BJ419" s="417"/>
    </row>
    <row r="420" spans="1:62" s="418" customFormat="1" ht="13.5" hidden="1" customHeight="1">
      <c r="A420" s="1504">
        <f>'F5 ESTUDIANTES PREVENCIÓN'!D413</f>
        <v>0</v>
      </c>
      <c r="B420" s="1504">
        <f>'F5 ESTUDIANTES PREVENCIÓN'!A413</f>
        <v>0</v>
      </c>
      <c r="C420" s="1511">
        <f>'F5 ESTUDIANTES PREVENCIÓN'!F413</f>
        <v>0</v>
      </c>
      <c r="D420" s="1512">
        <f>'F5 ESTUDIANTES PREVENCIÓN'!G413</f>
        <v>0</v>
      </c>
      <c r="E420" s="1504">
        <f>'F5 ESTUDIANTES PREVENCIÓN'!K413</f>
        <v>0</v>
      </c>
      <c r="F420" s="1504">
        <f>'F5 ESTUDIANTES PREVENCIÓN'!J413</f>
        <v>0</v>
      </c>
      <c r="G420" s="1513">
        <f>'F5 ESTUDIANTES PREVENCIÓN'!L413</f>
        <v>0</v>
      </c>
      <c r="H420" s="1504">
        <f>'F5 ESTUDIANTES PREVENCIÓN'!M413</f>
        <v>0</v>
      </c>
      <c r="I420" s="1514">
        <f>'F5 ESTUDIANTES PREVENCIÓN'!N413</f>
        <v>0</v>
      </c>
      <c r="J420" s="1514">
        <f>'F5 ESTUDIANTES PREVENCIÓN'!O413</f>
        <v>0</v>
      </c>
      <c r="K420" s="1514">
        <f>'F5 ESTUDIANTES PREVENCIÓN'!P413</f>
        <v>0</v>
      </c>
      <c r="L420" s="1515">
        <f>'F5 ESTUDIANTES PREVENCIÓN'!Q413</f>
        <v>0</v>
      </c>
      <c r="M420" s="1511">
        <f>'F5 ESTUDIANTES PREVENCIÓN'!R413</f>
        <v>0</v>
      </c>
      <c r="N420" s="1504">
        <f>'F5 ESTUDIANTES PREVENCIÓN'!T413</f>
        <v>0</v>
      </c>
      <c r="O420" s="1504">
        <f>'F5 ESTUDIANTES PREVENCIÓN'!U413</f>
        <v>0</v>
      </c>
      <c r="P420" s="1504">
        <f>'F5 ESTUDIANTES PREVENCIÓN'!V413</f>
        <v>0</v>
      </c>
      <c r="Q420" s="1504">
        <f>'F5 ESTUDIANTES PREVENCIÓN'!AU413</f>
        <v>0</v>
      </c>
      <c r="R420" s="1516"/>
      <c r="S420" s="1517"/>
      <c r="T420" s="1516"/>
      <c r="U420" s="1518"/>
      <c r="V420" s="1516"/>
      <c r="W420" s="1516"/>
      <c r="X420" s="1516"/>
      <c r="Y420" s="1516"/>
      <c r="Z420" s="1516"/>
      <c r="AA420" s="1516"/>
      <c r="AB420" s="1516"/>
      <c r="AC420" s="1516"/>
      <c r="AD420" s="1516"/>
      <c r="AE420" s="1516"/>
      <c r="AF420" s="1516"/>
      <c r="AG420" s="1516"/>
      <c r="AH420" s="1516"/>
      <c r="AI420" s="1516"/>
      <c r="AJ420" s="1516"/>
      <c r="AK420" s="1516"/>
      <c r="AL420" s="1516"/>
      <c r="AM420" s="1516"/>
      <c r="AN420" s="1516"/>
      <c r="AO420" s="1519">
        <f t="shared" si="55"/>
        <v>0</v>
      </c>
      <c r="AP420" s="1519">
        <f t="shared" si="60"/>
        <v>0</v>
      </c>
      <c r="AQ420" s="1520" t="str">
        <f t="shared" si="56"/>
        <v/>
      </c>
      <c r="AR420" s="1519">
        <f t="shared" si="57"/>
        <v>0</v>
      </c>
      <c r="AS420" s="1519">
        <f t="shared" si="61"/>
        <v>0</v>
      </c>
      <c r="AT420" s="1520" t="str">
        <f t="shared" si="58"/>
        <v/>
      </c>
      <c r="AU420" s="1519">
        <f t="shared" si="62"/>
        <v>0</v>
      </c>
      <c r="AV420" s="1519">
        <f t="shared" si="63"/>
        <v>0</v>
      </c>
      <c r="AW420" s="1520" t="str">
        <f t="shared" si="59"/>
        <v/>
      </c>
      <c r="AX420" s="1521"/>
      <c r="BC420" s="417"/>
      <c r="BD420" s="417"/>
      <c r="BE420" s="417"/>
      <c r="BF420" s="417"/>
      <c r="BG420" s="417"/>
      <c r="BH420" s="417"/>
      <c r="BI420" s="417"/>
      <c r="BJ420" s="417"/>
    </row>
    <row r="421" spans="1:62" s="418" customFormat="1" ht="13.5" hidden="1" customHeight="1">
      <c r="A421" s="1504">
        <f>'F5 ESTUDIANTES PREVENCIÓN'!D414</f>
        <v>0</v>
      </c>
      <c r="B421" s="1504">
        <f>'F5 ESTUDIANTES PREVENCIÓN'!A414</f>
        <v>0</v>
      </c>
      <c r="C421" s="1511">
        <f>'F5 ESTUDIANTES PREVENCIÓN'!F414</f>
        <v>0</v>
      </c>
      <c r="D421" s="1512">
        <f>'F5 ESTUDIANTES PREVENCIÓN'!G414</f>
        <v>0</v>
      </c>
      <c r="E421" s="1504">
        <f>'F5 ESTUDIANTES PREVENCIÓN'!K414</f>
        <v>0</v>
      </c>
      <c r="F421" s="1504">
        <f>'F5 ESTUDIANTES PREVENCIÓN'!J414</f>
        <v>0</v>
      </c>
      <c r="G421" s="1513">
        <f>'F5 ESTUDIANTES PREVENCIÓN'!L414</f>
        <v>0</v>
      </c>
      <c r="H421" s="1504">
        <f>'F5 ESTUDIANTES PREVENCIÓN'!M414</f>
        <v>0</v>
      </c>
      <c r="I421" s="1514">
        <f>'F5 ESTUDIANTES PREVENCIÓN'!N414</f>
        <v>0</v>
      </c>
      <c r="J421" s="1514">
        <f>'F5 ESTUDIANTES PREVENCIÓN'!O414</f>
        <v>0</v>
      </c>
      <c r="K421" s="1514">
        <f>'F5 ESTUDIANTES PREVENCIÓN'!P414</f>
        <v>0</v>
      </c>
      <c r="L421" s="1515">
        <f>'F5 ESTUDIANTES PREVENCIÓN'!Q414</f>
        <v>0</v>
      </c>
      <c r="M421" s="1511">
        <f>'F5 ESTUDIANTES PREVENCIÓN'!R414</f>
        <v>0</v>
      </c>
      <c r="N421" s="1504">
        <f>'F5 ESTUDIANTES PREVENCIÓN'!T414</f>
        <v>0</v>
      </c>
      <c r="O421" s="1504">
        <f>'F5 ESTUDIANTES PREVENCIÓN'!U414</f>
        <v>0</v>
      </c>
      <c r="P421" s="1504">
        <f>'F5 ESTUDIANTES PREVENCIÓN'!V414</f>
        <v>0</v>
      </c>
      <c r="Q421" s="1504">
        <f>'F5 ESTUDIANTES PREVENCIÓN'!AU414</f>
        <v>0</v>
      </c>
      <c r="R421" s="1516"/>
      <c r="S421" s="1517"/>
      <c r="T421" s="1516"/>
      <c r="U421" s="1518"/>
      <c r="V421" s="1516"/>
      <c r="W421" s="1516"/>
      <c r="X421" s="1516"/>
      <c r="Y421" s="1516"/>
      <c r="Z421" s="1516"/>
      <c r="AA421" s="1516"/>
      <c r="AB421" s="1516"/>
      <c r="AC421" s="1516"/>
      <c r="AD421" s="1516"/>
      <c r="AE421" s="1516"/>
      <c r="AF421" s="1516"/>
      <c r="AG421" s="1516"/>
      <c r="AH421" s="1516"/>
      <c r="AI421" s="1516"/>
      <c r="AJ421" s="1516"/>
      <c r="AK421" s="1516"/>
      <c r="AL421" s="1516"/>
      <c r="AM421" s="1516"/>
      <c r="AN421" s="1516"/>
      <c r="AO421" s="1519">
        <f t="shared" si="55"/>
        <v>0</v>
      </c>
      <c r="AP421" s="1519">
        <f t="shared" si="60"/>
        <v>0</v>
      </c>
      <c r="AQ421" s="1520" t="str">
        <f t="shared" si="56"/>
        <v/>
      </c>
      <c r="AR421" s="1519">
        <f t="shared" si="57"/>
        <v>0</v>
      </c>
      <c r="AS421" s="1519">
        <f t="shared" si="61"/>
        <v>0</v>
      </c>
      <c r="AT421" s="1520" t="str">
        <f t="shared" si="58"/>
        <v/>
      </c>
      <c r="AU421" s="1519">
        <f t="shared" si="62"/>
        <v>0</v>
      </c>
      <c r="AV421" s="1519">
        <f t="shared" si="63"/>
        <v>0</v>
      </c>
      <c r="AW421" s="1520" t="str">
        <f t="shared" si="59"/>
        <v/>
      </c>
      <c r="AX421" s="1521"/>
      <c r="BC421" s="417"/>
      <c r="BD421" s="417"/>
      <c r="BE421" s="417"/>
      <c r="BF421" s="417"/>
      <c r="BG421" s="417"/>
      <c r="BH421" s="417"/>
      <c r="BI421" s="417"/>
      <c r="BJ421" s="417"/>
    </row>
    <row r="422" spans="1:62" s="418" customFormat="1" ht="13.5" hidden="1" customHeight="1">
      <c r="A422" s="1504">
        <f>'F5 ESTUDIANTES PREVENCIÓN'!D415</f>
        <v>0</v>
      </c>
      <c r="B422" s="1504">
        <f>'F5 ESTUDIANTES PREVENCIÓN'!A415</f>
        <v>0</v>
      </c>
      <c r="C422" s="1511">
        <f>'F5 ESTUDIANTES PREVENCIÓN'!F415</f>
        <v>0</v>
      </c>
      <c r="D422" s="1512">
        <f>'F5 ESTUDIANTES PREVENCIÓN'!G415</f>
        <v>0</v>
      </c>
      <c r="E422" s="1504">
        <f>'F5 ESTUDIANTES PREVENCIÓN'!K415</f>
        <v>0</v>
      </c>
      <c r="F422" s="1504">
        <f>'F5 ESTUDIANTES PREVENCIÓN'!J415</f>
        <v>0</v>
      </c>
      <c r="G422" s="1513">
        <f>'F5 ESTUDIANTES PREVENCIÓN'!L415</f>
        <v>0</v>
      </c>
      <c r="H422" s="1504">
        <f>'F5 ESTUDIANTES PREVENCIÓN'!M415</f>
        <v>0</v>
      </c>
      <c r="I422" s="1514">
        <f>'F5 ESTUDIANTES PREVENCIÓN'!N415</f>
        <v>0</v>
      </c>
      <c r="J422" s="1514">
        <f>'F5 ESTUDIANTES PREVENCIÓN'!O415</f>
        <v>0</v>
      </c>
      <c r="K422" s="1514">
        <f>'F5 ESTUDIANTES PREVENCIÓN'!P415</f>
        <v>0</v>
      </c>
      <c r="L422" s="1515">
        <f>'F5 ESTUDIANTES PREVENCIÓN'!Q415</f>
        <v>0</v>
      </c>
      <c r="M422" s="1511">
        <f>'F5 ESTUDIANTES PREVENCIÓN'!R415</f>
        <v>0</v>
      </c>
      <c r="N422" s="1504">
        <f>'F5 ESTUDIANTES PREVENCIÓN'!T415</f>
        <v>0</v>
      </c>
      <c r="O422" s="1504">
        <f>'F5 ESTUDIANTES PREVENCIÓN'!U415</f>
        <v>0</v>
      </c>
      <c r="P422" s="1504">
        <f>'F5 ESTUDIANTES PREVENCIÓN'!V415</f>
        <v>0</v>
      </c>
      <c r="Q422" s="1504">
        <f>'F5 ESTUDIANTES PREVENCIÓN'!AU415</f>
        <v>0</v>
      </c>
      <c r="R422" s="1516"/>
      <c r="S422" s="1517"/>
      <c r="T422" s="1516"/>
      <c r="U422" s="1518"/>
      <c r="V422" s="1516"/>
      <c r="W422" s="1516"/>
      <c r="X422" s="1516"/>
      <c r="Y422" s="1516"/>
      <c r="Z422" s="1516"/>
      <c r="AA422" s="1516"/>
      <c r="AB422" s="1516"/>
      <c r="AC422" s="1516"/>
      <c r="AD422" s="1516"/>
      <c r="AE422" s="1516"/>
      <c r="AF422" s="1516"/>
      <c r="AG422" s="1516"/>
      <c r="AH422" s="1516"/>
      <c r="AI422" s="1516"/>
      <c r="AJ422" s="1516"/>
      <c r="AK422" s="1516"/>
      <c r="AL422" s="1516"/>
      <c r="AM422" s="1516"/>
      <c r="AN422" s="1516"/>
      <c r="AO422" s="1519">
        <f t="shared" si="55"/>
        <v>0</v>
      </c>
      <c r="AP422" s="1519">
        <f t="shared" si="60"/>
        <v>0</v>
      </c>
      <c r="AQ422" s="1520" t="str">
        <f t="shared" si="56"/>
        <v/>
      </c>
      <c r="AR422" s="1519">
        <f t="shared" si="57"/>
        <v>0</v>
      </c>
      <c r="AS422" s="1519">
        <f t="shared" si="61"/>
        <v>0</v>
      </c>
      <c r="AT422" s="1520" t="str">
        <f t="shared" si="58"/>
        <v/>
      </c>
      <c r="AU422" s="1519">
        <f t="shared" si="62"/>
        <v>0</v>
      </c>
      <c r="AV422" s="1519">
        <f t="shared" si="63"/>
        <v>0</v>
      </c>
      <c r="AW422" s="1520" t="str">
        <f t="shared" si="59"/>
        <v/>
      </c>
      <c r="AX422" s="1521"/>
      <c r="BC422" s="417"/>
      <c r="BD422" s="417"/>
      <c r="BE422" s="417"/>
      <c r="BF422" s="417"/>
      <c r="BG422" s="417"/>
      <c r="BH422" s="417"/>
      <c r="BI422" s="417"/>
      <c r="BJ422" s="417"/>
    </row>
    <row r="423" spans="1:62" s="418" customFormat="1" ht="13.5" hidden="1" customHeight="1">
      <c r="A423" s="1504">
        <f>'F5 ESTUDIANTES PREVENCIÓN'!D416</f>
        <v>0</v>
      </c>
      <c r="B423" s="1504">
        <f>'F5 ESTUDIANTES PREVENCIÓN'!A416</f>
        <v>0</v>
      </c>
      <c r="C423" s="1511">
        <f>'F5 ESTUDIANTES PREVENCIÓN'!F416</f>
        <v>0</v>
      </c>
      <c r="D423" s="1512">
        <f>'F5 ESTUDIANTES PREVENCIÓN'!G416</f>
        <v>0</v>
      </c>
      <c r="E423" s="1504">
        <f>'F5 ESTUDIANTES PREVENCIÓN'!K416</f>
        <v>0</v>
      </c>
      <c r="F423" s="1504">
        <f>'F5 ESTUDIANTES PREVENCIÓN'!J416</f>
        <v>0</v>
      </c>
      <c r="G423" s="1513">
        <f>'F5 ESTUDIANTES PREVENCIÓN'!L416</f>
        <v>0</v>
      </c>
      <c r="H423" s="1504">
        <f>'F5 ESTUDIANTES PREVENCIÓN'!M416</f>
        <v>0</v>
      </c>
      <c r="I423" s="1514">
        <f>'F5 ESTUDIANTES PREVENCIÓN'!N416</f>
        <v>0</v>
      </c>
      <c r="J423" s="1514">
        <f>'F5 ESTUDIANTES PREVENCIÓN'!O416</f>
        <v>0</v>
      </c>
      <c r="K423" s="1514">
        <f>'F5 ESTUDIANTES PREVENCIÓN'!P416</f>
        <v>0</v>
      </c>
      <c r="L423" s="1515">
        <f>'F5 ESTUDIANTES PREVENCIÓN'!Q416</f>
        <v>0</v>
      </c>
      <c r="M423" s="1511">
        <f>'F5 ESTUDIANTES PREVENCIÓN'!R416</f>
        <v>0</v>
      </c>
      <c r="N423" s="1504">
        <f>'F5 ESTUDIANTES PREVENCIÓN'!T416</f>
        <v>0</v>
      </c>
      <c r="O423" s="1504">
        <f>'F5 ESTUDIANTES PREVENCIÓN'!U416</f>
        <v>0</v>
      </c>
      <c r="P423" s="1504">
        <f>'F5 ESTUDIANTES PREVENCIÓN'!V416</f>
        <v>0</v>
      </c>
      <c r="Q423" s="1504">
        <f>'F5 ESTUDIANTES PREVENCIÓN'!AU416</f>
        <v>0</v>
      </c>
      <c r="R423" s="1516"/>
      <c r="S423" s="1517"/>
      <c r="T423" s="1516"/>
      <c r="U423" s="1518"/>
      <c r="V423" s="1516"/>
      <c r="W423" s="1516"/>
      <c r="X423" s="1516"/>
      <c r="Y423" s="1516"/>
      <c r="Z423" s="1516"/>
      <c r="AA423" s="1516"/>
      <c r="AB423" s="1516"/>
      <c r="AC423" s="1516"/>
      <c r="AD423" s="1516"/>
      <c r="AE423" s="1516"/>
      <c r="AF423" s="1516"/>
      <c r="AG423" s="1516"/>
      <c r="AH423" s="1516"/>
      <c r="AI423" s="1516"/>
      <c r="AJ423" s="1516"/>
      <c r="AK423" s="1516"/>
      <c r="AL423" s="1516"/>
      <c r="AM423" s="1516"/>
      <c r="AN423" s="1516"/>
      <c r="AO423" s="1519">
        <f t="shared" si="55"/>
        <v>0</v>
      </c>
      <c r="AP423" s="1519">
        <f t="shared" si="60"/>
        <v>0</v>
      </c>
      <c r="AQ423" s="1520" t="str">
        <f t="shared" si="56"/>
        <v/>
      </c>
      <c r="AR423" s="1519">
        <f t="shared" si="57"/>
        <v>0</v>
      </c>
      <c r="AS423" s="1519">
        <f t="shared" si="61"/>
        <v>0</v>
      </c>
      <c r="AT423" s="1520" t="str">
        <f t="shared" si="58"/>
        <v/>
      </c>
      <c r="AU423" s="1519">
        <f t="shared" si="62"/>
        <v>0</v>
      </c>
      <c r="AV423" s="1519">
        <f t="shared" si="63"/>
        <v>0</v>
      </c>
      <c r="AW423" s="1520" t="str">
        <f t="shared" si="59"/>
        <v/>
      </c>
      <c r="AX423" s="1521"/>
      <c r="BC423" s="417"/>
      <c r="BD423" s="417"/>
      <c r="BE423" s="417"/>
      <c r="BF423" s="417"/>
      <c r="BG423" s="417"/>
      <c r="BH423" s="417"/>
      <c r="BI423" s="417"/>
      <c r="BJ423" s="417"/>
    </row>
    <row r="424" spans="1:62" s="418" customFormat="1" ht="13.5" hidden="1" customHeight="1">
      <c r="A424" s="1504">
        <f>'F5 ESTUDIANTES PREVENCIÓN'!D417</f>
        <v>0</v>
      </c>
      <c r="B424" s="1504">
        <f>'F5 ESTUDIANTES PREVENCIÓN'!A417</f>
        <v>0</v>
      </c>
      <c r="C424" s="1511">
        <f>'F5 ESTUDIANTES PREVENCIÓN'!F417</f>
        <v>0</v>
      </c>
      <c r="D424" s="1512">
        <f>'F5 ESTUDIANTES PREVENCIÓN'!G417</f>
        <v>0</v>
      </c>
      <c r="E424" s="1504">
        <f>'F5 ESTUDIANTES PREVENCIÓN'!K417</f>
        <v>0</v>
      </c>
      <c r="F424" s="1504">
        <f>'F5 ESTUDIANTES PREVENCIÓN'!J417</f>
        <v>0</v>
      </c>
      <c r="G424" s="1513">
        <f>'F5 ESTUDIANTES PREVENCIÓN'!L417</f>
        <v>0</v>
      </c>
      <c r="H424" s="1504">
        <f>'F5 ESTUDIANTES PREVENCIÓN'!M417</f>
        <v>0</v>
      </c>
      <c r="I424" s="1514">
        <f>'F5 ESTUDIANTES PREVENCIÓN'!N417</f>
        <v>0</v>
      </c>
      <c r="J424" s="1514">
        <f>'F5 ESTUDIANTES PREVENCIÓN'!O417</f>
        <v>0</v>
      </c>
      <c r="K424" s="1514">
        <f>'F5 ESTUDIANTES PREVENCIÓN'!P417</f>
        <v>0</v>
      </c>
      <c r="L424" s="1515">
        <f>'F5 ESTUDIANTES PREVENCIÓN'!Q417</f>
        <v>0</v>
      </c>
      <c r="M424" s="1511">
        <f>'F5 ESTUDIANTES PREVENCIÓN'!R417</f>
        <v>0</v>
      </c>
      <c r="N424" s="1504">
        <f>'F5 ESTUDIANTES PREVENCIÓN'!T417</f>
        <v>0</v>
      </c>
      <c r="O424" s="1504">
        <f>'F5 ESTUDIANTES PREVENCIÓN'!U417</f>
        <v>0</v>
      </c>
      <c r="P424" s="1504">
        <f>'F5 ESTUDIANTES PREVENCIÓN'!V417</f>
        <v>0</v>
      </c>
      <c r="Q424" s="1504">
        <f>'F5 ESTUDIANTES PREVENCIÓN'!AU417</f>
        <v>0</v>
      </c>
      <c r="R424" s="1516"/>
      <c r="S424" s="1517"/>
      <c r="T424" s="1516"/>
      <c r="U424" s="1518"/>
      <c r="V424" s="1516"/>
      <c r="W424" s="1516"/>
      <c r="X424" s="1516"/>
      <c r="Y424" s="1516"/>
      <c r="Z424" s="1516"/>
      <c r="AA424" s="1516"/>
      <c r="AB424" s="1516"/>
      <c r="AC424" s="1516"/>
      <c r="AD424" s="1516"/>
      <c r="AE424" s="1516"/>
      <c r="AF424" s="1516"/>
      <c r="AG424" s="1516"/>
      <c r="AH424" s="1516"/>
      <c r="AI424" s="1516"/>
      <c r="AJ424" s="1516"/>
      <c r="AK424" s="1516"/>
      <c r="AL424" s="1516"/>
      <c r="AM424" s="1516"/>
      <c r="AN424" s="1516"/>
      <c r="AO424" s="1519">
        <f t="shared" si="55"/>
        <v>0</v>
      </c>
      <c r="AP424" s="1519">
        <f t="shared" si="60"/>
        <v>0</v>
      </c>
      <c r="AQ424" s="1520" t="str">
        <f t="shared" si="56"/>
        <v/>
      </c>
      <c r="AR424" s="1519">
        <f t="shared" si="57"/>
        <v>0</v>
      </c>
      <c r="AS424" s="1519">
        <f t="shared" si="61"/>
        <v>0</v>
      </c>
      <c r="AT424" s="1520" t="str">
        <f t="shared" si="58"/>
        <v/>
      </c>
      <c r="AU424" s="1519">
        <f t="shared" si="62"/>
        <v>0</v>
      </c>
      <c r="AV424" s="1519">
        <f t="shared" si="63"/>
        <v>0</v>
      </c>
      <c r="AW424" s="1520" t="str">
        <f t="shared" si="59"/>
        <v/>
      </c>
      <c r="AX424" s="1521"/>
      <c r="BC424" s="417"/>
      <c r="BD424" s="417"/>
      <c r="BE424" s="417"/>
      <c r="BF424" s="417"/>
      <c r="BG424" s="417"/>
      <c r="BH424" s="417"/>
      <c r="BI424" s="417"/>
      <c r="BJ424" s="417"/>
    </row>
    <row r="425" spans="1:62" s="418" customFormat="1" ht="13.5" hidden="1" customHeight="1">
      <c r="A425" s="1504">
        <f>'F5 ESTUDIANTES PREVENCIÓN'!D418</f>
        <v>0</v>
      </c>
      <c r="B425" s="1504">
        <f>'F5 ESTUDIANTES PREVENCIÓN'!A418</f>
        <v>0</v>
      </c>
      <c r="C425" s="1511">
        <f>'F5 ESTUDIANTES PREVENCIÓN'!F418</f>
        <v>0</v>
      </c>
      <c r="D425" s="1512">
        <f>'F5 ESTUDIANTES PREVENCIÓN'!G418</f>
        <v>0</v>
      </c>
      <c r="E425" s="1504">
        <f>'F5 ESTUDIANTES PREVENCIÓN'!K418</f>
        <v>0</v>
      </c>
      <c r="F425" s="1504">
        <f>'F5 ESTUDIANTES PREVENCIÓN'!J418</f>
        <v>0</v>
      </c>
      <c r="G425" s="1513">
        <f>'F5 ESTUDIANTES PREVENCIÓN'!L418</f>
        <v>0</v>
      </c>
      <c r="H425" s="1504">
        <f>'F5 ESTUDIANTES PREVENCIÓN'!M418</f>
        <v>0</v>
      </c>
      <c r="I425" s="1514">
        <f>'F5 ESTUDIANTES PREVENCIÓN'!N418</f>
        <v>0</v>
      </c>
      <c r="J425" s="1514">
        <f>'F5 ESTUDIANTES PREVENCIÓN'!O418</f>
        <v>0</v>
      </c>
      <c r="K425" s="1514">
        <f>'F5 ESTUDIANTES PREVENCIÓN'!P418</f>
        <v>0</v>
      </c>
      <c r="L425" s="1515">
        <f>'F5 ESTUDIANTES PREVENCIÓN'!Q418</f>
        <v>0</v>
      </c>
      <c r="M425" s="1511">
        <f>'F5 ESTUDIANTES PREVENCIÓN'!R418</f>
        <v>0</v>
      </c>
      <c r="N425" s="1504">
        <f>'F5 ESTUDIANTES PREVENCIÓN'!T418</f>
        <v>0</v>
      </c>
      <c r="O425" s="1504">
        <f>'F5 ESTUDIANTES PREVENCIÓN'!U418</f>
        <v>0</v>
      </c>
      <c r="P425" s="1504">
        <f>'F5 ESTUDIANTES PREVENCIÓN'!V418</f>
        <v>0</v>
      </c>
      <c r="Q425" s="1504">
        <f>'F5 ESTUDIANTES PREVENCIÓN'!AU418</f>
        <v>0</v>
      </c>
      <c r="R425" s="1516"/>
      <c r="S425" s="1517"/>
      <c r="T425" s="1516"/>
      <c r="U425" s="1518"/>
      <c r="V425" s="1516"/>
      <c r="W425" s="1516"/>
      <c r="X425" s="1516"/>
      <c r="Y425" s="1516"/>
      <c r="Z425" s="1516"/>
      <c r="AA425" s="1516"/>
      <c r="AB425" s="1516"/>
      <c r="AC425" s="1516"/>
      <c r="AD425" s="1516"/>
      <c r="AE425" s="1516"/>
      <c r="AF425" s="1516"/>
      <c r="AG425" s="1516"/>
      <c r="AH425" s="1516"/>
      <c r="AI425" s="1516"/>
      <c r="AJ425" s="1516"/>
      <c r="AK425" s="1516"/>
      <c r="AL425" s="1516"/>
      <c r="AM425" s="1516"/>
      <c r="AN425" s="1516"/>
      <c r="AO425" s="1519">
        <f t="shared" si="55"/>
        <v>0</v>
      </c>
      <c r="AP425" s="1519">
        <f t="shared" si="60"/>
        <v>0</v>
      </c>
      <c r="AQ425" s="1520" t="str">
        <f t="shared" si="56"/>
        <v/>
      </c>
      <c r="AR425" s="1519">
        <f t="shared" si="57"/>
        <v>0</v>
      </c>
      <c r="AS425" s="1519">
        <f t="shared" si="61"/>
        <v>0</v>
      </c>
      <c r="AT425" s="1520" t="str">
        <f t="shared" si="58"/>
        <v/>
      </c>
      <c r="AU425" s="1519">
        <f t="shared" si="62"/>
        <v>0</v>
      </c>
      <c r="AV425" s="1519">
        <f t="shared" si="63"/>
        <v>0</v>
      </c>
      <c r="AW425" s="1520" t="str">
        <f t="shared" si="59"/>
        <v/>
      </c>
      <c r="AX425" s="1521"/>
      <c r="BC425" s="417"/>
      <c r="BD425" s="417"/>
      <c r="BE425" s="417"/>
      <c r="BF425" s="417"/>
      <c r="BG425" s="417"/>
      <c r="BH425" s="417"/>
      <c r="BI425" s="417"/>
      <c r="BJ425" s="417"/>
    </row>
    <row r="426" spans="1:62" s="418" customFormat="1" ht="13.5" hidden="1" customHeight="1">
      <c r="A426" s="1504">
        <f>'F5 ESTUDIANTES PREVENCIÓN'!D419</f>
        <v>0</v>
      </c>
      <c r="B426" s="1504">
        <f>'F5 ESTUDIANTES PREVENCIÓN'!A419</f>
        <v>0</v>
      </c>
      <c r="C426" s="1511">
        <f>'F5 ESTUDIANTES PREVENCIÓN'!F419</f>
        <v>0</v>
      </c>
      <c r="D426" s="1512">
        <f>'F5 ESTUDIANTES PREVENCIÓN'!G419</f>
        <v>0</v>
      </c>
      <c r="E426" s="1504">
        <f>'F5 ESTUDIANTES PREVENCIÓN'!K419</f>
        <v>0</v>
      </c>
      <c r="F426" s="1504">
        <f>'F5 ESTUDIANTES PREVENCIÓN'!J419</f>
        <v>0</v>
      </c>
      <c r="G426" s="1513">
        <f>'F5 ESTUDIANTES PREVENCIÓN'!L419</f>
        <v>0</v>
      </c>
      <c r="H426" s="1504">
        <f>'F5 ESTUDIANTES PREVENCIÓN'!M419</f>
        <v>0</v>
      </c>
      <c r="I426" s="1514">
        <f>'F5 ESTUDIANTES PREVENCIÓN'!N419</f>
        <v>0</v>
      </c>
      <c r="J426" s="1514">
        <f>'F5 ESTUDIANTES PREVENCIÓN'!O419</f>
        <v>0</v>
      </c>
      <c r="K426" s="1514">
        <f>'F5 ESTUDIANTES PREVENCIÓN'!P419</f>
        <v>0</v>
      </c>
      <c r="L426" s="1515">
        <f>'F5 ESTUDIANTES PREVENCIÓN'!Q419</f>
        <v>0</v>
      </c>
      <c r="M426" s="1511">
        <f>'F5 ESTUDIANTES PREVENCIÓN'!R419</f>
        <v>0</v>
      </c>
      <c r="N426" s="1504">
        <f>'F5 ESTUDIANTES PREVENCIÓN'!T419</f>
        <v>0</v>
      </c>
      <c r="O426" s="1504">
        <f>'F5 ESTUDIANTES PREVENCIÓN'!U419</f>
        <v>0</v>
      </c>
      <c r="P426" s="1504">
        <f>'F5 ESTUDIANTES PREVENCIÓN'!V419</f>
        <v>0</v>
      </c>
      <c r="Q426" s="1504">
        <f>'F5 ESTUDIANTES PREVENCIÓN'!AU419</f>
        <v>0</v>
      </c>
      <c r="R426" s="1516"/>
      <c r="S426" s="1517"/>
      <c r="T426" s="1516"/>
      <c r="U426" s="1518"/>
      <c r="V426" s="1516"/>
      <c r="W426" s="1516"/>
      <c r="X426" s="1516"/>
      <c r="Y426" s="1516"/>
      <c r="Z426" s="1516"/>
      <c r="AA426" s="1516"/>
      <c r="AB426" s="1516"/>
      <c r="AC426" s="1516"/>
      <c r="AD426" s="1516"/>
      <c r="AE426" s="1516"/>
      <c r="AF426" s="1516"/>
      <c r="AG426" s="1516"/>
      <c r="AH426" s="1516"/>
      <c r="AI426" s="1516"/>
      <c r="AJ426" s="1516"/>
      <c r="AK426" s="1516"/>
      <c r="AL426" s="1516"/>
      <c r="AM426" s="1516"/>
      <c r="AN426" s="1516"/>
      <c r="AO426" s="1519">
        <f t="shared" si="55"/>
        <v>0</v>
      </c>
      <c r="AP426" s="1519">
        <f t="shared" si="60"/>
        <v>0</v>
      </c>
      <c r="AQ426" s="1520" t="str">
        <f t="shared" si="56"/>
        <v/>
      </c>
      <c r="AR426" s="1519">
        <f t="shared" si="57"/>
        <v>0</v>
      </c>
      <c r="AS426" s="1519">
        <f t="shared" si="61"/>
        <v>0</v>
      </c>
      <c r="AT426" s="1520" t="str">
        <f t="shared" si="58"/>
        <v/>
      </c>
      <c r="AU426" s="1519">
        <f t="shared" si="62"/>
        <v>0</v>
      </c>
      <c r="AV426" s="1519">
        <f t="shared" si="63"/>
        <v>0</v>
      </c>
      <c r="AW426" s="1520" t="str">
        <f t="shared" si="59"/>
        <v/>
      </c>
      <c r="AX426" s="1521"/>
      <c r="BC426" s="417"/>
      <c r="BD426" s="417"/>
      <c r="BE426" s="417"/>
      <c r="BF426" s="417"/>
      <c r="BG426" s="417"/>
      <c r="BH426" s="417"/>
      <c r="BI426" s="417"/>
      <c r="BJ426" s="417"/>
    </row>
    <row r="427" spans="1:62" s="418" customFormat="1" ht="13.5" hidden="1" customHeight="1">
      <c r="A427" s="1504">
        <f>'F5 ESTUDIANTES PREVENCIÓN'!D420</f>
        <v>0</v>
      </c>
      <c r="B427" s="1504">
        <f>'F5 ESTUDIANTES PREVENCIÓN'!A420</f>
        <v>0</v>
      </c>
      <c r="C427" s="1511">
        <f>'F5 ESTUDIANTES PREVENCIÓN'!F420</f>
        <v>0</v>
      </c>
      <c r="D427" s="1512">
        <f>'F5 ESTUDIANTES PREVENCIÓN'!G420</f>
        <v>0</v>
      </c>
      <c r="E427" s="1504">
        <f>'F5 ESTUDIANTES PREVENCIÓN'!K420</f>
        <v>0</v>
      </c>
      <c r="F427" s="1504">
        <f>'F5 ESTUDIANTES PREVENCIÓN'!J420</f>
        <v>0</v>
      </c>
      <c r="G427" s="1513">
        <f>'F5 ESTUDIANTES PREVENCIÓN'!L420</f>
        <v>0</v>
      </c>
      <c r="H427" s="1504">
        <f>'F5 ESTUDIANTES PREVENCIÓN'!M420</f>
        <v>0</v>
      </c>
      <c r="I427" s="1514">
        <f>'F5 ESTUDIANTES PREVENCIÓN'!N420</f>
        <v>0</v>
      </c>
      <c r="J427" s="1514">
        <f>'F5 ESTUDIANTES PREVENCIÓN'!O420</f>
        <v>0</v>
      </c>
      <c r="K427" s="1514">
        <f>'F5 ESTUDIANTES PREVENCIÓN'!P420</f>
        <v>0</v>
      </c>
      <c r="L427" s="1515">
        <f>'F5 ESTUDIANTES PREVENCIÓN'!Q420</f>
        <v>0</v>
      </c>
      <c r="M427" s="1511">
        <f>'F5 ESTUDIANTES PREVENCIÓN'!R420</f>
        <v>0</v>
      </c>
      <c r="N427" s="1504">
        <f>'F5 ESTUDIANTES PREVENCIÓN'!T420</f>
        <v>0</v>
      </c>
      <c r="O427" s="1504">
        <f>'F5 ESTUDIANTES PREVENCIÓN'!U420</f>
        <v>0</v>
      </c>
      <c r="P427" s="1504">
        <f>'F5 ESTUDIANTES PREVENCIÓN'!V420</f>
        <v>0</v>
      </c>
      <c r="Q427" s="1504">
        <f>'F5 ESTUDIANTES PREVENCIÓN'!AU420</f>
        <v>0</v>
      </c>
      <c r="R427" s="1516"/>
      <c r="S427" s="1517"/>
      <c r="T427" s="1516"/>
      <c r="U427" s="1518"/>
      <c r="V427" s="1516"/>
      <c r="W427" s="1516"/>
      <c r="X427" s="1516"/>
      <c r="Y427" s="1516"/>
      <c r="Z427" s="1516"/>
      <c r="AA427" s="1516"/>
      <c r="AB427" s="1516"/>
      <c r="AC427" s="1516"/>
      <c r="AD427" s="1516"/>
      <c r="AE427" s="1516"/>
      <c r="AF427" s="1516"/>
      <c r="AG427" s="1516"/>
      <c r="AH427" s="1516"/>
      <c r="AI427" s="1516"/>
      <c r="AJ427" s="1516"/>
      <c r="AK427" s="1516"/>
      <c r="AL427" s="1516"/>
      <c r="AM427" s="1516"/>
      <c r="AN427" s="1516"/>
      <c r="AO427" s="1519">
        <f t="shared" si="55"/>
        <v>0</v>
      </c>
      <c r="AP427" s="1519">
        <f t="shared" si="60"/>
        <v>0</v>
      </c>
      <c r="AQ427" s="1520" t="str">
        <f t="shared" si="56"/>
        <v/>
      </c>
      <c r="AR427" s="1519">
        <f t="shared" si="57"/>
        <v>0</v>
      </c>
      <c r="AS427" s="1519">
        <f t="shared" si="61"/>
        <v>0</v>
      </c>
      <c r="AT427" s="1520" t="str">
        <f t="shared" si="58"/>
        <v/>
      </c>
      <c r="AU427" s="1519">
        <f t="shared" si="62"/>
        <v>0</v>
      </c>
      <c r="AV427" s="1519">
        <f t="shared" si="63"/>
        <v>0</v>
      </c>
      <c r="AW427" s="1520" t="str">
        <f t="shared" si="59"/>
        <v/>
      </c>
      <c r="AX427" s="1521"/>
      <c r="BC427" s="417"/>
      <c r="BD427" s="417"/>
      <c r="BE427" s="417"/>
      <c r="BF427" s="417"/>
      <c r="BG427" s="417"/>
      <c r="BH427" s="417"/>
      <c r="BI427" s="417"/>
      <c r="BJ427" s="417"/>
    </row>
    <row r="428" spans="1:62" s="418" customFormat="1" ht="13.5" hidden="1" customHeight="1">
      <c r="A428" s="1504">
        <f>'F5 ESTUDIANTES PREVENCIÓN'!D421</f>
        <v>0</v>
      </c>
      <c r="B428" s="1504">
        <f>'F5 ESTUDIANTES PREVENCIÓN'!A421</f>
        <v>0</v>
      </c>
      <c r="C428" s="1511">
        <f>'F5 ESTUDIANTES PREVENCIÓN'!F421</f>
        <v>0</v>
      </c>
      <c r="D428" s="1512">
        <f>'F5 ESTUDIANTES PREVENCIÓN'!G421</f>
        <v>0</v>
      </c>
      <c r="E428" s="1504">
        <f>'F5 ESTUDIANTES PREVENCIÓN'!K421</f>
        <v>0</v>
      </c>
      <c r="F428" s="1504">
        <f>'F5 ESTUDIANTES PREVENCIÓN'!J421</f>
        <v>0</v>
      </c>
      <c r="G428" s="1513">
        <f>'F5 ESTUDIANTES PREVENCIÓN'!L421</f>
        <v>0</v>
      </c>
      <c r="H428" s="1504">
        <f>'F5 ESTUDIANTES PREVENCIÓN'!M421</f>
        <v>0</v>
      </c>
      <c r="I428" s="1514">
        <f>'F5 ESTUDIANTES PREVENCIÓN'!N421</f>
        <v>0</v>
      </c>
      <c r="J428" s="1514">
        <f>'F5 ESTUDIANTES PREVENCIÓN'!O421</f>
        <v>0</v>
      </c>
      <c r="K428" s="1514">
        <f>'F5 ESTUDIANTES PREVENCIÓN'!P421</f>
        <v>0</v>
      </c>
      <c r="L428" s="1515">
        <f>'F5 ESTUDIANTES PREVENCIÓN'!Q421</f>
        <v>0</v>
      </c>
      <c r="M428" s="1511">
        <f>'F5 ESTUDIANTES PREVENCIÓN'!R421</f>
        <v>0</v>
      </c>
      <c r="N428" s="1504">
        <f>'F5 ESTUDIANTES PREVENCIÓN'!T421</f>
        <v>0</v>
      </c>
      <c r="O428" s="1504">
        <f>'F5 ESTUDIANTES PREVENCIÓN'!U421</f>
        <v>0</v>
      </c>
      <c r="P428" s="1504">
        <f>'F5 ESTUDIANTES PREVENCIÓN'!V421</f>
        <v>0</v>
      </c>
      <c r="Q428" s="1504">
        <f>'F5 ESTUDIANTES PREVENCIÓN'!AU421</f>
        <v>0</v>
      </c>
      <c r="R428" s="1516"/>
      <c r="S428" s="1517"/>
      <c r="T428" s="1516"/>
      <c r="U428" s="1518"/>
      <c r="V428" s="1516"/>
      <c r="W428" s="1516"/>
      <c r="X428" s="1516"/>
      <c r="Y428" s="1516"/>
      <c r="Z428" s="1516"/>
      <c r="AA428" s="1516"/>
      <c r="AB428" s="1516"/>
      <c r="AC428" s="1516"/>
      <c r="AD428" s="1516"/>
      <c r="AE428" s="1516"/>
      <c r="AF428" s="1516"/>
      <c r="AG428" s="1516"/>
      <c r="AH428" s="1516"/>
      <c r="AI428" s="1516"/>
      <c r="AJ428" s="1516"/>
      <c r="AK428" s="1516"/>
      <c r="AL428" s="1516"/>
      <c r="AM428" s="1516"/>
      <c r="AN428" s="1516"/>
      <c r="AO428" s="1519">
        <f t="shared" si="55"/>
        <v>0</v>
      </c>
      <c r="AP428" s="1519">
        <f t="shared" si="60"/>
        <v>0</v>
      </c>
      <c r="AQ428" s="1520" t="str">
        <f t="shared" si="56"/>
        <v/>
      </c>
      <c r="AR428" s="1519">
        <f t="shared" si="57"/>
        <v>0</v>
      </c>
      <c r="AS428" s="1519">
        <f t="shared" si="61"/>
        <v>0</v>
      </c>
      <c r="AT428" s="1520" t="str">
        <f t="shared" si="58"/>
        <v/>
      </c>
      <c r="AU428" s="1519">
        <f t="shared" si="62"/>
        <v>0</v>
      </c>
      <c r="AV428" s="1519">
        <f t="shared" si="63"/>
        <v>0</v>
      </c>
      <c r="AW428" s="1520" t="str">
        <f t="shared" si="59"/>
        <v/>
      </c>
      <c r="AX428" s="1521"/>
      <c r="BC428" s="417"/>
      <c r="BD428" s="417"/>
      <c r="BE428" s="417"/>
      <c r="BF428" s="417"/>
      <c r="BG428" s="417"/>
      <c r="BH428" s="417"/>
      <c r="BI428" s="417"/>
      <c r="BJ428" s="417"/>
    </row>
    <row r="429" spans="1:62" s="418" customFormat="1" ht="13.5" hidden="1" customHeight="1">
      <c r="A429" s="1504">
        <f>'F5 ESTUDIANTES PREVENCIÓN'!D422</f>
        <v>0</v>
      </c>
      <c r="B429" s="1504">
        <f>'F5 ESTUDIANTES PREVENCIÓN'!A422</f>
        <v>0</v>
      </c>
      <c r="C429" s="1511">
        <f>'F5 ESTUDIANTES PREVENCIÓN'!F422</f>
        <v>0</v>
      </c>
      <c r="D429" s="1512">
        <f>'F5 ESTUDIANTES PREVENCIÓN'!G422</f>
        <v>0</v>
      </c>
      <c r="E429" s="1504">
        <f>'F5 ESTUDIANTES PREVENCIÓN'!K422</f>
        <v>0</v>
      </c>
      <c r="F429" s="1504">
        <f>'F5 ESTUDIANTES PREVENCIÓN'!J422</f>
        <v>0</v>
      </c>
      <c r="G429" s="1513">
        <f>'F5 ESTUDIANTES PREVENCIÓN'!L422</f>
        <v>0</v>
      </c>
      <c r="H429" s="1504">
        <f>'F5 ESTUDIANTES PREVENCIÓN'!M422</f>
        <v>0</v>
      </c>
      <c r="I429" s="1514">
        <f>'F5 ESTUDIANTES PREVENCIÓN'!N422</f>
        <v>0</v>
      </c>
      <c r="J429" s="1514">
        <f>'F5 ESTUDIANTES PREVENCIÓN'!O422</f>
        <v>0</v>
      </c>
      <c r="K429" s="1514">
        <f>'F5 ESTUDIANTES PREVENCIÓN'!P422</f>
        <v>0</v>
      </c>
      <c r="L429" s="1515">
        <f>'F5 ESTUDIANTES PREVENCIÓN'!Q422</f>
        <v>0</v>
      </c>
      <c r="M429" s="1511">
        <f>'F5 ESTUDIANTES PREVENCIÓN'!R422</f>
        <v>0</v>
      </c>
      <c r="N429" s="1504">
        <f>'F5 ESTUDIANTES PREVENCIÓN'!T422</f>
        <v>0</v>
      </c>
      <c r="O429" s="1504">
        <f>'F5 ESTUDIANTES PREVENCIÓN'!U422</f>
        <v>0</v>
      </c>
      <c r="P429" s="1504">
        <f>'F5 ESTUDIANTES PREVENCIÓN'!V422</f>
        <v>0</v>
      </c>
      <c r="Q429" s="1504">
        <f>'F5 ESTUDIANTES PREVENCIÓN'!AU422</f>
        <v>0</v>
      </c>
      <c r="R429" s="1516"/>
      <c r="S429" s="1517"/>
      <c r="T429" s="1516"/>
      <c r="U429" s="1518"/>
      <c r="V429" s="1516"/>
      <c r="W429" s="1516"/>
      <c r="X429" s="1516"/>
      <c r="Y429" s="1516"/>
      <c r="Z429" s="1516"/>
      <c r="AA429" s="1516"/>
      <c r="AB429" s="1516"/>
      <c r="AC429" s="1516"/>
      <c r="AD429" s="1516"/>
      <c r="AE429" s="1516"/>
      <c r="AF429" s="1516"/>
      <c r="AG429" s="1516"/>
      <c r="AH429" s="1516"/>
      <c r="AI429" s="1516"/>
      <c r="AJ429" s="1516"/>
      <c r="AK429" s="1516"/>
      <c r="AL429" s="1516"/>
      <c r="AM429" s="1516"/>
      <c r="AN429" s="1516"/>
      <c r="AO429" s="1519">
        <f t="shared" si="55"/>
        <v>0</v>
      </c>
      <c r="AP429" s="1519">
        <f t="shared" si="60"/>
        <v>0</v>
      </c>
      <c r="AQ429" s="1520" t="str">
        <f t="shared" si="56"/>
        <v/>
      </c>
      <c r="AR429" s="1519">
        <f t="shared" si="57"/>
        <v>0</v>
      </c>
      <c r="AS429" s="1519">
        <f t="shared" si="61"/>
        <v>0</v>
      </c>
      <c r="AT429" s="1520" t="str">
        <f t="shared" si="58"/>
        <v/>
      </c>
      <c r="AU429" s="1519">
        <f t="shared" si="62"/>
        <v>0</v>
      </c>
      <c r="AV429" s="1519">
        <f t="shared" si="63"/>
        <v>0</v>
      </c>
      <c r="AW429" s="1520" t="str">
        <f t="shared" si="59"/>
        <v/>
      </c>
      <c r="AX429" s="1521"/>
      <c r="BC429" s="417"/>
      <c r="BD429" s="417"/>
      <c r="BE429" s="417"/>
      <c r="BF429" s="417"/>
      <c r="BG429" s="417"/>
      <c r="BH429" s="417"/>
      <c r="BI429" s="417"/>
      <c r="BJ429" s="417"/>
    </row>
    <row r="430" spans="1:62" s="418" customFormat="1" ht="13.5" hidden="1" customHeight="1">
      <c r="A430" s="1504">
        <f>'F5 ESTUDIANTES PREVENCIÓN'!D423</f>
        <v>0</v>
      </c>
      <c r="B430" s="1504">
        <f>'F5 ESTUDIANTES PREVENCIÓN'!A423</f>
        <v>0</v>
      </c>
      <c r="C430" s="1511">
        <f>'F5 ESTUDIANTES PREVENCIÓN'!F423</f>
        <v>0</v>
      </c>
      <c r="D430" s="1512">
        <f>'F5 ESTUDIANTES PREVENCIÓN'!G423</f>
        <v>0</v>
      </c>
      <c r="E430" s="1504">
        <f>'F5 ESTUDIANTES PREVENCIÓN'!K423</f>
        <v>0</v>
      </c>
      <c r="F430" s="1504">
        <f>'F5 ESTUDIANTES PREVENCIÓN'!J423</f>
        <v>0</v>
      </c>
      <c r="G430" s="1513">
        <f>'F5 ESTUDIANTES PREVENCIÓN'!L423</f>
        <v>0</v>
      </c>
      <c r="H430" s="1504">
        <f>'F5 ESTUDIANTES PREVENCIÓN'!M423</f>
        <v>0</v>
      </c>
      <c r="I430" s="1514">
        <f>'F5 ESTUDIANTES PREVENCIÓN'!N423</f>
        <v>0</v>
      </c>
      <c r="J430" s="1514">
        <f>'F5 ESTUDIANTES PREVENCIÓN'!O423</f>
        <v>0</v>
      </c>
      <c r="K430" s="1514">
        <f>'F5 ESTUDIANTES PREVENCIÓN'!P423</f>
        <v>0</v>
      </c>
      <c r="L430" s="1515">
        <f>'F5 ESTUDIANTES PREVENCIÓN'!Q423</f>
        <v>0</v>
      </c>
      <c r="M430" s="1511">
        <f>'F5 ESTUDIANTES PREVENCIÓN'!R423</f>
        <v>0</v>
      </c>
      <c r="N430" s="1504">
        <f>'F5 ESTUDIANTES PREVENCIÓN'!T423</f>
        <v>0</v>
      </c>
      <c r="O430" s="1504">
        <f>'F5 ESTUDIANTES PREVENCIÓN'!U423</f>
        <v>0</v>
      </c>
      <c r="P430" s="1504">
        <f>'F5 ESTUDIANTES PREVENCIÓN'!V423</f>
        <v>0</v>
      </c>
      <c r="Q430" s="1504">
        <f>'F5 ESTUDIANTES PREVENCIÓN'!AU423</f>
        <v>0</v>
      </c>
      <c r="R430" s="1516"/>
      <c r="S430" s="1517"/>
      <c r="T430" s="1516"/>
      <c r="U430" s="1518"/>
      <c r="V430" s="1516"/>
      <c r="W430" s="1516"/>
      <c r="X430" s="1516"/>
      <c r="Y430" s="1516"/>
      <c r="Z430" s="1516"/>
      <c r="AA430" s="1516"/>
      <c r="AB430" s="1516"/>
      <c r="AC430" s="1516"/>
      <c r="AD430" s="1516"/>
      <c r="AE430" s="1516"/>
      <c r="AF430" s="1516"/>
      <c r="AG430" s="1516"/>
      <c r="AH430" s="1516"/>
      <c r="AI430" s="1516"/>
      <c r="AJ430" s="1516"/>
      <c r="AK430" s="1516"/>
      <c r="AL430" s="1516"/>
      <c r="AM430" s="1516"/>
      <c r="AN430" s="1516"/>
      <c r="AO430" s="1519">
        <f t="shared" si="55"/>
        <v>0</v>
      </c>
      <c r="AP430" s="1519">
        <f t="shared" si="60"/>
        <v>0</v>
      </c>
      <c r="AQ430" s="1520" t="str">
        <f t="shared" si="56"/>
        <v/>
      </c>
      <c r="AR430" s="1519">
        <f t="shared" si="57"/>
        <v>0</v>
      </c>
      <c r="AS430" s="1519">
        <f t="shared" si="61"/>
        <v>0</v>
      </c>
      <c r="AT430" s="1520" t="str">
        <f t="shared" si="58"/>
        <v/>
      </c>
      <c r="AU430" s="1519">
        <f t="shared" si="62"/>
        <v>0</v>
      </c>
      <c r="AV430" s="1519">
        <f t="shared" si="63"/>
        <v>0</v>
      </c>
      <c r="AW430" s="1520" t="str">
        <f t="shared" si="59"/>
        <v/>
      </c>
      <c r="AX430" s="1521"/>
      <c r="BC430" s="417"/>
      <c r="BD430" s="417"/>
      <c r="BE430" s="417"/>
      <c r="BF430" s="417"/>
      <c r="BG430" s="417"/>
      <c r="BH430" s="417"/>
      <c r="BI430" s="417"/>
      <c r="BJ430" s="417"/>
    </row>
    <row r="431" spans="1:62" s="418" customFormat="1" ht="13.5" hidden="1" customHeight="1">
      <c r="A431" s="1504">
        <f>'F5 ESTUDIANTES PREVENCIÓN'!D424</f>
        <v>0</v>
      </c>
      <c r="B431" s="1504">
        <f>'F5 ESTUDIANTES PREVENCIÓN'!A424</f>
        <v>0</v>
      </c>
      <c r="C431" s="1511">
        <f>'F5 ESTUDIANTES PREVENCIÓN'!F424</f>
        <v>0</v>
      </c>
      <c r="D431" s="1512">
        <f>'F5 ESTUDIANTES PREVENCIÓN'!G424</f>
        <v>0</v>
      </c>
      <c r="E431" s="1504">
        <f>'F5 ESTUDIANTES PREVENCIÓN'!K424</f>
        <v>0</v>
      </c>
      <c r="F431" s="1504">
        <f>'F5 ESTUDIANTES PREVENCIÓN'!J424</f>
        <v>0</v>
      </c>
      <c r="G431" s="1513">
        <f>'F5 ESTUDIANTES PREVENCIÓN'!L424</f>
        <v>0</v>
      </c>
      <c r="H431" s="1504">
        <f>'F5 ESTUDIANTES PREVENCIÓN'!M424</f>
        <v>0</v>
      </c>
      <c r="I431" s="1514">
        <f>'F5 ESTUDIANTES PREVENCIÓN'!N424</f>
        <v>0</v>
      </c>
      <c r="J431" s="1514">
        <f>'F5 ESTUDIANTES PREVENCIÓN'!O424</f>
        <v>0</v>
      </c>
      <c r="K431" s="1514">
        <f>'F5 ESTUDIANTES PREVENCIÓN'!P424</f>
        <v>0</v>
      </c>
      <c r="L431" s="1515">
        <f>'F5 ESTUDIANTES PREVENCIÓN'!Q424</f>
        <v>0</v>
      </c>
      <c r="M431" s="1511">
        <f>'F5 ESTUDIANTES PREVENCIÓN'!R424</f>
        <v>0</v>
      </c>
      <c r="N431" s="1504">
        <f>'F5 ESTUDIANTES PREVENCIÓN'!T424</f>
        <v>0</v>
      </c>
      <c r="O431" s="1504">
        <f>'F5 ESTUDIANTES PREVENCIÓN'!U424</f>
        <v>0</v>
      </c>
      <c r="P431" s="1504">
        <f>'F5 ESTUDIANTES PREVENCIÓN'!V424</f>
        <v>0</v>
      </c>
      <c r="Q431" s="1504">
        <f>'F5 ESTUDIANTES PREVENCIÓN'!AU424</f>
        <v>0</v>
      </c>
      <c r="R431" s="1516"/>
      <c r="S431" s="1517"/>
      <c r="T431" s="1516"/>
      <c r="U431" s="1518"/>
      <c r="V431" s="1516"/>
      <c r="W431" s="1516"/>
      <c r="X431" s="1516"/>
      <c r="Y431" s="1516"/>
      <c r="Z431" s="1516"/>
      <c r="AA431" s="1516"/>
      <c r="AB431" s="1516"/>
      <c r="AC431" s="1516"/>
      <c r="AD431" s="1516"/>
      <c r="AE431" s="1516"/>
      <c r="AF431" s="1516"/>
      <c r="AG431" s="1516"/>
      <c r="AH431" s="1516"/>
      <c r="AI431" s="1516"/>
      <c r="AJ431" s="1516"/>
      <c r="AK431" s="1516"/>
      <c r="AL431" s="1516"/>
      <c r="AM431" s="1516"/>
      <c r="AN431" s="1516"/>
      <c r="AO431" s="1519">
        <f t="shared" si="55"/>
        <v>0</v>
      </c>
      <c r="AP431" s="1519">
        <f t="shared" si="60"/>
        <v>0</v>
      </c>
      <c r="AQ431" s="1520" t="str">
        <f t="shared" si="56"/>
        <v/>
      </c>
      <c r="AR431" s="1519">
        <f t="shared" si="57"/>
        <v>0</v>
      </c>
      <c r="AS431" s="1519">
        <f t="shared" si="61"/>
        <v>0</v>
      </c>
      <c r="AT431" s="1520" t="str">
        <f t="shared" si="58"/>
        <v/>
      </c>
      <c r="AU431" s="1519">
        <f t="shared" si="62"/>
        <v>0</v>
      </c>
      <c r="AV431" s="1519">
        <f t="shared" si="63"/>
        <v>0</v>
      </c>
      <c r="AW431" s="1520" t="str">
        <f t="shared" si="59"/>
        <v/>
      </c>
      <c r="AX431" s="1521"/>
      <c r="BC431" s="417"/>
      <c r="BD431" s="417"/>
      <c r="BE431" s="417"/>
      <c r="BF431" s="417"/>
      <c r="BG431" s="417"/>
      <c r="BH431" s="417"/>
      <c r="BI431" s="417"/>
      <c r="BJ431" s="417"/>
    </row>
    <row r="432" spans="1:62" s="418" customFormat="1" ht="13.5" hidden="1" customHeight="1">
      <c r="A432" s="1504">
        <f>'F5 ESTUDIANTES PREVENCIÓN'!D425</f>
        <v>0</v>
      </c>
      <c r="B432" s="1504">
        <f>'F5 ESTUDIANTES PREVENCIÓN'!A425</f>
        <v>0</v>
      </c>
      <c r="C432" s="1511">
        <f>'F5 ESTUDIANTES PREVENCIÓN'!F425</f>
        <v>0</v>
      </c>
      <c r="D432" s="1512">
        <f>'F5 ESTUDIANTES PREVENCIÓN'!G425</f>
        <v>0</v>
      </c>
      <c r="E432" s="1504">
        <f>'F5 ESTUDIANTES PREVENCIÓN'!K425</f>
        <v>0</v>
      </c>
      <c r="F432" s="1504">
        <f>'F5 ESTUDIANTES PREVENCIÓN'!J425</f>
        <v>0</v>
      </c>
      <c r="G432" s="1513">
        <f>'F5 ESTUDIANTES PREVENCIÓN'!L425</f>
        <v>0</v>
      </c>
      <c r="H432" s="1504">
        <f>'F5 ESTUDIANTES PREVENCIÓN'!M425</f>
        <v>0</v>
      </c>
      <c r="I432" s="1514">
        <f>'F5 ESTUDIANTES PREVENCIÓN'!N425</f>
        <v>0</v>
      </c>
      <c r="J432" s="1514">
        <f>'F5 ESTUDIANTES PREVENCIÓN'!O425</f>
        <v>0</v>
      </c>
      <c r="K432" s="1514">
        <f>'F5 ESTUDIANTES PREVENCIÓN'!P425</f>
        <v>0</v>
      </c>
      <c r="L432" s="1515">
        <f>'F5 ESTUDIANTES PREVENCIÓN'!Q425</f>
        <v>0</v>
      </c>
      <c r="M432" s="1511">
        <f>'F5 ESTUDIANTES PREVENCIÓN'!R425</f>
        <v>0</v>
      </c>
      <c r="N432" s="1504">
        <f>'F5 ESTUDIANTES PREVENCIÓN'!T425</f>
        <v>0</v>
      </c>
      <c r="O432" s="1504">
        <f>'F5 ESTUDIANTES PREVENCIÓN'!U425</f>
        <v>0</v>
      </c>
      <c r="P432" s="1504">
        <f>'F5 ESTUDIANTES PREVENCIÓN'!V425</f>
        <v>0</v>
      </c>
      <c r="Q432" s="1504">
        <f>'F5 ESTUDIANTES PREVENCIÓN'!AU425</f>
        <v>0</v>
      </c>
      <c r="R432" s="1516"/>
      <c r="S432" s="1517"/>
      <c r="T432" s="1516"/>
      <c r="U432" s="1518"/>
      <c r="V432" s="1516"/>
      <c r="W432" s="1516"/>
      <c r="X432" s="1516"/>
      <c r="Y432" s="1516"/>
      <c r="Z432" s="1516"/>
      <c r="AA432" s="1516"/>
      <c r="AB432" s="1516"/>
      <c r="AC432" s="1516"/>
      <c r="AD432" s="1516"/>
      <c r="AE432" s="1516"/>
      <c r="AF432" s="1516"/>
      <c r="AG432" s="1516"/>
      <c r="AH432" s="1516"/>
      <c r="AI432" s="1516"/>
      <c r="AJ432" s="1516"/>
      <c r="AK432" s="1516"/>
      <c r="AL432" s="1516"/>
      <c r="AM432" s="1516"/>
      <c r="AN432" s="1516"/>
      <c r="AO432" s="1519">
        <f t="shared" si="55"/>
        <v>0</v>
      </c>
      <c r="AP432" s="1519">
        <f t="shared" si="60"/>
        <v>0</v>
      </c>
      <c r="AQ432" s="1520" t="str">
        <f t="shared" si="56"/>
        <v/>
      </c>
      <c r="AR432" s="1519">
        <f t="shared" si="57"/>
        <v>0</v>
      </c>
      <c r="AS432" s="1519">
        <f t="shared" si="61"/>
        <v>0</v>
      </c>
      <c r="AT432" s="1520" t="str">
        <f t="shared" si="58"/>
        <v/>
      </c>
      <c r="AU432" s="1519">
        <f t="shared" si="62"/>
        <v>0</v>
      </c>
      <c r="AV432" s="1519">
        <f t="shared" si="63"/>
        <v>0</v>
      </c>
      <c r="AW432" s="1520" t="str">
        <f t="shared" si="59"/>
        <v/>
      </c>
      <c r="AX432" s="1521"/>
      <c r="BC432" s="417"/>
      <c r="BD432" s="417"/>
      <c r="BE432" s="417"/>
      <c r="BF432" s="417"/>
      <c r="BG432" s="417"/>
      <c r="BH432" s="417"/>
      <c r="BI432" s="417"/>
      <c r="BJ432" s="417"/>
    </row>
    <row r="433" spans="1:62" s="418" customFormat="1" ht="13.5" hidden="1" customHeight="1">
      <c r="A433" s="1504">
        <f>'F5 ESTUDIANTES PREVENCIÓN'!D426</f>
        <v>0</v>
      </c>
      <c r="B433" s="1504">
        <f>'F5 ESTUDIANTES PREVENCIÓN'!A426</f>
        <v>0</v>
      </c>
      <c r="C433" s="1511">
        <f>'F5 ESTUDIANTES PREVENCIÓN'!F426</f>
        <v>0</v>
      </c>
      <c r="D433" s="1512">
        <f>'F5 ESTUDIANTES PREVENCIÓN'!G426</f>
        <v>0</v>
      </c>
      <c r="E433" s="1504">
        <f>'F5 ESTUDIANTES PREVENCIÓN'!K426</f>
        <v>0</v>
      </c>
      <c r="F433" s="1504">
        <f>'F5 ESTUDIANTES PREVENCIÓN'!J426</f>
        <v>0</v>
      </c>
      <c r="G433" s="1513">
        <f>'F5 ESTUDIANTES PREVENCIÓN'!L426</f>
        <v>0</v>
      </c>
      <c r="H433" s="1504">
        <f>'F5 ESTUDIANTES PREVENCIÓN'!M426</f>
        <v>0</v>
      </c>
      <c r="I433" s="1514">
        <f>'F5 ESTUDIANTES PREVENCIÓN'!N426</f>
        <v>0</v>
      </c>
      <c r="J433" s="1514">
        <f>'F5 ESTUDIANTES PREVENCIÓN'!O426</f>
        <v>0</v>
      </c>
      <c r="K433" s="1514">
        <f>'F5 ESTUDIANTES PREVENCIÓN'!P426</f>
        <v>0</v>
      </c>
      <c r="L433" s="1515">
        <f>'F5 ESTUDIANTES PREVENCIÓN'!Q426</f>
        <v>0</v>
      </c>
      <c r="M433" s="1511">
        <f>'F5 ESTUDIANTES PREVENCIÓN'!R426</f>
        <v>0</v>
      </c>
      <c r="N433" s="1504">
        <f>'F5 ESTUDIANTES PREVENCIÓN'!T426</f>
        <v>0</v>
      </c>
      <c r="O433" s="1504">
        <f>'F5 ESTUDIANTES PREVENCIÓN'!U426</f>
        <v>0</v>
      </c>
      <c r="P433" s="1504">
        <f>'F5 ESTUDIANTES PREVENCIÓN'!V426</f>
        <v>0</v>
      </c>
      <c r="Q433" s="1504">
        <f>'F5 ESTUDIANTES PREVENCIÓN'!AU426</f>
        <v>0</v>
      </c>
      <c r="R433" s="1516"/>
      <c r="S433" s="1517"/>
      <c r="T433" s="1516"/>
      <c r="U433" s="1518"/>
      <c r="V433" s="1516"/>
      <c r="W433" s="1516"/>
      <c r="X433" s="1516"/>
      <c r="Y433" s="1516"/>
      <c r="Z433" s="1516"/>
      <c r="AA433" s="1516"/>
      <c r="AB433" s="1516"/>
      <c r="AC433" s="1516"/>
      <c r="AD433" s="1516"/>
      <c r="AE433" s="1516"/>
      <c r="AF433" s="1516"/>
      <c r="AG433" s="1516"/>
      <c r="AH433" s="1516"/>
      <c r="AI433" s="1516"/>
      <c r="AJ433" s="1516"/>
      <c r="AK433" s="1516"/>
      <c r="AL433" s="1516"/>
      <c r="AM433" s="1516"/>
      <c r="AN433" s="1516"/>
      <c r="AO433" s="1519">
        <f t="shared" si="55"/>
        <v>0</v>
      </c>
      <c r="AP433" s="1519">
        <f t="shared" si="60"/>
        <v>0</v>
      </c>
      <c r="AQ433" s="1520" t="str">
        <f t="shared" si="56"/>
        <v/>
      </c>
      <c r="AR433" s="1519">
        <f t="shared" si="57"/>
        <v>0</v>
      </c>
      <c r="AS433" s="1519">
        <f t="shared" si="61"/>
        <v>0</v>
      </c>
      <c r="AT433" s="1520" t="str">
        <f t="shared" si="58"/>
        <v/>
      </c>
      <c r="AU433" s="1519">
        <f t="shared" si="62"/>
        <v>0</v>
      </c>
      <c r="AV433" s="1519">
        <f t="shared" si="63"/>
        <v>0</v>
      </c>
      <c r="AW433" s="1520" t="str">
        <f t="shared" si="59"/>
        <v/>
      </c>
      <c r="AX433" s="1521"/>
      <c r="BC433" s="417"/>
      <c r="BD433" s="417"/>
      <c r="BE433" s="417"/>
      <c r="BF433" s="417"/>
      <c r="BG433" s="417"/>
      <c r="BH433" s="417"/>
      <c r="BI433" s="417"/>
      <c r="BJ433" s="417"/>
    </row>
    <row r="434" spans="1:62" s="418" customFormat="1" ht="13.5" hidden="1" customHeight="1">
      <c r="A434" s="1504">
        <f>'F5 ESTUDIANTES PREVENCIÓN'!D427</f>
        <v>0</v>
      </c>
      <c r="B434" s="1504">
        <f>'F5 ESTUDIANTES PREVENCIÓN'!A427</f>
        <v>0</v>
      </c>
      <c r="C434" s="1511">
        <f>'F5 ESTUDIANTES PREVENCIÓN'!F427</f>
        <v>0</v>
      </c>
      <c r="D434" s="1512">
        <f>'F5 ESTUDIANTES PREVENCIÓN'!G427</f>
        <v>0</v>
      </c>
      <c r="E434" s="1504">
        <f>'F5 ESTUDIANTES PREVENCIÓN'!K427</f>
        <v>0</v>
      </c>
      <c r="F434" s="1504">
        <f>'F5 ESTUDIANTES PREVENCIÓN'!J427</f>
        <v>0</v>
      </c>
      <c r="G434" s="1513">
        <f>'F5 ESTUDIANTES PREVENCIÓN'!L427</f>
        <v>0</v>
      </c>
      <c r="H434" s="1504">
        <f>'F5 ESTUDIANTES PREVENCIÓN'!M427</f>
        <v>0</v>
      </c>
      <c r="I434" s="1514">
        <f>'F5 ESTUDIANTES PREVENCIÓN'!N427</f>
        <v>0</v>
      </c>
      <c r="J434" s="1514">
        <f>'F5 ESTUDIANTES PREVENCIÓN'!O427</f>
        <v>0</v>
      </c>
      <c r="K434" s="1514">
        <f>'F5 ESTUDIANTES PREVENCIÓN'!P427</f>
        <v>0</v>
      </c>
      <c r="L434" s="1515">
        <f>'F5 ESTUDIANTES PREVENCIÓN'!Q427</f>
        <v>0</v>
      </c>
      <c r="M434" s="1511">
        <f>'F5 ESTUDIANTES PREVENCIÓN'!R427</f>
        <v>0</v>
      </c>
      <c r="N434" s="1504">
        <f>'F5 ESTUDIANTES PREVENCIÓN'!T427</f>
        <v>0</v>
      </c>
      <c r="O434" s="1504">
        <f>'F5 ESTUDIANTES PREVENCIÓN'!U427</f>
        <v>0</v>
      </c>
      <c r="P434" s="1504">
        <f>'F5 ESTUDIANTES PREVENCIÓN'!V427</f>
        <v>0</v>
      </c>
      <c r="Q434" s="1504">
        <f>'F5 ESTUDIANTES PREVENCIÓN'!AU427</f>
        <v>0</v>
      </c>
      <c r="R434" s="1516"/>
      <c r="S434" s="1517"/>
      <c r="T434" s="1516"/>
      <c r="U434" s="1518"/>
      <c r="V434" s="1516"/>
      <c r="W434" s="1516"/>
      <c r="X434" s="1516"/>
      <c r="Y434" s="1516"/>
      <c r="Z434" s="1516"/>
      <c r="AA434" s="1516"/>
      <c r="AB434" s="1516"/>
      <c r="AC434" s="1516"/>
      <c r="AD434" s="1516"/>
      <c r="AE434" s="1516"/>
      <c r="AF434" s="1516"/>
      <c r="AG434" s="1516"/>
      <c r="AH434" s="1516"/>
      <c r="AI434" s="1516"/>
      <c r="AJ434" s="1516"/>
      <c r="AK434" s="1516"/>
      <c r="AL434" s="1516"/>
      <c r="AM434" s="1516"/>
      <c r="AN434" s="1516"/>
      <c r="AO434" s="1519">
        <f t="shared" si="55"/>
        <v>0</v>
      </c>
      <c r="AP434" s="1519">
        <f t="shared" si="60"/>
        <v>0</v>
      </c>
      <c r="AQ434" s="1520" t="str">
        <f t="shared" si="56"/>
        <v/>
      </c>
      <c r="AR434" s="1519">
        <f t="shared" si="57"/>
        <v>0</v>
      </c>
      <c r="AS434" s="1519">
        <f t="shared" si="61"/>
        <v>0</v>
      </c>
      <c r="AT434" s="1520" t="str">
        <f t="shared" si="58"/>
        <v/>
      </c>
      <c r="AU434" s="1519">
        <f t="shared" si="62"/>
        <v>0</v>
      </c>
      <c r="AV434" s="1519">
        <f t="shared" si="63"/>
        <v>0</v>
      </c>
      <c r="AW434" s="1520" t="str">
        <f t="shared" si="59"/>
        <v/>
      </c>
      <c r="AX434" s="1521"/>
      <c r="BC434" s="417"/>
      <c r="BD434" s="417"/>
      <c r="BE434" s="417"/>
      <c r="BF434" s="417"/>
      <c r="BG434" s="417"/>
      <c r="BH434" s="417"/>
      <c r="BI434" s="417"/>
      <c r="BJ434" s="417"/>
    </row>
    <row r="435" spans="1:62" s="418" customFormat="1" ht="13.5" hidden="1" customHeight="1">
      <c r="A435" s="1504">
        <f>'F5 ESTUDIANTES PREVENCIÓN'!D428</f>
        <v>0</v>
      </c>
      <c r="B435" s="1504">
        <f>'F5 ESTUDIANTES PREVENCIÓN'!A428</f>
        <v>0</v>
      </c>
      <c r="C435" s="1511">
        <f>'F5 ESTUDIANTES PREVENCIÓN'!F428</f>
        <v>0</v>
      </c>
      <c r="D435" s="1512">
        <f>'F5 ESTUDIANTES PREVENCIÓN'!G428</f>
        <v>0</v>
      </c>
      <c r="E435" s="1504">
        <f>'F5 ESTUDIANTES PREVENCIÓN'!K428</f>
        <v>0</v>
      </c>
      <c r="F435" s="1504">
        <f>'F5 ESTUDIANTES PREVENCIÓN'!J428</f>
        <v>0</v>
      </c>
      <c r="G435" s="1513">
        <f>'F5 ESTUDIANTES PREVENCIÓN'!L428</f>
        <v>0</v>
      </c>
      <c r="H435" s="1504">
        <f>'F5 ESTUDIANTES PREVENCIÓN'!M428</f>
        <v>0</v>
      </c>
      <c r="I435" s="1514">
        <f>'F5 ESTUDIANTES PREVENCIÓN'!N428</f>
        <v>0</v>
      </c>
      <c r="J435" s="1514">
        <f>'F5 ESTUDIANTES PREVENCIÓN'!O428</f>
        <v>0</v>
      </c>
      <c r="K435" s="1514">
        <f>'F5 ESTUDIANTES PREVENCIÓN'!P428</f>
        <v>0</v>
      </c>
      <c r="L435" s="1515">
        <f>'F5 ESTUDIANTES PREVENCIÓN'!Q428</f>
        <v>0</v>
      </c>
      <c r="M435" s="1511">
        <f>'F5 ESTUDIANTES PREVENCIÓN'!R428</f>
        <v>0</v>
      </c>
      <c r="N435" s="1504">
        <f>'F5 ESTUDIANTES PREVENCIÓN'!T428</f>
        <v>0</v>
      </c>
      <c r="O435" s="1504">
        <f>'F5 ESTUDIANTES PREVENCIÓN'!U428</f>
        <v>0</v>
      </c>
      <c r="P435" s="1504">
        <f>'F5 ESTUDIANTES PREVENCIÓN'!V428</f>
        <v>0</v>
      </c>
      <c r="Q435" s="1504">
        <f>'F5 ESTUDIANTES PREVENCIÓN'!AU428</f>
        <v>0</v>
      </c>
      <c r="R435" s="1516"/>
      <c r="S435" s="1517"/>
      <c r="T435" s="1516"/>
      <c r="U435" s="1518"/>
      <c r="V435" s="1516"/>
      <c r="W435" s="1516"/>
      <c r="X435" s="1516"/>
      <c r="Y435" s="1516"/>
      <c r="Z435" s="1516"/>
      <c r="AA435" s="1516"/>
      <c r="AB435" s="1516"/>
      <c r="AC435" s="1516"/>
      <c r="AD435" s="1516"/>
      <c r="AE435" s="1516"/>
      <c r="AF435" s="1516"/>
      <c r="AG435" s="1516"/>
      <c r="AH435" s="1516"/>
      <c r="AI435" s="1516"/>
      <c r="AJ435" s="1516"/>
      <c r="AK435" s="1516"/>
      <c r="AL435" s="1516"/>
      <c r="AM435" s="1516"/>
      <c r="AN435" s="1516"/>
      <c r="AO435" s="1519">
        <f t="shared" si="55"/>
        <v>0</v>
      </c>
      <c r="AP435" s="1519">
        <f t="shared" si="60"/>
        <v>0</v>
      </c>
      <c r="AQ435" s="1520" t="str">
        <f t="shared" si="56"/>
        <v/>
      </c>
      <c r="AR435" s="1519">
        <f t="shared" si="57"/>
        <v>0</v>
      </c>
      <c r="AS435" s="1519">
        <f t="shared" si="61"/>
        <v>0</v>
      </c>
      <c r="AT435" s="1520" t="str">
        <f t="shared" si="58"/>
        <v/>
      </c>
      <c r="AU435" s="1519">
        <f t="shared" si="62"/>
        <v>0</v>
      </c>
      <c r="AV435" s="1519">
        <f t="shared" si="63"/>
        <v>0</v>
      </c>
      <c r="AW435" s="1520" t="str">
        <f t="shared" si="59"/>
        <v/>
      </c>
      <c r="AX435" s="1521"/>
      <c r="BC435" s="417"/>
      <c r="BD435" s="417"/>
      <c r="BE435" s="417"/>
      <c r="BF435" s="417"/>
      <c r="BG435" s="417"/>
      <c r="BH435" s="417"/>
      <c r="BI435" s="417"/>
      <c r="BJ435" s="417"/>
    </row>
    <row r="436" spans="1:62" s="418" customFormat="1" ht="13.5" hidden="1" customHeight="1">
      <c r="A436" s="1504">
        <f>'F5 ESTUDIANTES PREVENCIÓN'!D429</f>
        <v>0</v>
      </c>
      <c r="B436" s="1504">
        <f>'F5 ESTUDIANTES PREVENCIÓN'!A429</f>
        <v>0</v>
      </c>
      <c r="C436" s="1511">
        <f>'F5 ESTUDIANTES PREVENCIÓN'!F429</f>
        <v>0</v>
      </c>
      <c r="D436" s="1512">
        <f>'F5 ESTUDIANTES PREVENCIÓN'!G429</f>
        <v>0</v>
      </c>
      <c r="E436" s="1504">
        <f>'F5 ESTUDIANTES PREVENCIÓN'!K429</f>
        <v>0</v>
      </c>
      <c r="F436" s="1504">
        <f>'F5 ESTUDIANTES PREVENCIÓN'!J429</f>
        <v>0</v>
      </c>
      <c r="G436" s="1513">
        <f>'F5 ESTUDIANTES PREVENCIÓN'!L429</f>
        <v>0</v>
      </c>
      <c r="H436" s="1504">
        <f>'F5 ESTUDIANTES PREVENCIÓN'!M429</f>
        <v>0</v>
      </c>
      <c r="I436" s="1514">
        <f>'F5 ESTUDIANTES PREVENCIÓN'!N429</f>
        <v>0</v>
      </c>
      <c r="J436" s="1514">
        <f>'F5 ESTUDIANTES PREVENCIÓN'!O429</f>
        <v>0</v>
      </c>
      <c r="K436" s="1514">
        <f>'F5 ESTUDIANTES PREVENCIÓN'!P429</f>
        <v>0</v>
      </c>
      <c r="L436" s="1515">
        <f>'F5 ESTUDIANTES PREVENCIÓN'!Q429</f>
        <v>0</v>
      </c>
      <c r="M436" s="1511">
        <f>'F5 ESTUDIANTES PREVENCIÓN'!R429</f>
        <v>0</v>
      </c>
      <c r="N436" s="1504">
        <f>'F5 ESTUDIANTES PREVENCIÓN'!T429</f>
        <v>0</v>
      </c>
      <c r="O436" s="1504">
        <f>'F5 ESTUDIANTES PREVENCIÓN'!U429</f>
        <v>0</v>
      </c>
      <c r="P436" s="1504">
        <f>'F5 ESTUDIANTES PREVENCIÓN'!V429</f>
        <v>0</v>
      </c>
      <c r="Q436" s="1504">
        <f>'F5 ESTUDIANTES PREVENCIÓN'!AU429</f>
        <v>0</v>
      </c>
      <c r="R436" s="1516"/>
      <c r="S436" s="1517"/>
      <c r="T436" s="1516"/>
      <c r="U436" s="1518"/>
      <c r="V436" s="1516"/>
      <c r="W436" s="1516"/>
      <c r="X436" s="1516"/>
      <c r="Y436" s="1516"/>
      <c r="Z436" s="1516"/>
      <c r="AA436" s="1516"/>
      <c r="AB436" s="1516"/>
      <c r="AC436" s="1516"/>
      <c r="AD436" s="1516"/>
      <c r="AE436" s="1516"/>
      <c r="AF436" s="1516"/>
      <c r="AG436" s="1516"/>
      <c r="AH436" s="1516"/>
      <c r="AI436" s="1516"/>
      <c r="AJ436" s="1516"/>
      <c r="AK436" s="1516"/>
      <c r="AL436" s="1516"/>
      <c r="AM436" s="1516"/>
      <c r="AN436" s="1516"/>
      <c r="AO436" s="1519">
        <f t="shared" si="55"/>
        <v>0</v>
      </c>
      <c r="AP436" s="1519">
        <f t="shared" si="60"/>
        <v>0</v>
      </c>
      <c r="AQ436" s="1520" t="str">
        <f t="shared" si="56"/>
        <v/>
      </c>
      <c r="AR436" s="1519">
        <f t="shared" si="57"/>
        <v>0</v>
      </c>
      <c r="AS436" s="1519">
        <f t="shared" si="61"/>
        <v>0</v>
      </c>
      <c r="AT436" s="1520" t="str">
        <f t="shared" si="58"/>
        <v/>
      </c>
      <c r="AU436" s="1519">
        <f t="shared" si="62"/>
        <v>0</v>
      </c>
      <c r="AV436" s="1519">
        <f t="shared" si="63"/>
        <v>0</v>
      </c>
      <c r="AW436" s="1520" t="str">
        <f t="shared" si="59"/>
        <v/>
      </c>
      <c r="AX436" s="1521"/>
      <c r="BC436" s="417"/>
      <c r="BD436" s="417"/>
      <c r="BE436" s="417"/>
      <c r="BF436" s="417"/>
      <c r="BG436" s="417"/>
      <c r="BH436" s="417"/>
      <c r="BI436" s="417"/>
      <c r="BJ436" s="417"/>
    </row>
    <row r="437" spans="1:62" s="418" customFormat="1" ht="13.5" hidden="1" customHeight="1">
      <c r="A437" s="1504">
        <f>'F5 ESTUDIANTES PREVENCIÓN'!D430</f>
        <v>0</v>
      </c>
      <c r="B437" s="1504">
        <f>'F5 ESTUDIANTES PREVENCIÓN'!A430</f>
        <v>0</v>
      </c>
      <c r="C437" s="1511">
        <f>'F5 ESTUDIANTES PREVENCIÓN'!F430</f>
        <v>0</v>
      </c>
      <c r="D437" s="1512">
        <f>'F5 ESTUDIANTES PREVENCIÓN'!G430</f>
        <v>0</v>
      </c>
      <c r="E437" s="1504">
        <f>'F5 ESTUDIANTES PREVENCIÓN'!K430</f>
        <v>0</v>
      </c>
      <c r="F437" s="1504">
        <f>'F5 ESTUDIANTES PREVENCIÓN'!J430</f>
        <v>0</v>
      </c>
      <c r="G437" s="1513">
        <f>'F5 ESTUDIANTES PREVENCIÓN'!L430</f>
        <v>0</v>
      </c>
      <c r="H437" s="1504">
        <f>'F5 ESTUDIANTES PREVENCIÓN'!M430</f>
        <v>0</v>
      </c>
      <c r="I437" s="1514">
        <f>'F5 ESTUDIANTES PREVENCIÓN'!N430</f>
        <v>0</v>
      </c>
      <c r="J437" s="1514">
        <f>'F5 ESTUDIANTES PREVENCIÓN'!O430</f>
        <v>0</v>
      </c>
      <c r="K437" s="1514">
        <f>'F5 ESTUDIANTES PREVENCIÓN'!P430</f>
        <v>0</v>
      </c>
      <c r="L437" s="1515">
        <f>'F5 ESTUDIANTES PREVENCIÓN'!Q430</f>
        <v>0</v>
      </c>
      <c r="M437" s="1511">
        <f>'F5 ESTUDIANTES PREVENCIÓN'!R430</f>
        <v>0</v>
      </c>
      <c r="N437" s="1504">
        <f>'F5 ESTUDIANTES PREVENCIÓN'!T430</f>
        <v>0</v>
      </c>
      <c r="O437" s="1504">
        <f>'F5 ESTUDIANTES PREVENCIÓN'!U430</f>
        <v>0</v>
      </c>
      <c r="P437" s="1504">
        <f>'F5 ESTUDIANTES PREVENCIÓN'!V430</f>
        <v>0</v>
      </c>
      <c r="Q437" s="1504">
        <f>'F5 ESTUDIANTES PREVENCIÓN'!AU430</f>
        <v>0</v>
      </c>
      <c r="R437" s="1516"/>
      <c r="S437" s="1517"/>
      <c r="T437" s="1516"/>
      <c r="U437" s="1518"/>
      <c r="V437" s="1516"/>
      <c r="W437" s="1516"/>
      <c r="X437" s="1516"/>
      <c r="Y437" s="1516"/>
      <c r="Z437" s="1516"/>
      <c r="AA437" s="1516"/>
      <c r="AB437" s="1516"/>
      <c r="AC437" s="1516"/>
      <c r="AD437" s="1516"/>
      <c r="AE437" s="1516"/>
      <c r="AF437" s="1516"/>
      <c r="AG437" s="1516"/>
      <c r="AH437" s="1516"/>
      <c r="AI437" s="1516"/>
      <c r="AJ437" s="1516"/>
      <c r="AK437" s="1516"/>
      <c r="AL437" s="1516"/>
      <c r="AM437" s="1516"/>
      <c r="AN437" s="1516"/>
      <c r="AO437" s="1519">
        <f t="shared" si="55"/>
        <v>0</v>
      </c>
      <c r="AP437" s="1519">
        <f t="shared" si="60"/>
        <v>0</v>
      </c>
      <c r="AQ437" s="1520" t="str">
        <f t="shared" si="56"/>
        <v/>
      </c>
      <c r="AR437" s="1519">
        <f t="shared" si="57"/>
        <v>0</v>
      </c>
      <c r="AS437" s="1519">
        <f t="shared" si="61"/>
        <v>0</v>
      </c>
      <c r="AT437" s="1520" t="str">
        <f t="shared" si="58"/>
        <v/>
      </c>
      <c r="AU437" s="1519">
        <f t="shared" si="62"/>
        <v>0</v>
      </c>
      <c r="AV437" s="1519">
        <f t="shared" si="63"/>
        <v>0</v>
      </c>
      <c r="AW437" s="1520" t="str">
        <f t="shared" si="59"/>
        <v/>
      </c>
      <c r="AX437" s="1521"/>
      <c r="BC437" s="417"/>
      <c r="BD437" s="417"/>
      <c r="BE437" s="417"/>
      <c r="BF437" s="417"/>
      <c r="BG437" s="417"/>
      <c r="BH437" s="417"/>
      <c r="BI437" s="417"/>
      <c r="BJ437" s="417"/>
    </row>
    <row r="438" spans="1:62" s="418" customFormat="1" ht="13.5" hidden="1" customHeight="1">
      <c r="A438" s="1504">
        <f>'F5 ESTUDIANTES PREVENCIÓN'!D431</f>
        <v>0</v>
      </c>
      <c r="B438" s="1504">
        <f>'F5 ESTUDIANTES PREVENCIÓN'!A431</f>
        <v>0</v>
      </c>
      <c r="C438" s="1511">
        <f>'F5 ESTUDIANTES PREVENCIÓN'!F431</f>
        <v>0</v>
      </c>
      <c r="D438" s="1512">
        <f>'F5 ESTUDIANTES PREVENCIÓN'!G431</f>
        <v>0</v>
      </c>
      <c r="E438" s="1504">
        <f>'F5 ESTUDIANTES PREVENCIÓN'!K431</f>
        <v>0</v>
      </c>
      <c r="F438" s="1504">
        <f>'F5 ESTUDIANTES PREVENCIÓN'!J431</f>
        <v>0</v>
      </c>
      <c r="G438" s="1513">
        <f>'F5 ESTUDIANTES PREVENCIÓN'!L431</f>
        <v>0</v>
      </c>
      <c r="H438" s="1504">
        <f>'F5 ESTUDIANTES PREVENCIÓN'!M431</f>
        <v>0</v>
      </c>
      <c r="I438" s="1514">
        <f>'F5 ESTUDIANTES PREVENCIÓN'!N431</f>
        <v>0</v>
      </c>
      <c r="J438" s="1514">
        <f>'F5 ESTUDIANTES PREVENCIÓN'!O431</f>
        <v>0</v>
      </c>
      <c r="K438" s="1514">
        <f>'F5 ESTUDIANTES PREVENCIÓN'!P431</f>
        <v>0</v>
      </c>
      <c r="L438" s="1515">
        <f>'F5 ESTUDIANTES PREVENCIÓN'!Q431</f>
        <v>0</v>
      </c>
      <c r="M438" s="1511">
        <f>'F5 ESTUDIANTES PREVENCIÓN'!R431</f>
        <v>0</v>
      </c>
      <c r="N438" s="1504">
        <f>'F5 ESTUDIANTES PREVENCIÓN'!T431</f>
        <v>0</v>
      </c>
      <c r="O438" s="1504">
        <f>'F5 ESTUDIANTES PREVENCIÓN'!U431</f>
        <v>0</v>
      </c>
      <c r="P438" s="1504">
        <f>'F5 ESTUDIANTES PREVENCIÓN'!V431</f>
        <v>0</v>
      </c>
      <c r="Q438" s="1504">
        <f>'F5 ESTUDIANTES PREVENCIÓN'!AU431</f>
        <v>0</v>
      </c>
      <c r="R438" s="1516"/>
      <c r="S438" s="1517"/>
      <c r="T438" s="1516"/>
      <c r="U438" s="1518"/>
      <c r="V438" s="1516"/>
      <c r="W438" s="1516"/>
      <c r="X438" s="1516"/>
      <c r="Y438" s="1516"/>
      <c r="Z438" s="1516"/>
      <c r="AA438" s="1516"/>
      <c r="AB438" s="1516"/>
      <c r="AC438" s="1516"/>
      <c r="AD438" s="1516"/>
      <c r="AE438" s="1516"/>
      <c r="AF438" s="1516"/>
      <c r="AG438" s="1516"/>
      <c r="AH438" s="1516"/>
      <c r="AI438" s="1516"/>
      <c r="AJ438" s="1516"/>
      <c r="AK438" s="1516"/>
      <c r="AL438" s="1516"/>
      <c r="AM438" s="1516"/>
      <c r="AN438" s="1516"/>
      <c r="AO438" s="1519">
        <f t="shared" si="55"/>
        <v>0</v>
      </c>
      <c r="AP438" s="1519">
        <f t="shared" si="60"/>
        <v>0</v>
      </c>
      <c r="AQ438" s="1520" t="str">
        <f t="shared" si="56"/>
        <v/>
      </c>
      <c r="AR438" s="1519">
        <f t="shared" si="57"/>
        <v>0</v>
      </c>
      <c r="AS438" s="1519">
        <f t="shared" si="61"/>
        <v>0</v>
      </c>
      <c r="AT438" s="1520" t="str">
        <f t="shared" si="58"/>
        <v/>
      </c>
      <c r="AU438" s="1519">
        <f t="shared" si="62"/>
        <v>0</v>
      </c>
      <c r="AV438" s="1519">
        <f t="shared" si="63"/>
        <v>0</v>
      </c>
      <c r="AW438" s="1520" t="str">
        <f t="shared" si="59"/>
        <v/>
      </c>
      <c r="AX438" s="1521"/>
      <c r="BC438" s="417"/>
      <c r="BD438" s="417"/>
      <c r="BE438" s="417"/>
      <c r="BF438" s="417"/>
      <c r="BG438" s="417"/>
      <c r="BH438" s="417"/>
      <c r="BI438" s="417"/>
      <c r="BJ438" s="417"/>
    </row>
    <row r="439" spans="1:62" s="418" customFormat="1" ht="13.5" hidden="1" customHeight="1">
      <c r="A439" s="1504">
        <f>'F5 ESTUDIANTES PREVENCIÓN'!D432</f>
        <v>0</v>
      </c>
      <c r="B439" s="1504">
        <f>'F5 ESTUDIANTES PREVENCIÓN'!A432</f>
        <v>0</v>
      </c>
      <c r="C439" s="1511">
        <f>'F5 ESTUDIANTES PREVENCIÓN'!F432</f>
        <v>0</v>
      </c>
      <c r="D439" s="1512">
        <f>'F5 ESTUDIANTES PREVENCIÓN'!G432</f>
        <v>0</v>
      </c>
      <c r="E439" s="1504">
        <f>'F5 ESTUDIANTES PREVENCIÓN'!K432</f>
        <v>0</v>
      </c>
      <c r="F439" s="1504">
        <f>'F5 ESTUDIANTES PREVENCIÓN'!J432</f>
        <v>0</v>
      </c>
      <c r="G439" s="1513">
        <f>'F5 ESTUDIANTES PREVENCIÓN'!L432</f>
        <v>0</v>
      </c>
      <c r="H439" s="1504">
        <f>'F5 ESTUDIANTES PREVENCIÓN'!M432</f>
        <v>0</v>
      </c>
      <c r="I439" s="1514">
        <f>'F5 ESTUDIANTES PREVENCIÓN'!N432</f>
        <v>0</v>
      </c>
      <c r="J439" s="1514">
        <f>'F5 ESTUDIANTES PREVENCIÓN'!O432</f>
        <v>0</v>
      </c>
      <c r="K439" s="1514">
        <f>'F5 ESTUDIANTES PREVENCIÓN'!P432</f>
        <v>0</v>
      </c>
      <c r="L439" s="1515">
        <f>'F5 ESTUDIANTES PREVENCIÓN'!Q432</f>
        <v>0</v>
      </c>
      <c r="M439" s="1511">
        <f>'F5 ESTUDIANTES PREVENCIÓN'!R432</f>
        <v>0</v>
      </c>
      <c r="N439" s="1504">
        <f>'F5 ESTUDIANTES PREVENCIÓN'!T432</f>
        <v>0</v>
      </c>
      <c r="O439" s="1504">
        <f>'F5 ESTUDIANTES PREVENCIÓN'!U432</f>
        <v>0</v>
      </c>
      <c r="P439" s="1504">
        <f>'F5 ESTUDIANTES PREVENCIÓN'!V432</f>
        <v>0</v>
      </c>
      <c r="Q439" s="1504">
        <f>'F5 ESTUDIANTES PREVENCIÓN'!AU432</f>
        <v>0</v>
      </c>
      <c r="R439" s="1516"/>
      <c r="S439" s="1517"/>
      <c r="T439" s="1516"/>
      <c r="U439" s="1518"/>
      <c r="V439" s="1516"/>
      <c r="W439" s="1516"/>
      <c r="X439" s="1516"/>
      <c r="Y439" s="1516"/>
      <c r="Z439" s="1516"/>
      <c r="AA439" s="1516"/>
      <c r="AB439" s="1516"/>
      <c r="AC439" s="1516"/>
      <c r="AD439" s="1516"/>
      <c r="AE439" s="1516"/>
      <c r="AF439" s="1516"/>
      <c r="AG439" s="1516"/>
      <c r="AH439" s="1516"/>
      <c r="AI439" s="1516"/>
      <c r="AJ439" s="1516"/>
      <c r="AK439" s="1516"/>
      <c r="AL439" s="1516"/>
      <c r="AM439" s="1516"/>
      <c r="AN439" s="1516"/>
      <c r="AO439" s="1519">
        <f t="shared" si="55"/>
        <v>0</v>
      </c>
      <c r="AP439" s="1519">
        <f t="shared" si="60"/>
        <v>0</v>
      </c>
      <c r="AQ439" s="1520" t="str">
        <f t="shared" si="56"/>
        <v/>
      </c>
      <c r="AR439" s="1519">
        <f t="shared" si="57"/>
        <v>0</v>
      </c>
      <c r="AS439" s="1519">
        <f t="shared" si="61"/>
        <v>0</v>
      </c>
      <c r="AT439" s="1520" t="str">
        <f t="shared" si="58"/>
        <v/>
      </c>
      <c r="AU439" s="1519">
        <f t="shared" si="62"/>
        <v>0</v>
      </c>
      <c r="AV439" s="1519">
        <f t="shared" si="63"/>
        <v>0</v>
      </c>
      <c r="AW439" s="1520" t="str">
        <f t="shared" si="59"/>
        <v/>
      </c>
      <c r="AX439" s="1521"/>
      <c r="BC439" s="417"/>
      <c r="BD439" s="417"/>
      <c r="BE439" s="417"/>
      <c r="BF439" s="417"/>
      <c r="BG439" s="417"/>
      <c r="BH439" s="417"/>
      <c r="BI439" s="417"/>
      <c r="BJ439" s="417"/>
    </row>
    <row r="440" spans="1:62" s="418" customFormat="1" ht="13.5" hidden="1" customHeight="1">
      <c r="A440" s="1504">
        <f>'F5 ESTUDIANTES PREVENCIÓN'!D433</f>
        <v>0</v>
      </c>
      <c r="B440" s="1504">
        <f>'F5 ESTUDIANTES PREVENCIÓN'!A433</f>
        <v>0</v>
      </c>
      <c r="C440" s="1511">
        <f>'F5 ESTUDIANTES PREVENCIÓN'!F433</f>
        <v>0</v>
      </c>
      <c r="D440" s="1512">
        <f>'F5 ESTUDIANTES PREVENCIÓN'!G433</f>
        <v>0</v>
      </c>
      <c r="E440" s="1504">
        <f>'F5 ESTUDIANTES PREVENCIÓN'!K433</f>
        <v>0</v>
      </c>
      <c r="F440" s="1504">
        <f>'F5 ESTUDIANTES PREVENCIÓN'!J433</f>
        <v>0</v>
      </c>
      <c r="G440" s="1513">
        <f>'F5 ESTUDIANTES PREVENCIÓN'!L433</f>
        <v>0</v>
      </c>
      <c r="H440" s="1504">
        <f>'F5 ESTUDIANTES PREVENCIÓN'!M433</f>
        <v>0</v>
      </c>
      <c r="I440" s="1514">
        <f>'F5 ESTUDIANTES PREVENCIÓN'!N433</f>
        <v>0</v>
      </c>
      <c r="J440" s="1514">
        <f>'F5 ESTUDIANTES PREVENCIÓN'!O433</f>
        <v>0</v>
      </c>
      <c r="K440" s="1514">
        <f>'F5 ESTUDIANTES PREVENCIÓN'!P433</f>
        <v>0</v>
      </c>
      <c r="L440" s="1515">
        <f>'F5 ESTUDIANTES PREVENCIÓN'!Q433</f>
        <v>0</v>
      </c>
      <c r="M440" s="1511">
        <f>'F5 ESTUDIANTES PREVENCIÓN'!R433</f>
        <v>0</v>
      </c>
      <c r="N440" s="1504">
        <f>'F5 ESTUDIANTES PREVENCIÓN'!T433</f>
        <v>0</v>
      </c>
      <c r="O440" s="1504">
        <f>'F5 ESTUDIANTES PREVENCIÓN'!U433</f>
        <v>0</v>
      </c>
      <c r="P440" s="1504">
        <f>'F5 ESTUDIANTES PREVENCIÓN'!V433</f>
        <v>0</v>
      </c>
      <c r="Q440" s="1504">
        <f>'F5 ESTUDIANTES PREVENCIÓN'!AU433</f>
        <v>0</v>
      </c>
      <c r="R440" s="1516"/>
      <c r="S440" s="1517"/>
      <c r="T440" s="1516"/>
      <c r="U440" s="1518"/>
      <c r="V440" s="1516"/>
      <c r="W440" s="1516"/>
      <c r="X440" s="1516"/>
      <c r="Y440" s="1516"/>
      <c r="Z440" s="1516"/>
      <c r="AA440" s="1516"/>
      <c r="AB440" s="1516"/>
      <c r="AC440" s="1516"/>
      <c r="AD440" s="1516"/>
      <c r="AE440" s="1516"/>
      <c r="AF440" s="1516"/>
      <c r="AG440" s="1516"/>
      <c r="AH440" s="1516"/>
      <c r="AI440" s="1516"/>
      <c r="AJ440" s="1516"/>
      <c r="AK440" s="1516"/>
      <c r="AL440" s="1516"/>
      <c r="AM440" s="1516"/>
      <c r="AN440" s="1516"/>
      <c r="AO440" s="1519">
        <f t="shared" si="55"/>
        <v>0</v>
      </c>
      <c r="AP440" s="1519">
        <f t="shared" si="60"/>
        <v>0</v>
      </c>
      <c r="AQ440" s="1520" t="str">
        <f t="shared" si="56"/>
        <v/>
      </c>
      <c r="AR440" s="1519">
        <f t="shared" si="57"/>
        <v>0</v>
      </c>
      <c r="AS440" s="1519">
        <f t="shared" si="61"/>
        <v>0</v>
      </c>
      <c r="AT440" s="1520" t="str">
        <f t="shared" si="58"/>
        <v/>
      </c>
      <c r="AU440" s="1519">
        <f t="shared" si="62"/>
        <v>0</v>
      </c>
      <c r="AV440" s="1519">
        <f t="shared" si="63"/>
        <v>0</v>
      </c>
      <c r="AW440" s="1520" t="str">
        <f t="shared" si="59"/>
        <v/>
      </c>
      <c r="AX440" s="1521"/>
      <c r="BC440" s="417"/>
      <c r="BD440" s="417"/>
      <c r="BE440" s="417"/>
      <c r="BF440" s="417"/>
      <c r="BG440" s="417"/>
      <c r="BH440" s="417"/>
      <c r="BI440" s="417"/>
      <c r="BJ440" s="417"/>
    </row>
    <row r="441" spans="1:62" s="418" customFormat="1" ht="13.5" hidden="1" customHeight="1">
      <c r="A441" s="1504">
        <f>'F5 ESTUDIANTES PREVENCIÓN'!D434</f>
        <v>0</v>
      </c>
      <c r="B441" s="1504">
        <f>'F5 ESTUDIANTES PREVENCIÓN'!A434</f>
        <v>0</v>
      </c>
      <c r="C441" s="1511">
        <f>'F5 ESTUDIANTES PREVENCIÓN'!F434</f>
        <v>0</v>
      </c>
      <c r="D441" s="1512">
        <f>'F5 ESTUDIANTES PREVENCIÓN'!G434</f>
        <v>0</v>
      </c>
      <c r="E441" s="1504">
        <f>'F5 ESTUDIANTES PREVENCIÓN'!K434</f>
        <v>0</v>
      </c>
      <c r="F441" s="1504">
        <f>'F5 ESTUDIANTES PREVENCIÓN'!J434</f>
        <v>0</v>
      </c>
      <c r="G441" s="1513">
        <f>'F5 ESTUDIANTES PREVENCIÓN'!L434</f>
        <v>0</v>
      </c>
      <c r="H441" s="1504">
        <f>'F5 ESTUDIANTES PREVENCIÓN'!M434</f>
        <v>0</v>
      </c>
      <c r="I441" s="1514">
        <f>'F5 ESTUDIANTES PREVENCIÓN'!N434</f>
        <v>0</v>
      </c>
      <c r="J441" s="1514">
        <f>'F5 ESTUDIANTES PREVENCIÓN'!O434</f>
        <v>0</v>
      </c>
      <c r="K441" s="1514">
        <f>'F5 ESTUDIANTES PREVENCIÓN'!P434</f>
        <v>0</v>
      </c>
      <c r="L441" s="1515">
        <f>'F5 ESTUDIANTES PREVENCIÓN'!Q434</f>
        <v>0</v>
      </c>
      <c r="M441" s="1511">
        <f>'F5 ESTUDIANTES PREVENCIÓN'!R434</f>
        <v>0</v>
      </c>
      <c r="N441" s="1504">
        <f>'F5 ESTUDIANTES PREVENCIÓN'!T434</f>
        <v>0</v>
      </c>
      <c r="O441" s="1504">
        <f>'F5 ESTUDIANTES PREVENCIÓN'!U434</f>
        <v>0</v>
      </c>
      <c r="P441" s="1504">
        <f>'F5 ESTUDIANTES PREVENCIÓN'!V434</f>
        <v>0</v>
      </c>
      <c r="Q441" s="1504">
        <f>'F5 ESTUDIANTES PREVENCIÓN'!AU434</f>
        <v>0</v>
      </c>
      <c r="R441" s="1516"/>
      <c r="S441" s="1517"/>
      <c r="T441" s="1516"/>
      <c r="U441" s="1518"/>
      <c r="V441" s="1516"/>
      <c r="W441" s="1516"/>
      <c r="X441" s="1516"/>
      <c r="Y441" s="1516"/>
      <c r="Z441" s="1516"/>
      <c r="AA441" s="1516"/>
      <c r="AB441" s="1516"/>
      <c r="AC441" s="1516"/>
      <c r="AD441" s="1516"/>
      <c r="AE441" s="1516"/>
      <c r="AF441" s="1516"/>
      <c r="AG441" s="1516"/>
      <c r="AH441" s="1516"/>
      <c r="AI441" s="1516"/>
      <c r="AJ441" s="1516"/>
      <c r="AK441" s="1516"/>
      <c r="AL441" s="1516"/>
      <c r="AM441" s="1516"/>
      <c r="AN441" s="1516"/>
      <c r="AO441" s="1519">
        <f t="shared" si="55"/>
        <v>0</v>
      </c>
      <c r="AP441" s="1519">
        <f t="shared" si="60"/>
        <v>0</v>
      </c>
      <c r="AQ441" s="1520" t="str">
        <f t="shared" si="56"/>
        <v/>
      </c>
      <c r="AR441" s="1519">
        <f t="shared" si="57"/>
        <v>0</v>
      </c>
      <c r="AS441" s="1519">
        <f t="shared" si="61"/>
        <v>0</v>
      </c>
      <c r="AT441" s="1520" t="str">
        <f t="shared" si="58"/>
        <v/>
      </c>
      <c r="AU441" s="1519">
        <f t="shared" si="62"/>
        <v>0</v>
      </c>
      <c r="AV441" s="1519">
        <f t="shared" si="63"/>
        <v>0</v>
      </c>
      <c r="AW441" s="1520" t="str">
        <f t="shared" si="59"/>
        <v/>
      </c>
      <c r="AX441" s="1521"/>
      <c r="BC441" s="417"/>
      <c r="BD441" s="417"/>
      <c r="BE441" s="417"/>
      <c r="BF441" s="417"/>
      <c r="BG441" s="417"/>
      <c r="BH441" s="417"/>
      <c r="BI441" s="417"/>
      <c r="BJ441" s="417"/>
    </row>
    <row r="442" spans="1:62" s="418" customFormat="1" ht="13.5" hidden="1" customHeight="1">
      <c r="A442" s="1504">
        <f>'F5 ESTUDIANTES PREVENCIÓN'!D435</f>
        <v>0</v>
      </c>
      <c r="B442" s="1504">
        <f>'F5 ESTUDIANTES PREVENCIÓN'!A435</f>
        <v>0</v>
      </c>
      <c r="C442" s="1511">
        <f>'F5 ESTUDIANTES PREVENCIÓN'!F435</f>
        <v>0</v>
      </c>
      <c r="D442" s="1512">
        <f>'F5 ESTUDIANTES PREVENCIÓN'!G435</f>
        <v>0</v>
      </c>
      <c r="E442" s="1504">
        <f>'F5 ESTUDIANTES PREVENCIÓN'!K435</f>
        <v>0</v>
      </c>
      <c r="F442" s="1504">
        <f>'F5 ESTUDIANTES PREVENCIÓN'!J435</f>
        <v>0</v>
      </c>
      <c r="G442" s="1513">
        <f>'F5 ESTUDIANTES PREVENCIÓN'!L435</f>
        <v>0</v>
      </c>
      <c r="H442" s="1504">
        <f>'F5 ESTUDIANTES PREVENCIÓN'!M435</f>
        <v>0</v>
      </c>
      <c r="I442" s="1514">
        <f>'F5 ESTUDIANTES PREVENCIÓN'!N435</f>
        <v>0</v>
      </c>
      <c r="J442" s="1514">
        <f>'F5 ESTUDIANTES PREVENCIÓN'!O435</f>
        <v>0</v>
      </c>
      <c r="K442" s="1514">
        <f>'F5 ESTUDIANTES PREVENCIÓN'!P435</f>
        <v>0</v>
      </c>
      <c r="L442" s="1515">
        <f>'F5 ESTUDIANTES PREVENCIÓN'!Q435</f>
        <v>0</v>
      </c>
      <c r="M442" s="1511">
        <f>'F5 ESTUDIANTES PREVENCIÓN'!R435</f>
        <v>0</v>
      </c>
      <c r="N442" s="1504">
        <f>'F5 ESTUDIANTES PREVENCIÓN'!T435</f>
        <v>0</v>
      </c>
      <c r="O442" s="1504">
        <f>'F5 ESTUDIANTES PREVENCIÓN'!U435</f>
        <v>0</v>
      </c>
      <c r="P442" s="1504">
        <f>'F5 ESTUDIANTES PREVENCIÓN'!V435</f>
        <v>0</v>
      </c>
      <c r="Q442" s="1504">
        <f>'F5 ESTUDIANTES PREVENCIÓN'!AU435</f>
        <v>0</v>
      </c>
      <c r="R442" s="1516"/>
      <c r="S442" s="1517"/>
      <c r="T442" s="1516"/>
      <c r="U442" s="1518"/>
      <c r="V442" s="1516"/>
      <c r="W442" s="1516"/>
      <c r="X442" s="1516"/>
      <c r="Y442" s="1516"/>
      <c r="Z442" s="1516"/>
      <c r="AA442" s="1516"/>
      <c r="AB442" s="1516"/>
      <c r="AC442" s="1516"/>
      <c r="AD442" s="1516"/>
      <c r="AE442" s="1516"/>
      <c r="AF442" s="1516"/>
      <c r="AG442" s="1516"/>
      <c r="AH442" s="1516"/>
      <c r="AI442" s="1516"/>
      <c r="AJ442" s="1516"/>
      <c r="AK442" s="1516"/>
      <c r="AL442" s="1516"/>
      <c r="AM442" s="1516"/>
      <c r="AN442" s="1516"/>
      <c r="AO442" s="1519">
        <f t="shared" si="55"/>
        <v>0</v>
      </c>
      <c r="AP442" s="1519">
        <f t="shared" si="60"/>
        <v>0</v>
      </c>
      <c r="AQ442" s="1520" t="str">
        <f t="shared" si="56"/>
        <v/>
      </c>
      <c r="AR442" s="1519">
        <f t="shared" si="57"/>
        <v>0</v>
      </c>
      <c r="AS442" s="1519">
        <f t="shared" si="61"/>
        <v>0</v>
      </c>
      <c r="AT442" s="1520" t="str">
        <f t="shared" si="58"/>
        <v/>
      </c>
      <c r="AU442" s="1519">
        <f t="shared" si="62"/>
        <v>0</v>
      </c>
      <c r="AV442" s="1519">
        <f t="shared" si="63"/>
        <v>0</v>
      </c>
      <c r="AW442" s="1520" t="str">
        <f t="shared" si="59"/>
        <v/>
      </c>
      <c r="AX442" s="1521"/>
      <c r="BC442" s="417"/>
      <c r="BD442" s="417"/>
      <c r="BE442" s="417"/>
      <c r="BF442" s="417"/>
      <c r="BG442" s="417"/>
      <c r="BH442" s="417"/>
      <c r="BI442" s="417"/>
      <c r="BJ442" s="417"/>
    </row>
    <row r="443" spans="1:62" s="418" customFormat="1" ht="13.5" hidden="1" customHeight="1">
      <c r="A443" s="1504">
        <f>'F5 ESTUDIANTES PREVENCIÓN'!D436</f>
        <v>0</v>
      </c>
      <c r="B443" s="1504">
        <f>'F5 ESTUDIANTES PREVENCIÓN'!A436</f>
        <v>0</v>
      </c>
      <c r="C443" s="1511">
        <f>'F5 ESTUDIANTES PREVENCIÓN'!F436</f>
        <v>0</v>
      </c>
      <c r="D443" s="1512">
        <f>'F5 ESTUDIANTES PREVENCIÓN'!G436</f>
        <v>0</v>
      </c>
      <c r="E443" s="1504">
        <f>'F5 ESTUDIANTES PREVENCIÓN'!K436</f>
        <v>0</v>
      </c>
      <c r="F443" s="1504">
        <f>'F5 ESTUDIANTES PREVENCIÓN'!J436</f>
        <v>0</v>
      </c>
      <c r="G443" s="1513">
        <f>'F5 ESTUDIANTES PREVENCIÓN'!L436</f>
        <v>0</v>
      </c>
      <c r="H443" s="1504">
        <f>'F5 ESTUDIANTES PREVENCIÓN'!M436</f>
        <v>0</v>
      </c>
      <c r="I443" s="1514">
        <f>'F5 ESTUDIANTES PREVENCIÓN'!N436</f>
        <v>0</v>
      </c>
      <c r="J443" s="1514">
        <f>'F5 ESTUDIANTES PREVENCIÓN'!O436</f>
        <v>0</v>
      </c>
      <c r="K443" s="1514">
        <f>'F5 ESTUDIANTES PREVENCIÓN'!P436</f>
        <v>0</v>
      </c>
      <c r="L443" s="1515">
        <f>'F5 ESTUDIANTES PREVENCIÓN'!Q436</f>
        <v>0</v>
      </c>
      <c r="M443" s="1511">
        <f>'F5 ESTUDIANTES PREVENCIÓN'!R436</f>
        <v>0</v>
      </c>
      <c r="N443" s="1504">
        <f>'F5 ESTUDIANTES PREVENCIÓN'!T436</f>
        <v>0</v>
      </c>
      <c r="O443" s="1504">
        <f>'F5 ESTUDIANTES PREVENCIÓN'!U436</f>
        <v>0</v>
      </c>
      <c r="P443" s="1504">
        <f>'F5 ESTUDIANTES PREVENCIÓN'!V436</f>
        <v>0</v>
      </c>
      <c r="Q443" s="1504">
        <f>'F5 ESTUDIANTES PREVENCIÓN'!AU436</f>
        <v>0</v>
      </c>
      <c r="R443" s="1516"/>
      <c r="S443" s="1517"/>
      <c r="T443" s="1516"/>
      <c r="U443" s="1518"/>
      <c r="V443" s="1516"/>
      <c r="W443" s="1516"/>
      <c r="X443" s="1516"/>
      <c r="Y443" s="1516"/>
      <c r="Z443" s="1516"/>
      <c r="AA443" s="1516"/>
      <c r="AB443" s="1516"/>
      <c r="AC443" s="1516"/>
      <c r="AD443" s="1516"/>
      <c r="AE443" s="1516"/>
      <c r="AF443" s="1516"/>
      <c r="AG443" s="1516"/>
      <c r="AH443" s="1516"/>
      <c r="AI443" s="1516"/>
      <c r="AJ443" s="1516"/>
      <c r="AK443" s="1516"/>
      <c r="AL443" s="1516"/>
      <c r="AM443" s="1516"/>
      <c r="AN443" s="1516"/>
      <c r="AO443" s="1519">
        <f t="shared" si="55"/>
        <v>0</v>
      </c>
      <c r="AP443" s="1519">
        <f t="shared" si="60"/>
        <v>0</v>
      </c>
      <c r="AQ443" s="1520" t="str">
        <f t="shared" si="56"/>
        <v/>
      </c>
      <c r="AR443" s="1519">
        <f t="shared" si="57"/>
        <v>0</v>
      </c>
      <c r="AS443" s="1519">
        <f t="shared" si="61"/>
        <v>0</v>
      </c>
      <c r="AT443" s="1520" t="str">
        <f t="shared" si="58"/>
        <v/>
      </c>
      <c r="AU443" s="1519">
        <f t="shared" si="62"/>
        <v>0</v>
      </c>
      <c r="AV443" s="1519">
        <f t="shared" si="63"/>
        <v>0</v>
      </c>
      <c r="AW443" s="1520" t="str">
        <f t="shared" si="59"/>
        <v/>
      </c>
      <c r="AX443" s="1521"/>
      <c r="BC443" s="417"/>
      <c r="BD443" s="417"/>
      <c r="BE443" s="417"/>
      <c r="BF443" s="417"/>
      <c r="BG443" s="417"/>
      <c r="BH443" s="417"/>
      <c r="BI443" s="417"/>
      <c r="BJ443" s="417"/>
    </row>
    <row r="444" spans="1:62" s="418" customFormat="1" ht="13.5" hidden="1" customHeight="1">
      <c r="A444" s="1504">
        <f>'F5 ESTUDIANTES PREVENCIÓN'!D437</f>
        <v>0</v>
      </c>
      <c r="B444" s="1504">
        <f>'F5 ESTUDIANTES PREVENCIÓN'!A437</f>
        <v>0</v>
      </c>
      <c r="C444" s="1511">
        <f>'F5 ESTUDIANTES PREVENCIÓN'!F437</f>
        <v>0</v>
      </c>
      <c r="D444" s="1512">
        <f>'F5 ESTUDIANTES PREVENCIÓN'!G437</f>
        <v>0</v>
      </c>
      <c r="E444" s="1504">
        <f>'F5 ESTUDIANTES PREVENCIÓN'!K437</f>
        <v>0</v>
      </c>
      <c r="F444" s="1504">
        <f>'F5 ESTUDIANTES PREVENCIÓN'!J437</f>
        <v>0</v>
      </c>
      <c r="G444" s="1513">
        <f>'F5 ESTUDIANTES PREVENCIÓN'!L437</f>
        <v>0</v>
      </c>
      <c r="H444" s="1504">
        <f>'F5 ESTUDIANTES PREVENCIÓN'!M437</f>
        <v>0</v>
      </c>
      <c r="I444" s="1514">
        <f>'F5 ESTUDIANTES PREVENCIÓN'!N437</f>
        <v>0</v>
      </c>
      <c r="J444" s="1514">
        <f>'F5 ESTUDIANTES PREVENCIÓN'!O437</f>
        <v>0</v>
      </c>
      <c r="K444" s="1514">
        <f>'F5 ESTUDIANTES PREVENCIÓN'!P437</f>
        <v>0</v>
      </c>
      <c r="L444" s="1515">
        <f>'F5 ESTUDIANTES PREVENCIÓN'!Q437</f>
        <v>0</v>
      </c>
      <c r="M444" s="1511">
        <f>'F5 ESTUDIANTES PREVENCIÓN'!R437</f>
        <v>0</v>
      </c>
      <c r="N444" s="1504">
        <f>'F5 ESTUDIANTES PREVENCIÓN'!T437</f>
        <v>0</v>
      </c>
      <c r="O444" s="1504">
        <f>'F5 ESTUDIANTES PREVENCIÓN'!U437</f>
        <v>0</v>
      </c>
      <c r="P444" s="1504">
        <f>'F5 ESTUDIANTES PREVENCIÓN'!V437</f>
        <v>0</v>
      </c>
      <c r="Q444" s="1504">
        <f>'F5 ESTUDIANTES PREVENCIÓN'!AU437</f>
        <v>0</v>
      </c>
      <c r="R444" s="1516"/>
      <c r="S444" s="1517"/>
      <c r="T444" s="1516"/>
      <c r="U444" s="1518"/>
      <c r="V444" s="1516"/>
      <c r="W444" s="1516"/>
      <c r="X444" s="1516"/>
      <c r="Y444" s="1516"/>
      <c r="Z444" s="1516"/>
      <c r="AA444" s="1516"/>
      <c r="AB444" s="1516"/>
      <c r="AC444" s="1516"/>
      <c r="AD444" s="1516"/>
      <c r="AE444" s="1516"/>
      <c r="AF444" s="1516"/>
      <c r="AG444" s="1516"/>
      <c r="AH444" s="1516"/>
      <c r="AI444" s="1516"/>
      <c r="AJ444" s="1516"/>
      <c r="AK444" s="1516"/>
      <c r="AL444" s="1516"/>
      <c r="AM444" s="1516"/>
      <c r="AN444" s="1516"/>
      <c r="AO444" s="1519">
        <f t="shared" si="55"/>
        <v>0</v>
      </c>
      <c r="AP444" s="1519">
        <f t="shared" si="60"/>
        <v>0</v>
      </c>
      <c r="AQ444" s="1520" t="str">
        <f t="shared" si="56"/>
        <v/>
      </c>
      <c r="AR444" s="1519">
        <f t="shared" si="57"/>
        <v>0</v>
      </c>
      <c r="AS444" s="1519">
        <f t="shared" si="61"/>
        <v>0</v>
      </c>
      <c r="AT444" s="1520" t="str">
        <f t="shared" si="58"/>
        <v/>
      </c>
      <c r="AU444" s="1519">
        <f t="shared" si="62"/>
        <v>0</v>
      </c>
      <c r="AV444" s="1519">
        <f t="shared" si="63"/>
        <v>0</v>
      </c>
      <c r="AW444" s="1520" t="str">
        <f t="shared" si="59"/>
        <v/>
      </c>
      <c r="AX444" s="1521"/>
      <c r="BC444" s="417"/>
      <c r="BD444" s="417"/>
      <c r="BE444" s="417"/>
      <c r="BF444" s="417"/>
      <c r="BG444" s="417"/>
      <c r="BH444" s="417"/>
      <c r="BI444" s="417"/>
      <c r="BJ444" s="417"/>
    </row>
    <row r="445" spans="1:62" s="418" customFormat="1" ht="13.5" hidden="1" customHeight="1">
      <c r="A445" s="1504">
        <f>'F5 ESTUDIANTES PREVENCIÓN'!D438</f>
        <v>0</v>
      </c>
      <c r="B445" s="1504">
        <f>'F5 ESTUDIANTES PREVENCIÓN'!A438</f>
        <v>0</v>
      </c>
      <c r="C445" s="1511">
        <f>'F5 ESTUDIANTES PREVENCIÓN'!F438</f>
        <v>0</v>
      </c>
      <c r="D445" s="1512">
        <f>'F5 ESTUDIANTES PREVENCIÓN'!G438</f>
        <v>0</v>
      </c>
      <c r="E445" s="1504">
        <f>'F5 ESTUDIANTES PREVENCIÓN'!K438</f>
        <v>0</v>
      </c>
      <c r="F445" s="1504">
        <f>'F5 ESTUDIANTES PREVENCIÓN'!J438</f>
        <v>0</v>
      </c>
      <c r="G445" s="1513">
        <f>'F5 ESTUDIANTES PREVENCIÓN'!L438</f>
        <v>0</v>
      </c>
      <c r="H445" s="1504">
        <f>'F5 ESTUDIANTES PREVENCIÓN'!M438</f>
        <v>0</v>
      </c>
      <c r="I445" s="1514">
        <f>'F5 ESTUDIANTES PREVENCIÓN'!N438</f>
        <v>0</v>
      </c>
      <c r="J445" s="1514">
        <f>'F5 ESTUDIANTES PREVENCIÓN'!O438</f>
        <v>0</v>
      </c>
      <c r="K445" s="1514">
        <f>'F5 ESTUDIANTES PREVENCIÓN'!P438</f>
        <v>0</v>
      </c>
      <c r="L445" s="1515">
        <f>'F5 ESTUDIANTES PREVENCIÓN'!Q438</f>
        <v>0</v>
      </c>
      <c r="M445" s="1511">
        <f>'F5 ESTUDIANTES PREVENCIÓN'!R438</f>
        <v>0</v>
      </c>
      <c r="N445" s="1504">
        <f>'F5 ESTUDIANTES PREVENCIÓN'!T438</f>
        <v>0</v>
      </c>
      <c r="O445" s="1504">
        <f>'F5 ESTUDIANTES PREVENCIÓN'!U438</f>
        <v>0</v>
      </c>
      <c r="P445" s="1504">
        <f>'F5 ESTUDIANTES PREVENCIÓN'!V438</f>
        <v>0</v>
      </c>
      <c r="Q445" s="1504">
        <f>'F5 ESTUDIANTES PREVENCIÓN'!AU438</f>
        <v>0</v>
      </c>
      <c r="R445" s="1516"/>
      <c r="S445" s="1517"/>
      <c r="T445" s="1516"/>
      <c r="U445" s="1518"/>
      <c r="V445" s="1516"/>
      <c r="W445" s="1516"/>
      <c r="X445" s="1516"/>
      <c r="Y445" s="1516"/>
      <c r="Z445" s="1516"/>
      <c r="AA445" s="1516"/>
      <c r="AB445" s="1516"/>
      <c r="AC445" s="1516"/>
      <c r="AD445" s="1516"/>
      <c r="AE445" s="1516"/>
      <c r="AF445" s="1516"/>
      <c r="AG445" s="1516"/>
      <c r="AH445" s="1516"/>
      <c r="AI445" s="1516"/>
      <c r="AJ445" s="1516"/>
      <c r="AK445" s="1516"/>
      <c r="AL445" s="1516"/>
      <c r="AM445" s="1516"/>
      <c r="AN445" s="1516"/>
      <c r="AO445" s="1519">
        <f t="shared" si="55"/>
        <v>0</v>
      </c>
      <c r="AP445" s="1519">
        <f t="shared" si="60"/>
        <v>0</v>
      </c>
      <c r="AQ445" s="1520" t="str">
        <f t="shared" si="56"/>
        <v/>
      </c>
      <c r="AR445" s="1519">
        <f t="shared" si="57"/>
        <v>0</v>
      </c>
      <c r="AS445" s="1519">
        <f t="shared" si="61"/>
        <v>0</v>
      </c>
      <c r="AT445" s="1520" t="str">
        <f t="shared" si="58"/>
        <v/>
      </c>
      <c r="AU445" s="1519">
        <f t="shared" si="62"/>
        <v>0</v>
      </c>
      <c r="AV445" s="1519">
        <f t="shared" si="63"/>
        <v>0</v>
      </c>
      <c r="AW445" s="1520" t="str">
        <f t="shared" si="59"/>
        <v/>
      </c>
      <c r="AX445" s="1521"/>
      <c r="BC445" s="417"/>
      <c r="BD445" s="417"/>
      <c r="BE445" s="417"/>
      <c r="BF445" s="417"/>
      <c r="BG445" s="417"/>
      <c r="BH445" s="417"/>
      <c r="BI445" s="417"/>
      <c r="BJ445" s="417"/>
    </row>
    <row r="446" spans="1:62" s="418" customFormat="1" ht="13.5" hidden="1" customHeight="1">
      <c r="A446" s="1504">
        <f>'F5 ESTUDIANTES PREVENCIÓN'!D439</f>
        <v>0</v>
      </c>
      <c r="B446" s="1504">
        <f>'F5 ESTUDIANTES PREVENCIÓN'!A439</f>
        <v>0</v>
      </c>
      <c r="C446" s="1511">
        <f>'F5 ESTUDIANTES PREVENCIÓN'!F439</f>
        <v>0</v>
      </c>
      <c r="D446" s="1512">
        <f>'F5 ESTUDIANTES PREVENCIÓN'!G439</f>
        <v>0</v>
      </c>
      <c r="E446" s="1504">
        <f>'F5 ESTUDIANTES PREVENCIÓN'!K439</f>
        <v>0</v>
      </c>
      <c r="F446" s="1504">
        <f>'F5 ESTUDIANTES PREVENCIÓN'!J439</f>
        <v>0</v>
      </c>
      <c r="G446" s="1513">
        <f>'F5 ESTUDIANTES PREVENCIÓN'!L439</f>
        <v>0</v>
      </c>
      <c r="H446" s="1504">
        <f>'F5 ESTUDIANTES PREVENCIÓN'!M439</f>
        <v>0</v>
      </c>
      <c r="I446" s="1514">
        <f>'F5 ESTUDIANTES PREVENCIÓN'!N439</f>
        <v>0</v>
      </c>
      <c r="J446" s="1514">
        <f>'F5 ESTUDIANTES PREVENCIÓN'!O439</f>
        <v>0</v>
      </c>
      <c r="K446" s="1514">
        <f>'F5 ESTUDIANTES PREVENCIÓN'!P439</f>
        <v>0</v>
      </c>
      <c r="L446" s="1515">
        <f>'F5 ESTUDIANTES PREVENCIÓN'!Q439</f>
        <v>0</v>
      </c>
      <c r="M446" s="1511">
        <f>'F5 ESTUDIANTES PREVENCIÓN'!R439</f>
        <v>0</v>
      </c>
      <c r="N446" s="1504">
        <f>'F5 ESTUDIANTES PREVENCIÓN'!T439</f>
        <v>0</v>
      </c>
      <c r="O446" s="1504">
        <f>'F5 ESTUDIANTES PREVENCIÓN'!U439</f>
        <v>0</v>
      </c>
      <c r="P446" s="1504">
        <f>'F5 ESTUDIANTES PREVENCIÓN'!V439</f>
        <v>0</v>
      </c>
      <c r="Q446" s="1504">
        <f>'F5 ESTUDIANTES PREVENCIÓN'!AU439</f>
        <v>0</v>
      </c>
      <c r="R446" s="1516"/>
      <c r="S446" s="1517"/>
      <c r="T446" s="1516"/>
      <c r="U446" s="1518"/>
      <c r="V446" s="1516"/>
      <c r="W446" s="1516"/>
      <c r="X446" s="1516"/>
      <c r="Y446" s="1516"/>
      <c r="Z446" s="1516"/>
      <c r="AA446" s="1516"/>
      <c r="AB446" s="1516"/>
      <c r="AC446" s="1516"/>
      <c r="AD446" s="1516"/>
      <c r="AE446" s="1516"/>
      <c r="AF446" s="1516"/>
      <c r="AG446" s="1516"/>
      <c r="AH446" s="1516"/>
      <c r="AI446" s="1516"/>
      <c r="AJ446" s="1516"/>
      <c r="AK446" s="1516"/>
      <c r="AL446" s="1516"/>
      <c r="AM446" s="1516"/>
      <c r="AN446" s="1516"/>
      <c r="AO446" s="1519">
        <f t="shared" si="55"/>
        <v>0</v>
      </c>
      <c r="AP446" s="1519">
        <f t="shared" si="60"/>
        <v>0</v>
      </c>
      <c r="AQ446" s="1520" t="str">
        <f t="shared" si="56"/>
        <v/>
      </c>
      <c r="AR446" s="1519">
        <f t="shared" si="57"/>
        <v>0</v>
      </c>
      <c r="AS446" s="1519">
        <f t="shared" si="61"/>
        <v>0</v>
      </c>
      <c r="AT446" s="1520" t="str">
        <f t="shared" si="58"/>
        <v/>
      </c>
      <c r="AU446" s="1519">
        <f t="shared" si="62"/>
        <v>0</v>
      </c>
      <c r="AV446" s="1519">
        <f t="shared" si="63"/>
        <v>0</v>
      </c>
      <c r="AW446" s="1520" t="str">
        <f t="shared" si="59"/>
        <v/>
      </c>
      <c r="AX446" s="1521"/>
      <c r="BC446" s="417"/>
      <c r="BD446" s="417"/>
      <c r="BE446" s="417"/>
      <c r="BF446" s="417"/>
      <c r="BG446" s="417"/>
      <c r="BH446" s="417"/>
      <c r="BI446" s="417"/>
      <c r="BJ446" s="417"/>
    </row>
    <row r="447" spans="1:62" s="418" customFormat="1" ht="13.5" hidden="1" customHeight="1">
      <c r="A447" s="1504">
        <f>'F5 ESTUDIANTES PREVENCIÓN'!D440</f>
        <v>0</v>
      </c>
      <c r="B447" s="1504">
        <f>'F5 ESTUDIANTES PREVENCIÓN'!A440</f>
        <v>0</v>
      </c>
      <c r="C447" s="1511">
        <f>'F5 ESTUDIANTES PREVENCIÓN'!F440</f>
        <v>0</v>
      </c>
      <c r="D447" s="1512">
        <f>'F5 ESTUDIANTES PREVENCIÓN'!G440</f>
        <v>0</v>
      </c>
      <c r="E447" s="1504">
        <f>'F5 ESTUDIANTES PREVENCIÓN'!K440</f>
        <v>0</v>
      </c>
      <c r="F447" s="1504">
        <f>'F5 ESTUDIANTES PREVENCIÓN'!J440</f>
        <v>0</v>
      </c>
      <c r="G447" s="1513">
        <f>'F5 ESTUDIANTES PREVENCIÓN'!L440</f>
        <v>0</v>
      </c>
      <c r="H447" s="1504">
        <f>'F5 ESTUDIANTES PREVENCIÓN'!M440</f>
        <v>0</v>
      </c>
      <c r="I447" s="1514">
        <f>'F5 ESTUDIANTES PREVENCIÓN'!N440</f>
        <v>0</v>
      </c>
      <c r="J447" s="1514">
        <f>'F5 ESTUDIANTES PREVENCIÓN'!O440</f>
        <v>0</v>
      </c>
      <c r="K447" s="1514">
        <f>'F5 ESTUDIANTES PREVENCIÓN'!P440</f>
        <v>0</v>
      </c>
      <c r="L447" s="1515">
        <f>'F5 ESTUDIANTES PREVENCIÓN'!Q440</f>
        <v>0</v>
      </c>
      <c r="M447" s="1511">
        <f>'F5 ESTUDIANTES PREVENCIÓN'!R440</f>
        <v>0</v>
      </c>
      <c r="N447" s="1504">
        <f>'F5 ESTUDIANTES PREVENCIÓN'!T440</f>
        <v>0</v>
      </c>
      <c r="O447" s="1504">
        <f>'F5 ESTUDIANTES PREVENCIÓN'!U440</f>
        <v>0</v>
      </c>
      <c r="P447" s="1504">
        <f>'F5 ESTUDIANTES PREVENCIÓN'!V440</f>
        <v>0</v>
      </c>
      <c r="Q447" s="1504">
        <f>'F5 ESTUDIANTES PREVENCIÓN'!AU440</f>
        <v>0</v>
      </c>
      <c r="R447" s="1516"/>
      <c r="S447" s="1517"/>
      <c r="T447" s="1516"/>
      <c r="U447" s="1518"/>
      <c r="V447" s="1516"/>
      <c r="W447" s="1516"/>
      <c r="X447" s="1516"/>
      <c r="Y447" s="1516"/>
      <c r="Z447" s="1516"/>
      <c r="AA447" s="1516"/>
      <c r="AB447" s="1516"/>
      <c r="AC447" s="1516"/>
      <c r="AD447" s="1516"/>
      <c r="AE447" s="1516"/>
      <c r="AF447" s="1516"/>
      <c r="AG447" s="1516"/>
      <c r="AH447" s="1516"/>
      <c r="AI447" s="1516"/>
      <c r="AJ447" s="1516"/>
      <c r="AK447" s="1516"/>
      <c r="AL447" s="1516"/>
      <c r="AM447" s="1516"/>
      <c r="AN447" s="1516"/>
      <c r="AO447" s="1519">
        <f t="shared" si="55"/>
        <v>0</v>
      </c>
      <c r="AP447" s="1519">
        <f t="shared" si="60"/>
        <v>0</v>
      </c>
      <c r="AQ447" s="1520" t="str">
        <f t="shared" si="56"/>
        <v/>
      </c>
      <c r="AR447" s="1519">
        <f t="shared" si="57"/>
        <v>0</v>
      </c>
      <c r="AS447" s="1519">
        <f t="shared" si="61"/>
        <v>0</v>
      </c>
      <c r="AT447" s="1520" t="str">
        <f t="shared" si="58"/>
        <v/>
      </c>
      <c r="AU447" s="1519">
        <f t="shared" si="62"/>
        <v>0</v>
      </c>
      <c r="AV447" s="1519">
        <f t="shared" si="63"/>
        <v>0</v>
      </c>
      <c r="AW447" s="1520" t="str">
        <f t="shared" si="59"/>
        <v/>
      </c>
      <c r="AX447" s="1521"/>
      <c r="BC447" s="417"/>
      <c r="BD447" s="417"/>
      <c r="BE447" s="417"/>
      <c r="BF447" s="417"/>
      <c r="BG447" s="417"/>
      <c r="BH447" s="417"/>
      <c r="BI447" s="417"/>
      <c r="BJ447" s="417"/>
    </row>
    <row r="448" spans="1:62" s="418" customFormat="1" ht="13.5" hidden="1" customHeight="1">
      <c r="A448" s="1504">
        <f>'F5 ESTUDIANTES PREVENCIÓN'!D441</f>
        <v>0</v>
      </c>
      <c r="B448" s="1504">
        <f>'F5 ESTUDIANTES PREVENCIÓN'!A441</f>
        <v>0</v>
      </c>
      <c r="C448" s="1511">
        <f>'F5 ESTUDIANTES PREVENCIÓN'!F441</f>
        <v>0</v>
      </c>
      <c r="D448" s="1512">
        <f>'F5 ESTUDIANTES PREVENCIÓN'!G441</f>
        <v>0</v>
      </c>
      <c r="E448" s="1504">
        <f>'F5 ESTUDIANTES PREVENCIÓN'!K441</f>
        <v>0</v>
      </c>
      <c r="F448" s="1504">
        <f>'F5 ESTUDIANTES PREVENCIÓN'!J441</f>
        <v>0</v>
      </c>
      <c r="G448" s="1513">
        <f>'F5 ESTUDIANTES PREVENCIÓN'!L441</f>
        <v>0</v>
      </c>
      <c r="H448" s="1504">
        <f>'F5 ESTUDIANTES PREVENCIÓN'!M441</f>
        <v>0</v>
      </c>
      <c r="I448" s="1514">
        <f>'F5 ESTUDIANTES PREVENCIÓN'!N441</f>
        <v>0</v>
      </c>
      <c r="J448" s="1514">
        <f>'F5 ESTUDIANTES PREVENCIÓN'!O441</f>
        <v>0</v>
      </c>
      <c r="K448" s="1514">
        <f>'F5 ESTUDIANTES PREVENCIÓN'!P441</f>
        <v>0</v>
      </c>
      <c r="L448" s="1515">
        <f>'F5 ESTUDIANTES PREVENCIÓN'!Q441</f>
        <v>0</v>
      </c>
      <c r="M448" s="1511">
        <f>'F5 ESTUDIANTES PREVENCIÓN'!R441</f>
        <v>0</v>
      </c>
      <c r="N448" s="1504">
        <f>'F5 ESTUDIANTES PREVENCIÓN'!T441</f>
        <v>0</v>
      </c>
      <c r="O448" s="1504">
        <f>'F5 ESTUDIANTES PREVENCIÓN'!U441</f>
        <v>0</v>
      </c>
      <c r="P448" s="1504">
        <f>'F5 ESTUDIANTES PREVENCIÓN'!V441</f>
        <v>0</v>
      </c>
      <c r="Q448" s="1504">
        <f>'F5 ESTUDIANTES PREVENCIÓN'!AU441</f>
        <v>0</v>
      </c>
      <c r="R448" s="1516"/>
      <c r="S448" s="1517"/>
      <c r="T448" s="1516"/>
      <c r="U448" s="1518"/>
      <c r="V448" s="1516"/>
      <c r="W448" s="1516"/>
      <c r="X448" s="1516"/>
      <c r="Y448" s="1516"/>
      <c r="Z448" s="1516"/>
      <c r="AA448" s="1516"/>
      <c r="AB448" s="1516"/>
      <c r="AC448" s="1516"/>
      <c r="AD448" s="1516"/>
      <c r="AE448" s="1516"/>
      <c r="AF448" s="1516"/>
      <c r="AG448" s="1516"/>
      <c r="AH448" s="1516"/>
      <c r="AI448" s="1516"/>
      <c r="AJ448" s="1516"/>
      <c r="AK448" s="1516"/>
      <c r="AL448" s="1516"/>
      <c r="AM448" s="1516"/>
      <c r="AN448" s="1516"/>
      <c r="AO448" s="1519">
        <f t="shared" si="55"/>
        <v>0</v>
      </c>
      <c r="AP448" s="1519">
        <f t="shared" si="60"/>
        <v>0</v>
      </c>
      <c r="AQ448" s="1520" t="str">
        <f t="shared" si="56"/>
        <v/>
      </c>
      <c r="AR448" s="1519">
        <f t="shared" si="57"/>
        <v>0</v>
      </c>
      <c r="AS448" s="1519">
        <f t="shared" si="61"/>
        <v>0</v>
      </c>
      <c r="AT448" s="1520" t="str">
        <f t="shared" si="58"/>
        <v/>
      </c>
      <c r="AU448" s="1519">
        <f t="shared" si="62"/>
        <v>0</v>
      </c>
      <c r="AV448" s="1519">
        <f t="shared" si="63"/>
        <v>0</v>
      </c>
      <c r="AW448" s="1520" t="str">
        <f t="shared" si="59"/>
        <v/>
      </c>
      <c r="AX448" s="1521"/>
      <c r="BC448" s="417"/>
      <c r="BD448" s="417"/>
      <c r="BE448" s="417"/>
      <c r="BF448" s="417"/>
      <c r="BG448" s="417"/>
      <c r="BH448" s="417"/>
      <c r="BI448" s="417"/>
      <c r="BJ448" s="417"/>
    </row>
    <row r="449" spans="1:62" s="418" customFormat="1" ht="13.5" hidden="1" customHeight="1">
      <c r="A449" s="1504">
        <f>'F5 ESTUDIANTES PREVENCIÓN'!D442</f>
        <v>0</v>
      </c>
      <c r="B449" s="1504">
        <f>'F5 ESTUDIANTES PREVENCIÓN'!A442</f>
        <v>0</v>
      </c>
      <c r="C449" s="1511">
        <f>'F5 ESTUDIANTES PREVENCIÓN'!F442</f>
        <v>0</v>
      </c>
      <c r="D449" s="1512">
        <f>'F5 ESTUDIANTES PREVENCIÓN'!G442</f>
        <v>0</v>
      </c>
      <c r="E449" s="1504">
        <f>'F5 ESTUDIANTES PREVENCIÓN'!K442</f>
        <v>0</v>
      </c>
      <c r="F449" s="1504">
        <f>'F5 ESTUDIANTES PREVENCIÓN'!J442</f>
        <v>0</v>
      </c>
      <c r="G449" s="1513">
        <f>'F5 ESTUDIANTES PREVENCIÓN'!L442</f>
        <v>0</v>
      </c>
      <c r="H449" s="1504">
        <f>'F5 ESTUDIANTES PREVENCIÓN'!M442</f>
        <v>0</v>
      </c>
      <c r="I449" s="1514">
        <f>'F5 ESTUDIANTES PREVENCIÓN'!N442</f>
        <v>0</v>
      </c>
      <c r="J449" s="1514">
        <f>'F5 ESTUDIANTES PREVENCIÓN'!O442</f>
        <v>0</v>
      </c>
      <c r="K449" s="1514">
        <f>'F5 ESTUDIANTES PREVENCIÓN'!P442</f>
        <v>0</v>
      </c>
      <c r="L449" s="1515">
        <f>'F5 ESTUDIANTES PREVENCIÓN'!Q442</f>
        <v>0</v>
      </c>
      <c r="M449" s="1511">
        <f>'F5 ESTUDIANTES PREVENCIÓN'!R442</f>
        <v>0</v>
      </c>
      <c r="N449" s="1504">
        <f>'F5 ESTUDIANTES PREVENCIÓN'!T442</f>
        <v>0</v>
      </c>
      <c r="O449" s="1504">
        <f>'F5 ESTUDIANTES PREVENCIÓN'!U442</f>
        <v>0</v>
      </c>
      <c r="P449" s="1504">
        <f>'F5 ESTUDIANTES PREVENCIÓN'!V442</f>
        <v>0</v>
      </c>
      <c r="Q449" s="1504">
        <f>'F5 ESTUDIANTES PREVENCIÓN'!AU442</f>
        <v>0</v>
      </c>
      <c r="R449" s="1516"/>
      <c r="S449" s="1517"/>
      <c r="T449" s="1516"/>
      <c r="U449" s="1518"/>
      <c r="V449" s="1516"/>
      <c r="W449" s="1516"/>
      <c r="X449" s="1516"/>
      <c r="Y449" s="1516"/>
      <c r="Z449" s="1516"/>
      <c r="AA449" s="1516"/>
      <c r="AB449" s="1516"/>
      <c r="AC449" s="1516"/>
      <c r="AD449" s="1516"/>
      <c r="AE449" s="1516"/>
      <c r="AF449" s="1516"/>
      <c r="AG449" s="1516"/>
      <c r="AH449" s="1516"/>
      <c r="AI449" s="1516"/>
      <c r="AJ449" s="1516"/>
      <c r="AK449" s="1516"/>
      <c r="AL449" s="1516"/>
      <c r="AM449" s="1516"/>
      <c r="AN449" s="1516"/>
      <c r="AO449" s="1519">
        <f t="shared" si="55"/>
        <v>0</v>
      </c>
      <c r="AP449" s="1519">
        <f t="shared" si="60"/>
        <v>0</v>
      </c>
      <c r="AQ449" s="1520" t="str">
        <f t="shared" si="56"/>
        <v/>
      </c>
      <c r="AR449" s="1519">
        <f t="shared" si="57"/>
        <v>0</v>
      </c>
      <c r="AS449" s="1519">
        <f t="shared" si="61"/>
        <v>0</v>
      </c>
      <c r="AT449" s="1520" t="str">
        <f t="shared" si="58"/>
        <v/>
      </c>
      <c r="AU449" s="1519">
        <f t="shared" si="62"/>
        <v>0</v>
      </c>
      <c r="AV449" s="1519">
        <f t="shared" si="63"/>
        <v>0</v>
      </c>
      <c r="AW449" s="1520" t="str">
        <f t="shared" si="59"/>
        <v/>
      </c>
      <c r="AX449" s="1521"/>
      <c r="BC449" s="417"/>
      <c r="BD449" s="417"/>
      <c r="BE449" s="417"/>
      <c r="BF449" s="417"/>
      <c r="BG449" s="417"/>
      <c r="BH449" s="417"/>
      <c r="BI449" s="417"/>
      <c r="BJ449" s="417"/>
    </row>
    <row r="450" spans="1:62" s="418" customFormat="1" ht="13.5" hidden="1" customHeight="1">
      <c r="A450" s="1504">
        <f>'F5 ESTUDIANTES PREVENCIÓN'!D443</f>
        <v>0</v>
      </c>
      <c r="B450" s="1504">
        <f>'F5 ESTUDIANTES PREVENCIÓN'!A443</f>
        <v>0</v>
      </c>
      <c r="C450" s="1511">
        <f>'F5 ESTUDIANTES PREVENCIÓN'!F443</f>
        <v>0</v>
      </c>
      <c r="D450" s="1512">
        <f>'F5 ESTUDIANTES PREVENCIÓN'!G443</f>
        <v>0</v>
      </c>
      <c r="E450" s="1504">
        <f>'F5 ESTUDIANTES PREVENCIÓN'!K443</f>
        <v>0</v>
      </c>
      <c r="F450" s="1504">
        <f>'F5 ESTUDIANTES PREVENCIÓN'!J443</f>
        <v>0</v>
      </c>
      <c r="G450" s="1513">
        <f>'F5 ESTUDIANTES PREVENCIÓN'!L443</f>
        <v>0</v>
      </c>
      <c r="H450" s="1504">
        <f>'F5 ESTUDIANTES PREVENCIÓN'!M443</f>
        <v>0</v>
      </c>
      <c r="I450" s="1514">
        <f>'F5 ESTUDIANTES PREVENCIÓN'!N443</f>
        <v>0</v>
      </c>
      <c r="J450" s="1514">
        <f>'F5 ESTUDIANTES PREVENCIÓN'!O443</f>
        <v>0</v>
      </c>
      <c r="K450" s="1514">
        <f>'F5 ESTUDIANTES PREVENCIÓN'!P443</f>
        <v>0</v>
      </c>
      <c r="L450" s="1515">
        <f>'F5 ESTUDIANTES PREVENCIÓN'!Q443</f>
        <v>0</v>
      </c>
      <c r="M450" s="1511">
        <f>'F5 ESTUDIANTES PREVENCIÓN'!R443</f>
        <v>0</v>
      </c>
      <c r="N450" s="1504">
        <f>'F5 ESTUDIANTES PREVENCIÓN'!T443</f>
        <v>0</v>
      </c>
      <c r="O450" s="1504">
        <f>'F5 ESTUDIANTES PREVENCIÓN'!U443</f>
        <v>0</v>
      </c>
      <c r="P450" s="1504">
        <f>'F5 ESTUDIANTES PREVENCIÓN'!V443</f>
        <v>0</v>
      </c>
      <c r="Q450" s="1504">
        <f>'F5 ESTUDIANTES PREVENCIÓN'!AU443</f>
        <v>0</v>
      </c>
      <c r="R450" s="1516"/>
      <c r="S450" s="1517"/>
      <c r="T450" s="1516"/>
      <c r="U450" s="1518"/>
      <c r="V450" s="1516"/>
      <c r="W450" s="1516"/>
      <c r="X450" s="1516"/>
      <c r="Y450" s="1516"/>
      <c r="Z450" s="1516"/>
      <c r="AA450" s="1516"/>
      <c r="AB450" s="1516"/>
      <c r="AC450" s="1516"/>
      <c r="AD450" s="1516"/>
      <c r="AE450" s="1516"/>
      <c r="AF450" s="1516"/>
      <c r="AG450" s="1516"/>
      <c r="AH450" s="1516"/>
      <c r="AI450" s="1516"/>
      <c r="AJ450" s="1516"/>
      <c r="AK450" s="1516"/>
      <c r="AL450" s="1516"/>
      <c r="AM450" s="1516"/>
      <c r="AN450" s="1516"/>
      <c r="AO450" s="1519">
        <f t="shared" si="55"/>
        <v>0</v>
      </c>
      <c r="AP450" s="1519">
        <f t="shared" si="60"/>
        <v>0</v>
      </c>
      <c r="AQ450" s="1520" t="str">
        <f t="shared" si="56"/>
        <v/>
      </c>
      <c r="AR450" s="1519">
        <f t="shared" si="57"/>
        <v>0</v>
      </c>
      <c r="AS450" s="1519">
        <f t="shared" si="61"/>
        <v>0</v>
      </c>
      <c r="AT450" s="1520" t="str">
        <f t="shared" si="58"/>
        <v/>
      </c>
      <c r="AU450" s="1519">
        <f t="shared" si="62"/>
        <v>0</v>
      </c>
      <c r="AV450" s="1519">
        <f t="shared" si="63"/>
        <v>0</v>
      </c>
      <c r="AW450" s="1520" t="str">
        <f t="shared" si="59"/>
        <v/>
      </c>
      <c r="AX450" s="1521"/>
      <c r="BC450" s="417"/>
      <c r="BD450" s="417"/>
      <c r="BE450" s="417"/>
      <c r="BF450" s="417"/>
      <c r="BG450" s="417"/>
      <c r="BH450" s="417"/>
      <c r="BI450" s="417"/>
      <c r="BJ450" s="417"/>
    </row>
    <row r="451" spans="1:62" s="418" customFormat="1" ht="13.5" hidden="1" customHeight="1">
      <c r="A451" s="1504">
        <f>'F5 ESTUDIANTES PREVENCIÓN'!D444</f>
        <v>0</v>
      </c>
      <c r="B451" s="1504">
        <f>'F5 ESTUDIANTES PREVENCIÓN'!A444</f>
        <v>0</v>
      </c>
      <c r="C451" s="1511">
        <f>'F5 ESTUDIANTES PREVENCIÓN'!F444</f>
        <v>0</v>
      </c>
      <c r="D451" s="1512">
        <f>'F5 ESTUDIANTES PREVENCIÓN'!G444</f>
        <v>0</v>
      </c>
      <c r="E451" s="1504">
        <f>'F5 ESTUDIANTES PREVENCIÓN'!K444</f>
        <v>0</v>
      </c>
      <c r="F451" s="1504">
        <f>'F5 ESTUDIANTES PREVENCIÓN'!J444</f>
        <v>0</v>
      </c>
      <c r="G451" s="1513">
        <f>'F5 ESTUDIANTES PREVENCIÓN'!L444</f>
        <v>0</v>
      </c>
      <c r="H451" s="1504">
        <f>'F5 ESTUDIANTES PREVENCIÓN'!M444</f>
        <v>0</v>
      </c>
      <c r="I451" s="1514">
        <f>'F5 ESTUDIANTES PREVENCIÓN'!N444</f>
        <v>0</v>
      </c>
      <c r="J451" s="1514">
        <f>'F5 ESTUDIANTES PREVENCIÓN'!O444</f>
        <v>0</v>
      </c>
      <c r="K451" s="1514">
        <f>'F5 ESTUDIANTES PREVENCIÓN'!P444</f>
        <v>0</v>
      </c>
      <c r="L451" s="1515">
        <f>'F5 ESTUDIANTES PREVENCIÓN'!Q444</f>
        <v>0</v>
      </c>
      <c r="M451" s="1511">
        <f>'F5 ESTUDIANTES PREVENCIÓN'!R444</f>
        <v>0</v>
      </c>
      <c r="N451" s="1504">
        <f>'F5 ESTUDIANTES PREVENCIÓN'!T444</f>
        <v>0</v>
      </c>
      <c r="O451" s="1504">
        <f>'F5 ESTUDIANTES PREVENCIÓN'!U444</f>
        <v>0</v>
      </c>
      <c r="P451" s="1504">
        <f>'F5 ESTUDIANTES PREVENCIÓN'!V444</f>
        <v>0</v>
      </c>
      <c r="Q451" s="1504">
        <f>'F5 ESTUDIANTES PREVENCIÓN'!AU444</f>
        <v>0</v>
      </c>
      <c r="R451" s="1516"/>
      <c r="S451" s="1517"/>
      <c r="T451" s="1516"/>
      <c r="U451" s="1518"/>
      <c r="V451" s="1516"/>
      <c r="W451" s="1516"/>
      <c r="X451" s="1516"/>
      <c r="Y451" s="1516"/>
      <c r="Z451" s="1516"/>
      <c r="AA451" s="1516"/>
      <c r="AB451" s="1516"/>
      <c r="AC451" s="1516"/>
      <c r="AD451" s="1516"/>
      <c r="AE451" s="1516"/>
      <c r="AF451" s="1516"/>
      <c r="AG451" s="1516"/>
      <c r="AH451" s="1516"/>
      <c r="AI451" s="1516"/>
      <c r="AJ451" s="1516"/>
      <c r="AK451" s="1516"/>
      <c r="AL451" s="1516"/>
      <c r="AM451" s="1516"/>
      <c r="AN451" s="1516"/>
      <c r="AO451" s="1519">
        <f t="shared" si="55"/>
        <v>0</v>
      </c>
      <c r="AP451" s="1519">
        <f t="shared" si="60"/>
        <v>0</v>
      </c>
      <c r="AQ451" s="1520" t="str">
        <f t="shared" si="56"/>
        <v/>
      </c>
      <c r="AR451" s="1519">
        <f t="shared" si="57"/>
        <v>0</v>
      </c>
      <c r="AS451" s="1519">
        <f t="shared" si="61"/>
        <v>0</v>
      </c>
      <c r="AT451" s="1520" t="str">
        <f t="shared" si="58"/>
        <v/>
      </c>
      <c r="AU451" s="1519">
        <f t="shared" si="62"/>
        <v>0</v>
      </c>
      <c r="AV451" s="1519">
        <f t="shared" si="63"/>
        <v>0</v>
      </c>
      <c r="AW451" s="1520" t="str">
        <f t="shared" si="59"/>
        <v/>
      </c>
      <c r="AX451" s="1521"/>
      <c r="BC451" s="417"/>
      <c r="BD451" s="417"/>
      <c r="BE451" s="417"/>
      <c r="BF451" s="417"/>
      <c r="BG451" s="417"/>
      <c r="BH451" s="417"/>
      <c r="BI451" s="417"/>
      <c r="BJ451" s="417"/>
    </row>
    <row r="452" spans="1:62" s="418" customFormat="1" ht="13.5" hidden="1" customHeight="1">
      <c r="A452" s="1504">
        <f>'F5 ESTUDIANTES PREVENCIÓN'!D445</f>
        <v>0</v>
      </c>
      <c r="B452" s="1504">
        <f>'F5 ESTUDIANTES PREVENCIÓN'!A445</f>
        <v>0</v>
      </c>
      <c r="C452" s="1511">
        <f>'F5 ESTUDIANTES PREVENCIÓN'!F445</f>
        <v>0</v>
      </c>
      <c r="D452" s="1512">
        <f>'F5 ESTUDIANTES PREVENCIÓN'!G445</f>
        <v>0</v>
      </c>
      <c r="E452" s="1504">
        <f>'F5 ESTUDIANTES PREVENCIÓN'!K445</f>
        <v>0</v>
      </c>
      <c r="F452" s="1504">
        <f>'F5 ESTUDIANTES PREVENCIÓN'!J445</f>
        <v>0</v>
      </c>
      <c r="G452" s="1513">
        <f>'F5 ESTUDIANTES PREVENCIÓN'!L445</f>
        <v>0</v>
      </c>
      <c r="H452" s="1504">
        <f>'F5 ESTUDIANTES PREVENCIÓN'!M445</f>
        <v>0</v>
      </c>
      <c r="I452" s="1514">
        <f>'F5 ESTUDIANTES PREVENCIÓN'!N445</f>
        <v>0</v>
      </c>
      <c r="J452" s="1514">
        <f>'F5 ESTUDIANTES PREVENCIÓN'!O445</f>
        <v>0</v>
      </c>
      <c r="K452" s="1514">
        <f>'F5 ESTUDIANTES PREVENCIÓN'!P445</f>
        <v>0</v>
      </c>
      <c r="L452" s="1515">
        <f>'F5 ESTUDIANTES PREVENCIÓN'!Q445</f>
        <v>0</v>
      </c>
      <c r="M452" s="1511">
        <f>'F5 ESTUDIANTES PREVENCIÓN'!R445</f>
        <v>0</v>
      </c>
      <c r="N452" s="1504">
        <f>'F5 ESTUDIANTES PREVENCIÓN'!T445</f>
        <v>0</v>
      </c>
      <c r="O452" s="1504">
        <f>'F5 ESTUDIANTES PREVENCIÓN'!U445</f>
        <v>0</v>
      </c>
      <c r="P452" s="1504">
        <f>'F5 ESTUDIANTES PREVENCIÓN'!V445</f>
        <v>0</v>
      </c>
      <c r="Q452" s="1504">
        <f>'F5 ESTUDIANTES PREVENCIÓN'!AU445</f>
        <v>0</v>
      </c>
      <c r="R452" s="1516"/>
      <c r="S452" s="1517"/>
      <c r="T452" s="1516"/>
      <c r="U452" s="1518"/>
      <c r="V452" s="1516"/>
      <c r="W452" s="1516"/>
      <c r="X452" s="1516"/>
      <c r="Y452" s="1516"/>
      <c r="Z452" s="1516"/>
      <c r="AA452" s="1516"/>
      <c r="AB452" s="1516"/>
      <c r="AC452" s="1516"/>
      <c r="AD452" s="1516"/>
      <c r="AE452" s="1516"/>
      <c r="AF452" s="1516"/>
      <c r="AG452" s="1516"/>
      <c r="AH452" s="1516"/>
      <c r="AI452" s="1516"/>
      <c r="AJ452" s="1516"/>
      <c r="AK452" s="1516"/>
      <c r="AL452" s="1516"/>
      <c r="AM452" s="1516"/>
      <c r="AN452" s="1516"/>
      <c r="AO452" s="1519">
        <f t="shared" si="55"/>
        <v>0</v>
      </c>
      <c r="AP452" s="1519">
        <f t="shared" si="60"/>
        <v>0</v>
      </c>
      <c r="AQ452" s="1520" t="str">
        <f t="shared" si="56"/>
        <v/>
      </c>
      <c r="AR452" s="1519">
        <f t="shared" si="57"/>
        <v>0</v>
      </c>
      <c r="AS452" s="1519">
        <f t="shared" si="61"/>
        <v>0</v>
      </c>
      <c r="AT452" s="1520" t="str">
        <f t="shared" si="58"/>
        <v/>
      </c>
      <c r="AU452" s="1519">
        <f t="shared" si="62"/>
        <v>0</v>
      </c>
      <c r="AV452" s="1519">
        <f t="shared" si="63"/>
        <v>0</v>
      </c>
      <c r="AW452" s="1520" t="str">
        <f t="shared" si="59"/>
        <v/>
      </c>
      <c r="AX452" s="1521"/>
      <c r="BC452" s="417"/>
      <c r="BD452" s="417"/>
      <c r="BE452" s="417"/>
      <c r="BF452" s="417"/>
      <c r="BG452" s="417"/>
      <c r="BH452" s="417"/>
      <c r="BI452" s="417"/>
      <c r="BJ452" s="417"/>
    </row>
    <row r="453" spans="1:62" s="418" customFormat="1" ht="13.5" hidden="1" customHeight="1">
      <c r="A453" s="1504">
        <f>'F5 ESTUDIANTES PREVENCIÓN'!D446</f>
        <v>0</v>
      </c>
      <c r="B453" s="1504">
        <f>'F5 ESTUDIANTES PREVENCIÓN'!A446</f>
        <v>0</v>
      </c>
      <c r="C453" s="1511">
        <f>'F5 ESTUDIANTES PREVENCIÓN'!F446</f>
        <v>0</v>
      </c>
      <c r="D453" s="1512">
        <f>'F5 ESTUDIANTES PREVENCIÓN'!G446</f>
        <v>0</v>
      </c>
      <c r="E453" s="1504">
        <f>'F5 ESTUDIANTES PREVENCIÓN'!K446</f>
        <v>0</v>
      </c>
      <c r="F453" s="1504">
        <f>'F5 ESTUDIANTES PREVENCIÓN'!J446</f>
        <v>0</v>
      </c>
      <c r="G453" s="1513">
        <f>'F5 ESTUDIANTES PREVENCIÓN'!L446</f>
        <v>0</v>
      </c>
      <c r="H453" s="1504">
        <f>'F5 ESTUDIANTES PREVENCIÓN'!M446</f>
        <v>0</v>
      </c>
      <c r="I453" s="1514">
        <f>'F5 ESTUDIANTES PREVENCIÓN'!N446</f>
        <v>0</v>
      </c>
      <c r="J453" s="1514">
        <f>'F5 ESTUDIANTES PREVENCIÓN'!O446</f>
        <v>0</v>
      </c>
      <c r="K453" s="1514">
        <f>'F5 ESTUDIANTES PREVENCIÓN'!P446</f>
        <v>0</v>
      </c>
      <c r="L453" s="1515">
        <f>'F5 ESTUDIANTES PREVENCIÓN'!Q446</f>
        <v>0</v>
      </c>
      <c r="M453" s="1511">
        <f>'F5 ESTUDIANTES PREVENCIÓN'!R446</f>
        <v>0</v>
      </c>
      <c r="N453" s="1504">
        <f>'F5 ESTUDIANTES PREVENCIÓN'!T446</f>
        <v>0</v>
      </c>
      <c r="O453" s="1504">
        <f>'F5 ESTUDIANTES PREVENCIÓN'!U446</f>
        <v>0</v>
      </c>
      <c r="P453" s="1504">
        <f>'F5 ESTUDIANTES PREVENCIÓN'!V446</f>
        <v>0</v>
      </c>
      <c r="Q453" s="1504">
        <f>'F5 ESTUDIANTES PREVENCIÓN'!AU446</f>
        <v>0</v>
      </c>
      <c r="R453" s="1516"/>
      <c r="S453" s="1517"/>
      <c r="T453" s="1516"/>
      <c r="U453" s="1518"/>
      <c r="V453" s="1516"/>
      <c r="W453" s="1516"/>
      <c r="X453" s="1516"/>
      <c r="Y453" s="1516"/>
      <c r="Z453" s="1516"/>
      <c r="AA453" s="1516"/>
      <c r="AB453" s="1516"/>
      <c r="AC453" s="1516"/>
      <c r="AD453" s="1516"/>
      <c r="AE453" s="1516"/>
      <c r="AF453" s="1516"/>
      <c r="AG453" s="1516"/>
      <c r="AH453" s="1516"/>
      <c r="AI453" s="1516"/>
      <c r="AJ453" s="1516"/>
      <c r="AK453" s="1516"/>
      <c r="AL453" s="1516"/>
      <c r="AM453" s="1516"/>
      <c r="AN453" s="1516"/>
      <c r="AO453" s="1519">
        <f t="shared" si="55"/>
        <v>0</v>
      </c>
      <c r="AP453" s="1519">
        <f t="shared" si="60"/>
        <v>0</v>
      </c>
      <c r="AQ453" s="1520" t="str">
        <f t="shared" si="56"/>
        <v/>
      </c>
      <c r="AR453" s="1519">
        <f t="shared" si="57"/>
        <v>0</v>
      </c>
      <c r="AS453" s="1519">
        <f t="shared" si="61"/>
        <v>0</v>
      </c>
      <c r="AT453" s="1520" t="str">
        <f t="shared" si="58"/>
        <v/>
      </c>
      <c r="AU453" s="1519">
        <f t="shared" si="62"/>
        <v>0</v>
      </c>
      <c r="AV453" s="1519">
        <f t="shared" si="63"/>
        <v>0</v>
      </c>
      <c r="AW453" s="1520" t="str">
        <f t="shared" si="59"/>
        <v/>
      </c>
      <c r="AX453" s="1521"/>
      <c r="BC453" s="417"/>
      <c r="BD453" s="417"/>
      <c r="BE453" s="417"/>
      <c r="BF453" s="417"/>
      <c r="BG453" s="417"/>
      <c r="BH453" s="417"/>
      <c r="BI453" s="417"/>
      <c r="BJ453" s="417"/>
    </row>
    <row r="454" spans="1:62" s="418" customFormat="1" ht="13.5" hidden="1" customHeight="1">
      <c r="A454" s="1504">
        <f>'F5 ESTUDIANTES PREVENCIÓN'!D447</f>
        <v>0</v>
      </c>
      <c r="B454" s="1504">
        <f>'F5 ESTUDIANTES PREVENCIÓN'!A447</f>
        <v>0</v>
      </c>
      <c r="C454" s="1511">
        <f>'F5 ESTUDIANTES PREVENCIÓN'!F447</f>
        <v>0</v>
      </c>
      <c r="D454" s="1512">
        <f>'F5 ESTUDIANTES PREVENCIÓN'!G447</f>
        <v>0</v>
      </c>
      <c r="E454" s="1504">
        <f>'F5 ESTUDIANTES PREVENCIÓN'!K447</f>
        <v>0</v>
      </c>
      <c r="F454" s="1504">
        <f>'F5 ESTUDIANTES PREVENCIÓN'!J447</f>
        <v>0</v>
      </c>
      <c r="G454" s="1513">
        <f>'F5 ESTUDIANTES PREVENCIÓN'!L447</f>
        <v>0</v>
      </c>
      <c r="H454" s="1504">
        <f>'F5 ESTUDIANTES PREVENCIÓN'!M447</f>
        <v>0</v>
      </c>
      <c r="I454" s="1514">
        <f>'F5 ESTUDIANTES PREVENCIÓN'!N447</f>
        <v>0</v>
      </c>
      <c r="J454" s="1514">
        <f>'F5 ESTUDIANTES PREVENCIÓN'!O447</f>
        <v>0</v>
      </c>
      <c r="K454" s="1514">
        <f>'F5 ESTUDIANTES PREVENCIÓN'!P447</f>
        <v>0</v>
      </c>
      <c r="L454" s="1515">
        <f>'F5 ESTUDIANTES PREVENCIÓN'!Q447</f>
        <v>0</v>
      </c>
      <c r="M454" s="1511">
        <f>'F5 ESTUDIANTES PREVENCIÓN'!R447</f>
        <v>0</v>
      </c>
      <c r="N454" s="1504">
        <f>'F5 ESTUDIANTES PREVENCIÓN'!T447</f>
        <v>0</v>
      </c>
      <c r="O454" s="1504">
        <f>'F5 ESTUDIANTES PREVENCIÓN'!U447</f>
        <v>0</v>
      </c>
      <c r="P454" s="1504">
        <f>'F5 ESTUDIANTES PREVENCIÓN'!V447</f>
        <v>0</v>
      </c>
      <c r="Q454" s="1504">
        <f>'F5 ESTUDIANTES PREVENCIÓN'!AU447</f>
        <v>0</v>
      </c>
      <c r="R454" s="1516"/>
      <c r="S454" s="1517"/>
      <c r="T454" s="1516"/>
      <c r="U454" s="1518"/>
      <c r="V454" s="1516"/>
      <c r="W454" s="1516"/>
      <c r="X454" s="1516"/>
      <c r="Y454" s="1516"/>
      <c r="Z454" s="1516"/>
      <c r="AA454" s="1516"/>
      <c r="AB454" s="1516"/>
      <c r="AC454" s="1516"/>
      <c r="AD454" s="1516"/>
      <c r="AE454" s="1516"/>
      <c r="AF454" s="1516"/>
      <c r="AG454" s="1516"/>
      <c r="AH454" s="1516"/>
      <c r="AI454" s="1516"/>
      <c r="AJ454" s="1516"/>
      <c r="AK454" s="1516"/>
      <c r="AL454" s="1516"/>
      <c r="AM454" s="1516"/>
      <c r="AN454" s="1516"/>
      <c r="AO454" s="1519">
        <f t="shared" si="55"/>
        <v>0</v>
      </c>
      <c r="AP454" s="1519">
        <f t="shared" si="60"/>
        <v>0</v>
      </c>
      <c r="AQ454" s="1520" t="str">
        <f t="shared" si="56"/>
        <v/>
      </c>
      <c r="AR454" s="1519">
        <f t="shared" si="57"/>
        <v>0</v>
      </c>
      <c r="AS454" s="1519">
        <f t="shared" si="61"/>
        <v>0</v>
      </c>
      <c r="AT454" s="1520" t="str">
        <f t="shared" si="58"/>
        <v/>
      </c>
      <c r="AU454" s="1519">
        <f t="shared" si="62"/>
        <v>0</v>
      </c>
      <c r="AV454" s="1519">
        <f t="shared" si="63"/>
        <v>0</v>
      </c>
      <c r="AW454" s="1520" t="str">
        <f t="shared" si="59"/>
        <v/>
      </c>
      <c r="AX454" s="1521"/>
      <c r="BC454" s="417"/>
      <c r="BD454" s="417"/>
      <c r="BE454" s="417"/>
      <c r="BF454" s="417"/>
      <c r="BG454" s="417"/>
      <c r="BH454" s="417"/>
      <c r="BI454" s="417"/>
      <c r="BJ454" s="417"/>
    </row>
    <row r="455" spans="1:62" s="418" customFormat="1" ht="13.5" hidden="1" customHeight="1">
      <c r="A455" s="1504">
        <f>'F5 ESTUDIANTES PREVENCIÓN'!D448</f>
        <v>0</v>
      </c>
      <c r="B455" s="1504">
        <f>'F5 ESTUDIANTES PREVENCIÓN'!A448</f>
        <v>0</v>
      </c>
      <c r="C455" s="1511">
        <f>'F5 ESTUDIANTES PREVENCIÓN'!F448</f>
        <v>0</v>
      </c>
      <c r="D455" s="1512">
        <f>'F5 ESTUDIANTES PREVENCIÓN'!G448</f>
        <v>0</v>
      </c>
      <c r="E455" s="1504">
        <f>'F5 ESTUDIANTES PREVENCIÓN'!K448</f>
        <v>0</v>
      </c>
      <c r="F455" s="1504">
        <f>'F5 ESTUDIANTES PREVENCIÓN'!J448</f>
        <v>0</v>
      </c>
      <c r="G455" s="1513">
        <f>'F5 ESTUDIANTES PREVENCIÓN'!L448</f>
        <v>0</v>
      </c>
      <c r="H455" s="1504">
        <f>'F5 ESTUDIANTES PREVENCIÓN'!M448</f>
        <v>0</v>
      </c>
      <c r="I455" s="1514">
        <f>'F5 ESTUDIANTES PREVENCIÓN'!N448</f>
        <v>0</v>
      </c>
      <c r="J455" s="1514">
        <f>'F5 ESTUDIANTES PREVENCIÓN'!O448</f>
        <v>0</v>
      </c>
      <c r="K455" s="1514">
        <f>'F5 ESTUDIANTES PREVENCIÓN'!P448</f>
        <v>0</v>
      </c>
      <c r="L455" s="1515">
        <f>'F5 ESTUDIANTES PREVENCIÓN'!Q448</f>
        <v>0</v>
      </c>
      <c r="M455" s="1511">
        <f>'F5 ESTUDIANTES PREVENCIÓN'!R448</f>
        <v>0</v>
      </c>
      <c r="N455" s="1504">
        <f>'F5 ESTUDIANTES PREVENCIÓN'!T448</f>
        <v>0</v>
      </c>
      <c r="O455" s="1504">
        <f>'F5 ESTUDIANTES PREVENCIÓN'!U448</f>
        <v>0</v>
      </c>
      <c r="P455" s="1504">
        <f>'F5 ESTUDIANTES PREVENCIÓN'!V448</f>
        <v>0</v>
      </c>
      <c r="Q455" s="1504">
        <f>'F5 ESTUDIANTES PREVENCIÓN'!AU448</f>
        <v>0</v>
      </c>
      <c r="R455" s="1516"/>
      <c r="S455" s="1517"/>
      <c r="T455" s="1516"/>
      <c r="U455" s="1518"/>
      <c r="V455" s="1516"/>
      <c r="W455" s="1516"/>
      <c r="X455" s="1516"/>
      <c r="Y455" s="1516"/>
      <c r="Z455" s="1516"/>
      <c r="AA455" s="1516"/>
      <c r="AB455" s="1516"/>
      <c r="AC455" s="1516"/>
      <c r="AD455" s="1516"/>
      <c r="AE455" s="1516"/>
      <c r="AF455" s="1516"/>
      <c r="AG455" s="1516"/>
      <c r="AH455" s="1516"/>
      <c r="AI455" s="1516"/>
      <c r="AJ455" s="1516"/>
      <c r="AK455" s="1516"/>
      <c r="AL455" s="1516"/>
      <c r="AM455" s="1516"/>
      <c r="AN455" s="1516"/>
      <c r="AO455" s="1519">
        <f t="shared" si="55"/>
        <v>0</v>
      </c>
      <c r="AP455" s="1519">
        <f t="shared" si="60"/>
        <v>0</v>
      </c>
      <c r="AQ455" s="1520" t="str">
        <f t="shared" si="56"/>
        <v/>
      </c>
      <c r="AR455" s="1519">
        <f t="shared" si="57"/>
        <v>0</v>
      </c>
      <c r="AS455" s="1519">
        <f t="shared" si="61"/>
        <v>0</v>
      </c>
      <c r="AT455" s="1520" t="str">
        <f t="shared" si="58"/>
        <v/>
      </c>
      <c r="AU455" s="1519">
        <f t="shared" si="62"/>
        <v>0</v>
      </c>
      <c r="AV455" s="1519">
        <f t="shared" si="63"/>
        <v>0</v>
      </c>
      <c r="AW455" s="1520" t="str">
        <f t="shared" si="59"/>
        <v/>
      </c>
      <c r="AX455" s="1521"/>
      <c r="BC455" s="417"/>
      <c r="BD455" s="417"/>
      <c r="BE455" s="417"/>
      <c r="BF455" s="417"/>
      <c r="BG455" s="417"/>
      <c r="BH455" s="417"/>
      <c r="BI455" s="417"/>
      <c r="BJ455" s="417"/>
    </row>
    <row r="456" spans="1:62" s="418" customFormat="1" ht="13.5" hidden="1" customHeight="1">
      <c r="A456" s="1504">
        <f>'F5 ESTUDIANTES PREVENCIÓN'!D449</f>
        <v>0</v>
      </c>
      <c r="B456" s="1504">
        <f>'F5 ESTUDIANTES PREVENCIÓN'!A449</f>
        <v>0</v>
      </c>
      <c r="C456" s="1511">
        <f>'F5 ESTUDIANTES PREVENCIÓN'!F449</f>
        <v>0</v>
      </c>
      <c r="D456" s="1512">
        <f>'F5 ESTUDIANTES PREVENCIÓN'!G449</f>
        <v>0</v>
      </c>
      <c r="E456" s="1504">
        <f>'F5 ESTUDIANTES PREVENCIÓN'!K449</f>
        <v>0</v>
      </c>
      <c r="F456" s="1504">
        <f>'F5 ESTUDIANTES PREVENCIÓN'!J449</f>
        <v>0</v>
      </c>
      <c r="G456" s="1513">
        <f>'F5 ESTUDIANTES PREVENCIÓN'!L449</f>
        <v>0</v>
      </c>
      <c r="H456" s="1504">
        <f>'F5 ESTUDIANTES PREVENCIÓN'!M449</f>
        <v>0</v>
      </c>
      <c r="I456" s="1514">
        <f>'F5 ESTUDIANTES PREVENCIÓN'!N449</f>
        <v>0</v>
      </c>
      <c r="J456" s="1514">
        <f>'F5 ESTUDIANTES PREVENCIÓN'!O449</f>
        <v>0</v>
      </c>
      <c r="K456" s="1514">
        <f>'F5 ESTUDIANTES PREVENCIÓN'!P449</f>
        <v>0</v>
      </c>
      <c r="L456" s="1515">
        <f>'F5 ESTUDIANTES PREVENCIÓN'!Q449</f>
        <v>0</v>
      </c>
      <c r="M456" s="1511">
        <f>'F5 ESTUDIANTES PREVENCIÓN'!R449</f>
        <v>0</v>
      </c>
      <c r="N456" s="1504">
        <f>'F5 ESTUDIANTES PREVENCIÓN'!T449</f>
        <v>0</v>
      </c>
      <c r="O456" s="1504">
        <f>'F5 ESTUDIANTES PREVENCIÓN'!U449</f>
        <v>0</v>
      </c>
      <c r="P456" s="1504">
        <f>'F5 ESTUDIANTES PREVENCIÓN'!V449</f>
        <v>0</v>
      </c>
      <c r="Q456" s="1504">
        <f>'F5 ESTUDIANTES PREVENCIÓN'!AU449</f>
        <v>0</v>
      </c>
      <c r="R456" s="1516"/>
      <c r="S456" s="1517"/>
      <c r="T456" s="1516"/>
      <c r="U456" s="1518"/>
      <c r="V456" s="1516"/>
      <c r="W456" s="1516"/>
      <c r="X456" s="1516"/>
      <c r="Y456" s="1516"/>
      <c r="Z456" s="1516"/>
      <c r="AA456" s="1516"/>
      <c r="AB456" s="1516"/>
      <c r="AC456" s="1516"/>
      <c r="AD456" s="1516"/>
      <c r="AE456" s="1516"/>
      <c r="AF456" s="1516"/>
      <c r="AG456" s="1516"/>
      <c r="AH456" s="1516"/>
      <c r="AI456" s="1516"/>
      <c r="AJ456" s="1516"/>
      <c r="AK456" s="1516"/>
      <c r="AL456" s="1516"/>
      <c r="AM456" s="1516"/>
      <c r="AN456" s="1516"/>
      <c r="AO456" s="1519">
        <f t="shared" si="55"/>
        <v>0</v>
      </c>
      <c r="AP456" s="1519">
        <f t="shared" si="60"/>
        <v>0</v>
      </c>
      <c r="AQ456" s="1520" t="str">
        <f t="shared" si="56"/>
        <v/>
      </c>
      <c r="AR456" s="1519">
        <f t="shared" si="57"/>
        <v>0</v>
      </c>
      <c r="AS456" s="1519">
        <f t="shared" si="61"/>
        <v>0</v>
      </c>
      <c r="AT456" s="1520" t="str">
        <f t="shared" si="58"/>
        <v/>
      </c>
      <c r="AU456" s="1519">
        <f t="shared" si="62"/>
        <v>0</v>
      </c>
      <c r="AV456" s="1519">
        <f t="shared" si="63"/>
        <v>0</v>
      </c>
      <c r="AW456" s="1520" t="str">
        <f t="shared" si="59"/>
        <v/>
      </c>
      <c r="AX456" s="1521"/>
      <c r="BC456" s="417"/>
      <c r="BD456" s="417"/>
      <c r="BE456" s="417"/>
      <c r="BF456" s="417"/>
      <c r="BG456" s="417"/>
      <c r="BH456" s="417"/>
      <c r="BI456" s="417"/>
      <c r="BJ456" s="417"/>
    </row>
    <row r="457" spans="1:62" s="418" customFormat="1" ht="13.5" hidden="1" customHeight="1">
      <c r="A457" s="1504">
        <f>'F5 ESTUDIANTES PREVENCIÓN'!D450</f>
        <v>0</v>
      </c>
      <c r="B457" s="1504">
        <f>'F5 ESTUDIANTES PREVENCIÓN'!A450</f>
        <v>0</v>
      </c>
      <c r="C457" s="1511">
        <f>'F5 ESTUDIANTES PREVENCIÓN'!F450</f>
        <v>0</v>
      </c>
      <c r="D457" s="1512">
        <f>'F5 ESTUDIANTES PREVENCIÓN'!G450</f>
        <v>0</v>
      </c>
      <c r="E457" s="1504">
        <f>'F5 ESTUDIANTES PREVENCIÓN'!K450</f>
        <v>0</v>
      </c>
      <c r="F457" s="1504">
        <f>'F5 ESTUDIANTES PREVENCIÓN'!J450</f>
        <v>0</v>
      </c>
      <c r="G457" s="1513">
        <f>'F5 ESTUDIANTES PREVENCIÓN'!L450</f>
        <v>0</v>
      </c>
      <c r="H457" s="1504">
        <f>'F5 ESTUDIANTES PREVENCIÓN'!M450</f>
        <v>0</v>
      </c>
      <c r="I457" s="1514">
        <f>'F5 ESTUDIANTES PREVENCIÓN'!N450</f>
        <v>0</v>
      </c>
      <c r="J457" s="1514">
        <f>'F5 ESTUDIANTES PREVENCIÓN'!O450</f>
        <v>0</v>
      </c>
      <c r="K457" s="1514">
        <f>'F5 ESTUDIANTES PREVENCIÓN'!P450</f>
        <v>0</v>
      </c>
      <c r="L457" s="1515">
        <f>'F5 ESTUDIANTES PREVENCIÓN'!Q450</f>
        <v>0</v>
      </c>
      <c r="M457" s="1511">
        <f>'F5 ESTUDIANTES PREVENCIÓN'!R450</f>
        <v>0</v>
      </c>
      <c r="N457" s="1504">
        <f>'F5 ESTUDIANTES PREVENCIÓN'!T450</f>
        <v>0</v>
      </c>
      <c r="O457" s="1504">
        <f>'F5 ESTUDIANTES PREVENCIÓN'!U450</f>
        <v>0</v>
      </c>
      <c r="P457" s="1504">
        <f>'F5 ESTUDIANTES PREVENCIÓN'!V450</f>
        <v>0</v>
      </c>
      <c r="Q457" s="1504">
        <f>'F5 ESTUDIANTES PREVENCIÓN'!AU450</f>
        <v>0</v>
      </c>
      <c r="R457" s="1516"/>
      <c r="S457" s="1517"/>
      <c r="T457" s="1516"/>
      <c r="U457" s="1518"/>
      <c r="V457" s="1516"/>
      <c r="W457" s="1516"/>
      <c r="X457" s="1516"/>
      <c r="Y457" s="1516"/>
      <c r="Z457" s="1516"/>
      <c r="AA457" s="1516"/>
      <c r="AB457" s="1516"/>
      <c r="AC457" s="1516"/>
      <c r="AD457" s="1516"/>
      <c r="AE457" s="1516"/>
      <c r="AF457" s="1516"/>
      <c r="AG457" s="1516"/>
      <c r="AH457" s="1516"/>
      <c r="AI457" s="1516"/>
      <c r="AJ457" s="1516"/>
      <c r="AK457" s="1516"/>
      <c r="AL457" s="1516"/>
      <c r="AM457" s="1516"/>
      <c r="AN457" s="1516"/>
      <c r="AO457" s="1519">
        <f t="shared" si="55"/>
        <v>0</v>
      </c>
      <c r="AP457" s="1519">
        <f t="shared" si="60"/>
        <v>0</v>
      </c>
      <c r="AQ457" s="1520" t="str">
        <f t="shared" si="56"/>
        <v/>
      </c>
      <c r="AR457" s="1519">
        <f t="shared" si="57"/>
        <v>0</v>
      </c>
      <c r="AS457" s="1519">
        <f t="shared" si="61"/>
        <v>0</v>
      </c>
      <c r="AT457" s="1520" t="str">
        <f t="shared" si="58"/>
        <v/>
      </c>
      <c r="AU457" s="1519">
        <f t="shared" si="62"/>
        <v>0</v>
      </c>
      <c r="AV457" s="1519">
        <f t="shared" si="63"/>
        <v>0</v>
      </c>
      <c r="AW457" s="1520" t="str">
        <f t="shared" si="59"/>
        <v/>
      </c>
      <c r="AX457" s="1521"/>
      <c r="BC457" s="417"/>
      <c r="BD457" s="417"/>
      <c r="BE457" s="417"/>
      <c r="BF457" s="417"/>
      <c r="BG457" s="417"/>
      <c r="BH457" s="417"/>
      <c r="BI457" s="417"/>
      <c r="BJ457" s="417"/>
    </row>
    <row r="458" spans="1:62" s="418" customFormat="1" ht="13.5" hidden="1" customHeight="1">
      <c r="A458" s="1504">
        <f>'F5 ESTUDIANTES PREVENCIÓN'!D451</f>
        <v>0</v>
      </c>
      <c r="B458" s="1504">
        <f>'F5 ESTUDIANTES PREVENCIÓN'!A451</f>
        <v>0</v>
      </c>
      <c r="C458" s="1511">
        <f>'F5 ESTUDIANTES PREVENCIÓN'!F451</f>
        <v>0</v>
      </c>
      <c r="D458" s="1512">
        <f>'F5 ESTUDIANTES PREVENCIÓN'!G451</f>
        <v>0</v>
      </c>
      <c r="E458" s="1504">
        <f>'F5 ESTUDIANTES PREVENCIÓN'!K451</f>
        <v>0</v>
      </c>
      <c r="F458" s="1504">
        <f>'F5 ESTUDIANTES PREVENCIÓN'!J451</f>
        <v>0</v>
      </c>
      <c r="G458" s="1513">
        <f>'F5 ESTUDIANTES PREVENCIÓN'!L451</f>
        <v>0</v>
      </c>
      <c r="H458" s="1504">
        <f>'F5 ESTUDIANTES PREVENCIÓN'!M451</f>
        <v>0</v>
      </c>
      <c r="I458" s="1514">
        <f>'F5 ESTUDIANTES PREVENCIÓN'!N451</f>
        <v>0</v>
      </c>
      <c r="J458" s="1514">
        <f>'F5 ESTUDIANTES PREVENCIÓN'!O451</f>
        <v>0</v>
      </c>
      <c r="K458" s="1514">
        <f>'F5 ESTUDIANTES PREVENCIÓN'!P451</f>
        <v>0</v>
      </c>
      <c r="L458" s="1515">
        <f>'F5 ESTUDIANTES PREVENCIÓN'!Q451</f>
        <v>0</v>
      </c>
      <c r="M458" s="1511">
        <f>'F5 ESTUDIANTES PREVENCIÓN'!R451</f>
        <v>0</v>
      </c>
      <c r="N458" s="1504">
        <f>'F5 ESTUDIANTES PREVENCIÓN'!T451</f>
        <v>0</v>
      </c>
      <c r="O458" s="1504">
        <f>'F5 ESTUDIANTES PREVENCIÓN'!U451</f>
        <v>0</v>
      </c>
      <c r="P458" s="1504">
        <f>'F5 ESTUDIANTES PREVENCIÓN'!V451</f>
        <v>0</v>
      </c>
      <c r="Q458" s="1504">
        <f>'F5 ESTUDIANTES PREVENCIÓN'!AU451</f>
        <v>0</v>
      </c>
      <c r="R458" s="1516"/>
      <c r="S458" s="1517"/>
      <c r="T458" s="1516"/>
      <c r="U458" s="1518"/>
      <c r="V458" s="1516"/>
      <c r="W458" s="1516"/>
      <c r="X458" s="1516"/>
      <c r="Y458" s="1516"/>
      <c r="Z458" s="1516"/>
      <c r="AA458" s="1516"/>
      <c r="AB458" s="1516"/>
      <c r="AC458" s="1516"/>
      <c r="AD458" s="1516"/>
      <c r="AE458" s="1516"/>
      <c r="AF458" s="1516"/>
      <c r="AG458" s="1516"/>
      <c r="AH458" s="1516"/>
      <c r="AI458" s="1516"/>
      <c r="AJ458" s="1516"/>
      <c r="AK458" s="1516"/>
      <c r="AL458" s="1516"/>
      <c r="AM458" s="1516"/>
      <c r="AN458" s="1516"/>
      <c r="AO458" s="1519">
        <f t="shared" si="55"/>
        <v>0</v>
      </c>
      <c r="AP458" s="1519">
        <f t="shared" si="60"/>
        <v>0</v>
      </c>
      <c r="AQ458" s="1520" t="str">
        <f t="shared" si="56"/>
        <v/>
      </c>
      <c r="AR458" s="1519">
        <f t="shared" si="57"/>
        <v>0</v>
      </c>
      <c r="AS458" s="1519">
        <f t="shared" si="61"/>
        <v>0</v>
      </c>
      <c r="AT458" s="1520" t="str">
        <f t="shared" si="58"/>
        <v/>
      </c>
      <c r="AU458" s="1519">
        <f t="shared" si="62"/>
        <v>0</v>
      </c>
      <c r="AV458" s="1519">
        <f t="shared" si="63"/>
        <v>0</v>
      </c>
      <c r="AW458" s="1520" t="str">
        <f t="shared" si="59"/>
        <v/>
      </c>
      <c r="AX458" s="1521"/>
      <c r="BC458" s="417"/>
      <c r="BD458" s="417"/>
      <c r="BE458" s="417"/>
      <c r="BF458" s="417"/>
      <c r="BG458" s="417"/>
      <c r="BH458" s="417"/>
      <c r="BI458" s="417"/>
      <c r="BJ458" s="417"/>
    </row>
    <row r="459" spans="1:62" s="418" customFormat="1" ht="13.5" hidden="1" customHeight="1">
      <c r="A459" s="1504">
        <f>'F5 ESTUDIANTES PREVENCIÓN'!D452</f>
        <v>0</v>
      </c>
      <c r="B459" s="1504">
        <f>'F5 ESTUDIANTES PREVENCIÓN'!A452</f>
        <v>0</v>
      </c>
      <c r="C459" s="1511">
        <f>'F5 ESTUDIANTES PREVENCIÓN'!F452</f>
        <v>0</v>
      </c>
      <c r="D459" s="1512">
        <f>'F5 ESTUDIANTES PREVENCIÓN'!G452</f>
        <v>0</v>
      </c>
      <c r="E459" s="1504">
        <f>'F5 ESTUDIANTES PREVENCIÓN'!K452</f>
        <v>0</v>
      </c>
      <c r="F459" s="1504">
        <f>'F5 ESTUDIANTES PREVENCIÓN'!J452</f>
        <v>0</v>
      </c>
      <c r="G459" s="1513">
        <f>'F5 ESTUDIANTES PREVENCIÓN'!L452</f>
        <v>0</v>
      </c>
      <c r="H459" s="1504">
        <f>'F5 ESTUDIANTES PREVENCIÓN'!M452</f>
        <v>0</v>
      </c>
      <c r="I459" s="1514">
        <f>'F5 ESTUDIANTES PREVENCIÓN'!N452</f>
        <v>0</v>
      </c>
      <c r="J459" s="1514">
        <f>'F5 ESTUDIANTES PREVENCIÓN'!O452</f>
        <v>0</v>
      </c>
      <c r="K459" s="1514">
        <f>'F5 ESTUDIANTES PREVENCIÓN'!P452</f>
        <v>0</v>
      </c>
      <c r="L459" s="1515">
        <f>'F5 ESTUDIANTES PREVENCIÓN'!Q452</f>
        <v>0</v>
      </c>
      <c r="M459" s="1511">
        <f>'F5 ESTUDIANTES PREVENCIÓN'!R452</f>
        <v>0</v>
      </c>
      <c r="N459" s="1504">
        <f>'F5 ESTUDIANTES PREVENCIÓN'!T452</f>
        <v>0</v>
      </c>
      <c r="O459" s="1504">
        <f>'F5 ESTUDIANTES PREVENCIÓN'!U452</f>
        <v>0</v>
      </c>
      <c r="P459" s="1504">
        <f>'F5 ESTUDIANTES PREVENCIÓN'!V452</f>
        <v>0</v>
      </c>
      <c r="Q459" s="1504">
        <f>'F5 ESTUDIANTES PREVENCIÓN'!AU452</f>
        <v>0</v>
      </c>
      <c r="R459" s="1516"/>
      <c r="S459" s="1517"/>
      <c r="T459" s="1516"/>
      <c r="U459" s="1518"/>
      <c r="V459" s="1516"/>
      <c r="W459" s="1516"/>
      <c r="X459" s="1516"/>
      <c r="Y459" s="1516"/>
      <c r="Z459" s="1516"/>
      <c r="AA459" s="1516"/>
      <c r="AB459" s="1516"/>
      <c r="AC459" s="1516"/>
      <c r="AD459" s="1516"/>
      <c r="AE459" s="1516"/>
      <c r="AF459" s="1516"/>
      <c r="AG459" s="1516"/>
      <c r="AH459" s="1516"/>
      <c r="AI459" s="1516"/>
      <c r="AJ459" s="1516"/>
      <c r="AK459" s="1516"/>
      <c r="AL459" s="1516"/>
      <c r="AM459" s="1516"/>
      <c r="AN459" s="1516"/>
      <c r="AO459" s="1519">
        <f t="shared" ref="AO459:AO522" si="64">+COUNTA(X459:Y459)</f>
        <v>0</v>
      </c>
      <c r="AP459" s="1519">
        <f t="shared" si="60"/>
        <v>0</v>
      </c>
      <c r="AQ459" s="1520" t="str">
        <f t="shared" ref="AQ459:AQ522" si="65">+IF(ISERROR(AP459/AO459),"",AP459/AO459)</f>
        <v/>
      </c>
      <c r="AR459" s="1519">
        <f t="shared" ref="AR459:AR522" si="66">+COUNTA(Z459:AB459)</f>
        <v>0</v>
      </c>
      <c r="AS459" s="1519">
        <f t="shared" si="61"/>
        <v>0</v>
      </c>
      <c r="AT459" s="1520" t="str">
        <f t="shared" ref="AT459:AT522" si="67">+IF(ISERROR(AS459/AR459),"",AS459/AR459)</f>
        <v/>
      </c>
      <c r="AU459" s="1519">
        <f t="shared" si="62"/>
        <v>0</v>
      </c>
      <c r="AV459" s="1519">
        <f t="shared" si="63"/>
        <v>0</v>
      </c>
      <c r="AW459" s="1520" t="str">
        <f t="shared" ref="AW459:AW522" si="68">+IF(ISERROR(AV459/AU459),"",AV459/AU459)</f>
        <v/>
      </c>
      <c r="AX459" s="1521"/>
      <c r="BC459" s="417"/>
      <c r="BD459" s="417"/>
      <c r="BE459" s="417"/>
      <c r="BF459" s="417"/>
      <c r="BG459" s="417"/>
      <c r="BH459" s="417"/>
      <c r="BI459" s="417"/>
      <c r="BJ459" s="417"/>
    </row>
    <row r="460" spans="1:62" s="418" customFormat="1" ht="13.5" hidden="1" customHeight="1">
      <c r="A460" s="1504">
        <f>'F5 ESTUDIANTES PREVENCIÓN'!D453</f>
        <v>0</v>
      </c>
      <c r="B460" s="1504">
        <f>'F5 ESTUDIANTES PREVENCIÓN'!A453</f>
        <v>0</v>
      </c>
      <c r="C460" s="1511">
        <f>'F5 ESTUDIANTES PREVENCIÓN'!F453</f>
        <v>0</v>
      </c>
      <c r="D460" s="1512">
        <f>'F5 ESTUDIANTES PREVENCIÓN'!G453</f>
        <v>0</v>
      </c>
      <c r="E460" s="1504">
        <f>'F5 ESTUDIANTES PREVENCIÓN'!K453</f>
        <v>0</v>
      </c>
      <c r="F460" s="1504">
        <f>'F5 ESTUDIANTES PREVENCIÓN'!J453</f>
        <v>0</v>
      </c>
      <c r="G460" s="1513">
        <f>'F5 ESTUDIANTES PREVENCIÓN'!L453</f>
        <v>0</v>
      </c>
      <c r="H460" s="1504">
        <f>'F5 ESTUDIANTES PREVENCIÓN'!M453</f>
        <v>0</v>
      </c>
      <c r="I460" s="1514">
        <f>'F5 ESTUDIANTES PREVENCIÓN'!N453</f>
        <v>0</v>
      </c>
      <c r="J460" s="1514">
        <f>'F5 ESTUDIANTES PREVENCIÓN'!O453</f>
        <v>0</v>
      </c>
      <c r="K460" s="1514">
        <f>'F5 ESTUDIANTES PREVENCIÓN'!P453</f>
        <v>0</v>
      </c>
      <c r="L460" s="1515">
        <f>'F5 ESTUDIANTES PREVENCIÓN'!Q453</f>
        <v>0</v>
      </c>
      <c r="M460" s="1511">
        <f>'F5 ESTUDIANTES PREVENCIÓN'!R453</f>
        <v>0</v>
      </c>
      <c r="N460" s="1504">
        <f>'F5 ESTUDIANTES PREVENCIÓN'!T453</f>
        <v>0</v>
      </c>
      <c r="O460" s="1504">
        <f>'F5 ESTUDIANTES PREVENCIÓN'!U453</f>
        <v>0</v>
      </c>
      <c r="P460" s="1504">
        <f>'F5 ESTUDIANTES PREVENCIÓN'!V453</f>
        <v>0</v>
      </c>
      <c r="Q460" s="1504">
        <f>'F5 ESTUDIANTES PREVENCIÓN'!AU453</f>
        <v>0</v>
      </c>
      <c r="R460" s="1516"/>
      <c r="S460" s="1517"/>
      <c r="T460" s="1516"/>
      <c r="U460" s="1518"/>
      <c r="V460" s="1516"/>
      <c r="W460" s="1516"/>
      <c r="X460" s="1516"/>
      <c r="Y460" s="1516"/>
      <c r="Z460" s="1516"/>
      <c r="AA460" s="1516"/>
      <c r="AB460" s="1516"/>
      <c r="AC460" s="1516"/>
      <c r="AD460" s="1516"/>
      <c r="AE460" s="1516"/>
      <c r="AF460" s="1516"/>
      <c r="AG460" s="1516"/>
      <c r="AH460" s="1516"/>
      <c r="AI460" s="1516"/>
      <c r="AJ460" s="1516"/>
      <c r="AK460" s="1516"/>
      <c r="AL460" s="1516"/>
      <c r="AM460" s="1516"/>
      <c r="AN460" s="1516"/>
      <c r="AO460" s="1519">
        <f t="shared" si="64"/>
        <v>0</v>
      </c>
      <c r="AP460" s="1519">
        <f t="shared" si="60"/>
        <v>0</v>
      </c>
      <c r="AQ460" s="1520" t="str">
        <f t="shared" si="65"/>
        <v/>
      </c>
      <c r="AR460" s="1519">
        <f t="shared" si="66"/>
        <v>0</v>
      </c>
      <c r="AS460" s="1519">
        <f t="shared" si="61"/>
        <v>0</v>
      </c>
      <c r="AT460" s="1520" t="str">
        <f t="shared" si="67"/>
        <v/>
      </c>
      <c r="AU460" s="1519">
        <f t="shared" si="62"/>
        <v>0</v>
      </c>
      <c r="AV460" s="1519">
        <f t="shared" si="63"/>
        <v>0</v>
      </c>
      <c r="AW460" s="1520" t="str">
        <f t="shared" si="68"/>
        <v/>
      </c>
      <c r="AX460" s="1521"/>
      <c r="BC460" s="417"/>
      <c r="BD460" s="417"/>
      <c r="BE460" s="417"/>
      <c r="BF460" s="417"/>
      <c r="BG460" s="417"/>
      <c r="BH460" s="417"/>
      <c r="BI460" s="417"/>
      <c r="BJ460" s="417"/>
    </row>
    <row r="461" spans="1:62" s="418" customFormat="1" ht="13.5" hidden="1" customHeight="1">
      <c r="A461" s="1504">
        <f>'F5 ESTUDIANTES PREVENCIÓN'!D454</f>
        <v>0</v>
      </c>
      <c r="B461" s="1504">
        <f>'F5 ESTUDIANTES PREVENCIÓN'!A454</f>
        <v>0</v>
      </c>
      <c r="C461" s="1511">
        <f>'F5 ESTUDIANTES PREVENCIÓN'!F454</f>
        <v>0</v>
      </c>
      <c r="D461" s="1512">
        <f>'F5 ESTUDIANTES PREVENCIÓN'!G454</f>
        <v>0</v>
      </c>
      <c r="E461" s="1504">
        <f>'F5 ESTUDIANTES PREVENCIÓN'!K454</f>
        <v>0</v>
      </c>
      <c r="F461" s="1504">
        <f>'F5 ESTUDIANTES PREVENCIÓN'!J454</f>
        <v>0</v>
      </c>
      <c r="G461" s="1513">
        <f>'F5 ESTUDIANTES PREVENCIÓN'!L454</f>
        <v>0</v>
      </c>
      <c r="H461" s="1504">
        <f>'F5 ESTUDIANTES PREVENCIÓN'!M454</f>
        <v>0</v>
      </c>
      <c r="I461" s="1514">
        <f>'F5 ESTUDIANTES PREVENCIÓN'!N454</f>
        <v>0</v>
      </c>
      <c r="J461" s="1514">
        <f>'F5 ESTUDIANTES PREVENCIÓN'!O454</f>
        <v>0</v>
      </c>
      <c r="K461" s="1514">
        <f>'F5 ESTUDIANTES PREVENCIÓN'!P454</f>
        <v>0</v>
      </c>
      <c r="L461" s="1515">
        <f>'F5 ESTUDIANTES PREVENCIÓN'!Q454</f>
        <v>0</v>
      </c>
      <c r="M461" s="1511">
        <f>'F5 ESTUDIANTES PREVENCIÓN'!R454</f>
        <v>0</v>
      </c>
      <c r="N461" s="1504">
        <f>'F5 ESTUDIANTES PREVENCIÓN'!T454</f>
        <v>0</v>
      </c>
      <c r="O461" s="1504">
        <f>'F5 ESTUDIANTES PREVENCIÓN'!U454</f>
        <v>0</v>
      </c>
      <c r="P461" s="1504">
        <f>'F5 ESTUDIANTES PREVENCIÓN'!V454</f>
        <v>0</v>
      </c>
      <c r="Q461" s="1504">
        <f>'F5 ESTUDIANTES PREVENCIÓN'!AU454</f>
        <v>0</v>
      </c>
      <c r="R461" s="1516"/>
      <c r="S461" s="1517"/>
      <c r="T461" s="1516"/>
      <c r="U461" s="1518"/>
      <c r="V461" s="1516"/>
      <c r="W461" s="1516"/>
      <c r="X461" s="1516"/>
      <c r="Y461" s="1516"/>
      <c r="Z461" s="1516"/>
      <c r="AA461" s="1516"/>
      <c r="AB461" s="1516"/>
      <c r="AC461" s="1516"/>
      <c r="AD461" s="1516"/>
      <c r="AE461" s="1516"/>
      <c r="AF461" s="1516"/>
      <c r="AG461" s="1516"/>
      <c r="AH461" s="1516"/>
      <c r="AI461" s="1516"/>
      <c r="AJ461" s="1516"/>
      <c r="AK461" s="1516"/>
      <c r="AL461" s="1516"/>
      <c r="AM461" s="1516"/>
      <c r="AN461" s="1516"/>
      <c r="AO461" s="1519">
        <f t="shared" si="64"/>
        <v>0</v>
      </c>
      <c r="AP461" s="1519">
        <f t="shared" si="60"/>
        <v>0</v>
      </c>
      <c r="AQ461" s="1520" t="str">
        <f t="shared" si="65"/>
        <v/>
      </c>
      <c r="AR461" s="1519">
        <f t="shared" si="66"/>
        <v>0</v>
      </c>
      <c r="AS461" s="1519">
        <f t="shared" si="61"/>
        <v>0</v>
      </c>
      <c r="AT461" s="1520" t="str">
        <f t="shared" si="67"/>
        <v/>
      </c>
      <c r="AU461" s="1519">
        <f t="shared" si="62"/>
        <v>0</v>
      </c>
      <c r="AV461" s="1519">
        <f t="shared" si="63"/>
        <v>0</v>
      </c>
      <c r="AW461" s="1520" t="str">
        <f t="shared" si="68"/>
        <v/>
      </c>
      <c r="AX461" s="1521"/>
      <c r="BC461" s="417"/>
      <c r="BD461" s="417"/>
      <c r="BE461" s="417"/>
      <c r="BF461" s="417"/>
      <c r="BG461" s="417"/>
      <c r="BH461" s="417"/>
      <c r="BI461" s="417"/>
      <c r="BJ461" s="417"/>
    </row>
    <row r="462" spans="1:62" s="418" customFormat="1" ht="13.5" hidden="1" customHeight="1">
      <c r="A462" s="1504">
        <f>'F5 ESTUDIANTES PREVENCIÓN'!D455</f>
        <v>0</v>
      </c>
      <c r="B462" s="1504">
        <f>'F5 ESTUDIANTES PREVENCIÓN'!A455</f>
        <v>0</v>
      </c>
      <c r="C462" s="1511">
        <f>'F5 ESTUDIANTES PREVENCIÓN'!F455</f>
        <v>0</v>
      </c>
      <c r="D462" s="1512">
        <f>'F5 ESTUDIANTES PREVENCIÓN'!G455</f>
        <v>0</v>
      </c>
      <c r="E462" s="1504">
        <f>'F5 ESTUDIANTES PREVENCIÓN'!K455</f>
        <v>0</v>
      </c>
      <c r="F462" s="1504">
        <f>'F5 ESTUDIANTES PREVENCIÓN'!J455</f>
        <v>0</v>
      </c>
      <c r="G462" s="1513">
        <f>'F5 ESTUDIANTES PREVENCIÓN'!L455</f>
        <v>0</v>
      </c>
      <c r="H462" s="1504">
        <f>'F5 ESTUDIANTES PREVENCIÓN'!M455</f>
        <v>0</v>
      </c>
      <c r="I462" s="1514">
        <f>'F5 ESTUDIANTES PREVENCIÓN'!N455</f>
        <v>0</v>
      </c>
      <c r="J462" s="1514">
        <f>'F5 ESTUDIANTES PREVENCIÓN'!O455</f>
        <v>0</v>
      </c>
      <c r="K462" s="1514">
        <f>'F5 ESTUDIANTES PREVENCIÓN'!P455</f>
        <v>0</v>
      </c>
      <c r="L462" s="1515">
        <f>'F5 ESTUDIANTES PREVENCIÓN'!Q455</f>
        <v>0</v>
      </c>
      <c r="M462" s="1511">
        <f>'F5 ESTUDIANTES PREVENCIÓN'!R455</f>
        <v>0</v>
      </c>
      <c r="N462" s="1504">
        <f>'F5 ESTUDIANTES PREVENCIÓN'!T455</f>
        <v>0</v>
      </c>
      <c r="O462" s="1504">
        <f>'F5 ESTUDIANTES PREVENCIÓN'!U455</f>
        <v>0</v>
      </c>
      <c r="P462" s="1504">
        <f>'F5 ESTUDIANTES PREVENCIÓN'!V455</f>
        <v>0</v>
      </c>
      <c r="Q462" s="1504">
        <f>'F5 ESTUDIANTES PREVENCIÓN'!AU455</f>
        <v>0</v>
      </c>
      <c r="R462" s="1516"/>
      <c r="S462" s="1517"/>
      <c r="T462" s="1516"/>
      <c r="U462" s="1518"/>
      <c r="V462" s="1516"/>
      <c r="W462" s="1516"/>
      <c r="X462" s="1516"/>
      <c r="Y462" s="1516"/>
      <c r="Z462" s="1516"/>
      <c r="AA462" s="1516"/>
      <c r="AB462" s="1516"/>
      <c r="AC462" s="1516"/>
      <c r="AD462" s="1516"/>
      <c r="AE462" s="1516"/>
      <c r="AF462" s="1516"/>
      <c r="AG462" s="1516"/>
      <c r="AH462" s="1516"/>
      <c r="AI462" s="1516"/>
      <c r="AJ462" s="1516"/>
      <c r="AK462" s="1516"/>
      <c r="AL462" s="1516"/>
      <c r="AM462" s="1516"/>
      <c r="AN462" s="1516"/>
      <c r="AO462" s="1519">
        <f t="shared" si="64"/>
        <v>0</v>
      </c>
      <c r="AP462" s="1519">
        <f t="shared" ref="AP462:AP525" si="69">+COUNTIF($X462:$Y462,"P")</f>
        <v>0</v>
      </c>
      <c r="AQ462" s="1520" t="str">
        <f t="shared" si="65"/>
        <v/>
      </c>
      <c r="AR462" s="1519">
        <f t="shared" si="66"/>
        <v>0</v>
      </c>
      <c r="AS462" s="1519">
        <f t="shared" ref="AS462:AS525" si="70">+COUNTIF($Z462:$AB462,"P")</f>
        <v>0</v>
      </c>
      <c r="AT462" s="1520" t="str">
        <f t="shared" si="67"/>
        <v/>
      </c>
      <c r="AU462" s="1519">
        <f t="shared" ref="AU462:AU525" si="71">+COUNTA($AC462:$AL462)</f>
        <v>0</v>
      </c>
      <c r="AV462" s="1519">
        <f t="shared" ref="AV462:AV525" si="72">+COUNTIF($AC462:$AL462,"P")</f>
        <v>0</v>
      </c>
      <c r="AW462" s="1520" t="str">
        <f t="shared" si="68"/>
        <v/>
      </c>
      <c r="AX462" s="1521"/>
      <c r="BC462" s="417"/>
      <c r="BD462" s="417"/>
      <c r="BE462" s="417"/>
      <c r="BF462" s="417"/>
      <c r="BG462" s="417"/>
      <c r="BH462" s="417"/>
      <c r="BI462" s="417"/>
      <c r="BJ462" s="417"/>
    </row>
    <row r="463" spans="1:62" s="418" customFormat="1" ht="13.5" hidden="1" customHeight="1">
      <c r="A463" s="1504">
        <f>'F5 ESTUDIANTES PREVENCIÓN'!D456</f>
        <v>0</v>
      </c>
      <c r="B463" s="1504">
        <f>'F5 ESTUDIANTES PREVENCIÓN'!A456</f>
        <v>0</v>
      </c>
      <c r="C463" s="1511">
        <f>'F5 ESTUDIANTES PREVENCIÓN'!F456</f>
        <v>0</v>
      </c>
      <c r="D463" s="1512">
        <f>'F5 ESTUDIANTES PREVENCIÓN'!G456</f>
        <v>0</v>
      </c>
      <c r="E463" s="1504">
        <f>'F5 ESTUDIANTES PREVENCIÓN'!K456</f>
        <v>0</v>
      </c>
      <c r="F463" s="1504">
        <f>'F5 ESTUDIANTES PREVENCIÓN'!J456</f>
        <v>0</v>
      </c>
      <c r="G463" s="1513">
        <f>'F5 ESTUDIANTES PREVENCIÓN'!L456</f>
        <v>0</v>
      </c>
      <c r="H463" s="1504">
        <f>'F5 ESTUDIANTES PREVENCIÓN'!M456</f>
        <v>0</v>
      </c>
      <c r="I463" s="1514">
        <f>'F5 ESTUDIANTES PREVENCIÓN'!N456</f>
        <v>0</v>
      </c>
      <c r="J463" s="1514">
        <f>'F5 ESTUDIANTES PREVENCIÓN'!O456</f>
        <v>0</v>
      </c>
      <c r="K463" s="1514">
        <f>'F5 ESTUDIANTES PREVENCIÓN'!P456</f>
        <v>0</v>
      </c>
      <c r="L463" s="1515">
        <f>'F5 ESTUDIANTES PREVENCIÓN'!Q456</f>
        <v>0</v>
      </c>
      <c r="M463" s="1511">
        <f>'F5 ESTUDIANTES PREVENCIÓN'!R456</f>
        <v>0</v>
      </c>
      <c r="N463" s="1504">
        <f>'F5 ESTUDIANTES PREVENCIÓN'!T456</f>
        <v>0</v>
      </c>
      <c r="O463" s="1504">
        <f>'F5 ESTUDIANTES PREVENCIÓN'!U456</f>
        <v>0</v>
      </c>
      <c r="P463" s="1504">
        <f>'F5 ESTUDIANTES PREVENCIÓN'!V456</f>
        <v>0</v>
      </c>
      <c r="Q463" s="1504">
        <f>'F5 ESTUDIANTES PREVENCIÓN'!AU456</f>
        <v>0</v>
      </c>
      <c r="R463" s="1516"/>
      <c r="S463" s="1517"/>
      <c r="T463" s="1516"/>
      <c r="U463" s="1518"/>
      <c r="V463" s="1516"/>
      <c r="W463" s="1516"/>
      <c r="X463" s="1516"/>
      <c r="Y463" s="1516"/>
      <c r="Z463" s="1516"/>
      <c r="AA463" s="1516"/>
      <c r="AB463" s="1516"/>
      <c r="AC463" s="1516"/>
      <c r="AD463" s="1516"/>
      <c r="AE463" s="1516"/>
      <c r="AF463" s="1516"/>
      <c r="AG463" s="1516"/>
      <c r="AH463" s="1516"/>
      <c r="AI463" s="1516"/>
      <c r="AJ463" s="1516"/>
      <c r="AK463" s="1516"/>
      <c r="AL463" s="1516"/>
      <c r="AM463" s="1516"/>
      <c r="AN463" s="1516"/>
      <c r="AO463" s="1519">
        <f t="shared" si="64"/>
        <v>0</v>
      </c>
      <c r="AP463" s="1519">
        <f t="shared" si="69"/>
        <v>0</v>
      </c>
      <c r="AQ463" s="1520" t="str">
        <f t="shared" si="65"/>
        <v/>
      </c>
      <c r="AR463" s="1519">
        <f t="shared" si="66"/>
        <v>0</v>
      </c>
      <c r="AS463" s="1519">
        <f t="shared" si="70"/>
        <v>0</v>
      </c>
      <c r="AT463" s="1520" t="str">
        <f t="shared" si="67"/>
        <v/>
      </c>
      <c r="AU463" s="1519">
        <f t="shared" si="71"/>
        <v>0</v>
      </c>
      <c r="AV463" s="1519">
        <f t="shared" si="72"/>
        <v>0</v>
      </c>
      <c r="AW463" s="1520" t="str">
        <f t="shared" si="68"/>
        <v/>
      </c>
      <c r="AX463" s="1521"/>
      <c r="BC463" s="417"/>
      <c r="BD463" s="417"/>
      <c r="BE463" s="417"/>
      <c r="BF463" s="417"/>
      <c r="BG463" s="417"/>
      <c r="BH463" s="417"/>
      <c r="BI463" s="417"/>
      <c r="BJ463" s="417"/>
    </row>
    <row r="464" spans="1:62" s="418" customFormat="1" ht="13.5" hidden="1" customHeight="1">
      <c r="A464" s="1504">
        <f>'F5 ESTUDIANTES PREVENCIÓN'!D457</f>
        <v>0</v>
      </c>
      <c r="B464" s="1504">
        <f>'F5 ESTUDIANTES PREVENCIÓN'!A457</f>
        <v>0</v>
      </c>
      <c r="C464" s="1511">
        <f>'F5 ESTUDIANTES PREVENCIÓN'!F457</f>
        <v>0</v>
      </c>
      <c r="D464" s="1512">
        <f>'F5 ESTUDIANTES PREVENCIÓN'!G457</f>
        <v>0</v>
      </c>
      <c r="E464" s="1504">
        <f>'F5 ESTUDIANTES PREVENCIÓN'!K457</f>
        <v>0</v>
      </c>
      <c r="F464" s="1504">
        <f>'F5 ESTUDIANTES PREVENCIÓN'!J457</f>
        <v>0</v>
      </c>
      <c r="G464" s="1513">
        <f>'F5 ESTUDIANTES PREVENCIÓN'!L457</f>
        <v>0</v>
      </c>
      <c r="H464" s="1504">
        <f>'F5 ESTUDIANTES PREVENCIÓN'!M457</f>
        <v>0</v>
      </c>
      <c r="I464" s="1514">
        <f>'F5 ESTUDIANTES PREVENCIÓN'!N457</f>
        <v>0</v>
      </c>
      <c r="J464" s="1514">
        <f>'F5 ESTUDIANTES PREVENCIÓN'!O457</f>
        <v>0</v>
      </c>
      <c r="K464" s="1514">
        <f>'F5 ESTUDIANTES PREVENCIÓN'!P457</f>
        <v>0</v>
      </c>
      <c r="L464" s="1515">
        <f>'F5 ESTUDIANTES PREVENCIÓN'!Q457</f>
        <v>0</v>
      </c>
      <c r="M464" s="1511">
        <f>'F5 ESTUDIANTES PREVENCIÓN'!R457</f>
        <v>0</v>
      </c>
      <c r="N464" s="1504">
        <f>'F5 ESTUDIANTES PREVENCIÓN'!T457</f>
        <v>0</v>
      </c>
      <c r="O464" s="1504">
        <f>'F5 ESTUDIANTES PREVENCIÓN'!U457</f>
        <v>0</v>
      </c>
      <c r="P464" s="1504">
        <f>'F5 ESTUDIANTES PREVENCIÓN'!V457</f>
        <v>0</v>
      </c>
      <c r="Q464" s="1504">
        <f>'F5 ESTUDIANTES PREVENCIÓN'!AU457</f>
        <v>0</v>
      </c>
      <c r="R464" s="1516"/>
      <c r="S464" s="1517"/>
      <c r="T464" s="1516"/>
      <c r="U464" s="1518"/>
      <c r="V464" s="1516"/>
      <c r="W464" s="1516"/>
      <c r="X464" s="1516"/>
      <c r="Y464" s="1516"/>
      <c r="Z464" s="1516"/>
      <c r="AA464" s="1516"/>
      <c r="AB464" s="1516"/>
      <c r="AC464" s="1516"/>
      <c r="AD464" s="1516"/>
      <c r="AE464" s="1516"/>
      <c r="AF464" s="1516"/>
      <c r="AG464" s="1516"/>
      <c r="AH464" s="1516"/>
      <c r="AI464" s="1516"/>
      <c r="AJ464" s="1516"/>
      <c r="AK464" s="1516"/>
      <c r="AL464" s="1516"/>
      <c r="AM464" s="1516"/>
      <c r="AN464" s="1516"/>
      <c r="AO464" s="1519">
        <f t="shared" si="64"/>
        <v>0</v>
      </c>
      <c r="AP464" s="1519">
        <f t="shared" si="69"/>
        <v>0</v>
      </c>
      <c r="AQ464" s="1520" t="str">
        <f t="shared" si="65"/>
        <v/>
      </c>
      <c r="AR464" s="1519">
        <f t="shared" si="66"/>
        <v>0</v>
      </c>
      <c r="AS464" s="1519">
        <f t="shared" si="70"/>
        <v>0</v>
      </c>
      <c r="AT464" s="1520" t="str">
        <f t="shared" si="67"/>
        <v/>
      </c>
      <c r="AU464" s="1519">
        <f t="shared" si="71"/>
        <v>0</v>
      </c>
      <c r="AV464" s="1519">
        <f t="shared" si="72"/>
        <v>0</v>
      </c>
      <c r="AW464" s="1520" t="str">
        <f t="shared" si="68"/>
        <v/>
      </c>
      <c r="AX464" s="1521"/>
      <c r="BC464" s="417"/>
      <c r="BD464" s="417"/>
      <c r="BE464" s="417"/>
      <c r="BF464" s="417"/>
      <c r="BG464" s="417"/>
      <c r="BH464" s="417"/>
      <c r="BI464" s="417"/>
      <c r="BJ464" s="417"/>
    </row>
    <row r="465" spans="1:62" s="418" customFormat="1" ht="13.5" hidden="1" customHeight="1">
      <c r="A465" s="1504">
        <f>'F5 ESTUDIANTES PREVENCIÓN'!D458</f>
        <v>0</v>
      </c>
      <c r="B465" s="1504">
        <f>'F5 ESTUDIANTES PREVENCIÓN'!A458</f>
        <v>0</v>
      </c>
      <c r="C465" s="1511">
        <f>'F5 ESTUDIANTES PREVENCIÓN'!F458</f>
        <v>0</v>
      </c>
      <c r="D465" s="1512">
        <f>'F5 ESTUDIANTES PREVENCIÓN'!G458</f>
        <v>0</v>
      </c>
      <c r="E465" s="1504">
        <f>'F5 ESTUDIANTES PREVENCIÓN'!K458</f>
        <v>0</v>
      </c>
      <c r="F465" s="1504">
        <f>'F5 ESTUDIANTES PREVENCIÓN'!J458</f>
        <v>0</v>
      </c>
      <c r="G465" s="1513">
        <f>'F5 ESTUDIANTES PREVENCIÓN'!L458</f>
        <v>0</v>
      </c>
      <c r="H465" s="1504">
        <f>'F5 ESTUDIANTES PREVENCIÓN'!M458</f>
        <v>0</v>
      </c>
      <c r="I465" s="1514">
        <f>'F5 ESTUDIANTES PREVENCIÓN'!N458</f>
        <v>0</v>
      </c>
      <c r="J465" s="1514">
        <f>'F5 ESTUDIANTES PREVENCIÓN'!O458</f>
        <v>0</v>
      </c>
      <c r="K465" s="1514">
        <f>'F5 ESTUDIANTES PREVENCIÓN'!P458</f>
        <v>0</v>
      </c>
      <c r="L465" s="1515">
        <f>'F5 ESTUDIANTES PREVENCIÓN'!Q458</f>
        <v>0</v>
      </c>
      <c r="M465" s="1511">
        <f>'F5 ESTUDIANTES PREVENCIÓN'!R458</f>
        <v>0</v>
      </c>
      <c r="N465" s="1504">
        <f>'F5 ESTUDIANTES PREVENCIÓN'!T458</f>
        <v>0</v>
      </c>
      <c r="O465" s="1504">
        <f>'F5 ESTUDIANTES PREVENCIÓN'!U458</f>
        <v>0</v>
      </c>
      <c r="P465" s="1504">
        <f>'F5 ESTUDIANTES PREVENCIÓN'!V458</f>
        <v>0</v>
      </c>
      <c r="Q465" s="1504">
        <f>'F5 ESTUDIANTES PREVENCIÓN'!AU458</f>
        <v>0</v>
      </c>
      <c r="R465" s="1516"/>
      <c r="S465" s="1517"/>
      <c r="T465" s="1516"/>
      <c r="U465" s="1518"/>
      <c r="V465" s="1516"/>
      <c r="W465" s="1516"/>
      <c r="X465" s="1516"/>
      <c r="Y465" s="1516"/>
      <c r="Z465" s="1516"/>
      <c r="AA465" s="1516"/>
      <c r="AB465" s="1516"/>
      <c r="AC465" s="1516"/>
      <c r="AD465" s="1516"/>
      <c r="AE465" s="1516"/>
      <c r="AF465" s="1516"/>
      <c r="AG465" s="1516"/>
      <c r="AH465" s="1516"/>
      <c r="AI465" s="1516"/>
      <c r="AJ465" s="1516"/>
      <c r="AK465" s="1516"/>
      <c r="AL465" s="1516"/>
      <c r="AM465" s="1516"/>
      <c r="AN465" s="1516"/>
      <c r="AO465" s="1519">
        <f t="shared" si="64"/>
        <v>0</v>
      </c>
      <c r="AP465" s="1519">
        <f t="shared" si="69"/>
        <v>0</v>
      </c>
      <c r="AQ465" s="1520" t="str">
        <f t="shared" si="65"/>
        <v/>
      </c>
      <c r="AR465" s="1519">
        <f t="shared" si="66"/>
        <v>0</v>
      </c>
      <c r="AS465" s="1519">
        <f t="shared" si="70"/>
        <v>0</v>
      </c>
      <c r="AT465" s="1520" t="str">
        <f t="shared" si="67"/>
        <v/>
      </c>
      <c r="AU465" s="1519">
        <f t="shared" si="71"/>
        <v>0</v>
      </c>
      <c r="AV465" s="1519">
        <f t="shared" si="72"/>
        <v>0</v>
      </c>
      <c r="AW465" s="1520" t="str">
        <f t="shared" si="68"/>
        <v/>
      </c>
      <c r="AX465" s="1521"/>
      <c r="BC465" s="417"/>
      <c r="BD465" s="417"/>
      <c r="BE465" s="417"/>
      <c r="BF465" s="417"/>
      <c r="BG465" s="417"/>
      <c r="BH465" s="417"/>
      <c r="BI465" s="417"/>
      <c r="BJ465" s="417"/>
    </row>
    <row r="466" spans="1:62" s="418" customFormat="1" ht="13.5" hidden="1" customHeight="1">
      <c r="A466" s="1504">
        <f>'F5 ESTUDIANTES PREVENCIÓN'!D459</f>
        <v>0</v>
      </c>
      <c r="B466" s="1504">
        <f>'F5 ESTUDIANTES PREVENCIÓN'!A459</f>
        <v>0</v>
      </c>
      <c r="C466" s="1511">
        <f>'F5 ESTUDIANTES PREVENCIÓN'!F459</f>
        <v>0</v>
      </c>
      <c r="D466" s="1512">
        <f>'F5 ESTUDIANTES PREVENCIÓN'!G459</f>
        <v>0</v>
      </c>
      <c r="E466" s="1504">
        <f>'F5 ESTUDIANTES PREVENCIÓN'!K459</f>
        <v>0</v>
      </c>
      <c r="F466" s="1504">
        <f>'F5 ESTUDIANTES PREVENCIÓN'!J459</f>
        <v>0</v>
      </c>
      <c r="G466" s="1513">
        <f>'F5 ESTUDIANTES PREVENCIÓN'!L459</f>
        <v>0</v>
      </c>
      <c r="H466" s="1504">
        <f>'F5 ESTUDIANTES PREVENCIÓN'!M459</f>
        <v>0</v>
      </c>
      <c r="I466" s="1514">
        <f>'F5 ESTUDIANTES PREVENCIÓN'!N459</f>
        <v>0</v>
      </c>
      <c r="J466" s="1514">
        <f>'F5 ESTUDIANTES PREVENCIÓN'!O459</f>
        <v>0</v>
      </c>
      <c r="K466" s="1514">
        <f>'F5 ESTUDIANTES PREVENCIÓN'!P459</f>
        <v>0</v>
      </c>
      <c r="L466" s="1515">
        <f>'F5 ESTUDIANTES PREVENCIÓN'!Q459</f>
        <v>0</v>
      </c>
      <c r="M466" s="1511">
        <f>'F5 ESTUDIANTES PREVENCIÓN'!R459</f>
        <v>0</v>
      </c>
      <c r="N466" s="1504">
        <f>'F5 ESTUDIANTES PREVENCIÓN'!T459</f>
        <v>0</v>
      </c>
      <c r="O466" s="1504">
        <f>'F5 ESTUDIANTES PREVENCIÓN'!U459</f>
        <v>0</v>
      </c>
      <c r="P466" s="1504">
        <f>'F5 ESTUDIANTES PREVENCIÓN'!V459</f>
        <v>0</v>
      </c>
      <c r="Q466" s="1504">
        <f>'F5 ESTUDIANTES PREVENCIÓN'!AU459</f>
        <v>0</v>
      </c>
      <c r="R466" s="1516"/>
      <c r="S466" s="1517"/>
      <c r="T466" s="1516"/>
      <c r="U466" s="1518"/>
      <c r="V466" s="1516"/>
      <c r="W466" s="1516"/>
      <c r="X466" s="1516"/>
      <c r="Y466" s="1516"/>
      <c r="Z466" s="1516"/>
      <c r="AA466" s="1516"/>
      <c r="AB466" s="1516"/>
      <c r="AC466" s="1516"/>
      <c r="AD466" s="1516"/>
      <c r="AE466" s="1516"/>
      <c r="AF466" s="1516"/>
      <c r="AG466" s="1516"/>
      <c r="AH466" s="1516"/>
      <c r="AI466" s="1516"/>
      <c r="AJ466" s="1516"/>
      <c r="AK466" s="1516"/>
      <c r="AL466" s="1516"/>
      <c r="AM466" s="1516"/>
      <c r="AN466" s="1516"/>
      <c r="AO466" s="1519">
        <f t="shared" si="64"/>
        <v>0</v>
      </c>
      <c r="AP466" s="1519">
        <f t="shared" si="69"/>
        <v>0</v>
      </c>
      <c r="AQ466" s="1520" t="str">
        <f t="shared" si="65"/>
        <v/>
      </c>
      <c r="AR466" s="1519">
        <f t="shared" si="66"/>
        <v>0</v>
      </c>
      <c r="AS466" s="1519">
        <f t="shared" si="70"/>
        <v>0</v>
      </c>
      <c r="AT466" s="1520" t="str">
        <f t="shared" si="67"/>
        <v/>
      </c>
      <c r="AU466" s="1519">
        <f t="shared" si="71"/>
        <v>0</v>
      </c>
      <c r="AV466" s="1519">
        <f t="shared" si="72"/>
        <v>0</v>
      </c>
      <c r="AW466" s="1520" t="str">
        <f t="shared" si="68"/>
        <v/>
      </c>
      <c r="AX466" s="1521"/>
      <c r="BC466" s="417"/>
      <c r="BD466" s="417"/>
      <c r="BE466" s="417"/>
      <c r="BF466" s="417"/>
      <c r="BG466" s="417"/>
      <c r="BH466" s="417"/>
      <c r="BI466" s="417"/>
      <c r="BJ466" s="417"/>
    </row>
    <row r="467" spans="1:62" s="418" customFormat="1" ht="13.5" hidden="1" customHeight="1">
      <c r="A467" s="1504">
        <f>'F5 ESTUDIANTES PREVENCIÓN'!D460</f>
        <v>0</v>
      </c>
      <c r="B467" s="1504">
        <f>'F5 ESTUDIANTES PREVENCIÓN'!A460</f>
        <v>0</v>
      </c>
      <c r="C467" s="1511">
        <f>'F5 ESTUDIANTES PREVENCIÓN'!F460</f>
        <v>0</v>
      </c>
      <c r="D467" s="1512">
        <f>'F5 ESTUDIANTES PREVENCIÓN'!G460</f>
        <v>0</v>
      </c>
      <c r="E467" s="1504">
        <f>'F5 ESTUDIANTES PREVENCIÓN'!K460</f>
        <v>0</v>
      </c>
      <c r="F467" s="1504">
        <f>'F5 ESTUDIANTES PREVENCIÓN'!J460</f>
        <v>0</v>
      </c>
      <c r="G467" s="1513">
        <f>'F5 ESTUDIANTES PREVENCIÓN'!L460</f>
        <v>0</v>
      </c>
      <c r="H467" s="1504">
        <f>'F5 ESTUDIANTES PREVENCIÓN'!M460</f>
        <v>0</v>
      </c>
      <c r="I467" s="1514">
        <f>'F5 ESTUDIANTES PREVENCIÓN'!N460</f>
        <v>0</v>
      </c>
      <c r="J467" s="1514">
        <f>'F5 ESTUDIANTES PREVENCIÓN'!O460</f>
        <v>0</v>
      </c>
      <c r="K467" s="1514">
        <f>'F5 ESTUDIANTES PREVENCIÓN'!P460</f>
        <v>0</v>
      </c>
      <c r="L467" s="1515">
        <f>'F5 ESTUDIANTES PREVENCIÓN'!Q460</f>
        <v>0</v>
      </c>
      <c r="M467" s="1511">
        <f>'F5 ESTUDIANTES PREVENCIÓN'!R460</f>
        <v>0</v>
      </c>
      <c r="N467" s="1504">
        <f>'F5 ESTUDIANTES PREVENCIÓN'!T460</f>
        <v>0</v>
      </c>
      <c r="O467" s="1504">
        <f>'F5 ESTUDIANTES PREVENCIÓN'!U460</f>
        <v>0</v>
      </c>
      <c r="P467" s="1504">
        <f>'F5 ESTUDIANTES PREVENCIÓN'!V460</f>
        <v>0</v>
      </c>
      <c r="Q467" s="1504">
        <f>'F5 ESTUDIANTES PREVENCIÓN'!AU460</f>
        <v>0</v>
      </c>
      <c r="R467" s="1516"/>
      <c r="S467" s="1517"/>
      <c r="T467" s="1516"/>
      <c r="U467" s="1518"/>
      <c r="V467" s="1516"/>
      <c r="W467" s="1516"/>
      <c r="X467" s="1516"/>
      <c r="Y467" s="1516"/>
      <c r="Z467" s="1516"/>
      <c r="AA467" s="1516"/>
      <c r="AB467" s="1516"/>
      <c r="AC467" s="1516"/>
      <c r="AD467" s="1516"/>
      <c r="AE467" s="1516"/>
      <c r="AF467" s="1516"/>
      <c r="AG467" s="1516"/>
      <c r="AH467" s="1516"/>
      <c r="AI467" s="1516"/>
      <c r="AJ467" s="1516"/>
      <c r="AK467" s="1516"/>
      <c r="AL467" s="1516"/>
      <c r="AM467" s="1516"/>
      <c r="AN467" s="1516"/>
      <c r="AO467" s="1519">
        <f t="shared" si="64"/>
        <v>0</v>
      </c>
      <c r="AP467" s="1519">
        <f t="shared" si="69"/>
        <v>0</v>
      </c>
      <c r="AQ467" s="1520" t="str">
        <f t="shared" si="65"/>
        <v/>
      </c>
      <c r="AR467" s="1519">
        <f t="shared" si="66"/>
        <v>0</v>
      </c>
      <c r="AS467" s="1519">
        <f t="shared" si="70"/>
        <v>0</v>
      </c>
      <c r="AT467" s="1520" t="str">
        <f t="shared" si="67"/>
        <v/>
      </c>
      <c r="AU467" s="1519">
        <f t="shared" si="71"/>
        <v>0</v>
      </c>
      <c r="AV467" s="1519">
        <f t="shared" si="72"/>
        <v>0</v>
      </c>
      <c r="AW467" s="1520" t="str">
        <f t="shared" si="68"/>
        <v/>
      </c>
      <c r="AX467" s="1521"/>
      <c r="BC467" s="417"/>
      <c r="BD467" s="417"/>
      <c r="BE467" s="417"/>
      <c r="BF467" s="417"/>
      <c r="BG467" s="417"/>
      <c r="BH467" s="417"/>
      <c r="BI467" s="417"/>
      <c r="BJ467" s="417"/>
    </row>
    <row r="468" spans="1:62" s="418" customFormat="1" ht="13.5" hidden="1" customHeight="1">
      <c r="A468" s="1504">
        <f>'F5 ESTUDIANTES PREVENCIÓN'!D461</f>
        <v>0</v>
      </c>
      <c r="B468" s="1504">
        <f>'F5 ESTUDIANTES PREVENCIÓN'!A461</f>
        <v>0</v>
      </c>
      <c r="C468" s="1511">
        <f>'F5 ESTUDIANTES PREVENCIÓN'!F461</f>
        <v>0</v>
      </c>
      <c r="D468" s="1512">
        <f>'F5 ESTUDIANTES PREVENCIÓN'!G461</f>
        <v>0</v>
      </c>
      <c r="E468" s="1504">
        <f>'F5 ESTUDIANTES PREVENCIÓN'!K461</f>
        <v>0</v>
      </c>
      <c r="F468" s="1504">
        <f>'F5 ESTUDIANTES PREVENCIÓN'!J461</f>
        <v>0</v>
      </c>
      <c r="G468" s="1513">
        <f>'F5 ESTUDIANTES PREVENCIÓN'!L461</f>
        <v>0</v>
      </c>
      <c r="H468" s="1504">
        <f>'F5 ESTUDIANTES PREVENCIÓN'!M461</f>
        <v>0</v>
      </c>
      <c r="I468" s="1514">
        <f>'F5 ESTUDIANTES PREVENCIÓN'!N461</f>
        <v>0</v>
      </c>
      <c r="J468" s="1514">
        <f>'F5 ESTUDIANTES PREVENCIÓN'!O461</f>
        <v>0</v>
      </c>
      <c r="K468" s="1514">
        <f>'F5 ESTUDIANTES PREVENCIÓN'!P461</f>
        <v>0</v>
      </c>
      <c r="L468" s="1515">
        <f>'F5 ESTUDIANTES PREVENCIÓN'!Q461</f>
        <v>0</v>
      </c>
      <c r="M468" s="1511">
        <f>'F5 ESTUDIANTES PREVENCIÓN'!R461</f>
        <v>0</v>
      </c>
      <c r="N468" s="1504">
        <f>'F5 ESTUDIANTES PREVENCIÓN'!T461</f>
        <v>0</v>
      </c>
      <c r="O468" s="1504">
        <f>'F5 ESTUDIANTES PREVENCIÓN'!U461</f>
        <v>0</v>
      </c>
      <c r="P468" s="1504">
        <f>'F5 ESTUDIANTES PREVENCIÓN'!V461</f>
        <v>0</v>
      </c>
      <c r="Q468" s="1504">
        <f>'F5 ESTUDIANTES PREVENCIÓN'!AU461</f>
        <v>0</v>
      </c>
      <c r="R468" s="1516"/>
      <c r="S468" s="1517"/>
      <c r="T468" s="1516"/>
      <c r="U468" s="1518"/>
      <c r="V468" s="1516"/>
      <c r="W468" s="1516"/>
      <c r="X468" s="1516"/>
      <c r="Y468" s="1516"/>
      <c r="Z468" s="1516"/>
      <c r="AA468" s="1516"/>
      <c r="AB468" s="1516"/>
      <c r="AC468" s="1516"/>
      <c r="AD468" s="1516"/>
      <c r="AE468" s="1516"/>
      <c r="AF468" s="1516"/>
      <c r="AG468" s="1516"/>
      <c r="AH468" s="1516"/>
      <c r="AI468" s="1516"/>
      <c r="AJ468" s="1516"/>
      <c r="AK468" s="1516"/>
      <c r="AL468" s="1516"/>
      <c r="AM468" s="1516"/>
      <c r="AN468" s="1516"/>
      <c r="AO468" s="1519">
        <f t="shared" si="64"/>
        <v>0</v>
      </c>
      <c r="AP468" s="1519">
        <f t="shared" si="69"/>
        <v>0</v>
      </c>
      <c r="AQ468" s="1520" t="str">
        <f t="shared" si="65"/>
        <v/>
      </c>
      <c r="AR468" s="1519">
        <f t="shared" si="66"/>
        <v>0</v>
      </c>
      <c r="AS468" s="1519">
        <f t="shared" si="70"/>
        <v>0</v>
      </c>
      <c r="AT468" s="1520" t="str">
        <f t="shared" si="67"/>
        <v/>
      </c>
      <c r="AU468" s="1519">
        <f t="shared" si="71"/>
        <v>0</v>
      </c>
      <c r="AV468" s="1519">
        <f t="shared" si="72"/>
        <v>0</v>
      </c>
      <c r="AW468" s="1520" t="str">
        <f t="shared" si="68"/>
        <v/>
      </c>
      <c r="AX468" s="1521"/>
      <c r="BC468" s="417"/>
      <c r="BD468" s="417"/>
      <c r="BE468" s="417"/>
      <c r="BF468" s="417"/>
      <c r="BG468" s="417"/>
      <c r="BH468" s="417"/>
      <c r="BI468" s="417"/>
      <c r="BJ468" s="417"/>
    </row>
    <row r="469" spans="1:62" s="418" customFormat="1" ht="13.5" hidden="1" customHeight="1">
      <c r="A469" s="1504">
        <f>'F5 ESTUDIANTES PREVENCIÓN'!D462</f>
        <v>0</v>
      </c>
      <c r="B469" s="1504">
        <f>'F5 ESTUDIANTES PREVENCIÓN'!A462</f>
        <v>0</v>
      </c>
      <c r="C469" s="1511">
        <f>'F5 ESTUDIANTES PREVENCIÓN'!F462</f>
        <v>0</v>
      </c>
      <c r="D469" s="1512">
        <f>'F5 ESTUDIANTES PREVENCIÓN'!G462</f>
        <v>0</v>
      </c>
      <c r="E469" s="1504">
        <f>'F5 ESTUDIANTES PREVENCIÓN'!K462</f>
        <v>0</v>
      </c>
      <c r="F469" s="1504">
        <f>'F5 ESTUDIANTES PREVENCIÓN'!J462</f>
        <v>0</v>
      </c>
      <c r="G469" s="1513">
        <f>'F5 ESTUDIANTES PREVENCIÓN'!L462</f>
        <v>0</v>
      </c>
      <c r="H469" s="1504">
        <f>'F5 ESTUDIANTES PREVENCIÓN'!M462</f>
        <v>0</v>
      </c>
      <c r="I469" s="1514">
        <f>'F5 ESTUDIANTES PREVENCIÓN'!N462</f>
        <v>0</v>
      </c>
      <c r="J469" s="1514">
        <f>'F5 ESTUDIANTES PREVENCIÓN'!O462</f>
        <v>0</v>
      </c>
      <c r="K469" s="1514">
        <f>'F5 ESTUDIANTES PREVENCIÓN'!P462</f>
        <v>0</v>
      </c>
      <c r="L469" s="1515">
        <f>'F5 ESTUDIANTES PREVENCIÓN'!Q462</f>
        <v>0</v>
      </c>
      <c r="M469" s="1511">
        <f>'F5 ESTUDIANTES PREVENCIÓN'!R462</f>
        <v>0</v>
      </c>
      <c r="N469" s="1504">
        <f>'F5 ESTUDIANTES PREVENCIÓN'!T462</f>
        <v>0</v>
      </c>
      <c r="O469" s="1504">
        <f>'F5 ESTUDIANTES PREVENCIÓN'!U462</f>
        <v>0</v>
      </c>
      <c r="P469" s="1504">
        <f>'F5 ESTUDIANTES PREVENCIÓN'!V462</f>
        <v>0</v>
      </c>
      <c r="Q469" s="1504">
        <f>'F5 ESTUDIANTES PREVENCIÓN'!AU462</f>
        <v>0</v>
      </c>
      <c r="R469" s="1516"/>
      <c r="S469" s="1517"/>
      <c r="T469" s="1516"/>
      <c r="U469" s="1518"/>
      <c r="V469" s="1516"/>
      <c r="W469" s="1516"/>
      <c r="X469" s="1516"/>
      <c r="Y469" s="1516"/>
      <c r="Z469" s="1516"/>
      <c r="AA469" s="1516"/>
      <c r="AB469" s="1516"/>
      <c r="AC469" s="1516"/>
      <c r="AD469" s="1516"/>
      <c r="AE469" s="1516"/>
      <c r="AF469" s="1516"/>
      <c r="AG469" s="1516"/>
      <c r="AH469" s="1516"/>
      <c r="AI469" s="1516"/>
      <c r="AJ469" s="1516"/>
      <c r="AK469" s="1516"/>
      <c r="AL469" s="1516"/>
      <c r="AM469" s="1516"/>
      <c r="AN469" s="1516"/>
      <c r="AO469" s="1519">
        <f t="shared" si="64"/>
        <v>0</v>
      </c>
      <c r="AP469" s="1519">
        <f t="shared" si="69"/>
        <v>0</v>
      </c>
      <c r="AQ469" s="1520" t="str">
        <f t="shared" si="65"/>
        <v/>
      </c>
      <c r="AR469" s="1519">
        <f t="shared" si="66"/>
        <v>0</v>
      </c>
      <c r="AS469" s="1519">
        <f t="shared" si="70"/>
        <v>0</v>
      </c>
      <c r="AT469" s="1520" t="str">
        <f t="shared" si="67"/>
        <v/>
      </c>
      <c r="AU469" s="1519">
        <f t="shared" si="71"/>
        <v>0</v>
      </c>
      <c r="AV469" s="1519">
        <f t="shared" si="72"/>
        <v>0</v>
      </c>
      <c r="AW469" s="1520" t="str">
        <f t="shared" si="68"/>
        <v/>
      </c>
      <c r="AX469" s="1521"/>
      <c r="BC469" s="417"/>
      <c r="BD469" s="417"/>
      <c r="BE469" s="417"/>
      <c r="BF469" s="417"/>
      <c r="BG469" s="417"/>
      <c r="BH469" s="417"/>
      <c r="BI469" s="417"/>
      <c r="BJ469" s="417"/>
    </row>
    <row r="470" spans="1:62" s="418" customFormat="1" ht="13.5" hidden="1" customHeight="1">
      <c r="A470" s="1504">
        <f>'F5 ESTUDIANTES PREVENCIÓN'!D463</f>
        <v>0</v>
      </c>
      <c r="B470" s="1504">
        <f>'F5 ESTUDIANTES PREVENCIÓN'!A463</f>
        <v>0</v>
      </c>
      <c r="C470" s="1511">
        <f>'F5 ESTUDIANTES PREVENCIÓN'!F463</f>
        <v>0</v>
      </c>
      <c r="D470" s="1512">
        <f>'F5 ESTUDIANTES PREVENCIÓN'!G463</f>
        <v>0</v>
      </c>
      <c r="E470" s="1504">
        <f>'F5 ESTUDIANTES PREVENCIÓN'!K463</f>
        <v>0</v>
      </c>
      <c r="F470" s="1504">
        <f>'F5 ESTUDIANTES PREVENCIÓN'!J463</f>
        <v>0</v>
      </c>
      <c r="G470" s="1513">
        <f>'F5 ESTUDIANTES PREVENCIÓN'!L463</f>
        <v>0</v>
      </c>
      <c r="H470" s="1504">
        <f>'F5 ESTUDIANTES PREVENCIÓN'!M463</f>
        <v>0</v>
      </c>
      <c r="I470" s="1514">
        <f>'F5 ESTUDIANTES PREVENCIÓN'!N463</f>
        <v>0</v>
      </c>
      <c r="J470" s="1514">
        <f>'F5 ESTUDIANTES PREVENCIÓN'!O463</f>
        <v>0</v>
      </c>
      <c r="K470" s="1514">
        <f>'F5 ESTUDIANTES PREVENCIÓN'!P463</f>
        <v>0</v>
      </c>
      <c r="L470" s="1515">
        <f>'F5 ESTUDIANTES PREVENCIÓN'!Q463</f>
        <v>0</v>
      </c>
      <c r="M470" s="1511">
        <f>'F5 ESTUDIANTES PREVENCIÓN'!R463</f>
        <v>0</v>
      </c>
      <c r="N470" s="1504">
        <f>'F5 ESTUDIANTES PREVENCIÓN'!T463</f>
        <v>0</v>
      </c>
      <c r="O470" s="1504">
        <f>'F5 ESTUDIANTES PREVENCIÓN'!U463</f>
        <v>0</v>
      </c>
      <c r="P470" s="1504">
        <f>'F5 ESTUDIANTES PREVENCIÓN'!V463</f>
        <v>0</v>
      </c>
      <c r="Q470" s="1504">
        <f>'F5 ESTUDIANTES PREVENCIÓN'!AU463</f>
        <v>0</v>
      </c>
      <c r="R470" s="1516"/>
      <c r="S470" s="1517"/>
      <c r="T470" s="1516"/>
      <c r="U470" s="1518"/>
      <c r="V470" s="1516"/>
      <c r="W470" s="1516"/>
      <c r="X470" s="1516"/>
      <c r="Y470" s="1516"/>
      <c r="Z470" s="1516"/>
      <c r="AA470" s="1516"/>
      <c r="AB470" s="1516"/>
      <c r="AC470" s="1516"/>
      <c r="AD470" s="1516"/>
      <c r="AE470" s="1516"/>
      <c r="AF470" s="1516"/>
      <c r="AG470" s="1516"/>
      <c r="AH470" s="1516"/>
      <c r="AI470" s="1516"/>
      <c r="AJ470" s="1516"/>
      <c r="AK470" s="1516"/>
      <c r="AL470" s="1516"/>
      <c r="AM470" s="1516"/>
      <c r="AN470" s="1516"/>
      <c r="AO470" s="1519">
        <f t="shared" si="64"/>
        <v>0</v>
      </c>
      <c r="AP470" s="1519">
        <f t="shared" si="69"/>
        <v>0</v>
      </c>
      <c r="AQ470" s="1520" t="str">
        <f t="shared" si="65"/>
        <v/>
      </c>
      <c r="AR470" s="1519">
        <f t="shared" si="66"/>
        <v>0</v>
      </c>
      <c r="AS470" s="1519">
        <f t="shared" si="70"/>
        <v>0</v>
      </c>
      <c r="AT470" s="1520" t="str">
        <f t="shared" si="67"/>
        <v/>
      </c>
      <c r="AU470" s="1519">
        <f t="shared" si="71"/>
        <v>0</v>
      </c>
      <c r="AV470" s="1519">
        <f t="shared" si="72"/>
        <v>0</v>
      </c>
      <c r="AW470" s="1520" t="str">
        <f t="shared" si="68"/>
        <v/>
      </c>
      <c r="AX470" s="1521"/>
      <c r="BC470" s="417"/>
      <c r="BD470" s="417"/>
      <c r="BE470" s="417"/>
      <c r="BF470" s="417"/>
      <c r="BG470" s="417"/>
      <c r="BH470" s="417"/>
      <c r="BI470" s="417"/>
      <c r="BJ470" s="417"/>
    </row>
    <row r="471" spans="1:62" s="418" customFormat="1" ht="13.5" hidden="1" customHeight="1">
      <c r="A471" s="1504">
        <f>'F5 ESTUDIANTES PREVENCIÓN'!D464</f>
        <v>0</v>
      </c>
      <c r="B471" s="1504">
        <f>'F5 ESTUDIANTES PREVENCIÓN'!A464</f>
        <v>0</v>
      </c>
      <c r="C471" s="1511">
        <f>'F5 ESTUDIANTES PREVENCIÓN'!F464</f>
        <v>0</v>
      </c>
      <c r="D471" s="1512">
        <f>'F5 ESTUDIANTES PREVENCIÓN'!G464</f>
        <v>0</v>
      </c>
      <c r="E471" s="1504">
        <f>'F5 ESTUDIANTES PREVENCIÓN'!K464</f>
        <v>0</v>
      </c>
      <c r="F471" s="1504">
        <f>'F5 ESTUDIANTES PREVENCIÓN'!J464</f>
        <v>0</v>
      </c>
      <c r="G471" s="1513">
        <f>'F5 ESTUDIANTES PREVENCIÓN'!L464</f>
        <v>0</v>
      </c>
      <c r="H471" s="1504">
        <f>'F5 ESTUDIANTES PREVENCIÓN'!M464</f>
        <v>0</v>
      </c>
      <c r="I471" s="1514">
        <f>'F5 ESTUDIANTES PREVENCIÓN'!N464</f>
        <v>0</v>
      </c>
      <c r="J471" s="1514">
        <f>'F5 ESTUDIANTES PREVENCIÓN'!O464</f>
        <v>0</v>
      </c>
      <c r="K471" s="1514">
        <f>'F5 ESTUDIANTES PREVENCIÓN'!P464</f>
        <v>0</v>
      </c>
      <c r="L471" s="1515">
        <f>'F5 ESTUDIANTES PREVENCIÓN'!Q464</f>
        <v>0</v>
      </c>
      <c r="M471" s="1511">
        <f>'F5 ESTUDIANTES PREVENCIÓN'!R464</f>
        <v>0</v>
      </c>
      <c r="N471" s="1504">
        <f>'F5 ESTUDIANTES PREVENCIÓN'!T464</f>
        <v>0</v>
      </c>
      <c r="O471" s="1504">
        <f>'F5 ESTUDIANTES PREVENCIÓN'!U464</f>
        <v>0</v>
      </c>
      <c r="P471" s="1504">
        <f>'F5 ESTUDIANTES PREVENCIÓN'!V464</f>
        <v>0</v>
      </c>
      <c r="Q471" s="1504">
        <f>'F5 ESTUDIANTES PREVENCIÓN'!AU464</f>
        <v>0</v>
      </c>
      <c r="R471" s="1516"/>
      <c r="S471" s="1517"/>
      <c r="T471" s="1516"/>
      <c r="U471" s="1518"/>
      <c r="V471" s="1516"/>
      <c r="W471" s="1516"/>
      <c r="X471" s="1516"/>
      <c r="Y471" s="1516"/>
      <c r="Z471" s="1516"/>
      <c r="AA471" s="1516"/>
      <c r="AB471" s="1516"/>
      <c r="AC471" s="1516"/>
      <c r="AD471" s="1516"/>
      <c r="AE471" s="1516"/>
      <c r="AF471" s="1516"/>
      <c r="AG471" s="1516"/>
      <c r="AH471" s="1516"/>
      <c r="AI471" s="1516"/>
      <c r="AJ471" s="1516"/>
      <c r="AK471" s="1516"/>
      <c r="AL471" s="1516"/>
      <c r="AM471" s="1516"/>
      <c r="AN471" s="1516"/>
      <c r="AO471" s="1519">
        <f t="shared" si="64"/>
        <v>0</v>
      </c>
      <c r="AP471" s="1519">
        <f t="shared" si="69"/>
        <v>0</v>
      </c>
      <c r="AQ471" s="1520" t="str">
        <f t="shared" si="65"/>
        <v/>
      </c>
      <c r="AR471" s="1519">
        <f t="shared" si="66"/>
        <v>0</v>
      </c>
      <c r="AS471" s="1519">
        <f t="shared" si="70"/>
        <v>0</v>
      </c>
      <c r="AT471" s="1520" t="str">
        <f t="shared" si="67"/>
        <v/>
      </c>
      <c r="AU471" s="1519">
        <f t="shared" si="71"/>
        <v>0</v>
      </c>
      <c r="AV471" s="1519">
        <f t="shared" si="72"/>
        <v>0</v>
      </c>
      <c r="AW471" s="1520" t="str">
        <f t="shared" si="68"/>
        <v/>
      </c>
      <c r="AX471" s="1521"/>
      <c r="BC471" s="417"/>
      <c r="BD471" s="417"/>
      <c r="BE471" s="417"/>
      <c r="BF471" s="417"/>
      <c r="BG471" s="417"/>
      <c r="BH471" s="417"/>
      <c r="BI471" s="417"/>
      <c r="BJ471" s="417"/>
    </row>
    <row r="472" spans="1:62" s="418" customFormat="1" ht="13.5" hidden="1" customHeight="1">
      <c r="A472" s="1504">
        <f>'F5 ESTUDIANTES PREVENCIÓN'!D465</f>
        <v>0</v>
      </c>
      <c r="B472" s="1504">
        <f>'F5 ESTUDIANTES PREVENCIÓN'!A465</f>
        <v>0</v>
      </c>
      <c r="C472" s="1511">
        <f>'F5 ESTUDIANTES PREVENCIÓN'!F465</f>
        <v>0</v>
      </c>
      <c r="D472" s="1512">
        <f>'F5 ESTUDIANTES PREVENCIÓN'!G465</f>
        <v>0</v>
      </c>
      <c r="E472" s="1504">
        <f>'F5 ESTUDIANTES PREVENCIÓN'!K465</f>
        <v>0</v>
      </c>
      <c r="F472" s="1504">
        <f>'F5 ESTUDIANTES PREVENCIÓN'!J465</f>
        <v>0</v>
      </c>
      <c r="G472" s="1513">
        <f>'F5 ESTUDIANTES PREVENCIÓN'!L465</f>
        <v>0</v>
      </c>
      <c r="H472" s="1504">
        <f>'F5 ESTUDIANTES PREVENCIÓN'!M465</f>
        <v>0</v>
      </c>
      <c r="I472" s="1514">
        <f>'F5 ESTUDIANTES PREVENCIÓN'!N465</f>
        <v>0</v>
      </c>
      <c r="J472" s="1514">
        <f>'F5 ESTUDIANTES PREVENCIÓN'!O465</f>
        <v>0</v>
      </c>
      <c r="K472" s="1514">
        <f>'F5 ESTUDIANTES PREVENCIÓN'!P465</f>
        <v>0</v>
      </c>
      <c r="L472" s="1515">
        <f>'F5 ESTUDIANTES PREVENCIÓN'!Q465</f>
        <v>0</v>
      </c>
      <c r="M472" s="1511">
        <f>'F5 ESTUDIANTES PREVENCIÓN'!R465</f>
        <v>0</v>
      </c>
      <c r="N472" s="1504">
        <f>'F5 ESTUDIANTES PREVENCIÓN'!T465</f>
        <v>0</v>
      </c>
      <c r="O472" s="1504">
        <f>'F5 ESTUDIANTES PREVENCIÓN'!U465</f>
        <v>0</v>
      </c>
      <c r="P472" s="1504">
        <f>'F5 ESTUDIANTES PREVENCIÓN'!V465</f>
        <v>0</v>
      </c>
      <c r="Q472" s="1504">
        <f>'F5 ESTUDIANTES PREVENCIÓN'!AU465</f>
        <v>0</v>
      </c>
      <c r="R472" s="1516"/>
      <c r="S472" s="1517"/>
      <c r="T472" s="1516"/>
      <c r="U472" s="1518"/>
      <c r="V472" s="1516"/>
      <c r="W472" s="1516"/>
      <c r="X472" s="1516"/>
      <c r="Y472" s="1516"/>
      <c r="Z472" s="1516"/>
      <c r="AA472" s="1516"/>
      <c r="AB472" s="1516"/>
      <c r="AC472" s="1516"/>
      <c r="AD472" s="1516"/>
      <c r="AE472" s="1516"/>
      <c r="AF472" s="1516"/>
      <c r="AG472" s="1516"/>
      <c r="AH472" s="1516"/>
      <c r="AI472" s="1516"/>
      <c r="AJ472" s="1516"/>
      <c r="AK472" s="1516"/>
      <c r="AL472" s="1516"/>
      <c r="AM472" s="1516"/>
      <c r="AN472" s="1516"/>
      <c r="AO472" s="1519">
        <f t="shared" si="64"/>
        <v>0</v>
      </c>
      <c r="AP472" s="1519">
        <f t="shared" si="69"/>
        <v>0</v>
      </c>
      <c r="AQ472" s="1520" t="str">
        <f t="shared" si="65"/>
        <v/>
      </c>
      <c r="AR472" s="1519">
        <f t="shared" si="66"/>
        <v>0</v>
      </c>
      <c r="AS472" s="1519">
        <f t="shared" si="70"/>
        <v>0</v>
      </c>
      <c r="AT472" s="1520" t="str">
        <f t="shared" si="67"/>
        <v/>
      </c>
      <c r="AU472" s="1519">
        <f t="shared" si="71"/>
        <v>0</v>
      </c>
      <c r="AV472" s="1519">
        <f t="shared" si="72"/>
        <v>0</v>
      </c>
      <c r="AW472" s="1520" t="str">
        <f t="shared" si="68"/>
        <v/>
      </c>
      <c r="AX472" s="1521"/>
      <c r="BC472" s="417"/>
      <c r="BD472" s="417"/>
      <c r="BE472" s="417"/>
      <c r="BF472" s="417"/>
      <c r="BG472" s="417"/>
      <c r="BH472" s="417"/>
      <c r="BI472" s="417"/>
      <c r="BJ472" s="417"/>
    </row>
    <row r="473" spans="1:62" s="418" customFormat="1" ht="13.5" hidden="1" customHeight="1">
      <c r="A473" s="1504">
        <f>'F5 ESTUDIANTES PREVENCIÓN'!D466</f>
        <v>0</v>
      </c>
      <c r="B473" s="1504">
        <f>'F5 ESTUDIANTES PREVENCIÓN'!A466</f>
        <v>0</v>
      </c>
      <c r="C473" s="1511">
        <f>'F5 ESTUDIANTES PREVENCIÓN'!F466</f>
        <v>0</v>
      </c>
      <c r="D473" s="1512">
        <f>'F5 ESTUDIANTES PREVENCIÓN'!G466</f>
        <v>0</v>
      </c>
      <c r="E473" s="1504">
        <f>'F5 ESTUDIANTES PREVENCIÓN'!K466</f>
        <v>0</v>
      </c>
      <c r="F473" s="1504">
        <f>'F5 ESTUDIANTES PREVENCIÓN'!J466</f>
        <v>0</v>
      </c>
      <c r="G473" s="1513">
        <f>'F5 ESTUDIANTES PREVENCIÓN'!L466</f>
        <v>0</v>
      </c>
      <c r="H473" s="1504">
        <f>'F5 ESTUDIANTES PREVENCIÓN'!M466</f>
        <v>0</v>
      </c>
      <c r="I473" s="1514">
        <f>'F5 ESTUDIANTES PREVENCIÓN'!N466</f>
        <v>0</v>
      </c>
      <c r="J473" s="1514">
        <f>'F5 ESTUDIANTES PREVENCIÓN'!O466</f>
        <v>0</v>
      </c>
      <c r="K473" s="1514">
        <f>'F5 ESTUDIANTES PREVENCIÓN'!P466</f>
        <v>0</v>
      </c>
      <c r="L473" s="1515">
        <f>'F5 ESTUDIANTES PREVENCIÓN'!Q466</f>
        <v>0</v>
      </c>
      <c r="M473" s="1511">
        <f>'F5 ESTUDIANTES PREVENCIÓN'!R466</f>
        <v>0</v>
      </c>
      <c r="N473" s="1504">
        <f>'F5 ESTUDIANTES PREVENCIÓN'!T466</f>
        <v>0</v>
      </c>
      <c r="O473" s="1504">
        <f>'F5 ESTUDIANTES PREVENCIÓN'!U466</f>
        <v>0</v>
      </c>
      <c r="P473" s="1504">
        <f>'F5 ESTUDIANTES PREVENCIÓN'!V466</f>
        <v>0</v>
      </c>
      <c r="Q473" s="1504">
        <f>'F5 ESTUDIANTES PREVENCIÓN'!AU466</f>
        <v>0</v>
      </c>
      <c r="R473" s="1516"/>
      <c r="S473" s="1517"/>
      <c r="T473" s="1516"/>
      <c r="U473" s="1518"/>
      <c r="V473" s="1516"/>
      <c r="W473" s="1516"/>
      <c r="X473" s="1516"/>
      <c r="Y473" s="1516"/>
      <c r="Z473" s="1516"/>
      <c r="AA473" s="1516"/>
      <c r="AB473" s="1516"/>
      <c r="AC473" s="1516"/>
      <c r="AD473" s="1516"/>
      <c r="AE473" s="1516"/>
      <c r="AF473" s="1516"/>
      <c r="AG473" s="1516"/>
      <c r="AH473" s="1516"/>
      <c r="AI473" s="1516"/>
      <c r="AJ473" s="1516"/>
      <c r="AK473" s="1516"/>
      <c r="AL473" s="1516"/>
      <c r="AM473" s="1516"/>
      <c r="AN473" s="1516"/>
      <c r="AO473" s="1519">
        <f t="shared" si="64"/>
        <v>0</v>
      </c>
      <c r="AP473" s="1519">
        <f t="shared" si="69"/>
        <v>0</v>
      </c>
      <c r="AQ473" s="1520" t="str">
        <f t="shared" si="65"/>
        <v/>
      </c>
      <c r="AR473" s="1519">
        <f t="shared" si="66"/>
        <v>0</v>
      </c>
      <c r="AS473" s="1519">
        <f t="shared" si="70"/>
        <v>0</v>
      </c>
      <c r="AT473" s="1520" t="str">
        <f t="shared" si="67"/>
        <v/>
      </c>
      <c r="AU473" s="1519">
        <f t="shared" si="71"/>
        <v>0</v>
      </c>
      <c r="AV473" s="1519">
        <f t="shared" si="72"/>
        <v>0</v>
      </c>
      <c r="AW473" s="1520" t="str">
        <f t="shared" si="68"/>
        <v/>
      </c>
      <c r="AX473" s="1521"/>
      <c r="BC473" s="417"/>
      <c r="BD473" s="417"/>
      <c r="BE473" s="417"/>
      <c r="BF473" s="417"/>
      <c r="BG473" s="417"/>
      <c r="BH473" s="417"/>
      <c r="BI473" s="417"/>
      <c r="BJ473" s="417"/>
    </row>
    <row r="474" spans="1:62" s="418" customFormat="1" ht="13.5" hidden="1" customHeight="1">
      <c r="A474" s="1504">
        <f>'F5 ESTUDIANTES PREVENCIÓN'!D467</f>
        <v>0</v>
      </c>
      <c r="B474" s="1504">
        <f>'F5 ESTUDIANTES PREVENCIÓN'!A467</f>
        <v>0</v>
      </c>
      <c r="C474" s="1511">
        <f>'F5 ESTUDIANTES PREVENCIÓN'!F467</f>
        <v>0</v>
      </c>
      <c r="D474" s="1512">
        <f>'F5 ESTUDIANTES PREVENCIÓN'!G467</f>
        <v>0</v>
      </c>
      <c r="E474" s="1504">
        <f>'F5 ESTUDIANTES PREVENCIÓN'!K467</f>
        <v>0</v>
      </c>
      <c r="F474" s="1504">
        <f>'F5 ESTUDIANTES PREVENCIÓN'!J467</f>
        <v>0</v>
      </c>
      <c r="G474" s="1513">
        <f>'F5 ESTUDIANTES PREVENCIÓN'!L467</f>
        <v>0</v>
      </c>
      <c r="H474" s="1504">
        <f>'F5 ESTUDIANTES PREVENCIÓN'!M467</f>
        <v>0</v>
      </c>
      <c r="I474" s="1514">
        <f>'F5 ESTUDIANTES PREVENCIÓN'!N467</f>
        <v>0</v>
      </c>
      <c r="J474" s="1514">
        <f>'F5 ESTUDIANTES PREVENCIÓN'!O467</f>
        <v>0</v>
      </c>
      <c r="K474" s="1514">
        <f>'F5 ESTUDIANTES PREVENCIÓN'!P467</f>
        <v>0</v>
      </c>
      <c r="L474" s="1515">
        <f>'F5 ESTUDIANTES PREVENCIÓN'!Q467</f>
        <v>0</v>
      </c>
      <c r="M474" s="1511">
        <f>'F5 ESTUDIANTES PREVENCIÓN'!R467</f>
        <v>0</v>
      </c>
      <c r="N474" s="1504">
        <f>'F5 ESTUDIANTES PREVENCIÓN'!T467</f>
        <v>0</v>
      </c>
      <c r="O474" s="1504">
        <f>'F5 ESTUDIANTES PREVENCIÓN'!U467</f>
        <v>0</v>
      </c>
      <c r="P474" s="1504">
        <f>'F5 ESTUDIANTES PREVENCIÓN'!V467</f>
        <v>0</v>
      </c>
      <c r="Q474" s="1504">
        <f>'F5 ESTUDIANTES PREVENCIÓN'!AU467</f>
        <v>0</v>
      </c>
      <c r="R474" s="1516"/>
      <c r="S474" s="1517"/>
      <c r="T474" s="1516"/>
      <c r="U474" s="1518"/>
      <c r="V474" s="1516"/>
      <c r="W474" s="1516"/>
      <c r="X474" s="1516"/>
      <c r="Y474" s="1516"/>
      <c r="Z474" s="1516"/>
      <c r="AA474" s="1516"/>
      <c r="AB474" s="1516"/>
      <c r="AC474" s="1516"/>
      <c r="AD474" s="1516"/>
      <c r="AE474" s="1516"/>
      <c r="AF474" s="1516"/>
      <c r="AG474" s="1516"/>
      <c r="AH474" s="1516"/>
      <c r="AI474" s="1516"/>
      <c r="AJ474" s="1516"/>
      <c r="AK474" s="1516"/>
      <c r="AL474" s="1516"/>
      <c r="AM474" s="1516"/>
      <c r="AN474" s="1516"/>
      <c r="AO474" s="1519">
        <f t="shared" si="64"/>
        <v>0</v>
      </c>
      <c r="AP474" s="1519">
        <f t="shared" si="69"/>
        <v>0</v>
      </c>
      <c r="AQ474" s="1520" t="str">
        <f t="shared" si="65"/>
        <v/>
      </c>
      <c r="AR474" s="1519">
        <f t="shared" si="66"/>
        <v>0</v>
      </c>
      <c r="AS474" s="1519">
        <f t="shared" si="70"/>
        <v>0</v>
      </c>
      <c r="AT474" s="1520" t="str">
        <f t="shared" si="67"/>
        <v/>
      </c>
      <c r="AU474" s="1519">
        <f t="shared" si="71"/>
        <v>0</v>
      </c>
      <c r="AV474" s="1519">
        <f t="shared" si="72"/>
        <v>0</v>
      </c>
      <c r="AW474" s="1520" t="str">
        <f t="shared" si="68"/>
        <v/>
      </c>
      <c r="AX474" s="1521"/>
      <c r="BC474" s="417"/>
      <c r="BD474" s="417"/>
      <c r="BE474" s="417"/>
      <c r="BF474" s="417"/>
      <c r="BG474" s="417"/>
      <c r="BH474" s="417"/>
      <c r="BI474" s="417"/>
      <c r="BJ474" s="417"/>
    </row>
    <row r="475" spans="1:62" s="418" customFormat="1" ht="13.5" hidden="1" customHeight="1">
      <c r="A475" s="1504">
        <f>'F5 ESTUDIANTES PREVENCIÓN'!D468</f>
        <v>0</v>
      </c>
      <c r="B475" s="1504">
        <f>'F5 ESTUDIANTES PREVENCIÓN'!A468</f>
        <v>0</v>
      </c>
      <c r="C475" s="1511">
        <f>'F5 ESTUDIANTES PREVENCIÓN'!F468</f>
        <v>0</v>
      </c>
      <c r="D475" s="1512">
        <f>'F5 ESTUDIANTES PREVENCIÓN'!G468</f>
        <v>0</v>
      </c>
      <c r="E475" s="1504">
        <f>'F5 ESTUDIANTES PREVENCIÓN'!K468</f>
        <v>0</v>
      </c>
      <c r="F475" s="1504">
        <f>'F5 ESTUDIANTES PREVENCIÓN'!J468</f>
        <v>0</v>
      </c>
      <c r="G475" s="1513">
        <f>'F5 ESTUDIANTES PREVENCIÓN'!L468</f>
        <v>0</v>
      </c>
      <c r="H475" s="1504">
        <f>'F5 ESTUDIANTES PREVENCIÓN'!M468</f>
        <v>0</v>
      </c>
      <c r="I475" s="1514">
        <f>'F5 ESTUDIANTES PREVENCIÓN'!N468</f>
        <v>0</v>
      </c>
      <c r="J475" s="1514">
        <f>'F5 ESTUDIANTES PREVENCIÓN'!O468</f>
        <v>0</v>
      </c>
      <c r="K475" s="1514">
        <f>'F5 ESTUDIANTES PREVENCIÓN'!P468</f>
        <v>0</v>
      </c>
      <c r="L475" s="1515">
        <f>'F5 ESTUDIANTES PREVENCIÓN'!Q468</f>
        <v>0</v>
      </c>
      <c r="M475" s="1511">
        <f>'F5 ESTUDIANTES PREVENCIÓN'!R468</f>
        <v>0</v>
      </c>
      <c r="N475" s="1504">
        <f>'F5 ESTUDIANTES PREVENCIÓN'!T468</f>
        <v>0</v>
      </c>
      <c r="O475" s="1504">
        <f>'F5 ESTUDIANTES PREVENCIÓN'!U468</f>
        <v>0</v>
      </c>
      <c r="P475" s="1504">
        <f>'F5 ESTUDIANTES PREVENCIÓN'!V468</f>
        <v>0</v>
      </c>
      <c r="Q475" s="1504">
        <f>'F5 ESTUDIANTES PREVENCIÓN'!AU468</f>
        <v>0</v>
      </c>
      <c r="R475" s="1516"/>
      <c r="S475" s="1517"/>
      <c r="T475" s="1516"/>
      <c r="U475" s="1518"/>
      <c r="V475" s="1516"/>
      <c r="W475" s="1516"/>
      <c r="X475" s="1516"/>
      <c r="Y475" s="1516"/>
      <c r="Z475" s="1516"/>
      <c r="AA475" s="1516"/>
      <c r="AB475" s="1516"/>
      <c r="AC475" s="1516"/>
      <c r="AD475" s="1516"/>
      <c r="AE475" s="1516"/>
      <c r="AF475" s="1516"/>
      <c r="AG475" s="1516"/>
      <c r="AH475" s="1516"/>
      <c r="AI475" s="1516"/>
      <c r="AJ475" s="1516"/>
      <c r="AK475" s="1516"/>
      <c r="AL475" s="1516"/>
      <c r="AM475" s="1516"/>
      <c r="AN475" s="1516"/>
      <c r="AO475" s="1519">
        <f t="shared" si="64"/>
        <v>0</v>
      </c>
      <c r="AP475" s="1519">
        <f t="shared" si="69"/>
        <v>0</v>
      </c>
      <c r="AQ475" s="1520" t="str">
        <f t="shared" si="65"/>
        <v/>
      </c>
      <c r="AR475" s="1519">
        <f t="shared" si="66"/>
        <v>0</v>
      </c>
      <c r="AS475" s="1519">
        <f t="shared" si="70"/>
        <v>0</v>
      </c>
      <c r="AT475" s="1520" t="str">
        <f t="shared" si="67"/>
        <v/>
      </c>
      <c r="AU475" s="1519">
        <f t="shared" si="71"/>
        <v>0</v>
      </c>
      <c r="AV475" s="1519">
        <f t="shared" si="72"/>
        <v>0</v>
      </c>
      <c r="AW475" s="1520" t="str">
        <f t="shared" si="68"/>
        <v/>
      </c>
      <c r="AX475" s="1521"/>
      <c r="BC475" s="417"/>
      <c r="BD475" s="417"/>
      <c r="BE475" s="417"/>
      <c r="BF475" s="417"/>
      <c r="BG475" s="417"/>
      <c r="BH475" s="417"/>
      <c r="BI475" s="417"/>
      <c r="BJ475" s="417"/>
    </row>
    <row r="476" spans="1:62" s="418" customFormat="1" ht="13.5" hidden="1" customHeight="1">
      <c r="A476" s="1504">
        <f>'F5 ESTUDIANTES PREVENCIÓN'!D469</f>
        <v>0</v>
      </c>
      <c r="B476" s="1504">
        <f>'F5 ESTUDIANTES PREVENCIÓN'!A469</f>
        <v>0</v>
      </c>
      <c r="C476" s="1511">
        <f>'F5 ESTUDIANTES PREVENCIÓN'!F469</f>
        <v>0</v>
      </c>
      <c r="D476" s="1512">
        <f>'F5 ESTUDIANTES PREVENCIÓN'!G469</f>
        <v>0</v>
      </c>
      <c r="E476" s="1504">
        <f>'F5 ESTUDIANTES PREVENCIÓN'!K469</f>
        <v>0</v>
      </c>
      <c r="F476" s="1504">
        <f>'F5 ESTUDIANTES PREVENCIÓN'!J469</f>
        <v>0</v>
      </c>
      <c r="G476" s="1513">
        <f>'F5 ESTUDIANTES PREVENCIÓN'!L469</f>
        <v>0</v>
      </c>
      <c r="H476" s="1504">
        <f>'F5 ESTUDIANTES PREVENCIÓN'!M469</f>
        <v>0</v>
      </c>
      <c r="I476" s="1514">
        <f>'F5 ESTUDIANTES PREVENCIÓN'!N469</f>
        <v>0</v>
      </c>
      <c r="J476" s="1514">
        <f>'F5 ESTUDIANTES PREVENCIÓN'!O469</f>
        <v>0</v>
      </c>
      <c r="K476" s="1514">
        <f>'F5 ESTUDIANTES PREVENCIÓN'!P469</f>
        <v>0</v>
      </c>
      <c r="L476" s="1515">
        <f>'F5 ESTUDIANTES PREVENCIÓN'!Q469</f>
        <v>0</v>
      </c>
      <c r="M476" s="1511">
        <f>'F5 ESTUDIANTES PREVENCIÓN'!R469</f>
        <v>0</v>
      </c>
      <c r="N476" s="1504">
        <f>'F5 ESTUDIANTES PREVENCIÓN'!T469</f>
        <v>0</v>
      </c>
      <c r="O476" s="1504">
        <f>'F5 ESTUDIANTES PREVENCIÓN'!U469</f>
        <v>0</v>
      </c>
      <c r="P476" s="1504">
        <f>'F5 ESTUDIANTES PREVENCIÓN'!V469</f>
        <v>0</v>
      </c>
      <c r="Q476" s="1504">
        <f>'F5 ESTUDIANTES PREVENCIÓN'!AU469</f>
        <v>0</v>
      </c>
      <c r="R476" s="1516"/>
      <c r="S476" s="1517"/>
      <c r="T476" s="1516"/>
      <c r="U476" s="1518"/>
      <c r="V476" s="1516"/>
      <c r="W476" s="1516"/>
      <c r="X476" s="1516"/>
      <c r="Y476" s="1516"/>
      <c r="Z476" s="1516"/>
      <c r="AA476" s="1516"/>
      <c r="AB476" s="1516"/>
      <c r="AC476" s="1516"/>
      <c r="AD476" s="1516"/>
      <c r="AE476" s="1516"/>
      <c r="AF476" s="1516"/>
      <c r="AG476" s="1516"/>
      <c r="AH476" s="1516"/>
      <c r="AI476" s="1516"/>
      <c r="AJ476" s="1516"/>
      <c r="AK476" s="1516"/>
      <c r="AL476" s="1516"/>
      <c r="AM476" s="1516"/>
      <c r="AN476" s="1516"/>
      <c r="AO476" s="1519">
        <f t="shared" si="64"/>
        <v>0</v>
      </c>
      <c r="AP476" s="1519">
        <f t="shared" si="69"/>
        <v>0</v>
      </c>
      <c r="AQ476" s="1520" t="str">
        <f t="shared" si="65"/>
        <v/>
      </c>
      <c r="AR476" s="1519">
        <f t="shared" si="66"/>
        <v>0</v>
      </c>
      <c r="AS476" s="1519">
        <f t="shared" si="70"/>
        <v>0</v>
      </c>
      <c r="AT476" s="1520" t="str">
        <f t="shared" si="67"/>
        <v/>
      </c>
      <c r="AU476" s="1519">
        <f t="shared" si="71"/>
        <v>0</v>
      </c>
      <c r="AV476" s="1519">
        <f t="shared" si="72"/>
        <v>0</v>
      </c>
      <c r="AW476" s="1520" t="str">
        <f t="shared" si="68"/>
        <v/>
      </c>
      <c r="AX476" s="1521"/>
      <c r="BC476" s="417"/>
      <c r="BD476" s="417"/>
      <c r="BE476" s="417"/>
      <c r="BF476" s="417"/>
      <c r="BG476" s="417"/>
      <c r="BH476" s="417"/>
      <c r="BI476" s="417"/>
      <c r="BJ476" s="417"/>
    </row>
    <row r="477" spans="1:62" s="418" customFormat="1" ht="13.5" hidden="1" customHeight="1">
      <c r="A477" s="1504">
        <f>'F5 ESTUDIANTES PREVENCIÓN'!D470</f>
        <v>0</v>
      </c>
      <c r="B477" s="1504">
        <f>'F5 ESTUDIANTES PREVENCIÓN'!A470</f>
        <v>0</v>
      </c>
      <c r="C477" s="1511">
        <f>'F5 ESTUDIANTES PREVENCIÓN'!F470</f>
        <v>0</v>
      </c>
      <c r="D477" s="1512">
        <f>'F5 ESTUDIANTES PREVENCIÓN'!G470</f>
        <v>0</v>
      </c>
      <c r="E477" s="1504">
        <f>'F5 ESTUDIANTES PREVENCIÓN'!K470</f>
        <v>0</v>
      </c>
      <c r="F477" s="1504">
        <f>'F5 ESTUDIANTES PREVENCIÓN'!J470</f>
        <v>0</v>
      </c>
      <c r="G477" s="1513">
        <f>'F5 ESTUDIANTES PREVENCIÓN'!L470</f>
        <v>0</v>
      </c>
      <c r="H477" s="1504">
        <f>'F5 ESTUDIANTES PREVENCIÓN'!M470</f>
        <v>0</v>
      </c>
      <c r="I477" s="1514">
        <f>'F5 ESTUDIANTES PREVENCIÓN'!N470</f>
        <v>0</v>
      </c>
      <c r="J477" s="1514">
        <f>'F5 ESTUDIANTES PREVENCIÓN'!O470</f>
        <v>0</v>
      </c>
      <c r="K477" s="1514">
        <f>'F5 ESTUDIANTES PREVENCIÓN'!P470</f>
        <v>0</v>
      </c>
      <c r="L477" s="1515">
        <f>'F5 ESTUDIANTES PREVENCIÓN'!Q470</f>
        <v>0</v>
      </c>
      <c r="M477" s="1511">
        <f>'F5 ESTUDIANTES PREVENCIÓN'!R470</f>
        <v>0</v>
      </c>
      <c r="N477" s="1504">
        <f>'F5 ESTUDIANTES PREVENCIÓN'!T470</f>
        <v>0</v>
      </c>
      <c r="O477" s="1504">
        <f>'F5 ESTUDIANTES PREVENCIÓN'!U470</f>
        <v>0</v>
      </c>
      <c r="P477" s="1504">
        <f>'F5 ESTUDIANTES PREVENCIÓN'!V470</f>
        <v>0</v>
      </c>
      <c r="Q477" s="1504">
        <f>'F5 ESTUDIANTES PREVENCIÓN'!AU470</f>
        <v>0</v>
      </c>
      <c r="R477" s="1516"/>
      <c r="S477" s="1517"/>
      <c r="T477" s="1516"/>
      <c r="U477" s="1518"/>
      <c r="V477" s="1516"/>
      <c r="W477" s="1516"/>
      <c r="X477" s="1516"/>
      <c r="Y477" s="1516"/>
      <c r="Z477" s="1516"/>
      <c r="AA477" s="1516"/>
      <c r="AB477" s="1516"/>
      <c r="AC477" s="1516"/>
      <c r="AD477" s="1516"/>
      <c r="AE477" s="1516"/>
      <c r="AF477" s="1516"/>
      <c r="AG477" s="1516"/>
      <c r="AH477" s="1516"/>
      <c r="AI477" s="1516"/>
      <c r="AJ477" s="1516"/>
      <c r="AK477" s="1516"/>
      <c r="AL477" s="1516"/>
      <c r="AM477" s="1516"/>
      <c r="AN477" s="1516"/>
      <c r="AO477" s="1519">
        <f t="shared" si="64"/>
        <v>0</v>
      </c>
      <c r="AP477" s="1519">
        <f t="shared" si="69"/>
        <v>0</v>
      </c>
      <c r="AQ477" s="1520" t="str">
        <f t="shared" si="65"/>
        <v/>
      </c>
      <c r="AR477" s="1519">
        <f t="shared" si="66"/>
        <v>0</v>
      </c>
      <c r="AS477" s="1519">
        <f t="shared" si="70"/>
        <v>0</v>
      </c>
      <c r="AT477" s="1520" t="str">
        <f t="shared" si="67"/>
        <v/>
      </c>
      <c r="AU477" s="1519">
        <f t="shared" si="71"/>
        <v>0</v>
      </c>
      <c r="AV477" s="1519">
        <f t="shared" si="72"/>
        <v>0</v>
      </c>
      <c r="AW477" s="1520" t="str">
        <f t="shared" si="68"/>
        <v/>
      </c>
      <c r="AX477" s="1521"/>
      <c r="BC477" s="417"/>
      <c r="BD477" s="417"/>
      <c r="BE477" s="417"/>
      <c r="BF477" s="417"/>
      <c r="BG477" s="417"/>
      <c r="BH477" s="417"/>
      <c r="BI477" s="417"/>
      <c r="BJ477" s="417"/>
    </row>
    <row r="478" spans="1:62" s="418" customFormat="1" ht="13.5" hidden="1" customHeight="1">
      <c r="A478" s="1504">
        <f>'F5 ESTUDIANTES PREVENCIÓN'!D471</f>
        <v>0</v>
      </c>
      <c r="B478" s="1504">
        <f>'F5 ESTUDIANTES PREVENCIÓN'!A471</f>
        <v>0</v>
      </c>
      <c r="C478" s="1511">
        <f>'F5 ESTUDIANTES PREVENCIÓN'!F471</f>
        <v>0</v>
      </c>
      <c r="D478" s="1512">
        <f>'F5 ESTUDIANTES PREVENCIÓN'!G471</f>
        <v>0</v>
      </c>
      <c r="E478" s="1504">
        <f>'F5 ESTUDIANTES PREVENCIÓN'!K471</f>
        <v>0</v>
      </c>
      <c r="F478" s="1504">
        <f>'F5 ESTUDIANTES PREVENCIÓN'!J471</f>
        <v>0</v>
      </c>
      <c r="G478" s="1513">
        <f>'F5 ESTUDIANTES PREVENCIÓN'!L471</f>
        <v>0</v>
      </c>
      <c r="H478" s="1504">
        <f>'F5 ESTUDIANTES PREVENCIÓN'!M471</f>
        <v>0</v>
      </c>
      <c r="I478" s="1514">
        <f>'F5 ESTUDIANTES PREVENCIÓN'!N471</f>
        <v>0</v>
      </c>
      <c r="J478" s="1514">
        <f>'F5 ESTUDIANTES PREVENCIÓN'!O471</f>
        <v>0</v>
      </c>
      <c r="K478" s="1514">
        <f>'F5 ESTUDIANTES PREVENCIÓN'!P471</f>
        <v>0</v>
      </c>
      <c r="L478" s="1515">
        <f>'F5 ESTUDIANTES PREVENCIÓN'!Q471</f>
        <v>0</v>
      </c>
      <c r="M478" s="1511">
        <f>'F5 ESTUDIANTES PREVENCIÓN'!R471</f>
        <v>0</v>
      </c>
      <c r="N478" s="1504">
        <f>'F5 ESTUDIANTES PREVENCIÓN'!T471</f>
        <v>0</v>
      </c>
      <c r="O478" s="1504">
        <f>'F5 ESTUDIANTES PREVENCIÓN'!U471</f>
        <v>0</v>
      </c>
      <c r="P478" s="1504">
        <f>'F5 ESTUDIANTES PREVENCIÓN'!V471</f>
        <v>0</v>
      </c>
      <c r="Q478" s="1504">
        <f>'F5 ESTUDIANTES PREVENCIÓN'!AU471</f>
        <v>0</v>
      </c>
      <c r="R478" s="1516"/>
      <c r="S478" s="1517"/>
      <c r="T478" s="1516"/>
      <c r="U478" s="1518"/>
      <c r="V478" s="1516"/>
      <c r="W478" s="1516"/>
      <c r="X478" s="1516"/>
      <c r="Y478" s="1516"/>
      <c r="Z478" s="1516"/>
      <c r="AA478" s="1516"/>
      <c r="AB478" s="1516"/>
      <c r="AC478" s="1516"/>
      <c r="AD478" s="1516"/>
      <c r="AE478" s="1516"/>
      <c r="AF478" s="1516"/>
      <c r="AG478" s="1516"/>
      <c r="AH478" s="1516"/>
      <c r="AI478" s="1516"/>
      <c r="AJ478" s="1516"/>
      <c r="AK478" s="1516"/>
      <c r="AL478" s="1516"/>
      <c r="AM478" s="1516"/>
      <c r="AN478" s="1516"/>
      <c r="AO478" s="1519">
        <f t="shared" si="64"/>
        <v>0</v>
      </c>
      <c r="AP478" s="1519">
        <f t="shared" si="69"/>
        <v>0</v>
      </c>
      <c r="AQ478" s="1520" t="str">
        <f t="shared" si="65"/>
        <v/>
      </c>
      <c r="AR478" s="1519">
        <f t="shared" si="66"/>
        <v>0</v>
      </c>
      <c r="AS478" s="1519">
        <f t="shared" si="70"/>
        <v>0</v>
      </c>
      <c r="AT478" s="1520" t="str">
        <f t="shared" si="67"/>
        <v/>
      </c>
      <c r="AU478" s="1519">
        <f t="shared" si="71"/>
        <v>0</v>
      </c>
      <c r="AV478" s="1519">
        <f t="shared" si="72"/>
        <v>0</v>
      </c>
      <c r="AW478" s="1520" t="str">
        <f t="shared" si="68"/>
        <v/>
      </c>
      <c r="AX478" s="1521"/>
      <c r="BC478" s="417"/>
      <c r="BD478" s="417"/>
      <c r="BE478" s="417"/>
      <c r="BF478" s="417"/>
      <c r="BG478" s="417"/>
      <c r="BH478" s="417"/>
      <c r="BI478" s="417"/>
      <c r="BJ478" s="417"/>
    </row>
    <row r="479" spans="1:62" s="418" customFormat="1" ht="13.5" hidden="1" customHeight="1">
      <c r="A479" s="1504">
        <f>'F5 ESTUDIANTES PREVENCIÓN'!D472</f>
        <v>0</v>
      </c>
      <c r="B479" s="1504">
        <f>'F5 ESTUDIANTES PREVENCIÓN'!A472</f>
        <v>0</v>
      </c>
      <c r="C479" s="1511">
        <f>'F5 ESTUDIANTES PREVENCIÓN'!F472</f>
        <v>0</v>
      </c>
      <c r="D479" s="1512">
        <f>'F5 ESTUDIANTES PREVENCIÓN'!G472</f>
        <v>0</v>
      </c>
      <c r="E479" s="1504">
        <f>'F5 ESTUDIANTES PREVENCIÓN'!K472</f>
        <v>0</v>
      </c>
      <c r="F479" s="1504">
        <f>'F5 ESTUDIANTES PREVENCIÓN'!J472</f>
        <v>0</v>
      </c>
      <c r="G479" s="1513">
        <f>'F5 ESTUDIANTES PREVENCIÓN'!L472</f>
        <v>0</v>
      </c>
      <c r="H479" s="1504">
        <f>'F5 ESTUDIANTES PREVENCIÓN'!M472</f>
        <v>0</v>
      </c>
      <c r="I479" s="1514">
        <f>'F5 ESTUDIANTES PREVENCIÓN'!N472</f>
        <v>0</v>
      </c>
      <c r="J479" s="1514">
        <f>'F5 ESTUDIANTES PREVENCIÓN'!O472</f>
        <v>0</v>
      </c>
      <c r="K479" s="1514">
        <f>'F5 ESTUDIANTES PREVENCIÓN'!P472</f>
        <v>0</v>
      </c>
      <c r="L479" s="1515">
        <f>'F5 ESTUDIANTES PREVENCIÓN'!Q472</f>
        <v>0</v>
      </c>
      <c r="M479" s="1511">
        <f>'F5 ESTUDIANTES PREVENCIÓN'!R472</f>
        <v>0</v>
      </c>
      <c r="N479" s="1504">
        <f>'F5 ESTUDIANTES PREVENCIÓN'!T472</f>
        <v>0</v>
      </c>
      <c r="O479" s="1504">
        <f>'F5 ESTUDIANTES PREVENCIÓN'!U472</f>
        <v>0</v>
      </c>
      <c r="P479" s="1504">
        <f>'F5 ESTUDIANTES PREVENCIÓN'!V472</f>
        <v>0</v>
      </c>
      <c r="Q479" s="1504">
        <f>'F5 ESTUDIANTES PREVENCIÓN'!AU472</f>
        <v>0</v>
      </c>
      <c r="R479" s="1516"/>
      <c r="S479" s="1517"/>
      <c r="T479" s="1516"/>
      <c r="U479" s="1518"/>
      <c r="V479" s="1516"/>
      <c r="W479" s="1516"/>
      <c r="X479" s="1516"/>
      <c r="Y479" s="1516"/>
      <c r="Z479" s="1516"/>
      <c r="AA479" s="1516"/>
      <c r="AB479" s="1516"/>
      <c r="AC479" s="1516"/>
      <c r="AD479" s="1516"/>
      <c r="AE479" s="1516"/>
      <c r="AF479" s="1516"/>
      <c r="AG479" s="1516"/>
      <c r="AH479" s="1516"/>
      <c r="AI479" s="1516"/>
      <c r="AJ479" s="1516"/>
      <c r="AK479" s="1516"/>
      <c r="AL479" s="1516"/>
      <c r="AM479" s="1516"/>
      <c r="AN479" s="1516"/>
      <c r="AO479" s="1519">
        <f t="shared" si="64"/>
        <v>0</v>
      </c>
      <c r="AP479" s="1519">
        <f t="shared" si="69"/>
        <v>0</v>
      </c>
      <c r="AQ479" s="1520" t="str">
        <f t="shared" si="65"/>
        <v/>
      </c>
      <c r="AR479" s="1519">
        <f t="shared" si="66"/>
        <v>0</v>
      </c>
      <c r="AS479" s="1519">
        <f t="shared" si="70"/>
        <v>0</v>
      </c>
      <c r="AT479" s="1520" t="str">
        <f t="shared" si="67"/>
        <v/>
      </c>
      <c r="AU479" s="1519">
        <f t="shared" si="71"/>
        <v>0</v>
      </c>
      <c r="AV479" s="1519">
        <f t="shared" si="72"/>
        <v>0</v>
      </c>
      <c r="AW479" s="1520" t="str">
        <f t="shared" si="68"/>
        <v/>
      </c>
      <c r="AX479" s="1521"/>
      <c r="BC479" s="417"/>
      <c r="BD479" s="417"/>
      <c r="BE479" s="417"/>
      <c r="BF479" s="417"/>
      <c r="BG479" s="417"/>
      <c r="BH479" s="417"/>
      <c r="BI479" s="417"/>
      <c r="BJ479" s="417"/>
    </row>
    <row r="480" spans="1:62" s="418" customFormat="1" ht="13.5" hidden="1" customHeight="1">
      <c r="A480" s="1504">
        <f>'F5 ESTUDIANTES PREVENCIÓN'!D473</f>
        <v>0</v>
      </c>
      <c r="B480" s="1504">
        <f>'F5 ESTUDIANTES PREVENCIÓN'!A473</f>
        <v>0</v>
      </c>
      <c r="C480" s="1511">
        <f>'F5 ESTUDIANTES PREVENCIÓN'!F473</f>
        <v>0</v>
      </c>
      <c r="D480" s="1512">
        <f>'F5 ESTUDIANTES PREVENCIÓN'!G473</f>
        <v>0</v>
      </c>
      <c r="E480" s="1504">
        <f>'F5 ESTUDIANTES PREVENCIÓN'!K473</f>
        <v>0</v>
      </c>
      <c r="F480" s="1504">
        <f>'F5 ESTUDIANTES PREVENCIÓN'!J473</f>
        <v>0</v>
      </c>
      <c r="G480" s="1513">
        <f>'F5 ESTUDIANTES PREVENCIÓN'!L473</f>
        <v>0</v>
      </c>
      <c r="H480" s="1504">
        <f>'F5 ESTUDIANTES PREVENCIÓN'!M473</f>
        <v>0</v>
      </c>
      <c r="I480" s="1514">
        <f>'F5 ESTUDIANTES PREVENCIÓN'!N473</f>
        <v>0</v>
      </c>
      <c r="J480" s="1514">
        <f>'F5 ESTUDIANTES PREVENCIÓN'!O473</f>
        <v>0</v>
      </c>
      <c r="K480" s="1514">
        <f>'F5 ESTUDIANTES PREVENCIÓN'!P473</f>
        <v>0</v>
      </c>
      <c r="L480" s="1515">
        <f>'F5 ESTUDIANTES PREVENCIÓN'!Q473</f>
        <v>0</v>
      </c>
      <c r="M480" s="1511">
        <f>'F5 ESTUDIANTES PREVENCIÓN'!R473</f>
        <v>0</v>
      </c>
      <c r="N480" s="1504">
        <f>'F5 ESTUDIANTES PREVENCIÓN'!T473</f>
        <v>0</v>
      </c>
      <c r="O480" s="1504">
        <f>'F5 ESTUDIANTES PREVENCIÓN'!U473</f>
        <v>0</v>
      </c>
      <c r="P480" s="1504">
        <f>'F5 ESTUDIANTES PREVENCIÓN'!V473</f>
        <v>0</v>
      </c>
      <c r="Q480" s="1504">
        <f>'F5 ESTUDIANTES PREVENCIÓN'!AU473</f>
        <v>0</v>
      </c>
      <c r="R480" s="1516"/>
      <c r="S480" s="1517"/>
      <c r="T480" s="1516"/>
      <c r="U480" s="1518"/>
      <c r="V480" s="1516"/>
      <c r="W480" s="1516"/>
      <c r="X480" s="1516"/>
      <c r="Y480" s="1516"/>
      <c r="Z480" s="1516"/>
      <c r="AA480" s="1516"/>
      <c r="AB480" s="1516"/>
      <c r="AC480" s="1516"/>
      <c r="AD480" s="1516"/>
      <c r="AE480" s="1516"/>
      <c r="AF480" s="1516"/>
      <c r="AG480" s="1516"/>
      <c r="AH480" s="1516"/>
      <c r="AI480" s="1516"/>
      <c r="AJ480" s="1516"/>
      <c r="AK480" s="1516"/>
      <c r="AL480" s="1516"/>
      <c r="AM480" s="1516"/>
      <c r="AN480" s="1516"/>
      <c r="AO480" s="1519">
        <f t="shared" si="64"/>
        <v>0</v>
      </c>
      <c r="AP480" s="1519">
        <f t="shared" si="69"/>
        <v>0</v>
      </c>
      <c r="AQ480" s="1520" t="str">
        <f t="shared" si="65"/>
        <v/>
      </c>
      <c r="AR480" s="1519">
        <f t="shared" si="66"/>
        <v>0</v>
      </c>
      <c r="AS480" s="1519">
        <f t="shared" si="70"/>
        <v>0</v>
      </c>
      <c r="AT480" s="1520" t="str">
        <f t="shared" si="67"/>
        <v/>
      </c>
      <c r="AU480" s="1519">
        <f t="shared" si="71"/>
        <v>0</v>
      </c>
      <c r="AV480" s="1519">
        <f t="shared" si="72"/>
        <v>0</v>
      </c>
      <c r="AW480" s="1520" t="str">
        <f t="shared" si="68"/>
        <v/>
      </c>
      <c r="AX480" s="1521"/>
      <c r="BC480" s="417"/>
      <c r="BD480" s="417"/>
      <c r="BE480" s="417"/>
      <c r="BF480" s="417"/>
      <c r="BG480" s="417"/>
      <c r="BH480" s="417"/>
      <c r="BI480" s="417"/>
      <c r="BJ480" s="417"/>
    </row>
    <row r="481" spans="1:62" s="418" customFormat="1" ht="13.5" hidden="1" customHeight="1">
      <c r="A481" s="1504">
        <f>'F5 ESTUDIANTES PREVENCIÓN'!D474</f>
        <v>0</v>
      </c>
      <c r="B481" s="1504">
        <f>'F5 ESTUDIANTES PREVENCIÓN'!A474</f>
        <v>0</v>
      </c>
      <c r="C481" s="1511">
        <f>'F5 ESTUDIANTES PREVENCIÓN'!F474</f>
        <v>0</v>
      </c>
      <c r="D481" s="1512">
        <f>'F5 ESTUDIANTES PREVENCIÓN'!G474</f>
        <v>0</v>
      </c>
      <c r="E481" s="1504">
        <f>'F5 ESTUDIANTES PREVENCIÓN'!K474</f>
        <v>0</v>
      </c>
      <c r="F481" s="1504">
        <f>'F5 ESTUDIANTES PREVENCIÓN'!J474</f>
        <v>0</v>
      </c>
      <c r="G481" s="1513">
        <f>'F5 ESTUDIANTES PREVENCIÓN'!L474</f>
        <v>0</v>
      </c>
      <c r="H481" s="1504">
        <f>'F5 ESTUDIANTES PREVENCIÓN'!M474</f>
        <v>0</v>
      </c>
      <c r="I481" s="1514">
        <f>'F5 ESTUDIANTES PREVENCIÓN'!N474</f>
        <v>0</v>
      </c>
      <c r="J481" s="1514">
        <f>'F5 ESTUDIANTES PREVENCIÓN'!O474</f>
        <v>0</v>
      </c>
      <c r="K481" s="1514">
        <f>'F5 ESTUDIANTES PREVENCIÓN'!P474</f>
        <v>0</v>
      </c>
      <c r="L481" s="1515">
        <f>'F5 ESTUDIANTES PREVENCIÓN'!Q474</f>
        <v>0</v>
      </c>
      <c r="M481" s="1511">
        <f>'F5 ESTUDIANTES PREVENCIÓN'!R474</f>
        <v>0</v>
      </c>
      <c r="N481" s="1504">
        <f>'F5 ESTUDIANTES PREVENCIÓN'!T474</f>
        <v>0</v>
      </c>
      <c r="O481" s="1504">
        <f>'F5 ESTUDIANTES PREVENCIÓN'!U474</f>
        <v>0</v>
      </c>
      <c r="P481" s="1504">
        <f>'F5 ESTUDIANTES PREVENCIÓN'!V474</f>
        <v>0</v>
      </c>
      <c r="Q481" s="1504">
        <f>'F5 ESTUDIANTES PREVENCIÓN'!AU474</f>
        <v>0</v>
      </c>
      <c r="R481" s="1516"/>
      <c r="S481" s="1517"/>
      <c r="T481" s="1516"/>
      <c r="U481" s="1518"/>
      <c r="V481" s="1516"/>
      <c r="W481" s="1516"/>
      <c r="X481" s="1516"/>
      <c r="Y481" s="1516"/>
      <c r="Z481" s="1516"/>
      <c r="AA481" s="1516"/>
      <c r="AB481" s="1516"/>
      <c r="AC481" s="1516"/>
      <c r="AD481" s="1516"/>
      <c r="AE481" s="1516"/>
      <c r="AF481" s="1516"/>
      <c r="AG481" s="1516"/>
      <c r="AH481" s="1516"/>
      <c r="AI481" s="1516"/>
      <c r="AJ481" s="1516"/>
      <c r="AK481" s="1516"/>
      <c r="AL481" s="1516"/>
      <c r="AM481" s="1516"/>
      <c r="AN481" s="1516"/>
      <c r="AO481" s="1519">
        <f t="shared" si="64"/>
        <v>0</v>
      </c>
      <c r="AP481" s="1519">
        <f t="shared" si="69"/>
        <v>0</v>
      </c>
      <c r="AQ481" s="1520" t="str">
        <f t="shared" si="65"/>
        <v/>
      </c>
      <c r="AR481" s="1519">
        <f t="shared" si="66"/>
        <v>0</v>
      </c>
      <c r="AS481" s="1519">
        <f t="shared" si="70"/>
        <v>0</v>
      </c>
      <c r="AT481" s="1520" t="str">
        <f t="shared" si="67"/>
        <v/>
      </c>
      <c r="AU481" s="1519">
        <f t="shared" si="71"/>
        <v>0</v>
      </c>
      <c r="AV481" s="1519">
        <f t="shared" si="72"/>
        <v>0</v>
      </c>
      <c r="AW481" s="1520" t="str">
        <f t="shared" si="68"/>
        <v/>
      </c>
      <c r="AX481" s="1521"/>
      <c r="BC481" s="417"/>
      <c r="BD481" s="417"/>
      <c r="BE481" s="417"/>
      <c r="BF481" s="417"/>
      <c r="BG481" s="417"/>
      <c r="BH481" s="417"/>
      <c r="BI481" s="417"/>
      <c r="BJ481" s="417"/>
    </row>
    <row r="482" spans="1:62" s="418" customFormat="1" ht="13.5" hidden="1" customHeight="1">
      <c r="A482" s="1504">
        <f>'F5 ESTUDIANTES PREVENCIÓN'!D475</f>
        <v>0</v>
      </c>
      <c r="B482" s="1504">
        <f>'F5 ESTUDIANTES PREVENCIÓN'!A475</f>
        <v>0</v>
      </c>
      <c r="C482" s="1511">
        <f>'F5 ESTUDIANTES PREVENCIÓN'!F475</f>
        <v>0</v>
      </c>
      <c r="D482" s="1512">
        <f>'F5 ESTUDIANTES PREVENCIÓN'!G475</f>
        <v>0</v>
      </c>
      <c r="E482" s="1504">
        <f>'F5 ESTUDIANTES PREVENCIÓN'!K475</f>
        <v>0</v>
      </c>
      <c r="F482" s="1504">
        <f>'F5 ESTUDIANTES PREVENCIÓN'!J475</f>
        <v>0</v>
      </c>
      <c r="G482" s="1513">
        <f>'F5 ESTUDIANTES PREVENCIÓN'!L475</f>
        <v>0</v>
      </c>
      <c r="H482" s="1504">
        <f>'F5 ESTUDIANTES PREVENCIÓN'!M475</f>
        <v>0</v>
      </c>
      <c r="I482" s="1514">
        <f>'F5 ESTUDIANTES PREVENCIÓN'!N475</f>
        <v>0</v>
      </c>
      <c r="J482" s="1514">
        <f>'F5 ESTUDIANTES PREVENCIÓN'!O475</f>
        <v>0</v>
      </c>
      <c r="K482" s="1514">
        <f>'F5 ESTUDIANTES PREVENCIÓN'!P475</f>
        <v>0</v>
      </c>
      <c r="L482" s="1515">
        <f>'F5 ESTUDIANTES PREVENCIÓN'!Q475</f>
        <v>0</v>
      </c>
      <c r="M482" s="1511">
        <f>'F5 ESTUDIANTES PREVENCIÓN'!R475</f>
        <v>0</v>
      </c>
      <c r="N482" s="1504">
        <f>'F5 ESTUDIANTES PREVENCIÓN'!T475</f>
        <v>0</v>
      </c>
      <c r="O482" s="1504">
        <f>'F5 ESTUDIANTES PREVENCIÓN'!U475</f>
        <v>0</v>
      </c>
      <c r="P482" s="1504">
        <f>'F5 ESTUDIANTES PREVENCIÓN'!V475</f>
        <v>0</v>
      </c>
      <c r="Q482" s="1504">
        <f>'F5 ESTUDIANTES PREVENCIÓN'!AU475</f>
        <v>0</v>
      </c>
      <c r="R482" s="1516"/>
      <c r="S482" s="1517"/>
      <c r="T482" s="1516"/>
      <c r="U482" s="1518"/>
      <c r="V482" s="1516"/>
      <c r="W482" s="1516"/>
      <c r="X482" s="1516"/>
      <c r="Y482" s="1516"/>
      <c r="Z482" s="1516"/>
      <c r="AA482" s="1516"/>
      <c r="AB482" s="1516"/>
      <c r="AC482" s="1516"/>
      <c r="AD482" s="1516"/>
      <c r="AE482" s="1516"/>
      <c r="AF482" s="1516"/>
      <c r="AG482" s="1516"/>
      <c r="AH482" s="1516"/>
      <c r="AI482" s="1516"/>
      <c r="AJ482" s="1516"/>
      <c r="AK482" s="1516"/>
      <c r="AL482" s="1516"/>
      <c r="AM482" s="1516"/>
      <c r="AN482" s="1516"/>
      <c r="AO482" s="1519">
        <f t="shared" si="64"/>
        <v>0</v>
      </c>
      <c r="AP482" s="1519">
        <f t="shared" si="69"/>
        <v>0</v>
      </c>
      <c r="AQ482" s="1520" t="str">
        <f t="shared" si="65"/>
        <v/>
      </c>
      <c r="AR482" s="1519">
        <f t="shared" si="66"/>
        <v>0</v>
      </c>
      <c r="AS482" s="1519">
        <f t="shared" si="70"/>
        <v>0</v>
      </c>
      <c r="AT482" s="1520" t="str">
        <f t="shared" si="67"/>
        <v/>
      </c>
      <c r="AU482" s="1519">
        <f t="shared" si="71"/>
        <v>0</v>
      </c>
      <c r="AV482" s="1519">
        <f t="shared" si="72"/>
        <v>0</v>
      </c>
      <c r="AW482" s="1520" t="str">
        <f t="shared" si="68"/>
        <v/>
      </c>
      <c r="AX482" s="1521"/>
      <c r="BC482" s="417"/>
      <c r="BD482" s="417"/>
      <c r="BE482" s="417"/>
      <c r="BF482" s="417"/>
      <c r="BG482" s="417"/>
      <c r="BH482" s="417"/>
      <c r="BI482" s="417"/>
      <c r="BJ482" s="417"/>
    </row>
    <row r="483" spans="1:62" s="418" customFormat="1" ht="13.5" hidden="1" customHeight="1">
      <c r="A483" s="1504">
        <f>'F5 ESTUDIANTES PREVENCIÓN'!D476</f>
        <v>0</v>
      </c>
      <c r="B483" s="1504">
        <f>'F5 ESTUDIANTES PREVENCIÓN'!A476</f>
        <v>0</v>
      </c>
      <c r="C483" s="1511">
        <f>'F5 ESTUDIANTES PREVENCIÓN'!F476</f>
        <v>0</v>
      </c>
      <c r="D483" s="1512">
        <f>'F5 ESTUDIANTES PREVENCIÓN'!G476</f>
        <v>0</v>
      </c>
      <c r="E483" s="1504">
        <f>'F5 ESTUDIANTES PREVENCIÓN'!K476</f>
        <v>0</v>
      </c>
      <c r="F483" s="1504">
        <f>'F5 ESTUDIANTES PREVENCIÓN'!J476</f>
        <v>0</v>
      </c>
      <c r="G483" s="1513">
        <f>'F5 ESTUDIANTES PREVENCIÓN'!L476</f>
        <v>0</v>
      </c>
      <c r="H483" s="1504">
        <f>'F5 ESTUDIANTES PREVENCIÓN'!M476</f>
        <v>0</v>
      </c>
      <c r="I483" s="1514">
        <f>'F5 ESTUDIANTES PREVENCIÓN'!N476</f>
        <v>0</v>
      </c>
      <c r="J483" s="1514">
        <f>'F5 ESTUDIANTES PREVENCIÓN'!O476</f>
        <v>0</v>
      </c>
      <c r="K483" s="1514">
        <f>'F5 ESTUDIANTES PREVENCIÓN'!P476</f>
        <v>0</v>
      </c>
      <c r="L483" s="1515">
        <f>'F5 ESTUDIANTES PREVENCIÓN'!Q476</f>
        <v>0</v>
      </c>
      <c r="M483" s="1511">
        <f>'F5 ESTUDIANTES PREVENCIÓN'!R476</f>
        <v>0</v>
      </c>
      <c r="N483" s="1504">
        <f>'F5 ESTUDIANTES PREVENCIÓN'!T476</f>
        <v>0</v>
      </c>
      <c r="O483" s="1504">
        <f>'F5 ESTUDIANTES PREVENCIÓN'!U476</f>
        <v>0</v>
      </c>
      <c r="P483" s="1504">
        <f>'F5 ESTUDIANTES PREVENCIÓN'!V476</f>
        <v>0</v>
      </c>
      <c r="Q483" s="1504">
        <f>'F5 ESTUDIANTES PREVENCIÓN'!AU476</f>
        <v>0</v>
      </c>
      <c r="R483" s="1516"/>
      <c r="S483" s="1517"/>
      <c r="T483" s="1516"/>
      <c r="U483" s="1518"/>
      <c r="V483" s="1516"/>
      <c r="W483" s="1516"/>
      <c r="X483" s="1516"/>
      <c r="Y483" s="1516"/>
      <c r="Z483" s="1516"/>
      <c r="AA483" s="1516"/>
      <c r="AB483" s="1516"/>
      <c r="AC483" s="1516"/>
      <c r="AD483" s="1516"/>
      <c r="AE483" s="1516"/>
      <c r="AF483" s="1516"/>
      <c r="AG483" s="1516"/>
      <c r="AH483" s="1516"/>
      <c r="AI483" s="1516"/>
      <c r="AJ483" s="1516"/>
      <c r="AK483" s="1516"/>
      <c r="AL483" s="1516"/>
      <c r="AM483" s="1516"/>
      <c r="AN483" s="1516"/>
      <c r="AO483" s="1519">
        <f t="shared" si="64"/>
        <v>0</v>
      </c>
      <c r="AP483" s="1519">
        <f t="shared" si="69"/>
        <v>0</v>
      </c>
      <c r="AQ483" s="1520" t="str">
        <f t="shared" si="65"/>
        <v/>
      </c>
      <c r="AR483" s="1519">
        <f t="shared" si="66"/>
        <v>0</v>
      </c>
      <c r="AS483" s="1519">
        <f t="shared" si="70"/>
        <v>0</v>
      </c>
      <c r="AT483" s="1520" t="str">
        <f t="shared" si="67"/>
        <v/>
      </c>
      <c r="AU483" s="1519">
        <f t="shared" si="71"/>
        <v>0</v>
      </c>
      <c r="AV483" s="1519">
        <f t="shared" si="72"/>
        <v>0</v>
      </c>
      <c r="AW483" s="1520" t="str">
        <f t="shared" si="68"/>
        <v/>
      </c>
      <c r="AX483" s="1521"/>
      <c r="BC483" s="417"/>
      <c r="BD483" s="417"/>
      <c r="BE483" s="417"/>
      <c r="BF483" s="417"/>
      <c r="BG483" s="417"/>
      <c r="BH483" s="417"/>
      <c r="BI483" s="417"/>
      <c r="BJ483" s="417"/>
    </row>
    <row r="484" spans="1:62" s="418" customFormat="1" ht="13.5" hidden="1" customHeight="1">
      <c r="A484" s="1504">
        <f>'F5 ESTUDIANTES PREVENCIÓN'!D477</f>
        <v>0</v>
      </c>
      <c r="B484" s="1504">
        <f>'F5 ESTUDIANTES PREVENCIÓN'!A477</f>
        <v>0</v>
      </c>
      <c r="C484" s="1511">
        <f>'F5 ESTUDIANTES PREVENCIÓN'!F477</f>
        <v>0</v>
      </c>
      <c r="D484" s="1512">
        <f>'F5 ESTUDIANTES PREVENCIÓN'!G477</f>
        <v>0</v>
      </c>
      <c r="E484" s="1504">
        <f>'F5 ESTUDIANTES PREVENCIÓN'!K477</f>
        <v>0</v>
      </c>
      <c r="F484" s="1504">
        <f>'F5 ESTUDIANTES PREVENCIÓN'!J477</f>
        <v>0</v>
      </c>
      <c r="G484" s="1513">
        <f>'F5 ESTUDIANTES PREVENCIÓN'!L477</f>
        <v>0</v>
      </c>
      <c r="H484" s="1504">
        <f>'F5 ESTUDIANTES PREVENCIÓN'!M477</f>
        <v>0</v>
      </c>
      <c r="I484" s="1514">
        <f>'F5 ESTUDIANTES PREVENCIÓN'!N477</f>
        <v>0</v>
      </c>
      <c r="J484" s="1514">
        <f>'F5 ESTUDIANTES PREVENCIÓN'!O477</f>
        <v>0</v>
      </c>
      <c r="K484" s="1514">
        <f>'F5 ESTUDIANTES PREVENCIÓN'!P477</f>
        <v>0</v>
      </c>
      <c r="L484" s="1515">
        <f>'F5 ESTUDIANTES PREVENCIÓN'!Q477</f>
        <v>0</v>
      </c>
      <c r="M484" s="1511">
        <f>'F5 ESTUDIANTES PREVENCIÓN'!R477</f>
        <v>0</v>
      </c>
      <c r="N484" s="1504">
        <f>'F5 ESTUDIANTES PREVENCIÓN'!T477</f>
        <v>0</v>
      </c>
      <c r="O484" s="1504">
        <f>'F5 ESTUDIANTES PREVENCIÓN'!U477</f>
        <v>0</v>
      </c>
      <c r="P484" s="1504">
        <f>'F5 ESTUDIANTES PREVENCIÓN'!V477</f>
        <v>0</v>
      </c>
      <c r="Q484" s="1504">
        <f>'F5 ESTUDIANTES PREVENCIÓN'!AU477</f>
        <v>0</v>
      </c>
      <c r="R484" s="1516"/>
      <c r="S484" s="1517"/>
      <c r="T484" s="1516"/>
      <c r="U484" s="1518"/>
      <c r="V484" s="1516"/>
      <c r="W484" s="1516"/>
      <c r="X484" s="1516"/>
      <c r="Y484" s="1516"/>
      <c r="Z484" s="1516"/>
      <c r="AA484" s="1516"/>
      <c r="AB484" s="1516"/>
      <c r="AC484" s="1516"/>
      <c r="AD484" s="1516"/>
      <c r="AE484" s="1516"/>
      <c r="AF484" s="1516"/>
      <c r="AG484" s="1516"/>
      <c r="AH484" s="1516"/>
      <c r="AI484" s="1516"/>
      <c r="AJ484" s="1516"/>
      <c r="AK484" s="1516"/>
      <c r="AL484" s="1516"/>
      <c r="AM484" s="1516"/>
      <c r="AN484" s="1516"/>
      <c r="AO484" s="1519">
        <f t="shared" si="64"/>
        <v>0</v>
      </c>
      <c r="AP484" s="1519">
        <f t="shared" si="69"/>
        <v>0</v>
      </c>
      <c r="AQ484" s="1520" t="str">
        <f t="shared" si="65"/>
        <v/>
      </c>
      <c r="AR484" s="1519">
        <f t="shared" si="66"/>
        <v>0</v>
      </c>
      <c r="AS484" s="1519">
        <f t="shared" si="70"/>
        <v>0</v>
      </c>
      <c r="AT484" s="1520" t="str">
        <f t="shared" si="67"/>
        <v/>
      </c>
      <c r="AU484" s="1519">
        <f t="shared" si="71"/>
        <v>0</v>
      </c>
      <c r="AV484" s="1519">
        <f t="shared" si="72"/>
        <v>0</v>
      </c>
      <c r="AW484" s="1520" t="str">
        <f t="shared" si="68"/>
        <v/>
      </c>
      <c r="AX484" s="1521"/>
      <c r="BC484" s="417"/>
      <c r="BD484" s="417"/>
      <c r="BE484" s="417"/>
      <c r="BF484" s="417"/>
      <c r="BG484" s="417"/>
      <c r="BH484" s="417"/>
      <c r="BI484" s="417"/>
      <c r="BJ484" s="417"/>
    </row>
    <row r="485" spans="1:62" s="418" customFormat="1" ht="13.5" hidden="1" customHeight="1">
      <c r="A485" s="1504">
        <f>'F5 ESTUDIANTES PREVENCIÓN'!D478</f>
        <v>0</v>
      </c>
      <c r="B485" s="1504">
        <f>'F5 ESTUDIANTES PREVENCIÓN'!A478</f>
        <v>0</v>
      </c>
      <c r="C485" s="1511">
        <f>'F5 ESTUDIANTES PREVENCIÓN'!F478</f>
        <v>0</v>
      </c>
      <c r="D485" s="1512">
        <f>'F5 ESTUDIANTES PREVENCIÓN'!G478</f>
        <v>0</v>
      </c>
      <c r="E485" s="1504">
        <f>'F5 ESTUDIANTES PREVENCIÓN'!K478</f>
        <v>0</v>
      </c>
      <c r="F485" s="1504">
        <f>'F5 ESTUDIANTES PREVENCIÓN'!J478</f>
        <v>0</v>
      </c>
      <c r="G485" s="1513">
        <f>'F5 ESTUDIANTES PREVENCIÓN'!L478</f>
        <v>0</v>
      </c>
      <c r="H485" s="1504">
        <f>'F5 ESTUDIANTES PREVENCIÓN'!M478</f>
        <v>0</v>
      </c>
      <c r="I485" s="1514">
        <f>'F5 ESTUDIANTES PREVENCIÓN'!N478</f>
        <v>0</v>
      </c>
      <c r="J485" s="1514">
        <f>'F5 ESTUDIANTES PREVENCIÓN'!O478</f>
        <v>0</v>
      </c>
      <c r="K485" s="1514">
        <f>'F5 ESTUDIANTES PREVENCIÓN'!P478</f>
        <v>0</v>
      </c>
      <c r="L485" s="1515">
        <f>'F5 ESTUDIANTES PREVENCIÓN'!Q478</f>
        <v>0</v>
      </c>
      <c r="M485" s="1511">
        <f>'F5 ESTUDIANTES PREVENCIÓN'!R478</f>
        <v>0</v>
      </c>
      <c r="N485" s="1504">
        <f>'F5 ESTUDIANTES PREVENCIÓN'!T478</f>
        <v>0</v>
      </c>
      <c r="O485" s="1504">
        <f>'F5 ESTUDIANTES PREVENCIÓN'!U478</f>
        <v>0</v>
      </c>
      <c r="P485" s="1504">
        <f>'F5 ESTUDIANTES PREVENCIÓN'!V478</f>
        <v>0</v>
      </c>
      <c r="Q485" s="1504">
        <f>'F5 ESTUDIANTES PREVENCIÓN'!AU478</f>
        <v>0</v>
      </c>
      <c r="R485" s="1516"/>
      <c r="S485" s="1517"/>
      <c r="T485" s="1516"/>
      <c r="U485" s="1518"/>
      <c r="V485" s="1516"/>
      <c r="W485" s="1516"/>
      <c r="X485" s="1516"/>
      <c r="Y485" s="1516"/>
      <c r="Z485" s="1516"/>
      <c r="AA485" s="1516"/>
      <c r="AB485" s="1516"/>
      <c r="AC485" s="1516"/>
      <c r="AD485" s="1516"/>
      <c r="AE485" s="1516"/>
      <c r="AF485" s="1516"/>
      <c r="AG485" s="1516"/>
      <c r="AH485" s="1516"/>
      <c r="AI485" s="1516"/>
      <c r="AJ485" s="1516"/>
      <c r="AK485" s="1516"/>
      <c r="AL485" s="1516"/>
      <c r="AM485" s="1516"/>
      <c r="AN485" s="1516"/>
      <c r="AO485" s="1519">
        <f t="shared" si="64"/>
        <v>0</v>
      </c>
      <c r="AP485" s="1519">
        <f t="shared" si="69"/>
        <v>0</v>
      </c>
      <c r="AQ485" s="1520" t="str">
        <f t="shared" si="65"/>
        <v/>
      </c>
      <c r="AR485" s="1519">
        <f t="shared" si="66"/>
        <v>0</v>
      </c>
      <c r="AS485" s="1519">
        <f t="shared" si="70"/>
        <v>0</v>
      </c>
      <c r="AT485" s="1520" t="str">
        <f t="shared" si="67"/>
        <v/>
      </c>
      <c r="AU485" s="1519">
        <f t="shared" si="71"/>
        <v>0</v>
      </c>
      <c r="AV485" s="1519">
        <f t="shared" si="72"/>
        <v>0</v>
      </c>
      <c r="AW485" s="1520" t="str">
        <f t="shared" si="68"/>
        <v/>
      </c>
      <c r="AX485" s="1521"/>
      <c r="BC485" s="417"/>
      <c r="BD485" s="417"/>
      <c r="BE485" s="417"/>
      <c r="BF485" s="417"/>
      <c r="BG485" s="417"/>
      <c r="BH485" s="417"/>
      <c r="BI485" s="417"/>
      <c r="BJ485" s="417"/>
    </row>
    <row r="486" spans="1:62" s="418" customFormat="1" ht="13.5" hidden="1" customHeight="1">
      <c r="A486" s="1504">
        <f>'F5 ESTUDIANTES PREVENCIÓN'!D479</f>
        <v>0</v>
      </c>
      <c r="B486" s="1504">
        <f>'F5 ESTUDIANTES PREVENCIÓN'!A479</f>
        <v>0</v>
      </c>
      <c r="C486" s="1511">
        <f>'F5 ESTUDIANTES PREVENCIÓN'!F479</f>
        <v>0</v>
      </c>
      <c r="D486" s="1512">
        <f>'F5 ESTUDIANTES PREVENCIÓN'!G479</f>
        <v>0</v>
      </c>
      <c r="E486" s="1504">
        <f>'F5 ESTUDIANTES PREVENCIÓN'!K479</f>
        <v>0</v>
      </c>
      <c r="F486" s="1504">
        <f>'F5 ESTUDIANTES PREVENCIÓN'!J479</f>
        <v>0</v>
      </c>
      <c r="G486" s="1513">
        <f>'F5 ESTUDIANTES PREVENCIÓN'!L479</f>
        <v>0</v>
      </c>
      <c r="H486" s="1504">
        <f>'F5 ESTUDIANTES PREVENCIÓN'!M479</f>
        <v>0</v>
      </c>
      <c r="I486" s="1514">
        <f>'F5 ESTUDIANTES PREVENCIÓN'!N479</f>
        <v>0</v>
      </c>
      <c r="J486" s="1514">
        <f>'F5 ESTUDIANTES PREVENCIÓN'!O479</f>
        <v>0</v>
      </c>
      <c r="K486" s="1514">
        <f>'F5 ESTUDIANTES PREVENCIÓN'!P479</f>
        <v>0</v>
      </c>
      <c r="L486" s="1515">
        <f>'F5 ESTUDIANTES PREVENCIÓN'!Q479</f>
        <v>0</v>
      </c>
      <c r="M486" s="1511">
        <f>'F5 ESTUDIANTES PREVENCIÓN'!R479</f>
        <v>0</v>
      </c>
      <c r="N486" s="1504">
        <f>'F5 ESTUDIANTES PREVENCIÓN'!T479</f>
        <v>0</v>
      </c>
      <c r="O486" s="1504">
        <f>'F5 ESTUDIANTES PREVENCIÓN'!U479</f>
        <v>0</v>
      </c>
      <c r="P486" s="1504">
        <f>'F5 ESTUDIANTES PREVENCIÓN'!V479</f>
        <v>0</v>
      </c>
      <c r="Q486" s="1504">
        <f>'F5 ESTUDIANTES PREVENCIÓN'!AU479</f>
        <v>0</v>
      </c>
      <c r="R486" s="1516"/>
      <c r="S486" s="1517"/>
      <c r="T486" s="1516"/>
      <c r="U486" s="1518"/>
      <c r="V486" s="1516"/>
      <c r="W486" s="1516"/>
      <c r="X486" s="1516"/>
      <c r="Y486" s="1516"/>
      <c r="Z486" s="1516"/>
      <c r="AA486" s="1516"/>
      <c r="AB486" s="1516"/>
      <c r="AC486" s="1516"/>
      <c r="AD486" s="1516"/>
      <c r="AE486" s="1516"/>
      <c r="AF486" s="1516"/>
      <c r="AG486" s="1516"/>
      <c r="AH486" s="1516"/>
      <c r="AI486" s="1516"/>
      <c r="AJ486" s="1516"/>
      <c r="AK486" s="1516"/>
      <c r="AL486" s="1516"/>
      <c r="AM486" s="1516"/>
      <c r="AN486" s="1516"/>
      <c r="AO486" s="1519">
        <f t="shared" si="64"/>
        <v>0</v>
      </c>
      <c r="AP486" s="1519">
        <f t="shared" si="69"/>
        <v>0</v>
      </c>
      <c r="AQ486" s="1520" t="str">
        <f t="shared" si="65"/>
        <v/>
      </c>
      <c r="AR486" s="1519">
        <f t="shared" si="66"/>
        <v>0</v>
      </c>
      <c r="AS486" s="1519">
        <f t="shared" si="70"/>
        <v>0</v>
      </c>
      <c r="AT486" s="1520" t="str">
        <f t="shared" si="67"/>
        <v/>
      </c>
      <c r="AU486" s="1519">
        <f t="shared" si="71"/>
        <v>0</v>
      </c>
      <c r="AV486" s="1519">
        <f t="shared" si="72"/>
        <v>0</v>
      </c>
      <c r="AW486" s="1520" t="str">
        <f t="shared" si="68"/>
        <v/>
      </c>
      <c r="AX486" s="1521"/>
      <c r="BC486" s="417"/>
      <c r="BD486" s="417"/>
      <c r="BE486" s="417"/>
      <c r="BF486" s="417"/>
      <c r="BG486" s="417"/>
      <c r="BH486" s="417"/>
      <c r="BI486" s="417"/>
      <c r="BJ486" s="417"/>
    </row>
    <row r="487" spans="1:62" s="418" customFormat="1" ht="13.5" hidden="1" customHeight="1">
      <c r="A487" s="1504">
        <f>'F5 ESTUDIANTES PREVENCIÓN'!D480</f>
        <v>0</v>
      </c>
      <c r="B487" s="1504">
        <f>'F5 ESTUDIANTES PREVENCIÓN'!A480</f>
        <v>0</v>
      </c>
      <c r="C487" s="1511">
        <f>'F5 ESTUDIANTES PREVENCIÓN'!F480</f>
        <v>0</v>
      </c>
      <c r="D487" s="1512">
        <f>'F5 ESTUDIANTES PREVENCIÓN'!G480</f>
        <v>0</v>
      </c>
      <c r="E487" s="1504">
        <f>'F5 ESTUDIANTES PREVENCIÓN'!K480</f>
        <v>0</v>
      </c>
      <c r="F487" s="1504">
        <f>'F5 ESTUDIANTES PREVENCIÓN'!J480</f>
        <v>0</v>
      </c>
      <c r="G487" s="1513">
        <f>'F5 ESTUDIANTES PREVENCIÓN'!L480</f>
        <v>0</v>
      </c>
      <c r="H487" s="1504">
        <f>'F5 ESTUDIANTES PREVENCIÓN'!M480</f>
        <v>0</v>
      </c>
      <c r="I487" s="1514">
        <f>'F5 ESTUDIANTES PREVENCIÓN'!N480</f>
        <v>0</v>
      </c>
      <c r="J487" s="1514">
        <f>'F5 ESTUDIANTES PREVENCIÓN'!O480</f>
        <v>0</v>
      </c>
      <c r="K487" s="1514">
        <f>'F5 ESTUDIANTES PREVENCIÓN'!P480</f>
        <v>0</v>
      </c>
      <c r="L487" s="1515">
        <f>'F5 ESTUDIANTES PREVENCIÓN'!Q480</f>
        <v>0</v>
      </c>
      <c r="M487" s="1511">
        <f>'F5 ESTUDIANTES PREVENCIÓN'!R480</f>
        <v>0</v>
      </c>
      <c r="N487" s="1504">
        <f>'F5 ESTUDIANTES PREVENCIÓN'!T480</f>
        <v>0</v>
      </c>
      <c r="O487" s="1504">
        <f>'F5 ESTUDIANTES PREVENCIÓN'!U480</f>
        <v>0</v>
      </c>
      <c r="P487" s="1504">
        <f>'F5 ESTUDIANTES PREVENCIÓN'!V480</f>
        <v>0</v>
      </c>
      <c r="Q487" s="1504">
        <f>'F5 ESTUDIANTES PREVENCIÓN'!AU480</f>
        <v>0</v>
      </c>
      <c r="R487" s="1516"/>
      <c r="S487" s="1517"/>
      <c r="T487" s="1516"/>
      <c r="U487" s="1518"/>
      <c r="V487" s="1516"/>
      <c r="W487" s="1516"/>
      <c r="X487" s="1516"/>
      <c r="Y487" s="1516"/>
      <c r="Z487" s="1516"/>
      <c r="AA487" s="1516"/>
      <c r="AB487" s="1516"/>
      <c r="AC487" s="1516"/>
      <c r="AD487" s="1516"/>
      <c r="AE487" s="1516"/>
      <c r="AF487" s="1516"/>
      <c r="AG487" s="1516"/>
      <c r="AH487" s="1516"/>
      <c r="AI487" s="1516"/>
      <c r="AJ487" s="1516"/>
      <c r="AK487" s="1516"/>
      <c r="AL487" s="1516"/>
      <c r="AM487" s="1516"/>
      <c r="AN487" s="1516"/>
      <c r="AO487" s="1519">
        <f t="shared" si="64"/>
        <v>0</v>
      </c>
      <c r="AP487" s="1519">
        <f t="shared" si="69"/>
        <v>0</v>
      </c>
      <c r="AQ487" s="1520" t="str">
        <f t="shared" si="65"/>
        <v/>
      </c>
      <c r="AR487" s="1519">
        <f t="shared" si="66"/>
        <v>0</v>
      </c>
      <c r="AS487" s="1519">
        <f t="shared" si="70"/>
        <v>0</v>
      </c>
      <c r="AT487" s="1520" t="str">
        <f t="shared" si="67"/>
        <v/>
      </c>
      <c r="AU487" s="1519">
        <f t="shared" si="71"/>
        <v>0</v>
      </c>
      <c r="AV487" s="1519">
        <f t="shared" si="72"/>
        <v>0</v>
      </c>
      <c r="AW487" s="1520" t="str">
        <f t="shared" si="68"/>
        <v/>
      </c>
      <c r="AX487" s="1521"/>
      <c r="BC487" s="417"/>
      <c r="BD487" s="417"/>
      <c r="BE487" s="417"/>
      <c r="BF487" s="417"/>
      <c r="BG487" s="417"/>
      <c r="BH487" s="417"/>
      <c r="BI487" s="417"/>
      <c r="BJ487" s="417"/>
    </row>
    <row r="488" spans="1:62" s="418" customFormat="1" ht="13.5" hidden="1" customHeight="1">
      <c r="A488" s="1504">
        <f>'F5 ESTUDIANTES PREVENCIÓN'!D481</f>
        <v>0</v>
      </c>
      <c r="B488" s="1504">
        <f>'F5 ESTUDIANTES PREVENCIÓN'!A481</f>
        <v>0</v>
      </c>
      <c r="C488" s="1511">
        <f>'F5 ESTUDIANTES PREVENCIÓN'!F481</f>
        <v>0</v>
      </c>
      <c r="D488" s="1512">
        <f>'F5 ESTUDIANTES PREVENCIÓN'!G481</f>
        <v>0</v>
      </c>
      <c r="E488" s="1504">
        <f>'F5 ESTUDIANTES PREVENCIÓN'!K481</f>
        <v>0</v>
      </c>
      <c r="F488" s="1504">
        <f>'F5 ESTUDIANTES PREVENCIÓN'!J481</f>
        <v>0</v>
      </c>
      <c r="G488" s="1513">
        <f>'F5 ESTUDIANTES PREVENCIÓN'!L481</f>
        <v>0</v>
      </c>
      <c r="H488" s="1504">
        <f>'F5 ESTUDIANTES PREVENCIÓN'!M481</f>
        <v>0</v>
      </c>
      <c r="I488" s="1514">
        <f>'F5 ESTUDIANTES PREVENCIÓN'!N481</f>
        <v>0</v>
      </c>
      <c r="J488" s="1514">
        <f>'F5 ESTUDIANTES PREVENCIÓN'!O481</f>
        <v>0</v>
      </c>
      <c r="K488" s="1514">
        <f>'F5 ESTUDIANTES PREVENCIÓN'!P481</f>
        <v>0</v>
      </c>
      <c r="L488" s="1515">
        <f>'F5 ESTUDIANTES PREVENCIÓN'!Q481</f>
        <v>0</v>
      </c>
      <c r="M488" s="1511">
        <f>'F5 ESTUDIANTES PREVENCIÓN'!R481</f>
        <v>0</v>
      </c>
      <c r="N488" s="1504">
        <f>'F5 ESTUDIANTES PREVENCIÓN'!T481</f>
        <v>0</v>
      </c>
      <c r="O488" s="1504">
        <f>'F5 ESTUDIANTES PREVENCIÓN'!U481</f>
        <v>0</v>
      </c>
      <c r="P488" s="1504">
        <f>'F5 ESTUDIANTES PREVENCIÓN'!V481</f>
        <v>0</v>
      </c>
      <c r="Q488" s="1504">
        <f>'F5 ESTUDIANTES PREVENCIÓN'!AU481</f>
        <v>0</v>
      </c>
      <c r="R488" s="1516"/>
      <c r="S488" s="1517"/>
      <c r="T488" s="1516"/>
      <c r="U488" s="1518"/>
      <c r="V488" s="1516"/>
      <c r="W488" s="1516"/>
      <c r="X488" s="1516"/>
      <c r="Y488" s="1516"/>
      <c r="Z488" s="1516"/>
      <c r="AA488" s="1516"/>
      <c r="AB488" s="1516"/>
      <c r="AC488" s="1516"/>
      <c r="AD488" s="1516"/>
      <c r="AE488" s="1516"/>
      <c r="AF488" s="1516"/>
      <c r="AG488" s="1516"/>
      <c r="AH488" s="1516"/>
      <c r="AI488" s="1516"/>
      <c r="AJ488" s="1516"/>
      <c r="AK488" s="1516"/>
      <c r="AL488" s="1516"/>
      <c r="AM488" s="1516"/>
      <c r="AN488" s="1516"/>
      <c r="AO488" s="1519">
        <f t="shared" si="64"/>
        <v>0</v>
      </c>
      <c r="AP488" s="1519">
        <f t="shared" si="69"/>
        <v>0</v>
      </c>
      <c r="AQ488" s="1520" t="str">
        <f t="shared" si="65"/>
        <v/>
      </c>
      <c r="AR488" s="1519">
        <f t="shared" si="66"/>
        <v>0</v>
      </c>
      <c r="AS488" s="1519">
        <f t="shared" si="70"/>
        <v>0</v>
      </c>
      <c r="AT488" s="1520" t="str">
        <f t="shared" si="67"/>
        <v/>
      </c>
      <c r="AU488" s="1519">
        <f t="shared" si="71"/>
        <v>0</v>
      </c>
      <c r="AV488" s="1519">
        <f t="shared" si="72"/>
        <v>0</v>
      </c>
      <c r="AW488" s="1520" t="str">
        <f t="shared" si="68"/>
        <v/>
      </c>
      <c r="AX488" s="1521"/>
      <c r="BC488" s="417"/>
      <c r="BD488" s="417"/>
      <c r="BE488" s="417"/>
      <c r="BF488" s="417"/>
      <c r="BG488" s="417"/>
      <c r="BH488" s="417"/>
      <c r="BI488" s="417"/>
      <c r="BJ488" s="417"/>
    </row>
    <row r="489" spans="1:62" s="418" customFormat="1" ht="13.5" hidden="1" customHeight="1">
      <c r="A489" s="1504">
        <f>'F5 ESTUDIANTES PREVENCIÓN'!D482</f>
        <v>0</v>
      </c>
      <c r="B489" s="1504">
        <f>'F5 ESTUDIANTES PREVENCIÓN'!A482</f>
        <v>0</v>
      </c>
      <c r="C489" s="1511">
        <f>'F5 ESTUDIANTES PREVENCIÓN'!F482</f>
        <v>0</v>
      </c>
      <c r="D489" s="1512">
        <f>'F5 ESTUDIANTES PREVENCIÓN'!G482</f>
        <v>0</v>
      </c>
      <c r="E489" s="1504">
        <f>'F5 ESTUDIANTES PREVENCIÓN'!K482</f>
        <v>0</v>
      </c>
      <c r="F489" s="1504">
        <f>'F5 ESTUDIANTES PREVENCIÓN'!J482</f>
        <v>0</v>
      </c>
      <c r="G489" s="1513">
        <f>'F5 ESTUDIANTES PREVENCIÓN'!L482</f>
        <v>0</v>
      </c>
      <c r="H489" s="1504">
        <f>'F5 ESTUDIANTES PREVENCIÓN'!M482</f>
        <v>0</v>
      </c>
      <c r="I489" s="1514">
        <f>'F5 ESTUDIANTES PREVENCIÓN'!N482</f>
        <v>0</v>
      </c>
      <c r="J489" s="1514">
        <f>'F5 ESTUDIANTES PREVENCIÓN'!O482</f>
        <v>0</v>
      </c>
      <c r="K489" s="1514">
        <f>'F5 ESTUDIANTES PREVENCIÓN'!P482</f>
        <v>0</v>
      </c>
      <c r="L489" s="1515">
        <f>'F5 ESTUDIANTES PREVENCIÓN'!Q482</f>
        <v>0</v>
      </c>
      <c r="M489" s="1511">
        <f>'F5 ESTUDIANTES PREVENCIÓN'!R482</f>
        <v>0</v>
      </c>
      <c r="N489" s="1504">
        <f>'F5 ESTUDIANTES PREVENCIÓN'!T482</f>
        <v>0</v>
      </c>
      <c r="O489" s="1504">
        <f>'F5 ESTUDIANTES PREVENCIÓN'!U482</f>
        <v>0</v>
      </c>
      <c r="P489" s="1504">
        <f>'F5 ESTUDIANTES PREVENCIÓN'!V482</f>
        <v>0</v>
      </c>
      <c r="Q489" s="1504">
        <f>'F5 ESTUDIANTES PREVENCIÓN'!AU482</f>
        <v>0</v>
      </c>
      <c r="R489" s="1516"/>
      <c r="S489" s="1517"/>
      <c r="T489" s="1516"/>
      <c r="U489" s="1518"/>
      <c r="V489" s="1516"/>
      <c r="W489" s="1516"/>
      <c r="X489" s="1516"/>
      <c r="Y489" s="1516"/>
      <c r="Z489" s="1516"/>
      <c r="AA489" s="1516"/>
      <c r="AB489" s="1516"/>
      <c r="AC489" s="1516"/>
      <c r="AD489" s="1516"/>
      <c r="AE489" s="1516"/>
      <c r="AF489" s="1516"/>
      <c r="AG489" s="1516"/>
      <c r="AH489" s="1516"/>
      <c r="AI489" s="1516"/>
      <c r="AJ489" s="1516"/>
      <c r="AK489" s="1516"/>
      <c r="AL489" s="1516"/>
      <c r="AM489" s="1516"/>
      <c r="AN489" s="1516"/>
      <c r="AO489" s="1519">
        <f t="shared" si="64"/>
        <v>0</v>
      </c>
      <c r="AP489" s="1519">
        <f t="shared" si="69"/>
        <v>0</v>
      </c>
      <c r="AQ489" s="1520" t="str">
        <f t="shared" si="65"/>
        <v/>
      </c>
      <c r="AR489" s="1519">
        <f t="shared" si="66"/>
        <v>0</v>
      </c>
      <c r="AS489" s="1519">
        <f t="shared" si="70"/>
        <v>0</v>
      </c>
      <c r="AT489" s="1520" t="str">
        <f t="shared" si="67"/>
        <v/>
      </c>
      <c r="AU489" s="1519">
        <f t="shared" si="71"/>
        <v>0</v>
      </c>
      <c r="AV489" s="1519">
        <f t="shared" si="72"/>
        <v>0</v>
      </c>
      <c r="AW489" s="1520" t="str">
        <f t="shared" si="68"/>
        <v/>
      </c>
      <c r="AX489" s="1521"/>
      <c r="BC489" s="417"/>
      <c r="BD489" s="417"/>
      <c r="BE489" s="417"/>
      <c r="BF489" s="417"/>
      <c r="BG489" s="417"/>
      <c r="BH489" s="417"/>
      <c r="BI489" s="417"/>
      <c r="BJ489" s="417"/>
    </row>
    <row r="490" spans="1:62" s="418" customFormat="1" ht="13.5" hidden="1" customHeight="1">
      <c r="A490" s="1504">
        <f>'F5 ESTUDIANTES PREVENCIÓN'!D483</f>
        <v>0</v>
      </c>
      <c r="B490" s="1504">
        <f>'F5 ESTUDIANTES PREVENCIÓN'!A483</f>
        <v>0</v>
      </c>
      <c r="C490" s="1511">
        <f>'F5 ESTUDIANTES PREVENCIÓN'!F483</f>
        <v>0</v>
      </c>
      <c r="D490" s="1512">
        <f>'F5 ESTUDIANTES PREVENCIÓN'!G483</f>
        <v>0</v>
      </c>
      <c r="E490" s="1504">
        <f>'F5 ESTUDIANTES PREVENCIÓN'!K483</f>
        <v>0</v>
      </c>
      <c r="F490" s="1504">
        <f>'F5 ESTUDIANTES PREVENCIÓN'!J483</f>
        <v>0</v>
      </c>
      <c r="G490" s="1513">
        <f>'F5 ESTUDIANTES PREVENCIÓN'!L483</f>
        <v>0</v>
      </c>
      <c r="H490" s="1504">
        <f>'F5 ESTUDIANTES PREVENCIÓN'!M483</f>
        <v>0</v>
      </c>
      <c r="I490" s="1514">
        <f>'F5 ESTUDIANTES PREVENCIÓN'!N483</f>
        <v>0</v>
      </c>
      <c r="J490" s="1514">
        <f>'F5 ESTUDIANTES PREVENCIÓN'!O483</f>
        <v>0</v>
      </c>
      <c r="K490" s="1514">
        <f>'F5 ESTUDIANTES PREVENCIÓN'!P483</f>
        <v>0</v>
      </c>
      <c r="L490" s="1515">
        <f>'F5 ESTUDIANTES PREVENCIÓN'!Q483</f>
        <v>0</v>
      </c>
      <c r="M490" s="1511">
        <f>'F5 ESTUDIANTES PREVENCIÓN'!R483</f>
        <v>0</v>
      </c>
      <c r="N490" s="1504">
        <f>'F5 ESTUDIANTES PREVENCIÓN'!T483</f>
        <v>0</v>
      </c>
      <c r="O490" s="1504">
        <f>'F5 ESTUDIANTES PREVENCIÓN'!U483</f>
        <v>0</v>
      </c>
      <c r="P490" s="1504">
        <f>'F5 ESTUDIANTES PREVENCIÓN'!V483</f>
        <v>0</v>
      </c>
      <c r="Q490" s="1504">
        <f>'F5 ESTUDIANTES PREVENCIÓN'!AU483</f>
        <v>0</v>
      </c>
      <c r="R490" s="1516"/>
      <c r="S490" s="1517"/>
      <c r="T490" s="1516"/>
      <c r="U490" s="1518"/>
      <c r="V490" s="1516"/>
      <c r="W490" s="1516"/>
      <c r="X490" s="1516"/>
      <c r="Y490" s="1516"/>
      <c r="Z490" s="1516"/>
      <c r="AA490" s="1516"/>
      <c r="AB490" s="1516"/>
      <c r="AC490" s="1516"/>
      <c r="AD490" s="1516"/>
      <c r="AE490" s="1516"/>
      <c r="AF490" s="1516"/>
      <c r="AG490" s="1516"/>
      <c r="AH490" s="1516"/>
      <c r="AI490" s="1516"/>
      <c r="AJ490" s="1516"/>
      <c r="AK490" s="1516"/>
      <c r="AL490" s="1516"/>
      <c r="AM490" s="1516"/>
      <c r="AN490" s="1516"/>
      <c r="AO490" s="1519">
        <f t="shared" si="64"/>
        <v>0</v>
      </c>
      <c r="AP490" s="1519">
        <f t="shared" si="69"/>
        <v>0</v>
      </c>
      <c r="AQ490" s="1520" t="str">
        <f t="shared" si="65"/>
        <v/>
      </c>
      <c r="AR490" s="1519">
        <f t="shared" si="66"/>
        <v>0</v>
      </c>
      <c r="AS490" s="1519">
        <f t="shared" si="70"/>
        <v>0</v>
      </c>
      <c r="AT490" s="1520" t="str">
        <f t="shared" si="67"/>
        <v/>
      </c>
      <c r="AU490" s="1519">
        <f t="shared" si="71"/>
        <v>0</v>
      </c>
      <c r="AV490" s="1519">
        <f t="shared" si="72"/>
        <v>0</v>
      </c>
      <c r="AW490" s="1520" t="str">
        <f t="shared" si="68"/>
        <v/>
      </c>
      <c r="AX490" s="1521"/>
      <c r="BC490" s="417"/>
      <c r="BD490" s="417"/>
      <c r="BE490" s="417"/>
      <c r="BF490" s="417"/>
      <c r="BG490" s="417"/>
      <c r="BH490" s="417"/>
      <c r="BI490" s="417"/>
      <c r="BJ490" s="417"/>
    </row>
    <row r="491" spans="1:62" s="418" customFormat="1" ht="13.5" hidden="1" customHeight="1">
      <c r="A491" s="1504">
        <f>'F5 ESTUDIANTES PREVENCIÓN'!D484</f>
        <v>0</v>
      </c>
      <c r="B491" s="1504">
        <f>'F5 ESTUDIANTES PREVENCIÓN'!A484</f>
        <v>0</v>
      </c>
      <c r="C491" s="1511">
        <f>'F5 ESTUDIANTES PREVENCIÓN'!F484</f>
        <v>0</v>
      </c>
      <c r="D491" s="1512">
        <f>'F5 ESTUDIANTES PREVENCIÓN'!G484</f>
        <v>0</v>
      </c>
      <c r="E491" s="1504">
        <f>'F5 ESTUDIANTES PREVENCIÓN'!K484</f>
        <v>0</v>
      </c>
      <c r="F491" s="1504">
        <f>'F5 ESTUDIANTES PREVENCIÓN'!J484</f>
        <v>0</v>
      </c>
      <c r="G491" s="1513">
        <f>'F5 ESTUDIANTES PREVENCIÓN'!L484</f>
        <v>0</v>
      </c>
      <c r="H491" s="1504">
        <f>'F5 ESTUDIANTES PREVENCIÓN'!M484</f>
        <v>0</v>
      </c>
      <c r="I491" s="1514">
        <f>'F5 ESTUDIANTES PREVENCIÓN'!N484</f>
        <v>0</v>
      </c>
      <c r="J491" s="1514">
        <f>'F5 ESTUDIANTES PREVENCIÓN'!O484</f>
        <v>0</v>
      </c>
      <c r="K491" s="1514">
        <f>'F5 ESTUDIANTES PREVENCIÓN'!P484</f>
        <v>0</v>
      </c>
      <c r="L491" s="1515">
        <f>'F5 ESTUDIANTES PREVENCIÓN'!Q484</f>
        <v>0</v>
      </c>
      <c r="M491" s="1511">
        <f>'F5 ESTUDIANTES PREVENCIÓN'!R484</f>
        <v>0</v>
      </c>
      <c r="N491" s="1504">
        <f>'F5 ESTUDIANTES PREVENCIÓN'!T484</f>
        <v>0</v>
      </c>
      <c r="O491" s="1504">
        <f>'F5 ESTUDIANTES PREVENCIÓN'!U484</f>
        <v>0</v>
      </c>
      <c r="P491" s="1504">
        <f>'F5 ESTUDIANTES PREVENCIÓN'!V484</f>
        <v>0</v>
      </c>
      <c r="Q491" s="1504">
        <f>'F5 ESTUDIANTES PREVENCIÓN'!AU484</f>
        <v>0</v>
      </c>
      <c r="R491" s="1516"/>
      <c r="S491" s="1517"/>
      <c r="T491" s="1516"/>
      <c r="U491" s="1518"/>
      <c r="V491" s="1516"/>
      <c r="W491" s="1516"/>
      <c r="X491" s="1516"/>
      <c r="Y491" s="1516"/>
      <c r="Z491" s="1516"/>
      <c r="AA491" s="1516"/>
      <c r="AB491" s="1516"/>
      <c r="AC491" s="1516"/>
      <c r="AD491" s="1516"/>
      <c r="AE491" s="1516"/>
      <c r="AF491" s="1516"/>
      <c r="AG491" s="1516"/>
      <c r="AH491" s="1516"/>
      <c r="AI491" s="1516"/>
      <c r="AJ491" s="1516"/>
      <c r="AK491" s="1516"/>
      <c r="AL491" s="1516"/>
      <c r="AM491" s="1516"/>
      <c r="AN491" s="1516"/>
      <c r="AO491" s="1519">
        <f t="shared" si="64"/>
        <v>0</v>
      </c>
      <c r="AP491" s="1519">
        <f t="shared" si="69"/>
        <v>0</v>
      </c>
      <c r="AQ491" s="1520" t="str">
        <f t="shared" si="65"/>
        <v/>
      </c>
      <c r="AR491" s="1519">
        <f t="shared" si="66"/>
        <v>0</v>
      </c>
      <c r="AS491" s="1519">
        <f t="shared" si="70"/>
        <v>0</v>
      </c>
      <c r="AT491" s="1520" t="str">
        <f t="shared" si="67"/>
        <v/>
      </c>
      <c r="AU491" s="1519">
        <f t="shared" si="71"/>
        <v>0</v>
      </c>
      <c r="AV491" s="1519">
        <f t="shared" si="72"/>
        <v>0</v>
      </c>
      <c r="AW491" s="1520" t="str">
        <f t="shared" si="68"/>
        <v/>
      </c>
      <c r="AX491" s="1521"/>
      <c r="BC491" s="417"/>
      <c r="BD491" s="417"/>
      <c r="BE491" s="417"/>
      <c r="BF491" s="417"/>
      <c r="BG491" s="417"/>
      <c r="BH491" s="417"/>
      <c r="BI491" s="417"/>
      <c r="BJ491" s="417"/>
    </row>
    <row r="492" spans="1:62" s="418" customFormat="1" ht="13.5" hidden="1" customHeight="1">
      <c r="A492" s="1504">
        <f>'F5 ESTUDIANTES PREVENCIÓN'!D485</f>
        <v>0</v>
      </c>
      <c r="B492" s="1504">
        <f>'F5 ESTUDIANTES PREVENCIÓN'!A485</f>
        <v>0</v>
      </c>
      <c r="C492" s="1511">
        <f>'F5 ESTUDIANTES PREVENCIÓN'!F485</f>
        <v>0</v>
      </c>
      <c r="D492" s="1512">
        <f>'F5 ESTUDIANTES PREVENCIÓN'!G485</f>
        <v>0</v>
      </c>
      <c r="E492" s="1504">
        <f>'F5 ESTUDIANTES PREVENCIÓN'!K485</f>
        <v>0</v>
      </c>
      <c r="F492" s="1504">
        <f>'F5 ESTUDIANTES PREVENCIÓN'!J485</f>
        <v>0</v>
      </c>
      <c r="G492" s="1513">
        <f>'F5 ESTUDIANTES PREVENCIÓN'!L485</f>
        <v>0</v>
      </c>
      <c r="H492" s="1504">
        <f>'F5 ESTUDIANTES PREVENCIÓN'!M485</f>
        <v>0</v>
      </c>
      <c r="I492" s="1514">
        <f>'F5 ESTUDIANTES PREVENCIÓN'!N485</f>
        <v>0</v>
      </c>
      <c r="J492" s="1514">
        <f>'F5 ESTUDIANTES PREVENCIÓN'!O485</f>
        <v>0</v>
      </c>
      <c r="K492" s="1514">
        <f>'F5 ESTUDIANTES PREVENCIÓN'!P485</f>
        <v>0</v>
      </c>
      <c r="L492" s="1515">
        <f>'F5 ESTUDIANTES PREVENCIÓN'!Q485</f>
        <v>0</v>
      </c>
      <c r="M492" s="1511">
        <f>'F5 ESTUDIANTES PREVENCIÓN'!R485</f>
        <v>0</v>
      </c>
      <c r="N492" s="1504">
        <f>'F5 ESTUDIANTES PREVENCIÓN'!T485</f>
        <v>0</v>
      </c>
      <c r="O492" s="1504">
        <f>'F5 ESTUDIANTES PREVENCIÓN'!U485</f>
        <v>0</v>
      </c>
      <c r="P492" s="1504">
        <f>'F5 ESTUDIANTES PREVENCIÓN'!V485</f>
        <v>0</v>
      </c>
      <c r="Q492" s="1504">
        <f>'F5 ESTUDIANTES PREVENCIÓN'!AU485</f>
        <v>0</v>
      </c>
      <c r="R492" s="1516"/>
      <c r="S492" s="1517"/>
      <c r="T492" s="1516"/>
      <c r="U492" s="1518"/>
      <c r="V492" s="1516"/>
      <c r="W492" s="1516"/>
      <c r="X492" s="1516"/>
      <c r="Y492" s="1516"/>
      <c r="Z492" s="1516"/>
      <c r="AA492" s="1516"/>
      <c r="AB492" s="1516"/>
      <c r="AC492" s="1516"/>
      <c r="AD492" s="1516"/>
      <c r="AE492" s="1516"/>
      <c r="AF492" s="1516"/>
      <c r="AG492" s="1516"/>
      <c r="AH492" s="1516"/>
      <c r="AI492" s="1516"/>
      <c r="AJ492" s="1516"/>
      <c r="AK492" s="1516"/>
      <c r="AL492" s="1516"/>
      <c r="AM492" s="1516"/>
      <c r="AN492" s="1516"/>
      <c r="AO492" s="1519">
        <f t="shared" si="64"/>
        <v>0</v>
      </c>
      <c r="AP492" s="1519">
        <f t="shared" si="69"/>
        <v>0</v>
      </c>
      <c r="AQ492" s="1520" t="str">
        <f t="shared" si="65"/>
        <v/>
      </c>
      <c r="AR492" s="1519">
        <f t="shared" si="66"/>
        <v>0</v>
      </c>
      <c r="AS492" s="1519">
        <f t="shared" si="70"/>
        <v>0</v>
      </c>
      <c r="AT492" s="1520" t="str">
        <f t="shared" si="67"/>
        <v/>
      </c>
      <c r="AU492" s="1519">
        <f t="shared" si="71"/>
        <v>0</v>
      </c>
      <c r="AV492" s="1519">
        <f t="shared" si="72"/>
        <v>0</v>
      </c>
      <c r="AW492" s="1520" t="str">
        <f t="shared" si="68"/>
        <v/>
      </c>
      <c r="AX492" s="1521"/>
      <c r="BC492" s="417"/>
      <c r="BD492" s="417"/>
      <c r="BE492" s="417"/>
      <c r="BF492" s="417"/>
      <c r="BG492" s="417"/>
      <c r="BH492" s="417"/>
      <c r="BI492" s="417"/>
      <c r="BJ492" s="417"/>
    </row>
    <row r="493" spans="1:62" s="418" customFormat="1" ht="13.5" hidden="1" customHeight="1">
      <c r="A493" s="1504">
        <f>'F5 ESTUDIANTES PREVENCIÓN'!D486</f>
        <v>0</v>
      </c>
      <c r="B493" s="1504">
        <f>'F5 ESTUDIANTES PREVENCIÓN'!A486</f>
        <v>0</v>
      </c>
      <c r="C493" s="1511">
        <f>'F5 ESTUDIANTES PREVENCIÓN'!F486</f>
        <v>0</v>
      </c>
      <c r="D493" s="1512">
        <f>'F5 ESTUDIANTES PREVENCIÓN'!G486</f>
        <v>0</v>
      </c>
      <c r="E493" s="1504">
        <f>'F5 ESTUDIANTES PREVENCIÓN'!K486</f>
        <v>0</v>
      </c>
      <c r="F493" s="1504">
        <f>'F5 ESTUDIANTES PREVENCIÓN'!J486</f>
        <v>0</v>
      </c>
      <c r="G493" s="1513">
        <f>'F5 ESTUDIANTES PREVENCIÓN'!L486</f>
        <v>0</v>
      </c>
      <c r="H493" s="1504">
        <f>'F5 ESTUDIANTES PREVENCIÓN'!M486</f>
        <v>0</v>
      </c>
      <c r="I493" s="1514">
        <f>'F5 ESTUDIANTES PREVENCIÓN'!N486</f>
        <v>0</v>
      </c>
      <c r="J493" s="1514">
        <f>'F5 ESTUDIANTES PREVENCIÓN'!O486</f>
        <v>0</v>
      </c>
      <c r="K493" s="1514">
        <f>'F5 ESTUDIANTES PREVENCIÓN'!P486</f>
        <v>0</v>
      </c>
      <c r="L493" s="1515">
        <f>'F5 ESTUDIANTES PREVENCIÓN'!Q486</f>
        <v>0</v>
      </c>
      <c r="M493" s="1511">
        <f>'F5 ESTUDIANTES PREVENCIÓN'!R486</f>
        <v>0</v>
      </c>
      <c r="N493" s="1504">
        <f>'F5 ESTUDIANTES PREVENCIÓN'!T486</f>
        <v>0</v>
      </c>
      <c r="O493" s="1504">
        <f>'F5 ESTUDIANTES PREVENCIÓN'!U486</f>
        <v>0</v>
      </c>
      <c r="P493" s="1504">
        <f>'F5 ESTUDIANTES PREVENCIÓN'!V486</f>
        <v>0</v>
      </c>
      <c r="Q493" s="1504">
        <f>'F5 ESTUDIANTES PREVENCIÓN'!AU486</f>
        <v>0</v>
      </c>
      <c r="R493" s="1516"/>
      <c r="S493" s="1517"/>
      <c r="T493" s="1516"/>
      <c r="U493" s="1518"/>
      <c r="V493" s="1516"/>
      <c r="W493" s="1516"/>
      <c r="X493" s="1516"/>
      <c r="Y493" s="1516"/>
      <c r="Z493" s="1516"/>
      <c r="AA493" s="1516"/>
      <c r="AB493" s="1516"/>
      <c r="AC493" s="1516"/>
      <c r="AD493" s="1516"/>
      <c r="AE493" s="1516"/>
      <c r="AF493" s="1516"/>
      <c r="AG493" s="1516"/>
      <c r="AH493" s="1516"/>
      <c r="AI493" s="1516"/>
      <c r="AJ493" s="1516"/>
      <c r="AK493" s="1516"/>
      <c r="AL493" s="1516"/>
      <c r="AM493" s="1516"/>
      <c r="AN493" s="1516"/>
      <c r="AO493" s="1519">
        <f t="shared" si="64"/>
        <v>0</v>
      </c>
      <c r="AP493" s="1519">
        <f t="shared" si="69"/>
        <v>0</v>
      </c>
      <c r="AQ493" s="1520" t="str">
        <f t="shared" si="65"/>
        <v/>
      </c>
      <c r="AR493" s="1519">
        <f t="shared" si="66"/>
        <v>0</v>
      </c>
      <c r="AS493" s="1519">
        <f t="shared" si="70"/>
        <v>0</v>
      </c>
      <c r="AT493" s="1520" t="str">
        <f t="shared" si="67"/>
        <v/>
      </c>
      <c r="AU493" s="1519">
        <f t="shared" si="71"/>
        <v>0</v>
      </c>
      <c r="AV493" s="1519">
        <f t="shared" si="72"/>
        <v>0</v>
      </c>
      <c r="AW493" s="1520" t="str">
        <f t="shared" si="68"/>
        <v/>
      </c>
      <c r="AX493" s="1521"/>
      <c r="BC493" s="417"/>
      <c r="BD493" s="417"/>
      <c r="BE493" s="417"/>
      <c r="BF493" s="417"/>
      <c r="BG493" s="417"/>
      <c r="BH493" s="417"/>
      <c r="BI493" s="417"/>
      <c r="BJ493" s="417"/>
    </row>
    <row r="494" spans="1:62" s="418" customFormat="1" ht="13.5" hidden="1" customHeight="1">
      <c r="A494" s="1504">
        <f>'F5 ESTUDIANTES PREVENCIÓN'!D487</f>
        <v>0</v>
      </c>
      <c r="B494" s="1504">
        <f>'F5 ESTUDIANTES PREVENCIÓN'!A487</f>
        <v>0</v>
      </c>
      <c r="C494" s="1511">
        <f>'F5 ESTUDIANTES PREVENCIÓN'!F487</f>
        <v>0</v>
      </c>
      <c r="D494" s="1512">
        <f>'F5 ESTUDIANTES PREVENCIÓN'!G487</f>
        <v>0</v>
      </c>
      <c r="E494" s="1504">
        <f>'F5 ESTUDIANTES PREVENCIÓN'!K487</f>
        <v>0</v>
      </c>
      <c r="F494" s="1504">
        <f>'F5 ESTUDIANTES PREVENCIÓN'!J487</f>
        <v>0</v>
      </c>
      <c r="G494" s="1513">
        <f>'F5 ESTUDIANTES PREVENCIÓN'!L487</f>
        <v>0</v>
      </c>
      <c r="H494" s="1504">
        <f>'F5 ESTUDIANTES PREVENCIÓN'!M487</f>
        <v>0</v>
      </c>
      <c r="I494" s="1514">
        <f>'F5 ESTUDIANTES PREVENCIÓN'!N487</f>
        <v>0</v>
      </c>
      <c r="J494" s="1514">
        <f>'F5 ESTUDIANTES PREVENCIÓN'!O487</f>
        <v>0</v>
      </c>
      <c r="K494" s="1514">
        <f>'F5 ESTUDIANTES PREVENCIÓN'!P487</f>
        <v>0</v>
      </c>
      <c r="L494" s="1515">
        <f>'F5 ESTUDIANTES PREVENCIÓN'!Q487</f>
        <v>0</v>
      </c>
      <c r="M494" s="1511">
        <f>'F5 ESTUDIANTES PREVENCIÓN'!R487</f>
        <v>0</v>
      </c>
      <c r="N494" s="1504">
        <f>'F5 ESTUDIANTES PREVENCIÓN'!T487</f>
        <v>0</v>
      </c>
      <c r="O494" s="1504">
        <f>'F5 ESTUDIANTES PREVENCIÓN'!U487</f>
        <v>0</v>
      </c>
      <c r="P494" s="1504">
        <f>'F5 ESTUDIANTES PREVENCIÓN'!V487</f>
        <v>0</v>
      </c>
      <c r="Q494" s="1504">
        <f>'F5 ESTUDIANTES PREVENCIÓN'!AU487</f>
        <v>0</v>
      </c>
      <c r="R494" s="1516"/>
      <c r="S494" s="1517"/>
      <c r="T494" s="1516"/>
      <c r="U494" s="1518"/>
      <c r="V494" s="1516"/>
      <c r="W494" s="1516"/>
      <c r="X494" s="1516"/>
      <c r="Y494" s="1516"/>
      <c r="Z494" s="1516"/>
      <c r="AA494" s="1516"/>
      <c r="AB494" s="1516"/>
      <c r="AC494" s="1516"/>
      <c r="AD494" s="1516"/>
      <c r="AE494" s="1516"/>
      <c r="AF494" s="1516"/>
      <c r="AG494" s="1516"/>
      <c r="AH494" s="1516"/>
      <c r="AI494" s="1516"/>
      <c r="AJ494" s="1516"/>
      <c r="AK494" s="1516"/>
      <c r="AL494" s="1516"/>
      <c r="AM494" s="1516"/>
      <c r="AN494" s="1516"/>
      <c r="AO494" s="1519">
        <f t="shared" si="64"/>
        <v>0</v>
      </c>
      <c r="AP494" s="1519">
        <f t="shared" si="69"/>
        <v>0</v>
      </c>
      <c r="AQ494" s="1520" t="str">
        <f t="shared" si="65"/>
        <v/>
      </c>
      <c r="AR494" s="1519">
        <f t="shared" si="66"/>
        <v>0</v>
      </c>
      <c r="AS494" s="1519">
        <f t="shared" si="70"/>
        <v>0</v>
      </c>
      <c r="AT494" s="1520" t="str">
        <f t="shared" si="67"/>
        <v/>
      </c>
      <c r="AU494" s="1519">
        <f t="shared" si="71"/>
        <v>0</v>
      </c>
      <c r="AV494" s="1519">
        <f t="shared" si="72"/>
        <v>0</v>
      </c>
      <c r="AW494" s="1520" t="str">
        <f t="shared" si="68"/>
        <v/>
      </c>
      <c r="AX494" s="1521"/>
      <c r="BC494" s="417"/>
      <c r="BD494" s="417"/>
      <c r="BE494" s="417"/>
      <c r="BF494" s="417"/>
      <c r="BG494" s="417"/>
      <c r="BH494" s="417"/>
      <c r="BI494" s="417"/>
      <c r="BJ494" s="417"/>
    </row>
    <row r="495" spans="1:62" s="418" customFormat="1" ht="13.5" hidden="1" customHeight="1">
      <c r="A495" s="1504">
        <f>'F5 ESTUDIANTES PREVENCIÓN'!D488</f>
        <v>0</v>
      </c>
      <c r="B495" s="1504">
        <f>'F5 ESTUDIANTES PREVENCIÓN'!A488</f>
        <v>0</v>
      </c>
      <c r="C495" s="1511">
        <f>'F5 ESTUDIANTES PREVENCIÓN'!F488</f>
        <v>0</v>
      </c>
      <c r="D495" s="1512">
        <f>'F5 ESTUDIANTES PREVENCIÓN'!G488</f>
        <v>0</v>
      </c>
      <c r="E495" s="1504">
        <f>'F5 ESTUDIANTES PREVENCIÓN'!K488</f>
        <v>0</v>
      </c>
      <c r="F495" s="1504">
        <f>'F5 ESTUDIANTES PREVENCIÓN'!J488</f>
        <v>0</v>
      </c>
      <c r="G495" s="1513">
        <f>'F5 ESTUDIANTES PREVENCIÓN'!L488</f>
        <v>0</v>
      </c>
      <c r="H495" s="1504">
        <f>'F5 ESTUDIANTES PREVENCIÓN'!M488</f>
        <v>0</v>
      </c>
      <c r="I495" s="1514">
        <f>'F5 ESTUDIANTES PREVENCIÓN'!N488</f>
        <v>0</v>
      </c>
      <c r="J495" s="1514">
        <f>'F5 ESTUDIANTES PREVENCIÓN'!O488</f>
        <v>0</v>
      </c>
      <c r="K495" s="1514">
        <f>'F5 ESTUDIANTES PREVENCIÓN'!P488</f>
        <v>0</v>
      </c>
      <c r="L495" s="1515">
        <f>'F5 ESTUDIANTES PREVENCIÓN'!Q488</f>
        <v>0</v>
      </c>
      <c r="M495" s="1511">
        <f>'F5 ESTUDIANTES PREVENCIÓN'!R488</f>
        <v>0</v>
      </c>
      <c r="N495" s="1504">
        <f>'F5 ESTUDIANTES PREVENCIÓN'!T488</f>
        <v>0</v>
      </c>
      <c r="O495" s="1504">
        <f>'F5 ESTUDIANTES PREVENCIÓN'!U488</f>
        <v>0</v>
      </c>
      <c r="P495" s="1504">
        <f>'F5 ESTUDIANTES PREVENCIÓN'!V488</f>
        <v>0</v>
      </c>
      <c r="Q495" s="1504">
        <f>'F5 ESTUDIANTES PREVENCIÓN'!AU488</f>
        <v>0</v>
      </c>
      <c r="R495" s="1516"/>
      <c r="S495" s="1517"/>
      <c r="T495" s="1516"/>
      <c r="U495" s="1518"/>
      <c r="V495" s="1516"/>
      <c r="W495" s="1516"/>
      <c r="X495" s="1516"/>
      <c r="Y495" s="1516"/>
      <c r="Z495" s="1516"/>
      <c r="AA495" s="1516"/>
      <c r="AB495" s="1516"/>
      <c r="AC495" s="1516"/>
      <c r="AD495" s="1516"/>
      <c r="AE495" s="1516"/>
      <c r="AF495" s="1516"/>
      <c r="AG495" s="1516"/>
      <c r="AH495" s="1516"/>
      <c r="AI495" s="1516"/>
      <c r="AJ495" s="1516"/>
      <c r="AK495" s="1516"/>
      <c r="AL495" s="1516"/>
      <c r="AM495" s="1516"/>
      <c r="AN495" s="1516"/>
      <c r="AO495" s="1519">
        <f t="shared" si="64"/>
        <v>0</v>
      </c>
      <c r="AP495" s="1519">
        <f t="shared" si="69"/>
        <v>0</v>
      </c>
      <c r="AQ495" s="1520" t="str">
        <f t="shared" si="65"/>
        <v/>
      </c>
      <c r="AR495" s="1519">
        <f t="shared" si="66"/>
        <v>0</v>
      </c>
      <c r="AS495" s="1519">
        <f t="shared" si="70"/>
        <v>0</v>
      </c>
      <c r="AT495" s="1520" t="str">
        <f t="shared" si="67"/>
        <v/>
      </c>
      <c r="AU495" s="1519">
        <f t="shared" si="71"/>
        <v>0</v>
      </c>
      <c r="AV495" s="1519">
        <f t="shared" si="72"/>
        <v>0</v>
      </c>
      <c r="AW495" s="1520" t="str">
        <f t="shared" si="68"/>
        <v/>
      </c>
      <c r="AX495" s="1521"/>
      <c r="BC495" s="417"/>
      <c r="BD495" s="417"/>
      <c r="BE495" s="417"/>
      <c r="BF495" s="417"/>
      <c r="BG495" s="417"/>
      <c r="BH495" s="417"/>
      <c r="BI495" s="417"/>
      <c r="BJ495" s="417"/>
    </row>
    <row r="496" spans="1:62" s="418" customFormat="1" ht="13.5" hidden="1" customHeight="1">
      <c r="A496" s="1504">
        <f>'F5 ESTUDIANTES PREVENCIÓN'!D489</f>
        <v>0</v>
      </c>
      <c r="B496" s="1504">
        <f>'F5 ESTUDIANTES PREVENCIÓN'!A489</f>
        <v>0</v>
      </c>
      <c r="C496" s="1511">
        <f>'F5 ESTUDIANTES PREVENCIÓN'!F489</f>
        <v>0</v>
      </c>
      <c r="D496" s="1512">
        <f>'F5 ESTUDIANTES PREVENCIÓN'!G489</f>
        <v>0</v>
      </c>
      <c r="E496" s="1504">
        <f>'F5 ESTUDIANTES PREVENCIÓN'!K489</f>
        <v>0</v>
      </c>
      <c r="F496" s="1504">
        <f>'F5 ESTUDIANTES PREVENCIÓN'!J489</f>
        <v>0</v>
      </c>
      <c r="G496" s="1513">
        <f>'F5 ESTUDIANTES PREVENCIÓN'!L489</f>
        <v>0</v>
      </c>
      <c r="H496" s="1504">
        <f>'F5 ESTUDIANTES PREVENCIÓN'!M489</f>
        <v>0</v>
      </c>
      <c r="I496" s="1514">
        <f>'F5 ESTUDIANTES PREVENCIÓN'!N489</f>
        <v>0</v>
      </c>
      <c r="J496" s="1514">
        <f>'F5 ESTUDIANTES PREVENCIÓN'!O489</f>
        <v>0</v>
      </c>
      <c r="K496" s="1514">
        <f>'F5 ESTUDIANTES PREVENCIÓN'!P489</f>
        <v>0</v>
      </c>
      <c r="L496" s="1515">
        <f>'F5 ESTUDIANTES PREVENCIÓN'!Q489</f>
        <v>0</v>
      </c>
      <c r="M496" s="1511">
        <f>'F5 ESTUDIANTES PREVENCIÓN'!R489</f>
        <v>0</v>
      </c>
      <c r="N496" s="1504">
        <f>'F5 ESTUDIANTES PREVENCIÓN'!T489</f>
        <v>0</v>
      </c>
      <c r="O496" s="1504">
        <f>'F5 ESTUDIANTES PREVENCIÓN'!U489</f>
        <v>0</v>
      </c>
      <c r="P496" s="1504">
        <f>'F5 ESTUDIANTES PREVENCIÓN'!V489</f>
        <v>0</v>
      </c>
      <c r="Q496" s="1504">
        <f>'F5 ESTUDIANTES PREVENCIÓN'!AU489</f>
        <v>0</v>
      </c>
      <c r="R496" s="1516"/>
      <c r="S496" s="1517"/>
      <c r="T496" s="1516"/>
      <c r="U496" s="1518"/>
      <c r="V496" s="1516"/>
      <c r="W496" s="1516"/>
      <c r="X496" s="1516"/>
      <c r="Y496" s="1516"/>
      <c r="Z496" s="1516"/>
      <c r="AA496" s="1516"/>
      <c r="AB496" s="1516"/>
      <c r="AC496" s="1516"/>
      <c r="AD496" s="1516"/>
      <c r="AE496" s="1516"/>
      <c r="AF496" s="1516"/>
      <c r="AG496" s="1516"/>
      <c r="AH496" s="1516"/>
      <c r="AI496" s="1516"/>
      <c r="AJ496" s="1516"/>
      <c r="AK496" s="1516"/>
      <c r="AL496" s="1516"/>
      <c r="AM496" s="1516"/>
      <c r="AN496" s="1516"/>
      <c r="AO496" s="1519">
        <f t="shared" si="64"/>
        <v>0</v>
      </c>
      <c r="AP496" s="1519">
        <f t="shared" si="69"/>
        <v>0</v>
      </c>
      <c r="AQ496" s="1520" t="str">
        <f t="shared" si="65"/>
        <v/>
      </c>
      <c r="AR496" s="1519">
        <f t="shared" si="66"/>
        <v>0</v>
      </c>
      <c r="AS496" s="1519">
        <f t="shared" si="70"/>
        <v>0</v>
      </c>
      <c r="AT496" s="1520" t="str">
        <f t="shared" si="67"/>
        <v/>
      </c>
      <c r="AU496" s="1519">
        <f t="shared" si="71"/>
        <v>0</v>
      </c>
      <c r="AV496" s="1519">
        <f t="shared" si="72"/>
        <v>0</v>
      </c>
      <c r="AW496" s="1520" t="str">
        <f t="shared" si="68"/>
        <v/>
      </c>
      <c r="AX496" s="1521"/>
      <c r="BC496" s="417"/>
      <c r="BD496" s="417"/>
      <c r="BE496" s="417"/>
      <c r="BF496" s="417"/>
      <c r="BG496" s="417"/>
      <c r="BH496" s="417"/>
      <c r="BI496" s="417"/>
      <c r="BJ496" s="417"/>
    </row>
    <row r="497" spans="1:62" s="418" customFormat="1" ht="13.5" hidden="1" customHeight="1">
      <c r="A497" s="1504">
        <f>'F5 ESTUDIANTES PREVENCIÓN'!D490</f>
        <v>0</v>
      </c>
      <c r="B497" s="1504">
        <f>'F5 ESTUDIANTES PREVENCIÓN'!A490</f>
        <v>0</v>
      </c>
      <c r="C497" s="1511">
        <f>'F5 ESTUDIANTES PREVENCIÓN'!F490</f>
        <v>0</v>
      </c>
      <c r="D497" s="1512">
        <f>'F5 ESTUDIANTES PREVENCIÓN'!G490</f>
        <v>0</v>
      </c>
      <c r="E497" s="1504">
        <f>'F5 ESTUDIANTES PREVENCIÓN'!K490</f>
        <v>0</v>
      </c>
      <c r="F497" s="1504">
        <f>'F5 ESTUDIANTES PREVENCIÓN'!J490</f>
        <v>0</v>
      </c>
      <c r="G497" s="1513">
        <f>'F5 ESTUDIANTES PREVENCIÓN'!L490</f>
        <v>0</v>
      </c>
      <c r="H497" s="1504">
        <f>'F5 ESTUDIANTES PREVENCIÓN'!M490</f>
        <v>0</v>
      </c>
      <c r="I497" s="1514">
        <f>'F5 ESTUDIANTES PREVENCIÓN'!N490</f>
        <v>0</v>
      </c>
      <c r="J497" s="1514">
        <f>'F5 ESTUDIANTES PREVENCIÓN'!O490</f>
        <v>0</v>
      </c>
      <c r="K497" s="1514">
        <f>'F5 ESTUDIANTES PREVENCIÓN'!P490</f>
        <v>0</v>
      </c>
      <c r="L497" s="1515">
        <f>'F5 ESTUDIANTES PREVENCIÓN'!Q490</f>
        <v>0</v>
      </c>
      <c r="M497" s="1511">
        <f>'F5 ESTUDIANTES PREVENCIÓN'!R490</f>
        <v>0</v>
      </c>
      <c r="N497" s="1504">
        <f>'F5 ESTUDIANTES PREVENCIÓN'!T490</f>
        <v>0</v>
      </c>
      <c r="O497" s="1504">
        <f>'F5 ESTUDIANTES PREVENCIÓN'!U490</f>
        <v>0</v>
      </c>
      <c r="P497" s="1504">
        <f>'F5 ESTUDIANTES PREVENCIÓN'!V490</f>
        <v>0</v>
      </c>
      <c r="Q497" s="1504">
        <f>'F5 ESTUDIANTES PREVENCIÓN'!AU490</f>
        <v>0</v>
      </c>
      <c r="R497" s="1516"/>
      <c r="S497" s="1517"/>
      <c r="T497" s="1516"/>
      <c r="U497" s="1518"/>
      <c r="V497" s="1516"/>
      <c r="W497" s="1516"/>
      <c r="X497" s="1516"/>
      <c r="Y497" s="1516"/>
      <c r="Z497" s="1516"/>
      <c r="AA497" s="1516"/>
      <c r="AB497" s="1516"/>
      <c r="AC497" s="1516"/>
      <c r="AD497" s="1516"/>
      <c r="AE497" s="1516"/>
      <c r="AF497" s="1516"/>
      <c r="AG497" s="1516"/>
      <c r="AH497" s="1516"/>
      <c r="AI497" s="1516"/>
      <c r="AJ497" s="1516"/>
      <c r="AK497" s="1516"/>
      <c r="AL497" s="1516"/>
      <c r="AM497" s="1516"/>
      <c r="AN497" s="1516"/>
      <c r="AO497" s="1519">
        <f t="shared" si="64"/>
        <v>0</v>
      </c>
      <c r="AP497" s="1519">
        <f t="shared" si="69"/>
        <v>0</v>
      </c>
      <c r="AQ497" s="1520" t="str">
        <f t="shared" si="65"/>
        <v/>
      </c>
      <c r="AR497" s="1519">
        <f t="shared" si="66"/>
        <v>0</v>
      </c>
      <c r="AS497" s="1519">
        <f t="shared" si="70"/>
        <v>0</v>
      </c>
      <c r="AT497" s="1520" t="str">
        <f t="shared" si="67"/>
        <v/>
      </c>
      <c r="AU497" s="1519">
        <f t="shared" si="71"/>
        <v>0</v>
      </c>
      <c r="AV497" s="1519">
        <f t="shared" si="72"/>
        <v>0</v>
      </c>
      <c r="AW497" s="1520" t="str">
        <f t="shared" si="68"/>
        <v/>
      </c>
      <c r="AX497" s="1521"/>
      <c r="BC497" s="417"/>
      <c r="BD497" s="417"/>
      <c r="BE497" s="417"/>
      <c r="BF497" s="417"/>
      <c r="BG497" s="417"/>
      <c r="BH497" s="417"/>
      <c r="BI497" s="417"/>
      <c r="BJ497" s="417"/>
    </row>
    <row r="498" spans="1:62" s="418" customFormat="1" ht="13.5" hidden="1" customHeight="1">
      <c r="A498" s="1504">
        <f>'F5 ESTUDIANTES PREVENCIÓN'!D491</f>
        <v>0</v>
      </c>
      <c r="B498" s="1504">
        <f>'F5 ESTUDIANTES PREVENCIÓN'!A491</f>
        <v>0</v>
      </c>
      <c r="C498" s="1511">
        <f>'F5 ESTUDIANTES PREVENCIÓN'!F491</f>
        <v>0</v>
      </c>
      <c r="D498" s="1512">
        <f>'F5 ESTUDIANTES PREVENCIÓN'!G491</f>
        <v>0</v>
      </c>
      <c r="E498" s="1504">
        <f>'F5 ESTUDIANTES PREVENCIÓN'!K491</f>
        <v>0</v>
      </c>
      <c r="F498" s="1504">
        <f>'F5 ESTUDIANTES PREVENCIÓN'!J491</f>
        <v>0</v>
      </c>
      <c r="G498" s="1513">
        <f>'F5 ESTUDIANTES PREVENCIÓN'!L491</f>
        <v>0</v>
      </c>
      <c r="H498" s="1504">
        <f>'F5 ESTUDIANTES PREVENCIÓN'!M491</f>
        <v>0</v>
      </c>
      <c r="I498" s="1514">
        <f>'F5 ESTUDIANTES PREVENCIÓN'!N491</f>
        <v>0</v>
      </c>
      <c r="J498" s="1514">
        <f>'F5 ESTUDIANTES PREVENCIÓN'!O491</f>
        <v>0</v>
      </c>
      <c r="K498" s="1514">
        <f>'F5 ESTUDIANTES PREVENCIÓN'!P491</f>
        <v>0</v>
      </c>
      <c r="L498" s="1515">
        <f>'F5 ESTUDIANTES PREVENCIÓN'!Q491</f>
        <v>0</v>
      </c>
      <c r="M498" s="1511">
        <f>'F5 ESTUDIANTES PREVENCIÓN'!R491</f>
        <v>0</v>
      </c>
      <c r="N498" s="1504">
        <f>'F5 ESTUDIANTES PREVENCIÓN'!T491</f>
        <v>0</v>
      </c>
      <c r="O498" s="1504">
        <f>'F5 ESTUDIANTES PREVENCIÓN'!U491</f>
        <v>0</v>
      </c>
      <c r="P498" s="1504">
        <f>'F5 ESTUDIANTES PREVENCIÓN'!V491</f>
        <v>0</v>
      </c>
      <c r="Q498" s="1504">
        <f>'F5 ESTUDIANTES PREVENCIÓN'!AU491</f>
        <v>0</v>
      </c>
      <c r="R498" s="1516"/>
      <c r="S498" s="1517"/>
      <c r="T498" s="1516"/>
      <c r="U498" s="1518"/>
      <c r="V498" s="1516"/>
      <c r="W498" s="1516"/>
      <c r="X498" s="1516"/>
      <c r="Y498" s="1516"/>
      <c r="Z498" s="1516"/>
      <c r="AA498" s="1516"/>
      <c r="AB498" s="1516"/>
      <c r="AC498" s="1516"/>
      <c r="AD498" s="1516"/>
      <c r="AE498" s="1516"/>
      <c r="AF498" s="1516"/>
      <c r="AG498" s="1516"/>
      <c r="AH498" s="1516"/>
      <c r="AI498" s="1516"/>
      <c r="AJ498" s="1516"/>
      <c r="AK498" s="1516"/>
      <c r="AL498" s="1516"/>
      <c r="AM498" s="1516"/>
      <c r="AN498" s="1516"/>
      <c r="AO498" s="1519">
        <f t="shared" si="64"/>
        <v>0</v>
      </c>
      <c r="AP498" s="1519">
        <f t="shared" si="69"/>
        <v>0</v>
      </c>
      <c r="AQ498" s="1520" t="str">
        <f t="shared" si="65"/>
        <v/>
      </c>
      <c r="AR498" s="1519">
        <f t="shared" si="66"/>
        <v>0</v>
      </c>
      <c r="AS498" s="1519">
        <f t="shared" si="70"/>
        <v>0</v>
      </c>
      <c r="AT498" s="1520" t="str">
        <f t="shared" si="67"/>
        <v/>
      </c>
      <c r="AU498" s="1519">
        <f t="shared" si="71"/>
        <v>0</v>
      </c>
      <c r="AV498" s="1519">
        <f t="shared" si="72"/>
        <v>0</v>
      </c>
      <c r="AW498" s="1520" t="str">
        <f t="shared" si="68"/>
        <v/>
      </c>
      <c r="AX498" s="1521"/>
      <c r="BC498" s="417"/>
      <c r="BD498" s="417"/>
      <c r="BE498" s="417"/>
      <c r="BF498" s="417"/>
      <c r="BG498" s="417"/>
      <c r="BH498" s="417"/>
      <c r="BI498" s="417"/>
      <c r="BJ498" s="417"/>
    </row>
    <row r="499" spans="1:62" s="418" customFormat="1" ht="13.5" hidden="1" customHeight="1">
      <c r="A499" s="1504">
        <f>'F5 ESTUDIANTES PREVENCIÓN'!D492</f>
        <v>0</v>
      </c>
      <c r="B499" s="1504">
        <f>'F5 ESTUDIANTES PREVENCIÓN'!A492</f>
        <v>0</v>
      </c>
      <c r="C499" s="1511">
        <f>'F5 ESTUDIANTES PREVENCIÓN'!F492</f>
        <v>0</v>
      </c>
      <c r="D499" s="1512">
        <f>'F5 ESTUDIANTES PREVENCIÓN'!G492</f>
        <v>0</v>
      </c>
      <c r="E499" s="1504">
        <f>'F5 ESTUDIANTES PREVENCIÓN'!K492</f>
        <v>0</v>
      </c>
      <c r="F499" s="1504">
        <f>'F5 ESTUDIANTES PREVENCIÓN'!J492</f>
        <v>0</v>
      </c>
      <c r="G499" s="1513">
        <f>'F5 ESTUDIANTES PREVENCIÓN'!L492</f>
        <v>0</v>
      </c>
      <c r="H499" s="1504">
        <f>'F5 ESTUDIANTES PREVENCIÓN'!M492</f>
        <v>0</v>
      </c>
      <c r="I499" s="1514">
        <f>'F5 ESTUDIANTES PREVENCIÓN'!N492</f>
        <v>0</v>
      </c>
      <c r="J499" s="1514">
        <f>'F5 ESTUDIANTES PREVENCIÓN'!O492</f>
        <v>0</v>
      </c>
      <c r="K499" s="1514">
        <f>'F5 ESTUDIANTES PREVENCIÓN'!P492</f>
        <v>0</v>
      </c>
      <c r="L499" s="1515">
        <f>'F5 ESTUDIANTES PREVENCIÓN'!Q492</f>
        <v>0</v>
      </c>
      <c r="M499" s="1511">
        <f>'F5 ESTUDIANTES PREVENCIÓN'!R492</f>
        <v>0</v>
      </c>
      <c r="N499" s="1504">
        <f>'F5 ESTUDIANTES PREVENCIÓN'!T492</f>
        <v>0</v>
      </c>
      <c r="O499" s="1504">
        <f>'F5 ESTUDIANTES PREVENCIÓN'!U492</f>
        <v>0</v>
      </c>
      <c r="P499" s="1504">
        <f>'F5 ESTUDIANTES PREVENCIÓN'!V492</f>
        <v>0</v>
      </c>
      <c r="Q499" s="1504">
        <f>'F5 ESTUDIANTES PREVENCIÓN'!AU492</f>
        <v>0</v>
      </c>
      <c r="R499" s="1516"/>
      <c r="S499" s="1517"/>
      <c r="T499" s="1516"/>
      <c r="U499" s="1518"/>
      <c r="V499" s="1516"/>
      <c r="W499" s="1516"/>
      <c r="X499" s="1516"/>
      <c r="Y499" s="1516"/>
      <c r="Z499" s="1516"/>
      <c r="AA499" s="1516"/>
      <c r="AB499" s="1516"/>
      <c r="AC499" s="1516"/>
      <c r="AD499" s="1516"/>
      <c r="AE499" s="1516"/>
      <c r="AF499" s="1516"/>
      <c r="AG499" s="1516"/>
      <c r="AH499" s="1516"/>
      <c r="AI499" s="1516"/>
      <c r="AJ499" s="1516"/>
      <c r="AK499" s="1516"/>
      <c r="AL499" s="1516"/>
      <c r="AM499" s="1516"/>
      <c r="AN499" s="1516"/>
      <c r="AO499" s="1519">
        <f t="shared" si="64"/>
        <v>0</v>
      </c>
      <c r="AP499" s="1519">
        <f t="shared" si="69"/>
        <v>0</v>
      </c>
      <c r="AQ499" s="1520" t="str">
        <f t="shared" si="65"/>
        <v/>
      </c>
      <c r="AR499" s="1519">
        <f t="shared" si="66"/>
        <v>0</v>
      </c>
      <c r="AS499" s="1519">
        <f t="shared" si="70"/>
        <v>0</v>
      </c>
      <c r="AT499" s="1520" t="str">
        <f t="shared" si="67"/>
        <v/>
      </c>
      <c r="AU499" s="1519">
        <f t="shared" si="71"/>
        <v>0</v>
      </c>
      <c r="AV499" s="1519">
        <f t="shared" si="72"/>
        <v>0</v>
      </c>
      <c r="AW499" s="1520" t="str">
        <f t="shared" si="68"/>
        <v/>
      </c>
      <c r="AX499" s="1521"/>
      <c r="BC499" s="417"/>
      <c r="BD499" s="417"/>
      <c r="BE499" s="417"/>
      <c r="BF499" s="417"/>
      <c r="BG499" s="417"/>
      <c r="BH499" s="417"/>
      <c r="BI499" s="417"/>
      <c r="BJ499" s="417"/>
    </row>
    <row r="500" spans="1:62" s="418" customFormat="1" ht="13.5" hidden="1" customHeight="1">
      <c r="A500" s="1504">
        <f>'F5 ESTUDIANTES PREVENCIÓN'!D493</f>
        <v>0</v>
      </c>
      <c r="B500" s="1504">
        <f>'F5 ESTUDIANTES PREVENCIÓN'!A493</f>
        <v>0</v>
      </c>
      <c r="C500" s="1511">
        <f>'F5 ESTUDIANTES PREVENCIÓN'!F493</f>
        <v>0</v>
      </c>
      <c r="D500" s="1512">
        <f>'F5 ESTUDIANTES PREVENCIÓN'!G493</f>
        <v>0</v>
      </c>
      <c r="E500" s="1504">
        <f>'F5 ESTUDIANTES PREVENCIÓN'!K493</f>
        <v>0</v>
      </c>
      <c r="F500" s="1504">
        <f>'F5 ESTUDIANTES PREVENCIÓN'!J493</f>
        <v>0</v>
      </c>
      <c r="G500" s="1513">
        <f>'F5 ESTUDIANTES PREVENCIÓN'!L493</f>
        <v>0</v>
      </c>
      <c r="H500" s="1504">
        <f>'F5 ESTUDIANTES PREVENCIÓN'!M493</f>
        <v>0</v>
      </c>
      <c r="I500" s="1514">
        <f>'F5 ESTUDIANTES PREVENCIÓN'!N493</f>
        <v>0</v>
      </c>
      <c r="J500" s="1514">
        <f>'F5 ESTUDIANTES PREVENCIÓN'!O493</f>
        <v>0</v>
      </c>
      <c r="K500" s="1514">
        <f>'F5 ESTUDIANTES PREVENCIÓN'!P493</f>
        <v>0</v>
      </c>
      <c r="L500" s="1515">
        <f>'F5 ESTUDIANTES PREVENCIÓN'!Q493</f>
        <v>0</v>
      </c>
      <c r="M500" s="1511">
        <f>'F5 ESTUDIANTES PREVENCIÓN'!R493</f>
        <v>0</v>
      </c>
      <c r="N500" s="1504">
        <f>'F5 ESTUDIANTES PREVENCIÓN'!T493</f>
        <v>0</v>
      </c>
      <c r="O500" s="1504">
        <f>'F5 ESTUDIANTES PREVENCIÓN'!U493</f>
        <v>0</v>
      </c>
      <c r="P500" s="1504">
        <f>'F5 ESTUDIANTES PREVENCIÓN'!V493</f>
        <v>0</v>
      </c>
      <c r="Q500" s="1504">
        <f>'F5 ESTUDIANTES PREVENCIÓN'!AU493</f>
        <v>0</v>
      </c>
      <c r="R500" s="1516"/>
      <c r="S500" s="1517"/>
      <c r="T500" s="1516"/>
      <c r="U500" s="1518"/>
      <c r="V500" s="1516"/>
      <c r="W500" s="1516"/>
      <c r="X500" s="1516"/>
      <c r="Y500" s="1516"/>
      <c r="Z500" s="1516"/>
      <c r="AA500" s="1516"/>
      <c r="AB500" s="1516"/>
      <c r="AC500" s="1516"/>
      <c r="AD500" s="1516"/>
      <c r="AE500" s="1516"/>
      <c r="AF500" s="1516"/>
      <c r="AG500" s="1516"/>
      <c r="AH500" s="1516"/>
      <c r="AI500" s="1516"/>
      <c r="AJ500" s="1516"/>
      <c r="AK500" s="1516"/>
      <c r="AL500" s="1516"/>
      <c r="AM500" s="1516"/>
      <c r="AN500" s="1516"/>
      <c r="AO500" s="1519">
        <f t="shared" si="64"/>
        <v>0</v>
      </c>
      <c r="AP500" s="1519">
        <f t="shared" si="69"/>
        <v>0</v>
      </c>
      <c r="AQ500" s="1520" t="str">
        <f t="shared" si="65"/>
        <v/>
      </c>
      <c r="AR500" s="1519">
        <f t="shared" si="66"/>
        <v>0</v>
      </c>
      <c r="AS500" s="1519">
        <f t="shared" si="70"/>
        <v>0</v>
      </c>
      <c r="AT500" s="1520" t="str">
        <f t="shared" si="67"/>
        <v/>
      </c>
      <c r="AU500" s="1519">
        <f t="shared" si="71"/>
        <v>0</v>
      </c>
      <c r="AV500" s="1519">
        <f t="shared" si="72"/>
        <v>0</v>
      </c>
      <c r="AW500" s="1520" t="str">
        <f t="shared" si="68"/>
        <v/>
      </c>
      <c r="AX500" s="1521"/>
      <c r="BC500" s="417"/>
      <c r="BD500" s="417"/>
      <c r="BE500" s="417"/>
      <c r="BF500" s="417"/>
      <c r="BG500" s="417"/>
      <c r="BH500" s="417"/>
      <c r="BI500" s="417"/>
      <c r="BJ500" s="417"/>
    </row>
    <row r="501" spans="1:62" s="418" customFormat="1" ht="13.5" hidden="1" customHeight="1">
      <c r="A501" s="1504">
        <f>'F5 ESTUDIANTES PREVENCIÓN'!D494</f>
        <v>0</v>
      </c>
      <c r="B501" s="1504">
        <f>'F5 ESTUDIANTES PREVENCIÓN'!A494</f>
        <v>0</v>
      </c>
      <c r="C501" s="1511">
        <f>'F5 ESTUDIANTES PREVENCIÓN'!F494</f>
        <v>0</v>
      </c>
      <c r="D501" s="1512">
        <f>'F5 ESTUDIANTES PREVENCIÓN'!G494</f>
        <v>0</v>
      </c>
      <c r="E501" s="1504">
        <f>'F5 ESTUDIANTES PREVENCIÓN'!K494</f>
        <v>0</v>
      </c>
      <c r="F501" s="1504">
        <f>'F5 ESTUDIANTES PREVENCIÓN'!J494</f>
        <v>0</v>
      </c>
      <c r="G501" s="1513">
        <f>'F5 ESTUDIANTES PREVENCIÓN'!L494</f>
        <v>0</v>
      </c>
      <c r="H501" s="1504">
        <f>'F5 ESTUDIANTES PREVENCIÓN'!M494</f>
        <v>0</v>
      </c>
      <c r="I501" s="1514">
        <f>'F5 ESTUDIANTES PREVENCIÓN'!N494</f>
        <v>0</v>
      </c>
      <c r="J501" s="1514">
        <f>'F5 ESTUDIANTES PREVENCIÓN'!O494</f>
        <v>0</v>
      </c>
      <c r="K501" s="1514">
        <f>'F5 ESTUDIANTES PREVENCIÓN'!P494</f>
        <v>0</v>
      </c>
      <c r="L501" s="1515">
        <f>'F5 ESTUDIANTES PREVENCIÓN'!Q494</f>
        <v>0</v>
      </c>
      <c r="M501" s="1511">
        <f>'F5 ESTUDIANTES PREVENCIÓN'!R494</f>
        <v>0</v>
      </c>
      <c r="N501" s="1504">
        <f>'F5 ESTUDIANTES PREVENCIÓN'!T494</f>
        <v>0</v>
      </c>
      <c r="O501" s="1504">
        <f>'F5 ESTUDIANTES PREVENCIÓN'!U494</f>
        <v>0</v>
      </c>
      <c r="P501" s="1504">
        <f>'F5 ESTUDIANTES PREVENCIÓN'!V494</f>
        <v>0</v>
      </c>
      <c r="Q501" s="1504">
        <f>'F5 ESTUDIANTES PREVENCIÓN'!AU494</f>
        <v>0</v>
      </c>
      <c r="R501" s="1516"/>
      <c r="S501" s="1517"/>
      <c r="T501" s="1516"/>
      <c r="U501" s="1518"/>
      <c r="V501" s="1516"/>
      <c r="W501" s="1516"/>
      <c r="X501" s="1516"/>
      <c r="Y501" s="1516"/>
      <c r="Z501" s="1516"/>
      <c r="AA501" s="1516"/>
      <c r="AB501" s="1516"/>
      <c r="AC501" s="1516"/>
      <c r="AD501" s="1516"/>
      <c r="AE501" s="1516"/>
      <c r="AF501" s="1516"/>
      <c r="AG501" s="1516"/>
      <c r="AH501" s="1516"/>
      <c r="AI501" s="1516"/>
      <c r="AJ501" s="1516"/>
      <c r="AK501" s="1516"/>
      <c r="AL501" s="1516"/>
      <c r="AM501" s="1516"/>
      <c r="AN501" s="1516"/>
      <c r="AO501" s="1519">
        <f t="shared" si="64"/>
        <v>0</v>
      </c>
      <c r="AP501" s="1519">
        <f t="shared" si="69"/>
        <v>0</v>
      </c>
      <c r="AQ501" s="1520" t="str">
        <f t="shared" si="65"/>
        <v/>
      </c>
      <c r="AR501" s="1519">
        <f t="shared" si="66"/>
        <v>0</v>
      </c>
      <c r="AS501" s="1519">
        <f t="shared" si="70"/>
        <v>0</v>
      </c>
      <c r="AT501" s="1520" t="str">
        <f t="shared" si="67"/>
        <v/>
      </c>
      <c r="AU501" s="1519">
        <f t="shared" si="71"/>
        <v>0</v>
      </c>
      <c r="AV501" s="1519">
        <f t="shared" si="72"/>
        <v>0</v>
      </c>
      <c r="AW501" s="1520" t="str">
        <f t="shared" si="68"/>
        <v/>
      </c>
      <c r="AX501" s="1521"/>
      <c r="BC501" s="417"/>
      <c r="BD501" s="417"/>
      <c r="BE501" s="417"/>
      <c r="BF501" s="417"/>
      <c r="BG501" s="417"/>
      <c r="BH501" s="417"/>
      <c r="BI501" s="417"/>
      <c r="BJ501" s="417"/>
    </row>
    <row r="502" spans="1:62" s="418" customFormat="1" ht="13.5" hidden="1" customHeight="1">
      <c r="A502" s="1504">
        <f>'F5 ESTUDIANTES PREVENCIÓN'!D495</f>
        <v>0</v>
      </c>
      <c r="B502" s="1504">
        <f>'F5 ESTUDIANTES PREVENCIÓN'!A495</f>
        <v>0</v>
      </c>
      <c r="C502" s="1511">
        <f>'F5 ESTUDIANTES PREVENCIÓN'!F495</f>
        <v>0</v>
      </c>
      <c r="D502" s="1512">
        <f>'F5 ESTUDIANTES PREVENCIÓN'!G495</f>
        <v>0</v>
      </c>
      <c r="E502" s="1504">
        <f>'F5 ESTUDIANTES PREVENCIÓN'!K495</f>
        <v>0</v>
      </c>
      <c r="F502" s="1504">
        <f>'F5 ESTUDIANTES PREVENCIÓN'!J495</f>
        <v>0</v>
      </c>
      <c r="G502" s="1513">
        <f>'F5 ESTUDIANTES PREVENCIÓN'!L495</f>
        <v>0</v>
      </c>
      <c r="H502" s="1504">
        <f>'F5 ESTUDIANTES PREVENCIÓN'!M495</f>
        <v>0</v>
      </c>
      <c r="I502" s="1514">
        <f>'F5 ESTUDIANTES PREVENCIÓN'!N495</f>
        <v>0</v>
      </c>
      <c r="J502" s="1514">
        <f>'F5 ESTUDIANTES PREVENCIÓN'!O495</f>
        <v>0</v>
      </c>
      <c r="K502" s="1514">
        <f>'F5 ESTUDIANTES PREVENCIÓN'!P495</f>
        <v>0</v>
      </c>
      <c r="L502" s="1515">
        <f>'F5 ESTUDIANTES PREVENCIÓN'!Q495</f>
        <v>0</v>
      </c>
      <c r="M502" s="1511">
        <f>'F5 ESTUDIANTES PREVENCIÓN'!R495</f>
        <v>0</v>
      </c>
      <c r="N502" s="1504">
        <f>'F5 ESTUDIANTES PREVENCIÓN'!T495</f>
        <v>0</v>
      </c>
      <c r="O502" s="1504">
        <f>'F5 ESTUDIANTES PREVENCIÓN'!U495</f>
        <v>0</v>
      </c>
      <c r="P502" s="1504">
        <f>'F5 ESTUDIANTES PREVENCIÓN'!V495</f>
        <v>0</v>
      </c>
      <c r="Q502" s="1504">
        <f>'F5 ESTUDIANTES PREVENCIÓN'!AU495</f>
        <v>0</v>
      </c>
      <c r="R502" s="1516"/>
      <c r="S502" s="1517"/>
      <c r="T502" s="1516"/>
      <c r="U502" s="1518"/>
      <c r="V502" s="1516"/>
      <c r="W502" s="1516"/>
      <c r="X502" s="1516"/>
      <c r="Y502" s="1516"/>
      <c r="Z502" s="1516"/>
      <c r="AA502" s="1516"/>
      <c r="AB502" s="1516"/>
      <c r="AC502" s="1516"/>
      <c r="AD502" s="1516"/>
      <c r="AE502" s="1516"/>
      <c r="AF502" s="1516"/>
      <c r="AG502" s="1516"/>
      <c r="AH502" s="1516"/>
      <c r="AI502" s="1516"/>
      <c r="AJ502" s="1516"/>
      <c r="AK502" s="1516"/>
      <c r="AL502" s="1516"/>
      <c r="AM502" s="1516"/>
      <c r="AN502" s="1516"/>
      <c r="AO502" s="1519">
        <f t="shared" si="64"/>
        <v>0</v>
      </c>
      <c r="AP502" s="1519">
        <f t="shared" si="69"/>
        <v>0</v>
      </c>
      <c r="AQ502" s="1520" t="str">
        <f t="shared" si="65"/>
        <v/>
      </c>
      <c r="AR502" s="1519">
        <f t="shared" si="66"/>
        <v>0</v>
      </c>
      <c r="AS502" s="1519">
        <f t="shared" si="70"/>
        <v>0</v>
      </c>
      <c r="AT502" s="1520" t="str">
        <f t="shared" si="67"/>
        <v/>
      </c>
      <c r="AU502" s="1519">
        <f t="shared" si="71"/>
        <v>0</v>
      </c>
      <c r="AV502" s="1519">
        <f t="shared" si="72"/>
        <v>0</v>
      </c>
      <c r="AW502" s="1520" t="str">
        <f t="shared" si="68"/>
        <v/>
      </c>
      <c r="AX502" s="1521"/>
      <c r="BC502" s="417"/>
      <c r="BD502" s="417"/>
      <c r="BE502" s="417"/>
      <c r="BF502" s="417"/>
      <c r="BG502" s="417"/>
      <c r="BH502" s="417"/>
      <c r="BI502" s="417"/>
      <c r="BJ502" s="417"/>
    </row>
    <row r="503" spans="1:62" s="418" customFormat="1" ht="13.5" hidden="1" customHeight="1">
      <c r="A503" s="1504">
        <f>'F5 ESTUDIANTES PREVENCIÓN'!D496</f>
        <v>0</v>
      </c>
      <c r="B503" s="1504">
        <f>'F5 ESTUDIANTES PREVENCIÓN'!A496</f>
        <v>0</v>
      </c>
      <c r="C503" s="1511">
        <f>'F5 ESTUDIANTES PREVENCIÓN'!F496</f>
        <v>0</v>
      </c>
      <c r="D503" s="1512">
        <f>'F5 ESTUDIANTES PREVENCIÓN'!G496</f>
        <v>0</v>
      </c>
      <c r="E503" s="1504">
        <f>'F5 ESTUDIANTES PREVENCIÓN'!K496</f>
        <v>0</v>
      </c>
      <c r="F503" s="1504">
        <f>'F5 ESTUDIANTES PREVENCIÓN'!J496</f>
        <v>0</v>
      </c>
      <c r="G503" s="1513">
        <f>'F5 ESTUDIANTES PREVENCIÓN'!L496</f>
        <v>0</v>
      </c>
      <c r="H503" s="1504">
        <f>'F5 ESTUDIANTES PREVENCIÓN'!M496</f>
        <v>0</v>
      </c>
      <c r="I503" s="1514">
        <f>'F5 ESTUDIANTES PREVENCIÓN'!N496</f>
        <v>0</v>
      </c>
      <c r="J503" s="1514">
        <f>'F5 ESTUDIANTES PREVENCIÓN'!O496</f>
        <v>0</v>
      </c>
      <c r="K503" s="1514">
        <f>'F5 ESTUDIANTES PREVENCIÓN'!P496</f>
        <v>0</v>
      </c>
      <c r="L503" s="1515">
        <f>'F5 ESTUDIANTES PREVENCIÓN'!Q496</f>
        <v>0</v>
      </c>
      <c r="M503" s="1511">
        <f>'F5 ESTUDIANTES PREVENCIÓN'!R496</f>
        <v>0</v>
      </c>
      <c r="N503" s="1504">
        <f>'F5 ESTUDIANTES PREVENCIÓN'!T496</f>
        <v>0</v>
      </c>
      <c r="O503" s="1504">
        <f>'F5 ESTUDIANTES PREVENCIÓN'!U496</f>
        <v>0</v>
      </c>
      <c r="P503" s="1504">
        <f>'F5 ESTUDIANTES PREVENCIÓN'!V496</f>
        <v>0</v>
      </c>
      <c r="Q503" s="1504">
        <f>'F5 ESTUDIANTES PREVENCIÓN'!AU496</f>
        <v>0</v>
      </c>
      <c r="R503" s="1516"/>
      <c r="S503" s="1517"/>
      <c r="T503" s="1516"/>
      <c r="U503" s="1518"/>
      <c r="V503" s="1516"/>
      <c r="W503" s="1516"/>
      <c r="X503" s="1516"/>
      <c r="Y503" s="1516"/>
      <c r="Z503" s="1516"/>
      <c r="AA503" s="1516"/>
      <c r="AB503" s="1516"/>
      <c r="AC503" s="1516"/>
      <c r="AD503" s="1516"/>
      <c r="AE503" s="1516"/>
      <c r="AF503" s="1516"/>
      <c r="AG503" s="1516"/>
      <c r="AH503" s="1516"/>
      <c r="AI503" s="1516"/>
      <c r="AJ503" s="1516"/>
      <c r="AK503" s="1516"/>
      <c r="AL503" s="1516"/>
      <c r="AM503" s="1516"/>
      <c r="AN503" s="1516"/>
      <c r="AO503" s="1519">
        <f t="shared" si="64"/>
        <v>0</v>
      </c>
      <c r="AP503" s="1519">
        <f t="shared" si="69"/>
        <v>0</v>
      </c>
      <c r="AQ503" s="1520" t="str">
        <f t="shared" si="65"/>
        <v/>
      </c>
      <c r="AR503" s="1519">
        <f t="shared" si="66"/>
        <v>0</v>
      </c>
      <c r="AS503" s="1519">
        <f t="shared" si="70"/>
        <v>0</v>
      </c>
      <c r="AT503" s="1520" t="str">
        <f t="shared" si="67"/>
        <v/>
      </c>
      <c r="AU503" s="1519">
        <f t="shared" si="71"/>
        <v>0</v>
      </c>
      <c r="AV503" s="1519">
        <f t="shared" si="72"/>
        <v>0</v>
      </c>
      <c r="AW503" s="1520" t="str">
        <f t="shared" si="68"/>
        <v/>
      </c>
      <c r="AX503" s="1521"/>
      <c r="BC503" s="417"/>
      <c r="BD503" s="417"/>
      <c r="BE503" s="417"/>
      <c r="BF503" s="417"/>
      <c r="BG503" s="417"/>
      <c r="BH503" s="417"/>
      <c r="BI503" s="417"/>
      <c r="BJ503" s="417"/>
    </row>
    <row r="504" spans="1:62" s="418" customFormat="1" ht="13.5" hidden="1" customHeight="1">
      <c r="A504" s="1504">
        <f>'F5 ESTUDIANTES PREVENCIÓN'!D497</f>
        <v>0</v>
      </c>
      <c r="B504" s="1504">
        <f>'F5 ESTUDIANTES PREVENCIÓN'!A497</f>
        <v>0</v>
      </c>
      <c r="C504" s="1511">
        <f>'F5 ESTUDIANTES PREVENCIÓN'!F497</f>
        <v>0</v>
      </c>
      <c r="D504" s="1512">
        <f>'F5 ESTUDIANTES PREVENCIÓN'!G497</f>
        <v>0</v>
      </c>
      <c r="E504" s="1504">
        <f>'F5 ESTUDIANTES PREVENCIÓN'!K497</f>
        <v>0</v>
      </c>
      <c r="F504" s="1504">
        <f>'F5 ESTUDIANTES PREVENCIÓN'!J497</f>
        <v>0</v>
      </c>
      <c r="G504" s="1513">
        <f>'F5 ESTUDIANTES PREVENCIÓN'!L497</f>
        <v>0</v>
      </c>
      <c r="H504" s="1504">
        <f>'F5 ESTUDIANTES PREVENCIÓN'!M497</f>
        <v>0</v>
      </c>
      <c r="I504" s="1514">
        <f>'F5 ESTUDIANTES PREVENCIÓN'!N497</f>
        <v>0</v>
      </c>
      <c r="J504" s="1514">
        <f>'F5 ESTUDIANTES PREVENCIÓN'!O497</f>
        <v>0</v>
      </c>
      <c r="K504" s="1514">
        <f>'F5 ESTUDIANTES PREVENCIÓN'!P497</f>
        <v>0</v>
      </c>
      <c r="L504" s="1515">
        <f>'F5 ESTUDIANTES PREVENCIÓN'!Q497</f>
        <v>0</v>
      </c>
      <c r="M504" s="1511">
        <f>'F5 ESTUDIANTES PREVENCIÓN'!R497</f>
        <v>0</v>
      </c>
      <c r="N504" s="1504">
        <f>'F5 ESTUDIANTES PREVENCIÓN'!T497</f>
        <v>0</v>
      </c>
      <c r="O504" s="1504">
        <f>'F5 ESTUDIANTES PREVENCIÓN'!U497</f>
        <v>0</v>
      </c>
      <c r="P504" s="1504">
        <f>'F5 ESTUDIANTES PREVENCIÓN'!V497</f>
        <v>0</v>
      </c>
      <c r="Q504" s="1504">
        <f>'F5 ESTUDIANTES PREVENCIÓN'!AU497</f>
        <v>0</v>
      </c>
      <c r="R504" s="1516"/>
      <c r="S504" s="1517"/>
      <c r="T504" s="1516"/>
      <c r="U504" s="1518"/>
      <c r="V504" s="1516"/>
      <c r="W504" s="1516"/>
      <c r="X504" s="1516"/>
      <c r="Y504" s="1516"/>
      <c r="Z504" s="1516"/>
      <c r="AA504" s="1516"/>
      <c r="AB504" s="1516"/>
      <c r="AC504" s="1516"/>
      <c r="AD504" s="1516"/>
      <c r="AE504" s="1516"/>
      <c r="AF504" s="1516"/>
      <c r="AG504" s="1516"/>
      <c r="AH504" s="1516"/>
      <c r="AI504" s="1516"/>
      <c r="AJ504" s="1516"/>
      <c r="AK504" s="1516"/>
      <c r="AL504" s="1516"/>
      <c r="AM504" s="1516"/>
      <c r="AN504" s="1516"/>
      <c r="AO504" s="1519">
        <f t="shared" si="64"/>
        <v>0</v>
      </c>
      <c r="AP504" s="1519">
        <f t="shared" si="69"/>
        <v>0</v>
      </c>
      <c r="AQ504" s="1520" t="str">
        <f t="shared" si="65"/>
        <v/>
      </c>
      <c r="AR504" s="1519">
        <f t="shared" si="66"/>
        <v>0</v>
      </c>
      <c r="AS504" s="1519">
        <f t="shared" si="70"/>
        <v>0</v>
      </c>
      <c r="AT504" s="1520" t="str">
        <f t="shared" si="67"/>
        <v/>
      </c>
      <c r="AU504" s="1519">
        <f t="shared" si="71"/>
        <v>0</v>
      </c>
      <c r="AV504" s="1519">
        <f t="shared" si="72"/>
        <v>0</v>
      </c>
      <c r="AW504" s="1520" t="str">
        <f t="shared" si="68"/>
        <v/>
      </c>
      <c r="AX504" s="1521"/>
      <c r="BC504" s="417"/>
      <c r="BD504" s="417"/>
      <c r="BE504" s="417"/>
      <c r="BF504" s="417"/>
      <c r="BG504" s="417"/>
      <c r="BH504" s="417"/>
      <c r="BI504" s="417"/>
      <c r="BJ504" s="417"/>
    </row>
    <row r="505" spans="1:62" s="418" customFormat="1" ht="13.5" hidden="1" customHeight="1">
      <c r="A505" s="1504">
        <f>'F5 ESTUDIANTES PREVENCIÓN'!D498</f>
        <v>0</v>
      </c>
      <c r="B505" s="1504">
        <f>'F5 ESTUDIANTES PREVENCIÓN'!A498</f>
        <v>0</v>
      </c>
      <c r="C505" s="1511">
        <f>'F5 ESTUDIANTES PREVENCIÓN'!F498</f>
        <v>0</v>
      </c>
      <c r="D505" s="1512">
        <f>'F5 ESTUDIANTES PREVENCIÓN'!G498</f>
        <v>0</v>
      </c>
      <c r="E505" s="1504">
        <f>'F5 ESTUDIANTES PREVENCIÓN'!K498</f>
        <v>0</v>
      </c>
      <c r="F505" s="1504">
        <f>'F5 ESTUDIANTES PREVENCIÓN'!J498</f>
        <v>0</v>
      </c>
      <c r="G505" s="1513">
        <f>'F5 ESTUDIANTES PREVENCIÓN'!L498</f>
        <v>0</v>
      </c>
      <c r="H505" s="1504">
        <f>'F5 ESTUDIANTES PREVENCIÓN'!M498</f>
        <v>0</v>
      </c>
      <c r="I505" s="1514">
        <f>'F5 ESTUDIANTES PREVENCIÓN'!N498</f>
        <v>0</v>
      </c>
      <c r="J505" s="1514">
        <f>'F5 ESTUDIANTES PREVENCIÓN'!O498</f>
        <v>0</v>
      </c>
      <c r="K505" s="1514">
        <f>'F5 ESTUDIANTES PREVENCIÓN'!P498</f>
        <v>0</v>
      </c>
      <c r="L505" s="1515">
        <f>'F5 ESTUDIANTES PREVENCIÓN'!Q498</f>
        <v>0</v>
      </c>
      <c r="M505" s="1511">
        <f>'F5 ESTUDIANTES PREVENCIÓN'!R498</f>
        <v>0</v>
      </c>
      <c r="N505" s="1504">
        <f>'F5 ESTUDIANTES PREVENCIÓN'!T498</f>
        <v>0</v>
      </c>
      <c r="O505" s="1504">
        <f>'F5 ESTUDIANTES PREVENCIÓN'!U498</f>
        <v>0</v>
      </c>
      <c r="P505" s="1504">
        <f>'F5 ESTUDIANTES PREVENCIÓN'!V498</f>
        <v>0</v>
      </c>
      <c r="Q505" s="1504">
        <f>'F5 ESTUDIANTES PREVENCIÓN'!AU498</f>
        <v>0</v>
      </c>
      <c r="R505" s="1516"/>
      <c r="S505" s="1517"/>
      <c r="T505" s="1516"/>
      <c r="U505" s="1518"/>
      <c r="V505" s="1516"/>
      <c r="W505" s="1516"/>
      <c r="X505" s="1516"/>
      <c r="Y505" s="1516"/>
      <c r="Z505" s="1516"/>
      <c r="AA505" s="1516"/>
      <c r="AB505" s="1516"/>
      <c r="AC505" s="1516"/>
      <c r="AD505" s="1516"/>
      <c r="AE505" s="1516"/>
      <c r="AF505" s="1516"/>
      <c r="AG505" s="1516"/>
      <c r="AH505" s="1516"/>
      <c r="AI505" s="1516"/>
      <c r="AJ505" s="1516"/>
      <c r="AK505" s="1516"/>
      <c r="AL505" s="1516"/>
      <c r="AM505" s="1516"/>
      <c r="AN505" s="1516"/>
      <c r="AO505" s="1519">
        <f t="shared" si="64"/>
        <v>0</v>
      </c>
      <c r="AP505" s="1519">
        <f t="shared" si="69"/>
        <v>0</v>
      </c>
      <c r="AQ505" s="1520" t="str">
        <f t="shared" si="65"/>
        <v/>
      </c>
      <c r="AR505" s="1519">
        <f t="shared" si="66"/>
        <v>0</v>
      </c>
      <c r="AS505" s="1519">
        <f t="shared" si="70"/>
        <v>0</v>
      </c>
      <c r="AT505" s="1520" t="str">
        <f t="shared" si="67"/>
        <v/>
      </c>
      <c r="AU505" s="1519">
        <f t="shared" si="71"/>
        <v>0</v>
      </c>
      <c r="AV505" s="1519">
        <f t="shared" si="72"/>
        <v>0</v>
      </c>
      <c r="AW505" s="1520" t="str">
        <f t="shared" si="68"/>
        <v/>
      </c>
      <c r="AX505" s="1521"/>
      <c r="BC505" s="417"/>
      <c r="BD505" s="417"/>
      <c r="BE505" s="417"/>
      <c r="BF505" s="417"/>
      <c r="BG505" s="417"/>
      <c r="BH505" s="417"/>
      <c r="BI505" s="417"/>
      <c r="BJ505" s="417"/>
    </row>
    <row r="506" spans="1:62" s="418" customFormat="1" ht="13.5" hidden="1" customHeight="1">
      <c r="A506" s="1504">
        <f>'F5 ESTUDIANTES PREVENCIÓN'!D499</f>
        <v>0</v>
      </c>
      <c r="B506" s="1504">
        <f>'F5 ESTUDIANTES PREVENCIÓN'!A499</f>
        <v>0</v>
      </c>
      <c r="C506" s="1511">
        <f>'F5 ESTUDIANTES PREVENCIÓN'!F499</f>
        <v>0</v>
      </c>
      <c r="D506" s="1512">
        <f>'F5 ESTUDIANTES PREVENCIÓN'!G499</f>
        <v>0</v>
      </c>
      <c r="E506" s="1504">
        <f>'F5 ESTUDIANTES PREVENCIÓN'!K499</f>
        <v>0</v>
      </c>
      <c r="F506" s="1504">
        <f>'F5 ESTUDIANTES PREVENCIÓN'!J499</f>
        <v>0</v>
      </c>
      <c r="G506" s="1513">
        <f>'F5 ESTUDIANTES PREVENCIÓN'!L499</f>
        <v>0</v>
      </c>
      <c r="H506" s="1504">
        <f>'F5 ESTUDIANTES PREVENCIÓN'!M499</f>
        <v>0</v>
      </c>
      <c r="I506" s="1514">
        <f>'F5 ESTUDIANTES PREVENCIÓN'!N499</f>
        <v>0</v>
      </c>
      <c r="J506" s="1514">
        <f>'F5 ESTUDIANTES PREVENCIÓN'!O499</f>
        <v>0</v>
      </c>
      <c r="K506" s="1514">
        <f>'F5 ESTUDIANTES PREVENCIÓN'!P499</f>
        <v>0</v>
      </c>
      <c r="L506" s="1515">
        <f>'F5 ESTUDIANTES PREVENCIÓN'!Q499</f>
        <v>0</v>
      </c>
      <c r="M506" s="1511">
        <f>'F5 ESTUDIANTES PREVENCIÓN'!R499</f>
        <v>0</v>
      </c>
      <c r="N506" s="1504">
        <f>'F5 ESTUDIANTES PREVENCIÓN'!T499</f>
        <v>0</v>
      </c>
      <c r="O506" s="1504">
        <f>'F5 ESTUDIANTES PREVENCIÓN'!U499</f>
        <v>0</v>
      </c>
      <c r="P506" s="1504">
        <f>'F5 ESTUDIANTES PREVENCIÓN'!V499</f>
        <v>0</v>
      </c>
      <c r="Q506" s="1504">
        <f>'F5 ESTUDIANTES PREVENCIÓN'!AU499</f>
        <v>0</v>
      </c>
      <c r="R506" s="1516"/>
      <c r="S506" s="1517"/>
      <c r="T506" s="1516"/>
      <c r="U506" s="1518"/>
      <c r="V506" s="1516"/>
      <c r="W506" s="1516"/>
      <c r="X506" s="1516"/>
      <c r="Y506" s="1516"/>
      <c r="Z506" s="1516"/>
      <c r="AA506" s="1516"/>
      <c r="AB506" s="1516"/>
      <c r="AC506" s="1516"/>
      <c r="AD506" s="1516"/>
      <c r="AE506" s="1516"/>
      <c r="AF506" s="1516"/>
      <c r="AG506" s="1516"/>
      <c r="AH506" s="1516"/>
      <c r="AI506" s="1516"/>
      <c r="AJ506" s="1516"/>
      <c r="AK506" s="1516"/>
      <c r="AL506" s="1516"/>
      <c r="AM506" s="1516"/>
      <c r="AN506" s="1516"/>
      <c r="AO506" s="1519">
        <f t="shared" si="64"/>
        <v>0</v>
      </c>
      <c r="AP506" s="1519">
        <f t="shared" si="69"/>
        <v>0</v>
      </c>
      <c r="AQ506" s="1520" t="str">
        <f t="shared" si="65"/>
        <v/>
      </c>
      <c r="AR506" s="1519">
        <f t="shared" si="66"/>
        <v>0</v>
      </c>
      <c r="AS506" s="1519">
        <f t="shared" si="70"/>
        <v>0</v>
      </c>
      <c r="AT506" s="1520" t="str">
        <f t="shared" si="67"/>
        <v/>
      </c>
      <c r="AU506" s="1519">
        <f t="shared" si="71"/>
        <v>0</v>
      </c>
      <c r="AV506" s="1519">
        <f t="shared" si="72"/>
        <v>0</v>
      </c>
      <c r="AW506" s="1520" t="str">
        <f t="shared" si="68"/>
        <v/>
      </c>
      <c r="AX506" s="1521"/>
      <c r="BC506" s="417"/>
      <c r="BD506" s="417"/>
      <c r="BE506" s="417"/>
      <c r="BF506" s="417"/>
      <c r="BG506" s="417"/>
      <c r="BH506" s="417"/>
      <c r="BI506" s="417"/>
      <c r="BJ506" s="417"/>
    </row>
    <row r="507" spans="1:62" s="418" customFormat="1" ht="13.5" hidden="1" customHeight="1">
      <c r="A507" s="1504">
        <f>'F5 ESTUDIANTES PREVENCIÓN'!D500</f>
        <v>0</v>
      </c>
      <c r="B507" s="1504">
        <f>'F5 ESTUDIANTES PREVENCIÓN'!A500</f>
        <v>0</v>
      </c>
      <c r="C507" s="1511">
        <f>'F5 ESTUDIANTES PREVENCIÓN'!F500</f>
        <v>0</v>
      </c>
      <c r="D507" s="1512">
        <f>'F5 ESTUDIANTES PREVENCIÓN'!G500</f>
        <v>0</v>
      </c>
      <c r="E507" s="1504">
        <f>'F5 ESTUDIANTES PREVENCIÓN'!K500</f>
        <v>0</v>
      </c>
      <c r="F507" s="1504">
        <f>'F5 ESTUDIANTES PREVENCIÓN'!J500</f>
        <v>0</v>
      </c>
      <c r="G507" s="1513">
        <f>'F5 ESTUDIANTES PREVENCIÓN'!L500</f>
        <v>0</v>
      </c>
      <c r="H507" s="1504">
        <f>'F5 ESTUDIANTES PREVENCIÓN'!M500</f>
        <v>0</v>
      </c>
      <c r="I507" s="1514">
        <f>'F5 ESTUDIANTES PREVENCIÓN'!N500</f>
        <v>0</v>
      </c>
      <c r="J507" s="1514">
        <f>'F5 ESTUDIANTES PREVENCIÓN'!O500</f>
        <v>0</v>
      </c>
      <c r="K507" s="1514">
        <f>'F5 ESTUDIANTES PREVENCIÓN'!P500</f>
        <v>0</v>
      </c>
      <c r="L507" s="1515">
        <f>'F5 ESTUDIANTES PREVENCIÓN'!Q500</f>
        <v>0</v>
      </c>
      <c r="M507" s="1511">
        <f>'F5 ESTUDIANTES PREVENCIÓN'!R500</f>
        <v>0</v>
      </c>
      <c r="N507" s="1504">
        <f>'F5 ESTUDIANTES PREVENCIÓN'!T500</f>
        <v>0</v>
      </c>
      <c r="O507" s="1504">
        <f>'F5 ESTUDIANTES PREVENCIÓN'!U500</f>
        <v>0</v>
      </c>
      <c r="P507" s="1504">
        <f>'F5 ESTUDIANTES PREVENCIÓN'!V500</f>
        <v>0</v>
      </c>
      <c r="Q507" s="1504">
        <f>'F5 ESTUDIANTES PREVENCIÓN'!AU500</f>
        <v>0</v>
      </c>
      <c r="R507" s="1516"/>
      <c r="S507" s="1517"/>
      <c r="T507" s="1516"/>
      <c r="U507" s="1518"/>
      <c r="V507" s="1516"/>
      <c r="W507" s="1516"/>
      <c r="X507" s="1516"/>
      <c r="Y507" s="1516"/>
      <c r="Z507" s="1516"/>
      <c r="AA507" s="1516"/>
      <c r="AB507" s="1516"/>
      <c r="AC507" s="1516"/>
      <c r="AD507" s="1516"/>
      <c r="AE507" s="1516"/>
      <c r="AF507" s="1516"/>
      <c r="AG507" s="1516"/>
      <c r="AH507" s="1516"/>
      <c r="AI507" s="1516"/>
      <c r="AJ507" s="1516"/>
      <c r="AK507" s="1516"/>
      <c r="AL507" s="1516"/>
      <c r="AM507" s="1516"/>
      <c r="AN507" s="1516"/>
      <c r="AO507" s="1519">
        <f t="shared" si="64"/>
        <v>0</v>
      </c>
      <c r="AP507" s="1519">
        <f t="shared" si="69"/>
        <v>0</v>
      </c>
      <c r="AQ507" s="1520" t="str">
        <f t="shared" si="65"/>
        <v/>
      </c>
      <c r="AR507" s="1519">
        <f t="shared" si="66"/>
        <v>0</v>
      </c>
      <c r="AS507" s="1519">
        <f t="shared" si="70"/>
        <v>0</v>
      </c>
      <c r="AT507" s="1520" t="str">
        <f t="shared" si="67"/>
        <v/>
      </c>
      <c r="AU507" s="1519">
        <f t="shared" si="71"/>
        <v>0</v>
      </c>
      <c r="AV507" s="1519">
        <f t="shared" si="72"/>
        <v>0</v>
      </c>
      <c r="AW507" s="1520" t="str">
        <f t="shared" si="68"/>
        <v/>
      </c>
      <c r="AX507" s="1521"/>
      <c r="BC507" s="417"/>
      <c r="BD507" s="417"/>
      <c r="BE507" s="417"/>
      <c r="BF507" s="417"/>
      <c r="BG507" s="417"/>
      <c r="BH507" s="417"/>
      <c r="BI507" s="417"/>
      <c r="BJ507" s="417"/>
    </row>
    <row r="508" spans="1:62" s="418" customFormat="1" ht="13.5" hidden="1" customHeight="1">
      <c r="A508" s="1504">
        <f>'F5 ESTUDIANTES PREVENCIÓN'!D501</f>
        <v>0</v>
      </c>
      <c r="B508" s="1504">
        <f>'F5 ESTUDIANTES PREVENCIÓN'!A501</f>
        <v>0</v>
      </c>
      <c r="C508" s="1511">
        <f>'F5 ESTUDIANTES PREVENCIÓN'!F501</f>
        <v>0</v>
      </c>
      <c r="D508" s="1512">
        <f>'F5 ESTUDIANTES PREVENCIÓN'!G501</f>
        <v>0</v>
      </c>
      <c r="E508" s="1504">
        <f>'F5 ESTUDIANTES PREVENCIÓN'!K501</f>
        <v>0</v>
      </c>
      <c r="F508" s="1504">
        <f>'F5 ESTUDIANTES PREVENCIÓN'!J501</f>
        <v>0</v>
      </c>
      <c r="G508" s="1513">
        <f>'F5 ESTUDIANTES PREVENCIÓN'!L501</f>
        <v>0</v>
      </c>
      <c r="H508" s="1504">
        <f>'F5 ESTUDIANTES PREVENCIÓN'!M501</f>
        <v>0</v>
      </c>
      <c r="I508" s="1514">
        <f>'F5 ESTUDIANTES PREVENCIÓN'!N501</f>
        <v>0</v>
      </c>
      <c r="J508" s="1514">
        <f>'F5 ESTUDIANTES PREVENCIÓN'!O501</f>
        <v>0</v>
      </c>
      <c r="K508" s="1514">
        <f>'F5 ESTUDIANTES PREVENCIÓN'!P501</f>
        <v>0</v>
      </c>
      <c r="L508" s="1515">
        <f>'F5 ESTUDIANTES PREVENCIÓN'!Q501</f>
        <v>0</v>
      </c>
      <c r="M508" s="1511">
        <f>'F5 ESTUDIANTES PREVENCIÓN'!R501</f>
        <v>0</v>
      </c>
      <c r="N508" s="1504">
        <f>'F5 ESTUDIANTES PREVENCIÓN'!T501</f>
        <v>0</v>
      </c>
      <c r="O508" s="1504">
        <f>'F5 ESTUDIANTES PREVENCIÓN'!U501</f>
        <v>0</v>
      </c>
      <c r="P508" s="1504">
        <f>'F5 ESTUDIANTES PREVENCIÓN'!V501</f>
        <v>0</v>
      </c>
      <c r="Q508" s="1504">
        <f>'F5 ESTUDIANTES PREVENCIÓN'!AU501</f>
        <v>0</v>
      </c>
      <c r="R508" s="1516"/>
      <c r="S508" s="1517"/>
      <c r="T508" s="1516"/>
      <c r="U508" s="1518"/>
      <c r="V508" s="1516"/>
      <c r="W508" s="1516"/>
      <c r="X508" s="1516"/>
      <c r="Y508" s="1516"/>
      <c r="Z508" s="1516"/>
      <c r="AA508" s="1516"/>
      <c r="AB508" s="1516"/>
      <c r="AC508" s="1516"/>
      <c r="AD508" s="1516"/>
      <c r="AE508" s="1516"/>
      <c r="AF508" s="1516"/>
      <c r="AG508" s="1516"/>
      <c r="AH508" s="1516"/>
      <c r="AI508" s="1516"/>
      <c r="AJ508" s="1516"/>
      <c r="AK508" s="1516"/>
      <c r="AL508" s="1516"/>
      <c r="AM508" s="1516"/>
      <c r="AN508" s="1516"/>
      <c r="AO508" s="1519">
        <f t="shared" si="64"/>
        <v>0</v>
      </c>
      <c r="AP508" s="1519">
        <f t="shared" si="69"/>
        <v>0</v>
      </c>
      <c r="AQ508" s="1520" t="str">
        <f t="shared" si="65"/>
        <v/>
      </c>
      <c r="AR508" s="1519">
        <f t="shared" si="66"/>
        <v>0</v>
      </c>
      <c r="AS508" s="1519">
        <f t="shared" si="70"/>
        <v>0</v>
      </c>
      <c r="AT508" s="1520" t="str">
        <f t="shared" si="67"/>
        <v/>
      </c>
      <c r="AU508" s="1519">
        <f t="shared" si="71"/>
        <v>0</v>
      </c>
      <c r="AV508" s="1519">
        <f t="shared" si="72"/>
        <v>0</v>
      </c>
      <c r="AW508" s="1520" t="str">
        <f t="shared" si="68"/>
        <v/>
      </c>
      <c r="AX508" s="1521"/>
      <c r="BC508" s="417"/>
      <c r="BD508" s="417"/>
      <c r="BE508" s="417"/>
      <c r="BF508" s="417"/>
      <c r="BG508" s="417"/>
      <c r="BH508" s="417"/>
      <c r="BI508" s="417"/>
      <c r="BJ508" s="417"/>
    </row>
    <row r="509" spans="1:62" s="418" customFormat="1" ht="13.5" hidden="1" customHeight="1">
      <c r="A509" s="1504">
        <f>'F5 ESTUDIANTES PREVENCIÓN'!D502</f>
        <v>0</v>
      </c>
      <c r="B509" s="1504">
        <f>'F5 ESTUDIANTES PREVENCIÓN'!A502</f>
        <v>0</v>
      </c>
      <c r="C509" s="1511">
        <f>'F5 ESTUDIANTES PREVENCIÓN'!F502</f>
        <v>0</v>
      </c>
      <c r="D509" s="1512">
        <f>'F5 ESTUDIANTES PREVENCIÓN'!G502</f>
        <v>0</v>
      </c>
      <c r="E509" s="1504">
        <f>'F5 ESTUDIANTES PREVENCIÓN'!K502</f>
        <v>0</v>
      </c>
      <c r="F509" s="1504">
        <f>'F5 ESTUDIANTES PREVENCIÓN'!J502</f>
        <v>0</v>
      </c>
      <c r="G509" s="1513">
        <f>'F5 ESTUDIANTES PREVENCIÓN'!L502</f>
        <v>0</v>
      </c>
      <c r="H509" s="1504">
        <f>'F5 ESTUDIANTES PREVENCIÓN'!M502</f>
        <v>0</v>
      </c>
      <c r="I509" s="1514">
        <f>'F5 ESTUDIANTES PREVENCIÓN'!N502</f>
        <v>0</v>
      </c>
      <c r="J509" s="1514">
        <f>'F5 ESTUDIANTES PREVENCIÓN'!O502</f>
        <v>0</v>
      </c>
      <c r="K509" s="1514">
        <f>'F5 ESTUDIANTES PREVENCIÓN'!P502</f>
        <v>0</v>
      </c>
      <c r="L509" s="1515">
        <f>'F5 ESTUDIANTES PREVENCIÓN'!Q502</f>
        <v>0</v>
      </c>
      <c r="M509" s="1511">
        <f>'F5 ESTUDIANTES PREVENCIÓN'!R502</f>
        <v>0</v>
      </c>
      <c r="N509" s="1504">
        <f>'F5 ESTUDIANTES PREVENCIÓN'!T502</f>
        <v>0</v>
      </c>
      <c r="O509" s="1504">
        <f>'F5 ESTUDIANTES PREVENCIÓN'!U502</f>
        <v>0</v>
      </c>
      <c r="P509" s="1504">
        <f>'F5 ESTUDIANTES PREVENCIÓN'!V502</f>
        <v>0</v>
      </c>
      <c r="Q509" s="1504">
        <f>'F5 ESTUDIANTES PREVENCIÓN'!AU502</f>
        <v>0</v>
      </c>
      <c r="R509" s="1516"/>
      <c r="S509" s="1517"/>
      <c r="T509" s="1516"/>
      <c r="U509" s="1518"/>
      <c r="V509" s="1516"/>
      <c r="W509" s="1516"/>
      <c r="X509" s="1516"/>
      <c r="Y509" s="1516"/>
      <c r="Z509" s="1516"/>
      <c r="AA509" s="1516"/>
      <c r="AB509" s="1516"/>
      <c r="AC509" s="1516"/>
      <c r="AD509" s="1516"/>
      <c r="AE509" s="1516"/>
      <c r="AF509" s="1516"/>
      <c r="AG509" s="1516"/>
      <c r="AH509" s="1516"/>
      <c r="AI509" s="1516"/>
      <c r="AJ509" s="1516"/>
      <c r="AK509" s="1516"/>
      <c r="AL509" s="1516"/>
      <c r="AM509" s="1516"/>
      <c r="AN509" s="1516"/>
      <c r="AO509" s="1519">
        <f t="shared" si="64"/>
        <v>0</v>
      </c>
      <c r="AP509" s="1519">
        <f t="shared" si="69"/>
        <v>0</v>
      </c>
      <c r="AQ509" s="1520" t="str">
        <f t="shared" si="65"/>
        <v/>
      </c>
      <c r="AR509" s="1519">
        <f t="shared" si="66"/>
        <v>0</v>
      </c>
      <c r="AS509" s="1519">
        <f t="shared" si="70"/>
        <v>0</v>
      </c>
      <c r="AT509" s="1520" t="str">
        <f t="shared" si="67"/>
        <v/>
      </c>
      <c r="AU509" s="1519">
        <f t="shared" si="71"/>
        <v>0</v>
      </c>
      <c r="AV509" s="1519">
        <f t="shared" si="72"/>
        <v>0</v>
      </c>
      <c r="AW509" s="1520" t="str">
        <f t="shared" si="68"/>
        <v/>
      </c>
      <c r="AX509" s="1521"/>
      <c r="BC509" s="417"/>
      <c r="BD509" s="417"/>
      <c r="BE509" s="417"/>
      <c r="BF509" s="417"/>
      <c r="BG509" s="417"/>
      <c r="BH509" s="417"/>
      <c r="BI509" s="417"/>
      <c r="BJ509" s="417"/>
    </row>
    <row r="510" spans="1:62" s="418" customFormat="1" ht="13.5" hidden="1" customHeight="1">
      <c r="A510" s="1504">
        <f>'F5 ESTUDIANTES PREVENCIÓN'!D503</f>
        <v>0</v>
      </c>
      <c r="B510" s="1504">
        <f>'F5 ESTUDIANTES PREVENCIÓN'!A503</f>
        <v>0</v>
      </c>
      <c r="C510" s="1511">
        <f>'F5 ESTUDIANTES PREVENCIÓN'!F503</f>
        <v>0</v>
      </c>
      <c r="D510" s="1512">
        <f>'F5 ESTUDIANTES PREVENCIÓN'!G503</f>
        <v>0</v>
      </c>
      <c r="E510" s="1504">
        <f>'F5 ESTUDIANTES PREVENCIÓN'!K503</f>
        <v>0</v>
      </c>
      <c r="F510" s="1504">
        <f>'F5 ESTUDIANTES PREVENCIÓN'!J503</f>
        <v>0</v>
      </c>
      <c r="G510" s="1513">
        <f>'F5 ESTUDIANTES PREVENCIÓN'!L503</f>
        <v>0</v>
      </c>
      <c r="H510" s="1504">
        <f>'F5 ESTUDIANTES PREVENCIÓN'!M503</f>
        <v>0</v>
      </c>
      <c r="I510" s="1514">
        <f>'F5 ESTUDIANTES PREVENCIÓN'!N503</f>
        <v>0</v>
      </c>
      <c r="J510" s="1514">
        <f>'F5 ESTUDIANTES PREVENCIÓN'!O503</f>
        <v>0</v>
      </c>
      <c r="K510" s="1514">
        <f>'F5 ESTUDIANTES PREVENCIÓN'!P503</f>
        <v>0</v>
      </c>
      <c r="L510" s="1515">
        <f>'F5 ESTUDIANTES PREVENCIÓN'!Q503</f>
        <v>0</v>
      </c>
      <c r="M510" s="1511">
        <f>'F5 ESTUDIANTES PREVENCIÓN'!R503</f>
        <v>0</v>
      </c>
      <c r="N510" s="1504">
        <f>'F5 ESTUDIANTES PREVENCIÓN'!T503</f>
        <v>0</v>
      </c>
      <c r="O510" s="1504">
        <f>'F5 ESTUDIANTES PREVENCIÓN'!U503</f>
        <v>0</v>
      </c>
      <c r="P510" s="1504">
        <f>'F5 ESTUDIANTES PREVENCIÓN'!V503</f>
        <v>0</v>
      </c>
      <c r="Q510" s="1504">
        <f>'F5 ESTUDIANTES PREVENCIÓN'!AU503</f>
        <v>0</v>
      </c>
      <c r="R510" s="1516"/>
      <c r="S510" s="1517"/>
      <c r="T510" s="1516"/>
      <c r="U510" s="1518"/>
      <c r="V510" s="1516"/>
      <c r="W510" s="1516"/>
      <c r="X510" s="1516"/>
      <c r="Y510" s="1516"/>
      <c r="Z510" s="1516"/>
      <c r="AA510" s="1516"/>
      <c r="AB510" s="1516"/>
      <c r="AC510" s="1516"/>
      <c r="AD510" s="1516"/>
      <c r="AE510" s="1516"/>
      <c r="AF510" s="1516"/>
      <c r="AG510" s="1516"/>
      <c r="AH510" s="1516"/>
      <c r="AI510" s="1516"/>
      <c r="AJ510" s="1516"/>
      <c r="AK510" s="1516"/>
      <c r="AL510" s="1516"/>
      <c r="AM510" s="1516"/>
      <c r="AN510" s="1516"/>
      <c r="AO510" s="1519">
        <f t="shared" si="64"/>
        <v>0</v>
      </c>
      <c r="AP510" s="1519">
        <f t="shared" si="69"/>
        <v>0</v>
      </c>
      <c r="AQ510" s="1520" t="str">
        <f t="shared" si="65"/>
        <v/>
      </c>
      <c r="AR510" s="1519">
        <f t="shared" si="66"/>
        <v>0</v>
      </c>
      <c r="AS510" s="1519">
        <f t="shared" si="70"/>
        <v>0</v>
      </c>
      <c r="AT510" s="1520" t="str">
        <f t="shared" si="67"/>
        <v/>
      </c>
      <c r="AU510" s="1519">
        <f t="shared" si="71"/>
        <v>0</v>
      </c>
      <c r="AV510" s="1519">
        <f t="shared" si="72"/>
        <v>0</v>
      </c>
      <c r="AW510" s="1520" t="str">
        <f t="shared" si="68"/>
        <v/>
      </c>
      <c r="AX510" s="1521"/>
      <c r="BC510" s="417"/>
      <c r="BD510" s="417"/>
      <c r="BE510" s="417"/>
      <c r="BF510" s="417"/>
      <c r="BG510" s="417"/>
      <c r="BH510" s="417"/>
      <c r="BI510" s="417"/>
      <c r="BJ510" s="417"/>
    </row>
    <row r="511" spans="1:62" s="418" customFormat="1" ht="13.5" hidden="1" customHeight="1">
      <c r="A511" s="1504">
        <f>'F5 ESTUDIANTES PREVENCIÓN'!D504</f>
        <v>0</v>
      </c>
      <c r="B511" s="1504">
        <f>'F5 ESTUDIANTES PREVENCIÓN'!A504</f>
        <v>0</v>
      </c>
      <c r="C511" s="1511">
        <f>'F5 ESTUDIANTES PREVENCIÓN'!F504</f>
        <v>0</v>
      </c>
      <c r="D511" s="1512">
        <f>'F5 ESTUDIANTES PREVENCIÓN'!G504</f>
        <v>0</v>
      </c>
      <c r="E511" s="1504">
        <f>'F5 ESTUDIANTES PREVENCIÓN'!K504</f>
        <v>0</v>
      </c>
      <c r="F511" s="1504">
        <f>'F5 ESTUDIANTES PREVENCIÓN'!J504</f>
        <v>0</v>
      </c>
      <c r="G511" s="1513">
        <f>'F5 ESTUDIANTES PREVENCIÓN'!L504</f>
        <v>0</v>
      </c>
      <c r="H511" s="1504">
        <f>'F5 ESTUDIANTES PREVENCIÓN'!M504</f>
        <v>0</v>
      </c>
      <c r="I511" s="1514">
        <f>'F5 ESTUDIANTES PREVENCIÓN'!N504</f>
        <v>0</v>
      </c>
      <c r="J511" s="1514">
        <f>'F5 ESTUDIANTES PREVENCIÓN'!O504</f>
        <v>0</v>
      </c>
      <c r="K511" s="1514">
        <f>'F5 ESTUDIANTES PREVENCIÓN'!P504</f>
        <v>0</v>
      </c>
      <c r="L511" s="1515">
        <f>'F5 ESTUDIANTES PREVENCIÓN'!Q504</f>
        <v>0</v>
      </c>
      <c r="M511" s="1511">
        <f>'F5 ESTUDIANTES PREVENCIÓN'!R504</f>
        <v>0</v>
      </c>
      <c r="N511" s="1504">
        <f>'F5 ESTUDIANTES PREVENCIÓN'!T504</f>
        <v>0</v>
      </c>
      <c r="O511" s="1504">
        <f>'F5 ESTUDIANTES PREVENCIÓN'!U504</f>
        <v>0</v>
      </c>
      <c r="P511" s="1504">
        <f>'F5 ESTUDIANTES PREVENCIÓN'!V504</f>
        <v>0</v>
      </c>
      <c r="Q511" s="1504">
        <f>'F5 ESTUDIANTES PREVENCIÓN'!AU504</f>
        <v>0</v>
      </c>
      <c r="R511" s="1516"/>
      <c r="S511" s="1517"/>
      <c r="T511" s="1516"/>
      <c r="U511" s="1518"/>
      <c r="V511" s="1516"/>
      <c r="W511" s="1516"/>
      <c r="X511" s="1516"/>
      <c r="Y511" s="1516"/>
      <c r="Z511" s="1516"/>
      <c r="AA511" s="1516"/>
      <c r="AB511" s="1516"/>
      <c r="AC511" s="1516"/>
      <c r="AD511" s="1516"/>
      <c r="AE511" s="1516"/>
      <c r="AF511" s="1516"/>
      <c r="AG511" s="1516"/>
      <c r="AH511" s="1516"/>
      <c r="AI511" s="1516"/>
      <c r="AJ511" s="1516"/>
      <c r="AK511" s="1516"/>
      <c r="AL511" s="1516"/>
      <c r="AM511" s="1516"/>
      <c r="AN511" s="1516"/>
      <c r="AO511" s="1519">
        <f t="shared" si="64"/>
        <v>0</v>
      </c>
      <c r="AP511" s="1519">
        <f t="shared" si="69"/>
        <v>0</v>
      </c>
      <c r="AQ511" s="1520" t="str">
        <f t="shared" si="65"/>
        <v/>
      </c>
      <c r="AR511" s="1519">
        <f t="shared" si="66"/>
        <v>0</v>
      </c>
      <c r="AS511" s="1519">
        <f t="shared" si="70"/>
        <v>0</v>
      </c>
      <c r="AT511" s="1520" t="str">
        <f t="shared" si="67"/>
        <v/>
      </c>
      <c r="AU511" s="1519">
        <f t="shared" si="71"/>
        <v>0</v>
      </c>
      <c r="AV511" s="1519">
        <f t="shared" si="72"/>
        <v>0</v>
      </c>
      <c r="AW511" s="1520" t="str">
        <f t="shared" si="68"/>
        <v/>
      </c>
      <c r="AX511" s="1521"/>
      <c r="BC511" s="417"/>
      <c r="BD511" s="417"/>
      <c r="BE511" s="417"/>
      <c r="BF511" s="417"/>
      <c r="BG511" s="417"/>
      <c r="BH511" s="417"/>
      <c r="BI511" s="417"/>
      <c r="BJ511" s="417"/>
    </row>
    <row r="512" spans="1:62" s="418" customFormat="1" ht="13.5" hidden="1" customHeight="1">
      <c r="A512" s="1504">
        <f>'F5 ESTUDIANTES PREVENCIÓN'!D505</f>
        <v>0</v>
      </c>
      <c r="B512" s="1504">
        <f>'F5 ESTUDIANTES PREVENCIÓN'!A505</f>
        <v>0</v>
      </c>
      <c r="C512" s="1511">
        <f>'F5 ESTUDIANTES PREVENCIÓN'!F505</f>
        <v>0</v>
      </c>
      <c r="D512" s="1512">
        <f>'F5 ESTUDIANTES PREVENCIÓN'!G505</f>
        <v>0</v>
      </c>
      <c r="E512" s="1504">
        <f>'F5 ESTUDIANTES PREVENCIÓN'!K505</f>
        <v>0</v>
      </c>
      <c r="F512" s="1504">
        <f>'F5 ESTUDIANTES PREVENCIÓN'!J505</f>
        <v>0</v>
      </c>
      <c r="G512" s="1513">
        <f>'F5 ESTUDIANTES PREVENCIÓN'!L505</f>
        <v>0</v>
      </c>
      <c r="H512" s="1504">
        <f>'F5 ESTUDIANTES PREVENCIÓN'!M505</f>
        <v>0</v>
      </c>
      <c r="I512" s="1514">
        <f>'F5 ESTUDIANTES PREVENCIÓN'!N505</f>
        <v>0</v>
      </c>
      <c r="J512" s="1514">
        <f>'F5 ESTUDIANTES PREVENCIÓN'!O505</f>
        <v>0</v>
      </c>
      <c r="K512" s="1514">
        <f>'F5 ESTUDIANTES PREVENCIÓN'!P505</f>
        <v>0</v>
      </c>
      <c r="L512" s="1515">
        <f>'F5 ESTUDIANTES PREVENCIÓN'!Q505</f>
        <v>0</v>
      </c>
      <c r="M512" s="1511">
        <f>'F5 ESTUDIANTES PREVENCIÓN'!R505</f>
        <v>0</v>
      </c>
      <c r="N512" s="1504">
        <f>'F5 ESTUDIANTES PREVENCIÓN'!T505</f>
        <v>0</v>
      </c>
      <c r="O512" s="1504">
        <f>'F5 ESTUDIANTES PREVENCIÓN'!U505</f>
        <v>0</v>
      </c>
      <c r="P512" s="1504">
        <f>'F5 ESTUDIANTES PREVENCIÓN'!V505</f>
        <v>0</v>
      </c>
      <c r="Q512" s="1504">
        <f>'F5 ESTUDIANTES PREVENCIÓN'!AU505</f>
        <v>0</v>
      </c>
      <c r="R512" s="1516"/>
      <c r="S512" s="1517"/>
      <c r="T512" s="1516"/>
      <c r="U512" s="1518"/>
      <c r="V512" s="1516"/>
      <c r="W512" s="1516"/>
      <c r="X512" s="1516"/>
      <c r="Y512" s="1516"/>
      <c r="Z512" s="1516"/>
      <c r="AA512" s="1516"/>
      <c r="AB512" s="1516"/>
      <c r="AC512" s="1516"/>
      <c r="AD512" s="1516"/>
      <c r="AE512" s="1516"/>
      <c r="AF512" s="1516"/>
      <c r="AG512" s="1516"/>
      <c r="AH512" s="1516"/>
      <c r="AI512" s="1516"/>
      <c r="AJ512" s="1516"/>
      <c r="AK512" s="1516"/>
      <c r="AL512" s="1516"/>
      <c r="AM512" s="1516"/>
      <c r="AN512" s="1516"/>
      <c r="AO512" s="1519">
        <f t="shared" si="64"/>
        <v>0</v>
      </c>
      <c r="AP512" s="1519">
        <f t="shared" si="69"/>
        <v>0</v>
      </c>
      <c r="AQ512" s="1520" t="str">
        <f t="shared" si="65"/>
        <v/>
      </c>
      <c r="AR512" s="1519">
        <f t="shared" si="66"/>
        <v>0</v>
      </c>
      <c r="AS512" s="1519">
        <f t="shared" si="70"/>
        <v>0</v>
      </c>
      <c r="AT512" s="1520" t="str">
        <f t="shared" si="67"/>
        <v/>
      </c>
      <c r="AU512" s="1519">
        <f t="shared" si="71"/>
        <v>0</v>
      </c>
      <c r="AV512" s="1519">
        <f t="shared" si="72"/>
        <v>0</v>
      </c>
      <c r="AW512" s="1520" t="str">
        <f t="shared" si="68"/>
        <v/>
      </c>
      <c r="AX512" s="1521"/>
      <c r="BC512" s="417"/>
      <c r="BD512" s="417"/>
      <c r="BE512" s="417"/>
      <c r="BF512" s="417"/>
      <c r="BG512" s="417"/>
      <c r="BH512" s="417"/>
      <c r="BI512" s="417"/>
      <c r="BJ512" s="417"/>
    </row>
    <row r="513" spans="1:62" s="418" customFormat="1" ht="13.5" hidden="1" customHeight="1">
      <c r="A513" s="1504">
        <f>'F5 ESTUDIANTES PREVENCIÓN'!D506</f>
        <v>0</v>
      </c>
      <c r="B513" s="1504">
        <f>'F5 ESTUDIANTES PREVENCIÓN'!A506</f>
        <v>0</v>
      </c>
      <c r="C513" s="1511">
        <f>'F5 ESTUDIANTES PREVENCIÓN'!F506</f>
        <v>0</v>
      </c>
      <c r="D513" s="1512">
        <f>'F5 ESTUDIANTES PREVENCIÓN'!G506</f>
        <v>0</v>
      </c>
      <c r="E513" s="1504">
        <f>'F5 ESTUDIANTES PREVENCIÓN'!K506</f>
        <v>0</v>
      </c>
      <c r="F513" s="1504">
        <f>'F5 ESTUDIANTES PREVENCIÓN'!J506</f>
        <v>0</v>
      </c>
      <c r="G513" s="1513">
        <f>'F5 ESTUDIANTES PREVENCIÓN'!L506</f>
        <v>0</v>
      </c>
      <c r="H513" s="1504">
        <f>'F5 ESTUDIANTES PREVENCIÓN'!M506</f>
        <v>0</v>
      </c>
      <c r="I513" s="1514">
        <f>'F5 ESTUDIANTES PREVENCIÓN'!N506</f>
        <v>0</v>
      </c>
      <c r="J513" s="1514">
        <f>'F5 ESTUDIANTES PREVENCIÓN'!O506</f>
        <v>0</v>
      </c>
      <c r="K513" s="1514">
        <f>'F5 ESTUDIANTES PREVENCIÓN'!P506</f>
        <v>0</v>
      </c>
      <c r="L513" s="1515">
        <f>'F5 ESTUDIANTES PREVENCIÓN'!Q506</f>
        <v>0</v>
      </c>
      <c r="M513" s="1511">
        <f>'F5 ESTUDIANTES PREVENCIÓN'!R506</f>
        <v>0</v>
      </c>
      <c r="N513" s="1504">
        <f>'F5 ESTUDIANTES PREVENCIÓN'!T506</f>
        <v>0</v>
      </c>
      <c r="O513" s="1504">
        <f>'F5 ESTUDIANTES PREVENCIÓN'!U506</f>
        <v>0</v>
      </c>
      <c r="P513" s="1504">
        <f>'F5 ESTUDIANTES PREVENCIÓN'!V506</f>
        <v>0</v>
      </c>
      <c r="Q513" s="1504">
        <f>'F5 ESTUDIANTES PREVENCIÓN'!AU506</f>
        <v>0</v>
      </c>
      <c r="R513" s="1516"/>
      <c r="S513" s="1517"/>
      <c r="T513" s="1516"/>
      <c r="U513" s="1518"/>
      <c r="V513" s="1516"/>
      <c r="W513" s="1516"/>
      <c r="X513" s="1516"/>
      <c r="Y513" s="1516"/>
      <c r="Z513" s="1516"/>
      <c r="AA513" s="1516"/>
      <c r="AB513" s="1516"/>
      <c r="AC513" s="1516"/>
      <c r="AD513" s="1516"/>
      <c r="AE513" s="1516"/>
      <c r="AF513" s="1516"/>
      <c r="AG513" s="1516"/>
      <c r="AH513" s="1516"/>
      <c r="AI513" s="1516"/>
      <c r="AJ513" s="1516"/>
      <c r="AK513" s="1516"/>
      <c r="AL513" s="1516"/>
      <c r="AM513" s="1516"/>
      <c r="AN513" s="1516"/>
      <c r="AO513" s="1519">
        <f t="shared" si="64"/>
        <v>0</v>
      </c>
      <c r="AP513" s="1519">
        <f t="shared" si="69"/>
        <v>0</v>
      </c>
      <c r="AQ513" s="1520" t="str">
        <f t="shared" si="65"/>
        <v/>
      </c>
      <c r="AR513" s="1519">
        <f t="shared" si="66"/>
        <v>0</v>
      </c>
      <c r="AS513" s="1519">
        <f t="shared" si="70"/>
        <v>0</v>
      </c>
      <c r="AT513" s="1520" t="str">
        <f t="shared" si="67"/>
        <v/>
      </c>
      <c r="AU513" s="1519">
        <f t="shared" si="71"/>
        <v>0</v>
      </c>
      <c r="AV513" s="1519">
        <f t="shared" si="72"/>
        <v>0</v>
      </c>
      <c r="AW513" s="1520" t="str">
        <f t="shared" si="68"/>
        <v/>
      </c>
      <c r="AX513" s="1521"/>
      <c r="BC513" s="417"/>
      <c r="BD513" s="417"/>
      <c r="BE513" s="417"/>
      <c r="BF513" s="417"/>
      <c r="BG513" s="417"/>
      <c r="BH513" s="417"/>
      <c r="BI513" s="417"/>
      <c r="BJ513" s="417"/>
    </row>
    <row r="514" spans="1:62" s="418" customFormat="1" ht="13.5" hidden="1" customHeight="1">
      <c r="A514" s="1504">
        <f>'F5 ESTUDIANTES PREVENCIÓN'!D507</f>
        <v>0</v>
      </c>
      <c r="B514" s="1504">
        <f>'F5 ESTUDIANTES PREVENCIÓN'!A507</f>
        <v>0</v>
      </c>
      <c r="C514" s="1511">
        <f>'F5 ESTUDIANTES PREVENCIÓN'!F507</f>
        <v>0</v>
      </c>
      <c r="D514" s="1512">
        <f>'F5 ESTUDIANTES PREVENCIÓN'!G507</f>
        <v>0</v>
      </c>
      <c r="E514" s="1504">
        <f>'F5 ESTUDIANTES PREVENCIÓN'!K507</f>
        <v>0</v>
      </c>
      <c r="F514" s="1504">
        <f>'F5 ESTUDIANTES PREVENCIÓN'!J507</f>
        <v>0</v>
      </c>
      <c r="G514" s="1513">
        <f>'F5 ESTUDIANTES PREVENCIÓN'!L507</f>
        <v>0</v>
      </c>
      <c r="H514" s="1504">
        <f>'F5 ESTUDIANTES PREVENCIÓN'!M507</f>
        <v>0</v>
      </c>
      <c r="I514" s="1514">
        <f>'F5 ESTUDIANTES PREVENCIÓN'!N507</f>
        <v>0</v>
      </c>
      <c r="J514" s="1514">
        <f>'F5 ESTUDIANTES PREVENCIÓN'!O507</f>
        <v>0</v>
      </c>
      <c r="K514" s="1514">
        <f>'F5 ESTUDIANTES PREVENCIÓN'!P507</f>
        <v>0</v>
      </c>
      <c r="L514" s="1515">
        <f>'F5 ESTUDIANTES PREVENCIÓN'!Q507</f>
        <v>0</v>
      </c>
      <c r="M514" s="1511">
        <f>'F5 ESTUDIANTES PREVENCIÓN'!R507</f>
        <v>0</v>
      </c>
      <c r="N514" s="1504">
        <f>'F5 ESTUDIANTES PREVENCIÓN'!T507</f>
        <v>0</v>
      </c>
      <c r="O514" s="1504">
        <f>'F5 ESTUDIANTES PREVENCIÓN'!U507</f>
        <v>0</v>
      </c>
      <c r="P514" s="1504">
        <f>'F5 ESTUDIANTES PREVENCIÓN'!V507</f>
        <v>0</v>
      </c>
      <c r="Q514" s="1504">
        <f>'F5 ESTUDIANTES PREVENCIÓN'!AU507</f>
        <v>0</v>
      </c>
      <c r="R514" s="1516"/>
      <c r="S514" s="1517"/>
      <c r="T514" s="1516"/>
      <c r="U514" s="1518"/>
      <c r="V514" s="1516"/>
      <c r="W514" s="1516"/>
      <c r="X514" s="1516"/>
      <c r="Y514" s="1516"/>
      <c r="Z514" s="1516"/>
      <c r="AA514" s="1516"/>
      <c r="AB514" s="1516"/>
      <c r="AC514" s="1516"/>
      <c r="AD514" s="1516"/>
      <c r="AE514" s="1516"/>
      <c r="AF514" s="1516"/>
      <c r="AG514" s="1516"/>
      <c r="AH514" s="1516"/>
      <c r="AI514" s="1516"/>
      <c r="AJ514" s="1516"/>
      <c r="AK514" s="1516"/>
      <c r="AL514" s="1516"/>
      <c r="AM514" s="1516"/>
      <c r="AN514" s="1516"/>
      <c r="AO514" s="1519">
        <f t="shared" si="64"/>
        <v>0</v>
      </c>
      <c r="AP514" s="1519">
        <f t="shared" si="69"/>
        <v>0</v>
      </c>
      <c r="AQ514" s="1520" t="str">
        <f t="shared" si="65"/>
        <v/>
      </c>
      <c r="AR514" s="1519">
        <f t="shared" si="66"/>
        <v>0</v>
      </c>
      <c r="AS514" s="1519">
        <f t="shared" si="70"/>
        <v>0</v>
      </c>
      <c r="AT514" s="1520" t="str">
        <f t="shared" si="67"/>
        <v/>
      </c>
      <c r="AU514" s="1519">
        <f t="shared" si="71"/>
        <v>0</v>
      </c>
      <c r="AV514" s="1519">
        <f t="shared" si="72"/>
        <v>0</v>
      </c>
      <c r="AW514" s="1520" t="str">
        <f t="shared" si="68"/>
        <v/>
      </c>
      <c r="AX514" s="1521"/>
      <c r="BC514" s="417"/>
      <c r="BD514" s="417"/>
      <c r="BE514" s="417"/>
      <c r="BF514" s="417"/>
      <c r="BG514" s="417"/>
      <c r="BH514" s="417"/>
      <c r="BI514" s="417"/>
      <c r="BJ514" s="417"/>
    </row>
    <row r="515" spans="1:62" s="418" customFormat="1" ht="13.5" hidden="1" customHeight="1">
      <c r="A515" s="1504">
        <f>'F5 ESTUDIANTES PREVENCIÓN'!D508</f>
        <v>0</v>
      </c>
      <c r="B515" s="1504">
        <f>'F5 ESTUDIANTES PREVENCIÓN'!A508</f>
        <v>0</v>
      </c>
      <c r="C515" s="1511">
        <f>'F5 ESTUDIANTES PREVENCIÓN'!F508</f>
        <v>0</v>
      </c>
      <c r="D515" s="1512">
        <f>'F5 ESTUDIANTES PREVENCIÓN'!G508</f>
        <v>0</v>
      </c>
      <c r="E515" s="1504">
        <f>'F5 ESTUDIANTES PREVENCIÓN'!K508</f>
        <v>0</v>
      </c>
      <c r="F515" s="1504">
        <f>'F5 ESTUDIANTES PREVENCIÓN'!J508</f>
        <v>0</v>
      </c>
      <c r="G515" s="1513">
        <f>'F5 ESTUDIANTES PREVENCIÓN'!L508</f>
        <v>0</v>
      </c>
      <c r="H515" s="1504">
        <f>'F5 ESTUDIANTES PREVENCIÓN'!M508</f>
        <v>0</v>
      </c>
      <c r="I515" s="1514">
        <f>'F5 ESTUDIANTES PREVENCIÓN'!N508</f>
        <v>0</v>
      </c>
      <c r="J515" s="1514">
        <f>'F5 ESTUDIANTES PREVENCIÓN'!O508</f>
        <v>0</v>
      </c>
      <c r="K515" s="1514">
        <f>'F5 ESTUDIANTES PREVENCIÓN'!P508</f>
        <v>0</v>
      </c>
      <c r="L515" s="1515">
        <f>'F5 ESTUDIANTES PREVENCIÓN'!Q508</f>
        <v>0</v>
      </c>
      <c r="M515" s="1511">
        <f>'F5 ESTUDIANTES PREVENCIÓN'!R508</f>
        <v>0</v>
      </c>
      <c r="N515" s="1504">
        <f>'F5 ESTUDIANTES PREVENCIÓN'!T508</f>
        <v>0</v>
      </c>
      <c r="O515" s="1504">
        <f>'F5 ESTUDIANTES PREVENCIÓN'!U508</f>
        <v>0</v>
      </c>
      <c r="P515" s="1504">
        <f>'F5 ESTUDIANTES PREVENCIÓN'!V508</f>
        <v>0</v>
      </c>
      <c r="Q515" s="1504">
        <f>'F5 ESTUDIANTES PREVENCIÓN'!AU508</f>
        <v>0</v>
      </c>
      <c r="R515" s="1516"/>
      <c r="S515" s="1517"/>
      <c r="T515" s="1516"/>
      <c r="U515" s="1518"/>
      <c r="V515" s="1516"/>
      <c r="W515" s="1516"/>
      <c r="X515" s="1516"/>
      <c r="Y515" s="1516"/>
      <c r="Z515" s="1516"/>
      <c r="AA515" s="1516"/>
      <c r="AB515" s="1516"/>
      <c r="AC515" s="1516"/>
      <c r="AD515" s="1516"/>
      <c r="AE515" s="1516"/>
      <c r="AF515" s="1516"/>
      <c r="AG515" s="1516"/>
      <c r="AH515" s="1516"/>
      <c r="AI515" s="1516"/>
      <c r="AJ515" s="1516"/>
      <c r="AK515" s="1516"/>
      <c r="AL515" s="1516"/>
      <c r="AM515" s="1516"/>
      <c r="AN515" s="1516"/>
      <c r="AO515" s="1519">
        <f t="shared" si="64"/>
        <v>0</v>
      </c>
      <c r="AP515" s="1519">
        <f t="shared" si="69"/>
        <v>0</v>
      </c>
      <c r="AQ515" s="1520" t="str">
        <f t="shared" si="65"/>
        <v/>
      </c>
      <c r="AR515" s="1519">
        <f t="shared" si="66"/>
        <v>0</v>
      </c>
      <c r="AS515" s="1519">
        <f t="shared" si="70"/>
        <v>0</v>
      </c>
      <c r="AT515" s="1520" t="str">
        <f t="shared" si="67"/>
        <v/>
      </c>
      <c r="AU515" s="1519">
        <f t="shared" si="71"/>
        <v>0</v>
      </c>
      <c r="AV515" s="1519">
        <f t="shared" si="72"/>
        <v>0</v>
      </c>
      <c r="AW515" s="1520" t="str">
        <f t="shared" si="68"/>
        <v/>
      </c>
      <c r="AX515" s="1521"/>
      <c r="BC515" s="417"/>
      <c r="BD515" s="417"/>
      <c r="BE515" s="417"/>
      <c r="BF515" s="417"/>
      <c r="BG515" s="417"/>
      <c r="BH515" s="417"/>
      <c r="BI515" s="417"/>
      <c r="BJ515" s="417"/>
    </row>
    <row r="516" spans="1:62" s="418" customFormat="1" ht="13.5" hidden="1" customHeight="1">
      <c r="A516" s="1504">
        <f>'F5 ESTUDIANTES PREVENCIÓN'!D509</f>
        <v>0</v>
      </c>
      <c r="B516" s="1504">
        <f>'F5 ESTUDIANTES PREVENCIÓN'!A509</f>
        <v>0</v>
      </c>
      <c r="C516" s="1511">
        <f>'F5 ESTUDIANTES PREVENCIÓN'!F509</f>
        <v>0</v>
      </c>
      <c r="D516" s="1512">
        <f>'F5 ESTUDIANTES PREVENCIÓN'!G509</f>
        <v>0</v>
      </c>
      <c r="E516" s="1504">
        <f>'F5 ESTUDIANTES PREVENCIÓN'!K509</f>
        <v>0</v>
      </c>
      <c r="F516" s="1504">
        <f>'F5 ESTUDIANTES PREVENCIÓN'!J509</f>
        <v>0</v>
      </c>
      <c r="G516" s="1513">
        <f>'F5 ESTUDIANTES PREVENCIÓN'!L509</f>
        <v>0</v>
      </c>
      <c r="H516" s="1504">
        <f>'F5 ESTUDIANTES PREVENCIÓN'!M509</f>
        <v>0</v>
      </c>
      <c r="I516" s="1514">
        <f>'F5 ESTUDIANTES PREVENCIÓN'!N509</f>
        <v>0</v>
      </c>
      <c r="J516" s="1514">
        <f>'F5 ESTUDIANTES PREVENCIÓN'!O509</f>
        <v>0</v>
      </c>
      <c r="K516" s="1514">
        <f>'F5 ESTUDIANTES PREVENCIÓN'!P509</f>
        <v>0</v>
      </c>
      <c r="L516" s="1515">
        <f>'F5 ESTUDIANTES PREVENCIÓN'!Q509</f>
        <v>0</v>
      </c>
      <c r="M516" s="1511">
        <f>'F5 ESTUDIANTES PREVENCIÓN'!R509</f>
        <v>0</v>
      </c>
      <c r="N516" s="1504">
        <f>'F5 ESTUDIANTES PREVENCIÓN'!T509</f>
        <v>0</v>
      </c>
      <c r="O516" s="1504">
        <f>'F5 ESTUDIANTES PREVENCIÓN'!U509</f>
        <v>0</v>
      </c>
      <c r="P516" s="1504">
        <f>'F5 ESTUDIANTES PREVENCIÓN'!V509</f>
        <v>0</v>
      </c>
      <c r="Q516" s="1504">
        <f>'F5 ESTUDIANTES PREVENCIÓN'!AU509</f>
        <v>0</v>
      </c>
      <c r="R516" s="1516"/>
      <c r="S516" s="1517"/>
      <c r="T516" s="1516"/>
      <c r="U516" s="1518"/>
      <c r="V516" s="1516"/>
      <c r="W516" s="1516"/>
      <c r="X516" s="1516"/>
      <c r="Y516" s="1516"/>
      <c r="Z516" s="1516"/>
      <c r="AA516" s="1516"/>
      <c r="AB516" s="1516"/>
      <c r="AC516" s="1516"/>
      <c r="AD516" s="1516"/>
      <c r="AE516" s="1516"/>
      <c r="AF516" s="1516"/>
      <c r="AG516" s="1516"/>
      <c r="AH516" s="1516"/>
      <c r="AI516" s="1516"/>
      <c r="AJ516" s="1516"/>
      <c r="AK516" s="1516"/>
      <c r="AL516" s="1516"/>
      <c r="AM516" s="1516"/>
      <c r="AN516" s="1516"/>
      <c r="AO516" s="1519">
        <f t="shared" si="64"/>
        <v>0</v>
      </c>
      <c r="AP516" s="1519">
        <f t="shared" si="69"/>
        <v>0</v>
      </c>
      <c r="AQ516" s="1520" t="str">
        <f t="shared" si="65"/>
        <v/>
      </c>
      <c r="AR516" s="1519">
        <f t="shared" si="66"/>
        <v>0</v>
      </c>
      <c r="AS516" s="1519">
        <f t="shared" si="70"/>
        <v>0</v>
      </c>
      <c r="AT516" s="1520" t="str">
        <f t="shared" si="67"/>
        <v/>
      </c>
      <c r="AU516" s="1519">
        <f t="shared" si="71"/>
        <v>0</v>
      </c>
      <c r="AV516" s="1519">
        <f t="shared" si="72"/>
        <v>0</v>
      </c>
      <c r="AW516" s="1520" t="str">
        <f t="shared" si="68"/>
        <v/>
      </c>
      <c r="AX516" s="1521"/>
      <c r="BC516" s="417"/>
      <c r="BD516" s="417"/>
      <c r="BE516" s="417"/>
      <c r="BF516" s="417"/>
      <c r="BG516" s="417"/>
      <c r="BH516" s="417"/>
      <c r="BI516" s="417"/>
      <c r="BJ516" s="417"/>
    </row>
    <row r="517" spans="1:62" s="418" customFormat="1" ht="13.5" hidden="1" customHeight="1">
      <c r="A517" s="1504">
        <f>'F5 ESTUDIANTES PREVENCIÓN'!D510</f>
        <v>0</v>
      </c>
      <c r="B517" s="1504">
        <f>'F5 ESTUDIANTES PREVENCIÓN'!A510</f>
        <v>0</v>
      </c>
      <c r="C517" s="1511">
        <f>'F5 ESTUDIANTES PREVENCIÓN'!F510</f>
        <v>0</v>
      </c>
      <c r="D517" s="1512">
        <f>'F5 ESTUDIANTES PREVENCIÓN'!G510</f>
        <v>0</v>
      </c>
      <c r="E517" s="1504">
        <f>'F5 ESTUDIANTES PREVENCIÓN'!K510</f>
        <v>0</v>
      </c>
      <c r="F517" s="1504">
        <f>'F5 ESTUDIANTES PREVENCIÓN'!J510</f>
        <v>0</v>
      </c>
      <c r="G517" s="1513">
        <f>'F5 ESTUDIANTES PREVENCIÓN'!L510</f>
        <v>0</v>
      </c>
      <c r="H517" s="1504">
        <f>'F5 ESTUDIANTES PREVENCIÓN'!M510</f>
        <v>0</v>
      </c>
      <c r="I517" s="1514">
        <f>'F5 ESTUDIANTES PREVENCIÓN'!N510</f>
        <v>0</v>
      </c>
      <c r="J517" s="1514">
        <f>'F5 ESTUDIANTES PREVENCIÓN'!O510</f>
        <v>0</v>
      </c>
      <c r="K517" s="1514">
        <f>'F5 ESTUDIANTES PREVENCIÓN'!P510</f>
        <v>0</v>
      </c>
      <c r="L517" s="1515">
        <f>'F5 ESTUDIANTES PREVENCIÓN'!Q510</f>
        <v>0</v>
      </c>
      <c r="M517" s="1511">
        <f>'F5 ESTUDIANTES PREVENCIÓN'!R510</f>
        <v>0</v>
      </c>
      <c r="N517" s="1504">
        <f>'F5 ESTUDIANTES PREVENCIÓN'!T510</f>
        <v>0</v>
      </c>
      <c r="O517" s="1504">
        <f>'F5 ESTUDIANTES PREVENCIÓN'!U510</f>
        <v>0</v>
      </c>
      <c r="P517" s="1504">
        <f>'F5 ESTUDIANTES PREVENCIÓN'!V510</f>
        <v>0</v>
      </c>
      <c r="Q517" s="1504">
        <f>'F5 ESTUDIANTES PREVENCIÓN'!AU510</f>
        <v>0</v>
      </c>
      <c r="R517" s="1516"/>
      <c r="S517" s="1517"/>
      <c r="T517" s="1516"/>
      <c r="U517" s="1518"/>
      <c r="V517" s="1516"/>
      <c r="W517" s="1516"/>
      <c r="X517" s="1516"/>
      <c r="Y517" s="1516"/>
      <c r="Z517" s="1516"/>
      <c r="AA517" s="1516"/>
      <c r="AB517" s="1516"/>
      <c r="AC517" s="1516"/>
      <c r="AD517" s="1516"/>
      <c r="AE517" s="1516"/>
      <c r="AF517" s="1516"/>
      <c r="AG517" s="1516"/>
      <c r="AH517" s="1516"/>
      <c r="AI517" s="1516"/>
      <c r="AJ517" s="1516"/>
      <c r="AK517" s="1516"/>
      <c r="AL517" s="1516"/>
      <c r="AM517" s="1516"/>
      <c r="AN517" s="1516"/>
      <c r="AO517" s="1519">
        <f t="shared" si="64"/>
        <v>0</v>
      </c>
      <c r="AP517" s="1519">
        <f t="shared" si="69"/>
        <v>0</v>
      </c>
      <c r="AQ517" s="1520" t="str">
        <f t="shared" si="65"/>
        <v/>
      </c>
      <c r="AR517" s="1519">
        <f t="shared" si="66"/>
        <v>0</v>
      </c>
      <c r="AS517" s="1519">
        <f t="shared" si="70"/>
        <v>0</v>
      </c>
      <c r="AT517" s="1520" t="str">
        <f t="shared" si="67"/>
        <v/>
      </c>
      <c r="AU517" s="1519">
        <f t="shared" si="71"/>
        <v>0</v>
      </c>
      <c r="AV517" s="1519">
        <f t="shared" si="72"/>
        <v>0</v>
      </c>
      <c r="AW517" s="1520" t="str">
        <f t="shared" si="68"/>
        <v/>
      </c>
      <c r="AX517" s="1521"/>
      <c r="BC517" s="417"/>
      <c r="BD517" s="417"/>
      <c r="BE517" s="417"/>
      <c r="BF517" s="417"/>
      <c r="BG517" s="417"/>
      <c r="BH517" s="417"/>
      <c r="BI517" s="417"/>
      <c r="BJ517" s="417"/>
    </row>
    <row r="518" spans="1:62" s="418" customFormat="1" ht="13.5" hidden="1" customHeight="1">
      <c r="A518" s="1504">
        <f>'F5 ESTUDIANTES PREVENCIÓN'!D511</f>
        <v>0</v>
      </c>
      <c r="B518" s="1504">
        <f>'F5 ESTUDIANTES PREVENCIÓN'!A511</f>
        <v>0</v>
      </c>
      <c r="C518" s="1511">
        <f>'F5 ESTUDIANTES PREVENCIÓN'!F511</f>
        <v>0</v>
      </c>
      <c r="D518" s="1512">
        <f>'F5 ESTUDIANTES PREVENCIÓN'!G511</f>
        <v>0</v>
      </c>
      <c r="E518" s="1504">
        <f>'F5 ESTUDIANTES PREVENCIÓN'!K511</f>
        <v>0</v>
      </c>
      <c r="F518" s="1504">
        <f>'F5 ESTUDIANTES PREVENCIÓN'!J511</f>
        <v>0</v>
      </c>
      <c r="G518" s="1513">
        <f>'F5 ESTUDIANTES PREVENCIÓN'!L511</f>
        <v>0</v>
      </c>
      <c r="H518" s="1504">
        <f>'F5 ESTUDIANTES PREVENCIÓN'!M511</f>
        <v>0</v>
      </c>
      <c r="I518" s="1514">
        <f>'F5 ESTUDIANTES PREVENCIÓN'!N511</f>
        <v>0</v>
      </c>
      <c r="J518" s="1514">
        <f>'F5 ESTUDIANTES PREVENCIÓN'!O511</f>
        <v>0</v>
      </c>
      <c r="K518" s="1514">
        <f>'F5 ESTUDIANTES PREVENCIÓN'!P511</f>
        <v>0</v>
      </c>
      <c r="L518" s="1515">
        <f>'F5 ESTUDIANTES PREVENCIÓN'!Q511</f>
        <v>0</v>
      </c>
      <c r="M518" s="1511">
        <f>'F5 ESTUDIANTES PREVENCIÓN'!R511</f>
        <v>0</v>
      </c>
      <c r="N518" s="1504">
        <f>'F5 ESTUDIANTES PREVENCIÓN'!T511</f>
        <v>0</v>
      </c>
      <c r="O518" s="1504">
        <f>'F5 ESTUDIANTES PREVENCIÓN'!U511</f>
        <v>0</v>
      </c>
      <c r="P518" s="1504">
        <f>'F5 ESTUDIANTES PREVENCIÓN'!V511</f>
        <v>0</v>
      </c>
      <c r="Q518" s="1504">
        <f>'F5 ESTUDIANTES PREVENCIÓN'!AU511</f>
        <v>0</v>
      </c>
      <c r="R518" s="1516"/>
      <c r="S518" s="1517"/>
      <c r="T518" s="1516"/>
      <c r="U518" s="1518"/>
      <c r="V518" s="1516"/>
      <c r="W518" s="1516"/>
      <c r="X518" s="1516"/>
      <c r="Y518" s="1516"/>
      <c r="Z518" s="1516"/>
      <c r="AA518" s="1516"/>
      <c r="AB518" s="1516"/>
      <c r="AC518" s="1516"/>
      <c r="AD518" s="1516"/>
      <c r="AE518" s="1516"/>
      <c r="AF518" s="1516"/>
      <c r="AG518" s="1516"/>
      <c r="AH518" s="1516"/>
      <c r="AI518" s="1516"/>
      <c r="AJ518" s="1516"/>
      <c r="AK518" s="1516"/>
      <c r="AL518" s="1516"/>
      <c r="AM518" s="1516"/>
      <c r="AN518" s="1516"/>
      <c r="AO518" s="1519">
        <f t="shared" si="64"/>
        <v>0</v>
      </c>
      <c r="AP518" s="1519">
        <f t="shared" si="69"/>
        <v>0</v>
      </c>
      <c r="AQ518" s="1520" t="str">
        <f t="shared" si="65"/>
        <v/>
      </c>
      <c r="AR518" s="1519">
        <f t="shared" si="66"/>
        <v>0</v>
      </c>
      <c r="AS518" s="1519">
        <f t="shared" si="70"/>
        <v>0</v>
      </c>
      <c r="AT518" s="1520" t="str">
        <f t="shared" si="67"/>
        <v/>
      </c>
      <c r="AU518" s="1519">
        <f t="shared" si="71"/>
        <v>0</v>
      </c>
      <c r="AV518" s="1519">
        <f t="shared" si="72"/>
        <v>0</v>
      </c>
      <c r="AW518" s="1520" t="str">
        <f t="shared" si="68"/>
        <v/>
      </c>
      <c r="AX518" s="1521"/>
      <c r="BC518" s="417"/>
      <c r="BD518" s="417"/>
      <c r="BE518" s="417"/>
      <c r="BF518" s="417"/>
      <c r="BG518" s="417"/>
      <c r="BH518" s="417"/>
      <c r="BI518" s="417"/>
      <c r="BJ518" s="417"/>
    </row>
    <row r="519" spans="1:62" s="418" customFormat="1" ht="13.5" hidden="1" customHeight="1">
      <c r="A519" s="1504">
        <f>'F5 ESTUDIANTES PREVENCIÓN'!D512</f>
        <v>0</v>
      </c>
      <c r="B519" s="1504">
        <f>'F5 ESTUDIANTES PREVENCIÓN'!A512</f>
        <v>0</v>
      </c>
      <c r="C519" s="1511">
        <f>'F5 ESTUDIANTES PREVENCIÓN'!F512</f>
        <v>0</v>
      </c>
      <c r="D519" s="1512">
        <f>'F5 ESTUDIANTES PREVENCIÓN'!G512</f>
        <v>0</v>
      </c>
      <c r="E519" s="1504">
        <f>'F5 ESTUDIANTES PREVENCIÓN'!K512</f>
        <v>0</v>
      </c>
      <c r="F519" s="1504">
        <f>'F5 ESTUDIANTES PREVENCIÓN'!J512</f>
        <v>0</v>
      </c>
      <c r="G519" s="1513">
        <f>'F5 ESTUDIANTES PREVENCIÓN'!L512</f>
        <v>0</v>
      </c>
      <c r="H519" s="1504">
        <f>'F5 ESTUDIANTES PREVENCIÓN'!M512</f>
        <v>0</v>
      </c>
      <c r="I519" s="1514">
        <f>'F5 ESTUDIANTES PREVENCIÓN'!N512</f>
        <v>0</v>
      </c>
      <c r="J519" s="1514">
        <f>'F5 ESTUDIANTES PREVENCIÓN'!O512</f>
        <v>0</v>
      </c>
      <c r="K519" s="1514">
        <f>'F5 ESTUDIANTES PREVENCIÓN'!P512</f>
        <v>0</v>
      </c>
      <c r="L519" s="1515">
        <f>'F5 ESTUDIANTES PREVENCIÓN'!Q512</f>
        <v>0</v>
      </c>
      <c r="M519" s="1511">
        <f>'F5 ESTUDIANTES PREVENCIÓN'!R512</f>
        <v>0</v>
      </c>
      <c r="N519" s="1504">
        <f>'F5 ESTUDIANTES PREVENCIÓN'!T512</f>
        <v>0</v>
      </c>
      <c r="O519" s="1504">
        <f>'F5 ESTUDIANTES PREVENCIÓN'!U512</f>
        <v>0</v>
      </c>
      <c r="P519" s="1504">
        <f>'F5 ESTUDIANTES PREVENCIÓN'!V512</f>
        <v>0</v>
      </c>
      <c r="Q519" s="1504">
        <f>'F5 ESTUDIANTES PREVENCIÓN'!AU512</f>
        <v>0</v>
      </c>
      <c r="R519" s="1516"/>
      <c r="S519" s="1517"/>
      <c r="T519" s="1516"/>
      <c r="U519" s="1518"/>
      <c r="V519" s="1516"/>
      <c r="W519" s="1516"/>
      <c r="X519" s="1516"/>
      <c r="Y519" s="1516"/>
      <c r="Z519" s="1516"/>
      <c r="AA519" s="1516"/>
      <c r="AB519" s="1516"/>
      <c r="AC519" s="1516"/>
      <c r="AD519" s="1516"/>
      <c r="AE519" s="1516"/>
      <c r="AF519" s="1516"/>
      <c r="AG519" s="1516"/>
      <c r="AH519" s="1516"/>
      <c r="AI519" s="1516"/>
      <c r="AJ519" s="1516"/>
      <c r="AK519" s="1516"/>
      <c r="AL519" s="1516"/>
      <c r="AM519" s="1516"/>
      <c r="AN519" s="1516"/>
      <c r="AO519" s="1519">
        <f t="shared" si="64"/>
        <v>0</v>
      </c>
      <c r="AP519" s="1519">
        <f t="shared" si="69"/>
        <v>0</v>
      </c>
      <c r="AQ519" s="1520" t="str">
        <f t="shared" si="65"/>
        <v/>
      </c>
      <c r="AR519" s="1519">
        <f t="shared" si="66"/>
        <v>0</v>
      </c>
      <c r="AS519" s="1519">
        <f t="shared" si="70"/>
        <v>0</v>
      </c>
      <c r="AT519" s="1520" t="str">
        <f t="shared" si="67"/>
        <v/>
      </c>
      <c r="AU519" s="1519">
        <f t="shared" si="71"/>
        <v>0</v>
      </c>
      <c r="AV519" s="1519">
        <f t="shared" si="72"/>
        <v>0</v>
      </c>
      <c r="AW519" s="1520" t="str">
        <f t="shared" si="68"/>
        <v/>
      </c>
      <c r="AX519" s="1521"/>
      <c r="BC519" s="417"/>
      <c r="BD519" s="417"/>
      <c r="BE519" s="417"/>
      <c r="BF519" s="417"/>
      <c r="BG519" s="417"/>
      <c r="BH519" s="417"/>
      <c r="BI519" s="417"/>
      <c r="BJ519" s="417"/>
    </row>
    <row r="520" spans="1:62" s="418" customFormat="1" ht="13.5" hidden="1" customHeight="1">
      <c r="A520" s="1504">
        <f>'F5 ESTUDIANTES PREVENCIÓN'!D513</f>
        <v>0</v>
      </c>
      <c r="B520" s="1504">
        <f>'F5 ESTUDIANTES PREVENCIÓN'!A513</f>
        <v>0</v>
      </c>
      <c r="C520" s="1511">
        <f>'F5 ESTUDIANTES PREVENCIÓN'!F513</f>
        <v>0</v>
      </c>
      <c r="D520" s="1512">
        <f>'F5 ESTUDIANTES PREVENCIÓN'!G513</f>
        <v>0</v>
      </c>
      <c r="E520" s="1504">
        <f>'F5 ESTUDIANTES PREVENCIÓN'!K513</f>
        <v>0</v>
      </c>
      <c r="F520" s="1504">
        <f>'F5 ESTUDIANTES PREVENCIÓN'!J513</f>
        <v>0</v>
      </c>
      <c r="G520" s="1513">
        <f>'F5 ESTUDIANTES PREVENCIÓN'!L513</f>
        <v>0</v>
      </c>
      <c r="H520" s="1504">
        <f>'F5 ESTUDIANTES PREVENCIÓN'!M513</f>
        <v>0</v>
      </c>
      <c r="I520" s="1514">
        <f>'F5 ESTUDIANTES PREVENCIÓN'!N513</f>
        <v>0</v>
      </c>
      <c r="J520" s="1514">
        <f>'F5 ESTUDIANTES PREVENCIÓN'!O513</f>
        <v>0</v>
      </c>
      <c r="K520" s="1514">
        <f>'F5 ESTUDIANTES PREVENCIÓN'!P513</f>
        <v>0</v>
      </c>
      <c r="L520" s="1515">
        <f>'F5 ESTUDIANTES PREVENCIÓN'!Q513</f>
        <v>0</v>
      </c>
      <c r="M520" s="1511">
        <f>'F5 ESTUDIANTES PREVENCIÓN'!R513</f>
        <v>0</v>
      </c>
      <c r="N520" s="1504">
        <f>'F5 ESTUDIANTES PREVENCIÓN'!T513</f>
        <v>0</v>
      </c>
      <c r="O520" s="1504">
        <f>'F5 ESTUDIANTES PREVENCIÓN'!U513</f>
        <v>0</v>
      </c>
      <c r="P520" s="1504">
        <f>'F5 ESTUDIANTES PREVENCIÓN'!V513</f>
        <v>0</v>
      </c>
      <c r="Q520" s="1504">
        <f>'F5 ESTUDIANTES PREVENCIÓN'!AU513</f>
        <v>0</v>
      </c>
      <c r="R520" s="1516"/>
      <c r="S520" s="1517"/>
      <c r="T520" s="1516"/>
      <c r="U520" s="1518"/>
      <c r="V520" s="1516"/>
      <c r="W520" s="1516"/>
      <c r="X520" s="1516"/>
      <c r="Y520" s="1516"/>
      <c r="Z520" s="1516"/>
      <c r="AA520" s="1516"/>
      <c r="AB520" s="1516"/>
      <c r="AC520" s="1516"/>
      <c r="AD520" s="1516"/>
      <c r="AE520" s="1516"/>
      <c r="AF520" s="1516"/>
      <c r="AG520" s="1516"/>
      <c r="AH520" s="1516"/>
      <c r="AI520" s="1516"/>
      <c r="AJ520" s="1516"/>
      <c r="AK520" s="1516"/>
      <c r="AL520" s="1516"/>
      <c r="AM520" s="1516"/>
      <c r="AN520" s="1516"/>
      <c r="AO520" s="1519">
        <f t="shared" si="64"/>
        <v>0</v>
      </c>
      <c r="AP520" s="1519">
        <f t="shared" si="69"/>
        <v>0</v>
      </c>
      <c r="AQ520" s="1520" t="str">
        <f t="shared" si="65"/>
        <v/>
      </c>
      <c r="AR520" s="1519">
        <f t="shared" si="66"/>
        <v>0</v>
      </c>
      <c r="AS520" s="1519">
        <f t="shared" si="70"/>
        <v>0</v>
      </c>
      <c r="AT520" s="1520" t="str">
        <f t="shared" si="67"/>
        <v/>
      </c>
      <c r="AU520" s="1519">
        <f t="shared" si="71"/>
        <v>0</v>
      </c>
      <c r="AV520" s="1519">
        <f t="shared" si="72"/>
        <v>0</v>
      </c>
      <c r="AW520" s="1520" t="str">
        <f t="shared" si="68"/>
        <v/>
      </c>
      <c r="AX520" s="1521"/>
      <c r="BC520" s="417"/>
      <c r="BD520" s="417"/>
      <c r="BE520" s="417"/>
      <c r="BF520" s="417"/>
      <c r="BG520" s="417"/>
      <c r="BH520" s="417"/>
      <c r="BI520" s="417"/>
      <c r="BJ520" s="417"/>
    </row>
    <row r="521" spans="1:62" s="418" customFormat="1" ht="13.5" hidden="1" customHeight="1">
      <c r="A521" s="1504">
        <f>'F5 ESTUDIANTES PREVENCIÓN'!D514</f>
        <v>0</v>
      </c>
      <c r="B521" s="1504">
        <f>'F5 ESTUDIANTES PREVENCIÓN'!A514</f>
        <v>0</v>
      </c>
      <c r="C521" s="1511">
        <f>'F5 ESTUDIANTES PREVENCIÓN'!F514</f>
        <v>0</v>
      </c>
      <c r="D521" s="1512">
        <f>'F5 ESTUDIANTES PREVENCIÓN'!G514</f>
        <v>0</v>
      </c>
      <c r="E521" s="1504">
        <f>'F5 ESTUDIANTES PREVENCIÓN'!K514</f>
        <v>0</v>
      </c>
      <c r="F521" s="1504">
        <f>'F5 ESTUDIANTES PREVENCIÓN'!J514</f>
        <v>0</v>
      </c>
      <c r="G521" s="1513">
        <f>'F5 ESTUDIANTES PREVENCIÓN'!L514</f>
        <v>0</v>
      </c>
      <c r="H521" s="1504">
        <f>'F5 ESTUDIANTES PREVENCIÓN'!M514</f>
        <v>0</v>
      </c>
      <c r="I521" s="1514">
        <f>'F5 ESTUDIANTES PREVENCIÓN'!N514</f>
        <v>0</v>
      </c>
      <c r="J521" s="1514">
        <f>'F5 ESTUDIANTES PREVENCIÓN'!O514</f>
        <v>0</v>
      </c>
      <c r="K521" s="1514">
        <f>'F5 ESTUDIANTES PREVENCIÓN'!P514</f>
        <v>0</v>
      </c>
      <c r="L521" s="1515">
        <f>'F5 ESTUDIANTES PREVENCIÓN'!Q514</f>
        <v>0</v>
      </c>
      <c r="M521" s="1511">
        <f>'F5 ESTUDIANTES PREVENCIÓN'!R514</f>
        <v>0</v>
      </c>
      <c r="N521" s="1504">
        <f>'F5 ESTUDIANTES PREVENCIÓN'!T514</f>
        <v>0</v>
      </c>
      <c r="O521" s="1504">
        <f>'F5 ESTUDIANTES PREVENCIÓN'!U514</f>
        <v>0</v>
      </c>
      <c r="P521" s="1504">
        <f>'F5 ESTUDIANTES PREVENCIÓN'!V514</f>
        <v>0</v>
      </c>
      <c r="Q521" s="1504">
        <f>'F5 ESTUDIANTES PREVENCIÓN'!AU514</f>
        <v>0</v>
      </c>
      <c r="R521" s="1516"/>
      <c r="S521" s="1517"/>
      <c r="T521" s="1516"/>
      <c r="U521" s="1518"/>
      <c r="V521" s="1516"/>
      <c r="W521" s="1516"/>
      <c r="X521" s="1516"/>
      <c r="Y521" s="1516"/>
      <c r="Z521" s="1516"/>
      <c r="AA521" s="1516"/>
      <c r="AB521" s="1516"/>
      <c r="AC521" s="1516"/>
      <c r="AD521" s="1516"/>
      <c r="AE521" s="1516"/>
      <c r="AF521" s="1516"/>
      <c r="AG521" s="1516"/>
      <c r="AH521" s="1516"/>
      <c r="AI521" s="1516"/>
      <c r="AJ521" s="1516"/>
      <c r="AK521" s="1516"/>
      <c r="AL521" s="1516"/>
      <c r="AM521" s="1516"/>
      <c r="AN521" s="1516"/>
      <c r="AO521" s="1519">
        <f t="shared" si="64"/>
        <v>0</v>
      </c>
      <c r="AP521" s="1519">
        <f t="shared" si="69"/>
        <v>0</v>
      </c>
      <c r="AQ521" s="1520" t="str">
        <f t="shared" si="65"/>
        <v/>
      </c>
      <c r="AR521" s="1519">
        <f t="shared" si="66"/>
        <v>0</v>
      </c>
      <c r="AS521" s="1519">
        <f t="shared" si="70"/>
        <v>0</v>
      </c>
      <c r="AT521" s="1520" t="str">
        <f t="shared" si="67"/>
        <v/>
      </c>
      <c r="AU521" s="1519">
        <f t="shared" si="71"/>
        <v>0</v>
      </c>
      <c r="AV521" s="1519">
        <f t="shared" si="72"/>
        <v>0</v>
      </c>
      <c r="AW521" s="1520" t="str">
        <f t="shared" si="68"/>
        <v/>
      </c>
      <c r="AX521" s="1521"/>
      <c r="BC521" s="417"/>
      <c r="BD521" s="417"/>
      <c r="BE521" s="417"/>
      <c r="BF521" s="417"/>
      <c r="BG521" s="417"/>
      <c r="BH521" s="417"/>
      <c r="BI521" s="417"/>
      <c r="BJ521" s="417"/>
    </row>
    <row r="522" spans="1:62" s="418" customFormat="1" ht="13.5" hidden="1" customHeight="1">
      <c r="A522" s="1504">
        <f>'F5 ESTUDIANTES PREVENCIÓN'!D515</f>
        <v>0</v>
      </c>
      <c r="B522" s="1504">
        <f>'F5 ESTUDIANTES PREVENCIÓN'!A515</f>
        <v>0</v>
      </c>
      <c r="C522" s="1511">
        <f>'F5 ESTUDIANTES PREVENCIÓN'!F515</f>
        <v>0</v>
      </c>
      <c r="D522" s="1512">
        <f>'F5 ESTUDIANTES PREVENCIÓN'!G515</f>
        <v>0</v>
      </c>
      <c r="E522" s="1504">
        <f>'F5 ESTUDIANTES PREVENCIÓN'!K515</f>
        <v>0</v>
      </c>
      <c r="F522" s="1504">
        <f>'F5 ESTUDIANTES PREVENCIÓN'!J515</f>
        <v>0</v>
      </c>
      <c r="G522" s="1513">
        <f>'F5 ESTUDIANTES PREVENCIÓN'!L515</f>
        <v>0</v>
      </c>
      <c r="H522" s="1504">
        <f>'F5 ESTUDIANTES PREVENCIÓN'!M515</f>
        <v>0</v>
      </c>
      <c r="I522" s="1514">
        <f>'F5 ESTUDIANTES PREVENCIÓN'!N515</f>
        <v>0</v>
      </c>
      <c r="J522" s="1514">
        <f>'F5 ESTUDIANTES PREVENCIÓN'!O515</f>
        <v>0</v>
      </c>
      <c r="K522" s="1514">
        <f>'F5 ESTUDIANTES PREVENCIÓN'!P515</f>
        <v>0</v>
      </c>
      <c r="L522" s="1515">
        <f>'F5 ESTUDIANTES PREVENCIÓN'!Q515</f>
        <v>0</v>
      </c>
      <c r="M522" s="1511">
        <f>'F5 ESTUDIANTES PREVENCIÓN'!R515</f>
        <v>0</v>
      </c>
      <c r="N522" s="1504">
        <f>'F5 ESTUDIANTES PREVENCIÓN'!T515</f>
        <v>0</v>
      </c>
      <c r="O522" s="1504">
        <f>'F5 ESTUDIANTES PREVENCIÓN'!U515</f>
        <v>0</v>
      </c>
      <c r="P522" s="1504">
        <f>'F5 ESTUDIANTES PREVENCIÓN'!V515</f>
        <v>0</v>
      </c>
      <c r="Q522" s="1504">
        <f>'F5 ESTUDIANTES PREVENCIÓN'!AU515</f>
        <v>0</v>
      </c>
      <c r="R522" s="1516"/>
      <c r="S522" s="1517"/>
      <c r="T522" s="1516"/>
      <c r="U522" s="1518"/>
      <c r="V522" s="1516"/>
      <c r="W522" s="1516"/>
      <c r="X522" s="1516"/>
      <c r="Y522" s="1516"/>
      <c r="Z522" s="1516"/>
      <c r="AA522" s="1516"/>
      <c r="AB522" s="1516"/>
      <c r="AC522" s="1516"/>
      <c r="AD522" s="1516"/>
      <c r="AE522" s="1516"/>
      <c r="AF522" s="1516"/>
      <c r="AG522" s="1516"/>
      <c r="AH522" s="1516"/>
      <c r="AI522" s="1516"/>
      <c r="AJ522" s="1516"/>
      <c r="AK522" s="1516"/>
      <c r="AL522" s="1516"/>
      <c r="AM522" s="1516"/>
      <c r="AN522" s="1516"/>
      <c r="AO522" s="1519">
        <f t="shared" si="64"/>
        <v>0</v>
      </c>
      <c r="AP522" s="1519">
        <f t="shared" si="69"/>
        <v>0</v>
      </c>
      <c r="AQ522" s="1520" t="str">
        <f t="shared" si="65"/>
        <v/>
      </c>
      <c r="AR522" s="1519">
        <f t="shared" si="66"/>
        <v>0</v>
      </c>
      <c r="AS522" s="1519">
        <f t="shared" si="70"/>
        <v>0</v>
      </c>
      <c r="AT522" s="1520" t="str">
        <f t="shared" si="67"/>
        <v/>
      </c>
      <c r="AU522" s="1519">
        <f t="shared" si="71"/>
        <v>0</v>
      </c>
      <c r="AV522" s="1519">
        <f t="shared" si="72"/>
        <v>0</v>
      </c>
      <c r="AW522" s="1520" t="str">
        <f t="shared" si="68"/>
        <v/>
      </c>
      <c r="AX522" s="1521"/>
      <c r="BC522" s="417"/>
      <c r="BD522" s="417"/>
      <c r="BE522" s="417"/>
      <c r="BF522" s="417"/>
      <c r="BG522" s="417"/>
      <c r="BH522" s="417"/>
      <c r="BI522" s="417"/>
      <c r="BJ522" s="417"/>
    </row>
    <row r="523" spans="1:62" s="418" customFormat="1" ht="13.5" hidden="1" customHeight="1">
      <c r="A523" s="1504">
        <f>'F5 ESTUDIANTES PREVENCIÓN'!D516</f>
        <v>0</v>
      </c>
      <c r="B523" s="1504">
        <f>'F5 ESTUDIANTES PREVENCIÓN'!A516</f>
        <v>0</v>
      </c>
      <c r="C523" s="1511">
        <f>'F5 ESTUDIANTES PREVENCIÓN'!F516</f>
        <v>0</v>
      </c>
      <c r="D523" s="1512">
        <f>'F5 ESTUDIANTES PREVENCIÓN'!G516</f>
        <v>0</v>
      </c>
      <c r="E523" s="1504">
        <f>'F5 ESTUDIANTES PREVENCIÓN'!K516</f>
        <v>0</v>
      </c>
      <c r="F523" s="1504">
        <f>'F5 ESTUDIANTES PREVENCIÓN'!J516</f>
        <v>0</v>
      </c>
      <c r="G523" s="1513">
        <f>'F5 ESTUDIANTES PREVENCIÓN'!L516</f>
        <v>0</v>
      </c>
      <c r="H523" s="1504">
        <f>'F5 ESTUDIANTES PREVENCIÓN'!M516</f>
        <v>0</v>
      </c>
      <c r="I523" s="1514">
        <f>'F5 ESTUDIANTES PREVENCIÓN'!N516</f>
        <v>0</v>
      </c>
      <c r="J523" s="1514">
        <f>'F5 ESTUDIANTES PREVENCIÓN'!O516</f>
        <v>0</v>
      </c>
      <c r="K523" s="1514">
        <f>'F5 ESTUDIANTES PREVENCIÓN'!P516</f>
        <v>0</v>
      </c>
      <c r="L523" s="1515">
        <f>'F5 ESTUDIANTES PREVENCIÓN'!Q516</f>
        <v>0</v>
      </c>
      <c r="M523" s="1511">
        <f>'F5 ESTUDIANTES PREVENCIÓN'!R516</f>
        <v>0</v>
      </c>
      <c r="N523" s="1504">
        <f>'F5 ESTUDIANTES PREVENCIÓN'!T516</f>
        <v>0</v>
      </c>
      <c r="O523" s="1504">
        <f>'F5 ESTUDIANTES PREVENCIÓN'!U516</f>
        <v>0</v>
      </c>
      <c r="P523" s="1504">
        <f>'F5 ESTUDIANTES PREVENCIÓN'!V516</f>
        <v>0</v>
      </c>
      <c r="Q523" s="1504">
        <f>'F5 ESTUDIANTES PREVENCIÓN'!AU516</f>
        <v>0</v>
      </c>
      <c r="R523" s="1516"/>
      <c r="S523" s="1517"/>
      <c r="T523" s="1516"/>
      <c r="U523" s="1518"/>
      <c r="V523" s="1516"/>
      <c r="W523" s="1516"/>
      <c r="X523" s="1516"/>
      <c r="Y523" s="1516"/>
      <c r="Z523" s="1516"/>
      <c r="AA523" s="1516"/>
      <c r="AB523" s="1516"/>
      <c r="AC523" s="1516"/>
      <c r="AD523" s="1516"/>
      <c r="AE523" s="1516"/>
      <c r="AF523" s="1516"/>
      <c r="AG523" s="1516"/>
      <c r="AH523" s="1516"/>
      <c r="AI523" s="1516"/>
      <c r="AJ523" s="1516"/>
      <c r="AK523" s="1516"/>
      <c r="AL523" s="1516"/>
      <c r="AM523" s="1516"/>
      <c r="AN523" s="1516"/>
      <c r="AO523" s="1519">
        <f t="shared" ref="AO523:AO586" si="73">+COUNTA(X523:Y523)</f>
        <v>0</v>
      </c>
      <c r="AP523" s="1519">
        <f t="shared" si="69"/>
        <v>0</v>
      </c>
      <c r="AQ523" s="1520" t="str">
        <f t="shared" ref="AQ523:AQ586" si="74">+IF(ISERROR(AP523/AO523),"",AP523/AO523)</f>
        <v/>
      </c>
      <c r="AR523" s="1519">
        <f t="shared" ref="AR523:AR586" si="75">+COUNTA(Z523:AB523)</f>
        <v>0</v>
      </c>
      <c r="AS523" s="1519">
        <f t="shared" si="70"/>
        <v>0</v>
      </c>
      <c r="AT523" s="1520" t="str">
        <f t="shared" ref="AT523:AT586" si="76">+IF(ISERROR(AS523/AR523),"",AS523/AR523)</f>
        <v/>
      </c>
      <c r="AU523" s="1519">
        <f t="shared" si="71"/>
        <v>0</v>
      </c>
      <c r="AV523" s="1519">
        <f t="shared" si="72"/>
        <v>0</v>
      </c>
      <c r="AW523" s="1520" t="str">
        <f t="shared" ref="AW523:AW586" si="77">+IF(ISERROR(AV523/AU523),"",AV523/AU523)</f>
        <v/>
      </c>
      <c r="AX523" s="1521"/>
      <c r="BC523" s="417"/>
      <c r="BD523" s="417"/>
      <c r="BE523" s="417"/>
      <c r="BF523" s="417"/>
      <c r="BG523" s="417"/>
      <c r="BH523" s="417"/>
      <c r="BI523" s="417"/>
      <c r="BJ523" s="417"/>
    </row>
    <row r="524" spans="1:62" s="418" customFormat="1" ht="13.5" hidden="1" customHeight="1">
      <c r="A524" s="1504">
        <f>'F5 ESTUDIANTES PREVENCIÓN'!D517</f>
        <v>0</v>
      </c>
      <c r="B524" s="1504">
        <f>'F5 ESTUDIANTES PREVENCIÓN'!A517</f>
        <v>0</v>
      </c>
      <c r="C524" s="1511">
        <f>'F5 ESTUDIANTES PREVENCIÓN'!F517</f>
        <v>0</v>
      </c>
      <c r="D524" s="1512">
        <f>'F5 ESTUDIANTES PREVENCIÓN'!G517</f>
        <v>0</v>
      </c>
      <c r="E524" s="1504">
        <f>'F5 ESTUDIANTES PREVENCIÓN'!K517</f>
        <v>0</v>
      </c>
      <c r="F524" s="1504">
        <f>'F5 ESTUDIANTES PREVENCIÓN'!J517</f>
        <v>0</v>
      </c>
      <c r="G524" s="1513">
        <f>'F5 ESTUDIANTES PREVENCIÓN'!L517</f>
        <v>0</v>
      </c>
      <c r="H524" s="1504">
        <f>'F5 ESTUDIANTES PREVENCIÓN'!M517</f>
        <v>0</v>
      </c>
      <c r="I524" s="1514">
        <f>'F5 ESTUDIANTES PREVENCIÓN'!N517</f>
        <v>0</v>
      </c>
      <c r="J524" s="1514">
        <f>'F5 ESTUDIANTES PREVENCIÓN'!O517</f>
        <v>0</v>
      </c>
      <c r="K524" s="1514">
        <f>'F5 ESTUDIANTES PREVENCIÓN'!P517</f>
        <v>0</v>
      </c>
      <c r="L524" s="1515">
        <f>'F5 ESTUDIANTES PREVENCIÓN'!Q517</f>
        <v>0</v>
      </c>
      <c r="M524" s="1511">
        <f>'F5 ESTUDIANTES PREVENCIÓN'!R517</f>
        <v>0</v>
      </c>
      <c r="N524" s="1504">
        <f>'F5 ESTUDIANTES PREVENCIÓN'!T517</f>
        <v>0</v>
      </c>
      <c r="O524" s="1504">
        <f>'F5 ESTUDIANTES PREVENCIÓN'!U517</f>
        <v>0</v>
      </c>
      <c r="P524" s="1504">
        <f>'F5 ESTUDIANTES PREVENCIÓN'!V517</f>
        <v>0</v>
      </c>
      <c r="Q524" s="1504">
        <f>'F5 ESTUDIANTES PREVENCIÓN'!AU517</f>
        <v>0</v>
      </c>
      <c r="R524" s="1516"/>
      <c r="S524" s="1517"/>
      <c r="T524" s="1516"/>
      <c r="U524" s="1518"/>
      <c r="V524" s="1516"/>
      <c r="W524" s="1516"/>
      <c r="X524" s="1516"/>
      <c r="Y524" s="1516"/>
      <c r="Z524" s="1516"/>
      <c r="AA524" s="1516"/>
      <c r="AB524" s="1516"/>
      <c r="AC524" s="1516"/>
      <c r="AD524" s="1516"/>
      <c r="AE524" s="1516"/>
      <c r="AF524" s="1516"/>
      <c r="AG524" s="1516"/>
      <c r="AH524" s="1516"/>
      <c r="AI524" s="1516"/>
      <c r="AJ524" s="1516"/>
      <c r="AK524" s="1516"/>
      <c r="AL524" s="1516"/>
      <c r="AM524" s="1516"/>
      <c r="AN524" s="1516"/>
      <c r="AO524" s="1519">
        <f t="shared" si="73"/>
        <v>0</v>
      </c>
      <c r="AP524" s="1519">
        <f t="shared" si="69"/>
        <v>0</v>
      </c>
      <c r="AQ524" s="1520" t="str">
        <f t="shared" si="74"/>
        <v/>
      </c>
      <c r="AR524" s="1519">
        <f t="shared" si="75"/>
        <v>0</v>
      </c>
      <c r="AS524" s="1519">
        <f t="shared" si="70"/>
        <v>0</v>
      </c>
      <c r="AT524" s="1520" t="str">
        <f t="shared" si="76"/>
        <v/>
      </c>
      <c r="AU524" s="1519">
        <f t="shared" si="71"/>
        <v>0</v>
      </c>
      <c r="AV524" s="1519">
        <f t="shared" si="72"/>
        <v>0</v>
      </c>
      <c r="AW524" s="1520" t="str">
        <f t="shared" si="77"/>
        <v/>
      </c>
      <c r="AX524" s="1521"/>
      <c r="BC524" s="417"/>
      <c r="BD524" s="417"/>
      <c r="BE524" s="417"/>
      <c r="BF524" s="417"/>
      <c r="BG524" s="417"/>
      <c r="BH524" s="417"/>
      <c r="BI524" s="417"/>
      <c r="BJ524" s="417"/>
    </row>
    <row r="525" spans="1:62" s="418" customFormat="1" ht="13.5" hidden="1" customHeight="1">
      <c r="A525" s="1504">
        <f>'F5 ESTUDIANTES PREVENCIÓN'!D518</f>
        <v>0</v>
      </c>
      <c r="B525" s="1504">
        <f>'F5 ESTUDIANTES PREVENCIÓN'!A518</f>
        <v>0</v>
      </c>
      <c r="C525" s="1511">
        <f>'F5 ESTUDIANTES PREVENCIÓN'!F518</f>
        <v>0</v>
      </c>
      <c r="D525" s="1512">
        <f>'F5 ESTUDIANTES PREVENCIÓN'!G518</f>
        <v>0</v>
      </c>
      <c r="E525" s="1504">
        <f>'F5 ESTUDIANTES PREVENCIÓN'!K518</f>
        <v>0</v>
      </c>
      <c r="F525" s="1504">
        <f>'F5 ESTUDIANTES PREVENCIÓN'!J518</f>
        <v>0</v>
      </c>
      <c r="G525" s="1513">
        <f>'F5 ESTUDIANTES PREVENCIÓN'!L518</f>
        <v>0</v>
      </c>
      <c r="H525" s="1504">
        <f>'F5 ESTUDIANTES PREVENCIÓN'!M518</f>
        <v>0</v>
      </c>
      <c r="I525" s="1514">
        <f>'F5 ESTUDIANTES PREVENCIÓN'!N518</f>
        <v>0</v>
      </c>
      <c r="J525" s="1514">
        <f>'F5 ESTUDIANTES PREVENCIÓN'!O518</f>
        <v>0</v>
      </c>
      <c r="K525" s="1514">
        <f>'F5 ESTUDIANTES PREVENCIÓN'!P518</f>
        <v>0</v>
      </c>
      <c r="L525" s="1515">
        <f>'F5 ESTUDIANTES PREVENCIÓN'!Q518</f>
        <v>0</v>
      </c>
      <c r="M525" s="1511">
        <f>'F5 ESTUDIANTES PREVENCIÓN'!R518</f>
        <v>0</v>
      </c>
      <c r="N525" s="1504">
        <f>'F5 ESTUDIANTES PREVENCIÓN'!T518</f>
        <v>0</v>
      </c>
      <c r="O525" s="1504">
        <f>'F5 ESTUDIANTES PREVENCIÓN'!U518</f>
        <v>0</v>
      </c>
      <c r="P525" s="1504">
        <f>'F5 ESTUDIANTES PREVENCIÓN'!V518</f>
        <v>0</v>
      </c>
      <c r="Q525" s="1504">
        <f>'F5 ESTUDIANTES PREVENCIÓN'!AU518</f>
        <v>0</v>
      </c>
      <c r="R525" s="1516"/>
      <c r="S525" s="1517"/>
      <c r="T525" s="1516"/>
      <c r="U525" s="1518"/>
      <c r="V525" s="1516"/>
      <c r="W525" s="1516"/>
      <c r="X525" s="1516"/>
      <c r="Y525" s="1516"/>
      <c r="Z525" s="1516"/>
      <c r="AA525" s="1516"/>
      <c r="AB525" s="1516"/>
      <c r="AC525" s="1516"/>
      <c r="AD525" s="1516"/>
      <c r="AE525" s="1516"/>
      <c r="AF525" s="1516"/>
      <c r="AG525" s="1516"/>
      <c r="AH525" s="1516"/>
      <c r="AI525" s="1516"/>
      <c r="AJ525" s="1516"/>
      <c r="AK525" s="1516"/>
      <c r="AL525" s="1516"/>
      <c r="AM525" s="1516"/>
      <c r="AN525" s="1516"/>
      <c r="AO525" s="1519">
        <f t="shared" si="73"/>
        <v>0</v>
      </c>
      <c r="AP525" s="1519">
        <f t="shared" si="69"/>
        <v>0</v>
      </c>
      <c r="AQ525" s="1520" t="str">
        <f t="shared" si="74"/>
        <v/>
      </c>
      <c r="AR525" s="1519">
        <f t="shared" si="75"/>
        <v>0</v>
      </c>
      <c r="AS525" s="1519">
        <f t="shared" si="70"/>
        <v>0</v>
      </c>
      <c r="AT525" s="1520" t="str">
        <f t="shared" si="76"/>
        <v/>
      </c>
      <c r="AU525" s="1519">
        <f t="shared" si="71"/>
        <v>0</v>
      </c>
      <c r="AV525" s="1519">
        <f t="shared" si="72"/>
        <v>0</v>
      </c>
      <c r="AW525" s="1520" t="str">
        <f t="shared" si="77"/>
        <v/>
      </c>
      <c r="AX525" s="1521"/>
      <c r="BC525" s="417"/>
      <c r="BD525" s="417"/>
      <c r="BE525" s="417"/>
      <c r="BF525" s="417"/>
      <c r="BG525" s="417"/>
      <c r="BH525" s="417"/>
      <c r="BI525" s="417"/>
      <c r="BJ525" s="417"/>
    </row>
    <row r="526" spans="1:62" s="418" customFormat="1" ht="13.5" hidden="1" customHeight="1">
      <c r="A526" s="1504">
        <f>'F5 ESTUDIANTES PREVENCIÓN'!D519</f>
        <v>0</v>
      </c>
      <c r="B526" s="1504">
        <f>'F5 ESTUDIANTES PREVENCIÓN'!A519</f>
        <v>0</v>
      </c>
      <c r="C526" s="1511">
        <f>'F5 ESTUDIANTES PREVENCIÓN'!F519</f>
        <v>0</v>
      </c>
      <c r="D526" s="1512">
        <f>'F5 ESTUDIANTES PREVENCIÓN'!G519</f>
        <v>0</v>
      </c>
      <c r="E526" s="1504">
        <f>'F5 ESTUDIANTES PREVENCIÓN'!K519</f>
        <v>0</v>
      </c>
      <c r="F526" s="1504">
        <f>'F5 ESTUDIANTES PREVENCIÓN'!J519</f>
        <v>0</v>
      </c>
      <c r="G526" s="1513">
        <f>'F5 ESTUDIANTES PREVENCIÓN'!L519</f>
        <v>0</v>
      </c>
      <c r="H526" s="1504">
        <f>'F5 ESTUDIANTES PREVENCIÓN'!M519</f>
        <v>0</v>
      </c>
      <c r="I526" s="1514">
        <f>'F5 ESTUDIANTES PREVENCIÓN'!N519</f>
        <v>0</v>
      </c>
      <c r="J526" s="1514">
        <f>'F5 ESTUDIANTES PREVENCIÓN'!O519</f>
        <v>0</v>
      </c>
      <c r="K526" s="1514">
        <f>'F5 ESTUDIANTES PREVENCIÓN'!P519</f>
        <v>0</v>
      </c>
      <c r="L526" s="1515">
        <f>'F5 ESTUDIANTES PREVENCIÓN'!Q519</f>
        <v>0</v>
      </c>
      <c r="M526" s="1511">
        <f>'F5 ESTUDIANTES PREVENCIÓN'!R519</f>
        <v>0</v>
      </c>
      <c r="N526" s="1504">
        <f>'F5 ESTUDIANTES PREVENCIÓN'!T519</f>
        <v>0</v>
      </c>
      <c r="O526" s="1504">
        <f>'F5 ESTUDIANTES PREVENCIÓN'!U519</f>
        <v>0</v>
      </c>
      <c r="P526" s="1504">
        <f>'F5 ESTUDIANTES PREVENCIÓN'!V519</f>
        <v>0</v>
      </c>
      <c r="Q526" s="1504">
        <f>'F5 ESTUDIANTES PREVENCIÓN'!AU519</f>
        <v>0</v>
      </c>
      <c r="R526" s="1516"/>
      <c r="S526" s="1517"/>
      <c r="T526" s="1516"/>
      <c r="U526" s="1518"/>
      <c r="V526" s="1516"/>
      <c r="W526" s="1516"/>
      <c r="X526" s="1516"/>
      <c r="Y526" s="1516"/>
      <c r="Z526" s="1516"/>
      <c r="AA526" s="1516"/>
      <c r="AB526" s="1516"/>
      <c r="AC526" s="1516"/>
      <c r="AD526" s="1516"/>
      <c r="AE526" s="1516"/>
      <c r="AF526" s="1516"/>
      <c r="AG526" s="1516"/>
      <c r="AH526" s="1516"/>
      <c r="AI526" s="1516"/>
      <c r="AJ526" s="1516"/>
      <c r="AK526" s="1516"/>
      <c r="AL526" s="1516"/>
      <c r="AM526" s="1516"/>
      <c r="AN526" s="1516"/>
      <c r="AO526" s="1519">
        <f t="shared" si="73"/>
        <v>0</v>
      </c>
      <c r="AP526" s="1519">
        <f t="shared" ref="AP526:AP589" si="78">+COUNTIF($X526:$Y526,"P")</f>
        <v>0</v>
      </c>
      <c r="AQ526" s="1520" t="str">
        <f t="shared" si="74"/>
        <v/>
      </c>
      <c r="AR526" s="1519">
        <f t="shared" si="75"/>
        <v>0</v>
      </c>
      <c r="AS526" s="1519">
        <f t="shared" ref="AS526:AS589" si="79">+COUNTIF($Z526:$AB526,"P")</f>
        <v>0</v>
      </c>
      <c r="AT526" s="1520" t="str">
        <f t="shared" si="76"/>
        <v/>
      </c>
      <c r="AU526" s="1519">
        <f t="shared" ref="AU526:AU589" si="80">+COUNTA($AC526:$AL526)</f>
        <v>0</v>
      </c>
      <c r="AV526" s="1519">
        <f t="shared" ref="AV526:AV589" si="81">+COUNTIF($AC526:$AL526,"P")</f>
        <v>0</v>
      </c>
      <c r="AW526" s="1520" t="str">
        <f t="shared" si="77"/>
        <v/>
      </c>
      <c r="AX526" s="1521"/>
      <c r="BC526" s="417"/>
      <c r="BD526" s="417"/>
      <c r="BE526" s="417"/>
      <c r="BF526" s="417"/>
      <c r="BG526" s="417"/>
      <c r="BH526" s="417"/>
      <c r="BI526" s="417"/>
      <c r="BJ526" s="417"/>
    </row>
    <row r="527" spans="1:62" s="418" customFormat="1" ht="13.5" hidden="1" customHeight="1">
      <c r="A527" s="1504">
        <f>'F5 ESTUDIANTES PREVENCIÓN'!D520</f>
        <v>0</v>
      </c>
      <c r="B527" s="1504">
        <f>'F5 ESTUDIANTES PREVENCIÓN'!A520</f>
        <v>0</v>
      </c>
      <c r="C527" s="1511">
        <f>'F5 ESTUDIANTES PREVENCIÓN'!F520</f>
        <v>0</v>
      </c>
      <c r="D527" s="1512">
        <f>'F5 ESTUDIANTES PREVENCIÓN'!G520</f>
        <v>0</v>
      </c>
      <c r="E527" s="1504">
        <f>'F5 ESTUDIANTES PREVENCIÓN'!K520</f>
        <v>0</v>
      </c>
      <c r="F527" s="1504">
        <f>'F5 ESTUDIANTES PREVENCIÓN'!J520</f>
        <v>0</v>
      </c>
      <c r="G527" s="1513">
        <f>'F5 ESTUDIANTES PREVENCIÓN'!L520</f>
        <v>0</v>
      </c>
      <c r="H527" s="1504">
        <f>'F5 ESTUDIANTES PREVENCIÓN'!M520</f>
        <v>0</v>
      </c>
      <c r="I527" s="1514">
        <f>'F5 ESTUDIANTES PREVENCIÓN'!N520</f>
        <v>0</v>
      </c>
      <c r="J527" s="1514">
        <f>'F5 ESTUDIANTES PREVENCIÓN'!O520</f>
        <v>0</v>
      </c>
      <c r="K527" s="1514">
        <f>'F5 ESTUDIANTES PREVENCIÓN'!P520</f>
        <v>0</v>
      </c>
      <c r="L527" s="1515">
        <f>'F5 ESTUDIANTES PREVENCIÓN'!Q520</f>
        <v>0</v>
      </c>
      <c r="M527" s="1511">
        <f>'F5 ESTUDIANTES PREVENCIÓN'!R520</f>
        <v>0</v>
      </c>
      <c r="N527" s="1504">
        <f>'F5 ESTUDIANTES PREVENCIÓN'!T520</f>
        <v>0</v>
      </c>
      <c r="O527" s="1504">
        <f>'F5 ESTUDIANTES PREVENCIÓN'!U520</f>
        <v>0</v>
      </c>
      <c r="P527" s="1504">
        <f>'F5 ESTUDIANTES PREVENCIÓN'!V520</f>
        <v>0</v>
      </c>
      <c r="Q527" s="1504">
        <f>'F5 ESTUDIANTES PREVENCIÓN'!AU520</f>
        <v>0</v>
      </c>
      <c r="R527" s="1516"/>
      <c r="S527" s="1517"/>
      <c r="T527" s="1516"/>
      <c r="U527" s="1518"/>
      <c r="V527" s="1516"/>
      <c r="W527" s="1516"/>
      <c r="X527" s="1516"/>
      <c r="Y527" s="1516"/>
      <c r="Z527" s="1516"/>
      <c r="AA527" s="1516"/>
      <c r="AB527" s="1516"/>
      <c r="AC527" s="1516"/>
      <c r="AD527" s="1516"/>
      <c r="AE527" s="1516"/>
      <c r="AF527" s="1516"/>
      <c r="AG527" s="1516"/>
      <c r="AH527" s="1516"/>
      <c r="AI527" s="1516"/>
      <c r="AJ527" s="1516"/>
      <c r="AK527" s="1516"/>
      <c r="AL527" s="1516"/>
      <c r="AM527" s="1516"/>
      <c r="AN527" s="1516"/>
      <c r="AO527" s="1519">
        <f t="shared" si="73"/>
        <v>0</v>
      </c>
      <c r="AP527" s="1519">
        <f t="shared" si="78"/>
        <v>0</v>
      </c>
      <c r="AQ527" s="1520" t="str">
        <f t="shared" si="74"/>
        <v/>
      </c>
      <c r="AR527" s="1519">
        <f t="shared" si="75"/>
        <v>0</v>
      </c>
      <c r="AS527" s="1519">
        <f t="shared" si="79"/>
        <v>0</v>
      </c>
      <c r="AT527" s="1520" t="str">
        <f t="shared" si="76"/>
        <v/>
      </c>
      <c r="AU527" s="1519">
        <f t="shared" si="80"/>
        <v>0</v>
      </c>
      <c r="AV527" s="1519">
        <f t="shared" si="81"/>
        <v>0</v>
      </c>
      <c r="AW527" s="1520" t="str">
        <f t="shared" si="77"/>
        <v/>
      </c>
      <c r="AX527" s="1521"/>
      <c r="BC527" s="417"/>
      <c r="BD527" s="417"/>
      <c r="BE527" s="417"/>
      <c r="BF527" s="417"/>
      <c r="BG527" s="417"/>
      <c r="BH527" s="417"/>
      <c r="BI527" s="417"/>
      <c r="BJ527" s="417"/>
    </row>
    <row r="528" spans="1:62" s="418" customFormat="1" ht="13.5" hidden="1" customHeight="1">
      <c r="A528" s="1504">
        <f>'F5 ESTUDIANTES PREVENCIÓN'!D521</f>
        <v>0</v>
      </c>
      <c r="B528" s="1504">
        <f>'F5 ESTUDIANTES PREVENCIÓN'!A521</f>
        <v>0</v>
      </c>
      <c r="C528" s="1511">
        <f>'F5 ESTUDIANTES PREVENCIÓN'!F521</f>
        <v>0</v>
      </c>
      <c r="D528" s="1512">
        <f>'F5 ESTUDIANTES PREVENCIÓN'!G521</f>
        <v>0</v>
      </c>
      <c r="E528" s="1504">
        <f>'F5 ESTUDIANTES PREVENCIÓN'!K521</f>
        <v>0</v>
      </c>
      <c r="F528" s="1504">
        <f>'F5 ESTUDIANTES PREVENCIÓN'!J521</f>
        <v>0</v>
      </c>
      <c r="G528" s="1513">
        <f>'F5 ESTUDIANTES PREVENCIÓN'!L521</f>
        <v>0</v>
      </c>
      <c r="H528" s="1504">
        <f>'F5 ESTUDIANTES PREVENCIÓN'!M521</f>
        <v>0</v>
      </c>
      <c r="I528" s="1514">
        <f>'F5 ESTUDIANTES PREVENCIÓN'!N521</f>
        <v>0</v>
      </c>
      <c r="J528" s="1514">
        <f>'F5 ESTUDIANTES PREVENCIÓN'!O521</f>
        <v>0</v>
      </c>
      <c r="K528" s="1514">
        <f>'F5 ESTUDIANTES PREVENCIÓN'!P521</f>
        <v>0</v>
      </c>
      <c r="L528" s="1515">
        <f>'F5 ESTUDIANTES PREVENCIÓN'!Q521</f>
        <v>0</v>
      </c>
      <c r="M528" s="1511">
        <f>'F5 ESTUDIANTES PREVENCIÓN'!R521</f>
        <v>0</v>
      </c>
      <c r="N528" s="1504">
        <f>'F5 ESTUDIANTES PREVENCIÓN'!T521</f>
        <v>0</v>
      </c>
      <c r="O528" s="1504">
        <f>'F5 ESTUDIANTES PREVENCIÓN'!U521</f>
        <v>0</v>
      </c>
      <c r="P528" s="1504">
        <f>'F5 ESTUDIANTES PREVENCIÓN'!V521</f>
        <v>0</v>
      </c>
      <c r="Q528" s="1504">
        <f>'F5 ESTUDIANTES PREVENCIÓN'!AU521</f>
        <v>0</v>
      </c>
      <c r="R528" s="1516"/>
      <c r="S528" s="1517"/>
      <c r="T528" s="1516"/>
      <c r="U528" s="1518"/>
      <c r="V528" s="1516"/>
      <c r="W528" s="1516"/>
      <c r="X528" s="1516"/>
      <c r="Y528" s="1516"/>
      <c r="Z528" s="1516"/>
      <c r="AA528" s="1516"/>
      <c r="AB528" s="1516"/>
      <c r="AC528" s="1516"/>
      <c r="AD528" s="1516"/>
      <c r="AE528" s="1516"/>
      <c r="AF528" s="1516"/>
      <c r="AG528" s="1516"/>
      <c r="AH528" s="1516"/>
      <c r="AI528" s="1516"/>
      <c r="AJ528" s="1516"/>
      <c r="AK528" s="1516"/>
      <c r="AL528" s="1516"/>
      <c r="AM528" s="1516"/>
      <c r="AN528" s="1516"/>
      <c r="AO528" s="1519">
        <f t="shared" si="73"/>
        <v>0</v>
      </c>
      <c r="AP528" s="1519">
        <f t="shared" si="78"/>
        <v>0</v>
      </c>
      <c r="AQ528" s="1520" t="str">
        <f t="shared" si="74"/>
        <v/>
      </c>
      <c r="AR528" s="1519">
        <f t="shared" si="75"/>
        <v>0</v>
      </c>
      <c r="AS528" s="1519">
        <f t="shared" si="79"/>
        <v>0</v>
      </c>
      <c r="AT528" s="1520" t="str">
        <f t="shared" si="76"/>
        <v/>
      </c>
      <c r="AU528" s="1519">
        <f t="shared" si="80"/>
        <v>0</v>
      </c>
      <c r="AV528" s="1519">
        <f t="shared" si="81"/>
        <v>0</v>
      </c>
      <c r="AW528" s="1520" t="str">
        <f t="shared" si="77"/>
        <v/>
      </c>
      <c r="AX528" s="1521"/>
      <c r="BC528" s="417"/>
      <c r="BD528" s="417"/>
      <c r="BE528" s="417"/>
      <c r="BF528" s="417"/>
      <c r="BG528" s="417"/>
      <c r="BH528" s="417"/>
      <c r="BI528" s="417"/>
      <c r="BJ528" s="417"/>
    </row>
    <row r="529" spans="1:62" s="418" customFormat="1" ht="13.5" hidden="1" customHeight="1">
      <c r="A529" s="1504">
        <f>'F5 ESTUDIANTES PREVENCIÓN'!D522</f>
        <v>0</v>
      </c>
      <c r="B529" s="1504">
        <f>'F5 ESTUDIANTES PREVENCIÓN'!A522</f>
        <v>0</v>
      </c>
      <c r="C529" s="1511">
        <f>'F5 ESTUDIANTES PREVENCIÓN'!F522</f>
        <v>0</v>
      </c>
      <c r="D529" s="1512">
        <f>'F5 ESTUDIANTES PREVENCIÓN'!G522</f>
        <v>0</v>
      </c>
      <c r="E529" s="1504">
        <f>'F5 ESTUDIANTES PREVENCIÓN'!K522</f>
        <v>0</v>
      </c>
      <c r="F529" s="1504">
        <f>'F5 ESTUDIANTES PREVENCIÓN'!J522</f>
        <v>0</v>
      </c>
      <c r="G529" s="1513">
        <f>'F5 ESTUDIANTES PREVENCIÓN'!L522</f>
        <v>0</v>
      </c>
      <c r="H529" s="1504">
        <f>'F5 ESTUDIANTES PREVENCIÓN'!M522</f>
        <v>0</v>
      </c>
      <c r="I529" s="1514">
        <f>'F5 ESTUDIANTES PREVENCIÓN'!N522</f>
        <v>0</v>
      </c>
      <c r="J529" s="1514">
        <f>'F5 ESTUDIANTES PREVENCIÓN'!O522</f>
        <v>0</v>
      </c>
      <c r="K529" s="1514">
        <f>'F5 ESTUDIANTES PREVENCIÓN'!P522</f>
        <v>0</v>
      </c>
      <c r="L529" s="1515">
        <f>'F5 ESTUDIANTES PREVENCIÓN'!Q522</f>
        <v>0</v>
      </c>
      <c r="M529" s="1511">
        <f>'F5 ESTUDIANTES PREVENCIÓN'!R522</f>
        <v>0</v>
      </c>
      <c r="N529" s="1504">
        <f>'F5 ESTUDIANTES PREVENCIÓN'!T522</f>
        <v>0</v>
      </c>
      <c r="O529" s="1504">
        <f>'F5 ESTUDIANTES PREVENCIÓN'!U522</f>
        <v>0</v>
      </c>
      <c r="P529" s="1504">
        <f>'F5 ESTUDIANTES PREVENCIÓN'!V522</f>
        <v>0</v>
      </c>
      <c r="Q529" s="1504">
        <f>'F5 ESTUDIANTES PREVENCIÓN'!AU522</f>
        <v>0</v>
      </c>
      <c r="R529" s="1516"/>
      <c r="S529" s="1517"/>
      <c r="T529" s="1516"/>
      <c r="U529" s="1518"/>
      <c r="V529" s="1516"/>
      <c r="W529" s="1516"/>
      <c r="X529" s="1516"/>
      <c r="Y529" s="1516"/>
      <c r="Z529" s="1516"/>
      <c r="AA529" s="1516"/>
      <c r="AB529" s="1516"/>
      <c r="AC529" s="1516"/>
      <c r="AD529" s="1516"/>
      <c r="AE529" s="1516"/>
      <c r="AF529" s="1516"/>
      <c r="AG529" s="1516"/>
      <c r="AH529" s="1516"/>
      <c r="AI529" s="1516"/>
      <c r="AJ529" s="1516"/>
      <c r="AK529" s="1516"/>
      <c r="AL529" s="1516"/>
      <c r="AM529" s="1516"/>
      <c r="AN529" s="1516"/>
      <c r="AO529" s="1519">
        <f t="shared" si="73"/>
        <v>0</v>
      </c>
      <c r="AP529" s="1519">
        <f t="shared" si="78"/>
        <v>0</v>
      </c>
      <c r="AQ529" s="1520" t="str">
        <f t="shared" si="74"/>
        <v/>
      </c>
      <c r="AR529" s="1519">
        <f t="shared" si="75"/>
        <v>0</v>
      </c>
      <c r="AS529" s="1519">
        <f t="shared" si="79"/>
        <v>0</v>
      </c>
      <c r="AT529" s="1520" t="str">
        <f t="shared" si="76"/>
        <v/>
      </c>
      <c r="AU529" s="1519">
        <f t="shared" si="80"/>
        <v>0</v>
      </c>
      <c r="AV529" s="1519">
        <f t="shared" si="81"/>
        <v>0</v>
      </c>
      <c r="AW529" s="1520" t="str">
        <f t="shared" si="77"/>
        <v/>
      </c>
      <c r="AX529" s="1521"/>
      <c r="BC529" s="417"/>
      <c r="BD529" s="417"/>
      <c r="BE529" s="417"/>
      <c r="BF529" s="417"/>
      <c r="BG529" s="417"/>
      <c r="BH529" s="417"/>
      <c r="BI529" s="417"/>
      <c r="BJ529" s="417"/>
    </row>
    <row r="530" spans="1:62" s="418" customFormat="1" ht="13.5" hidden="1" customHeight="1">
      <c r="A530" s="1504">
        <f>'F5 ESTUDIANTES PREVENCIÓN'!D523</f>
        <v>0</v>
      </c>
      <c r="B530" s="1504">
        <f>'F5 ESTUDIANTES PREVENCIÓN'!A523</f>
        <v>0</v>
      </c>
      <c r="C530" s="1511">
        <f>'F5 ESTUDIANTES PREVENCIÓN'!F523</f>
        <v>0</v>
      </c>
      <c r="D530" s="1512">
        <f>'F5 ESTUDIANTES PREVENCIÓN'!G523</f>
        <v>0</v>
      </c>
      <c r="E530" s="1504">
        <f>'F5 ESTUDIANTES PREVENCIÓN'!K523</f>
        <v>0</v>
      </c>
      <c r="F530" s="1504">
        <f>'F5 ESTUDIANTES PREVENCIÓN'!J523</f>
        <v>0</v>
      </c>
      <c r="G530" s="1513">
        <f>'F5 ESTUDIANTES PREVENCIÓN'!L523</f>
        <v>0</v>
      </c>
      <c r="H530" s="1504">
        <f>'F5 ESTUDIANTES PREVENCIÓN'!M523</f>
        <v>0</v>
      </c>
      <c r="I530" s="1514">
        <f>'F5 ESTUDIANTES PREVENCIÓN'!N523</f>
        <v>0</v>
      </c>
      <c r="J530" s="1514">
        <f>'F5 ESTUDIANTES PREVENCIÓN'!O523</f>
        <v>0</v>
      </c>
      <c r="K530" s="1514">
        <f>'F5 ESTUDIANTES PREVENCIÓN'!P523</f>
        <v>0</v>
      </c>
      <c r="L530" s="1515">
        <f>'F5 ESTUDIANTES PREVENCIÓN'!Q523</f>
        <v>0</v>
      </c>
      <c r="M530" s="1511">
        <f>'F5 ESTUDIANTES PREVENCIÓN'!R523</f>
        <v>0</v>
      </c>
      <c r="N530" s="1504">
        <f>'F5 ESTUDIANTES PREVENCIÓN'!T523</f>
        <v>0</v>
      </c>
      <c r="O530" s="1504">
        <f>'F5 ESTUDIANTES PREVENCIÓN'!U523</f>
        <v>0</v>
      </c>
      <c r="P530" s="1504">
        <f>'F5 ESTUDIANTES PREVENCIÓN'!V523</f>
        <v>0</v>
      </c>
      <c r="Q530" s="1504">
        <f>'F5 ESTUDIANTES PREVENCIÓN'!AU523</f>
        <v>0</v>
      </c>
      <c r="R530" s="1516"/>
      <c r="S530" s="1517"/>
      <c r="T530" s="1516"/>
      <c r="U530" s="1518"/>
      <c r="V530" s="1516"/>
      <c r="W530" s="1516"/>
      <c r="X530" s="1516"/>
      <c r="Y530" s="1516"/>
      <c r="Z530" s="1516"/>
      <c r="AA530" s="1516"/>
      <c r="AB530" s="1516"/>
      <c r="AC530" s="1516"/>
      <c r="AD530" s="1516"/>
      <c r="AE530" s="1516"/>
      <c r="AF530" s="1516"/>
      <c r="AG530" s="1516"/>
      <c r="AH530" s="1516"/>
      <c r="AI530" s="1516"/>
      <c r="AJ530" s="1516"/>
      <c r="AK530" s="1516"/>
      <c r="AL530" s="1516"/>
      <c r="AM530" s="1516"/>
      <c r="AN530" s="1516"/>
      <c r="AO530" s="1519">
        <f t="shared" si="73"/>
        <v>0</v>
      </c>
      <c r="AP530" s="1519">
        <f t="shared" si="78"/>
        <v>0</v>
      </c>
      <c r="AQ530" s="1520" t="str">
        <f t="shared" si="74"/>
        <v/>
      </c>
      <c r="AR530" s="1519">
        <f t="shared" si="75"/>
        <v>0</v>
      </c>
      <c r="AS530" s="1519">
        <f t="shared" si="79"/>
        <v>0</v>
      </c>
      <c r="AT530" s="1520" t="str">
        <f t="shared" si="76"/>
        <v/>
      </c>
      <c r="AU530" s="1519">
        <f t="shared" si="80"/>
        <v>0</v>
      </c>
      <c r="AV530" s="1519">
        <f t="shared" si="81"/>
        <v>0</v>
      </c>
      <c r="AW530" s="1520" t="str">
        <f t="shared" si="77"/>
        <v/>
      </c>
      <c r="AX530" s="1521"/>
      <c r="BC530" s="417"/>
      <c r="BD530" s="417"/>
      <c r="BE530" s="417"/>
      <c r="BF530" s="417"/>
      <c r="BG530" s="417"/>
      <c r="BH530" s="417"/>
      <c r="BI530" s="417"/>
      <c r="BJ530" s="417"/>
    </row>
    <row r="531" spans="1:62" s="418" customFormat="1" ht="13.5" hidden="1" customHeight="1">
      <c r="A531" s="1504">
        <f>'F5 ESTUDIANTES PREVENCIÓN'!D524</f>
        <v>0</v>
      </c>
      <c r="B531" s="1504">
        <f>'F5 ESTUDIANTES PREVENCIÓN'!A524</f>
        <v>0</v>
      </c>
      <c r="C531" s="1511">
        <f>'F5 ESTUDIANTES PREVENCIÓN'!F524</f>
        <v>0</v>
      </c>
      <c r="D531" s="1512">
        <f>'F5 ESTUDIANTES PREVENCIÓN'!G524</f>
        <v>0</v>
      </c>
      <c r="E531" s="1504">
        <f>'F5 ESTUDIANTES PREVENCIÓN'!K524</f>
        <v>0</v>
      </c>
      <c r="F531" s="1504">
        <f>'F5 ESTUDIANTES PREVENCIÓN'!J524</f>
        <v>0</v>
      </c>
      <c r="G531" s="1513">
        <f>'F5 ESTUDIANTES PREVENCIÓN'!L524</f>
        <v>0</v>
      </c>
      <c r="H531" s="1504">
        <f>'F5 ESTUDIANTES PREVENCIÓN'!M524</f>
        <v>0</v>
      </c>
      <c r="I531" s="1514">
        <f>'F5 ESTUDIANTES PREVENCIÓN'!N524</f>
        <v>0</v>
      </c>
      <c r="J531" s="1514">
        <f>'F5 ESTUDIANTES PREVENCIÓN'!O524</f>
        <v>0</v>
      </c>
      <c r="K531" s="1514">
        <f>'F5 ESTUDIANTES PREVENCIÓN'!P524</f>
        <v>0</v>
      </c>
      <c r="L531" s="1515">
        <f>'F5 ESTUDIANTES PREVENCIÓN'!Q524</f>
        <v>0</v>
      </c>
      <c r="M531" s="1511">
        <f>'F5 ESTUDIANTES PREVENCIÓN'!R524</f>
        <v>0</v>
      </c>
      <c r="N531" s="1504">
        <f>'F5 ESTUDIANTES PREVENCIÓN'!T524</f>
        <v>0</v>
      </c>
      <c r="O531" s="1504">
        <f>'F5 ESTUDIANTES PREVENCIÓN'!U524</f>
        <v>0</v>
      </c>
      <c r="P531" s="1504">
        <f>'F5 ESTUDIANTES PREVENCIÓN'!V524</f>
        <v>0</v>
      </c>
      <c r="Q531" s="1504">
        <f>'F5 ESTUDIANTES PREVENCIÓN'!AU524</f>
        <v>0</v>
      </c>
      <c r="R531" s="1516"/>
      <c r="S531" s="1517"/>
      <c r="T531" s="1516"/>
      <c r="U531" s="1518"/>
      <c r="V531" s="1516"/>
      <c r="W531" s="1516"/>
      <c r="X531" s="1516"/>
      <c r="Y531" s="1516"/>
      <c r="Z531" s="1516"/>
      <c r="AA531" s="1516"/>
      <c r="AB531" s="1516"/>
      <c r="AC531" s="1516"/>
      <c r="AD531" s="1516"/>
      <c r="AE531" s="1516"/>
      <c r="AF531" s="1516"/>
      <c r="AG531" s="1516"/>
      <c r="AH531" s="1516"/>
      <c r="AI531" s="1516"/>
      <c r="AJ531" s="1516"/>
      <c r="AK531" s="1516"/>
      <c r="AL531" s="1516"/>
      <c r="AM531" s="1516"/>
      <c r="AN531" s="1516"/>
      <c r="AO531" s="1519">
        <f t="shared" si="73"/>
        <v>0</v>
      </c>
      <c r="AP531" s="1519">
        <f t="shared" si="78"/>
        <v>0</v>
      </c>
      <c r="AQ531" s="1520" t="str">
        <f t="shared" si="74"/>
        <v/>
      </c>
      <c r="AR531" s="1519">
        <f t="shared" si="75"/>
        <v>0</v>
      </c>
      <c r="AS531" s="1519">
        <f t="shared" si="79"/>
        <v>0</v>
      </c>
      <c r="AT531" s="1520" t="str">
        <f t="shared" si="76"/>
        <v/>
      </c>
      <c r="AU531" s="1519">
        <f t="shared" si="80"/>
        <v>0</v>
      </c>
      <c r="AV531" s="1519">
        <f t="shared" si="81"/>
        <v>0</v>
      </c>
      <c r="AW531" s="1520" t="str">
        <f t="shared" si="77"/>
        <v/>
      </c>
      <c r="AX531" s="1521"/>
      <c r="BC531" s="417"/>
      <c r="BD531" s="417"/>
      <c r="BE531" s="417"/>
      <c r="BF531" s="417"/>
      <c r="BG531" s="417"/>
      <c r="BH531" s="417"/>
      <c r="BI531" s="417"/>
      <c r="BJ531" s="417"/>
    </row>
    <row r="532" spans="1:62" s="418" customFormat="1" ht="13.5" hidden="1" customHeight="1">
      <c r="A532" s="1504">
        <f>'F5 ESTUDIANTES PREVENCIÓN'!D525</f>
        <v>0</v>
      </c>
      <c r="B532" s="1504">
        <f>'F5 ESTUDIANTES PREVENCIÓN'!A525</f>
        <v>0</v>
      </c>
      <c r="C532" s="1511">
        <f>'F5 ESTUDIANTES PREVENCIÓN'!F525</f>
        <v>0</v>
      </c>
      <c r="D532" s="1512">
        <f>'F5 ESTUDIANTES PREVENCIÓN'!G525</f>
        <v>0</v>
      </c>
      <c r="E532" s="1504">
        <f>'F5 ESTUDIANTES PREVENCIÓN'!K525</f>
        <v>0</v>
      </c>
      <c r="F532" s="1504">
        <f>'F5 ESTUDIANTES PREVENCIÓN'!J525</f>
        <v>0</v>
      </c>
      <c r="G532" s="1513">
        <f>'F5 ESTUDIANTES PREVENCIÓN'!L525</f>
        <v>0</v>
      </c>
      <c r="H532" s="1504">
        <f>'F5 ESTUDIANTES PREVENCIÓN'!M525</f>
        <v>0</v>
      </c>
      <c r="I532" s="1514">
        <f>'F5 ESTUDIANTES PREVENCIÓN'!N525</f>
        <v>0</v>
      </c>
      <c r="J532" s="1514">
        <f>'F5 ESTUDIANTES PREVENCIÓN'!O525</f>
        <v>0</v>
      </c>
      <c r="K532" s="1514">
        <f>'F5 ESTUDIANTES PREVENCIÓN'!P525</f>
        <v>0</v>
      </c>
      <c r="L532" s="1515">
        <f>'F5 ESTUDIANTES PREVENCIÓN'!Q525</f>
        <v>0</v>
      </c>
      <c r="M532" s="1511">
        <f>'F5 ESTUDIANTES PREVENCIÓN'!R525</f>
        <v>0</v>
      </c>
      <c r="N532" s="1504">
        <f>'F5 ESTUDIANTES PREVENCIÓN'!T525</f>
        <v>0</v>
      </c>
      <c r="O532" s="1504">
        <f>'F5 ESTUDIANTES PREVENCIÓN'!U525</f>
        <v>0</v>
      </c>
      <c r="P532" s="1504">
        <f>'F5 ESTUDIANTES PREVENCIÓN'!V525</f>
        <v>0</v>
      </c>
      <c r="Q532" s="1504">
        <f>'F5 ESTUDIANTES PREVENCIÓN'!AU525</f>
        <v>0</v>
      </c>
      <c r="R532" s="1516"/>
      <c r="S532" s="1517"/>
      <c r="T532" s="1516"/>
      <c r="U532" s="1518"/>
      <c r="V532" s="1516"/>
      <c r="W532" s="1516"/>
      <c r="X532" s="1516"/>
      <c r="Y532" s="1516"/>
      <c r="Z532" s="1516"/>
      <c r="AA532" s="1516"/>
      <c r="AB532" s="1516"/>
      <c r="AC532" s="1516"/>
      <c r="AD532" s="1516"/>
      <c r="AE532" s="1516"/>
      <c r="AF532" s="1516"/>
      <c r="AG532" s="1516"/>
      <c r="AH532" s="1516"/>
      <c r="AI532" s="1516"/>
      <c r="AJ532" s="1516"/>
      <c r="AK532" s="1516"/>
      <c r="AL532" s="1516"/>
      <c r="AM532" s="1516"/>
      <c r="AN532" s="1516"/>
      <c r="AO532" s="1519">
        <f t="shared" si="73"/>
        <v>0</v>
      </c>
      <c r="AP532" s="1519">
        <f t="shared" si="78"/>
        <v>0</v>
      </c>
      <c r="AQ532" s="1520" t="str">
        <f t="shared" si="74"/>
        <v/>
      </c>
      <c r="AR532" s="1519">
        <f t="shared" si="75"/>
        <v>0</v>
      </c>
      <c r="AS532" s="1519">
        <f t="shared" si="79"/>
        <v>0</v>
      </c>
      <c r="AT532" s="1520" t="str">
        <f t="shared" si="76"/>
        <v/>
      </c>
      <c r="AU532" s="1519">
        <f t="shared" si="80"/>
        <v>0</v>
      </c>
      <c r="AV532" s="1519">
        <f t="shared" si="81"/>
        <v>0</v>
      </c>
      <c r="AW532" s="1520" t="str">
        <f t="shared" si="77"/>
        <v/>
      </c>
      <c r="AX532" s="1521"/>
      <c r="BC532" s="417"/>
      <c r="BD532" s="417"/>
      <c r="BE532" s="417"/>
      <c r="BF532" s="417"/>
      <c r="BG532" s="417"/>
      <c r="BH532" s="417"/>
      <c r="BI532" s="417"/>
      <c r="BJ532" s="417"/>
    </row>
    <row r="533" spans="1:62" s="418" customFormat="1" ht="13.5" hidden="1" customHeight="1">
      <c r="A533" s="1504">
        <f>'F5 ESTUDIANTES PREVENCIÓN'!D526</f>
        <v>0</v>
      </c>
      <c r="B533" s="1504">
        <f>'F5 ESTUDIANTES PREVENCIÓN'!A526</f>
        <v>0</v>
      </c>
      <c r="C533" s="1511">
        <f>'F5 ESTUDIANTES PREVENCIÓN'!F526</f>
        <v>0</v>
      </c>
      <c r="D533" s="1512">
        <f>'F5 ESTUDIANTES PREVENCIÓN'!G526</f>
        <v>0</v>
      </c>
      <c r="E533" s="1504">
        <f>'F5 ESTUDIANTES PREVENCIÓN'!K526</f>
        <v>0</v>
      </c>
      <c r="F533" s="1504">
        <f>'F5 ESTUDIANTES PREVENCIÓN'!J526</f>
        <v>0</v>
      </c>
      <c r="G533" s="1513">
        <f>'F5 ESTUDIANTES PREVENCIÓN'!L526</f>
        <v>0</v>
      </c>
      <c r="H533" s="1504">
        <f>'F5 ESTUDIANTES PREVENCIÓN'!M526</f>
        <v>0</v>
      </c>
      <c r="I533" s="1514">
        <f>'F5 ESTUDIANTES PREVENCIÓN'!N526</f>
        <v>0</v>
      </c>
      <c r="J533" s="1514">
        <f>'F5 ESTUDIANTES PREVENCIÓN'!O526</f>
        <v>0</v>
      </c>
      <c r="K533" s="1514">
        <f>'F5 ESTUDIANTES PREVENCIÓN'!P526</f>
        <v>0</v>
      </c>
      <c r="L533" s="1515">
        <f>'F5 ESTUDIANTES PREVENCIÓN'!Q526</f>
        <v>0</v>
      </c>
      <c r="M533" s="1511">
        <f>'F5 ESTUDIANTES PREVENCIÓN'!R526</f>
        <v>0</v>
      </c>
      <c r="N533" s="1504">
        <f>'F5 ESTUDIANTES PREVENCIÓN'!T526</f>
        <v>0</v>
      </c>
      <c r="O533" s="1504">
        <f>'F5 ESTUDIANTES PREVENCIÓN'!U526</f>
        <v>0</v>
      </c>
      <c r="P533" s="1504">
        <f>'F5 ESTUDIANTES PREVENCIÓN'!V526</f>
        <v>0</v>
      </c>
      <c r="Q533" s="1504">
        <f>'F5 ESTUDIANTES PREVENCIÓN'!AU526</f>
        <v>0</v>
      </c>
      <c r="R533" s="1516"/>
      <c r="S533" s="1517"/>
      <c r="T533" s="1516"/>
      <c r="U533" s="1518"/>
      <c r="V533" s="1516"/>
      <c r="W533" s="1516"/>
      <c r="X533" s="1516"/>
      <c r="Y533" s="1516"/>
      <c r="Z533" s="1516"/>
      <c r="AA533" s="1516"/>
      <c r="AB533" s="1516"/>
      <c r="AC533" s="1516"/>
      <c r="AD533" s="1516"/>
      <c r="AE533" s="1516"/>
      <c r="AF533" s="1516"/>
      <c r="AG533" s="1516"/>
      <c r="AH533" s="1516"/>
      <c r="AI533" s="1516"/>
      <c r="AJ533" s="1516"/>
      <c r="AK533" s="1516"/>
      <c r="AL533" s="1516"/>
      <c r="AM533" s="1516"/>
      <c r="AN533" s="1516"/>
      <c r="AO533" s="1519">
        <f t="shared" si="73"/>
        <v>0</v>
      </c>
      <c r="AP533" s="1519">
        <f t="shared" si="78"/>
        <v>0</v>
      </c>
      <c r="AQ533" s="1520" t="str">
        <f t="shared" si="74"/>
        <v/>
      </c>
      <c r="AR533" s="1519">
        <f t="shared" si="75"/>
        <v>0</v>
      </c>
      <c r="AS533" s="1519">
        <f t="shared" si="79"/>
        <v>0</v>
      </c>
      <c r="AT533" s="1520" t="str">
        <f t="shared" si="76"/>
        <v/>
      </c>
      <c r="AU533" s="1519">
        <f t="shared" si="80"/>
        <v>0</v>
      </c>
      <c r="AV533" s="1519">
        <f t="shared" si="81"/>
        <v>0</v>
      </c>
      <c r="AW533" s="1520" t="str">
        <f t="shared" si="77"/>
        <v/>
      </c>
      <c r="AX533" s="1521"/>
      <c r="BC533" s="417"/>
      <c r="BD533" s="417"/>
      <c r="BE533" s="417"/>
      <c r="BF533" s="417"/>
      <c r="BG533" s="417"/>
      <c r="BH533" s="417"/>
      <c r="BI533" s="417"/>
      <c r="BJ533" s="417"/>
    </row>
    <row r="534" spans="1:62" s="418" customFormat="1" ht="13.5" hidden="1" customHeight="1">
      <c r="A534" s="1504">
        <f>'F5 ESTUDIANTES PREVENCIÓN'!D527</f>
        <v>0</v>
      </c>
      <c r="B534" s="1504">
        <f>'F5 ESTUDIANTES PREVENCIÓN'!A527</f>
        <v>0</v>
      </c>
      <c r="C534" s="1511">
        <f>'F5 ESTUDIANTES PREVENCIÓN'!F527</f>
        <v>0</v>
      </c>
      <c r="D534" s="1512">
        <f>'F5 ESTUDIANTES PREVENCIÓN'!G527</f>
        <v>0</v>
      </c>
      <c r="E534" s="1504">
        <f>'F5 ESTUDIANTES PREVENCIÓN'!K527</f>
        <v>0</v>
      </c>
      <c r="F534" s="1504">
        <f>'F5 ESTUDIANTES PREVENCIÓN'!J527</f>
        <v>0</v>
      </c>
      <c r="G534" s="1513">
        <f>'F5 ESTUDIANTES PREVENCIÓN'!L527</f>
        <v>0</v>
      </c>
      <c r="H534" s="1504">
        <f>'F5 ESTUDIANTES PREVENCIÓN'!M527</f>
        <v>0</v>
      </c>
      <c r="I534" s="1514">
        <f>'F5 ESTUDIANTES PREVENCIÓN'!N527</f>
        <v>0</v>
      </c>
      <c r="J534" s="1514">
        <f>'F5 ESTUDIANTES PREVENCIÓN'!O527</f>
        <v>0</v>
      </c>
      <c r="K534" s="1514">
        <f>'F5 ESTUDIANTES PREVENCIÓN'!P527</f>
        <v>0</v>
      </c>
      <c r="L534" s="1515">
        <f>'F5 ESTUDIANTES PREVENCIÓN'!Q527</f>
        <v>0</v>
      </c>
      <c r="M534" s="1511">
        <f>'F5 ESTUDIANTES PREVENCIÓN'!R527</f>
        <v>0</v>
      </c>
      <c r="N534" s="1504">
        <f>'F5 ESTUDIANTES PREVENCIÓN'!T527</f>
        <v>0</v>
      </c>
      <c r="O534" s="1504">
        <f>'F5 ESTUDIANTES PREVENCIÓN'!U527</f>
        <v>0</v>
      </c>
      <c r="P534" s="1504">
        <f>'F5 ESTUDIANTES PREVENCIÓN'!V527</f>
        <v>0</v>
      </c>
      <c r="Q534" s="1504">
        <f>'F5 ESTUDIANTES PREVENCIÓN'!AU527</f>
        <v>0</v>
      </c>
      <c r="R534" s="1516"/>
      <c r="S534" s="1517"/>
      <c r="T534" s="1516"/>
      <c r="U534" s="1518"/>
      <c r="V534" s="1516"/>
      <c r="W534" s="1516"/>
      <c r="X534" s="1516"/>
      <c r="Y534" s="1516"/>
      <c r="Z534" s="1516"/>
      <c r="AA534" s="1516"/>
      <c r="AB534" s="1516"/>
      <c r="AC534" s="1516"/>
      <c r="AD534" s="1516"/>
      <c r="AE534" s="1516"/>
      <c r="AF534" s="1516"/>
      <c r="AG534" s="1516"/>
      <c r="AH534" s="1516"/>
      <c r="AI534" s="1516"/>
      <c r="AJ534" s="1516"/>
      <c r="AK534" s="1516"/>
      <c r="AL534" s="1516"/>
      <c r="AM534" s="1516"/>
      <c r="AN534" s="1516"/>
      <c r="AO534" s="1519">
        <f t="shared" si="73"/>
        <v>0</v>
      </c>
      <c r="AP534" s="1519">
        <f t="shared" si="78"/>
        <v>0</v>
      </c>
      <c r="AQ534" s="1520" t="str">
        <f t="shared" si="74"/>
        <v/>
      </c>
      <c r="AR534" s="1519">
        <f t="shared" si="75"/>
        <v>0</v>
      </c>
      <c r="AS534" s="1519">
        <f t="shared" si="79"/>
        <v>0</v>
      </c>
      <c r="AT534" s="1520" t="str">
        <f t="shared" si="76"/>
        <v/>
      </c>
      <c r="AU534" s="1519">
        <f t="shared" si="80"/>
        <v>0</v>
      </c>
      <c r="AV534" s="1519">
        <f t="shared" si="81"/>
        <v>0</v>
      </c>
      <c r="AW534" s="1520" t="str">
        <f t="shared" si="77"/>
        <v/>
      </c>
      <c r="AX534" s="1521"/>
      <c r="BC534" s="417"/>
      <c r="BD534" s="417"/>
      <c r="BE534" s="417"/>
      <c r="BF534" s="417"/>
      <c r="BG534" s="417"/>
      <c r="BH534" s="417"/>
      <c r="BI534" s="417"/>
      <c r="BJ534" s="417"/>
    </row>
    <row r="535" spans="1:62" s="418" customFormat="1" ht="13.5" hidden="1" customHeight="1">
      <c r="A535" s="1504">
        <f>'F5 ESTUDIANTES PREVENCIÓN'!D528</f>
        <v>0</v>
      </c>
      <c r="B535" s="1504">
        <f>'F5 ESTUDIANTES PREVENCIÓN'!A528</f>
        <v>0</v>
      </c>
      <c r="C535" s="1511">
        <f>'F5 ESTUDIANTES PREVENCIÓN'!F528</f>
        <v>0</v>
      </c>
      <c r="D535" s="1512">
        <f>'F5 ESTUDIANTES PREVENCIÓN'!G528</f>
        <v>0</v>
      </c>
      <c r="E535" s="1504">
        <f>'F5 ESTUDIANTES PREVENCIÓN'!K528</f>
        <v>0</v>
      </c>
      <c r="F535" s="1504">
        <f>'F5 ESTUDIANTES PREVENCIÓN'!J528</f>
        <v>0</v>
      </c>
      <c r="G535" s="1513">
        <f>'F5 ESTUDIANTES PREVENCIÓN'!L528</f>
        <v>0</v>
      </c>
      <c r="H535" s="1504">
        <f>'F5 ESTUDIANTES PREVENCIÓN'!M528</f>
        <v>0</v>
      </c>
      <c r="I535" s="1514">
        <f>'F5 ESTUDIANTES PREVENCIÓN'!N528</f>
        <v>0</v>
      </c>
      <c r="J535" s="1514">
        <f>'F5 ESTUDIANTES PREVENCIÓN'!O528</f>
        <v>0</v>
      </c>
      <c r="K535" s="1514">
        <f>'F5 ESTUDIANTES PREVENCIÓN'!P528</f>
        <v>0</v>
      </c>
      <c r="L535" s="1515">
        <f>'F5 ESTUDIANTES PREVENCIÓN'!Q528</f>
        <v>0</v>
      </c>
      <c r="M535" s="1511">
        <f>'F5 ESTUDIANTES PREVENCIÓN'!R528</f>
        <v>0</v>
      </c>
      <c r="N535" s="1504">
        <f>'F5 ESTUDIANTES PREVENCIÓN'!T528</f>
        <v>0</v>
      </c>
      <c r="O535" s="1504">
        <f>'F5 ESTUDIANTES PREVENCIÓN'!U528</f>
        <v>0</v>
      </c>
      <c r="P535" s="1504">
        <f>'F5 ESTUDIANTES PREVENCIÓN'!V528</f>
        <v>0</v>
      </c>
      <c r="Q535" s="1504">
        <f>'F5 ESTUDIANTES PREVENCIÓN'!AU528</f>
        <v>0</v>
      </c>
      <c r="R535" s="1516"/>
      <c r="S535" s="1517"/>
      <c r="T535" s="1516"/>
      <c r="U535" s="1518"/>
      <c r="V535" s="1516"/>
      <c r="W535" s="1516"/>
      <c r="X535" s="1516"/>
      <c r="Y535" s="1516"/>
      <c r="Z535" s="1516"/>
      <c r="AA535" s="1516"/>
      <c r="AB535" s="1516"/>
      <c r="AC535" s="1516"/>
      <c r="AD535" s="1516"/>
      <c r="AE535" s="1516"/>
      <c r="AF535" s="1516"/>
      <c r="AG535" s="1516"/>
      <c r="AH535" s="1516"/>
      <c r="AI535" s="1516"/>
      <c r="AJ535" s="1516"/>
      <c r="AK535" s="1516"/>
      <c r="AL535" s="1516"/>
      <c r="AM535" s="1516"/>
      <c r="AN535" s="1516"/>
      <c r="AO535" s="1519">
        <f t="shared" si="73"/>
        <v>0</v>
      </c>
      <c r="AP535" s="1519">
        <f t="shared" si="78"/>
        <v>0</v>
      </c>
      <c r="AQ535" s="1520" t="str">
        <f t="shared" si="74"/>
        <v/>
      </c>
      <c r="AR535" s="1519">
        <f t="shared" si="75"/>
        <v>0</v>
      </c>
      <c r="AS535" s="1519">
        <f t="shared" si="79"/>
        <v>0</v>
      </c>
      <c r="AT535" s="1520" t="str">
        <f t="shared" si="76"/>
        <v/>
      </c>
      <c r="AU535" s="1519">
        <f t="shared" si="80"/>
        <v>0</v>
      </c>
      <c r="AV535" s="1519">
        <f t="shared" si="81"/>
        <v>0</v>
      </c>
      <c r="AW535" s="1520" t="str">
        <f t="shared" si="77"/>
        <v/>
      </c>
      <c r="AX535" s="1521"/>
      <c r="BC535" s="417"/>
      <c r="BD535" s="417"/>
      <c r="BE535" s="417"/>
      <c r="BF535" s="417"/>
      <c r="BG535" s="417"/>
      <c r="BH535" s="417"/>
      <c r="BI535" s="417"/>
      <c r="BJ535" s="417"/>
    </row>
    <row r="536" spans="1:62" s="418" customFormat="1" ht="13.5" hidden="1" customHeight="1">
      <c r="A536" s="1504">
        <f>'F5 ESTUDIANTES PREVENCIÓN'!D529</f>
        <v>0</v>
      </c>
      <c r="B536" s="1504">
        <f>'F5 ESTUDIANTES PREVENCIÓN'!A529</f>
        <v>0</v>
      </c>
      <c r="C536" s="1511">
        <f>'F5 ESTUDIANTES PREVENCIÓN'!F529</f>
        <v>0</v>
      </c>
      <c r="D536" s="1512">
        <f>'F5 ESTUDIANTES PREVENCIÓN'!G529</f>
        <v>0</v>
      </c>
      <c r="E536" s="1504">
        <f>'F5 ESTUDIANTES PREVENCIÓN'!K529</f>
        <v>0</v>
      </c>
      <c r="F536" s="1504">
        <f>'F5 ESTUDIANTES PREVENCIÓN'!J529</f>
        <v>0</v>
      </c>
      <c r="G536" s="1513">
        <f>'F5 ESTUDIANTES PREVENCIÓN'!L529</f>
        <v>0</v>
      </c>
      <c r="H536" s="1504">
        <f>'F5 ESTUDIANTES PREVENCIÓN'!M529</f>
        <v>0</v>
      </c>
      <c r="I536" s="1514">
        <f>'F5 ESTUDIANTES PREVENCIÓN'!N529</f>
        <v>0</v>
      </c>
      <c r="J536" s="1514">
        <f>'F5 ESTUDIANTES PREVENCIÓN'!O529</f>
        <v>0</v>
      </c>
      <c r="K536" s="1514">
        <f>'F5 ESTUDIANTES PREVENCIÓN'!P529</f>
        <v>0</v>
      </c>
      <c r="L536" s="1515">
        <f>'F5 ESTUDIANTES PREVENCIÓN'!Q529</f>
        <v>0</v>
      </c>
      <c r="M536" s="1511">
        <f>'F5 ESTUDIANTES PREVENCIÓN'!R529</f>
        <v>0</v>
      </c>
      <c r="N536" s="1504">
        <f>'F5 ESTUDIANTES PREVENCIÓN'!T529</f>
        <v>0</v>
      </c>
      <c r="O536" s="1504">
        <f>'F5 ESTUDIANTES PREVENCIÓN'!U529</f>
        <v>0</v>
      </c>
      <c r="P536" s="1504">
        <f>'F5 ESTUDIANTES PREVENCIÓN'!V529</f>
        <v>0</v>
      </c>
      <c r="Q536" s="1504">
        <f>'F5 ESTUDIANTES PREVENCIÓN'!AU529</f>
        <v>0</v>
      </c>
      <c r="R536" s="1516"/>
      <c r="S536" s="1517"/>
      <c r="T536" s="1516"/>
      <c r="U536" s="1518"/>
      <c r="V536" s="1516"/>
      <c r="W536" s="1516"/>
      <c r="X536" s="1516"/>
      <c r="Y536" s="1516"/>
      <c r="Z536" s="1516"/>
      <c r="AA536" s="1516"/>
      <c r="AB536" s="1516"/>
      <c r="AC536" s="1516"/>
      <c r="AD536" s="1516"/>
      <c r="AE536" s="1516"/>
      <c r="AF536" s="1516"/>
      <c r="AG536" s="1516"/>
      <c r="AH536" s="1516"/>
      <c r="AI536" s="1516"/>
      <c r="AJ536" s="1516"/>
      <c r="AK536" s="1516"/>
      <c r="AL536" s="1516"/>
      <c r="AM536" s="1516"/>
      <c r="AN536" s="1516"/>
      <c r="AO536" s="1519">
        <f t="shared" si="73"/>
        <v>0</v>
      </c>
      <c r="AP536" s="1519">
        <f t="shared" si="78"/>
        <v>0</v>
      </c>
      <c r="AQ536" s="1520" t="str">
        <f t="shared" si="74"/>
        <v/>
      </c>
      <c r="AR536" s="1519">
        <f t="shared" si="75"/>
        <v>0</v>
      </c>
      <c r="AS536" s="1519">
        <f t="shared" si="79"/>
        <v>0</v>
      </c>
      <c r="AT536" s="1520" t="str">
        <f t="shared" si="76"/>
        <v/>
      </c>
      <c r="AU536" s="1519">
        <f t="shared" si="80"/>
        <v>0</v>
      </c>
      <c r="AV536" s="1519">
        <f t="shared" si="81"/>
        <v>0</v>
      </c>
      <c r="AW536" s="1520" t="str">
        <f t="shared" si="77"/>
        <v/>
      </c>
      <c r="AX536" s="1521"/>
      <c r="BC536" s="417"/>
      <c r="BD536" s="417"/>
      <c r="BE536" s="417"/>
      <c r="BF536" s="417"/>
      <c r="BG536" s="417"/>
      <c r="BH536" s="417"/>
      <c r="BI536" s="417"/>
      <c r="BJ536" s="417"/>
    </row>
    <row r="537" spans="1:62" s="418" customFormat="1" ht="13.5" hidden="1" customHeight="1">
      <c r="A537" s="1504">
        <f>'F5 ESTUDIANTES PREVENCIÓN'!D530</f>
        <v>0</v>
      </c>
      <c r="B537" s="1504">
        <f>'F5 ESTUDIANTES PREVENCIÓN'!A530</f>
        <v>0</v>
      </c>
      <c r="C537" s="1511">
        <f>'F5 ESTUDIANTES PREVENCIÓN'!F530</f>
        <v>0</v>
      </c>
      <c r="D537" s="1512">
        <f>'F5 ESTUDIANTES PREVENCIÓN'!G530</f>
        <v>0</v>
      </c>
      <c r="E537" s="1504">
        <f>'F5 ESTUDIANTES PREVENCIÓN'!K530</f>
        <v>0</v>
      </c>
      <c r="F537" s="1504">
        <f>'F5 ESTUDIANTES PREVENCIÓN'!J530</f>
        <v>0</v>
      </c>
      <c r="G537" s="1513">
        <f>'F5 ESTUDIANTES PREVENCIÓN'!L530</f>
        <v>0</v>
      </c>
      <c r="H537" s="1504">
        <f>'F5 ESTUDIANTES PREVENCIÓN'!M530</f>
        <v>0</v>
      </c>
      <c r="I537" s="1514">
        <f>'F5 ESTUDIANTES PREVENCIÓN'!N530</f>
        <v>0</v>
      </c>
      <c r="J537" s="1514">
        <f>'F5 ESTUDIANTES PREVENCIÓN'!O530</f>
        <v>0</v>
      </c>
      <c r="K537" s="1514">
        <f>'F5 ESTUDIANTES PREVENCIÓN'!P530</f>
        <v>0</v>
      </c>
      <c r="L537" s="1515">
        <f>'F5 ESTUDIANTES PREVENCIÓN'!Q530</f>
        <v>0</v>
      </c>
      <c r="M537" s="1511">
        <f>'F5 ESTUDIANTES PREVENCIÓN'!R530</f>
        <v>0</v>
      </c>
      <c r="N537" s="1504">
        <f>'F5 ESTUDIANTES PREVENCIÓN'!T530</f>
        <v>0</v>
      </c>
      <c r="O537" s="1504">
        <f>'F5 ESTUDIANTES PREVENCIÓN'!U530</f>
        <v>0</v>
      </c>
      <c r="P537" s="1504">
        <f>'F5 ESTUDIANTES PREVENCIÓN'!V530</f>
        <v>0</v>
      </c>
      <c r="Q537" s="1504">
        <f>'F5 ESTUDIANTES PREVENCIÓN'!AU530</f>
        <v>0</v>
      </c>
      <c r="R537" s="1516"/>
      <c r="S537" s="1517"/>
      <c r="T537" s="1516"/>
      <c r="U537" s="1518"/>
      <c r="V537" s="1516"/>
      <c r="W537" s="1516"/>
      <c r="X537" s="1516"/>
      <c r="Y537" s="1516"/>
      <c r="Z537" s="1516"/>
      <c r="AA537" s="1516"/>
      <c r="AB537" s="1516"/>
      <c r="AC537" s="1516"/>
      <c r="AD537" s="1516"/>
      <c r="AE537" s="1516"/>
      <c r="AF537" s="1516"/>
      <c r="AG537" s="1516"/>
      <c r="AH537" s="1516"/>
      <c r="AI537" s="1516"/>
      <c r="AJ537" s="1516"/>
      <c r="AK537" s="1516"/>
      <c r="AL537" s="1516"/>
      <c r="AM537" s="1516"/>
      <c r="AN537" s="1516"/>
      <c r="AO537" s="1519">
        <f t="shared" si="73"/>
        <v>0</v>
      </c>
      <c r="AP537" s="1519">
        <f t="shared" si="78"/>
        <v>0</v>
      </c>
      <c r="AQ537" s="1520" t="str">
        <f t="shared" si="74"/>
        <v/>
      </c>
      <c r="AR537" s="1519">
        <f t="shared" si="75"/>
        <v>0</v>
      </c>
      <c r="AS537" s="1519">
        <f t="shared" si="79"/>
        <v>0</v>
      </c>
      <c r="AT537" s="1520" t="str">
        <f t="shared" si="76"/>
        <v/>
      </c>
      <c r="AU537" s="1519">
        <f t="shared" si="80"/>
        <v>0</v>
      </c>
      <c r="AV537" s="1519">
        <f t="shared" si="81"/>
        <v>0</v>
      </c>
      <c r="AW537" s="1520" t="str">
        <f t="shared" si="77"/>
        <v/>
      </c>
      <c r="AX537" s="1521"/>
      <c r="BC537" s="417"/>
      <c r="BD537" s="417"/>
      <c r="BE537" s="417"/>
      <c r="BF537" s="417"/>
      <c r="BG537" s="417"/>
      <c r="BH537" s="417"/>
      <c r="BI537" s="417"/>
      <c r="BJ537" s="417"/>
    </row>
    <row r="538" spans="1:62" s="418" customFormat="1" ht="13.5" hidden="1" customHeight="1">
      <c r="A538" s="1504">
        <f>'F5 ESTUDIANTES PREVENCIÓN'!D531</f>
        <v>0</v>
      </c>
      <c r="B538" s="1504">
        <f>'F5 ESTUDIANTES PREVENCIÓN'!A531</f>
        <v>0</v>
      </c>
      <c r="C538" s="1511">
        <f>'F5 ESTUDIANTES PREVENCIÓN'!F531</f>
        <v>0</v>
      </c>
      <c r="D538" s="1512">
        <f>'F5 ESTUDIANTES PREVENCIÓN'!G531</f>
        <v>0</v>
      </c>
      <c r="E538" s="1504">
        <f>'F5 ESTUDIANTES PREVENCIÓN'!K531</f>
        <v>0</v>
      </c>
      <c r="F538" s="1504">
        <f>'F5 ESTUDIANTES PREVENCIÓN'!J531</f>
        <v>0</v>
      </c>
      <c r="G538" s="1513">
        <f>'F5 ESTUDIANTES PREVENCIÓN'!L531</f>
        <v>0</v>
      </c>
      <c r="H538" s="1504">
        <f>'F5 ESTUDIANTES PREVENCIÓN'!M531</f>
        <v>0</v>
      </c>
      <c r="I538" s="1514">
        <f>'F5 ESTUDIANTES PREVENCIÓN'!N531</f>
        <v>0</v>
      </c>
      <c r="J538" s="1514">
        <f>'F5 ESTUDIANTES PREVENCIÓN'!O531</f>
        <v>0</v>
      </c>
      <c r="K538" s="1514">
        <f>'F5 ESTUDIANTES PREVENCIÓN'!P531</f>
        <v>0</v>
      </c>
      <c r="L538" s="1515">
        <f>'F5 ESTUDIANTES PREVENCIÓN'!Q531</f>
        <v>0</v>
      </c>
      <c r="M538" s="1511">
        <f>'F5 ESTUDIANTES PREVENCIÓN'!R531</f>
        <v>0</v>
      </c>
      <c r="N538" s="1504">
        <f>'F5 ESTUDIANTES PREVENCIÓN'!T531</f>
        <v>0</v>
      </c>
      <c r="O538" s="1504">
        <f>'F5 ESTUDIANTES PREVENCIÓN'!U531</f>
        <v>0</v>
      </c>
      <c r="P538" s="1504">
        <f>'F5 ESTUDIANTES PREVENCIÓN'!V531</f>
        <v>0</v>
      </c>
      <c r="Q538" s="1504">
        <f>'F5 ESTUDIANTES PREVENCIÓN'!AU531</f>
        <v>0</v>
      </c>
      <c r="R538" s="1516"/>
      <c r="S538" s="1517"/>
      <c r="T538" s="1516"/>
      <c r="U538" s="1518"/>
      <c r="V538" s="1516"/>
      <c r="W538" s="1516"/>
      <c r="X538" s="1516"/>
      <c r="Y538" s="1516"/>
      <c r="Z538" s="1516"/>
      <c r="AA538" s="1516"/>
      <c r="AB538" s="1516"/>
      <c r="AC538" s="1516"/>
      <c r="AD538" s="1516"/>
      <c r="AE538" s="1516"/>
      <c r="AF538" s="1516"/>
      <c r="AG538" s="1516"/>
      <c r="AH538" s="1516"/>
      <c r="AI538" s="1516"/>
      <c r="AJ538" s="1516"/>
      <c r="AK538" s="1516"/>
      <c r="AL538" s="1516"/>
      <c r="AM538" s="1516"/>
      <c r="AN538" s="1516"/>
      <c r="AO538" s="1519">
        <f t="shared" si="73"/>
        <v>0</v>
      </c>
      <c r="AP538" s="1519">
        <f t="shared" si="78"/>
        <v>0</v>
      </c>
      <c r="AQ538" s="1520" t="str">
        <f t="shared" si="74"/>
        <v/>
      </c>
      <c r="AR538" s="1519">
        <f t="shared" si="75"/>
        <v>0</v>
      </c>
      <c r="AS538" s="1519">
        <f t="shared" si="79"/>
        <v>0</v>
      </c>
      <c r="AT538" s="1520" t="str">
        <f t="shared" si="76"/>
        <v/>
      </c>
      <c r="AU538" s="1519">
        <f t="shared" si="80"/>
        <v>0</v>
      </c>
      <c r="AV538" s="1519">
        <f t="shared" si="81"/>
        <v>0</v>
      </c>
      <c r="AW538" s="1520" t="str">
        <f t="shared" si="77"/>
        <v/>
      </c>
      <c r="AX538" s="1521"/>
      <c r="BC538" s="417"/>
      <c r="BD538" s="417"/>
      <c r="BE538" s="417"/>
      <c r="BF538" s="417"/>
      <c r="BG538" s="417"/>
      <c r="BH538" s="417"/>
      <c r="BI538" s="417"/>
      <c r="BJ538" s="417"/>
    </row>
    <row r="539" spans="1:62" s="418" customFormat="1" ht="13.5" hidden="1" customHeight="1">
      <c r="A539" s="1504">
        <f>'F5 ESTUDIANTES PREVENCIÓN'!D532</f>
        <v>0</v>
      </c>
      <c r="B539" s="1504">
        <f>'F5 ESTUDIANTES PREVENCIÓN'!A532</f>
        <v>0</v>
      </c>
      <c r="C539" s="1511">
        <f>'F5 ESTUDIANTES PREVENCIÓN'!F532</f>
        <v>0</v>
      </c>
      <c r="D539" s="1512">
        <f>'F5 ESTUDIANTES PREVENCIÓN'!G532</f>
        <v>0</v>
      </c>
      <c r="E539" s="1504">
        <f>'F5 ESTUDIANTES PREVENCIÓN'!K532</f>
        <v>0</v>
      </c>
      <c r="F539" s="1504">
        <f>'F5 ESTUDIANTES PREVENCIÓN'!J532</f>
        <v>0</v>
      </c>
      <c r="G539" s="1513">
        <f>'F5 ESTUDIANTES PREVENCIÓN'!L532</f>
        <v>0</v>
      </c>
      <c r="H539" s="1504">
        <f>'F5 ESTUDIANTES PREVENCIÓN'!M532</f>
        <v>0</v>
      </c>
      <c r="I539" s="1514">
        <f>'F5 ESTUDIANTES PREVENCIÓN'!N532</f>
        <v>0</v>
      </c>
      <c r="J539" s="1514">
        <f>'F5 ESTUDIANTES PREVENCIÓN'!O532</f>
        <v>0</v>
      </c>
      <c r="K539" s="1514">
        <f>'F5 ESTUDIANTES PREVENCIÓN'!P532</f>
        <v>0</v>
      </c>
      <c r="L539" s="1515">
        <f>'F5 ESTUDIANTES PREVENCIÓN'!Q532</f>
        <v>0</v>
      </c>
      <c r="M539" s="1511">
        <f>'F5 ESTUDIANTES PREVENCIÓN'!R532</f>
        <v>0</v>
      </c>
      <c r="N539" s="1504">
        <f>'F5 ESTUDIANTES PREVENCIÓN'!T532</f>
        <v>0</v>
      </c>
      <c r="O539" s="1504">
        <f>'F5 ESTUDIANTES PREVENCIÓN'!U532</f>
        <v>0</v>
      </c>
      <c r="P539" s="1504">
        <f>'F5 ESTUDIANTES PREVENCIÓN'!V532</f>
        <v>0</v>
      </c>
      <c r="Q539" s="1504">
        <f>'F5 ESTUDIANTES PREVENCIÓN'!AU532</f>
        <v>0</v>
      </c>
      <c r="R539" s="1516"/>
      <c r="S539" s="1517"/>
      <c r="T539" s="1516"/>
      <c r="U539" s="1518"/>
      <c r="V539" s="1516"/>
      <c r="W539" s="1516"/>
      <c r="X539" s="1516"/>
      <c r="Y539" s="1516"/>
      <c r="Z539" s="1516"/>
      <c r="AA539" s="1516"/>
      <c r="AB539" s="1516"/>
      <c r="AC539" s="1516"/>
      <c r="AD539" s="1516"/>
      <c r="AE539" s="1516"/>
      <c r="AF539" s="1516"/>
      <c r="AG539" s="1516"/>
      <c r="AH539" s="1516"/>
      <c r="AI539" s="1516"/>
      <c r="AJ539" s="1516"/>
      <c r="AK539" s="1516"/>
      <c r="AL539" s="1516"/>
      <c r="AM539" s="1516"/>
      <c r="AN539" s="1516"/>
      <c r="AO539" s="1519">
        <f t="shared" si="73"/>
        <v>0</v>
      </c>
      <c r="AP539" s="1519">
        <f t="shared" si="78"/>
        <v>0</v>
      </c>
      <c r="AQ539" s="1520" t="str">
        <f t="shared" si="74"/>
        <v/>
      </c>
      <c r="AR539" s="1519">
        <f t="shared" si="75"/>
        <v>0</v>
      </c>
      <c r="AS539" s="1519">
        <f t="shared" si="79"/>
        <v>0</v>
      </c>
      <c r="AT539" s="1520" t="str">
        <f t="shared" si="76"/>
        <v/>
      </c>
      <c r="AU539" s="1519">
        <f t="shared" si="80"/>
        <v>0</v>
      </c>
      <c r="AV539" s="1519">
        <f t="shared" si="81"/>
        <v>0</v>
      </c>
      <c r="AW539" s="1520" t="str">
        <f t="shared" si="77"/>
        <v/>
      </c>
      <c r="AX539" s="1521"/>
      <c r="BC539" s="417"/>
      <c r="BD539" s="417"/>
      <c r="BE539" s="417"/>
      <c r="BF539" s="417"/>
      <c r="BG539" s="417"/>
      <c r="BH539" s="417"/>
      <c r="BI539" s="417"/>
      <c r="BJ539" s="417"/>
    </row>
    <row r="540" spans="1:62" s="418" customFormat="1" ht="13.5" hidden="1" customHeight="1">
      <c r="A540" s="1504">
        <f>'F5 ESTUDIANTES PREVENCIÓN'!D533</f>
        <v>0</v>
      </c>
      <c r="B540" s="1504">
        <f>'F5 ESTUDIANTES PREVENCIÓN'!A533</f>
        <v>0</v>
      </c>
      <c r="C540" s="1511">
        <f>'F5 ESTUDIANTES PREVENCIÓN'!F533</f>
        <v>0</v>
      </c>
      <c r="D540" s="1512">
        <f>'F5 ESTUDIANTES PREVENCIÓN'!G533</f>
        <v>0</v>
      </c>
      <c r="E540" s="1504">
        <f>'F5 ESTUDIANTES PREVENCIÓN'!K533</f>
        <v>0</v>
      </c>
      <c r="F540" s="1504">
        <f>'F5 ESTUDIANTES PREVENCIÓN'!J533</f>
        <v>0</v>
      </c>
      <c r="G540" s="1513">
        <f>'F5 ESTUDIANTES PREVENCIÓN'!L533</f>
        <v>0</v>
      </c>
      <c r="H540" s="1504">
        <f>'F5 ESTUDIANTES PREVENCIÓN'!M533</f>
        <v>0</v>
      </c>
      <c r="I540" s="1514">
        <f>'F5 ESTUDIANTES PREVENCIÓN'!N533</f>
        <v>0</v>
      </c>
      <c r="J540" s="1514">
        <f>'F5 ESTUDIANTES PREVENCIÓN'!O533</f>
        <v>0</v>
      </c>
      <c r="K540" s="1514">
        <f>'F5 ESTUDIANTES PREVENCIÓN'!P533</f>
        <v>0</v>
      </c>
      <c r="L540" s="1515">
        <f>'F5 ESTUDIANTES PREVENCIÓN'!Q533</f>
        <v>0</v>
      </c>
      <c r="M540" s="1511">
        <f>'F5 ESTUDIANTES PREVENCIÓN'!R533</f>
        <v>0</v>
      </c>
      <c r="N540" s="1504">
        <f>'F5 ESTUDIANTES PREVENCIÓN'!T533</f>
        <v>0</v>
      </c>
      <c r="O540" s="1504">
        <f>'F5 ESTUDIANTES PREVENCIÓN'!U533</f>
        <v>0</v>
      </c>
      <c r="P540" s="1504">
        <f>'F5 ESTUDIANTES PREVENCIÓN'!V533</f>
        <v>0</v>
      </c>
      <c r="Q540" s="1504">
        <f>'F5 ESTUDIANTES PREVENCIÓN'!AU533</f>
        <v>0</v>
      </c>
      <c r="R540" s="1516"/>
      <c r="S540" s="1517"/>
      <c r="T540" s="1516"/>
      <c r="U540" s="1518"/>
      <c r="V540" s="1516"/>
      <c r="W540" s="1516"/>
      <c r="X540" s="1516"/>
      <c r="Y540" s="1516"/>
      <c r="Z540" s="1516"/>
      <c r="AA540" s="1516"/>
      <c r="AB540" s="1516"/>
      <c r="AC540" s="1516"/>
      <c r="AD540" s="1516"/>
      <c r="AE540" s="1516"/>
      <c r="AF540" s="1516"/>
      <c r="AG540" s="1516"/>
      <c r="AH540" s="1516"/>
      <c r="AI540" s="1516"/>
      <c r="AJ540" s="1516"/>
      <c r="AK540" s="1516"/>
      <c r="AL540" s="1516"/>
      <c r="AM540" s="1516"/>
      <c r="AN540" s="1516"/>
      <c r="AO540" s="1519">
        <f t="shared" si="73"/>
        <v>0</v>
      </c>
      <c r="AP540" s="1519">
        <f t="shared" si="78"/>
        <v>0</v>
      </c>
      <c r="AQ540" s="1520" t="str">
        <f t="shared" si="74"/>
        <v/>
      </c>
      <c r="AR540" s="1519">
        <f t="shared" si="75"/>
        <v>0</v>
      </c>
      <c r="AS540" s="1519">
        <f t="shared" si="79"/>
        <v>0</v>
      </c>
      <c r="AT540" s="1520" t="str">
        <f t="shared" si="76"/>
        <v/>
      </c>
      <c r="AU540" s="1519">
        <f t="shared" si="80"/>
        <v>0</v>
      </c>
      <c r="AV540" s="1519">
        <f t="shared" si="81"/>
        <v>0</v>
      </c>
      <c r="AW540" s="1520" t="str">
        <f t="shared" si="77"/>
        <v/>
      </c>
      <c r="AX540" s="1521"/>
      <c r="BC540" s="417"/>
      <c r="BD540" s="417"/>
      <c r="BE540" s="417"/>
      <c r="BF540" s="417"/>
      <c r="BG540" s="417"/>
      <c r="BH540" s="417"/>
      <c r="BI540" s="417"/>
      <c r="BJ540" s="417"/>
    </row>
    <row r="541" spans="1:62" s="418" customFormat="1" ht="13.5" hidden="1" customHeight="1">
      <c r="A541" s="1504">
        <f>'F5 ESTUDIANTES PREVENCIÓN'!D534</f>
        <v>0</v>
      </c>
      <c r="B541" s="1504">
        <f>'F5 ESTUDIANTES PREVENCIÓN'!A534</f>
        <v>0</v>
      </c>
      <c r="C541" s="1511">
        <f>'F5 ESTUDIANTES PREVENCIÓN'!F534</f>
        <v>0</v>
      </c>
      <c r="D541" s="1512">
        <f>'F5 ESTUDIANTES PREVENCIÓN'!G534</f>
        <v>0</v>
      </c>
      <c r="E541" s="1504">
        <f>'F5 ESTUDIANTES PREVENCIÓN'!K534</f>
        <v>0</v>
      </c>
      <c r="F541" s="1504">
        <f>'F5 ESTUDIANTES PREVENCIÓN'!J534</f>
        <v>0</v>
      </c>
      <c r="G541" s="1513">
        <f>'F5 ESTUDIANTES PREVENCIÓN'!L534</f>
        <v>0</v>
      </c>
      <c r="H541" s="1504">
        <f>'F5 ESTUDIANTES PREVENCIÓN'!M534</f>
        <v>0</v>
      </c>
      <c r="I541" s="1514">
        <f>'F5 ESTUDIANTES PREVENCIÓN'!N534</f>
        <v>0</v>
      </c>
      <c r="J541" s="1514">
        <f>'F5 ESTUDIANTES PREVENCIÓN'!O534</f>
        <v>0</v>
      </c>
      <c r="K541" s="1514">
        <f>'F5 ESTUDIANTES PREVENCIÓN'!P534</f>
        <v>0</v>
      </c>
      <c r="L541" s="1515">
        <f>'F5 ESTUDIANTES PREVENCIÓN'!Q534</f>
        <v>0</v>
      </c>
      <c r="M541" s="1511">
        <f>'F5 ESTUDIANTES PREVENCIÓN'!R534</f>
        <v>0</v>
      </c>
      <c r="N541" s="1504">
        <f>'F5 ESTUDIANTES PREVENCIÓN'!T534</f>
        <v>0</v>
      </c>
      <c r="O541" s="1504">
        <f>'F5 ESTUDIANTES PREVENCIÓN'!U534</f>
        <v>0</v>
      </c>
      <c r="P541" s="1504">
        <f>'F5 ESTUDIANTES PREVENCIÓN'!V534</f>
        <v>0</v>
      </c>
      <c r="Q541" s="1504">
        <f>'F5 ESTUDIANTES PREVENCIÓN'!AU534</f>
        <v>0</v>
      </c>
      <c r="R541" s="1516"/>
      <c r="S541" s="1517"/>
      <c r="T541" s="1516"/>
      <c r="U541" s="1518"/>
      <c r="V541" s="1516"/>
      <c r="W541" s="1516"/>
      <c r="X541" s="1516"/>
      <c r="Y541" s="1516"/>
      <c r="Z541" s="1516"/>
      <c r="AA541" s="1516"/>
      <c r="AB541" s="1516"/>
      <c r="AC541" s="1516"/>
      <c r="AD541" s="1516"/>
      <c r="AE541" s="1516"/>
      <c r="AF541" s="1516"/>
      <c r="AG541" s="1516"/>
      <c r="AH541" s="1516"/>
      <c r="AI541" s="1516"/>
      <c r="AJ541" s="1516"/>
      <c r="AK541" s="1516"/>
      <c r="AL541" s="1516"/>
      <c r="AM541" s="1516"/>
      <c r="AN541" s="1516"/>
      <c r="AO541" s="1519">
        <f t="shared" si="73"/>
        <v>0</v>
      </c>
      <c r="AP541" s="1519">
        <f t="shared" si="78"/>
        <v>0</v>
      </c>
      <c r="AQ541" s="1520" t="str">
        <f t="shared" si="74"/>
        <v/>
      </c>
      <c r="AR541" s="1519">
        <f t="shared" si="75"/>
        <v>0</v>
      </c>
      <c r="AS541" s="1519">
        <f t="shared" si="79"/>
        <v>0</v>
      </c>
      <c r="AT541" s="1520" t="str">
        <f t="shared" si="76"/>
        <v/>
      </c>
      <c r="AU541" s="1519">
        <f t="shared" si="80"/>
        <v>0</v>
      </c>
      <c r="AV541" s="1519">
        <f t="shared" si="81"/>
        <v>0</v>
      </c>
      <c r="AW541" s="1520" t="str">
        <f t="shared" si="77"/>
        <v/>
      </c>
      <c r="AX541" s="1521"/>
      <c r="BC541" s="417"/>
      <c r="BD541" s="417"/>
      <c r="BE541" s="417"/>
      <c r="BF541" s="417"/>
      <c r="BG541" s="417"/>
      <c r="BH541" s="417"/>
      <c r="BI541" s="417"/>
      <c r="BJ541" s="417"/>
    </row>
    <row r="542" spans="1:62" s="418" customFormat="1" ht="13.5" hidden="1" customHeight="1">
      <c r="A542" s="1504">
        <f>'F5 ESTUDIANTES PREVENCIÓN'!D535</f>
        <v>0</v>
      </c>
      <c r="B542" s="1504">
        <f>'F5 ESTUDIANTES PREVENCIÓN'!A535</f>
        <v>0</v>
      </c>
      <c r="C542" s="1511">
        <f>'F5 ESTUDIANTES PREVENCIÓN'!F535</f>
        <v>0</v>
      </c>
      <c r="D542" s="1512">
        <f>'F5 ESTUDIANTES PREVENCIÓN'!G535</f>
        <v>0</v>
      </c>
      <c r="E542" s="1504">
        <f>'F5 ESTUDIANTES PREVENCIÓN'!K535</f>
        <v>0</v>
      </c>
      <c r="F542" s="1504">
        <f>'F5 ESTUDIANTES PREVENCIÓN'!J535</f>
        <v>0</v>
      </c>
      <c r="G542" s="1513">
        <f>'F5 ESTUDIANTES PREVENCIÓN'!L535</f>
        <v>0</v>
      </c>
      <c r="H542" s="1504">
        <f>'F5 ESTUDIANTES PREVENCIÓN'!M535</f>
        <v>0</v>
      </c>
      <c r="I542" s="1514">
        <f>'F5 ESTUDIANTES PREVENCIÓN'!N535</f>
        <v>0</v>
      </c>
      <c r="J542" s="1514">
        <f>'F5 ESTUDIANTES PREVENCIÓN'!O535</f>
        <v>0</v>
      </c>
      <c r="K542" s="1514">
        <f>'F5 ESTUDIANTES PREVENCIÓN'!P535</f>
        <v>0</v>
      </c>
      <c r="L542" s="1515">
        <f>'F5 ESTUDIANTES PREVENCIÓN'!Q535</f>
        <v>0</v>
      </c>
      <c r="M542" s="1511">
        <f>'F5 ESTUDIANTES PREVENCIÓN'!R535</f>
        <v>0</v>
      </c>
      <c r="N542" s="1504">
        <f>'F5 ESTUDIANTES PREVENCIÓN'!T535</f>
        <v>0</v>
      </c>
      <c r="O542" s="1504">
        <f>'F5 ESTUDIANTES PREVENCIÓN'!U535</f>
        <v>0</v>
      </c>
      <c r="P542" s="1504">
        <f>'F5 ESTUDIANTES PREVENCIÓN'!V535</f>
        <v>0</v>
      </c>
      <c r="Q542" s="1504">
        <f>'F5 ESTUDIANTES PREVENCIÓN'!AU535</f>
        <v>0</v>
      </c>
      <c r="R542" s="1516"/>
      <c r="S542" s="1517"/>
      <c r="T542" s="1516"/>
      <c r="U542" s="1518"/>
      <c r="V542" s="1516"/>
      <c r="W542" s="1516"/>
      <c r="X542" s="1516"/>
      <c r="Y542" s="1516"/>
      <c r="Z542" s="1516"/>
      <c r="AA542" s="1516"/>
      <c r="AB542" s="1516"/>
      <c r="AC542" s="1516"/>
      <c r="AD542" s="1516"/>
      <c r="AE542" s="1516"/>
      <c r="AF542" s="1516"/>
      <c r="AG542" s="1516"/>
      <c r="AH542" s="1516"/>
      <c r="AI542" s="1516"/>
      <c r="AJ542" s="1516"/>
      <c r="AK542" s="1516"/>
      <c r="AL542" s="1516"/>
      <c r="AM542" s="1516"/>
      <c r="AN542" s="1516"/>
      <c r="AO542" s="1519">
        <f t="shared" si="73"/>
        <v>0</v>
      </c>
      <c r="AP542" s="1519">
        <f t="shared" si="78"/>
        <v>0</v>
      </c>
      <c r="AQ542" s="1520" t="str">
        <f t="shared" si="74"/>
        <v/>
      </c>
      <c r="AR542" s="1519">
        <f t="shared" si="75"/>
        <v>0</v>
      </c>
      <c r="AS542" s="1519">
        <f t="shared" si="79"/>
        <v>0</v>
      </c>
      <c r="AT542" s="1520" t="str">
        <f t="shared" si="76"/>
        <v/>
      </c>
      <c r="AU542" s="1519">
        <f t="shared" si="80"/>
        <v>0</v>
      </c>
      <c r="AV542" s="1519">
        <f t="shared" si="81"/>
        <v>0</v>
      </c>
      <c r="AW542" s="1520" t="str">
        <f t="shared" si="77"/>
        <v/>
      </c>
      <c r="AX542" s="1521"/>
      <c r="BC542" s="417"/>
      <c r="BD542" s="417"/>
      <c r="BE542" s="417"/>
      <c r="BF542" s="417"/>
      <c r="BG542" s="417"/>
      <c r="BH542" s="417"/>
      <c r="BI542" s="417"/>
      <c r="BJ542" s="417"/>
    </row>
    <row r="543" spans="1:62" s="418" customFormat="1" ht="13.5" hidden="1" customHeight="1">
      <c r="A543" s="1504">
        <f>'F5 ESTUDIANTES PREVENCIÓN'!D536</f>
        <v>0</v>
      </c>
      <c r="B543" s="1504">
        <f>'F5 ESTUDIANTES PREVENCIÓN'!A536</f>
        <v>0</v>
      </c>
      <c r="C543" s="1511">
        <f>'F5 ESTUDIANTES PREVENCIÓN'!F536</f>
        <v>0</v>
      </c>
      <c r="D543" s="1512">
        <f>'F5 ESTUDIANTES PREVENCIÓN'!G536</f>
        <v>0</v>
      </c>
      <c r="E543" s="1504">
        <f>'F5 ESTUDIANTES PREVENCIÓN'!K536</f>
        <v>0</v>
      </c>
      <c r="F543" s="1504">
        <f>'F5 ESTUDIANTES PREVENCIÓN'!J536</f>
        <v>0</v>
      </c>
      <c r="G543" s="1513">
        <f>'F5 ESTUDIANTES PREVENCIÓN'!L536</f>
        <v>0</v>
      </c>
      <c r="H543" s="1504">
        <f>'F5 ESTUDIANTES PREVENCIÓN'!M536</f>
        <v>0</v>
      </c>
      <c r="I543" s="1514">
        <f>'F5 ESTUDIANTES PREVENCIÓN'!N536</f>
        <v>0</v>
      </c>
      <c r="J543" s="1514">
        <f>'F5 ESTUDIANTES PREVENCIÓN'!O536</f>
        <v>0</v>
      </c>
      <c r="K543" s="1514">
        <f>'F5 ESTUDIANTES PREVENCIÓN'!P536</f>
        <v>0</v>
      </c>
      <c r="L543" s="1515">
        <f>'F5 ESTUDIANTES PREVENCIÓN'!Q536</f>
        <v>0</v>
      </c>
      <c r="M543" s="1511">
        <f>'F5 ESTUDIANTES PREVENCIÓN'!R536</f>
        <v>0</v>
      </c>
      <c r="N543" s="1504">
        <f>'F5 ESTUDIANTES PREVENCIÓN'!T536</f>
        <v>0</v>
      </c>
      <c r="O543" s="1504">
        <f>'F5 ESTUDIANTES PREVENCIÓN'!U536</f>
        <v>0</v>
      </c>
      <c r="P543" s="1504">
        <f>'F5 ESTUDIANTES PREVENCIÓN'!V536</f>
        <v>0</v>
      </c>
      <c r="Q543" s="1504">
        <f>'F5 ESTUDIANTES PREVENCIÓN'!AU536</f>
        <v>0</v>
      </c>
      <c r="R543" s="1516"/>
      <c r="S543" s="1517"/>
      <c r="T543" s="1516"/>
      <c r="U543" s="1518"/>
      <c r="V543" s="1516"/>
      <c r="W543" s="1516"/>
      <c r="X543" s="1516"/>
      <c r="Y543" s="1516"/>
      <c r="Z543" s="1516"/>
      <c r="AA543" s="1516"/>
      <c r="AB543" s="1516"/>
      <c r="AC543" s="1516"/>
      <c r="AD543" s="1516"/>
      <c r="AE543" s="1516"/>
      <c r="AF543" s="1516"/>
      <c r="AG543" s="1516"/>
      <c r="AH543" s="1516"/>
      <c r="AI543" s="1516"/>
      <c r="AJ543" s="1516"/>
      <c r="AK543" s="1516"/>
      <c r="AL543" s="1516"/>
      <c r="AM543" s="1516"/>
      <c r="AN543" s="1516"/>
      <c r="AO543" s="1519">
        <f t="shared" si="73"/>
        <v>0</v>
      </c>
      <c r="AP543" s="1519">
        <f t="shared" si="78"/>
        <v>0</v>
      </c>
      <c r="AQ543" s="1520" t="str">
        <f t="shared" si="74"/>
        <v/>
      </c>
      <c r="AR543" s="1519">
        <f t="shared" si="75"/>
        <v>0</v>
      </c>
      <c r="AS543" s="1519">
        <f t="shared" si="79"/>
        <v>0</v>
      </c>
      <c r="AT543" s="1520" t="str">
        <f t="shared" si="76"/>
        <v/>
      </c>
      <c r="AU543" s="1519">
        <f t="shared" si="80"/>
        <v>0</v>
      </c>
      <c r="AV543" s="1519">
        <f t="shared" si="81"/>
        <v>0</v>
      </c>
      <c r="AW543" s="1520" t="str">
        <f t="shared" si="77"/>
        <v/>
      </c>
      <c r="AX543" s="1521"/>
      <c r="BC543" s="417"/>
      <c r="BD543" s="417"/>
      <c r="BE543" s="417"/>
      <c r="BF543" s="417"/>
      <c r="BG543" s="417"/>
      <c r="BH543" s="417"/>
      <c r="BI543" s="417"/>
      <c r="BJ543" s="417"/>
    </row>
    <row r="544" spans="1:62" s="418" customFormat="1" ht="13.5" hidden="1" customHeight="1">
      <c r="A544" s="1504">
        <f>'F5 ESTUDIANTES PREVENCIÓN'!D537</f>
        <v>0</v>
      </c>
      <c r="B544" s="1504">
        <f>'F5 ESTUDIANTES PREVENCIÓN'!A537</f>
        <v>0</v>
      </c>
      <c r="C544" s="1511">
        <f>'F5 ESTUDIANTES PREVENCIÓN'!F537</f>
        <v>0</v>
      </c>
      <c r="D544" s="1512">
        <f>'F5 ESTUDIANTES PREVENCIÓN'!G537</f>
        <v>0</v>
      </c>
      <c r="E544" s="1504">
        <f>'F5 ESTUDIANTES PREVENCIÓN'!K537</f>
        <v>0</v>
      </c>
      <c r="F544" s="1504">
        <f>'F5 ESTUDIANTES PREVENCIÓN'!J537</f>
        <v>0</v>
      </c>
      <c r="G544" s="1513">
        <f>'F5 ESTUDIANTES PREVENCIÓN'!L537</f>
        <v>0</v>
      </c>
      <c r="H544" s="1504">
        <f>'F5 ESTUDIANTES PREVENCIÓN'!M537</f>
        <v>0</v>
      </c>
      <c r="I544" s="1514">
        <f>'F5 ESTUDIANTES PREVENCIÓN'!N537</f>
        <v>0</v>
      </c>
      <c r="J544" s="1514">
        <f>'F5 ESTUDIANTES PREVENCIÓN'!O537</f>
        <v>0</v>
      </c>
      <c r="K544" s="1514">
        <f>'F5 ESTUDIANTES PREVENCIÓN'!P537</f>
        <v>0</v>
      </c>
      <c r="L544" s="1515">
        <f>'F5 ESTUDIANTES PREVENCIÓN'!Q537</f>
        <v>0</v>
      </c>
      <c r="M544" s="1511">
        <f>'F5 ESTUDIANTES PREVENCIÓN'!R537</f>
        <v>0</v>
      </c>
      <c r="N544" s="1504">
        <f>'F5 ESTUDIANTES PREVENCIÓN'!T537</f>
        <v>0</v>
      </c>
      <c r="O544" s="1504">
        <f>'F5 ESTUDIANTES PREVENCIÓN'!U537</f>
        <v>0</v>
      </c>
      <c r="P544" s="1504">
        <f>'F5 ESTUDIANTES PREVENCIÓN'!V537</f>
        <v>0</v>
      </c>
      <c r="Q544" s="1504">
        <f>'F5 ESTUDIANTES PREVENCIÓN'!AU537</f>
        <v>0</v>
      </c>
      <c r="R544" s="1516"/>
      <c r="S544" s="1517"/>
      <c r="T544" s="1516"/>
      <c r="U544" s="1518"/>
      <c r="V544" s="1516"/>
      <c r="W544" s="1516"/>
      <c r="X544" s="1516"/>
      <c r="Y544" s="1516"/>
      <c r="Z544" s="1516"/>
      <c r="AA544" s="1516"/>
      <c r="AB544" s="1516"/>
      <c r="AC544" s="1516"/>
      <c r="AD544" s="1516"/>
      <c r="AE544" s="1516"/>
      <c r="AF544" s="1516"/>
      <c r="AG544" s="1516"/>
      <c r="AH544" s="1516"/>
      <c r="AI544" s="1516"/>
      <c r="AJ544" s="1516"/>
      <c r="AK544" s="1516"/>
      <c r="AL544" s="1516"/>
      <c r="AM544" s="1516"/>
      <c r="AN544" s="1516"/>
      <c r="AO544" s="1519">
        <f t="shared" si="73"/>
        <v>0</v>
      </c>
      <c r="AP544" s="1519">
        <f t="shared" si="78"/>
        <v>0</v>
      </c>
      <c r="AQ544" s="1520" t="str">
        <f t="shared" si="74"/>
        <v/>
      </c>
      <c r="AR544" s="1519">
        <f t="shared" si="75"/>
        <v>0</v>
      </c>
      <c r="AS544" s="1519">
        <f t="shared" si="79"/>
        <v>0</v>
      </c>
      <c r="AT544" s="1520" t="str">
        <f t="shared" si="76"/>
        <v/>
      </c>
      <c r="AU544" s="1519">
        <f t="shared" si="80"/>
        <v>0</v>
      </c>
      <c r="AV544" s="1519">
        <f t="shared" si="81"/>
        <v>0</v>
      </c>
      <c r="AW544" s="1520" t="str">
        <f t="shared" si="77"/>
        <v/>
      </c>
      <c r="AX544" s="1521"/>
      <c r="BC544" s="417"/>
      <c r="BD544" s="417"/>
      <c r="BE544" s="417"/>
      <c r="BF544" s="417"/>
      <c r="BG544" s="417"/>
      <c r="BH544" s="417"/>
      <c r="BI544" s="417"/>
      <c r="BJ544" s="417"/>
    </row>
    <row r="545" spans="1:62" s="418" customFormat="1" ht="13.5" hidden="1" customHeight="1">
      <c r="A545" s="1504">
        <f>'F5 ESTUDIANTES PREVENCIÓN'!D538</f>
        <v>0</v>
      </c>
      <c r="B545" s="1504">
        <f>'F5 ESTUDIANTES PREVENCIÓN'!A538</f>
        <v>0</v>
      </c>
      <c r="C545" s="1511">
        <f>'F5 ESTUDIANTES PREVENCIÓN'!F538</f>
        <v>0</v>
      </c>
      <c r="D545" s="1512">
        <f>'F5 ESTUDIANTES PREVENCIÓN'!G538</f>
        <v>0</v>
      </c>
      <c r="E545" s="1504">
        <f>'F5 ESTUDIANTES PREVENCIÓN'!K538</f>
        <v>0</v>
      </c>
      <c r="F545" s="1504">
        <f>'F5 ESTUDIANTES PREVENCIÓN'!J538</f>
        <v>0</v>
      </c>
      <c r="G545" s="1513">
        <f>'F5 ESTUDIANTES PREVENCIÓN'!L538</f>
        <v>0</v>
      </c>
      <c r="H545" s="1504">
        <f>'F5 ESTUDIANTES PREVENCIÓN'!M538</f>
        <v>0</v>
      </c>
      <c r="I545" s="1514">
        <f>'F5 ESTUDIANTES PREVENCIÓN'!N538</f>
        <v>0</v>
      </c>
      <c r="J545" s="1514">
        <f>'F5 ESTUDIANTES PREVENCIÓN'!O538</f>
        <v>0</v>
      </c>
      <c r="K545" s="1514">
        <f>'F5 ESTUDIANTES PREVENCIÓN'!P538</f>
        <v>0</v>
      </c>
      <c r="L545" s="1515">
        <f>'F5 ESTUDIANTES PREVENCIÓN'!Q538</f>
        <v>0</v>
      </c>
      <c r="M545" s="1511">
        <f>'F5 ESTUDIANTES PREVENCIÓN'!R538</f>
        <v>0</v>
      </c>
      <c r="N545" s="1504">
        <f>'F5 ESTUDIANTES PREVENCIÓN'!T538</f>
        <v>0</v>
      </c>
      <c r="O545" s="1504">
        <f>'F5 ESTUDIANTES PREVENCIÓN'!U538</f>
        <v>0</v>
      </c>
      <c r="P545" s="1504">
        <f>'F5 ESTUDIANTES PREVENCIÓN'!V538</f>
        <v>0</v>
      </c>
      <c r="Q545" s="1504">
        <f>'F5 ESTUDIANTES PREVENCIÓN'!AU538</f>
        <v>0</v>
      </c>
      <c r="R545" s="1516"/>
      <c r="S545" s="1517"/>
      <c r="T545" s="1516"/>
      <c r="U545" s="1518"/>
      <c r="V545" s="1516"/>
      <c r="W545" s="1516"/>
      <c r="X545" s="1516"/>
      <c r="Y545" s="1516"/>
      <c r="Z545" s="1516"/>
      <c r="AA545" s="1516"/>
      <c r="AB545" s="1516"/>
      <c r="AC545" s="1516"/>
      <c r="AD545" s="1516"/>
      <c r="AE545" s="1516"/>
      <c r="AF545" s="1516"/>
      <c r="AG545" s="1516"/>
      <c r="AH545" s="1516"/>
      <c r="AI545" s="1516"/>
      <c r="AJ545" s="1516"/>
      <c r="AK545" s="1516"/>
      <c r="AL545" s="1516"/>
      <c r="AM545" s="1516"/>
      <c r="AN545" s="1516"/>
      <c r="AO545" s="1519">
        <f t="shared" si="73"/>
        <v>0</v>
      </c>
      <c r="AP545" s="1519">
        <f t="shared" si="78"/>
        <v>0</v>
      </c>
      <c r="AQ545" s="1520" t="str">
        <f t="shared" si="74"/>
        <v/>
      </c>
      <c r="AR545" s="1519">
        <f t="shared" si="75"/>
        <v>0</v>
      </c>
      <c r="AS545" s="1519">
        <f t="shared" si="79"/>
        <v>0</v>
      </c>
      <c r="AT545" s="1520" t="str">
        <f t="shared" si="76"/>
        <v/>
      </c>
      <c r="AU545" s="1519">
        <f t="shared" si="80"/>
        <v>0</v>
      </c>
      <c r="AV545" s="1519">
        <f t="shared" si="81"/>
        <v>0</v>
      </c>
      <c r="AW545" s="1520" t="str">
        <f t="shared" si="77"/>
        <v/>
      </c>
      <c r="AX545" s="1521"/>
      <c r="BC545" s="417"/>
      <c r="BD545" s="417"/>
      <c r="BE545" s="417"/>
      <c r="BF545" s="417"/>
      <c r="BG545" s="417"/>
      <c r="BH545" s="417"/>
      <c r="BI545" s="417"/>
      <c r="BJ545" s="417"/>
    </row>
    <row r="546" spans="1:62" s="418" customFormat="1" ht="13.5" hidden="1" customHeight="1">
      <c r="A546" s="1504">
        <f>'F5 ESTUDIANTES PREVENCIÓN'!D539</f>
        <v>0</v>
      </c>
      <c r="B546" s="1504">
        <f>'F5 ESTUDIANTES PREVENCIÓN'!A539</f>
        <v>0</v>
      </c>
      <c r="C546" s="1511">
        <f>'F5 ESTUDIANTES PREVENCIÓN'!F539</f>
        <v>0</v>
      </c>
      <c r="D546" s="1512">
        <f>'F5 ESTUDIANTES PREVENCIÓN'!G539</f>
        <v>0</v>
      </c>
      <c r="E546" s="1504">
        <f>'F5 ESTUDIANTES PREVENCIÓN'!K539</f>
        <v>0</v>
      </c>
      <c r="F546" s="1504">
        <f>'F5 ESTUDIANTES PREVENCIÓN'!J539</f>
        <v>0</v>
      </c>
      <c r="G546" s="1513">
        <f>'F5 ESTUDIANTES PREVENCIÓN'!L539</f>
        <v>0</v>
      </c>
      <c r="H546" s="1504">
        <f>'F5 ESTUDIANTES PREVENCIÓN'!M539</f>
        <v>0</v>
      </c>
      <c r="I546" s="1514">
        <f>'F5 ESTUDIANTES PREVENCIÓN'!N539</f>
        <v>0</v>
      </c>
      <c r="J546" s="1514">
        <f>'F5 ESTUDIANTES PREVENCIÓN'!O539</f>
        <v>0</v>
      </c>
      <c r="K546" s="1514">
        <f>'F5 ESTUDIANTES PREVENCIÓN'!P539</f>
        <v>0</v>
      </c>
      <c r="L546" s="1515">
        <f>'F5 ESTUDIANTES PREVENCIÓN'!Q539</f>
        <v>0</v>
      </c>
      <c r="M546" s="1511">
        <f>'F5 ESTUDIANTES PREVENCIÓN'!R539</f>
        <v>0</v>
      </c>
      <c r="N546" s="1504">
        <f>'F5 ESTUDIANTES PREVENCIÓN'!T539</f>
        <v>0</v>
      </c>
      <c r="O546" s="1504">
        <f>'F5 ESTUDIANTES PREVENCIÓN'!U539</f>
        <v>0</v>
      </c>
      <c r="P546" s="1504">
        <f>'F5 ESTUDIANTES PREVENCIÓN'!V539</f>
        <v>0</v>
      </c>
      <c r="Q546" s="1504">
        <f>'F5 ESTUDIANTES PREVENCIÓN'!AU539</f>
        <v>0</v>
      </c>
      <c r="R546" s="1516"/>
      <c r="S546" s="1517"/>
      <c r="T546" s="1516"/>
      <c r="U546" s="1518"/>
      <c r="V546" s="1516"/>
      <c r="W546" s="1516"/>
      <c r="X546" s="1516"/>
      <c r="Y546" s="1516"/>
      <c r="Z546" s="1516"/>
      <c r="AA546" s="1516"/>
      <c r="AB546" s="1516"/>
      <c r="AC546" s="1516"/>
      <c r="AD546" s="1516"/>
      <c r="AE546" s="1516"/>
      <c r="AF546" s="1516"/>
      <c r="AG546" s="1516"/>
      <c r="AH546" s="1516"/>
      <c r="AI546" s="1516"/>
      <c r="AJ546" s="1516"/>
      <c r="AK546" s="1516"/>
      <c r="AL546" s="1516"/>
      <c r="AM546" s="1516"/>
      <c r="AN546" s="1516"/>
      <c r="AO546" s="1519">
        <f t="shared" si="73"/>
        <v>0</v>
      </c>
      <c r="AP546" s="1519">
        <f t="shared" si="78"/>
        <v>0</v>
      </c>
      <c r="AQ546" s="1520" t="str">
        <f t="shared" si="74"/>
        <v/>
      </c>
      <c r="AR546" s="1519">
        <f t="shared" si="75"/>
        <v>0</v>
      </c>
      <c r="AS546" s="1519">
        <f t="shared" si="79"/>
        <v>0</v>
      </c>
      <c r="AT546" s="1520" t="str">
        <f t="shared" si="76"/>
        <v/>
      </c>
      <c r="AU546" s="1519">
        <f t="shared" si="80"/>
        <v>0</v>
      </c>
      <c r="AV546" s="1519">
        <f t="shared" si="81"/>
        <v>0</v>
      </c>
      <c r="AW546" s="1520" t="str">
        <f t="shared" si="77"/>
        <v/>
      </c>
      <c r="AX546" s="1521"/>
      <c r="BC546" s="417"/>
      <c r="BD546" s="417"/>
      <c r="BE546" s="417"/>
      <c r="BF546" s="417"/>
      <c r="BG546" s="417"/>
      <c r="BH546" s="417"/>
      <c r="BI546" s="417"/>
      <c r="BJ546" s="417"/>
    </row>
    <row r="547" spans="1:62" s="418" customFormat="1" ht="13.5" hidden="1" customHeight="1">
      <c r="A547" s="1504">
        <f>'F5 ESTUDIANTES PREVENCIÓN'!D540</f>
        <v>0</v>
      </c>
      <c r="B547" s="1504">
        <f>'F5 ESTUDIANTES PREVENCIÓN'!A540</f>
        <v>0</v>
      </c>
      <c r="C547" s="1511">
        <f>'F5 ESTUDIANTES PREVENCIÓN'!F540</f>
        <v>0</v>
      </c>
      <c r="D547" s="1512">
        <f>'F5 ESTUDIANTES PREVENCIÓN'!G540</f>
        <v>0</v>
      </c>
      <c r="E547" s="1504">
        <f>'F5 ESTUDIANTES PREVENCIÓN'!K540</f>
        <v>0</v>
      </c>
      <c r="F547" s="1504">
        <f>'F5 ESTUDIANTES PREVENCIÓN'!J540</f>
        <v>0</v>
      </c>
      <c r="G547" s="1513">
        <f>'F5 ESTUDIANTES PREVENCIÓN'!L540</f>
        <v>0</v>
      </c>
      <c r="H547" s="1504">
        <f>'F5 ESTUDIANTES PREVENCIÓN'!M540</f>
        <v>0</v>
      </c>
      <c r="I547" s="1514">
        <f>'F5 ESTUDIANTES PREVENCIÓN'!N540</f>
        <v>0</v>
      </c>
      <c r="J547" s="1514">
        <f>'F5 ESTUDIANTES PREVENCIÓN'!O540</f>
        <v>0</v>
      </c>
      <c r="K547" s="1514">
        <f>'F5 ESTUDIANTES PREVENCIÓN'!P540</f>
        <v>0</v>
      </c>
      <c r="L547" s="1515">
        <f>'F5 ESTUDIANTES PREVENCIÓN'!Q540</f>
        <v>0</v>
      </c>
      <c r="M547" s="1511">
        <f>'F5 ESTUDIANTES PREVENCIÓN'!R540</f>
        <v>0</v>
      </c>
      <c r="N547" s="1504">
        <f>'F5 ESTUDIANTES PREVENCIÓN'!T540</f>
        <v>0</v>
      </c>
      <c r="O547" s="1504">
        <f>'F5 ESTUDIANTES PREVENCIÓN'!U540</f>
        <v>0</v>
      </c>
      <c r="P547" s="1504">
        <f>'F5 ESTUDIANTES PREVENCIÓN'!V540</f>
        <v>0</v>
      </c>
      <c r="Q547" s="1504">
        <f>'F5 ESTUDIANTES PREVENCIÓN'!AU540</f>
        <v>0</v>
      </c>
      <c r="R547" s="1516"/>
      <c r="S547" s="1517"/>
      <c r="T547" s="1516"/>
      <c r="U547" s="1518"/>
      <c r="V547" s="1516"/>
      <c r="W547" s="1516"/>
      <c r="X547" s="1516"/>
      <c r="Y547" s="1516"/>
      <c r="Z547" s="1516"/>
      <c r="AA547" s="1516"/>
      <c r="AB547" s="1516"/>
      <c r="AC547" s="1516"/>
      <c r="AD547" s="1516"/>
      <c r="AE547" s="1516"/>
      <c r="AF547" s="1516"/>
      <c r="AG547" s="1516"/>
      <c r="AH547" s="1516"/>
      <c r="AI547" s="1516"/>
      <c r="AJ547" s="1516"/>
      <c r="AK547" s="1516"/>
      <c r="AL547" s="1516"/>
      <c r="AM547" s="1516"/>
      <c r="AN547" s="1516"/>
      <c r="AO547" s="1519">
        <f t="shared" si="73"/>
        <v>0</v>
      </c>
      <c r="AP547" s="1519">
        <f t="shared" si="78"/>
        <v>0</v>
      </c>
      <c r="AQ547" s="1520" t="str">
        <f t="shared" si="74"/>
        <v/>
      </c>
      <c r="AR547" s="1519">
        <f t="shared" si="75"/>
        <v>0</v>
      </c>
      <c r="AS547" s="1519">
        <f t="shared" si="79"/>
        <v>0</v>
      </c>
      <c r="AT547" s="1520" t="str">
        <f t="shared" si="76"/>
        <v/>
      </c>
      <c r="AU547" s="1519">
        <f t="shared" si="80"/>
        <v>0</v>
      </c>
      <c r="AV547" s="1519">
        <f t="shared" si="81"/>
        <v>0</v>
      </c>
      <c r="AW547" s="1520" t="str">
        <f t="shared" si="77"/>
        <v/>
      </c>
      <c r="AX547" s="1521"/>
      <c r="BC547" s="417"/>
      <c r="BD547" s="417"/>
      <c r="BE547" s="417"/>
      <c r="BF547" s="417"/>
      <c r="BG547" s="417"/>
      <c r="BH547" s="417"/>
      <c r="BI547" s="417"/>
      <c r="BJ547" s="417"/>
    </row>
    <row r="548" spans="1:62" s="418" customFormat="1" ht="13.5" hidden="1" customHeight="1">
      <c r="A548" s="1504">
        <f>'F5 ESTUDIANTES PREVENCIÓN'!D541</f>
        <v>0</v>
      </c>
      <c r="B548" s="1504">
        <f>'F5 ESTUDIANTES PREVENCIÓN'!A541</f>
        <v>0</v>
      </c>
      <c r="C548" s="1511">
        <f>'F5 ESTUDIANTES PREVENCIÓN'!F541</f>
        <v>0</v>
      </c>
      <c r="D548" s="1512">
        <f>'F5 ESTUDIANTES PREVENCIÓN'!G541</f>
        <v>0</v>
      </c>
      <c r="E548" s="1504">
        <f>'F5 ESTUDIANTES PREVENCIÓN'!K541</f>
        <v>0</v>
      </c>
      <c r="F548" s="1504">
        <f>'F5 ESTUDIANTES PREVENCIÓN'!J541</f>
        <v>0</v>
      </c>
      <c r="G548" s="1513">
        <f>'F5 ESTUDIANTES PREVENCIÓN'!L541</f>
        <v>0</v>
      </c>
      <c r="H548" s="1504">
        <f>'F5 ESTUDIANTES PREVENCIÓN'!M541</f>
        <v>0</v>
      </c>
      <c r="I548" s="1514">
        <f>'F5 ESTUDIANTES PREVENCIÓN'!N541</f>
        <v>0</v>
      </c>
      <c r="J548" s="1514">
        <f>'F5 ESTUDIANTES PREVENCIÓN'!O541</f>
        <v>0</v>
      </c>
      <c r="K548" s="1514">
        <f>'F5 ESTUDIANTES PREVENCIÓN'!P541</f>
        <v>0</v>
      </c>
      <c r="L548" s="1515">
        <f>'F5 ESTUDIANTES PREVENCIÓN'!Q541</f>
        <v>0</v>
      </c>
      <c r="M548" s="1511">
        <f>'F5 ESTUDIANTES PREVENCIÓN'!R541</f>
        <v>0</v>
      </c>
      <c r="N548" s="1504">
        <f>'F5 ESTUDIANTES PREVENCIÓN'!T541</f>
        <v>0</v>
      </c>
      <c r="O548" s="1504">
        <f>'F5 ESTUDIANTES PREVENCIÓN'!U541</f>
        <v>0</v>
      </c>
      <c r="P548" s="1504">
        <f>'F5 ESTUDIANTES PREVENCIÓN'!V541</f>
        <v>0</v>
      </c>
      <c r="Q548" s="1504">
        <f>'F5 ESTUDIANTES PREVENCIÓN'!AU541</f>
        <v>0</v>
      </c>
      <c r="R548" s="1516"/>
      <c r="S548" s="1517"/>
      <c r="T548" s="1516"/>
      <c r="U548" s="1518"/>
      <c r="V548" s="1516"/>
      <c r="W548" s="1516"/>
      <c r="X548" s="1516"/>
      <c r="Y548" s="1516"/>
      <c r="Z548" s="1516"/>
      <c r="AA548" s="1516"/>
      <c r="AB548" s="1516"/>
      <c r="AC548" s="1516"/>
      <c r="AD548" s="1516"/>
      <c r="AE548" s="1516"/>
      <c r="AF548" s="1516"/>
      <c r="AG548" s="1516"/>
      <c r="AH548" s="1516"/>
      <c r="AI548" s="1516"/>
      <c r="AJ548" s="1516"/>
      <c r="AK548" s="1516"/>
      <c r="AL548" s="1516"/>
      <c r="AM548" s="1516"/>
      <c r="AN548" s="1516"/>
      <c r="AO548" s="1519">
        <f t="shared" si="73"/>
        <v>0</v>
      </c>
      <c r="AP548" s="1519">
        <f t="shared" si="78"/>
        <v>0</v>
      </c>
      <c r="AQ548" s="1520" t="str">
        <f t="shared" si="74"/>
        <v/>
      </c>
      <c r="AR548" s="1519">
        <f t="shared" si="75"/>
        <v>0</v>
      </c>
      <c r="AS548" s="1519">
        <f t="shared" si="79"/>
        <v>0</v>
      </c>
      <c r="AT548" s="1520" t="str">
        <f t="shared" si="76"/>
        <v/>
      </c>
      <c r="AU548" s="1519">
        <f t="shared" si="80"/>
        <v>0</v>
      </c>
      <c r="AV548" s="1519">
        <f t="shared" si="81"/>
        <v>0</v>
      </c>
      <c r="AW548" s="1520" t="str">
        <f t="shared" si="77"/>
        <v/>
      </c>
      <c r="AX548" s="1521"/>
      <c r="BC548" s="417"/>
      <c r="BD548" s="417"/>
      <c r="BE548" s="417"/>
      <c r="BF548" s="417"/>
      <c r="BG548" s="417"/>
      <c r="BH548" s="417"/>
      <c r="BI548" s="417"/>
      <c r="BJ548" s="417"/>
    </row>
    <row r="549" spans="1:62" s="418" customFormat="1" ht="13.5" hidden="1" customHeight="1">
      <c r="A549" s="1504">
        <f>'F5 ESTUDIANTES PREVENCIÓN'!D542</f>
        <v>0</v>
      </c>
      <c r="B549" s="1504">
        <f>'F5 ESTUDIANTES PREVENCIÓN'!A542</f>
        <v>0</v>
      </c>
      <c r="C549" s="1511">
        <f>'F5 ESTUDIANTES PREVENCIÓN'!F542</f>
        <v>0</v>
      </c>
      <c r="D549" s="1512">
        <f>'F5 ESTUDIANTES PREVENCIÓN'!G542</f>
        <v>0</v>
      </c>
      <c r="E549" s="1504">
        <f>'F5 ESTUDIANTES PREVENCIÓN'!K542</f>
        <v>0</v>
      </c>
      <c r="F549" s="1504">
        <f>'F5 ESTUDIANTES PREVENCIÓN'!J542</f>
        <v>0</v>
      </c>
      <c r="G549" s="1513">
        <f>'F5 ESTUDIANTES PREVENCIÓN'!L542</f>
        <v>0</v>
      </c>
      <c r="H549" s="1504">
        <f>'F5 ESTUDIANTES PREVENCIÓN'!M542</f>
        <v>0</v>
      </c>
      <c r="I549" s="1514">
        <f>'F5 ESTUDIANTES PREVENCIÓN'!N542</f>
        <v>0</v>
      </c>
      <c r="J549" s="1514">
        <f>'F5 ESTUDIANTES PREVENCIÓN'!O542</f>
        <v>0</v>
      </c>
      <c r="K549" s="1514">
        <f>'F5 ESTUDIANTES PREVENCIÓN'!P542</f>
        <v>0</v>
      </c>
      <c r="L549" s="1515">
        <f>'F5 ESTUDIANTES PREVENCIÓN'!Q542</f>
        <v>0</v>
      </c>
      <c r="M549" s="1511">
        <f>'F5 ESTUDIANTES PREVENCIÓN'!R542</f>
        <v>0</v>
      </c>
      <c r="N549" s="1504">
        <f>'F5 ESTUDIANTES PREVENCIÓN'!T542</f>
        <v>0</v>
      </c>
      <c r="O549" s="1504">
        <f>'F5 ESTUDIANTES PREVENCIÓN'!U542</f>
        <v>0</v>
      </c>
      <c r="P549" s="1504">
        <f>'F5 ESTUDIANTES PREVENCIÓN'!V542</f>
        <v>0</v>
      </c>
      <c r="Q549" s="1504">
        <f>'F5 ESTUDIANTES PREVENCIÓN'!AU542</f>
        <v>0</v>
      </c>
      <c r="R549" s="1516"/>
      <c r="S549" s="1517"/>
      <c r="T549" s="1516"/>
      <c r="U549" s="1518"/>
      <c r="V549" s="1516"/>
      <c r="W549" s="1516"/>
      <c r="X549" s="1516"/>
      <c r="Y549" s="1516"/>
      <c r="Z549" s="1516"/>
      <c r="AA549" s="1516"/>
      <c r="AB549" s="1516"/>
      <c r="AC549" s="1516"/>
      <c r="AD549" s="1516"/>
      <c r="AE549" s="1516"/>
      <c r="AF549" s="1516"/>
      <c r="AG549" s="1516"/>
      <c r="AH549" s="1516"/>
      <c r="AI549" s="1516"/>
      <c r="AJ549" s="1516"/>
      <c r="AK549" s="1516"/>
      <c r="AL549" s="1516"/>
      <c r="AM549" s="1516"/>
      <c r="AN549" s="1516"/>
      <c r="AO549" s="1519">
        <f t="shared" si="73"/>
        <v>0</v>
      </c>
      <c r="AP549" s="1519">
        <f t="shared" si="78"/>
        <v>0</v>
      </c>
      <c r="AQ549" s="1520" t="str">
        <f t="shared" si="74"/>
        <v/>
      </c>
      <c r="AR549" s="1519">
        <f t="shared" si="75"/>
        <v>0</v>
      </c>
      <c r="AS549" s="1519">
        <f t="shared" si="79"/>
        <v>0</v>
      </c>
      <c r="AT549" s="1520" t="str">
        <f t="shared" si="76"/>
        <v/>
      </c>
      <c r="AU549" s="1519">
        <f t="shared" si="80"/>
        <v>0</v>
      </c>
      <c r="AV549" s="1519">
        <f t="shared" si="81"/>
        <v>0</v>
      </c>
      <c r="AW549" s="1520" t="str">
        <f t="shared" si="77"/>
        <v/>
      </c>
      <c r="AX549" s="1521"/>
      <c r="BC549" s="417"/>
      <c r="BD549" s="417"/>
      <c r="BE549" s="417"/>
      <c r="BF549" s="417"/>
      <c r="BG549" s="417"/>
      <c r="BH549" s="417"/>
      <c r="BI549" s="417"/>
      <c r="BJ549" s="417"/>
    </row>
    <row r="550" spans="1:62" s="418" customFormat="1" ht="13.5" hidden="1" customHeight="1">
      <c r="A550" s="1504">
        <f>'F5 ESTUDIANTES PREVENCIÓN'!D543</f>
        <v>0</v>
      </c>
      <c r="B550" s="1504">
        <f>'F5 ESTUDIANTES PREVENCIÓN'!A543</f>
        <v>0</v>
      </c>
      <c r="C550" s="1511">
        <f>'F5 ESTUDIANTES PREVENCIÓN'!F543</f>
        <v>0</v>
      </c>
      <c r="D550" s="1512">
        <f>'F5 ESTUDIANTES PREVENCIÓN'!G543</f>
        <v>0</v>
      </c>
      <c r="E550" s="1504">
        <f>'F5 ESTUDIANTES PREVENCIÓN'!K543</f>
        <v>0</v>
      </c>
      <c r="F550" s="1504">
        <f>'F5 ESTUDIANTES PREVENCIÓN'!J543</f>
        <v>0</v>
      </c>
      <c r="G550" s="1513">
        <f>'F5 ESTUDIANTES PREVENCIÓN'!L543</f>
        <v>0</v>
      </c>
      <c r="H550" s="1504">
        <f>'F5 ESTUDIANTES PREVENCIÓN'!M543</f>
        <v>0</v>
      </c>
      <c r="I550" s="1514">
        <f>'F5 ESTUDIANTES PREVENCIÓN'!N543</f>
        <v>0</v>
      </c>
      <c r="J550" s="1514">
        <f>'F5 ESTUDIANTES PREVENCIÓN'!O543</f>
        <v>0</v>
      </c>
      <c r="K550" s="1514">
        <f>'F5 ESTUDIANTES PREVENCIÓN'!P543</f>
        <v>0</v>
      </c>
      <c r="L550" s="1515">
        <f>'F5 ESTUDIANTES PREVENCIÓN'!Q543</f>
        <v>0</v>
      </c>
      <c r="M550" s="1511">
        <f>'F5 ESTUDIANTES PREVENCIÓN'!R543</f>
        <v>0</v>
      </c>
      <c r="N550" s="1504">
        <f>'F5 ESTUDIANTES PREVENCIÓN'!T543</f>
        <v>0</v>
      </c>
      <c r="O550" s="1504">
        <f>'F5 ESTUDIANTES PREVENCIÓN'!U543</f>
        <v>0</v>
      </c>
      <c r="P550" s="1504">
        <f>'F5 ESTUDIANTES PREVENCIÓN'!V543</f>
        <v>0</v>
      </c>
      <c r="Q550" s="1504">
        <f>'F5 ESTUDIANTES PREVENCIÓN'!AU543</f>
        <v>0</v>
      </c>
      <c r="R550" s="1516"/>
      <c r="S550" s="1517"/>
      <c r="T550" s="1516"/>
      <c r="U550" s="1518"/>
      <c r="V550" s="1516"/>
      <c r="W550" s="1516"/>
      <c r="X550" s="1516"/>
      <c r="Y550" s="1516"/>
      <c r="Z550" s="1516"/>
      <c r="AA550" s="1516"/>
      <c r="AB550" s="1516"/>
      <c r="AC550" s="1516"/>
      <c r="AD550" s="1516"/>
      <c r="AE550" s="1516"/>
      <c r="AF550" s="1516"/>
      <c r="AG550" s="1516"/>
      <c r="AH550" s="1516"/>
      <c r="AI550" s="1516"/>
      <c r="AJ550" s="1516"/>
      <c r="AK550" s="1516"/>
      <c r="AL550" s="1516"/>
      <c r="AM550" s="1516"/>
      <c r="AN550" s="1516"/>
      <c r="AO550" s="1519">
        <f t="shared" si="73"/>
        <v>0</v>
      </c>
      <c r="AP550" s="1519">
        <f t="shared" si="78"/>
        <v>0</v>
      </c>
      <c r="AQ550" s="1520" t="str">
        <f t="shared" si="74"/>
        <v/>
      </c>
      <c r="AR550" s="1519">
        <f t="shared" si="75"/>
        <v>0</v>
      </c>
      <c r="AS550" s="1519">
        <f t="shared" si="79"/>
        <v>0</v>
      </c>
      <c r="AT550" s="1520" t="str">
        <f t="shared" si="76"/>
        <v/>
      </c>
      <c r="AU550" s="1519">
        <f t="shared" si="80"/>
        <v>0</v>
      </c>
      <c r="AV550" s="1519">
        <f t="shared" si="81"/>
        <v>0</v>
      </c>
      <c r="AW550" s="1520" t="str">
        <f t="shared" si="77"/>
        <v/>
      </c>
      <c r="AX550" s="1521"/>
      <c r="BC550" s="417"/>
      <c r="BD550" s="417"/>
      <c r="BE550" s="417"/>
      <c r="BF550" s="417"/>
      <c r="BG550" s="417"/>
      <c r="BH550" s="417"/>
      <c r="BI550" s="417"/>
      <c r="BJ550" s="417"/>
    </row>
    <row r="551" spans="1:62" s="418" customFormat="1" ht="13.5" hidden="1" customHeight="1">
      <c r="A551" s="1504">
        <f>'F5 ESTUDIANTES PREVENCIÓN'!D544</f>
        <v>0</v>
      </c>
      <c r="B551" s="1504">
        <f>'F5 ESTUDIANTES PREVENCIÓN'!A544</f>
        <v>0</v>
      </c>
      <c r="C551" s="1511">
        <f>'F5 ESTUDIANTES PREVENCIÓN'!F544</f>
        <v>0</v>
      </c>
      <c r="D551" s="1512">
        <f>'F5 ESTUDIANTES PREVENCIÓN'!G544</f>
        <v>0</v>
      </c>
      <c r="E551" s="1504">
        <f>'F5 ESTUDIANTES PREVENCIÓN'!K544</f>
        <v>0</v>
      </c>
      <c r="F551" s="1504">
        <f>'F5 ESTUDIANTES PREVENCIÓN'!J544</f>
        <v>0</v>
      </c>
      <c r="G551" s="1513">
        <f>'F5 ESTUDIANTES PREVENCIÓN'!L544</f>
        <v>0</v>
      </c>
      <c r="H551" s="1504">
        <f>'F5 ESTUDIANTES PREVENCIÓN'!M544</f>
        <v>0</v>
      </c>
      <c r="I551" s="1514">
        <f>'F5 ESTUDIANTES PREVENCIÓN'!N544</f>
        <v>0</v>
      </c>
      <c r="J551" s="1514">
        <f>'F5 ESTUDIANTES PREVENCIÓN'!O544</f>
        <v>0</v>
      </c>
      <c r="K551" s="1514">
        <f>'F5 ESTUDIANTES PREVENCIÓN'!P544</f>
        <v>0</v>
      </c>
      <c r="L551" s="1515">
        <f>'F5 ESTUDIANTES PREVENCIÓN'!Q544</f>
        <v>0</v>
      </c>
      <c r="M551" s="1511">
        <f>'F5 ESTUDIANTES PREVENCIÓN'!R544</f>
        <v>0</v>
      </c>
      <c r="N551" s="1504">
        <f>'F5 ESTUDIANTES PREVENCIÓN'!T544</f>
        <v>0</v>
      </c>
      <c r="O551" s="1504">
        <f>'F5 ESTUDIANTES PREVENCIÓN'!U544</f>
        <v>0</v>
      </c>
      <c r="P551" s="1504">
        <f>'F5 ESTUDIANTES PREVENCIÓN'!V544</f>
        <v>0</v>
      </c>
      <c r="Q551" s="1504">
        <f>'F5 ESTUDIANTES PREVENCIÓN'!AU544</f>
        <v>0</v>
      </c>
      <c r="R551" s="1516"/>
      <c r="S551" s="1517"/>
      <c r="T551" s="1516"/>
      <c r="U551" s="1518"/>
      <c r="V551" s="1516"/>
      <c r="W551" s="1516"/>
      <c r="X551" s="1516"/>
      <c r="Y551" s="1516"/>
      <c r="Z551" s="1516"/>
      <c r="AA551" s="1516"/>
      <c r="AB551" s="1516"/>
      <c r="AC551" s="1516"/>
      <c r="AD551" s="1516"/>
      <c r="AE551" s="1516"/>
      <c r="AF551" s="1516"/>
      <c r="AG551" s="1516"/>
      <c r="AH551" s="1516"/>
      <c r="AI551" s="1516"/>
      <c r="AJ551" s="1516"/>
      <c r="AK551" s="1516"/>
      <c r="AL551" s="1516"/>
      <c r="AM551" s="1516"/>
      <c r="AN551" s="1516"/>
      <c r="AO551" s="1519">
        <f t="shared" si="73"/>
        <v>0</v>
      </c>
      <c r="AP551" s="1519">
        <f t="shared" si="78"/>
        <v>0</v>
      </c>
      <c r="AQ551" s="1520" t="str">
        <f t="shared" si="74"/>
        <v/>
      </c>
      <c r="AR551" s="1519">
        <f t="shared" si="75"/>
        <v>0</v>
      </c>
      <c r="AS551" s="1519">
        <f t="shared" si="79"/>
        <v>0</v>
      </c>
      <c r="AT551" s="1520" t="str">
        <f t="shared" si="76"/>
        <v/>
      </c>
      <c r="AU551" s="1519">
        <f t="shared" si="80"/>
        <v>0</v>
      </c>
      <c r="AV551" s="1519">
        <f t="shared" si="81"/>
        <v>0</v>
      </c>
      <c r="AW551" s="1520" t="str">
        <f t="shared" si="77"/>
        <v/>
      </c>
      <c r="AX551" s="1521"/>
      <c r="BC551" s="417"/>
      <c r="BD551" s="417"/>
      <c r="BE551" s="417"/>
      <c r="BF551" s="417"/>
      <c r="BG551" s="417"/>
      <c r="BH551" s="417"/>
      <c r="BI551" s="417"/>
      <c r="BJ551" s="417"/>
    </row>
    <row r="552" spans="1:62" s="418" customFormat="1" ht="13.5" hidden="1" customHeight="1">
      <c r="A552" s="1504">
        <f>'F5 ESTUDIANTES PREVENCIÓN'!D545</f>
        <v>0</v>
      </c>
      <c r="B552" s="1504">
        <f>'F5 ESTUDIANTES PREVENCIÓN'!A545</f>
        <v>0</v>
      </c>
      <c r="C552" s="1511">
        <f>'F5 ESTUDIANTES PREVENCIÓN'!F545</f>
        <v>0</v>
      </c>
      <c r="D552" s="1512">
        <f>'F5 ESTUDIANTES PREVENCIÓN'!G545</f>
        <v>0</v>
      </c>
      <c r="E552" s="1504">
        <f>'F5 ESTUDIANTES PREVENCIÓN'!K545</f>
        <v>0</v>
      </c>
      <c r="F552" s="1504">
        <f>'F5 ESTUDIANTES PREVENCIÓN'!J545</f>
        <v>0</v>
      </c>
      <c r="G552" s="1513">
        <f>'F5 ESTUDIANTES PREVENCIÓN'!L545</f>
        <v>0</v>
      </c>
      <c r="H552" s="1504">
        <f>'F5 ESTUDIANTES PREVENCIÓN'!M545</f>
        <v>0</v>
      </c>
      <c r="I552" s="1514">
        <f>'F5 ESTUDIANTES PREVENCIÓN'!N545</f>
        <v>0</v>
      </c>
      <c r="J552" s="1514">
        <f>'F5 ESTUDIANTES PREVENCIÓN'!O545</f>
        <v>0</v>
      </c>
      <c r="K552" s="1514">
        <f>'F5 ESTUDIANTES PREVENCIÓN'!P545</f>
        <v>0</v>
      </c>
      <c r="L552" s="1515">
        <f>'F5 ESTUDIANTES PREVENCIÓN'!Q545</f>
        <v>0</v>
      </c>
      <c r="M552" s="1511">
        <f>'F5 ESTUDIANTES PREVENCIÓN'!R545</f>
        <v>0</v>
      </c>
      <c r="N552" s="1504">
        <f>'F5 ESTUDIANTES PREVENCIÓN'!T545</f>
        <v>0</v>
      </c>
      <c r="O552" s="1504">
        <f>'F5 ESTUDIANTES PREVENCIÓN'!U545</f>
        <v>0</v>
      </c>
      <c r="P552" s="1504">
        <f>'F5 ESTUDIANTES PREVENCIÓN'!V545</f>
        <v>0</v>
      </c>
      <c r="Q552" s="1504">
        <f>'F5 ESTUDIANTES PREVENCIÓN'!AU545</f>
        <v>0</v>
      </c>
      <c r="R552" s="1516"/>
      <c r="S552" s="1517"/>
      <c r="T552" s="1516"/>
      <c r="U552" s="1518"/>
      <c r="V552" s="1516"/>
      <c r="W552" s="1516"/>
      <c r="X552" s="1516"/>
      <c r="Y552" s="1516"/>
      <c r="Z552" s="1516"/>
      <c r="AA552" s="1516"/>
      <c r="AB552" s="1516"/>
      <c r="AC552" s="1516"/>
      <c r="AD552" s="1516"/>
      <c r="AE552" s="1516"/>
      <c r="AF552" s="1516"/>
      <c r="AG552" s="1516"/>
      <c r="AH552" s="1516"/>
      <c r="AI552" s="1516"/>
      <c r="AJ552" s="1516"/>
      <c r="AK552" s="1516"/>
      <c r="AL552" s="1516"/>
      <c r="AM552" s="1516"/>
      <c r="AN552" s="1516"/>
      <c r="AO552" s="1519">
        <f t="shared" si="73"/>
        <v>0</v>
      </c>
      <c r="AP552" s="1519">
        <f t="shared" si="78"/>
        <v>0</v>
      </c>
      <c r="AQ552" s="1520" t="str">
        <f t="shared" si="74"/>
        <v/>
      </c>
      <c r="AR552" s="1519">
        <f t="shared" si="75"/>
        <v>0</v>
      </c>
      <c r="AS552" s="1519">
        <f t="shared" si="79"/>
        <v>0</v>
      </c>
      <c r="AT552" s="1520" t="str">
        <f t="shared" si="76"/>
        <v/>
      </c>
      <c r="AU552" s="1519">
        <f t="shared" si="80"/>
        <v>0</v>
      </c>
      <c r="AV552" s="1519">
        <f t="shared" si="81"/>
        <v>0</v>
      </c>
      <c r="AW552" s="1520" t="str">
        <f t="shared" si="77"/>
        <v/>
      </c>
      <c r="AX552" s="1521"/>
      <c r="BC552" s="417"/>
      <c r="BD552" s="417"/>
      <c r="BE552" s="417"/>
      <c r="BF552" s="417"/>
      <c r="BG552" s="417"/>
      <c r="BH552" s="417"/>
      <c r="BI552" s="417"/>
      <c r="BJ552" s="417"/>
    </row>
    <row r="553" spans="1:62" s="418" customFormat="1" ht="13.5" hidden="1" customHeight="1">
      <c r="A553" s="1504">
        <f>'F5 ESTUDIANTES PREVENCIÓN'!D546</f>
        <v>0</v>
      </c>
      <c r="B553" s="1504">
        <f>'F5 ESTUDIANTES PREVENCIÓN'!A546</f>
        <v>0</v>
      </c>
      <c r="C553" s="1511">
        <f>'F5 ESTUDIANTES PREVENCIÓN'!F546</f>
        <v>0</v>
      </c>
      <c r="D553" s="1512">
        <f>'F5 ESTUDIANTES PREVENCIÓN'!G546</f>
        <v>0</v>
      </c>
      <c r="E553" s="1504">
        <f>'F5 ESTUDIANTES PREVENCIÓN'!K546</f>
        <v>0</v>
      </c>
      <c r="F553" s="1504">
        <f>'F5 ESTUDIANTES PREVENCIÓN'!J546</f>
        <v>0</v>
      </c>
      <c r="G553" s="1513">
        <f>'F5 ESTUDIANTES PREVENCIÓN'!L546</f>
        <v>0</v>
      </c>
      <c r="H553" s="1504">
        <f>'F5 ESTUDIANTES PREVENCIÓN'!M546</f>
        <v>0</v>
      </c>
      <c r="I553" s="1514">
        <f>'F5 ESTUDIANTES PREVENCIÓN'!N546</f>
        <v>0</v>
      </c>
      <c r="J553" s="1514">
        <f>'F5 ESTUDIANTES PREVENCIÓN'!O546</f>
        <v>0</v>
      </c>
      <c r="K553" s="1514">
        <f>'F5 ESTUDIANTES PREVENCIÓN'!P546</f>
        <v>0</v>
      </c>
      <c r="L553" s="1515">
        <f>'F5 ESTUDIANTES PREVENCIÓN'!Q546</f>
        <v>0</v>
      </c>
      <c r="M553" s="1511">
        <f>'F5 ESTUDIANTES PREVENCIÓN'!R546</f>
        <v>0</v>
      </c>
      <c r="N553" s="1504">
        <f>'F5 ESTUDIANTES PREVENCIÓN'!T546</f>
        <v>0</v>
      </c>
      <c r="O553" s="1504">
        <f>'F5 ESTUDIANTES PREVENCIÓN'!U546</f>
        <v>0</v>
      </c>
      <c r="P553" s="1504">
        <f>'F5 ESTUDIANTES PREVENCIÓN'!V546</f>
        <v>0</v>
      </c>
      <c r="Q553" s="1504">
        <f>'F5 ESTUDIANTES PREVENCIÓN'!AU546</f>
        <v>0</v>
      </c>
      <c r="R553" s="1516"/>
      <c r="S553" s="1517"/>
      <c r="T553" s="1516"/>
      <c r="U553" s="1518"/>
      <c r="V553" s="1516"/>
      <c r="W553" s="1516"/>
      <c r="X553" s="1516"/>
      <c r="Y553" s="1516"/>
      <c r="Z553" s="1516"/>
      <c r="AA553" s="1516"/>
      <c r="AB553" s="1516"/>
      <c r="AC553" s="1516"/>
      <c r="AD553" s="1516"/>
      <c r="AE553" s="1516"/>
      <c r="AF553" s="1516"/>
      <c r="AG553" s="1516"/>
      <c r="AH553" s="1516"/>
      <c r="AI553" s="1516"/>
      <c r="AJ553" s="1516"/>
      <c r="AK553" s="1516"/>
      <c r="AL553" s="1516"/>
      <c r="AM553" s="1516"/>
      <c r="AN553" s="1516"/>
      <c r="AO553" s="1519">
        <f t="shared" si="73"/>
        <v>0</v>
      </c>
      <c r="AP553" s="1519">
        <f t="shared" si="78"/>
        <v>0</v>
      </c>
      <c r="AQ553" s="1520" t="str">
        <f t="shared" si="74"/>
        <v/>
      </c>
      <c r="AR553" s="1519">
        <f t="shared" si="75"/>
        <v>0</v>
      </c>
      <c r="AS553" s="1519">
        <f t="shared" si="79"/>
        <v>0</v>
      </c>
      <c r="AT553" s="1520" t="str">
        <f t="shared" si="76"/>
        <v/>
      </c>
      <c r="AU553" s="1519">
        <f t="shared" si="80"/>
        <v>0</v>
      </c>
      <c r="AV553" s="1519">
        <f t="shared" si="81"/>
        <v>0</v>
      </c>
      <c r="AW553" s="1520" t="str">
        <f t="shared" si="77"/>
        <v/>
      </c>
      <c r="AX553" s="1521"/>
      <c r="BC553" s="417"/>
      <c r="BD553" s="417"/>
      <c r="BE553" s="417"/>
      <c r="BF553" s="417"/>
      <c r="BG553" s="417"/>
      <c r="BH553" s="417"/>
      <c r="BI553" s="417"/>
      <c r="BJ553" s="417"/>
    </row>
    <row r="554" spans="1:62" s="418" customFormat="1" ht="13.5" hidden="1" customHeight="1">
      <c r="A554" s="1504">
        <f>'F5 ESTUDIANTES PREVENCIÓN'!D547</f>
        <v>0</v>
      </c>
      <c r="B554" s="1504">
        <f>'F5 ESTUDIANTES PREVENCIÓN'!A547</f>
        <v>0</v>
      </c>
      <c r="C554" s="1511">
        <f>'F5 ESTUDIANTES PREVENCIÓN'!F547</f>
        <v>0</v>
      </c>
      <c r="D554" s="1512">
        <f>'F5 ESTUDIANTES PREVENCIÓN'!G547</f>
        <v>0</v>
      </c>
      <c r="E554" s="1504">
        <f>'F5 ESTUDIANTES PREVENCIÓN'!K547</f>
        <v>0</v>
      </c>
      <c r="F554" s="1504">
        <f>'F5 ESTUDIANTES PREVENCIÓN'!J547</f>
        <v>0</v>
      </c>
      <c r="G554" s="1513">
        <f>'F5 ESTUDIANTES PREVENCIÓN'!L547</f>
        <v>0</v>
      </c>
      <c r="H554" s="1504">
        <f>'F5 ESTUDIANTES PREVENCIÓN'!M547</f>
        <v>0</v>
      </c>
      <c r="I554" s="1514">
        <f>'F5 ESTUDIANTES PREVENCIÓN'!N547</f>
        <v>0</v>
      </c>
      <c r="J554" s="1514">
        <f>'F5 ESTUDIANTES PREVENCIÓN'!O547</f>
        <v>0</v>
      </c>
      <c r="K554" s="1514">
        <f>'F5 ESTUDIANTES PREVENCIÓN'!P547</f>
        <v>0</v>
      </c>
      <c r="L554" s="1515">
        <f>'F5 ESTUDIANTES PREVENCIÓN'!Q547</f>
        <v>0</v>
      </c>
      <c r="M554" s="1511">
        <f>'F5 ESTUDIANTES PREVENCIÓN'!R547</f>
        <v>0</v>
      </c>
      <c r="N554" s="1504">
        <f>'F5 ESTUDIANTES PREVENCIÓN'!T547</f>
        <v>0</v>
      </c>
      <c r="O554" s="1504">
        <f>'F5 ESTUDIANTES PREVENCIÓN'!U547</f>
        <v>0</v>
      </c>
      <c r="P554" s="1504">
        <f>'F5 ESTUDIANTES PREVENCIÓN'!V547</f>
        <v>0</v>
      </c>
      <c r="Q554" s="1504">
        <f>'F5 ESTUDIANTES PREVENCIÓN'!AU547</f>
        <v>0</v>
      </c>
      <c r="R554" s="1516"/>
      <c r="S554" s="1517"/>
      <c r="T554" s="1516"/>
      <c r="U554" s="1518"/>
      <c r="V554" s="1516"/>
      <c r="W554" s="1516"/>
      <c r="X554" s="1516"/>
      <c r="Y554" s="1516"/>
      <c r="Z554" s="1516"/>
      <c r="AA554" s="1516"/>
      <c r="AB554" s="1516"/>
      <c r="AC554" s="1516"/>
      <c r="AD554" s="1516"/>
      <c r="AE554" s="1516"/>
      <c r="AF554" s="1516"/>
      <c r="AG554" s="1516"/>
      <c r="AH554" s="1516"/>
      <c r="AI554" s="1516"/>
      <c r="AJ554" s="1516"/>
      <c r="AK554" s="1516"/>
      <c r="AL554" s="1516"/>
      <c r="AM554" s="1516"/>
      <c r="AN554" s="1516"/>
      <c r="AO554" s="1519">
        <f t="shared" si="73"/>
        <v>0</v>
      </c>
      <c r="AP554" s="1519">
        <f t="shared" si="78"/>
        <v>0</v>
      </c>
      <c r="AQ554" s="1520" t="str">
        <f t="shared" si="74"/>
        <v/>
      </c>
      <c r="AR554" s="1519">
        <f t="shared" si="75"/>
        <v>0</v>
      </c>
      <c r="AS554" s="1519">
        <f t="shared" si="79"/>
        <v>0</v>
      </c>
      <c r="AT554" s="1520" t="str">
        <f t="shared" si="76"/>
        <v/>
      </c>
      <c r="AU554" s="1519">
        <f t="shared" si="80"/>
        <v>0</v>
      </c>
      <c r="AV554" s="1519">
        <f t="shared" si="81"/>
        <v>0</v>
      </c>
      <c r="AW554" s="1520" t="str">
        <f t="shared" si="77"/>
        <v/>
      </c>
      <c r="AX554" s="1521"/>
      <c r="BC554" s="417"/>
      <c r="BD554" s="417"/>
      <c r="BE554" s="417"/>
      <c r="BF554" s="417"/>
      <c r="BG554" s="417"/>
      <c r="BH554" s="417"/>
      <c r="BI554" s="417"/>
      <c r="BJ554" s="417"/>
    </row>
    <row r="555" spans="1:62" s="418" customFormat="1" ht="13.5" hidden="1" customHeight="1">
      <c r="A555" s="1504">
        <f>'F5 ESTUDIANTES PREVENCIÓN'!D548</f>
        <v>0</v>
      </c>
      <c r="B555" s="1504">
        <f>'F5 ESTUDIANTES PREVENCIÓN'!A548</f>
        <v>0</v>
      </c>
      <c r="C555" s="1511">
        <f>'F5 ESTUDIANTES PREVENCIÓN'!F548</f>
        <v>0</v>
      </c>
      <c r="D555" s="1512">
        <f>'F5 ESTUDIANTES PREVENCIÓN'!G548</f>
        <v>0</v>
      </c>
      <c r="E555" s="1504">
        <f>'F5 ESTUDIANTES PREVENCIÓN'!K548</f>
        <v>0</v>
      </c>
      <c r="F555" s="1504">
        <f>'F5 ESTUDIANTES PREVENCIÓN'!J548</f>
        <v>0</v>
      </c>
      <c r="G555" s="1513">
        <f>'F5 ESTUDIANTES PREVENCIÓN'!L548</f>
        <v>0</v>
      </c>
      <c r="H555" s="1504">
        <f>'F5 ESTUDIANTES PREVENCIÓN'!M548</f>
        <v>0</v>
      </c>
      <c r="I555" s="1514">
        <f>'F5 ESTUDIANTES PREVENCIÓN'!N548</f>
        <v>0</v>
      </c>
      <c r="J555" s="1514">
        <f>'F5 ESTUDIANTES PREVENCIÓN'!O548</f>
        <v>0</v>
      </c>
      <c r="K555" s="1514">
        <f>'F5 ESTUDIANTES PREVENCIÓN'!P548</f>
        <v>0</v>
      </c>
      <c r="L555" s="1515">
        <f>'F5 ESTUDIANTES PREVENCIÓN'!Q548</f>
        <v>0</v>
      </c>
      <c r="M555" s="1511">
        <f>'F5 ESTUDIANTES PREVENCIÓN'!R548</f>
        <v>0</v>
      </c>
      <c r="N555" s="1504">
        <f>'F5 ESTUDIANTES PREVENCIÓN'!T548</f>
        <v>0</v>
      </c>
      <c r="O555" s="1504">
        <f>'F5 ESTUDIANTES PREVENCIÓN'!U548</f>
        <v>0</v>
      </c>
      <c r="P555" s="1504">
        <f>'F5 ESTUDIANTES PREVENCIÓN'!V548</f>
        <v>0</v>
      </c>
      <c r="Q555" s="1504">
        <f>'F5 ESTUDIANTES PREVENCIÓN'!AU548</f>
        <v>0</v>
      </c>
      <c r="R555" s="1516"/>
      <c r="S555" s="1517"/>
      <c r="T555" s="1516"/>
      <c r="U555" s="1518"/>
      <c r="V555" s="1516"/>
      <c r="W555" s="1516"/>
      <c r="X555" s="1516"/>
      <c r="Y555" s="1516"/>
      <c r="Z555" s="1516"/>
      <c r="AA555" s="1516"/>
      <c r="AB555" s="1516"/>
      <c r="AC555" s="1516"/>
      <c r="AD555" s="1516"/>
      <c r="AE555" s="1516"/>
      <c r="AF555" s="1516"/>
      <c r="AG555" s="1516"/>
      <c r="AH555" s="1516"/>
      <c r="AI555" s="1516"/>
      <c r="AJ555" s="1516"/>
      <c r="AK555" s="1516"/>
      <c r="AL555" s="1516"/>
      <c r="AM555" s="1516"/>
      <c r="AN555" s="1516"/>
      <c r="AO555" s="1519">
        <f t="shared" si="73"/>
        <v>0</v>
      </c>
      <c r="AP555" s="1519">
        <f t="shared" si="78"/>
        <v>0</v>
      </c>
      <c r="AQ555" s="1520" t="str">
        <f t="shared" si="74"/>
        <v/>
      </c>
      <c r="AR555" s="1519">
        <f t="shared" si="75"/>
        <v>0</v>
      </c>
      <c r="AS555" s="1519">
        <f t="shared" si="79"/>
        <v>0</v>
      </c>
      <c r="AT555" s="1520" t="str">
        <f t="shared" si="76"/>
        <v/>
      </c>
      <c r="AU555" s="1519">
        <f t="shared" si="80"/>
        <v>0</v>
      </c>
      <c r="AV555" s="1519">
        <f t="shared" si="81"/>
        <v>0</v>
      </c>
      <c r="AW555" s="1520" t="str">
        <f t="shared" si="77"/>
        <v/>
      </c>
      <c r="AX555" s="1521"/>
      <c r="BC555" s="417"/>
      <c r="BD555" s="417"/>
      <c r="BE555" s="417"/>
      <c r="BF555" s="417"/>
      <c r="BG555" s="417"/>
      <c r="BH555" s="417"/>
      <c r="BI555" s="417"/>
      <c r="BJ555" s="417"/>
    </row>
    <row r="556" spans="1:62" s="418" customFormat="1" ht="13.5" hidden="1" customHeight="1">
      <c r="A556" s="1504">
        <f>'F5 ESTUDIANTES PREVENCIÓN'!D549</f>
        <v>0</v>
      </c>
      <c r="B556" s="1504">
        <f>'F5 ESTUDIANTES PREVENCIÓN'!A549</f>
        <v>0</v>
      </c>
      <c r="C556" s="1511">
        <f>'F5 ESTUDIANTES PREVENCIÓN'!F549</f>
        <v>0</v>
      </c>
      <c r="D556" s="1512">
        <f>'F5 ESTUDIANTES PREVENCIÓN'!G549</f>
        <v>0</v>
      </c>
      <c r="E556" s="1504">
        <f>'F5 ESTUDIANTES PREVENCIÓN'!K549</f>
        <v>0</v>
      </c>
      <c r="F556" s="1504">
        <f>'F5 ESTUDIANTES PREVENCIÓN'!J549</f>
        <v>0</v>
      </c>
      <c r="G556" s="1513">
        <f>'F5 ESTUDIANTES PREVENCIÓN'!L549</f>
        <v>0</v>
      </c>
      <c r="H556" s="1504">
        <f>'F5 ESTUDIANTES PREVENCIÓN'!M549</f>
        <v>0</v>
      </c>
      <c r="I556" s="1514">
        <f>'F5 ESTUDIANTES PREVENCIÓN'!N549</f>
        <v>0</v>
      </c>
      <c r="J556" s="1514">
        <f>'F5 ESTUDIANTES PREVENCIÓN'!O549</f>
        <v>0</v>
      </c>
      <c r="K556" s="1514">
        <f>'F5 ESTUDIANTES PREVENCIÓN'!P549</f>
        <v>0</v>
      </c>
      <c r="L556" s="1515">
        <f>'F5 ESTUDIANTES PREVENCIÓN'!Q549</f>
        <v>0</v>
      </c>
      <c r="M556" s="1511">
        <f>'F5 ESTUDIANTES PREVENCIÓN'!R549</f>
        <v>0</v>
      </c>
      <c r="N556" s="1504">
        <f>'F5 ESTUDIANTES PREVENCIÓN'!T549</f>
        <v>0</v>
      </c>
      <c r="O556" s="1504">
        <f>'F5 ESTUDIANTES PREVENCIÓN'!U549</f>
        <v>0</v>
      </c>
      <c r="P556" s="1504">
        <f>'F5 ESTUDIANTES PREVENCIÓN'!V549</f>
        <v>0</v>
      </c>
      <c r="Q556" s="1504">
        <f>'F5 ESTUDIANTES PREVENCIÓN'!AU549</f>
        <v>0</v>
      </c>
      <c r="R556" s="1516"/>
      <c r="S556" s="1517"/>
      <c r="T556" s="1516"/>
      <c r="U556" s="1518"/>
      <c r="V556" s="1516"/>
      <c r="W556" s="1516"/>
      <c r="X556" s="1516"/>
      <c r="Y556" s="1516"/>
      <c r="Z556" s="1516"/>
      <c r="AA556" s="1516"/>
      <c r="AB556" s="1516"/>
      <c r="AC556" s="1516"/>
      <c r="AD556" s="1516"/>
      <c r="AE556" s="1516"/>
      <c r="AF556" s="1516"/>
      <c r="AG556" s="1516"/>
      <c r="AH556" s="1516"/>
      <c r="AI556" s="1516"/>
      <c r="AJ556" s="1516"/>
      <c r="AK556" s="1516"/>
      <c r="AL556" s="1516"/>
      <c r="AM556" s="1516"/>
      <c r="AN556" s="1516"/>
      <c r="AO556" s="1519">
        <f t="shared" si="73"/>
        <v>0</v>
      </c>
      <c r="AP556" s="1519">
        <f t="shared" si="78"/>
        <v>0</v>
      </c>
      <c r="AQ556" s="1520" t="str">
        <f t="shared" si="74"/>
        <v/>
      </c>
      <c r="AR556" s="1519">
        <f t="shared" si="75"/>
        <v>0</v>
      </c>
      <c r="AS556" s="1519">
        <f t="shared" si="79"/>
        <v>0</v>
      </c>
      <c r="AT556" s="1520" t="str">
        <f t="shared" si="76"/>
        <v/>
      </c>
      <c r="AU556" s="1519">
        <f t="shared" si="80"/>
        <v>0</v>
      </c>
      <c r="AV556" s="1519">
        <f t="shared" si="81"/>
        <v>0</v>
      </c>
      <c r="AW556" s="1520" t="str">
        <f t="shared" si="77"/>
        <v/>
      </c>
      <c r="AX556" s="1521"/>
      <c r="BC556" s="417"/>
      <c r="BD556" s="417"/>
      <c r="BE556" s="417"/>
      <c r="BF556" s="417"/>
      <c r="BG556" s="417"/>
      <c r="BH556" s="417"/>
      <c r="BI556" s="417"/>
      <c r="BJ556" s="417"/>
    </row>
    <row r="557" spans="1:62" s="418" customFormat="1" ht="13.5" hidden="1" customHeight="1">
      <c r="A557" s="1504">
        <f>'F5 ESTUDIANTES PREVENCIÓN'!D550</f>
        <v>0</v>
      </c>
      <c r="B557" s="1504">
        <f>'F5 ESTUDIANTES PREVENCIÓN'!A550</f>
        <v>0</v>
      </c>
      <c r="C557" s="1511">
        <f>'F5 ESTUDIANTES PREVENCIÓN'!F550</f>
        <v>0</v>
      </c>
      <c r="D557" s="1512">
        <f>'F5 ESTUDIANTES PREVENCIÓN'!G550</f>
        <v>0</v>
      </c>
      <c r="E557" s="1504">
        <f>'F5 ESTUDIANTES PREVENCIÓN'!K550</f>
        <v>0</v>
      </c>
      <c r="F557" s="1504">
        <f>'F5 ESTUDIANTES PREVENCIÓN'!J550</f>
        <v>0</v>
      </c>
      <c r="G557" s="1513">
        <f>'F5 ESTUDIANTES PREVENCIÓN'!L550</f>
        <v>0</v>
      </c>
      <c r="H557" s="1504">
        <f>'F5 ESTUDIANTES PREVENCIÓN'!M550</f>
        <v>0</v>
      </c>
      <c r="I557" s="1514">
        <f>'F5 ESTUDIANTES PREVENCIÓN'!N550</f>
        <v>0</v>
      </c>
      <c r="J557" s="1514">
        <f>'F5 ESTUDIANTES PREVENCIÓN'!O550</f>
        <v>0</v>
      </c>
      <c r="K557" s="1514">
        <f>'F5 ESTUDIANTES PREVENCIÓN'!P550</f>
        <v>0</v>
      </c>
      <c r="L557" s="1515">
        <f>'F5 ESTUDIANTES PREVENCIÓN'!Q550</f>
        <v>0</v>
      </c>
      <c r="M557" s="1511">
        <f>'F5 ESTUDIANTES PREVENCIÓN'!R550</f>
        <v>0</v>
      </c>
      <c r="N557" s="1504">
        <f>'F5 ESTUDIANTES PREVENCIÓN'!T550</f>
        <v>0</v>
      </c>
      <c r="O557" s="1504">
        <f>'F5 ESTUDIANTES PREVENCIÓN'!U550</f>
        <v>0</v>
      </c>
      <c r="P557" s="1504">
        <f>'F5 ESTUDIANTES PREVENCIÓN'!V550</f>
        <v>0</v>
      </c>
      <c r="Q557" s="1504">
        <f>'F5 ESTUDIANTES PREVENCIÓN'!AU550</f>
        <v>0</v>
      </c>
      <c r="R557" s="1516"/>
      <c r="S557" s="1517"/>
      <c r="T557" s="1516"/>
      <c r="U557" s="1518"/>
      <c r="V557" s="1516"/>
      <c r="W557" s="1516"/>
      <c r="X557" s="1516"/>
      <c r="Y557" s="1516"/>
      <c r="Z557" s="1516"/>
      <c r="AA557" s="1516"/>
      <c r="AB557" s="1516"/>
      <c r="AC557" s="1516"/>
      <c r="AD557" s="1516"/>
      <c r="AE557" s="1516"/>
      <c r="AF557" s="1516"/>
      <c r="AG557" s="1516"/>
      <c r="AH557" s="1516"/>
      <c r="AI557" s="1516"/>
      <c r="AJ557" s="1516"/>
      <c r="AK557" s="1516"/>
      <c r="AL557" s="1516"/>
      <c r="AM557" s="1516"/>
      <c r="AN557" s="1516"/>
      <c r="AO557" s="1519">
        <f t="shared" si="73"/>
        <v>0</v>
      </c>
      <c r="AP557" s="1519">
        <f t="shared" si="78"/>
        <v>0</v>
      </c>
      <c r="AQ557" s="1520" t="str">
        <f t="shared" si="74"/>
        <v/>
      </c>
      <c r="AR557" s="1519">
        <f t="shared" si="75"/>
        <v>0</v>
      </c>
      <c r="AS557" s="1519">
        <f t="shared" si="79"/>
        <v>0</v>
      </c>
      <c r="AT557" s="1520" t="str">
        <f t="shared" si="76"/>
        <v/>
      </c>
      <c r="AU557" s="1519">
        <f t="shared" si="80"/>
        <v>0</v>
      </c>
      <c r="AV557" s="1519">
        <f t="shared" si="81"/>
        <v>0</v>
      </c>
      <c r="AW557" s="1520" t="str">
        <f t="shared" si="77"/>
        <v/>
      </c>
      <c r="AX557" s="1521"/>
      <c r="BC557" s="417"/>
      <c r="BD557" s="417"/>
      <c r="BE557" s="417"/>
      <c r="BF557" s="417"/>
      <c r="BG557" s="417"/>
      <c r="BH557" s="417"/>
      <c r="BI557" s="417"/>
      <c r="BJ557" s="417"/>
    </row>
    <row r="558" spans="1:62" s="418" customFormat="1" ht="13.5" hidden="1" customHeight="1">
      <c r="A558" s="1504">
        <f>'F5 ESTUDIANTES PREVENCIÓN'!D551</f>
        <v>0</v>
      </c>
      <c r="B558" s="1504">
        <f>'F5 ESTUDIANTES PREVENCIÓN'!A551</f>
        <v>0</v>
      </c>
      <c r="C558" s="1511">
        <f>'F5 ESTUDIANTES PREVENCIÓN'!F551</f>
        <v>0</v>
      </c>
      <c r="D558" s="1512">
        <f>'F5 ESTUDIANTES PREVENCIÓN'!G551</f>
        <v>0</v>
      </c>
      <c r="E558" s="1504">
        <f>'F5 ESTUDIANTES PREVENCIÓN'!K551</f>
        <v>0</v>
      </c>
      <c r="F558" s="1504">
        <f>'F5 ESTUDIANTES PREVENCIÓN'!J551</f>
        <v>0</v>
      </c>
      <c r="G558" s="1513">
        <f>'F5 ESTUDIANTES PREVENCIÓN'!L551</f>
        <v>0</v>
      </c>
      <c r="H558" s="1504">
        <f>'F5 ESTUDIANTES PREVENCIÓN'!M551</f>
        <v>0</v>
      </c>
      <c r="I558" s="1514">
        <f>'F5 ESTUDIANTES PREVENCIÓN'!N551</f>
        <v>0</v>
      </c>
      <c r="J558" s="1514">
        <f>'F5 ESTUDIANTES PREVENCIÓN'!O551</f>
        <v>0</v>
      </c>
      <c r="K558" s="1514">
        <f>'F5 ESTUDIANTES PREVENCIÓN'!P551</f>
        <v>0</v>
      </c>
      <c r="L558" s="1515">
        <f>'F5 ESTUDIANTES PREVENCIÓN'!Q551</f>
        <v>0</v>
      </c>
      <c r="M558" s="1511">
        <f>'F5 ESTUDIANTES PREVENCIÓN'!R551</f>
        <v>0</v>
      </c>
      <c r="N558" s="1504">
        <f>'F5 ESTUDIANTES PREVENCIÓN'!T551</f>
        <v>0</v>
      </c>
      <c r="O558" s="1504">
        <f>'F5 ESTUDIANTES PREVENCIÓN'!U551</f>
        <v>0</v>
      </c>
      <c r="P558" s="1504">
        <f>'F5 ESTUDIANTES PREVENCIÓN'!V551</f>
        <v>0</v>
      </c>
      <c r="Q558" s="1504">
        <f>'F5 ESTUDIANTES PREVENCIÓN'!AU551</f>
        <v>0</v>
      </c>
      <c r="R558" s="1516"/>
      <c r="S558" s="1517"/>
      <c r="T558" s="1516"/>
      <c r="U558" s="1518"/>
      <c r="V558" s="1516"/>
      <c r="W558" s="1516"/>
      <c r="X558" s="1516"/>
      <c r="Y558" s="1516"/>
      <c r="Z558" s="1516"/>
      <c r="AA558" s="1516"/>
      <c r="AB558" s="1516"/>
      <c r="AC558" s="1516"/>
      <c r="AD558" s="1516"/>
      <c r="AE558" s="1516"/>
      <c r="AF558" s="1516"/>
      <c r="AG558" s="1516"/>
      <c r="AH558" s="1516"/>
      <c r="AI558" s="1516"/>
      <c r="AJ558" s="1516"/>
      <c r="AK558" s="1516"/>
      <c r="AL558" s="1516"/>
      <c r="AM558" s="1516"/>
      <c r="AN558" s="1516"/>
      <c r="AO558" s="1519">
        <f t="shared" si="73"/>
        <v>0</v>
      </c>
      <c r="AP558" s="1519">
        <f t="shared" si="78"/>
        <v>0</v>
      </c>
      <c r="AQ558" s="1520" t="str">
        <f t="shared" si="74"/>
        <v/>
      </c>
      <c r="AR558" s="1519">
        <f t="shared" si="75"/>
        <v>0</v>
      </c>
      <c r="AS558" s="1519">
        <f t="shared" si="79"/>
        <v>0</v>
      </c>
      <c r="AT558" s="1520" t="str">
        <f t="shared" si="76"/>
        <v/>
      </c>
      <c r="AU558" s="1519">
        <f t="shared" si="80"/>
        <v>0</v>
      </c>
      <c r="AV558" s="1519">
        <f t="shared" si="81"/>
        <v>0</v>
      </c>
      <c r="AW558" s="1520" t="str">
        <f t="shared" si="77"/>
        <v/>
      </c>
      <c r="AX558" s="1521"/>
      <c r="BC558" s="417"/>
      <c r="BD558" s="417"/>
      <c r="BE558" s="417"/>
      <c r="BF558" s="417"/>
      <c r="BG558" s="417"/>
      <c r="BH558" s="417"/>
      <c r="BI558" s="417"/>
      <c r="BJ558" s="417"/>
    </row>
    <row r="559" spans="1:62" s="418" customFormat="1" ht="13.5" hidden="1" customHeight="1">
      <c r="A559" s="1504">
        <f>'F5 ESTUDIANTES PREVENCIÓN'!D552</f>
        <v>0</v>
      </c>
      <c r="B559" s="1504">
        <f>'F5 ESTUDIANTES PREVENCIÓN'!A552</f>
        <v>0</v>
      </c>
      <c r="C559" s="1511">
        <f>'F5 ESTUDIANTES PREVENCIÓN'!F552</f>
        <v>0</v>
      </c>
      <c r="D559" s="1512">
        <f>'F5 ESTUDIANTES PREVENCIÓN'!G552</f>
        <v>0</v>
      </c>
      <c r="E559" s="1504">
        <f>'F5 ESTUDIANTES PREVENCIÓN'!K552</f>
        <v>0</v>
      </c>
      <c r="F559" s="1504">
        <f>'F5 ESTUDIANTES PREVENCIÓN'!J552</f>
        <v>0</v>
      </c>
      <c r="G559" s="1513">
        <f>'F5 ESTUDIANTES PREVENCIÓN'!L552</f>
        <v>0</v>
      </c>
      <c r="H559" s="1504">
        <f>'F5 ESTUDIANTES PREVENCIÓN'!M552</f>
        <v>0</v>
      </c>
      <c r="I559" s="1514">
        <f>'F5 ESTUDIANTES PREVENCIÓN'!N552</f>
        <v>0</v>
      </c>
      <c r="J559" s="1514">
        <f>'F5 ESTUDIANTES PREVENCIÓN'!O552</f>
        <v>0</v>
      </c>
      <c r="K559" s="1514">
        <f>'F5 ESTUDIANTES PREVENCIÓN'!P552</f>
        <v>0</v>
      </c>
      <c r="L559" s="1515">
        <f>'F5 ESTUDIANTES PREVENCIÓN'!Q552</f>
        <v>0</v>
      </c>
      <c r="M559" s="1511">
        <f>'F5 ESTUDIANTES PREVENCIÓN'!R552</f>
        <v>0</v>
      </c>
      <c r="N559" s="1504">
        <f>'F5 ESTUDIANTES PREVENCIÓN'!T552</f>
        <v>0</v>
      </c>
      <c r="O559" s="1504">
        <f>'F5 ESTUDIANTES PREVENCIÓN'!U552</f>
        <v>0</v>
      </c>
      <c r="P559" s="1504">
        <f>'F5 ESTUDIANTES PREVENCIÓN'!V552</f>
        <v>0</v>
      </c>
      <c r="Q559" s="1504">
        <f>'F5 ESTUDIANTES PREVENCIÓN'!AU552</f>
        <v>0</v>
      </c>
      <c r="R559" s="1516"/>
      <c r="S559" s="1517"/>
      <c r="T559" s="1516"/>
      <c r="U559" s="1518"/>
      <c r="V559" s="1516"/>
      <c r="W559" s="1516"/>
      <c r="X559" s="1516"/>
      <c r="Y559" s="1516"/>
      <c r="Z559" s="1516"/>
      <c r="AA559" s="1516"/>
      <c r="AB559" s="1516"/>
      <c r="AC559" s="1516"/>
      <c r="AD559" s="1516"/>
      <c r="AE559" s="1516"/>
      <c r="AF559" s="1516"/>
      <c r="AG559" s="1516"/>
      <c r="AH559" s="1516"/>
      <c r="AI559" s="1516"/>
      <c r="AJ559" s="1516"/>
      <c r="AK559" s="1516"/>
      <c r="AL559" s="1516"/>
      <c r="AM559" s="1516"/>
      <c r="AN559" s="1516"/>
      <c r="AO559" s="1519">
        <f t="shared" si="73"/>
        <v>0</v>
      </c>
      <c r="AP559" s="1519">
        <f t="shared" si="78"/>
        <v>0</v>
      </c>
      <c r="AQ559" s="1520" t="str">
        <f t="shared" si="74"/>
        <v/>
      </c>
      <c r="AR559" s="1519">
        <f t="shared" si="75"/>
        <v>0</v>
      </c>
      <c r="AS559" s="1519">
        <f t="shared" si="79"/>
        <v>0</v>
      </c>
      <c r="AT559" s="1520" t="str">
        <f t="shared" si="76"/>
        <v/>
      </c>
      <c r="AU559" s="1519">
        <f t="shared" si="80"/>
        <v>0</v>
      </c>
      <c r="AV559" s="1519">
        <f t="shared" si="81"/>
        <v>0</v>
      </c>
      <c r="AW559" s="1520" t="str">
        <f t="shared" si="77"/>
        <v/>
      </c>
      <c r="AX559" s="1521"/>
      <c r="BC559" s="417"/>
      <c r="BD559" s="417"/>
      <c r="BE559" s="417"/>
      <c r="BF559" s="417"/>
      <c r="BG559" s="417"/>
      <c r="BH559" s="417"/>
      <c r="BI559" s="417"/>
      <c r="BJ559" s="417"/>
    </row>
    <row r="560" spans="1:62" s="418" customFormat="1" ht="13.5" hidden="1" customHeight="1">
      <c r="A560" s="1504">
        <f>'F5 ESTUDIANTES PREVENCIÓN'!D553</f>
        <v>0</v>
      </c>
      <c r="B560" s="1504">
        <f>'F5 ESTUDIANTES PREVENCIÓN'!A553</f>
        <v>0</v>
      </c>
      <c r="C560" s="1511">
        <f>'F5 ESTUDIANTES PREVENCIÓN'!F553</f>
        <v>0</v>
      </c>
      <c r="D560" s="1512">
        <f>'F5 ESTUDIANTES PREVENCIÓN'!G553</f>
        <v>0</v>
      </c>
      <c r="E560" s="1504">
        <f>'F5 ESTUDIANTES PREVENCIÓN'!K553</f>
        <v>0</v>
      </c>
      <c r="F560" s="1504">
        <f>'F5 ESTUDIANTES PREVENCIÓN'!J553</f>
        <v>0</v>
      </c>
      <c r="G560" s="1513">
        <f>'F5 ESTUDIANTES PREVENCIÓN'!L553</f>
        <v>0</v>
      </c>
      <c r="H560" s="1504">
        <f>'F5 ESTUDIANTES PREVENCIÓN'!M553</f>
        <v>0</v>
      </c>
      <c r="I560" s="1514">
        <f>'F5 ESTUDIANTES PREVENCIÓN'!N553</f>
        <v>0</v>
      </c>
      <c r="J560" s="1514">
        <f>'F5 ESTUDIANTES PREVENCIÓN'!O553</f>
        <v>0</v>
      </c>
      <c r="K560" s="1514">
        <f>'F5 ESTUDIANTES PREVENCIÓN'!P553</f>
        <v>0</v>
      </c>
      <c r="L560" s="1515">
        <f>'F5 ESTUDIANTES PREVENCIÓN'!Q553</f>
        <v>0</v>
      </c>
      <c r="M560" s="1511">
        <f>'F5 ESTUDIANTES PREVENCIÓN'!R553</f>
        <v>0</v>
      </c>
      <c r="N560" s="1504">
        <f>'F5 ESTUDIANTES PREVENCIÓN'!T553</f>
        <v>0</v>
      </c>
      <c r="O560" s="1504">
        <f>'F5 ESTUDIANTES PREVENCIÓN'!U553</f>
        <v>0</v>
      </c>
      <c r="P560" s="1504">
        <f>'F5 ESTUDIANTES PREVENCIÓN'!V553</f>
        <v>0</v>
      </c>
      <c r="Q560" s="1504">
        <f>'F5 ESTUDIANTES PREVENCIÓN'!AU553</f>
        <v>0</v>
      </c>
      <c r="R560" s="1516"/>
      <c r="S560" s="1517"/>
      <c r="T560" s="1516"/>
      <c r="U560" s="1518"/>
      <c r="V560" s="1516"/>
      <c r="W560" s="1516"/>
      <c r="X560" s="1516"/>
      <c r="Y560" s="1516"/>
      <c r="Z560" s="1516"/>
      <c r="AA560" s="1516"/>
      <c r="AB560" s="1516"/>
      <c r="AC560" s="1516"/>
      <c r="AD560" s="1516"/>
      <c r="AE560" s="1516"/>
      <c r="AF560" s="1516"/>
      <c r="AG560" s="1516"/>
      <c r="AH560" s="1516"/>
      <c r="AI560" s="1516"/>
      <c r="AJ560" s="1516"/>
      <c r="AK560" s="1516"/>
      <c r="AL560" s="1516"/>
      <c r="AM560" s="1516"/>
      <c r="AN560" s="1516"/>
      <c r="AO560" s="1519">
        <f t="shared" si="73"/>
        <v>0</v>
      </c>
      <c r="AP560" s="1519">
        <f t="shared" si="78"/>
        <v>0</v>
      </c>
      <c r="AQ560" s="1520" t="str">
        <f t="shared" si="74"/>
        <v/>
      </c>
      <c r="AR560" s="1519">
        <f t="shared" si="75"/>
        <v>0</v>
      </c>
      <c r="AS560" s="1519">
        <f t="shared" si="79"/>
        <v>0</v>
      </c>
      <c r="AT560" s="1520" t="str">
        <f t="shared" si="76"/>
        <v/>
      </c>
      <c r="AU560" s="1519">
        <f t="shared" si="80"/>
        <v>0</v>
      </c>
      <c r="AV560" s="1519">
        <f t="shared" si="81"/>
        <v>0</v>
      </c>
      <c r="AW560" s="1520" t="str">
        <f t="shared" si="77"/>
        <v/>
      </c>
      <c r="AX560" s="1521"/>
      <c r="BC560" s="417"/>
      <c r="BD560" s="417"/>
      <c r="BE560" s="417"/>
      <c r="BF560" s="417"/>
      <c r="BG560" s="417"/>
      <c r="BH560" s="417"/>
      <c r="BI560" s="417"/>
      <c r="BJ560" s="417"/>
    </row>
    <row r="561" spans="1:62" s="418" customFormat="1" ht="13.5" hidden="1" customHeight="1">
      <c r="A561" s="1504">
        <f>'F5 ESTUDIANTES PREVENCIÓN'!D554</f>
        <v>0</v>
      </c>
      <c r="B561" s="1504">
        <f>'F5 ESTUDIANTES PREVENCIÓN'!A554</f>
        <v>0</v>
      </c>
      <c r="C561" s="1511">
        <f>'F5 ESTUDIANTES PREVENCIÓN'!F554</f>
        <v>0</v>
      </c>
      <c r="D561" s="1512">
        <f>'F5 ESTUDIANTES PREVENCIÓN'!G554</f>
        <v>0</v>
      </c>
      <c r="E561" s="1504">
        <f>'F5 ESTUDIANTES PREVENCIÓN'!K554</f>
        <v>0</v>
      </c>
      <c r="F561" s="1504">
        <f>'F5 ESTUDIANTES PREVENCIÓN'!J554</f>
        <v>0</v>
      </c>
      <c r="G561" s="1513">
        <f>'F5 ESTUDIANTES PREVENCIÓN'!L554</f>
        <v>0</v>
      </c>
      <c r="H561" s="1504">
        <f>'F5 ESTUDIANTES PREVENCIÓN'!M554</f>
        <v>0</v>
      </c>
      <c r="I561" s="1514">
        <f>'F5 ESTUDIANTES PREVENCIÓN'!N554</f>
        <v>0</v>
      </c>
      <c r="J561" s="1514">
        <f>'F5 ESTUDIANTES PREVENCIÓN'!O554</f>
        <v>0</v>
      </c>
      <c r="K561" s="1514">
        <f>'F5 ESTUDIANTES PREVENCIÓN'!P554</f>
        <v>0</v>
      </c>
      <c r="L561" s="1515">
        <f>'F5 ESTUDIANTES PREVENCIÓN'!Q554</f>
        <v>0</v>
      </c>
      <c r="M561" s="1511">
        <f>'F5 ESTUDIANTES PREVENCIÓN'!R554</f>
        <v>0</v>
      </c>
      <c r="N561" s="1504">
        <f>'F5 ESTUDIANTES PREVENCIÓN'!T554</f>
        <v>0</v>
      </c>
      <c r="O561" s="1504">
        <f>'F5 ESTUDIANTES PREVENCIÓN'!U554</f>
        <v>0</v>
      </c>
      <c r="P561" s="1504">
        <f>'F5 ESTUDIANTES PREVENCIÓN'!V554</f>
        <v>0</v>
      </c>
      <c r="Q561" s="1504">
        <f>'F5 ESTUDIANTES PREVENCIÓN'!AU554</f>
        <v>0</v>
      </c>
      <c r="R561" s="1516"/>
      <c r="S561" s="1517"/>
      <c r="T561" s="1516"/>
      <c r="U561" s="1518"/>
      <c r="V561" s="1516"/>
      <c r="W561" s="1516"/>
      <c r="X561" s="1516"/>
      <c r="Y561" s="1516"/>
      <c r="Z561" s="1516"/>
      <c r="AA561" s="1516"/>
      <c r="AB561" s="1516"/>
      <c r="AC561" s="1516"/>
      <c r="AD561" s="1516"/>
      <c r="AE561" s="1516"/>
      <c r="AF561" s="1516"/>
      <c r="AG561" s="1516"/>
      <c r="AH561" s="1516"/>
      <c r="AI561" s="1516"/>
      <c r="AJ561" s="1516"/>
      <c r="AK561" s="1516"/>
      <c r="AL561" s="1516"/>
      <c r="AM561" s="1516"/>
      <c r="AN561" s="1516"/>
      <c r="AO561" s="1519">
        <f t="shared" si="73"/>
        <v>0</v>
      </c>
      <c r="AP561" s="1519">
        <f t="shared" si="78"/>
        <v>0</v>
      </c>
      <c r="AQ561" s="1520" t="str">
        <f t="shared" si="74"/>
        <v/>
      </c>
      <c r="AR561" s="1519">
        <f t="shared" si="75"/>
        <v>0</v>
      </c>
      <c r="AS561" s="1519">
        <f t="shared" si="79"/>
        <v>0</v>
      </c>
      <c r="AT561" s="1520" t="str">
        <f t="shared" si="76"/>
        <v/>
      </c>
      <c r="AU561" s="1519">
        <f t="shared" si="80"/>
        <v>0</v>
      </c>
      <c r="AV561" s="1519">
        <f t="shared" si="81"/>
        <v>0</v>
      </c>
      <c r="AW561" s="1520" t="str">
        <f t="shared" si="77"/>
        <v/>
      </c>
      <c r="AX561" s="1521"/>
      <c r="BC561" s="417"/>
      <c r="BD561" s="417"/>
      <c r="BE561" s="417"/>
      <c r="BF561" s="417"/>
      <c r="BG561" s="417"/>
      <c r="BH561" s="417"/>
      <c r="BI561" s="417"/>
      <c r="BJ561" s="417"/>
    </row>
    <row r="562" spans="1:62" s="418" customFormat="1" ht="13.5" hidden="1" customHeight="1">
      <c r="A562" s="1504">
        <f>'F5 ESTUDIANTES PREVENCIÓN'!D555</f>
        <v>0</v>
      </c>
      <c r="B562" s="1504">
        <f>'F5 ESTUDIANTES PREVENCIÓN'!A555</f>
        <v>0</v>
      </c>
      <c r="C562" s="1511">
        <f>'F5 ESTUDIANTES PREVENCIÓN'!F555</f>
        <v>0</v>
      </c>
      <c r="D562" s="1512">
        <f>'F5 ESTUDIANTES PREVENCIÓN'!G555</f>
        <v>0</v>
      </c>
      <c r="E562" s="1504">
        <f>'F5 ESTUDIANTES PREVENCIÓN'!K555</f>
        <v>0</v>
      </c>
      <c r="F562" s="1504">
        <f>'F5 ESTUDIANTES PREVENCIÓN'!J555</f>
        <v>0</v>
      </c>
      <c r="G562" s="1513">
        <f>'F5 ESTUDIANTES PREVENCIÓN'!L555</f>
        <v>0</v>
      </c>
      <c r="H562" s="1504">
        <f>'F5 ESTUDIANTES PREVENCIÓN'!M555</f>
        <v>0</v>
      </c>
      <c r="I562" s="1514">
        <f>'F5 ESTUDIANTES PREVENCIÓN'!N555</f>
        <v>0</v>
      </c>
      <c r="J562" s="1514">
        <f>'F5 ESTUDIANTES PREVENCIÓN'!O555</f>
        <v>0</v>
      </c>
      <c r="K562" s="1514">
        <f>'F5 ESTUDIANTES PREVENCIÓN'!P555</f>
        <v>0</v>
      </c>
      <c r="L562" s="1515">
        <f>'F5 ESTUDIANTES PREVENCIÓN'!Q555</f>
        <v>0</v>
      </c>
      <c r="M562" s="1511">
        <f>'F5 ESTUDIANTES PREVENCIÓN'!R555</f>
        <v>0</v>
      </c>
      <c r="N562" s="1504">
        <f>'F5 ESTUDIANTES PREVENCIÓN'!T555</f>
        <v>0</v>
      </c>
      <c r="O562" s="1504">
        <f>'F5 ESTUDIANTES PREVENCIÓN'!U555</f>
        <v>0</v>
      </c>
      <c r="P562" s="1504">
        <f>'F5 ESTUDIANTES PREVENCIÓN'!V555</f>
        <v>0</v>
      </c>
      <c r="Q562" s="1504">
        <f>'F5 ESTUDIANTES PREVENCIÓN'!AU555</f>
        <v>0</v>
      </c>
      <c r="R562" s="1516"/>
      <c r="S562" s="1517"/>
      <c r="T562" s="1516"/>
      <c r="U562" s="1518"/>
      <c r="V562" s="1516"/>
      <c r="W562" s="1516"/>
      <c r="X562" s="1516"/>
      <c r="Y562" s="1516"/>
      <c r="Z562" s="1516"/>
      <c r="AA562" s="1516"/>
      <c r="AB562" s="1516"/>
      <c r="AC562" s="1516"/>
      <c r="AD562" s="1516"/>
      <c r="AE562" s="1516"/>
      <c r="AF562" s="1516"/>
      <c r="AG562" s="1516"/>
      <c r="AH562" s="1516"/>
      <c r="AI562" s="1516"/>
      <c r="AJ562" s="1516"/>
      <c r="AK562" s="1516"/>
      <c r="AL562" s="1516"/>
      <c r="AM562" s="1516"/>
      <c r="AN562" s="1516"/>
      <c r="AO562" s="1519">
        <f t="shared" si="73"/>
        <v>0</v>
      </c>
      <c r="AP562" s="1519">
        <f t="shared" si="78"/>
        <v>0</v>
      </c>
      <c r="AQ562" s="1520" t="str">
        <f t="shared" si="74"/>
        <v/>
      </c>
      <c r="AR562" s="1519">
        <f t="shared" si="75"/>
        <v>0</v>
      </c>
      <c r="AS562" s="1519">
        <f t="shared" si="79"/>
        <v>0</v>
      </c>
      <c r="AT562" s="1520" t="str">
        <f t="shared" si="76"/>
        <v/>
      </c>
      <c r="AU562" s="1519">
        <f t="shared" si="80"/>
        <v>0</v>
      </c>
      <c r="AV562" s="1519">
        <f t="shared" si="81"/>
        <v>0</v>
      </c>
      <c r="AW562" s="1520" t="str">
        <f t="shared" si="77"/>
        <v/>
      </c>
      <c r="AX562" s="1521"/>
      <c r="BC562" s="417"/>
      <c r="BD562" s="417"/>
      <c r="BE562" s="417"/>
      <c r="BF562" s="417"/>
      <c r="BG562" s="417"/>
      <c r="BH562" s="417"/>
      <c r="BI562" s="417"/>
      <c r="BJ562" s="417"/>
    </row>
    <row r="563" spans="1:62" s="418" customFormat="1" ht="13.5" hidden="1" customHeight="1">
      <c r="A563" s="1504">
        <f>'F5 ESTUDIANTES PREVENCIÓN'!D556</f>
        <v>0</v>
      </c>
      <c r="B563" s="1504">
        <f>'F5 ESTUDIANTES PREVENCIÓN'!A556</f>
        <v>0</v>
      </c>
      <c r="C563" s="1511">
        <f>'F5 ESTUDIANTES PREVENCIÓN'!F556</f>
        <v>0</v>
      </c>
      <c r="D563" s="1512">
        <f>'F5 ESTUDIANTES PREVENCIÓN'!G556</f>
        <v>0</v>
      </c>
      <c r="E563" s="1504">
        <f>'F5 ESTUDIANTES PREVENCIÓN'!K556</f>
        <v>0</v>
      </c>
      <c r="F563" s="1504">
        <f>'F5 ESTUDIANTES PREVENCIÓN'!J556</f>
        <v>0</v>
      </c>
      <c r="G563" s="1513">
        <f>'F5 ESTUDIANTES PREVENCIÓN'!L556</f>
        <v>0</v>
      </c>
      <c r="H563" s="1504">
        <f>'F5 ESTUDIANTES PREVENCIÓN'!M556</f>
        <v>0</v>
      </c>
      <c r="I563" s="1514">
        <f>'F5 ESTUDIANTES PREVENCIÓN'!N556</f>
        <v>0</v>
      </c>
      <c r="J563" s="1514">
        <f>'F5 ESTUDIANTES PREVENCIÓN'!O556</f>
        <v>0</v>
      </c>
      <c r="K563" s="1514">
        <f>'F5 ESTUDIANTES PREVENCIÓN'!P556</f>
        <v>0</v>
      </c>
      <c r="L563" s="1515">
        <f>'F5 ESTUDIANTES PREVENCIÓN'!Q556</f>
        <v>0</v>
      </c>
      <c r="M563" s="1511">
        <f>'F5 ESTUDIANTES PREVENCIÓN'!R556</f>
        <v>0</v>
      </c>
      <c r="N563" s="1504">
        <f>'F5 ESTUDIANTES PREVENCIÓN'!T556</f>
        <v>0</v>
      </c>
      <c r="O563" s="1504">
        <f>'F5 ESTUDIANTES PREVENCIÓN'!U556</f>
        <v>0</v>
      </c>
      <c r="P563" s="1504">
        <f>'F5 ESTUDIANTES PREVENCIÓN'!V556</f>
        <v>0</v>
      </c>
      <c r="Q563" s="1504">
        <f>'F5 ESTUDIANTES PREVENCIÓN'!AU556</f>
        <v>0</v>
      </c>
      <c r="R563" s="1516"/>
      <c r="S563" s="1517"/>
      <c r="T563" s="1516"/>
      <c r="U563" s="1518"/>
      <c r="V563" s="1516"/>
      <c r="W563" s="1516"/>
      <c r="X563" s="1516"/>
      <c r="Y563" s="1516"/>
      <c r="Z563" s="1516"/>
      <c r="AA563" s="1516"/>
      <c r="AB563" s="1516"/>
      <c r="AC563" s="1516"/>
      <c r="AD563" s="1516"/>
      <c r="AE563" s="1516"/>
      <c r="AF563" s="1516"/>
      <c r="AG563" s="1516"/>
      <c r="AH563" s="1516"/>
      <c r="AI563" s="1516"/>
      <c r="AJ563" s="1516"/>
      <c r="AK563" s="1516"/>
      <c r="AL563" s="1516"/>
      <c r="AM563" s="1516"/>
      <c r="AN563" s="1516"/>
      <c r="AO563" s="1519">
        <f t="shared" si="73"/>
        <v>0</v>
      </c>
      <c r="AP563" s="1519">
        <f t="shared" si="78"/>
        <v>0</v>
      </c>
      <c r="AQ563" s="1520" t="str">
        <f t="shared" si="74"/>
        <v/>
      </c>
      <c r="AR563" s="1519">
        <f t="shared" si="75"/>
        <v>0</v>
      </c>
      <c r="AS563" s="1519">
        <f t="shared" si="79"/>
        <v>0</v>
      </c>
      <c r="AT563" s="1520" t="str">
        <f t="shared" si="76"/>
        <v/>
      </c>
      <c r="AU563" s="1519">
        <f t="shared" si="80"/>
        <v>0</v>
      </c>
      <c r="AV563" s="1519">
        <f t="shared" si="81"/>
        <v>0</v>
      </c>
      <c r="AW563" s="1520" t="str">
        <f t="shared" si="77"/>
        <v/>
      </c>
      <c r="AX563" s="1521"/>
      <c r="BC563" s="417"/>
      <c r="BD563" s="417"/>
      <c r="BE563" s="417"/>
      <c r="BF563" s="417"/>
      <c r="BG563" s="417"/>
      <c r="BH563" s="417"/>
      <c r="BI563" s="417"/>
      <c r="BJ563" s="417"/>
    </row>
    <row r="564" spans="1:62" s="418" customFormat="1" ht="13.5" hidden="1" customHeight="1">
      <c r="A564" s="1504">
        <f>'F5 ESTUDIANTES PREVENCIÓN'!D557</f>
        <v>0</v>
      </c>
      <c r="B564" s="1504">
        <f>'F5 ESTUDIANTES PREVENCIÓN'!A557</f>
        <v>0</v>
      </c>
      <c r="C564" s="1511">
        <f>'F5 ESTUDIANTES PREVENCIÓN'!F557</f>
        <v>0</v>
      </c>
      <c r="D564" s="1512">
        <f>'F5 ESTUDIANTES PREVENCIÓN'!G557</f>
        <v>0</v>
      </c>
      <c r="E564" s="1504">
        <f>'F5 ESTUDIANTES PREVENCIÓN'!K557</f>
        <v>0</v>
      </c>
      <c r="F564" s="1504">
        <f>'F5 ESTUDIANTES PREVENCIÓN'!J557</f>
        <v>0</v>
      </c>
      <c r="G564" s="1513">
        <f>'F5 ESTUDIANTES PREVENCIÓN'!L557</f>
        <v>0</v>
      </c>
      <c r="H564" s="1504">
        <f>'F5 ESTUDIANTES PREVENCIÓN'!M557</f>
        <v>0</v>
      </c>
      <c r="I564" s="1514">
        <f>'F5 ESTUDIANTES PREVENCIÓN'!N557</f>
        <v>0</v>
      </c>
      <c r="J564" s="1514">
        <f>'F5 ESTUDIANTES PREVENCIÓN'!O557</f>
        <v>0</v>
      </c>
      <c r="K564" s="1514">
        <f>'F5 ESTUDIANTES PREVENCIÓN'!P557</f>
        <v>0</v>
      </c>
      <c r="L564" s="1515">
        <f>'F5 ESTUDIANTES PREVENCIÓN'!Q557</f>
        <v>0</v>
      </c>
      <c r="M564" s="1511">
        <f>'F5 ESTUDIANTES PREVENCIÓN'!R557</f>
        <v>0</v>
      </c>
      <c r="N564" s="1504">
        <f>'F5 ESTUDIANTES PREVENCIÓN'!T557</f>
        <v>0</v>
      </c>
      <c r="O564" s="1504">
        <f>'F5 ESTUDIANTES PREVENCIÓN'!U557</f>
        <v>0</v>
      </c>
      <c r="P564" s="1504">
        <f>'F5 ESTUDIANTES PREVENCIÓN'!V557</f>
        <v>0</v>
      </c>
      <c r="Q564" s="1504">
        <f>'F5 ESTUDIANTES PREVENCIÓN'!AU557</f>
        <v>0</v>
      </c>
      <c r="R564" s="1516"/>
      <c r="S564" s="1517"/>
      <c r="T564" s="1516"/>
      <c r="U564" s="1518"/>
      <c r="V564" s="1516"/>
      <c r="W564" s="1516"/>
      <c r="X564" s="1516"/>
      <c r="Y564" s="1516"/>
      <c r="Z564" s="1516"/>
      <c r="AA564" s="1516"/>
      <c r="AB564" s="1516"/>
      <c r="AC564" s="1516"/>
      <c r="AD564" s="1516"/>
      <c r="AE564" s="1516"/>
      <c r="AF564" s="1516"/>
      <c r="AG564" s="1516"/>
      <c r="AH564" s="1516"/>
      <c r="AI564" s="1516"/>
      <c r="AJ564" s="1516"/>
      <c r="AK564" s="1516"/>
      <c r="AL564" s="1516"/>
      <c r="AM564" s="1516"/>
      <c r="AN564" s="1516"/>
      <c r="AO564" s="1519">
        <f t="shared" si="73"/>
        <v>0</v>
      </c>
      <c r="AP564" s="1519">
        <f t="shared" si="78"/>
        <v>0</v>
      </c>
      <c r="AQ564" s="1520" t="str">
        <f t="shared" si="74"/>
        <v/>
      </c>
      <c r="AR564" s="1519">
        <f t="shared" si="75"/>
        <v>0</v>
      </c>
      <c r="AS564" s="1519">
        <f t="shared" si="79"/>
        <v>0</v>
      </c>
      <c r="AT564" s="1520" t="str">
        <f t="shared" si="76"/>
        <v/>
      </c>
      <c r="AU564" s="1519">
        <f t="shared" si="80"/>
        <v>0</v>
      </c>
      <c r="AV564" s="1519">
        <f t="shared" si="81"/>
        <v>0</v>
      </c>
      <c r="AW564" s="1520" t="str">
        <f t="shared" si="77"/>
        <v/>
      </c>
      <c r="AX564" s="1521"/>
      <c r="BC564" s="417"/>
      <c r="BD564" s="417"/>
      <c r="BE564" s="417"/>
      <c r="BF564" s="417"/>
      <c r="BG564" s="417"/>
      <c r="BH564" s="417"/>
      <c r="BI564" s="417"/>
      <c r="BJ564" s="417"/>
    </row>
    <row r="565" spans="1:62" s="418" customFormat="1" ht="13.5" hidden="1" customHeight="1">
      <c r="A565" s="1504">
        <f>'F5 ESTUDIANTES PREVENCIÓN'!D558</f>
        <v>0</v>
      </c>
      <c r="B565" s="1504">
        <f>'F5 ESTUDIANTES PREVENCIÓN'!A558</f>
        <v>0</v>
      </c>
      <c r="C565" s="1511">
        <f>'F5 ESTUDIANTES PREVENCIÓN'!F558</f>
        <v>0</v>
      </c>
      <c r="D565" s="1512">
        <f>'F5 ESTUDIANTES PREVENCIÓN'!G558</f>
        <v>0</v>
      </c>
      <c r="E565" s="1504">
        <f>'F5 ESTUDIANTES PREVENCIÓN'!K558</f>
        <v>0</v>
      </c>
      <c r="F565" s="1504">
        <f>'F5 ESTUDIANTES PREVENCIÓN'!J558</f>
        <v>0</v>
      </c>
      <c r="G565" s="1513">
        <f>'F5 ESTUDIANTES PREVENCIÓN'!L558</f>
        <v>0</v>
      </c>
      <c r="H565" s="1504">
        <f>'F5 ESTUDIANTES PREVENCIÓN'!M558</f>
        <v>0</v>
      </c>
      <c r="I565" s="1514">
        <f>'F5 ESTUDIANTES PREVENCIÓN'!N558</f>
        <v>0</v>
      </c>
      <c r="J565" s="1514">
        <f>'F5 ESTUDIANTES PREVENCIÓN'!O558</f>
        <v>0</v>
      </c>
      <c r="K565" s="1514">
        <f>'F5 ESTUDIANTES PREVENCIÓN'!P558</f>
        <v>0</v>
      </c>
      <c r="L565" s="1515">
        <f>'F5 ESTUDIANTES PREVENCIÓN'!Q558</f>
        <v>0</v>
      </c>
      <c r="M565" s="1511">
        <f>'F5 ESTUDIANTES PREVENCIÓN'!R558</f>
        <v>0</v>
      </c>
      <c r="N565" s="1504">
        <f>'F5 ESTUDIANTES PREVENCIÓN'!T558</f>
        <v>0</v>
      </c>
      <c r="O565" s="1504">
        <f>'F5 ESTUDIANTES PREVENCIÓN'!U558</f>
        <v>0</v>
      </c>
      <c r="P565" s="1504">
        <f>'F5 ESTUDIANTES PREVENCIÓN'!V558</f>
        <v>0</v>
      </c>
      <c r="Q565" s="1504">
        <f>'F5 ESTUDIANTES PREVENCIÓN'!AU558</f>
        <v>0</v>
      </c>
      <c r="R565" s="1516"/>
      <c r="S565" s="1517"/>
      <c r="T565" s="1516"/>
      <c r="U565" s="1518"/>
      <c r="V565" s="1516"/>
      <c r="W565" s="1516"/>
      <c r="X565" s="1516"/>
      <c r="Y565" s="1516"/>
      <c r="Z565" s="1516"/>
      <c r="AA565" s="1516"/>
      <c r="AB565" s="1516"/>
      <c r="AC565" s="1516"/>
      <c r="AD565" s="1516"/>
      <c r="AE565" s="1516"/>
      <c r="AF565" s="1516"/>
      <c r="AG565" s="1516"/>
      <c r="AH565" s="1516"/>
      <c r="AI565" s="1516"/>
      <c r="AJ565" s="1516"/>
      <c r="AK565" s="1516"/>
      <c r="AL565" s="1516"/>
      <c r="AM565" s="1516"/>
      <c r="AN565" s="1516"/>
      <c r="AO565" s="1519">
        <f t="shared" si="73"/>
        <v>0</v>
      </c>
      <c r="AP565" s="1519">
        <f t="shared" si="78"/>
        <v>0</v>
      </c>
      <c r="AQ565" s="1520" t="str">
        <f t="shared" si="74"/>
        <v/>
      </c>
      <c r="AR565" s="1519">
        <f t="shared" si="75"/>
        <v>0</v>
      </c>
      <c r="AS565" s="1519">
        <f t="shared" si="79"/>
        <v>0</v>
      </c>
      <c r="AT565" s="1520" t="str">
        <f t="shared" si="76"/>
        <v/>
      </c>
      <c r="AU565" s="1519">
        <f t="shared" si="80"/>
        <v>0</v>
      </c>
      <c r="AV565" s="1519">
        <f t="shared" si="81"/>
        <v>0</v>
      </c>
      <c r="AW565" s="1520" t="str">
        <f t="shared" si="77"/>
        <v/>
      </c>
      <c r="AX565" s="1521"/>
      <c r="BC565" s="417"/>
      <c r="BD565" s="417"/>
      <c r="BE565" s="417"/>
      <c r="BF565" s="417"/>
      <c r="BG565" s="417"/>
      <c r="BH565" s="417"/>
      <c r="BI565" s="417"/>
      <c r="BJ565" s="417"/>
    </row>
    <row r="566" spans="1:62" s="418" customFormat="1" ht="13.5" hidden="1" customHeight="1">
      <c r="A566" s="1504">
        <f>'F5 ESTUDIANTES PREVENCIÓN'!D559</f>
        <v>0</v>
      </c>
      <c r="B566" s="1504">
        <f>'F5 ESTUDIANTES PREVENCIÓN'!A559</f>
        <v>0</v>
      </c>
      <c r="C566" s="1511">
        <f>'F5 ESTUDIANTES PREVENCIÓN'!F559</f>
        <v>0</v>
      </c>
      <c r="D566" s="1512">
        <f>'F5 ESTUDIANTES PREVENCIÓN'!G559</f>
        <v>0</v>
      </c>
      <c r="E566" s="1504">
        <f>'F5 ESTUDIANTES PREVENCIÓN'!K559</f>
        <v>0</v>
      </c>
      <c r="F566" s="1504">
        <f>'F5 ESTUDIANTES PREVENCIÓN'!J559</f>
        <v>0</v>
      </c>
      <c r="G566" s="1513">
        <f>'F5 ESTUDIANTES PREVENCIÓN'!L559</f>
        <v>0</v>
      </c>
      <c r="H566" s="1504">
        <f>'F5 ESTUDIANTES PREVENCIÓN'!M559</f>
        <v>0</v>
      </c>
      <c r="I566" s="1514">
        <f>'F5 ESTUDIANTES PREVENCIÓN'!N559</f>
        <v>0</v>
      </c>
      <c r="J566" s="1514">
        <f>'F5 ESTUDIANTES PREVENCIÓN'!O559</f>
        <v>0</v>
      </c>
      <c r="K566" s="1514">
        <f>'F5 ESTUDIANTES PREVENCIÓN'!P559</f>
        <v>0</v>
      </c>
      <c r="L566" s="1515">
        <f>'F5 ESTUDIANTES PREVENCIÓN'!Q559</f>
        <v>0</v>
      </c>
      <c r="M566" s="1511">
        <f>'F5 ESTUDIANTES PREVENCIÓN'!R559</f>
        <v>0</v>
      </c>
      <c r="N566" s="1504">
        <f>'F5 ESTUDIANTES PREVENCIÓN'!T559</f>
        <v>0</v>
      </c>
      <c r="O566" s="1504">
        <f>'F5 ESTUDIANTES PREVENCIÓN'!U559</f>
        <v>0</v>
      </c>
      <c r="P566" s="1504">
        <f>'F5 ESTUDIANTES PREVENCIÓN'!V559</f>
        <v>0</v>
      </c>
      <c r="Q566" s="1504">
        <f>'F5 ESTUDIANTES PREVENCIÓN'!AU559</f>
        <v>0</v>
      </c>
      <c r="R566" s="1516"/>
      <c r="S566" s="1517"/>
      <c r="T566" s="1516"/>
      <c r="U566" s="1518"/>
      <c r="V566" s="1516"/>
      <c r="W566" s="1516"/>
      <c r="X566" s="1516"/>
      <c r="Y566" s="1516"/>
      <c r="Z566" s="1516"/>
      <c r="AA566" s="1516"/>
      <c r="AB566" s="1516"/>
      <c r="AC566" s="1516"/>
      <c r="AD566" s="1516"/>
      <c r="AE566" s="1516"/>
      <c r="AF566" s="1516"/>
      <c r="AG566" s="1516"/>
      <c r="AH566" s="1516"/>
      <c r="AI566" s="1516"/>
      <c r="AJ566" s="1516"/>
      <c r="AK566" s="1516"/>
      <c r="AL566" s="1516"/>
      <c r="AM566" s="1516"/>
      <c r="AN566" s="1516"/>
      <c r="AO566" s="1519">
        <f t="shared" si="73"/>
        <v>0</v>
      </c>
      <c r="AP566" s="1519">
        <f t="shared" si="78"/>
        <v>0</v>
      </c>
      <c r="AQ566" s="1520" t="str">
        <f t="shared" si="74"/>
        <v/>
      </c>
      <c r="AR566" s="1519">
        <f t="shared" si="75"/>
        <v>0</v>
      </c>
      <c r="AS566" s="1519">
        <f t="shared" si="79"/>
        <v>0</v>
      </c>
      <c r="AT566" s="1520" t="str">
        <f t="shared" si="76"/>
        <v/>
      </c>
      <c r="AU566" s="1519">
        <f t="shared" si="80"/>
        <v>0</v>
      </c>
      <c r="AV566" s="1519">
        <f t="shared" si="81"/>
        <v>0</v>
      </c>
      <c r="AW566" s="1520" t="str">
        <f t="shared" si="77"/>
        <v/>
      </c>
      <c r="AX566" s="1521"/>
      <c r="BC566" s="417"/>
      <c r="BD566" s="417"/>
      <c r="BE566" s="417"/>
      <c r="BF566" s="417"/>
      <c r="BG566" s="417"/>
      <c r="BH566" s="417"/>
      <c r="BI566" s="417"/>
      <c r="BJ566" s="417"/>
    </row>
    <row r="567" spans="1:62" s="418" customFormat="1" ht="13.5" hidden="1" customHeight="1">
      <c r="A567" s="1504">
        <f>'F5 ESTUDIANTES PREVENCIÓN'!D560</f>
        <v>0</v>
      </c>
      <c r="B567" s="1504">
        <f>'F5 ESTUDIANTES PREVENCIÓN'!A560</f>
        <v>0</v>
      </c>
      <c r="C567" s="1511">
        <f>'F5 ESTUDIANTES PREVENCIÓN'!F560</f>
        <v>0</v>
      </c>
      <c r="D567" s="1512">
        <f>'F5 ESTUDIANTES PREVENCIÓN'!G560</f>
        <v>0</v>
      </c>
      <c r="E567" s="1504">
        <f>'F5 ESTUDIANTES PREVENCIÓN'!K560</f>
        <v>0</v>
      </c>
      <c r="F567" s="1504">
        <f>'F5 ESTUDIANTES PREVENCIÓN'!J560</f>
        <v>0</v>
      </c>
      <c r="G567" s="1513">
        <f>'F5 ESTUDIANTES PREVENCIÓN'!L560</f>
        <v>0</v>
      </c>
      <c r="H567" s="1504">
        <f>'F5 ESTUDIANTES PREVENCIÓN'!M560</f>
        <v>0</v>
      </c>
      <c r="I567" s="1514">
        <f>'F5 ESTUDIANTES PREVENCIÓN'!N560</f>
        <v>0</v>
      </c>
      <c r="J567" s="1514">
        <f>'F5 ESTUDIANTES PREVENCIÓN'!O560</f>
        <v>0</v>
      </c>
      <c r="K567" s="1514">
        <f>'F5 ESTUDIANTES PREVENCIÓN'!P560</f>
        <v>0</v>
      </c>
      <c r="L567" s="1515">
        <f>'F5 ESTUDIANTES PREVENCIÓN'!Q560</f>
        <v>0</v>
      </c>
      <c r="M567" s="1511">
        <f>'F5 ESTUDIANTES PREVENCIÓN'!R560</f>
        <v>0</v>
      </c>
      <c r="N567" s="1504">
        <f>'F5 ESTUDIANTES PREVENCIÓN'!T560</f>
        <v>0</v>
      </c>
      <c r="O567" s="1504">
        <f>'F5 ESTUDIANTES PREVENCIÓN'!U560</f>
        <v>0</v>
      </c>
      <c r="P567" s="1504">
        <f>'F5 ESTUDIANTES PREVENCIÓN'!V560</f>
        <v>0</v>
      </c>
      <c r="Q567" s="1504">
        <f>'F5 ESTUDIANTES PREVENCIÓN'!AU560</f>
        <v>0</v>
      </c>
      <c r="R567" s="1516"/>
      <c r="S567" s="1517"/>
      <c r="T567" s="1516"/>
      <c r="U567" s="1518"/>
      <c r="V567" s="1516"/>
      <c r="W567" s="1516"/>
      <c r="X567" s="1516"/>
      <c r="Y567" s="1516"/>
      <c r="Z567" s="1516"/>
      <c r="AA567" s="1516"/>
      <c r="AB567" s="1516"/>
      <c r="AC567" s="1516"/>
      <c r="AD567" s="1516"/>
      <c r="AE567" s="1516"/>
      <c r="AF567" s="1516"/>
      <c r="AG567" s="1516"/>
      <c r="AH567" s="1516"/>
      <c r="AI567" s="1516"/>
      <c r="AJ567" s="1516"/>
      <c r="AK567" s="1516"/>
      <c r="AL567" s="1516"/>
      <c r="AM567" s="1516"/>
      <c r="AN567" s="1516"/>
      <c r="AO567" s="1519">
        <f t="shared" si="73"/>
        <v>0</v>
      </c>
      <c r="AP567" s="1519">
        <f t="shared" si="78"/>
        <v>0</v>
      </c>
      <c r="AQ567" s="1520" t="str">
        <f t="shared" si="74"/>
        <v/>
      </c>
      <c r="AR567" s="1519">
        <f t="shared" si="75"/>
        <v>0</v>
      </c>
      <c r="AS567" s="1519">
        <f t="shared" si="79"/>
        <v>0</v>
      </c>
      <c r="AT567" s="1520" t="str">
        <f t="shared" si="76"/>
        <v/>
      </c>
      <c r="AU567" s="1519">
        <f t="shared" si="80"/>
        <v>0</v>
      </c>
      <c r="AV567" s="1519">
        <f t="shared" si="81"/>
        <v>0</v>
      </c>
      <c r="AW567" s="1520" t="str">
        <f t="shared" si="77"/>
        <v/>
      </c>
      <c r="AX567" s="1521"/>
      <c r="BC567" s="417"/>
      <c r="BD567" s="417"/>
      <c r="BE567" s="417"/>
      <c r="BF567" s="417"/>
      <c r="BG567" s="417"/>
      <c r="BH567" s="417"/>
      <c r="BI567" s="417"/>
      <c r="BJ567" s="417"/>
    </row>
    <row r="568" spans="1:62" s="418" customFormat="1" ht="13.5" hidden="1" customHeight="1">
      <c r="A568" s="1504">
        <f>'F5 ESTUDIANTES PREVENCIÓN'!D561</f>
        <v>0</v>
      </c>
      <c r="B568" s="1504">
        <f>'F5 ESTUDIANTES PREVENCIÓN'!A561</f>
        <v>0</v>
      </c>
      <c r="C568" s="1511">
        <f>'F5 ESTUDIANTES PREVENCIÓN'!F561</f>
        <v>0</v>
      </c>
      <c r="D568" s="1512">
        <f>'F5 ESTUDIANTES PREVENCIÓN'!G561</f>
        <v>0</v>
      </c>
      <c r="E568" s="1504">
        <f>'F5 ESTUDIANTES PREVENCIÓN'!K561</f>
        <v>0</v>
      </c>
      <c r="F568" s="1504">
        <f>'F5 ESTUDIANTES PREVENCIÓN'!J561</f>
        <v>0</v>
      </c>
      <c r="G568" s="1513">
        <f>'F5 ESTUDIANTES PREVENCIÓN'!L561</f>
        <v>0</v>
      </c>
      <c r="H568" s="1504">
        <f>'F5 ESTUDIANTES PREVENCIÓN'!M561</f>
        <v>0</v>
      </c>
      <c r="I568" s="1514">
        <f>'F5 ESTUDIANTES PREVENCIÓN'!N561</f>
        <v>0</v>
      </c>
      <c r="J568" s="1514">
        <f>'F5 ESTUDIANTES PREVENCIÓN'!O561</f>
        <v>0</v>
      </c>
      <c r="K568" s="1514">
        <f>'F5 ESTUDIANTES PREVENCIÓN'!P561</f>
        <v>0</v>
      </c>
      <c r="L568" s="1515">
        <f>'F5 ESTUDIANTES PREVENCIÓN'!Q561</f>
        <v>0</v>
      </c>
      <c r="M568" s="1511">
        <f>'F5 ESTUDIANTES PREVENCIÓN'!R561</f>
        <v>0</v>
      </c>
      <c r="N568" s="1504">
        <f>'F5 ESTUDIANTES PREVENCIÓN'!T561</f>
        <v>0</v>
      </c>
      <c r="O568" s="1504">
        <f>'F5 ESTUDIANTES PREVENCIÓN'!U561</f>
        <v>0</v>
      </c>
      <c r="P568" s="1504">
        <f>'F5 ESTUDIANTES PREVENCIÓN'!V561</f>
        <v>0</v>
      </c>
      <c r="Q568" s="1504">
        <f>'F5 ESTUDIANTES PREVENCIÓN'!AU561</f>
        <v>0</v>
      </c>
      <c r="R568" s="1516"/>
      <c r="S568" s="1517"/>
      <c r="T568" s="1516"/>
      <c r="U568" s="1518"/>
      <c r="V568" s="1516"/>
      <c r="W568" s="1516"/>
      <c r="X568" s="1516"/>
      <c r="Y568" s="1516"/>
      <c r="Z568" s="1516"/>
      <c r="AA568" s="1516"/>
      <c r="AB568" s="1516"/>
      <c r="AC568" s="1516"/>
      <c r="AD568" s="1516"/>
      <c r="AE568" s="1516"/>
      <c r="AF568" s="1516"/>
      <c r="AG568" s="1516"/>
      <c r="AH568" s="1516"/>
      <c r="AI568" s="1516"/>
      <c r="AJ568" s="1516"/>
      <c r="AK568" s="1516"/>
      <c r="AL568" s="1516"/>
      <c r="AM568" s="1516"/>
      <c r="AN568" s="1516"/>
      <c r="AO568" s="1519">
        <f t="shared" si="73"/>
        <v>0</v>
      </c>
      <c r="AP568" s="1519">
        <f t="shared" si="78"/>
        <v>0</v>
      </c>
      <c r="AQ568" s="1520" t="str">
        <f t="shared" si="74"/>
        <v/>
      </c>
      <c r="AR568" s="1519">
        <f t="shared" si="75"/>
        <v>0</v>
      </c>
      <c r="AS568" s="1519">
        <f t="shared" si="79"/>
        <v>0</v>
      </c>
      <c r="AT568" s="1520" t="str">
        <f t="shared" si="76"/>
        <v/>
      </c>
      <c r="AU568" s="1519">
        <f t="shared" si="80"/>
        <v>0</v>
      </c>
      <c r="AV568" s="1519">
        <f t="shared" si="81"/>
        <v>0</v>
      </c>
      <c r="AW568" s="1520" t="str">
        <f t="shared" si="77"/>
        <v/>
      </c>
      <c r="AX568" s="1521"/>
      <c r="BC568" s="417"/>
      <c r="BD568" s="417"/>
      <c r="BE568" s="417"/>
      <c r="BF568" s="417"/>
      <c r="BG568" s="417"/>
      <c r="BH568" s="417"/>
      <c r="BI568" s="417"/>
      <c r="BJ568" s="417"/>
    </row>
    <row r="569" spans="1:62" s="418" customFormat="1" ht="13.5" hidden="1" customHeight="1">
      <c r="A569" s="1504">
        <f>'F5 ESTUDIANTES PREVENCIÓN'!D562</f>
        <v>0</v>
      </c>
      <c r="B569" s="1504">
        <f>'F5 ESTUDIANTES PREVENCIÓN'!A562</f>
        <v>0</v>
      </c>
      <c r="C569" s="1511">
        <f>'F5 ESTUDIANTES PREVENCIÓN'!F562</f>
        <v>0</v>
      </c>
      <c r="D569" s="1512">
        <f>'F5 ESTUDIANTES PREVENCIÓN'!G562</f>
        <v>0</v>
      </c>
      <c r="E569" s="1504">
        <f>'F5 ESTUDIANTES PREVENCIÓN'!K562</f>
        <v>0</v>
      </c>
      <c r="F569" s="1504">
        <f>'F5 ESTUDIANTES PREVENCIÓN'!J562</f>
        <v>0</v>
      </c>
      <c r="G569" s="1513">
        <f>'F5 ESTUDIANTES PREVENCIÓN'!L562</f>
        <v>0</v>
      </c>
      <c r="H569" s="1504">
        <f>'F5 ESTUDIANTES PREVENCIÓN'!M562</f>
        <v>0</v>
      </c>
      <c r="I569" s="1514">
        <f>'F5 ESTUDIANTES PREVENCIÓN'!N562</f>
        <v>0</v>
      </c>
      <c r="J569" s="1514">
        <f>'F5 ESTUDIANTES PREVENCIÓN'!O562</f>
        <v>0</v>
      </c>
      <c r="K569" s="1514">
        <f>'F5 ESTUDIANTES PREVENCIÓN'!P562</f>
        <v>0</v>
      </c>
      <c r="L569" s="1515">
        <f>'F5 ESTUDIANTES PREVENCIÓN'!Q562</f>
        <v>0</v>
      </c>
      <c r="M569" s="1511">
        <f>'F5 ESTUDIANTES PREVENCIÓN'!R562</f>
        <v>0</v>
      </c>
      <c r="N569" s="1504">
        <f>'F5 ESTUDIANTES PREVENCIÓN'!T562</f>
        <v>0</v>
      </c>
      <c r="O569" s="1504">
        <f>'F5 ESTUDIANTES PREVENCIÓN'!U562</f>
        <v>0</v>
      </c>
      <c r="P569" s="1504">
        <f>'F5 ESTUDIANTES PREVENCIÓN'!V562</f>
        <v>0</v>
      </c>
      <c r="Q569" s="1504">
        <f>'F5 ESTUDIANTES PREVENCIÓN'!AU562</f>
        <v>0</v>
      </c>
      <c r="R569" s="1516"/>
      <c r="S569" s="1517"/>
      <c r="T569" s="1516"/>
      <c r="U569" s="1518"/>
      <c r="V569" s="1516"/>
      <c r="W569" s="1516"/>
      <c r="X569" s="1516"/>
      <c r="Y569" s="1516"/>
      <c r="Z569" s="1516"/>
      <c r="AA569" s="1516"/>
      <c r="AB569" s="1516"/>
      <c r="AC569" s="1516"/>
      <c r="AD569" s="1516"/>
      <c r="AE569" s="1516"/>
      <c r="AF569" s="1516"/>
      <c r="AG569" s="1516"/>
      <c r="AH569" s="1516"/>
      <c r="AI569" s="1516"/>
      <c r="AJ569" s="1516"/>
      <c r="AK569" s="1516"/>
      <c r="AL569" s="1516"/>
      <c r="AM569" s="1516"/>
      <c r="AN569" s="1516"/>
      <c r="AO569" s="1519">
        <f t="shared" si="73"/>
        <v>0</v>
      </c>
      <c r="AP569" s="1519">
        <f t="shared" si="78"/>
        <v>0</v>
      </c>
      <c r="AQ569" s="1520" t="str">
        <f t="shared" si="74"/>
        <v/>
      </c>
      <c r="AR569" s="1519">
        <f t="shared" si="75"/>
        <v>0</v>
      </c>
      <c r="AS569" s="1519">
        <f t="shared" si="79"/>
        <v>0</v>
      </c>
      <c r="AT569" s="1520" t="str">
        <f t="shared" si="76"/>
        <v/>
      </c>
      <c r="AU569" s="1519">
        <f t="shared" si="80"/>
        <v>0</v>
      </c>
      <c r="AV569" s="1519">
        <f t="shared" si="81"/>
        <v>0</v>
      </c>
      <c r="AW569" s="1520" t="str">
        <f t="shared" si="77"/>
        <v/>
      </c>
      <c r="AX569" s="1521"/>
      <c r="BC569" s="417"/>
      <c r="BD569" s="417"/>
      <c r="BE569" s="417"/>
      <c r="BF569" s="417"/>
      <c r="BG569" s="417"/>
      <c r="BH569" s="417"/>
      <c r="BI569" s="417"/>
      <c r="BJ569" s="417"/>
    </row>
    <row r="570" spans="1:62" s="418" customFormat="1" ht="13.5" hidden="1" customHeight="1">
      <c r="A570" s="1504">
        <f>'F5 ESTUDIANTES PREVENCIÓN'!D563</f>
        <v>0</v>
      </c>
      <c r="B570" s="1504">
        <f>'F5 ESTUDIANTES PREVENCIÓN'!A563</f>
        <v>0</v>
      </c>
      <c r="C570" s="1511">
        <f>'F5 ESTUDIANTES PREVENCIÓN'!F563</f>
        <v>0</v>
      </c>
      <c r="D570" s="1512">
        <f>'F5 ESTUDIANTES PREVENCIÓN'!G563</f>
        <v>0</v>
      </c>
      <c r="E570" s="1504">
        <f>'F5 ESTUDIANTES PREVENCIÓN'!K563</f>
        <v>0</v>
      </c>
      <c r="F570" s="1504">
        <f>'F5 ESTUDIANTES PREVENCIÓN'!J563</f>
        <v>0</v>
      </c>
      <c r="G570" s="1513">
        <f>'F5 ESTUDIANTES PREVENCIÓN'!L563</f>
        <v>0</v>
      </c>
      <c r="H570" s="1504">
        <f>'F5 ESTUDIANTES PREVENCIÓN'!M563</f>
        <v>0</v>
      </c>
      <c r="I570" s="1514">
        <f>'F5 ESTUDIANTES PREVENCIÓN'!N563</f>
        <v>0</v>
      </c>
      <c r="J570" s="1514">
        <f>'F5 ESTUDIANTES PREVENCIÓN'!O563</f>
        <v>0</v>
      </c>
      <c r="K570" s="1514">
        <f>'F5 ESTUDIANTES PREVENCIÓN'!P563</f>
        <v>0</v>
      </c>
      <c r="L570" s="1515">
        <f>'F5 ESTUDIANTES PREVENCIÓN'!Q563</f>
        <v>0</v>
      </c>
      <c r="M570" s="1511">
        <f>'F5 ESTUDIANTES PREVENCIÓN'!R563</f>
        <v>0</v>
      </c>
      <c r="N570" s="1504">
        <f>'F5 ESTUDIANTES PREVENCIÓN'!T563</f>
        <v>0</v>
      </c>
      <c r="O570" s="1504">
        <f>'F5 ESTUDIANTES PREVENCIÓN'!U563</f>
        <v>0</v>
      </c>
      <c r="P570" s="1504">
        <f>'F5 ESTUDIANTES PREVENCIÓN'!V563</f>
        <v>0</v>
      </c>
      <c r="Q570" s="1504">
        <f>'F5 ESTUDIANTES PREVENCIÓN'!AU563</f>
        <v>0</v>
      </c>
      <c r="R570" s="1516"/>
      <c r="S570" s="1517"/>
      <c r="T570" s="1516"/>
      <c r="U570" s="1518"/>
      <c r="V570" s="1516"/>
      <c r="W570" s="1516"/>
      <c r="X570" s="1516"/>
      <c r="Y570" s="1516"/>
      <c r="Z570" s="1516"/>
      <c r="AA570" s="1516"/>
      <c r="AB570" s="1516"/>
      <c r="AC570" s="1516"/>
      <c r="AD570" s="1516"/>
      <c r="AE570" s="1516"/>
      <c r="AF570" s="1516"/>
      <c r="AG570" s="1516"/>
      <c r="AH570" s="1516"/>
      <c r="AI570" s="1516"/>
      <c r="AJ570" s="1516"/>
      <c r="AK570" s="1516"/>
      <c r="AL570" s="1516"/>
      <c r="AM570" s="1516"/>
      <c r="AN570" s="1516"/>
      <c r="AO570" s="1519">
        <f t="shared" si="73"/>
        <v>0</v>
      </c>
      <c r="AP570" s="1519">
        <f t="shared" si="78"/>
        <v>0</v>
      </c>
      <c r="AQ570" s="1520" t="str">
        <f t="shared" si="74"/>
        <v/>
      </c>
      <c r="AR570" s="1519">
        <f t="shared" si="75"/>
        <v>0</v>
      </c>
      <c r="AS570" s="1519">
        <f t="shared" si="79"/>
        <v>0</v>
      </c>
      <c r="AT570" s="1520" t="str">
        <f t="shared" si="76"/>
        <v/>
      </c>
      <c r="AU570" s="1519">
        <f t="shared" si="80"/>
        <v>0</v>
      </c>
      <c r="AV570" s="1519">
        <f t="shared" si="81"/>
        <v>0</v>
      </c>
      <c r="AW570" s="1520" t="str">
        <f t="shared" si="77"/>
        <v/>
      </c>
      <c r="AX570" s="1521"/>
      <c r="BC570" s="417"/>
      <c r="BD570" s="417"/>
      <c r="BE570" s="417"/>
      <c r="BF570" s="417"/>
      <c r="BG570" s="417"/>
      <c r="BH570" s="417"/>
      <c r="BI570" s="417"/>
      <c r="BJ570" s="417"/>
    </row>
    <row r="571" spans="1:62" s="418" customFormat="1" ht="13.5" hidden="1" customHeight="1">
      <c r="A571" s="1504">
        <f>'F5 ESTUDIANTES PREVENCIÓN'!D564</f>
        <v>0</v>
      </c>
      <c r="B571" s="1504">
        <f>'F5 ESTUDIANTES PREVENCIÓN'!A564</f>
        <v>0</v>
      </c>
      <c r="C571" s="1511">
        <f>'F5 ESTUDIANTES PREVENCIÓN'!F564</f>
        <v>0</v>
      </c>
      <c r="D571" s="1512">
        <f>'F5 ESTUDIANTES PREVENCIÓN'!G564</f>
        <v>0</v>
      </c>
      <c r="E571" s="1504">
        <f>'F5 ESTUDIANTES PREVENCIÓN'!K564</f>
        <v>0</v>
      </c>
      <c r="F571" s="1504">
        <f>'F5 ESTUDIANTES PREVENCIÓN'!J564</f>
        <v>0</v>
      </c>
      <c r="G571" s="1513">
        <f>'F5 ESTUDIANTES PREVENCIÓN'!L564</f>
        <v>0</v>
      </c>
      <c r="H571" s="1504">
        <f>'F5 ESTUDIANTES PREVENCIÓN'!M564</f>
        <v>0</v>
      </c>
      <c r="I571" s="1514">
        <f>'F5 ESTUDIANTES PREVENCIÓN'!N564</f>
        <v>0</v>
      </c>
      <c r="J571" s="1514">
        <f>'F5 ESTUDIANTES PREVENCIÓN'!O564</f>
        <v>0</v>
      </c>
      <c r="K571" s="1514">
        <f>'F5 ESTUDIANTES PREVENCIÓN'!P564</f>
        <v>0</v>
      </c>
      <c r="L571" s="1515">
        <f>'F5 ESTUDIANTES PREVENCIÓN'!Q564</f>
        <v>0</v>
      </c>
      <c r="M571" s="1511">
        <f>'F5 ESTUDIANTES PREVENCIÓN'!R564</f>
        <v>0</v>
      </c>
      <c r="N571" s="1504">
        <f>'F5 ESTUDIANTES PREVENCIÓN'!T564</f>
        <v>0</v>
      </c>
      <c r="O571" s="1504">
        <f>'F5 ESTUDIANTES PREVENCIÓN'!U564</f>
        <v>0</v>
      </c>
      <c r="P571" s="1504">
        <f>'F5 ESTUDIANTES PREVENCIÓN'!V564</f>
        <v>0</v>
      </c>
      <c r="Q571" s="1504">
        <f>'F5 ESTUDIANTES PREVENCIÓN'!AU564</f>
        <v>0</v>
      </c>
      <c r="R571" s="1516"/>
      <c r="S571" s="1517"/>
      <c r="T571" s="1516"/>
      <c r="U571" s="1518"/>
      <c r="V571" s="1516"/>
      <c r="W571" s="1516"/>
      <c r="X571" s="1516"/>
      <c r="Y571" s="1516"/>
      <c r="Z571" s="1516"/>
      <c r="AA571" s="1516"/>
      <c r="AB571" s="1516"/>
      <c r="AC571" s="1516"/>
      <c r="AD571" s="1516"/>
      <c r="AE571" s="1516"/>
      <c r="AF571" s="1516"/>
      <c r="AG571" s="1516"/>
      <c r="AH571" s="1516"/>
      <c r="AI571" s="1516"/>
      <c r="AJ571" s="1516"/>
      <c r="AK571" s="1516"/>
      <c r="AL571" s="1516"/>
      <c r="AM571" s="1516"/>
      <c r="AN571" s="1516"/>
      <c r="AO571" s="1519">
        <f t="shared" si="73"/>
        <v>0</v>
      </c>
      <c r="AP571" s="1519">
        <f t="shared" si="78"/>
        <v>0</v>
      </c>
      <c r="AQ571" s="1520" t="str">
        <f t="shared" si="74"/>
        <v/>
      </c>
      <c r="AR571" s="1519">
        <f t="shared" si="75"/>
        <v>0</v>
      </c>
      <c r="AS571" s="1519">
        <f t="shared" si="79"/>
        <v>0</v>
      </c>
      <c r="AT571" s="1520" t="str">
        <f t="shared" si="76"/>
        <v/>
      </c>
      <c r="AU571" s="1519">
        <f t="shared" si="80"/>
        <v>0</v>
      </c>
      <c r="AV571" s="1519">
        <f t="shared" si="81"/>
        <v>0</v>
      </c>
      <c r="AW571" s="1520" t="str">
        <f t="shared" si="77"/>
        <v/>
      </c>
      <c r="AX571" s="1521"/>
      <c r="BC571" s="417"/>
      <c r="BD571" s="417"/>
      <c r="BE571" s="417"/>
      <c r="BF571" s="417"/>
      <c r="BG571" s="417"/>
      <c r="BH571" s="417"/>
      <c r="BI571" s="417"/>
      <c r="BJ571" s="417"/>
    </row>
    <row r="572" spans="1:62" s="418" customFormat="1" ht="13.5" hidden="1" customHeight="1">
      <c r="A572" s="1504">
        <f>'F5 ESTUDIANTES PREVENCIÓN'!D565</f>
        <v>0</v>
      </c>
      <c r="B572" s="1504">
        <f>'F5 ESTUDIANTES PREVENCIÓN'!A565</f>
        <v>0</v>
      </c>
      <c r="C572" s="1511">
        <f>'F5 ESTUDIANTES PREVENCIÓN'!F565</f>
        <v>0</v>
      </c>
      <c r="D572" s="1512">
        <f>'F5 ESTUDIANTES PREVENCIÓN'!G565</f>
        <v>0</v>
      </c>
      <c r="E572" s="1504">
        <f>'F5 ESTUDIANTES PREVENCIÓN'!K565</f>
        <v>0</v>
      </c>
      <c r="F572" s="1504">
        <f>'F5 ESTUDIANTES PREVENCIÓN'!J565</f>
        <v>0</v>
      </c>
      <c r="G572" s="1513">
        <f>'F5 ESTUDIANTES PREVENCIÓN'!L565</f>
        <v>0</v>
      </c>
      <c r="H572" s="1504">
        <f>'F5 ESTUDIANTES PREVENCIÓN'!M565</f>
        <v>0</v>
      </c>
      <c r="I572" s="1514">
        <f>'F5 ESTUDIANTES PREVENCIÓN'!N565</f>
        <v>0</v>
      </c>
      <c r="J572" s="1514">
        <f>'F5 ESTUDIANTES PREVENCIÓN'!O565</f>
        <v>0</v>
      </c>
      <c r="K572" s="1514">
        <f>'F5 ESTUDIANTES PREVENCIÓN'!P565</f>
        <v>0</v>
      </c>
      <c r="L572" s="1515">
        <f>'F5 ESTUDIANTES PREVENCIÓN'!Q565</f>
        <v>0</v>
      </c>
      <c r="M572" s="1511">
        <f>'F5 ESTUDIANTES PREVENCIÓN'!R565</f>
        <v>0</v>
      </c>
      <c r="N572" s="1504">
        <f>'F5 ESTUDIANTES PREVENCIÓN'!T565</f>
        <v>0</v>
      </c>
      <c r="O572" s="1504">
        <f>'F5 ESTUDIANTES PREVENCIÓN'!U565</f>
        <v>0</v>
      </c>
      <c r="P572" s="1504">
        <f>'F5 ESTUDIANTES PREVENCIÓN'!V565</f>
        <v>0</v>
      </c>
      <c r="Q572" s="1504">
        <f>'F5 ESTUDIANTES PREVENCIÓN'!AU565</f>
        <v>0</v>
      </c>
      <c r="R572" s="1516"/>
      <c r="S572" s="1517"/>
      <c r="T572" s="1516"/>
      <c r="U572" s="1518"/>
      <c r="V572" s="1516"/>
      <c r="W572" s="1516"/>
      <c r="X572" s="1516"/>
      <c r="Y572" s="1516"/>
      <c r="Z572" s="1516"/>
      <c r="AA572" s="1516"/>
      <c r="AB572" s="1516"/>
      <c r="AC572" s="1516"/>
      <c r="AD572" s="1516"/>
      <c r="AE572" s="1516"/>
      <c r="AF572" s="1516"/>
      <c r="AG572" s="1516"/>
      <c r="AH572" s="1516"/>
      <c r="AI572" s="1516"/>
      <c r="AJ572" s="1516"/>
      <c r="AK572" s="1516"/>
      <c r="AL572" s="1516"/>
      <c r="AM572" s="1516"/>
      <c r="AN572" s="1516"/>
      <c r="AO572" s="1519">
        <f t="shared" si="73"/>
        <v>0</v>
      </c>
      <c r="AP572" s="1519">
        <f t="shared" si="78"/>
        <v>0</v>
      </c>
      <c r="AQ572" s="1520" t="str">
        <f t="shared" si="74"/>
        <v/>
      </c>
      <c r="AR572" s="1519">
        <f t="shared" si="75"/>
        <v>0</v>
      </c>
      <c r="AS572" s="1519">
        <f t="shared" si="79"/>
        <v>0</v>
      </c>
      <c r="AT572" s="1520" t="str">
        <f t="shared" si="76"/>
        <v/>
      </c>
      <c r="AU572" s="1519">
        <f t="shared" si="80"/>
        <v>0</v>
      </c>
      <c r="AV572" s="1519">
        <f t="shared" si="81"/>
        <v>0</v>
      </c>
      <c r="AW572" s="1520" t="str">
        <f t="shared" si="77"/>
        <v/>
      </c>
      <c r="AX572" s="1521"/>
      <c r="BC572" s="417"/>
      <c r="BD572" s="417"/>
      <c r="BE572" s="417"/>
      <c r="BF572" s="417"/>
      <c r="BG572" s="417"/>
      <c r="BH572" s="417"/>
      <c r="BI572" s="417"/>
      <c r="BJ572" s="417"/>
    </row>
    <row r="573" spans="1:62" s="418" customFormat="1" ht="13.5" hidden="1" customHeight="1">
      <c r="A573" s="1504">
        <f>'F5 ESTUDIANTES PREVENCIÓN'!D566</f>
        <v>0</v>
      </c>
      <c r="B573" s="1504">
        <f>'F5 ESTUDIANTES PREVENCIÓN'!A566</f>
        <v>0</v>
      </c>
      <c r="C573" s="1511">
        <f>'F5 ESTUDIANTES PREVENCIÓN'!F566</f>
        <v>0</v>
      </c>
      <c r="D573" s="1512">
        <f>'F5 ESTUDIANTES PREVENCIÓN'!G566</f>
        <v>0</v>
      </c>
      <c r="E573" s="1504">
        <f>'F5 ESTUDIANTES PREVENCIÓN'!K566</f>
        <v>0</v>
      </c>
      <c r="F573" s="1504">
        <f>'F5 ESTUDIANTES PREVENCIÓN'!J566</f>
        <v>0</v>
      </c>
      <c r="G573" s="1513">
        <f>'F5 ESTUDIANTES PREVENCIÓN'!L566</f>
        <v>0</v>
      </c>
      <c r="H573" s="1504">
        <f>'F5 ESTUDIANTES PREVENCIÓN'!M566</f>
        <v>0</v>
      </c>
      <c r="I573" s="1514">
        <f>'F5 ESTUDIANTES PREVENCIÓN'!N566</f>
        <v>0</v>
      </c>
      <c r="J573" s="1514">
        <f>'F5 ESTUDIANTES PREVENCIÓN'!O566</f>
        <v>0</v>
      </c>
      <c r="K573" s="1514">
        <f>'F5 ESTUDIANTES PREVENCIÓN'!P566</f>
        <v>0</v>
      </c>
      <c r="L573" s="1515">
        <f>'F5 ESTUDIANTES PREVENCIÓN'!Q566</f>
        <v>0</v>
      </c>
      <c r="M573" s="1511">
        <f>'F5 ESTUDIANTES PREVENCIÓN'!R566</f>
        <v>0</v>
      </c>
      <c r="N573" s="1504">
        <f>'F5 ESTUDIANTES PREVENCIÓN'!T566</f>
        <v>0</v>
      </c>
      <c r="O573" s="1504">
        <f>'F5 ESTUDIANTES PREVENCIÓN'!U566</f>
        <v>0</v>
      </c>
      <c r="P573" s="1504">
        <f>'F5 ESTUDIANTES PREVENCIÓN'!V566</f>
        <v>0</v>
      </c>
      <c r="Q573" s="1504">
        <f>'F5 ESTUDIANTES PREVENCIÓN'!AU566</f>
        <v>0</v>
      </c>
      <c r="R573" s="1516"/>
      <c r="S573" s="1517"/>
      <c r="T573" s="1516"/>
      <c r="U573" s="1518"/>
      <c r="V573" s="1516"/>
      <c r="W573" s="1516"/>
      <c r="X573" s="1516"/>
      <c r="Y573" s="1516"/>
      <c r="Z573" s="1516"/>
      <c r="AA573" s="1516"/>
      <c r="AB573" s="1516"/>
      <c r="AC573" s="1516"/>
      <c r="AD573" s="1516"/>
      <c r="AE573" s="1516"/>
      <c r="AF573" s="1516"/>
      <c r="AG573" s="1516"/>
      <c r="AH573" s="1516"/>
      <c r="AI573" s="1516"/>
      <c r="AJ573" s="1516"/>
      <c r="AK573" s="1516"/>
      <c r="AL573" s="1516"/>
      <c r="AM573" s="1516"/>
      <c r="AN573" s="1516"/>
      <c r="AO573" s="1519">
        <f t="shared" si="73"/>
        <v>0</v>
      </c>
      <c r="AP573" s="1519">
        <f t="shared" si="78"/>
        <v>0</v>
      </c>
      <c r="AQ573" s="1520" t="str">
        <f t="shared" si="74"/>
        <v/>
      </c>
      <c r="AR573" s="1519">
        <f t="shared" si="75"/>
        <v>0</v>
      </c>
      <c r="AS573" s="1519">
        <f t="shared" si="79"/>
        <v>0</v>
      </c>
      <c r="AT573" s="1520" t="str">
        <f t="shared" si="76"/>
        <v/>
      </c>
      <c r="AU573" s="1519">
        <f t="shared" si="80"/>
        <v>0</v>
      </c>
      <c r="AV573" s="1519">
        <f t="shared" si="81"/>
        <v>0</v>
      </c>
      <c r="AW573" s="1520" t="str">
        <f t="shared" si="77"/>
        <v/>
      </c>
      <c r="AX573" s="1521"/>
      <c r="BC573" s="417"/>
      <c r="BD573" s="417"/>
      <c r="BE573" s="417"/>
      <c r="BF573" s="417"/>
      <c r="BG573" s="417"/>
      <c r="BH573" s="417"/>
      <c r="BI573" s="417"/>
      <c r="BJ573" s="417"/>
    </row>
    <row r="574" spans="1:62" s="418" customFormat="1" ht="13.5" hidden="1" customHeight="1">
      <c r="A574" s="1504">
        <f>'F5 ESTUDIANTES PREVENCIÓN'!D567</f>
        <v>0</v>
      </c>
      <c r="B574" s="1504">
        <f>'F5 ESTUDIANTES PREVENCIÓN'!A567</f>
        <v>0</v>
      </c>
      <c r="C574" s="1511">
        <f>'F5 ESTUDIANTES PREVENCIÓN'!F567</f>
        <v>0</v>
      </c>
      <c r="D574" s="1512">
        <f>'F5 ESTUDIANTES PREVENCIÓN'!G567</f>
        <v>0</v>
      </c>
      <c r="E574" s="1504">
        <f>'F5 ESTUDIANTES PREVENCIÓN'!K567</f>
        <v>0</v>
      </c>
      <c r="F574" s="1504">
        <f>'F5 ESTUDIANTES PREVENCIÓN'!J567</f>
        <v>0</v>
      </c>
      <c r="G574" s="1513">
        <f>'F5 ESTUDIANTES PREVENCIÓN'!L567</f>
        <v>0</v>
      </c>
      <c r="H574" s="1504">
        <f>'F5 ESTUDIANTES PREVENCIÓN'!M567</f>
        <v>0</v>
      </c>
      <c r="I574" s="1514">
        <f>'F5 ESTUDIANTES PREVENCIÓN'!N567</f>
        <v>0</v>
      </c>
      <c r="J574" s="1514">
        <f>'F5 ESTUDIANTES PREVENCIÓN'!O567</f>
        <v>0</v>
      </c>
      <c r="K574" s="1514">
        <f>'F5 ESTUDIANTES PREVENCIÓN'!P567</f>
        <v>0</v>
      </c>
      <c r="L574" s="1515">
        <f>'F5 ESTUDIANTES PREVENCIÓN'!Q567</f>
        <v>0</v>
      </c>
      <c r="M574" s="1511">
        <f>'F5 ESTUDIANTES PREVENCIÓN'!R567</f>
        <v>0</v>
      </c>
      <c r="N574" s="1504">
        <f>'F5 ESTUDIANTES PREVENCIÓN'!T567</f>
        <v>0</v>
      </c>
      <c r="O574" s="1504">
        <f>'F5 ESTUDIANTES PREVENCIÓN'!U567</f>
        <v>0</v>
      </c>
      <c r="P574" s="1504">
        <f>'F5 ESTUDIANTES PREVENCIÓN'!V567</f>
        <v>0</v>
      </c>
      <c r="Q574" s="1504">
        <f>'F5 ESTUDIANTES PREVENCIÓN'!AU567</f>
        <v>0</v>
      </c>
      <c r="R574" s="1516"/>
      <c r="S574" s="1517"/>
      <c r="T574" s="1516"/>
      <c r="U574" s="1518"/>
      <c r="V574" s="1516"/>
      <c r="W574" s="1516"/>
      <c r="X574" s="1516"/>
      <c r="Y574" s="1516"/>
      <c r="Z574" s="1516"/>
      <c r="AA574" s="1516"/>
      <c r="AB574" s="1516"/>
      <c r="AC574" s="1516"/>
      <c r="AD574" s="1516"/>
      <c r="AE574" s="1516"/>
      <c r="AF574" s="1516"/>
      <c r="AG574" s="1516"/>
      <c r="AH574" s="1516"/>
      <c r="AI574" s="1516"/>
      <c r="AJ574" s="1516"/>
      <c r="AK574" s="1516"/>
      <c r="AL574" s="1516"/>
      <c r="AM574" s="1516"/>
      <c r="AN574" s="1516"/>
      <c r="AO574" s="1519">
        <f t="shared" si="73"/>
        <v>0</v>
      </c>
      <c r="AP574" s="1519">
        <f t="shared" si="78"/>
        <v>0</v>
      </c>
      <c r="AQ574" s="1520" t="str">
        <f t="shared" si="74"/>
        <v/>
      </c>
      <c r="AR574" s="1519">
        <f t="shared" si="75"/>
        <v>0</v>
      </c>
      <c r="AS574" s="1519">
        <f t="shared" si="79"/>
        <v>0</v>
      </c>
      <c r="AT574" s="1520" t="str">
        <f t="shared" si="76"/>
        <v/>
      </c>
      <c r="AU574" s="1519">
        <f t="shared" si="80"/>
        <v>0</v>
      </c>
      <c r="AV574" s="1519">
        <f t="shared" si="81"/>
        <v>0</v>
      </c>
      <c r="AW574" s="1520" t="str">
        <f t="shared" si="77"/>
        <v/>
      </c>
      <c r="AX574" s="1521"/>
      <c r="BC574" s="417"/>
      <c r="BD574" s="417"/>
      <c r="BE574" s="417"/>
      <c r="BF574" s="417"/>
      <c r="BG574" s="417"/>
      <c r="BH574" s="417"/>
      <c r="BI574" s="417"/>
      <c r="BJ574" s="417"/>
    </row>
    <row r="575" spans="1:62" s="418" customFormat="1" ht="13.5" hidden="1" customHeight="1">
      <c r="A575" s="1504">
        <f>'F5 ESTUDIANTES PREVENCIÓN'!D568</f>
        <v>0</v>
      </c>
      <c r="B575" s="1504">
        <f>'F5 ESTUDIANTES PREVENCIÓN'!A568</f>
        <v>0</v>
      </c>
      <c r="C575" s="1511">
        <f>'F5 ESTUDIANTES PREVENCIÓN'!F568</f>
        <v>0</v>
      </c>
      <c r="D575" s="1512">
        <f>'F5 ESTUDIANTES PREVENCIÓN'!G568</f>
        <v>0</v>
      </c>
      <c r="E575" s="1504">
        <f>'F5 ESTUDIANTES PREVENCIÓN'!K568</f>
        <v>0</v>
      </c>
      <c r="F575" s="1504">
        <f>'F5 ESTUDIANTES PREVENCIÓN'!J568</f>
        <v>0</v>
      </c>
      <c r="G575" s="1513">
        <f>'F5 ESTUDIANTES PREVENCIÓN'!L568</f>
        <v>0</v>
      </c>
      <c r="H575" s="1504">
        <f>'F5 ESTUDIANTES PREVENCIÓN'!M568</f>
        <v>0</v>
      </c>
      <c r="I575" s="1514">
        <f>'F5 ESTUDIANTES PREVENCIÓN'!N568</f>
        <v>0</v>
      </c>
      <c r="J575" s="1514">
        <f>'F5 ESTUDIANTES PREVENCIÓN'!O568</f>
        <v>0</v>
      </c>
      <c r="K575" s="1514">
        <f>'F5 ESTUDIANTES PREVENCIÓN'!P568</f>
        <v>0</v>
      </c>
      <c r="L575" s="1515">
        <f>'F5 ESTUDIANTES PREVENCIÓN'!Q568</f>
        <v>0</v>
      </c>
      <c r="M575" s="1511">
        <f>'F5 ESTUDIANTES PREVENCIÓN'!R568</f>
        <v>0</v>
      </c>
      <c r="N575" s="1504">
        <f>'F5 ESTUDIANTES PREVENCIÓN'!T568</f>
        <v>0</v>
      </c>
      <c r="O575" s="1504">
        <f>'F5 ESTUDIANTES PREVENCIÓN'!U568</f>
        <v>0</v>
      </c>
      <c r="P575" s="1504">
        <f>'F5 ESTUDIANTES PREVENCIÓN'!V568</f>
        <v>0</v>
      </c>
      <c r="Q575" s="1504">
        <f>'F5 ESTUDIANTES PREVENCIÓN'!AU568</f>
        <v>0</v>
      </c>
      <c r="R575" s="1516"/>
      <c r="S575" s="1517"/>
      <c r="T575" s="1516"/>
      <c r="U575" s="1518"/>
      <c r="V575" s="1516"/>
      <c r="W575" s="1516"/>
      <c r="X575" s="1516"/>
      <c r="Y575" s="1516"/>
      <c r="Z575" s="1516"/>
      <c r="AA575" s="1516"/>
      <c r="AB575" s="1516"/>
      <c r="AC575" s="1516"/>
      <c r="AD575" s="1516"/>
      <c r="AE575" s="1516"/>
      <c r="AF575" s="1516"/>
      <c r="AG575" s="1516"/>
      <c r="AH575" s="1516"/>
      <c r="AI575" s="1516"/>
      <c r="AJ575" s="1516"/>
      <c r="AK575" s="1516"/>
      <c r="AL575" s="1516"/>
      <c r="AM575" s="1516"/>
      <c r="AN575" s="1516"/>
      <c r="AO575" s="1519">
        <f t="shared" si="73"/>
        <v>0</v>
      </c>
      <c r="AP575" s="1519">
        <f t="shared" si="78"/>
        <v>0</v>
      </c>
      <c r="AQ575" s="1520" t="str">
        <f t="shared" si="74"/>
        <v/>
      </c>
      <c r="AR575" s="1519">
        <f t="shared" si="75"/>
        <v>0</v>
      </c>
      <c r="AS575" s="1519">
        <f t="shared" si="79"/>
        <v>0</v>
      </c>
      <c r="AT575" s="1520" t="str">
        <f t="shared" si="76"/>
        <v/>
      </c>
      <c r="AU575" s="1519">
        <f t="shared" si="80"/>
        <v>0</v>
      </c>
      <c r="AV575" s="1519">
        <f t="shared" si="81"/>
        <v>0</v>
      </c>
      <c r="AW575" s="1520" t="str">
        <f t="shared" si="77"/>
        <v/>
      </c>
      <c r="AX575" s="1521"/>
      <c r="BC575" s="417"/>
      <c r="BD575" s="417"/>
      <c r="BE575" s="417"/>
      <c r="BF575" s="417"/>
      <c r="BG575" s="417"/>
      <c r="BH575" s="417"/>
      <c r="BI575" s="417"/>
      <c r="BJ575" s="417"/>
    </row>
    <row r="576" spans="1:62" s="418" customFormat="1" ht="13.5" hidden="1" customHeight="1">
      <c r="A576" s="1504">
        <f>'F5 ESTUDIANTES PREVENCIÓN'!D569</f>
        <v>0</v>
      </c>
      <c r="B576" s="1504">
        <f>'F5 ESTUDIANTES PREVENCIÓN'!A569</f>
        <v>0</v>
      </c>
      <c r="C576" s="1511">
        <f>'F5 ESTUDIANTES PREVENCIÓN'!F569</f>
        <v>0</v>
      </c>
      <c r="D576" s="1512">
        <f>'F5 ESTUDIANTES PREVENCIÓN'!G569</f>
        <v>0</v>
      </c>
      <c r="E576" s="1504">
        <f>'F5 ESTUDIANTES PREVENCIÓN'!K569</f>
        <v>0</v>
      </c>
      <c r="F576" s="1504">
        <f>'F5 ESTUDIANTES PREVENCIÓN'!J569</f>
        <v>0</v>
      </c>
      <c r="G576" s="1513">
        <f>'F5 ESTUDIANTES PREVENCIÓN'!L569</f>
        <v>0</v>
      </c>
      <c r="H576" s="1504">
        <f>'F5 ESTUDIANTES PREVENCIÓN'!M569</f>
        <v>0</v>
      </c>
      <c r="I576" s="1514">
        <f>'F5 ESTUDIANTES PREVENCIÓN'!N569</f>
        <v>0</v>
      </c>
      <c r="J576" s="1514">
        <f>'F5 ESTUDIANTES PREVENCIÓN'!O569</f>
        <v>0</v>
      </c>
      <c r="K576" s="1514">
        <f>'F5 ESTUDIANTES PREVENCIÓN'!P569</f>
        <v>0</v>
      </c>
      <c r="L576" s="1515">
        <f>'F5 ESTUDIANTES PREVENCIÓN'!Q569</f>
        <v>0</v>
      </c>
      <c r="M576" s="1511">
        <f>'F5 ESTUDIANTES PREVENCIÓN'!R569</f>
        <v>0</v>
      </c>
      <c r="N576" s="1504">
        <f>'F5 ESTUDIANTES PREVENCIÓN'!T569</f>
        <v>0</v>
      </c>
      <c r="O576" s="1504">
        <f>'F5 ESTUDIANTES PREVENCIÓN'!U569</f>
        <v>0</v>
      </c>
      <c r="P576" s="1504">
        <f>'F5 ESTUDIANTES PREVENCIÓN'!V569</f>
        <v>0</v>
      </c>
      <c r="Q576" s="1504">
        <f>'F5 ESTUDIANTES PREVENCIÓN'!AU569</f>
        <v>0</v>
      </c>
      <c r="R576" s="1516"/>
      <c r="S576" s="1517"/>
      <c r="T576" s="1516"/>
      <c r="U576" s="1518"/>
      <c r="V576" s="1516"/>
      <c r="W576" s="1516"/>
      <c r="X576" s="1516"/>
      <c r="Y576" s="1516"/>
      <c r="Z576" s="1516"/>
      <c r="AA576" s="1516"/>
      <c r="AB576" s="1516"/>
      <c r="AC576" s="1516"/>
      <c r="AD576" s="1516"/>
      <c r="AE576" s="1516"/>
      <c r="AF576" s="1516"/>
      <c r="AG576" s="1516"/>
      <c r="AH576" s="1516"/>
      <c r="AI576" s="1516"/>
      <c r="AJ576" s="1516"/>
      <c r="AK576" s="1516"/>
      <c r="AL576" s="1516"/>
      <c r="AM576" s="1516"/>
      <c r="AN576" s="1516"/>
      <c r="AO576" s="1519">
        <f t="shared" si="73"/>
        <v>0</v>
      </c>
      <c r="AP576" s="1519">
        <f t="shared" si="78"/>
        <v>0</v>
      </c>
      <c r="AQ576" s="1520" t="str">
        <f t="shared" si="74"/>
        <v/>
      </c>
      <c r="AR576" s="1519">
        <f t="shared" si="75"/>
        <v>0</v>
      </c>
      <c r="AS576" s="1519">
        <f t="shared" si="79"/>
        <v>0</v>
      </c>
      <c r="AT576" s="1520" t="str">
        <f t="shared" si="76"/>
        <v/>
      </c>
      <c r="AU576" s="1519">
        <f t="shared" si="80"/>
        <v>0</v>
      </c>
      <c r="AV576" s="1519">
        <f t="shared" si="81"/>
        <v>0</v>
      </c>
      <c r="AW576" s="1520" t="str">
        <f t="shared" si="77"/>
        <v/>
      </c>
      <c r="AX576" s="1521"/>
      <c r="BC576" s="417"/>
      <c r="BD576" s="417"/>
      <c r="BE576" s="417"/>
      <c r="BF576" s="417"/>
      <c r="BG576" s="417"/>
      <c r="BH576" s="417"/>
      <c r="BI576" s="417"/>
      <c r="BJ576" s="417"/>
    </row>
    <row r="577" spans="1:62" s="418" customFormat="1" ht="13.5" hidden="1" customHeight="1">
      <c r="A577" s="1504">
        <f>'F5 ESTUDIANTES PREVENCIÓN'!D570</f>
        <v>0</v>
      </c>
      <c r="B577" s="1504">
        <f>'F5 ESTUDIANTES PREVENCIÓN'!A570</f>
        <v>0</v>
      </c>
      <c r="C577" s="1511">
        <f>'F5 ESTUDIANTES PREVENCIÓN'!F570</f>
        <v>0</v>
      </c>
      <c r="D577" s="1512">
        <f>'F5 ESTUDIANTES PREVENCIÓN'!G570</f>
        <v>0</v>
      </c>
      <c r="E577" s="1504">
        <f>'F5 ESTUDIANTES PREVENCIÓN'!K570</f>
        <v>0</v>
      </c>
      <c r="F577" s="1504">
        <f>'F5 ESTUDIANTES PREVENCIÓN'!J570</f>
        <v>0</v>
      </c>
      <c r="G577" s="1513">
        <f>'F5 ESTUDIANTES PREVENCIÓN'!L570</f>
        <v>0</v>
      </c>
      <c r="H577" s="1504">
        <f>'F5 ESTUDIANTES PREVENCIÓN'!M570</f>
        <v>0</v>
      </c>
      <c r="I577" s="1514">
        <f>'F5 ESTUDIANTES PREVENCIÓN'!N570</f>
        <v>0</v>
      </c>
      <c r="J577" s="1514">
        <f>'F5 ESTUDIANTES PREVENCIÓN'!O570</f>
        <v>0</v>
      </c>
      <c r="K577" s="1514">
        <f>'F5 ESTUDIANTES PREVENCIÓN'!P570</f>
        <v>0</v>
      </c>
      <c r="L577" s="1515">
        <f>'F5 ESTUDIANTES PREVENCIÓN'!Q570</f>
        <v>0</v>
      </c>
      <c r="M577" s="1511">
        <f>'F5 ESTUDIANTES PREVENCIÓN'!R570</f>
        <v>0</v>
      </c>
      <c r="N577" s="1504">
        <f>'F5 ESTUDIANTES PREVENCIÓN'!T570</f>
        <v>0</v>
      </c>
      <c r="O577" s="1504">
        <f>'F5 ESTUDIANTES PREVENCIÓN'!U570</f>
        <v>0</v>
      </c>
      <c r="P577" s="1504">
        <f>'F5 ESTUDIANTES PREVENCIÓN'!V570</f>
        <v>0</v>
      </c>
      <c r="Q577" s="1504">
        <f>'F5 ESTUDIANTES PREVENCIÓN'!AU570</f>
        <v>0</v>
      </c>
      <c r="R577" s="1516"/>
      <c r="S577" s="1517"/>
      <c r="T577" s="1516"/>
      <c r="U577" s="1518"/>
      <c r="V577" s="1516"/>
      <c r="W577" s="1516"/>
      <c r="X577" s="1516"/>
      <c r="Y577" s="1516"/>
      <c r="Z577" s="1516"/>
      <c r="AA577" s="1516"/>
      <c r="AB577" s="1516"/>
      <c r="AC577" s="1516"/>
      <c r="AD577" s="1516"/>
      <c r="AE577" s="1516"/>
      <c r="AF577" s="1516"/>
      <c r="AG577" s="1516"/>
      <c r="AH577" s="1516"/>
      <c r="AI577" s="1516"/>
      <c r="AJ577" s="1516"/>
      <c r="AK577" s="1516"/>
      <c r="AL577" s="1516"/>
      <c r="AM577" s="1516"/>
      <c r="AN577" s="1516"/>
      <c r="AO577" s="1519">
        <f t="shared" si="73"/>
        <v>0</v>
      </c>
      <c r="AP577" s="1519">
        <f t="shared" si="78"/>
        <v>0</v>
      </c>
      <c r="AQ577" s="1520" t="str">
        <f t="shared" si="74"/>
        <v/>
      </c>
      <c r="AR577" s="1519">
        <f t="shared" si="75"/>
        <v>0</v>
      </c>
      <c r="AS577" s="1519">
        <f t="shared" si="79"/>
        <v>0</v>
      </c>
      <c r="AT577" s="1520" t="str">
        <f t="shared" si="76"/>
        <v/>
      </c>
      <c r="AU577" s="1519">
        <f t="shared" si="80"/>
        <v>0</v>
      </c>
      <c r="AV577" s="1519">
        <f t="shared" si="81"/>
        <v>0</v>
      </c>
      <c r="AW577" s="1520" t="str">
        <f t="shared" si="77"/>
        <v/>
      </c>
      <c r="AX577" s="1521"/>
      <c r="BC577" s="417"/>
      <c r="BD577" s="417"/>
      <c r="BE577" s="417"/>
      <c r="BF577" s="417"/>
      <c r="BG577" s="417"/>
      <c r="BH577" s="417"/>
      <c r="BI577" s="417"/>
      <c r="BJ577" s="417"/>
    </row>
    <row r="578" spans="1:62" s="418" customFormat="1" ht="13.5" hidden="1" customHeight="1">
      <c r="A578" s="1504">
        <f>'F5 ESTUDIANTES PREVENCIÓN'!D571</f>
        <v>0</v>
      </c>
      <c r="B578" s="1504">
        <f>'F5 ESTUDIANTES PREVENCIÓN'!A571</f>
        <v>0</v>
      </c>
      <c r="C578" s="1511">
        <f>'F5 ESTUDIANTES PREVENCIÓN'!F571</f>
        <v>0</v>
      </c>
      <c r="D578" s="1512">
        <f>'F5 ESTUDIANTES PREVENCIÓN'!G571</f>
        <v>0</v>
      </c>
      <c r="E578" s="1504">
        <f>'F5 ESTUDIANTES PREVENCIÓN'!K571</f>
        <v>0</v>
      </c>
      <c r="F578" s="1504">
        <f>'F5 ESTUDIANTES PREVENCIÓN'!J571</f>
        <v>0</v>
      </c>
      <c r="G578" s="1513">
        <f>'F5 ESTUDIANTES PREVENCIÓN'!L571</f>
        <v>0</v>
      </c>
      <c r="H578" s="1504">
        <f>'F5 ESTUDIANTES PREVENCIÓN'!M571</f>
        <v>0</v>
      </c>
      <c r="I578" s="1514">
        <f>'F5 ESTUDIANTES PREVENCIÓN'!N571</f>
        <v>0</v>
      </c>
      <c r="J578" s="1514">
        <f>'F5 ESTUDIANTES PREVENCIÓN'!O571</f>
        <v>0</v>
      </c>
      <c r="K578" s="1514">
        <f>'F5 ESTUDIANTES PREVENCIÓN'!P571</f>
        <v>0</v>
      </c>
      <c r="L578" s="1515">
        <f>'F5 ESTUDIANTES PREVENCIÓN'!Q571</f>
        <v>0</v>
      </c>
      <c r="M578" s="1511">
        <f>'F5 ESTUDIANTES PREVENCIÓN'!R571</f>
        <v>0</v>
      </c>
      <c r="N578" s="1504">
        <f>'F5 ESTUDIANTES PREVENCIÓN'!T571</f>
        <v>0</v>
      </c>
      <c r="O578" s="1504">
        <f>'F5 ESTUDIANTES PREVENCIÓN'!U571</f>
        <v>0</v>
      </c>
      <c r="P578" s="1504">
        <f>'F5 ESTUDIANTES PREVENCIÓN'!V571</f>
        <v>0</v>
      </c>
      <c r="Q578" s="1504">
        <f>'F5 ESTUDIANTES PREVENCIÓN'!AU571</f>
        <v>0</v>
      </c>
      <c r="R578" s="1516"/>
      <c r="S578" s="1517"/>
      <c r="T578" s="1516"/>
      <c r="U578" s="1518"/>
      <c r="V578" s="1516"/>
      <c r="W578" s="1516"/>
      <c r="X578" s="1516"/>
      <c r="Y578" s="1516"/>
      <c r="Z578" s="1516"/>
      <c r="AA578" s="1516"/>
      <c r="AB578" s="1516"/>
      <c r="AC578" s="1516"/>
      <c r="AD578" s="1516"/>
      <c r="AE578" s="1516"/>
      <c r="AF578" s="1516"/>
      <c r="AG578" s="1516"/>
      <c r="AH578" s="1516"/>
      <c r="AI578" s="1516"/>
      <c r="AJ578" s="1516"/>
      <c r="AK578" s="1516"/>
      <c r="AL578" s="1516"/>
      <c r="AM578" s="1516"/>
      <c r="AN578" s="1516"/>
      <c r="AO578" s="1519">
        <f t="shared" si="73"/>
        <v>0</v>
      </c>
      <c r="AP578" s="1519">
        <f t="shared" si="78"/>
        <v>0</v>
      </c>
      <c r="AQ578" s="1520" t="str">
        <f t="shared" si="74"/>
        <v/>
      </c>
      <c r="AR578" s="1519">
        <f t="shared" si="75"/>
        <v>0</v>
      </c>
      <c r="AS578" s="1519">
        <f t="shared" si="79"/>
        <v>0</v>
      </c>
      <c r="AT578" s="1520" t="str">
        <f t="shared" si="76"/>
        <v/>
      </c>
      <c r="AU578" s="1519">
        <f t="shared" si="80"/>
        <v>0</v>
      </c>
      <c r="AV578" s="1519">
        <f t="shared" si="81"/>
        <v>0</v>
      </c>
      <c r="AW578" s="1520" t="str">
        <f t="shared" si="77"/>
        <v/>
      </c>
      <c r="AX578" s="1521"/>
      <c r="BC578" s="417"/>
      <c r="BD578" s="417"/>
      <c r="BE578" s="417"/>
      <c r="BF578" s="417"/>
      <c r="BG578" s="417"/>
      <c r="BH578" s="417"/>
      <c r="BI578" s="417"/>
      <c r="BJ578" s="417"/>
    </row>
    <row r="579" spans="1:62" s="418" customFormat="1" ht="13.5" hidden="1" customHeight="1">
      <c r="A579" s="1504">
        <f>'F5 ESTUDIANTES PREVENCIÓN'!D572</f>
        <v>0</v>
      </c>
      <c r="B579" s="1504">
        <f>'F5 ESTUDIANTES PREVENCIÓN'!A572</f>
        <v>0</v>
      </c>
      <c r="C579" s="1511">
        <f>'F5 ESTUDIANTES PREVENCIÓN'!F572</f>
        <v>0</v>
      </c>
      <c r="D579" s="1512">
        <f>'F5 ESTUDIANTES PREVENCIÓN'!G572</f>
        <v>0</v>
      </c>
      <c r="E579" s="1504">
        <f>'F5 ESTUDIANTES PREVENCIÓN'!K572</f>
        <v>0</v>
      </c>
      <c r="F579" s="1504">
        <f>'F5 ESTUDIANTES PREVENCIÓN'!J572</f>
        <v>0</v>
      </c>
      <c r="G579" s="1513">
        <f>'F5 ESTUDIANTES PREVENCIÓN'!L572</f>
        <v>0</v>
      </c>
      <c r="H579" s="1504">
        <f>'F5 ESTUDIANTES PREVENCIÓN'!M572</f>
        <v>0</v>
      </c>
      <c r="I579" s="1514">
        <f>'F5 ESTUDIANTES PREVENCIÓN'!N572</f>
        <v>0</v>
      </c>
      <c r="J579" s="1514">
        <f>'F5 ESTUDIANTES PREVENCIÓN'!O572</f>
        <v>0</v>
      </c>
      <c r="K579" s="1514">
        <f>'F5 ESTUDIANTES PREVENCIÓN'!P572</f>
        <v>0</v>
      </c>
      <c r="L579" s="1515">
        <f>'F5 ESTUDIANTES PREVENCIÓN'!Q572</f>
        <v>0</v>
      </c>
      <c r="M579" s="1511">
        <f>'F5 ESTUDIANTES PREVENCIÓN'!R572</f>
        <v>0</v>
      </c>
      <c r="N579" s="1504">
        <f>'F5 ESTUDIANTES PREVENCIÓN'!T572</f>
        <v>0</v>
      </c>
      <c r="O579" s="1504">
        <f>'F5 ESTUDIANTES PREVENCIÓN'!U572</f>
        <v>0</v>
      </c>
      <c r="P579" s="1504">
        <f>'F5 ESTUDIANTES PREVENCIÓN'!V572</f>
        <v>0</v>
      </c>
      <c r="Q579" s="1504">
        <f>'F5 ESTUDIANTES PREVENCIÓN'!AU572</f>
        <v>0</v>
      </c>
      <c r="R579" s="1516"/>
      <c r="S579" s="1517"/>
      <c r="T579" s="1516"/>
      <c r="U579" s="1518"/>
      <c r="V579" s="1516"/>
      <c r="W579" s="1516"/>
      <c r="X579" s="1516"/>
      <c r="Y579" s="1516"/>
      <c r="Z579" s="1516"/>
      <c r="AA579" s="1516"/>
      <c r="AB579" s="1516"/>
      <c r="AC579" s="1516"/>
      <c r="AD579" s="1516"/>
      <c r="AE579" s="1516"/>
      <c r="AF579" s="1516"/>
      <c r="AG579" s="1516"/>
      <c r="AH579" s="1516"/>
      <c r="AI579" s="1516"/>
      <c r="AJ579" s="1516"/>
      <c r="AK579" s="1516"/>
      <c r="AL579" s="1516"/>
      <c r="AM579" s="1516"/>
      <c r="AN579" s="1516"/>
      <c r="AO579" s="1519">
        <f t="shared" si="73"/>
        <v>0</v>
      </c>
      <c r="AP579" s="1519">
        <f t="shared" si="78"/>
        <v>0</v>
      </c>
      <c r="AQ579" s="1520" t="str">
        <f t="shared" si="74"/>
        <v/>
      </c>
      <c r="AR579" s="1519">
        <f t="shared" si="75"/>
        <v>0</v>
      </c>
      <c r="AS579" s="1519">
        <f t="shared" si="79"/>
        <v>0</v>
      </c>
      <c r="AT579" s="1520" t="str">
        <f t="shared" si="76"/>
        <v/>
      </c>
      <c r="AU579" s="1519">
        <f t="shared" si="80"/>
        <v>0</v>
      </c>
      <c r="AV579" s="1519">
        <f t="shared" si="81"/>
        <v>0</v>
      </c>
      <c r="AW579" s="1520" t="str">
        <f t="shared" si="77"/>
        <v/>
      </c>
      <c r="AX579" s="1521"/>
      <c r="BC579" s="417"/>
      <c r="BD579" s="417"/>
      <c r="BE579" s="417"/>
      <c r="BF579" s="417"/>
      <c r="BG579" s="417"/>
      <c r="BH579" s="417"/>
      <c r="BI579" s="417"/>
      <c r="BJ579" s="417"/>
    </row>
    <row r="580" spans="1:62" s="418" customFormat="1" ht="13.5" hidden="1" customHeight="1">
      <c r="A580" s="1504">
        <f>'F5 ESTUDIANTES PREVENCIÓN'!D573</f>
        <v>0</v>
      </c>
      <c r="B580" s="1504">
        <f>'F5 ESTUDIANTES PREVENCIÓN'!A573</f>
        <v>0</v>
      </c>
      <c r="C580" s="1511">
        <f>'F5 ESTUDIANTES PREVENCIÓN'!F573</f>
        <v>0</v>
      </c>
      <c r="D580" s="1512">
        <f>'F5 ESTUDIANTES PREVENCIÓN'!G573</f>
        <v>0</v>
      </c>
      <c r="E580" s="1504">
        <f>'F5 ESTUDIANTES PREVENCIÓN'!K573</f>
        <v>0</v>
      </c>
      <c r="F580" s="1504">
        <f>'F5 ESTUDIANTES PREVENCIÓN'!J573</f>
        <v>0</v>
      </c>
      <c r="G580" s="1513">
        <f>'F5 ESTUDIANTES PREVENCIÓN'!L573</f>
        <v>0</v>
      </c>
      <c r="H580" s="1504">
        <f>'F5 ESTUDIANTES PREVENCIÓN'!M573</f>
        <v>0</v>
      </c>
      <c r="I580" s="1514">
        <f>'F5 ESTUDIANTES PREVENCIÓN'!N573</f>
        <v>0</v>
      </c>
      <c r="J580" s="1514">
        <f>'F5 ESTUDIANTES PREVENCIÓN'!O573</f>
        <v>0</v>
      </c>
      <c r="K580" s="1514">
        <f>'F5 ESTUDIANTES PREVENCIÓN'!P573</f>
        <v>0</v>
      </c>
      <c r="L580" s="1515">
        <f>'F5 ESTUDIANTES PREVENCIÓN'!Q573</f>
        <v>0</v>
      </c>
      <c r="M580" s="1511">
        <f>'F5 ESTUDIANTES PREVENCIÓN'!R573</f>
        <v>0</v>
      </c>
      <c r="N580" s="1504">
        <f>'F5 ESTUDIANTES PREVENCIÓN'!T573</f>
        <v>0</v>
      </c>
      <c r="O580" s="1504">
        <f>'F5 ESTUDIANTES PREVENCIÓN'!U573</f>
        <v>0</v>
      </c>
      <c r="P580" s="1504">
        <f>'F5 ESTUDIANTES PREVENCIÓN'!V573</f>
        <v>0</v>
      </c>
      <c r="Q580" s="1504">
        <f>'F5 ESTUDIANTES PREVENCIÓN'!AU573</f>
        <v>0</v>
      </c>
      <c r="R580" s="1516"/>
      <c r="S580" s="1517"/>
      <c r="T580" s="1516"/>
      <c r="U580" s="1518"/>
      <c r="V580" s="1516"/>
      <c r="W580" s="1516"/>
      <c r="X580" s="1516"/>
      <c r="Y580" s="1516"/>
      <c r="Z580" s="1516"/>
      <c r="AA580" s="1516"/>
      <c r="AB580" s="1516"/>
      <c r="AC580" s="1516"/>
      <c r="AD580" s="1516"/>
      <c r="AE580" s="1516"/>
      <c r="AF580" s="1516"/>
      <c r="AG580" s="1516"/>
      <c r="AH580" s="1516"/>
      <c r="AI580" s="1516"/>
      <c r="AJ580" s="1516"/>
      <c r="AK580" s="1516"/>
      <c r="AL580" s="1516"/>
      <c r="AM580" s="1516"/>
      <c r="AN580" s="1516"/>
      <c r="AO580" s="1519">
        <f t="shared" si="73"/>
        <v>0</v>
      </c>
      <c r="AP580" s="1519">
        <f t="shared" si="78"/>
        <v>0</v>
      </c>
      <c r="AQ580" s="1520" t="str">
        <f t="shared" si="74"/>
        <v/>
      </c>
      <c r="AR580" s="1519">
        <f t="shared" si="75"/>
        <v>0</v>
      </c>
      <c r="AS580" s="1519">
        <f t="shared" si="79"/>
        <v>0</v>
      </c>
      <c r="AT580" s="1520" t="str">
        <f t="shared" si="76"/>
        <v/>
      </c>
      <c r="AU580" s="1519">
        <f t="shared" si="80"/>
        <v>0</v>
      </c>
      <c r="AV580" s="1519">
        <f t="shared" si="81"/>
        <v>0</v>
      </c>
      <c r="AW580" s="1520" t="str">
        <f t="shared" si="77"/>
        <v/>
      </c>
      <c r="AX580" s="1521"/>
      <c r="BC580" s="417"/>
      <c r="BD580" s="417"/>
      <c r="BE580" s="417"/>
      <c r="BF580" s="417"/>
      <c r="BG580" s="417"/>
      <c r="BH580" s="417"/>
      <c r="BI580" s="417"/>
      <c r="BJ580" s="417"/>
    </row>
    <row r="581" spans="1:62" s="418" customFormat="1" ht="13.5" hidden="1" customHeight="1">
      <c r="A581" s="1504">
        <f>'F5 ESTUDIANTES PREVENCIÓN'!D574</f>
        <v>0</v>
      </c>
      <c r="B581" s="1504">
        <f>'F5 ESTUDIANTES PREVENCIÓN'!A574</f>
        <v>0</v>
      </c>
      <c r="C581" s="1511">
        <f>'F5 ESTUDIANTES PREVENCIÓN'!F574</f>
        <v>0</v>
      </c>
      <c r="D581" s="1512">
        <f>'F5 ESTUDIANTES PREVENCIÓN'!G574</f>
        <v>0</v>
      </c>
      <c r="E581" s="1504">
        <f>'F5 ESTUDIANTES PREVENCIÓN'!K574</f>
        <v>0</v>
      </c>
      <c r="F581" s="1504">
        <f>'F5 ESTUDIANTES PREVENCIÓN'!J574</f>
        <v>0</v>
      </c>
      <c r="G581" s="1513">
        <f>'F5 ESTUDIANTES PREVENCIÓN'!L574</f>
        <v>0</v>
      </c>
      <c r="H581" s="1504">
        <f>'F5 ESTUDIANTES PREVENCIÓN'!M574</f>
        <v>0</v>
      </c>
      <c r="I581" s="1514">
        <f>'F5 ESTUDIANTES PREVENCIÓN'!N574</f>
        <v>0</v>
      </c>
      <c r="J581" s="1514">
        <f>'F5 ESTUDIANTES PREVENCIÓN'!O574</f>
        <v>0</v>
      </c>
      <c r="K581" s="1514">
        <f>'F5 ESTUDIANTES PREVENCIÓN'!P574</f>
        <v>0</v>
      </c>
      <c r="L581" s="1515">
        <f>'F5 ESTUDIANTES PREVENCIÓN'!Q574</f>
        <v>0</v>
      </c>
      <c r="M581" s="1511">
        <f>'F5 ESTUDIANTES PREVENCIÓN'!R574</f>
        <v>0</v>
      </c>
      <c r="N581" s="1504">
        <f>'F5 ESTUDIANTES PREVENCIÓN'!T574</f>
        <v>0</v>
      </c>
      <c r="O581" s="1504">
        <f>'F5 ESTUDIANTES PREVENCIÓN'!U574</f>
        <v>0</v>
      </c>
      <c r="P581" s="1504">
        <f>'F5 ESTUDIANTES PREVENCIÓN'!V574</f>
        <v>0</v>
      </c>
      <c r="Q581" s="1504">
        <f>'F5 ESTUDIANTES PREVENCIÓN'!AU574</f>
        <v>0</v>
      </c>
      <c r="R581" s="1516"/>
      <c r="S581" s="1517"/>
      <c r="T581" s="1516"/>
      <c r="U581" s="1518"/>
      <c r="V581" s="1516"/>
      <c r="W581" s="1516"/>
      <c r="X581" s="1516"/>
      <c r="Y581" s="1516"/>
      <c r="Z581" s="1516"/>
      <c r="AA581" s="1516"/>
      <c r="AB581" s="1516"/>
      <c r="AC581" s="1516"/>
      <c r="AD581" s="1516"/>
      <c r="AE581" s="1516"/>
      <c r="AF581" s="1516"/>
      <c r="AG581" s="1516"/>
      <c r="AH581" s="1516"/>
      <c r="AI581" s="1516"/>
      <c r="AJ581" s="1516"/>
      <c r="AK581" s="1516"/>
      <c r="AL581" s="1516"/>
      <c r="AM581" s="1516"/>
      <c r="AN581" s="1516"/>
      <c r="AO581" s="1519">
        <f t="shared" si="73"/>
        <v>0</v>
      </c>
      <c r="AP581" s="1519">
        <f t="shared" si="78"/>
        <v>0</v>
      </c>
      <c r="AQ581" s="1520" t="str">
        <f t="shared" si="74"/>
        <v/>
      </c>
      <c r="AR581" s="1519">
        <f t="shared" si="75"/>
        <v>0</v>
      </c>
      <c r="AS581" s="1519">
        <f t="shared" si="79"/>
        <v>0</v>
      </c>
      <c r="AT581" s="1520" t="str">
        <f t="shared" si="76"/>
        <v/>
      </c>
      <c r="AU581" s="1519">
        <f t="shared" si="80"/>
        <v>0</v>
      </c>
      <c r="AV581" s="1519">
        <f t="shared" si="81"/>
        <v>0</v>
      </c>
      <c r="AW581" s="1520" t="str">
        <f t="shared" si="77"/>
        <v/>
      </c>
      <c r="AX581" s="1521"/>
      <c r="BC581" s="417"/>
      <c r="BD581" s="417"/>
      <c r="BE581" s="417"/>
      <c r="BF581" s="417"/>
      <c r="BG581" s="417"/>
      <c r="BH581" s="417"/>
      <c r="BI581" s="417"/>
      <c r="BJ581" s="417"/>
    </row>
    <row r="582" spans="1:62" s="418" customFormat="1" ht="13.5" hidden="1" customHeight="1">
      <c r="A582" s="1504">
        <f>'F5 ESTUDIANTES PREVENCIÓN'!D575</f>
        <v>0</v>
      </c>
      <c r="B582" s="1504">
        <f>'F5 ESTUDIANTES PREVENCIÓN'!A575</f>
        <v>0</v>
      </c>
      <c r="C582" s="1511">
        <f>'F5 ESTUDIANTES PREVENCIÓN'!F575</f>
        <v>0</v>
      </c>
      <c r="D582" s="1512">
        <f>'F5 ESTUDIANTES PREVENCIÓN'!G575</f>
        <v>0</v>
      </c>
      <c r="E582" s="1504">
        <f>'F5 ESTUDIANTES PREVENCIÓN'!K575</f>
        <v>0</v>
      </c>
      <c r="F582" s="1504">
        <f>'F5 ESTUDIANTES PREVENCIÓN'!J575</f>
        <v>0</v>
      </c>
      <c r="G582" s="1513">
        <f>'F5 ESTUDIANTES PREVENCIÓN'!L575</f>
        <v>0</v>
      </c>
      <c r="H582" s="1504">
        <f>'F5 ESTUDIANTES PREVENCIÓN'!M575</f>
        <v>0</v>
      </c>
      <c r="I582" s="1514">
        <f>'F5 ESTUDIANTES PREVENCIÓN'!N575</f>
        <v>0</v>
      </c>
      <c r="J582" s="1514">
        <f>'F5 ESTUDIANTES PREVENCIÓN'!O575</f>
        <v>0</v>
      </c>
      <c r="K582" s="1514">
        <f>'F5 ESTUDIANTES PREVENCIÓN'!P575</f>
        <v>0</v>
      </c>
      <c r="L582" s="1515">
        <f>'F5 ESTUDIANTES PREVENCIÓN'!Q575</f>
        <v>0</v>
      </c>
      <c r="M582" s="1511">
        <f>'F5 ESTUDIANTES PREVENCIÓN'!R575</f>
        <v>0</v>
      </c>
      <c r="N582" s="1504">
        <f>'F5 ESTUDIANTES PREVENCIÓN'!T575</f>
        <v>0</v>
      </c>
      <c r="O582" s="1504">
        <f>'F5 ESTUDIANTES PREVENCIÓN'!U575</f>
        <v>0</v>
      </c>
      <c r="P582" s="1504">
        <f>'F5 ESTUDIANTES PREVENCIÓN'!V575</f>
        <v>0</v>
      </c>
      <c r="Q582" s="1504">
        <f>'F5 ESTUDIANTES PREVENCIÓN'!AU575</f>
        <v>0</v>
      </c>
      <c r="R582" s="1516"/>
      <c r="S582" s="1517"/>
      <c r="T582" s="1516"/>
      <c r="U582" s="1518"/>
      <c r="V582" s="1516"/>
      <c r="W582" s="1516"/>
      <c r="X582" s="1516"/>
      <c r="Y582" s="1516"/>
      <c r="Z582" s="1516"/>
      <c r="AA582" s="1516"/>
      <c r="AB582" s="1516"/>
      <c r="AC582" s="1516"/>
      <c r="AD582" s="1516"/>
      <c r="AE582" s="1516"/>
      <c r="AF582" s="1516"/>
      <c r="AG582" s="1516"/>
      <c r="AH582" s="1516"/>
      <c r="AI582" s="1516"/>
      <c r="AJ582" s="1516"/>
      <c r="AK582" s="1516"/>
      <c r="AL582" s="1516"/>
      <c r="AM582" s="1516"/>
      <c r="AN582" s="1516"/>
      <c r="AO582" s="1519">
        <f t="shared" si="73"/>
        <v>0</v>
      </c>
      <c r="AP582" s="1519">
        <f t="shared" si="78"/>
        <v>0</v>
      </c>
      <c r="AQ582" s="1520" t="str">
        <f t="shared" si="74"/>
        <v/>
      </c>
      <c r="AR582" s="1519">
        <f t="shared" si="75"/>
        <v>0</v>
      </c>
      <c r="AS582" s="1519">
        <f t="shared" si="79"/>
        <v>0</v>
      </c>
      <c r="AT582" s="1520" t="str">
        <f t="shared" si="76"/>
        <v/>
      </c>
      <c r="AU582" s="1519">
        <f t="shared" si="80"/>
        <v>0</v>
      </c>
      <c r="AV582" s="1519">
        <f t="shared" si="81"/>
        <v>0</v>
      </c>
      <c r="AW582" s="1520" t="str">
        <f t="shared" si="77"/>
        <v/>
      </c>
      <c r="AX582" s="1521"/>
      <c r="BC582" s="417"/>
      <c r="BD582" s="417"/>
      <c r="BE582" s="417"/>
      <c r="BF582" s="417"/>
      <c r="BG582" s="417"/>
      <c r="BH582" s="417"/>
      <c r="BI582" s="417"/>
      <c r="BJ582" s="417"/>
    </row>
    <row r="583" spans="1:62" s="418" customFormat="1" ht="13.5" hidden="1" customHeight="1">
      <c r="A583" s="1504">
        <f>'F5 ESTUDIANTES PREVENCIÓN'!D576</f>
        <v>0</v>
      </c>
      <c r="B583" s="1504">
        <f>'F5 ESTUDIANTES PREVENCIÓN'!A576</f>
        <v>0</v>
      </c>
      <c r="C583" s="1511">
        <f>'F5 ESTUDIANTES PREVENCIÓN'!F576</f>
        <v>0</v>
      </c>
      <c r="D583" s="1512">
        <f>'F5 ESTUDIANTES PREVENCIÓN'!G576</f>
        <v>0</v>
      </c>
      <c r="E583" s="1504">
        <f>'F5 ESTUDIANTES PREVENCIÓN'!K576</f>
        <v>0</v>
      </c>
      <c r="F583" s="1504">
        <f>'F5 ESTUDIANTES PREVENCIÓN'!J576</f>
        <v>0</v>
      </c>
      <c r="G583" s="1513">
        <f>'F5 ESTUDIANTES PREVENCIÓN'!L576</f>
        <v>0</v>
      </c>
      <c r="H583" s="1504">
        <f>'F5 ESTUDIANTES PREVENCIÓN'!M576</f>
        <v>0</v>
      </c>
      <c r="I583" s="1514">
        <f>'F5 ESTUDIANTES PREVENCIÓN'!N576</f>
        <v>0</v>
      </c>
      <c r="J583" s="1514">
        <f>'F5 ESTUDIANTES PREVENCIÓN'!O576</f>
        <v>0</v>
      </c>
      <c r="K583" s="1514">
        <f>'F5 ESTUDIANTES PREVENCIÓN'!P576</f>
        <v>0</v>
      </c>
      <c r="L583" s="1515">
        <f>'F5 ESTUDIANTES PREVENCIÓN'!Q576</f>
        <v>0</v>
      </c>
      <c r="M583" s="1511">
        <f>'F5 ESTUDIANTES PREVENCIÓN'!R576</f>
        <v>0</v>
      </c>
      <c r="N583" s="1504">
        <f>'F5 ESTUDIANTES PREVENCIÓN'!T576</f>
        <v>0</v>
      </c>
      <c r="O583" s="1504">
        <f>'F5 ESTUDIANTES PREVENCIÓN'!U576</f>
        <v>0</v>
      </c>
      <c r="P583" s="1504">
        <f>'F5 ESTUDIANTES PREVENCIÓN'!V576</f>
        <v>0</v>
      </c>
      <c r="Q583" s="1504">
        <f>'F5 ESTUDIANTES PREVENCIÓN'!AU576</f>
        <v>0</v>
      </c>
      <c r="R583" s="1516"/>
      <c r="S583" s="1517"/>
      <c r="T583" s="1516"/>
      <c r="U583" s="1518"/>
      <c r="V583" s="1516"/>
      <c r="W583" s="1516"/>
      <c r="X583" s="1516"/>
      <c r="Y583" s="1516"/>
      <c r="Z583" s="1516"/>
      <c r="AA583" s="1516"/>
      <c r="AB583" s="1516"/>
      <c r="AC583" s="1516"/>
      <c r="AD583" s="1516"/>
      <c r="AE583" s="1516"/>
      <c r="AF583" s="1516"/>
      <c r="AG583" s="1516"/>
      <c r="AH583" s="1516"/>
      <c r="AI583" s="1516"/>
      <c r="AJ583" s="1516"/>
      <c r="AK583" s="1516"/>
      <c r="AL583" s="1516"/>
      <c r="AM583" s="1516"/>
      <c r="AN583" s="1516"/>
      <c r="AO583" s="1519">
        <f t="shared" si="73"/>
        <v>0</v>
      </c>
      <c r="AP583" s="1519">
        <f t="shared" si="78"/>
        <v>0</v>
      </c>
      <c r="AQ583" s="1520" t="str">
        <f t="shared" si="74"/>
        <v/>
      </c>
      <c r="AR583" s="1519">
        <f t="shared" si="75"/>
        <v>0</v>
      </c>
      <c r="AS583" s="1519">
        <f t="shared" si="79"/>
        <v>0</v>
      </c>
      <c r="AT583" s="1520" t="str">
        <f t="shared" si="76"/>
        <v/>
      </c>
      <c r="AU583" s="1519">
        <f t="shared" si="80"/>
        <v>0</v>
      </c>
      <c r="AV583" s="1519">
        <f t="shared" si="81"/>
        <v>0</v>
      </c>
      <c r="AW583" s="1520" t="str">
        <f t="shared" si="77"/>
        <v/>
      </c>
      <c r="AX583" s="1521"/>
      <c r="BC583" s="417"/>
      <c r="BD583" s="417"/>
      <c r="BE583" s="417"/>
      <c r="BF583" s="417"/>
      <c r="BG583" s="417"/>
      <c r="BH583" s="417"/>
      <c r="BI583" s="417"/>
      <c r="BJ583" s="417"/>
    </row>
    <row r="584" spans="1:62" s="418" customFormat="1" ht="13.5" hidden="1" customHeight="1">
      <c r="A584" s="1504">
        <f>'F5 ESTUDIANTES PREVENCIÓN'!D577</f>
        <v>0</v>
      </c>
      <c r="B584" s="1504">
        <f>'F5 ESTUDIANTES PREVENCIÓN'!A577</f>
        <v>0</v>
      </c>
      <c r="C584" s="1511">
        <f>'F5 ESTUDIANTES PREVENCIÓN'!F577</f>
        <v>0</v>
      </c>
      <c r="D584" s="1512">
        <f>'F5 ESTUDIANTES PREVENCIÓN'!G577</f>
        <v>0</v>
      </c>
      <c r="E584" s="1504">
        <f>'F5 ESTUDIANTES PREVENCIÓN'!K577</f>
        <v>0</v>
      </c>
      <c r="F584" s="1504">
        <f>'F5 ESTUDIANTES PREVENCIÓN'!J577</f>
        <v>0</v>
      </c>
      <c r="G584" s="1513">
        <f>'F5 ESTUDIANTES PREVENCIÓN'!L577</f>
        <v>0</v>
      </c>
      <c r="H584" s="1504">
        <f>'F5 ESTUDIANTES PREVENCIÓN'!M577</f>
        <v>0</v>
      </c>
      <c r="I584" s="1514">
        <f>'F5 ESTUDIANTES PREVENCIÓN'!N577</f>
        <v>0</v>
      </c>
      <c r="J584" s="1514">
        <f>'F5 ESTUDIANTES PREVENCIÓN'!O577</f>
        <v>0</v>
      </c>
      <c r="K584" s="1514">
        <f>'F5 ESTUDIANTES PREVENCIÓN'!P577</f>
        <v>0</v>
      </c>
      <c r="L584" s="1515">
        <f>'F5 ESTUDIANTES PREVENCIÓN'!Q577</f>
        <v>0</v>
      </c>
      <c r="M584" s="1511">
        <f>'F5 ESTUDIANTES PREVENCIÓN'!R577</f>
        <v>0</v>
      </c>
      <c r="N584" s="1504">
        <f>'F5 ESTUDIANTES PREVENCIÓN'!T577</f>
        <v>0</v>
      </c>
      <c r="O584" s="1504">
        <f>'F5 ESTUDIANTES PREVENCIÓN'!U577</f>
        <v>0</v>
      </c>
      <c r="P584" s="1504">
        <f>'F5 ESTUDIANTES PREVENCIÓN'!V577</f>
        <v>0</v>
      </c>
      <c r="Q584" s="1504">
        <f>'F5 ESTUDIANTES PREVENCIÓN'!AU577</f>
        <v>0</v>
      </c>
      <c r="R584" s="1516"/>
      <c r="S584" s="1517"/>
      <c r="T584" s="1516"/>
      <c r="U584" s="1518"/>
      <c r="V584" s="1516"/>
      <c r="W584" s="1516"/>
      <c r="X584" s="1516"/>
      <c r="Y584" s="1516"/>
      <c r="Z584" s="1516"/>
      <c r="AA584" s="1516"/>
      <c r="AB584" s="1516"/>
      <c r="AC584" s="1516"/>
      <c r="AD584" s="1516"/>
      <c r="AE584" s="1516"/>
      <c r="AF584" s="1516"/>
      <c r="AG584" s="1516"/>
      <c r="AH584" s="1516"/>
      <c r="AI584" s="1516"/>
      <c r="AJ584" s="1516"/>
      <c r="AK584" s="1516"/>
      <c r="AL584" s="1516"/>
      <c r="AM584" s="1516"/>
      <c r="AN584" s="1516"/>
      <c r="AO584" s="1519">
        <f t="shared" si="73"/>
        <v>0</v>
      </c>
      <c r="AP584" s="1519">
        <f t="shared" si="78"/>
        <v>0</v>
      </c>
      <c r="AQ584" s="1520" t="str">
        <f t="shared" si="74"/>
        <v/>
      </c>
      <c r="AR584" s="1519">
        <f t="shared" si="75"/>
        <v>0</v>
      </c>
      <c r="AS584" s="1519">
        <f t="shared" si="79"/>
        <v>0</v>
      </c>
      <c r="AT584" s="1520" t="str">
        <f t="shared" si="76"/>
        <v/>
      </c>
      <c r="AU584" s="1519">
        <f t="shared" si="80"/>
        <v>0</v>
      </c>
      <c r="AV584" s="1519">
        <f t="shared" si="81"/>
        <v>0</v>
      </c>
      <c r="AW584" s="1520" t="str">
        <f t="shared" si="77"/>
        <v/>
      </c>
      <c r="AX584" s="1521"/>
      <c r="BC584" s="417"/>
      <c r="BD584" s="417"/>
      <c r="BE584" s="417"/>
      <c r="BF584" s="417"/>
      <c r="BG584" s="417"/>
      <c r="BH584" s="417"/>
      <c r="BI584" s="417"/>
      <c r="BJ584" s="417"/>
    </row>
    <row r="585" spans="1:62" s="418" customFormat="1" ht="13.5" hidden="1" customHeight="1">
      <c r="A585" s="1504">
        <f>'F5 ESTUDIANTES PREVENCIÓN'!D578</f>
        <v>0</v>
      </c>
      <c r="B585" s="1504">
        <f>'F5 ESTUDIANTES PREVENCIÓN'!A578</f>
        <v>0</v>
      </c>
      <c r="C585" s="1511">
        <f>'F5 ESTUDIANTES PREVENCIÓN'!F578</f>
        <v>0</v>
      </c>
      <c r="D585" s="1512">
        <f>'F5 ESTUDIANTES PREVENCIÓN'!G578</f>
        <v>0</v>
      </c>
      <c r="E585" s="1504">
        <f>'F5 ESTUDIANTES PREVENCIÓN'!K578</f>
        <v>0</v>
      </c>
      <c r="F585" s="1504">
        <f>'F5 ESTUDIANTES PREVENCIÓN'!J578</f>
        <v>0</v>
      </c>
      <c r="G585" s="1513">
        <f>'F5 ESTUDIANTES PREVENCIÓN'!L578</f>
        <v>0</v>
      </c>
      <c r="H585" s="1504">
        <f>'F5 ESTUDIANTES PREVENCIÓN'!M578</f>
        <v>0</v>
      </c>
      <c r="I585" s="1514">
        <f>'F5 ESTUDIANTES PREVENCIÓN'!N578</f>
        <v>0</v>
      </c>
      <c r="J585" s="1514">
        <f>'F5 ESTUDIANTES PREVENCIÓN'!O578</f>
        <v>0</v>
      </c>
      <c r="K585" s="1514">
        <f>'F5 ESTUDIANTES PREVENCIÓN'!P578</f>
        <v>0</v>
      </c>
      <c r="L585" s="1515">
        <f>'F5 ESTUDIANTES PREVENCIÓN'!Q578</f>
        <v>0</v>
      </c>
      <c r="M585" s="1511">
        <f>'F5 ESTUDIANTES PREVENCIÓN'!R578</f>
        <v>0</v>
      </c>
      <c r="N585" s="1504">
        <f>'F5 ESTUDIANTES PREVENCIÓN'!T578</f>
        <v>0</v>
      </c>
      <c r="O585" s="1504">
        <f>'F5 ESTUDIANTES PREVENCIÓN'!U578</f>
        <v>0</v>
      </c>
      <c r="P585" s="1504">
        <f>'F5 ESTUDIANTES PREVENCIÓN'!V578</f>
        <v>0</v>
      </c>
      <c r="Q585" s="1504">
        <f>'F5 ESTUDIANTES PREVENCIÓN'!AU578</f>
        <v>0</v>
      </c>
      <c r="R585" s="1516"/>
      <c r="S585" s="1517"/>
      <c r="T585" s="1516"/>
      <c r="U585" s="1518"/>
      <c r="V585" s="1516"/>
      <c r="W585" s="1516"/>
      <c r="X585" s="1516"/>
      <c r="Y585" s="1516"/>
      <c r="Z585" s="1516"/>
      <c r="AA585" s="1516"/>
      <c r="AB585" s="1516"/>
      <c r="AC585" s="1516"/>
      <c r="AD585" s="1516"/>
      <c r="AE585" s="1516"/>
      <c r="AF585" s="1516"/>
      <c r="AG585" s="1516"/>
      <c r="AH585" s="1516"/>
      <c r="AI585" s="1516"/>
      <c r="AJ585" s="1516"/>
      <c r="AK585" s="1516"/>
      <c r="AL585" s="1516"/>
      <c r="AM585" s="1516"/>
      <c r="AN585" s="1516"/>
      <c r="AO585" s="1519">
        <f t="shared" si="73"/>
        <v>0</v>
      </c>
      <c r="AP585" s="1519">
        <f t="shared" si="78"/>
        <v>0</v>
      </c>
      <c r="AQ585" s="1520" t="str">
        <f t="shared" si="74"/>
        <v/>
      </c>
      <c r="AR585" s="1519">
        <f t="shared" si="75"/>
        <v>0</v>
      </c>
      <c r="AS585" s="1519">
        <f t="shared" si="79"/>
        <v>0</v>
      </c>
      <c r="AT585" s="1520" t="str">
        <f t="shared" si="76"/>
        <v/>
      </c>
      <c r="AU585" s="1519">
        <f t="shared" si="80"/>
        <v>0</v>
      </c>
      <c r="AV585" s="1519">
        <f t="shared" si="81"/>
        <v>0</v>
      </c>
      <c r="AW585" s="1520" t="str">
        <f t="shared" si="77"/>
        <v/>
      </c>
      <c r="AX585" s="1521"/>
      <c r="BC585" s="417"/>
      <c r="BD585" s="417"/>
      <c r="BE585" s="417"/>
      <c r="BF585" s="417"/>
      <c r="BG585" s="417"/>
      <c r="BH585" s="417"/>
      <c r="BI585" s="417"/>
      <c r="BJ585" s="417"/>
    </row>
    <row r="586" spans="1:62" s="418" customFormat="1" ht="13.5" hidden="1" customHeight="1">
      <c r="A586" s="1504">
        <f>'F5 ESTUDIANTES PREVENCIÓN'!D579</f>
        <v>0</v>
      </c>
      <c r="B586" s="1504">
        <f>'F5 ESTUDIANTES PREVENCIÓN'!A579</f>
        <v>0</v>
      </c>
      <c r="C586" s="1511">
        <f>'F5 ESTUDIANTES PREVENCIÓN'!F579</f>
        <v>0</v>
      </c>
      <c r="D586" s="1512">
        <f>'F5 ESTUDIANTES PREVENCIÓN'!G579</f>
        <v>0</v>
      </c>
      <c r="E586" s="1504">
        <f>'F5 ESTUDIANTES PREVENCIÓN'!K579</f>
        <v>0</v>
      </c>
      <c r="F586" s="1504">
        <f>'F5 ESTUDIANTES PREVENCIÓN'!J579</f>
        <v>0</v>
      </c>
      <c r="G586" s="1513">
        <f>'F5 ESTUDIANTES PREVENCIÓN'!L579</f>
        <v>0</v>
      </c>
      <c r="H586" s="1504">
        <f>'F5 ESTUDIANTES PREVENCIÓN'!M579</f>
        <v>0</v>
      </c>
      <c r="I586" s="1514">
        <f>'F5 ESTUDIANTES PREVENCIÓN'!N579</f>
        <v>0</v>
      </c>
      <c r="J586" s="1514">
        <f>'F5 ESTUDIANTES PREVENCIÓN'!O579</f>
        <v>0</v>
      </c>
      <c r="K586" s="1514">
        <f>'F5 ESTUDIANTES PREVENCIÓN'!P579</f>
        <v>0</v>
      </c>
      <c r="L586" s="1515">
        <f>'F5 ESTUDIANTES PREVENCIÓN'!Q579</f>
        <v>0</v>
      </c>
      <c r="M586" s="1511">
        <f>'F5 ESTUDIANTES PREVENCIÓN'!R579</f>
        <v>0</v>
      </c>
      <c r="N586" s="1504">
        <f>'F5 ESTUDIANTES PREVENCIÓN'!T579</f>
        <v>0</v>
      </c>
      <c r="O586" s="1504">
        <f>'F5 ESTUDIANTES PREVENCIÓN'!U579</f>
        <v>0</v>
      </c>
      <c r="P586" s="1504">
        <f>'F5 ESTUDIANTES PREVENCIÓN'!V579</f>
        <v>0</v>
      </c>
      <c r="Q586" s="1504">
        <f>'F5 ESTUDIANTES PREVENCIÓN'!AU579</f>
        <v>0</v>
      </c>
      <c r="R586" s="1516"/>
      <c r="S586" s="1517"/>
      <c r="T586" s="1516"/>
      <c r="U586" s="1518"/>
      <c r="V586" s="1516"/>
      <c r="W586" s="1516"/>
      <c r="X586" s="1516"/>
      <c r="Y586" s="1516"/>
      <c r="Z586" s="1516"/>
      <c r="AA586" s="1516"/>
      <c r="AB586" s="1516"/>
      <c r="AC586" s="1516"/>
      <c r="AD586" s="1516"/>
      <c r="AE586" s="1516"/>
      <c r="AF586" s="1516"/>
      <c r="AG586" s="1516"/>
      <c r="AH586" s="1516"/>
      <c r="AI586" s="1516"/>
      <c r="AJ586" s="1516"/>
      <c r="AK586" s="1516"/>
      <c r="AL586" s="1516"/>
      <c r="AM586" s="1516"/>
      <c r="AN586" s="1516"/>
      <c r="AO586" s="1519">
        <f t="shared" si="73"/>
        <v>0</v>
      </c>
      <c r="AP586" s="1519">
        <f t="shared" si="78"/>
        <v>0</v>
      </c>
      <c r="AQ586" s="1520" t="str">
        <f t="shared" si="74"/>
        <v/>
      </c>
      <c r="AR586" s="1519">
        <f t="shared" si="75"/>
        <v>0</v>
      </c>
      <c r="AS586" s="1519">
        <f t="shared" si="79"/>
        <v>0</v>
      </c>
      <c r="AT586" s="1520" t="str">
        <f t="shared" si="76"/>
        <v/>
      </c>
      <c r="AU586" s="1519">
        <f t="shared" si="80"/>
        <v>0</v>
      </c>
      <c r="AV586" s="1519">
        <f t="shared" si="81"/>
        <v>0</v>
      </c>
      <c r="AW586" s="1520" t="str">
        <f t="shared" si="77"/>
        <v/>
      </c>
      <c r="AX586" s="1521"/>
      <c r="BC586" s="417"/>
      <c r="BD586" s="417"/>
      <c r="BE586" s="417"/>
      <c r="BF586" s="417"/>
      <c r="BG586" s="417"/>
      <c r="BH586" s="417"/>
      <c r="BI586" s="417"/>
      <c r="BJ586" s="417"/>
    </row>
    <row r="587" spans="1:62" s="418" customFormat="1" ht="13.5" hidden="1" customHeight="1">
      <c r="A587" s="1504">
        <f>'F5 ESTUDIANTES PREVENCIÓN'!D580</f>
        <v>0</v>
      </c>
      <c r="B587" s="1504">
        <f>'F5 ESTUDIANTES PREVENCIÓN'!A580</f>
        <v>0</v>
      </c>
      <c r="C587" s="1511">
        <f>'F5 ESTUDIANTES PREVENCIÓN'!F580</f>
        <v>0</v>
      </c>
      <c r="D587" s="1512">
        <f>'F5 ESTUDIANTES PREVENCIÓN'!G580</f>
        <v>0</v>
      </c>
      <c r="E587" s="1504">
        <f>'F5 ESTUDIANTES PREVENCIÓN'!K580</f>
        <v>0</v>
      </c>
      <c r="F587" s="1504">
        <f>'F5 ESTUDIANTES PREVENCIÓN'!J580</f>
        <v>0</v>
      </c>
      <c r="G587" s="1513">
        <f>'F5 ESTUDIANTES PREVENCIÓN'!L580</f>
        <v>0</v>
      </c>
      <c r="H587" s="1504">
        <f>'F5 ESTUDIANTES PREVENCIÓN'!M580</f>
        <v>0</v>
      </c>
      <c r="I587" s="1514">
        <f>'F5 ESTUDIANTES PREVENCIÓN'!N580</f>
        <v>0</v>
      </c>
      <c r="J587" s="1514">
        <f>'F5 ESTUDIANTES PREVENCIÓN'!O580</f>
        <v>0</v>
      </c>
      <c r="K587" s="1514">
        <f>'F5 ESTUDIANTES PREVENCIÓN'!P580</f>
        <v>0</v>
      </c>
      <c r="L587" s="1515">
        <f>'F5 ESTUDIANTES PREVENCIÓN'!Q580</f>
        <v>0</v>
      </c>
      <c r="M587" s="1511">
        <f>'F5 ESTUDIANTES PREVENCIÓN'!R580</f>
        <v>0</v>
      </c>
      <c r="N587" s="1504">
        <f>'F5 ESTUDIANTES PREVENCIÓN'!T580</f>
        <v>0</v>
      </c>
      <c r="O587" s="1504">
        <f>'F5 ESTUDIANTES PREVENCIÓN'!U580</f>
        <v>0</v>
      </c>
      <c r="P587" s="1504">
        <f>'F5 ESTUDIANTES PREVENCIÓN'!V580</f>
        <v>0</v>
      </c>
      <c r="Q587" s="1504">
        <f>'F5 ESTUDIANTES PREVENCIÓN'!AU580</f>
        <v>0</v>
      </c>
      <c r="R587" s="1516"/>
      <c r="S587" s="1517"/>
      <c r="T587" s="1516"/>
      <c r="U587" s="1518"/>
      <c r="V587" s="1516"/>
      <c r="W587" s="1516"/>
      <c r="X587" s="1516"/>
      <c r="Y587" s="1516"/>
      <c r="Z587" s="1516"/>
      <c r="AA587" s="1516"/>
      <c r="AB587" s="1516"/>
      <c r="AC587" s="1516"/>
      <c r="AD587" s="1516"/>
      <c r="AE587" s="1516"/>
      <c r="AF587" s="1516"/>
      <c r="AG587" s="1516"/>
      <c r="AH587" s="1516"/>
      <c r="AI587" s="1516"/>
      <c r="AJ587" s="1516"/>
      <c r="AK587" s="1516"/>
      <c r="AL587" s="1516"/>
      <c r="AM587" s="1516"/>
      <c r="AN587" s="1516"/>
      <c r="AO587" s="1519">
        <f t="shared" ref="AO587:AO651" si="82">+COUNTA(X587:Y587)</f>
        <v>0</v>
      </c>
      <c r="AP587" s="1519">
        <f t="shared" si="78"/>
        <v>0</v>
      </c>
      <c r="AQ587" s="1520" t="str">
        <f t="shared" ref="AQ587:AQ650" si="83">+IF(ISERROR(AP587/AO587),"",AP587/AO587)</f>
        <v/>
      </c>
      <c r="AR587" s="1519">
        <f t="shared" ref="AR587:AR651" si="84">+COUNTA(Z587:AB587)</f>
        <v>0</v>
      </c>
      <c r="AS587" s="1519">
        <f t="shared" si="79"/>
        <v>0</v>
      </c>
      <c r="AT587" s="1520" t="str">
        <f t="shared" ref="AT587:AT650" si="85">+IF(ISERROR(AS587/AR587),"",AS587/AR587)</f>
        <v/>
      </c>
      <c r="AU587" s="1519">
        <f t="shared" si="80"/>
        <v>0</v>
      </c>
      <c r="AV587" s="1519">
        <f t="shared" si="81"/>
        <v>0</v>
      </c>
      <c r="AW587" s="1520" t="str">
        <f t="shared" ref="AW587:AW650" si="86">+IF(ISERROR(AV587/AU587),"",AV587/AU587)</f>
        <v/>
      </c>
      <c r="AX587" s="1521"/>
      <c r="BC587" s="417"/>
      <c r="BD587" s="417"/>
      <c r="BE587" s="417"/>
      <c r="BF587" s="417"/>
      <c r="BG587" s="417"/>
      <c r="BH587" s="417"/>
      <c r="BI587" s="417"/>
      <c r="BJ587" s="417"/>
    </row>
    <row r="588" spans="1:62" s="418" customFormat="1" ht="13.5" hidden="1" customHeight="1">
      <c r="A588" s="1504">
        <f>'F5 ESTUDIANTES PREVENCIÓN'!D581</f>
        <v>0</v>
      </c>
      <c r="B588" s="1504">
        <f>'F5 ESTUDIANTES PREVENCIÓN'!A581</f>
        <v>0</v>
      </c>
      <c r="C588" s="1511">
        <f>'F5 ESTUDIANTES PREVENCIÓN'!F581</f>
        <v>0</v>
      </c>
      <c r="D588" s="1512">
        <f>'F5 ESTUDIANTES PREVENCIÓN'!G581</f>
        <v>0</v>
      </c>
      <c r="E588" s="1504">
        <f>'F5 ESTUDIANTES PREVENCIÓN'!K581</f>
        <v>0</v>
      </c>
      <c r="F588" s="1504">
        <f>'F5 ESTUDIANTES PREVENCIÓN'!J581</f>
        <v>0</v>
      </c>
      <c r="G588" s="1513">
        <f>'F5 ESTUDIANTES PREVENCIÓN'!L581</f>
        <v>0</v>
      </c>
      <c r="H588" s="1504">
        <f>'F5 ESTUDIANTES PREVENCIÓN'!M581</f>
        <v>0</v>
      </c>
      <c r="I588" s="1514">
        <f>'F5 ESTUDIANTES PREVENCIÓN'!N581</f>
        <v>0</v>
      </c>
      <c r="J588" s="1514">
        <f>'F5 ESTUDIANTES PREVENCIÓN'!O581</f>
        <v>0</v>
      </c>
      <c r="K588" s="1514">
        <f>'F5 ESTUDIANTES PREVENCIÓN'!P581</f>
        <v>0</v>
      </c>
      <c r="L588" s="1515">
        <f>'F5 ESTUDIANTES PREVENCIÓN'!Q581</f>
        <v>0</v>
      </c>
      <c r="M588" s="1511">
        <f>'F5 ESTUDIANTES PREVENCIÓN'!R581</f>
        <v>0</v>
      </c>
      <c r="N588" s="1504">
        <f>'F5 ESTUDIANTES PREVENCIÓN'!T581</f>
        <v>0</v>
      </c>
      <c r="O588" s="1504">
        <f>'F5 ESTUDIANTES PREVENCIÓN'!U581</f>
        <v>0</v>
      </c>
      <c r="P588" s="1504">
        <f>'F5 ESTUDIANTES PREVENCIÓN'!V581</f>
        <v>0</v>
      </c>
      <c r="Q588" s="1504">
        <f>'F5 ESTUDIANTES PREVENCIÓN'!AU581</f>
        <v>0</v>
      </c>
      <c r="R588" s="1516"/>
      <c r="S588" s="1517"/>
      <c r="T588" s="1516"/>
      <c r="U588" s="1518"/>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9">
        <f t="shared" si="82"/>
        <v>0</v>
      </c>
      <c r="AP588" s="1519">
        <f t="shared" si="78"/>
        <v>0</v>
      </c>
      <c r="AQ588" s="1520" t="str">
        <f t="shared" si="83"/>
        <v/>
      </c>
      <c r="AR588" s="1519">
        <f t="shared" si="84"/>
        <v>0</v>
      </c>
      <c r="AS588" s="1519">
        <f t="shared" si="79"/>
        <v>0</v>
      </c>
      <c r="AT588" s="1520" t="str">
        <f t="shared" si="85"/>
        <v/>
      </c>
      <c r="AU588" s="1519">
        <f t="shared" si="80"/>
        <v>0</v>
      </c>
      <c r="AV588" s="1519">
        <f t="shared" si="81"/>
        <v>0</v>
      </c>
      <c r="AW588" s="1520" t="str">
        <f t="shared" si="86"/>
        <v/>
      </c>
      <c r="AX588" s="1521"/>
      <c r="BC588" s="417"/>
      <c r="BD588" s="417"/>
      <c r="BE588" s="417"/>
      <c r="BF588" s="417"/>
      <c r="BG588" s="417"/>
      <c r="BH588" s="417"/>
      <c r="BI588" s="417"/>
      <c r="BJ588" s="417"/>
    </row>
    <row r="589" spans="1:62" s="418" customFormat="1" ht="13.5" hidden="1" customHeight="1">
      <c r="A589" s="1504">
        <f>'F5 ESTUDIANTES PREVENCIÓN'!D582</f>
        <v>0</v>
      </c>
      <c r="B589" s="1504">
        <f>'F5 ESTUDIANTES PREVENCIÓN'!A582</f>
        <v>0</v>
      </c>
      <c r="C589" s="1511">
        <f>'F5 ESTUDIANTES PREVENCIÓN'!F582</f>
        <v>0</v>
      </c>
      <c r="D589" s="1512">
        <f>'F5 ESTUDIANTES PREVENCIÓN'!G582</f>
        <v>0</v>
      </c>
      <c r="E589" s="1504">
        <f>'F5 ESTUDIANTES PREVENCIÓN'!K582</f>
        <v>0</v>
      </c>
      <c r="F589" s="1504">
        <f>'F5 ESTUDIANTES PREVENCIÓN'!J582</f>
        <v>0</v>
      </c>
      <c r="G589" s="1513">
        <f>'F5 ESTUDIANTES PREVENCIÓN'!L582</f>
        <v>0</v>
      </c>
      <c r="H589" s="1504">
        <f>'F5 ESTUDIANTES PREVENCIÓN'!M582</f>
        <v>0</v>
      </c>
      <c r="I589" s="1514">
        <f>'F5 ESTUDIANTES PREVENCIÓN'!N582</f>
        <v>0</v>
      </c>
      <c r="J589" s="1514">
        <f>'F5 ESTUDIANTES PREVENCIÓN'!O582</f>
        <v>0</v>
      </c>
      <c r="K589" s="1514">
        <f>'F5 ESTUDIANTES PREVENCIÓN'!P582</f>
        <v>0</v>
      </c>
      <c r="L589" s="1515">
        <f>'F5 ESTUDIANTES PREVENCIÓN'!Q582</f>
        <v>0</v>
      </c>
      <c r="M589" s="1511">
        <f>'F5 ESTUDIANTES PREVENCIÓN'!R582</f>
        <v>0</v>
      </c>
      <c r="N589" s="1504">
        <f>'F5 ESTUDIANTES PREVENCIÓN'!T582</f>
        <v>0</v>
      </c>
      <c r="O589" s="1504">
        <f>'F5 ESTUDIANTES PREVENCIÓN'!U582</f>
        <v>0</v>
      </c>
      <c r="P589" s="1504">
        <f>'F5 ESTUDIANTES PREVENCIÓN'!V582</f>
        <v>0</v>
      </c>
      <c r="Q589" s="1504">
        <f>'F5 ESTUDIANTES PREVENCIÓN'!AU582</f>
        <v>0</v>
      </c>
      <c r="R589" s="1516"/>
      <c r="S589" s="1517"/>
      <c r="T589" s="1516"/>
      <c r="U589" s="1518"/>
      <c r="V589" s="1516"/>
      <c r="W589" s="1516"/>
      <c r="X589" s="1516"/>
      <c r="Y589" s="1516"/>
      <c r="Z589" s="1516"/>
      <c r="AA589" s="1516"/>
      <c r="AB589" s="1516"/>
      <c r="AC589" s="1516"/>
      <c r="AD589" s="1516"/>
      <c r="AE589" s="1516"/>
      <c r="AF589" s="1516"/>
      <c r="AG589" s="1516"/>
      <c r="AH589" s="1516"/>
      <c r="AI589" s="1516"/>
      <c r="AJ589" s="1516"/>
      <c r="AK589" s="1516"/>
      <c r="AL589" s="1516"/>
      <c r="AM589" s="1516"/>
      <c r="AN589" s="1516"/>
      <c r="AO589" s="1519">
        <f t="shared" si="82"/>
        <v>0</v>
      </c>
      <c r="AP589" s="1519">
        <f t="shared" si="78"/>
        <v>0</v>
      </c>
      <c r="AQ589" s="1520" t="str">
        <f t="shared" si="83"/>
        <v/>
      </c>
      <c r="AR589" s="1519">
        <f t="shared" si="84"/>
        <v>0</v>
      </c>
      <c r="AS589" s="1519">
        <f t="shared" si="79"/>
        <v>0</v>
      </c>
      <c r="AT589" s="1520" t="str">
        <f t="shared" si="85"/>
        <v/>
      </c>
      <c r="AU589" s="1519">
        <f t="shared" si="80"/>
        <v>0</v>
      </c>
      <c r="AV589" s="1519">
        <f t="shared" si="81"/>
        <v>0</v>
      </c>
      <c r="AW589" s="1520" t="str">
        <f t="shared" si="86"/>
        <v/>
      </c>
      <c r="AX589" s="1521"/>
      <c r="BC589" s="417"/>
      <c r="BD589" s="417"/>
      <c r="BE589" s="417"/>
      <c r="BF589" s="417"/>
      <c r="BG589" s="417"/>
      <c r="BH589" s="417"/>
      <c r="BI589" s="417"/>
      <c r="BJ589" s="417"/>
    </row>
    <row r="590" spans="1:62" s="418" customFormat="1" ht="13.5" hidden="1" customHeight="1">
      <c r="A590" s="1504">
        <f>'F5 ESTUDIANTES PREVENCIÓN'!D583</f>
        <v>0</v>
      </c>
      <c r="B590" s="1504">
        <f>'F5 ESTUDIANTES PREVENCIÓN'!A583</f>
        <v>0</v>
      </c>
      <c r="C590" s="1511">
        <f>'F5 ESTUDIANTES PREVENCIÓN'!F583</f>
        <v>0</v>
      </c>
      <c r="D590" s="1512">
        <f>'F5 ESTUDIANTES PREVENCIÓN'!G583</f>
        <v>0</v>
      </c>
      <c r="E590" s="1504">
        <f>'F5 ESTUDIANTES PREVENCIÓN'!K583</f>
        <v>0</v>
      </c>
      <c r="F590" s="1504">
        <f>'F5 ESTUDIANTES PREVENCIÓN'!J583</f>
        <v>0</v>
      </c>
      <c r="G590" s="1513">
        <f>'F5 ESTUDIANTES PREVENCIÓN'!L583</f>
        <v>0</v>
      </c>
      <c r="H590" s="1504">
        <f>'F5 ESTUDIANTES PREVENCIÓN'!M583</f>
        <v>0</v>
      </c>
      <c r="I590" s="1514">
        <f>'F5 ESTUDIANTES PREVENCIÓN'!N583</f>
        <v>0</v>
      </c>
      <c r="J590" s="1514">
        <f>'F5 ESTUDIANTES PREVENCIÓN'!O583</f>
        <v>0</v>
      </c>
      <c r="K590" s="1514">
        <f>'F5 ESTUDIANTES PREVENCIÓN'!P583</f>
        <v>0</v>
      </c>
      <c r="L590" s="1515">
        <f>'F5 ESTUDIANTES PREVENCIÓN'!Q583</f>
        <v>0</v>
      </c>
      <c r="M590" s="1511">
        <f>'F5 ESTUDIANTES PREVENCIÓN'!R583</f>
        <v>0</v>
      </c>
      <c r="N590" s="1504">
        <f>'F5 ESTUDIANTES PREVENCIÓN'!T583</f>
        <v>0</v>
      </c>
      <c r="O590" s="1504">
        <f>'F5 ESTUDIANTES PREVENCIÓN'!U583</f>
        <v>0</v>
      </c>
      <c r="P590" s="1504">
        <f>'F5 ESTUDIANTES PREVENCIÓN'!V583</f>
        <v>0</v>
      </c>
      <c r="Q590" s="1504">
        <f>'F5 ESTUDIANTES PREVENCIÓN'!AU583</f>
        <v>0</v>
      </c>
      <c r="R590" s="1516"/>
      <c r="S590" s="1517"/>
      <c r="T590" s="1516"/>
      <c r="U590" s="1518"/>
      <c r="V590" s="1516"/>
      <c r="W590" s="1516"/>
      <c r="X590" s="1516"/>
      <c r="Y590" s="1516"/>
      <c r="Z590" s="1516"/>
      <c r="AA590" s="1516"/>
      <c r="AB590" s="1516"/>
      <c r="AC590" s="1516"/>
      <c r="AD590" s="1516"/>
      <c r="AE590" s="1516"/>
      <c r="AF590" s="1516"/>
      <c r="AG590" s="1516"/>
      <c r="AH590" s="1516"/>
      <c r="AI590" s="1516"/>
      <c r="AJ590" s="1516"/>
      <c r="AK590" s="1516"/>
      <c r="AL590" s="1516"/>
      <c r="AM590" s="1516"/>
      <c r="AN590" s="1516"/>
      <c r="AO590" s="1519">
        <f t="shared" si="82"/>
        <v>0</v>
      </c>
      <c r="AP590" s="1519">
        <f t="shared" ref="AP590:AP653" si="87">+COUNTIF($X590:$Y590,"P")</f>
        <v>0</v>
      </c>
      <c r="AQ590" s="1520" t="str">
        <f t="shared" si="83"/>
        <v/>
      </c>
      <c r="AR590" s="1519">
        <f t="shared" si="84"/>
        <v>0</v>
      </c>
      <c r="AS590" s="1519">
        <f t="shared" ref="AS590:AS653" si="88">+COUNTIF($Z590:$AB590,"P")</f>
        <v>0</v>
      </c>
      <c r="AT590" s="1520" t="str">
        <f t="shared" si="85"/>
        <v/>
      </c>
      <c r="AU590" s="1519">
        <f t="shared" ref="AU590:AU653" si="89">+COUNTA($AC590:$AL590)</f>
        <v>0</v>
      </c>
      <c r="AV590" s="1519">
        <f t="shared" ref="AV590:AV653" si="90">+COUNTIF($AC590:$AL590,"P")</f>
        <v>0</v>
      </c>
      <c r="AW590" s="1520" t="str">
        <f t="shared" si="86"/>
        <v/>
      </c>
      <c r="AX590" s="1521"/>
      <c r="BC590" s="417"/>
      <c r="BD590" s="417"/>
      <c r="BE590" s="417"/>
      <c r="BF590" s="417"/>
      <c r="BG590" s="417"/>
      <c r="BH590" s="417"/>
      <c r="BI590" s="417"/>
      <c r="BJ590" s="417"/>
    </row>
    <row r="591" spans="1:62" s="418" customFormat="1" ht="13.5" hidden="1" customHeight="1">
      <c r="A591" s="1504">
        <f>'F5 ESTUDIANTES PREVENCIÓN'!D584</f>
        <v>0</v>
      </c>
      <c r="B591" s="1504">
        <f>'F5 ESTUDIANTES PREVENCIÓN'!A584</f>
        <v>0</v>
      </c>
      <c r="C591" s="1511">
        <f>'F5 ESTUDIANTES PREVENCIÓN'!F584</f>
        <v>0</v>
      </c>
      <c r="D591" s="1512">
        <f>'F5 ESTUDIANTES PREVENCIÓN'!G584</f>
        <v>0</v>
      </c>
      <c r="E591" s="1504">
        <f>'F5 ESTUDIANTES PREVENCIÓN'!K584</f>
        <v>0</v>
      </c>
      <c r="F591" s="1504">
        <f>'F5 ESTUDIANTES PREVENCIÓN'!J584</f>
        <v>0</v>
      </c>
      <c r="G591" s="1513">
        <f>'F5 ESTUDIANTES PREVENCIÓN'!L584</f>
        <v>0</v>
      </c>
      <c r="H591" s="1504">
        <f>'F5 ESTUDIANTES PREVENCIÓN'!M584</f>
        <v>0</v>
      </c>
      <c r="I591" s="1514">
        <f>'F5 ESTUDIANTES PREVENCIÓN'!N584</f>
        <v>0</v>
      </c>
      <c r="J591" s="1514">
        <f>'F5 ESTUDIANTES PREVENCIÓN'!O584</f>
        <v>0</v>
      </c>
      <c r="K591" s="1514">
        <f>'F5 ESTUDIANTES PREVENCIÓN'!P584</f>
        <v>0</v>
      </c>
      <c r="L591" s="1515">
        <f>'F5 ESTUDIANTES PREVENCIÓN'!Q584</f>
        <v>0</v>
      </c>
      <c r="M591" s="1511">
        <f>'F5 ESTUDIANTES PREVENCIÓN'!R584</f>
        <v>0</v>
      </c>
      <c r="N591" s="1504">
        <f>'F5 ESTUDIANTES PREVENCIÓN'!T584</f>
        <v>0</v>
      </c>
      <c r="O591" s="1504">
        <f>'F5 ESTUDIANTES PREVENCIÓN'!U584</f>
        <v>0</v>
      </c>
      <c r="P591" s="1504">
        <f>'F5 ESTUDIANTES PREVENCIÓN'!V584</f>
        <v>0</v>
      </c>
      <c r="Q591" s="1504">
        <f>'F5 ESTUDIANTES PREVENCIÓN'!AU584</f>
        <v>0</v>
      </c>
      <c r="R591" s="1516"/>
      <c r="S591" s="1517"/>
      <c r="T591" s="1516"/>
      <c r="U591" s="1518"/>
      <c r="V591" s="1516"/>
      <c r="W591" s="1516"/>
      <c r="X591" s="1516"/>
      <c r="Y591" s="1516"/>
      <c r="Z591" s="1516"/>
      <c r="AA591" s="1516"/>
      <c r="AB591" s="1516"/>
      <c r="AC591" s="1516"/>
      <c r="AD591" s="1516"/>
      <c r="AE591" s="1516"/>
      <c r="AF591" s="1516"/>
      <c r="AG591" s="1516"/>
      <c r="AH591" s="1516"/>
      <c r="AI591" s="1516"/>
      <c r="AJ591" s="1516"/>
      <c r="AK591" s="1516"/>
      <c r="AL591" s="1516"/>
      <c r="AM591" s="1516"/>
      <c r="AN591" s="1516"/>
      <c r="AO591" s="1519">
        <f t="shared" si="82"/>
        <v>0</v>
      </c>
      <c r="AP591" s="1519">
        <f t="shared" si="87"/>
        <v>0</v>
      </c>
      <c r="AQ591" s="1520" t="str">
        <f t="shared" si="83"/>
        <v/>
      </c>
      <c r="AR591" s="1519">
        <f t="shared" si="84"/>
        <v>0</v>
      </c>
      <c r="AS591" s="1519">
        <f t="shared" si="88"/>
        <v>0</v>
      </c>
      <c r="AT591" s="1520" t="str">
        <f t="shared" si="85"/>
        <v/>
      </c>
      <c r="AU591" s="1519">
        <f t="shared" si="89"/>
        <v>0</v>
      </c>
      <c r="AV591" s="1519">
        <f t="shared" si="90"/>
        <v>0</v>
      </c>
      <c r="AW591" s="1520" t="str">
        <f t="shared" si="86"/>
        <v/>
      </c>
      <c r="AX591" s="1521"/>
      <c r="BC591" s="417"/>
      <c r="BD591" s="417"/>
      <c r="BE591" s="417"/>
      <c r="BF591" s="417"/>
      <c r="BG591" s="417"/>
      <c r="BH591" s="417"/>
      <c r="BI591" s="417"/>
      <c r="BJ591" s="417"/>
    </row>
    <row r="592" spans="1:62" s="418" customFormat="1" ht="13.5" hidden="1" customHeight="1">
      <c r="A592" s="1504">
        <f>'F5 ESTUDIANTES PREVENCIÓN'!D585</f>
        <v>0</v>
      </c>
      <c r="B592" s="1504">
        <f>'F5 ESTUDIANTES PREVENCIÓN'!A585</f>
        <v>0</v>
      </c>
      <c r="C592" s="1511">
        <f>'F5 ESTUDIANTES PREVENCIÓN'!F585</f>
        <v>0</v>
      </c>
      <c r="D592" s="1512">
        <f>'F5 ESTUDIANTES PREVENCIÓN'!G585</f>
        <v>0</v>
      </c>
      <c r="E592" s="1504">
        <f>'F5 ESTUDIANTES PREVENCIÓN'!K585</f>
        <v>0</v>
      </c>
      <c r="F592" s="1504">
        <f>'F5 ESTUDIANTES PREVENCIÓN'!J585</f>
        <v>0</v>
      </c>
      <c r="G592" s="1513">
        <f>'F5 ESTUDIANTES PREVENCIÓN'!L585</f>
        <v>0</v>
      </c>
      <c r="H592" s="1504">
        <f>'F5 ESTUDIANTES PREVENCIÓN'!M585</f>
        <v>0</v>
      </c>
      <c r="I592" s="1514">
        <f>'F5 ESTUDIANTES PREVENCIÓN'!N585</f>
        <v>0</v>
      </c>
      <c r="J592" s="1514">
        <f>'F5 ESTUDIANTES PREVENCIÓN'!O585</f>
        <v>0</v>
      </c>
      <c r="K592" s="1514">
        <f>'F5 ESTUDIANTES PREVENCIÓN'!P585</f>
        <v>0</v>
      </c>
      <c r="L592" s="1515">
        <f>'F5 ESTUDIANTES PREVENCIÓN'!Q585</f>
        <v>0</v>
      </c>
      <c r="M592" s="1511">
        <f>'F5 ESTUDIANTES PREVENCIÓN'!R585</f>
        <v>0</v>
      </c>
      <c r="N592" s="1504">
        <f>'F5 ESTUDIANTES PREVENCIÓN'!T585</f>
        <v>0</v>
      </c>
      <c r="O592" s="1504">
        <f>'F5 ESTUDIANTES PREVENCIÓN'!U585</f>
        <v>0</v>
      </c>
      <c r="P592" s="1504">
        <f>'F5 ESTUDIANTES PREVENCIÓN'!V585</f>
        <v>0</v>
      </c>
      <c r="Q592" s="1504">
        <f>'F5 ESTUDIANTES PREVENCIÓN'!AU585</f>
        <v>0</v>
      </c>
      <c r="R592" s="1516"/>
      <c r="S592" s="1517"/>
      <c r="T592" s="1516"/>
      <c r="U592" s="1518"/>
      <c r="V592" s="1516"/>
      <c r="W592" s="1516"/>
      <c r="X592" s="1516"/>
      <c r="Y592" s="1516"/>
      <c r="Z592" s="1516"/>
      <c r="AA592" s="1516"/>
      <c r="AB592" s="1516"/>
      <c r="AC592" s="1516"/>
      <c r="AD592" s="1516"/>
      <c r="AE592" s="1516"/>
      <c r="AF592" s="1516"/>
      <c r="AG592" s="1516"/>
      <c r="AH592" s="1516"/>
      <c r="AI592" s="1516"/>
      <c r="AJ592" s="1516"/>
      <c r="AK592" s="1516"/>
      <c r="AL592" s="1516"/>
      <c r="AM592" s="1516"/>
      <c r="AN592" s="1516"/>
      <c r="AO592" s="1519">
        <f t="shared" si="82"/>
        <v>0</v>
      </c>
      <c r="AP592" s="1519">
        <f t="shared" si="87"/>
        <v>0</v>
      </c>
      <c r="AQ592" s="1520" t="str">
        <f t="shared" si="83"/>
        <v/>
      </c>
      <c r="AR592" s="1519">
        <f t="shared" si="84"/>
        <v>0</v>
      </c>
      <c r="AS592" s="1519">
        <f t="shared" si="88"/>
        <v>0</v>
      </c>
      <c r="AT592" s="1520" t="str">
        <f t="shared" si="85"/>
        <v/>
      </c>
      <c r="AU592" s="1519">
        <f t="shared" si="89"/>
        <v>0</v>
      </c>
      <c r="AV592" s="1519">
        <f t="shared" si="90"/>
        <v>0</v>
      </c>
      <c r="AW592" s="1520" t="str">
        <f t="shared" si="86"/>
        <v/>
      </c>
      <c r="AX592" s="1521"/>
      <c r="BC592" s="417"/>
      <c r="BD592" s="417"/>
      <c r="BE592" s="417"/>
      <c r="BF592" s="417"/>
      <c r="BG592" s="417"/>
      <c r="BH592" s="417"/>
      <c r="BI592" s="417"/>
      <c r="BJ592" s="417"/>
    </row>
    <row r="593" spans="1:62" s="418" customFormat="1" ht="13.5" hidden="1" customHeight="1">
      <c r="A593" s="1504">
        <f>'F5 ESTUDIANTES PREVENCIÓN'!D586</f>
        <v>0</v>
      </c>
      <c r="B593" s="1504">
        <f>'F5 ESTUDIANTES PREVENCIÓN'!A586</f>
        <v>0</v>
      </c>
      <c r="C593" s="1511">
        <f>'F5 ESTUDIANTES PREVENCIÓN'!F586</f>
        <v>0</v>
      </c>
      <c r="D593" s="1512">
        <f>'F5 ESTUDIANTES PREVENCIÓN'!G586</f>
        <v>0</v>
      </c>
      <c r="E593" s="1504">
        <f>'F5 ESTUDIANTES PREVENCIÓN'!K586</f>
        <v>0</v>
      </c>
      <c r="F593" s="1504">
        <f>'F5 ESTUDIANTES PREVENCIÓN'!J586</f>
        <v>0</v>
      </c>
      <c r="G593" s="1513">
        <f>'F5 ESTUDIANTES PREVENCIÓN'!L586</f>
        <v>0</v>
      </c>
      <c r="H593" s="1504">
        <f>'F5 ESTUDIANTES PREVENCIÓN'!M586</f>
        <v>0</v>
      </c>
      <c r="I593" s="1514">
        <f>'F5 ESTUDIANTES PREVENCIÓN'!N586</f>
        <v>0</v>
      </c>
      <c r="J593" s="1514">
        <f>'F5 ESTUDIANTES PREVENCIÓN'!O586</f>
        <v>0</v>
      </c>
      <c r="K593" s="1514">
        <f>'F5 ESTUDIANTES PREVENCIÓN'!P586</f>
        <v>0</v>
      </c>
      <c r="L593" s="1515">
        <f>'F5 ESTUDIANTES PREVENCIÓN'!Q586</f>
        <v>0</v>
      </c>
      <c r="M593" s="1511">
        <f>'F5 ESTUDIANTES PREVENCIÓN'!R586</f>
        <v>0</v>
      </c>
      <c r="N593" s="1504">
        <f>'F5 ESTUDIANTES PREVENCIÓN'!T586</f>
        <v>0</v>
      </c>
      <c r="O593" s="1504">
        <f>'F5 ESTUDIANTES PREVENCIÓN'!U586</f>
        <v>0</v>
      </c>
      <c r="P593" s="1504">
        <f>'F5 ESTUDIANTES PREVENCIÓN'!V586</f>
        <v>0</v>
      </c>
      <c r="Q593" s="1504">
        <f>'F5 ESTUDIANTES PREVENCIÓN'!AU586</f>
        <v>0</v>
      </c>
      <c r="R593" s="1516"/>
      <c r="S593" s="1517"/>
      <c r="T593" s="1516"/>
      <c r="U593" s="1518"/>
      <c r="V593" s="1516"/>
      <c r="W593" s="1516"/>
      <c r="X593" s="1516"/>
      <c r="Y593" s="1516"/>
      <c r="Z593" s="1516"/>
      <c r="AA593" s="1516"/>
      <c r="AB593" s="1516"/>
      <c r="AC593" s="1516"/>
      <c r="AD593" s="1516"/>
      <c r="AE593" s="1516"/>
      <c r="AF593" s="1516"/>
      <c r="AG593" s="1516"/>
      <c r="AH593" s="1516"/>
      <c r="AI593" s="1516"/>
      <c r="AJ593" s="1516"/>
      <c r="AK593" s="1516"/>
      <c r="AL593" s="1516"/>
      <c r="AM593" s="1516"/>
      <c r="AN593" s="1516"/>
      <c r="AO593" s="1519">
        <f t="shared" si="82"/>
        <v>0</v>
      </c>
      <c r="AP593" s="1519">
        <f t="shared" si="87"/>
        <v>0</v>
      </c>
      <c r="AQ593" s="1520" t="str">
        <f t="shared" si="83"/>
        <v/>
      </c>
      <c r="AR593" s="1519">
        <f t="shared" si="84"/>
        <v>0</v>
      </c>
      <c r="AS593" s="1519">
        <f t="shared" si="88"/>
        <v>0</v>
      </c>
      <c r="AT593" s="1520" t="str">
        <f t="shared" si="85"/>
        <v/>
      </c>
      <c r="AU593" s="1519">
        <f t="shared" si="89"/>
        <v>0</v>
      </c>
      <c r="AV593" s="1519">
        <f t="shared" si="90"/>
        <v>0</v>
      </c>
      <c r="AW593" s="1520" t="str">
        <f t="shared" si="86"/>
        <v/>
      </c>
      <c r="AX593" s="1521"/>
      <c r="BC593" s="417"/>
      <c r="BD593" s="417"/>
      <c r="BE593" s="417"/>
      <c r="BF593" s="417"/>
      <c r="BG593" s="417"/>
      <c r="BH593" s="417"/>
      <c r="BI593" s="417"/>
      <c r="BJ593" s="417"/>
    </row>
    <row r="594" spans="1:62" s="418" customFormat="1" ht="13.5" hidden="1" customHeight="1">
      <c r="A594" s="1504">
        <f>'F5 ESTUDIANTES PREVENCIÓN'!D587</f>
        <v>0</v>
      </c>
      <c r="B594" s="1504">
        <f>'F5 ESTUDIANTES PREVENCIÓN'!A587</f>
        <v>0</v>
      </c>
      <c r="C594" s="1511">
        <f>'F5 ESTUDIANTES PREVENCIÓN'!F587</f>
        <v>0</v>
      </c>
      <c r="D594" s="1512">
        <f>'F5 ESTUDIANTES PREVENCIÓN'!G587</f>
        <v>0</v>
      </c>
      <c r="E594" s="1504">
        <f>'F5 ESTUDIANTES PREVENCIÓN'!K587</f>
        <v>0</v>
      </c>
      <c r="F594" s="1504">
        <f>'F5 ESTUDIANTES PREVENCIÓN'!J587</f>
        <v>0</v>
      </c>
      <c r="G594" s="1513">
        <f>'F5 ESTUDIANTES PREVENCIÓN'!L587</f>
        <v>0</v>
      </c>
      <c r="H594" s="1504">
        <f>'F5 ESTUDIANTES PREVENCIÓN'!M587</f>
        <v>0</v>
      </c>
      <c r="I594" s="1514">
        <f>'F5 ESTUDIANTES PREVENCIÓN'!N587</f>
        <v>0</v>
      </c>
      <c r="J594" s="1514">
        <f>'F5 ESTUDIANTES PREVENCIÓN'!O587</f>
        <v>0</v>
      </c>
      <c r="K594" s="1514">
        <f>'F5 ESTUDIANTES PREVENCIÓN'!P587</f>
        <v>0</v>
      </c>
      <c r="L594" s="1515">
        <f>'F5 ESTUDIANTES PREVENCIÓN'!Q587</f>
        <v>0</v>
      </c>
      <c r="M594" s="1511">
        <f>'F5 ESTUDIANTES PREVENCIÓN'!R587</f>
        <v>0</v>
      </c>
      <c r="N594" s="1504">
        <f>'F5 ESTUDIANTES PREVENCIÓN'!T587</f>
        <v>0</v>
      </c>
      <c r="O594" s="1504">
        <f>'F5 ESTUDIANTES PREVENCIÓN'!U587</f>
        <v>0</v>
      </c>
      <c r="P594" s="1504">
        <f>'F5 ESTUDIANTES PREVENCIÓN'!V587</f>
        <v>0</v>
      </c>
      <c r="Q594" s="1504">
        <f>'F5 ESTUDIANTES PREVENCIÓN'!AU587</f>
        <v>0</v>
      </c>
      <c r="R594" s="1516"/>
      <c r="S594" s="1517"/>
      <c r="T594" s="1516"/>
      <c r="U594" s="1518"/>
      <c r="V594" s="1516"/>
      <c r="W594" s="1516"/>
      <c r="X594" s="1516"/>
      <c r="Y594" s="1516"/>
      <c r="Z594" s="1516"/>
      <c r="AA594" s="1516"/>
      <c r="AB594" s="1516"/>
      <c r="AC594" s="1516"/>
      <c r="AD594" s="1516"/>
      <c r="AE594" s="1516"/>
      <c r="AF594" s="1516"/>
      <c r="AG594" s="1516"/>
      <c r="AH594" s="1516"/>
      <c r="AI594" s="1516"/>
      <c r="AJ594" s="1516"/>
      <c r="AK594" s="1516"/>
      <c r="AL594" s="1516"/>
      <c r="AM594" s="1516"/>
      <c r="AN594" s="1516"/>
      <c r="AO594" s="1519">
        <f t="shared" si="82"/>
        <v>0</v>
      </c>
      <c r="AP594" s="1519">
        <f t="shared" si="87"/>
        <v>0</v>
      </c>
      <c r="AQ594" s="1520" t="str">
        <f t="shared" si="83"/>
        <v/>
      </c>
      <c r="AR594" s="1519">
        <f t="shared" si="84"/>
        <v>0</v>
      </c>
      <c r="AS594" s="1519">
        <f t="shared" si="88"/>
        <v>0</v>
      </c>
      <c r="AT594" s="1520" t="str">
        <f t="shared" si="85"/>
        <v/>
      </c>
      <c r="AU594" s="1519">
        <f t="shared" si="89"/>
        <v>0</v>
      </c>
      <c r="AV594" s="1519">
        <f t="shared" si="90"/>
        <v>0</v>
      </c>
      <c r="AW594" s="1520" t="str">
        <f t="shared" si="86"/>
        <v/>
      </c>
      <c r="AX594" s="1521"/>
      <c r="BC594" s="417"/>
      <c r="BD594" s="417"/>
      <c r="BE594" s="417"/>
      <c r="BF594" s="417"/>
      <c r="BG594" s="417"/>
      <c r="BH594" s="417"/>
      <c r="BI594" s="417"/>
      <c r="BJ594" s="417"/>
    </row>
    <row r="595" spans="1:62" s="418" customFormat="1" ht="13.5" hidden="1" customHeight="1">
      <c r="A595" s="1504">
        <f>'F5 ESTUDIANTES PREVENCIÓN'!D588</f>
        <v>0</v>
      </c>
      <c r="B595" s="1504">
        <f>'F5 ESTUDIANTES PREVENCIÓN'!A588</f>
        <v>0</v>
      </c>
      <c r="C595" s="1511">
        <f>'F5 ESTUDIANTES PREVENCIÓN'!F588</f>
        <v>0</v>
      </c>
      <c r="D595" s="1512">
        <f>'F5 ESTUDIANTES PREVENCIÓN'!G588</f>
        <v>0</v>
      </c>
      <c r="E595" s="1504">
        <f>'F5 ESTUDIANTES PREVENCIÓN'!K588</f>
        <v>0</v>
      </c>
      <c r="F595" s="1504">
        <f>'F5 ESTUDIANTES PREVENCIÓN'!J588</f>
        <v>0</v>
      </c>
      <c r="G595" s="1513">
        <f>'F5 ESTUDIANTES PREVENCIÓN'!L588</f>
        <v>0</v>
      </c>
      <c r="H595" s="1504">
        <f>'F5 ESTUDIANTES PREVENCIÓN'!M588</f>
        <v>0</v>
      </c>
      <c r="I595" s="1514">
        <f>'F5 ESTUDIANTES PREVENCIÓN'!N588</f>
        <v>0</v>
      </c>
      <c r="J595" s="1514">
        <f>'F5 ESTUDIANTES PREVENCIÓN'!O588</f>
        <v>0</v>
      </c>
      <c r="K595" s="1514">
        <f>'F5 ESTUDIANTES PREVENCIÓN'!P588</f>
        <v>0</v>
      </c>
      <c r="L595" s="1515">
        <f>'F5 ESTUDIANTES PREVENCIÓN'!Q588</f>
        <v>0</v>
      </c>
      <c r="M595" s="1511">
        <f>'F5 ESTUDIANTES PREVENCIÓN'!R588</f>
        <v>0</v>
      </c>
      <c r="N595" s="1504">
        <f>'F5 ESTUDIANTES PREVENCIÓN'!T588</f>
        <v>0</v>
      </c>
      <c r="O595" s="1504">
        <f>'F5 ESTUDIANTES PREVENCIÓN'!U588</f>
        <v>0</v>
      </c>
      <c r="P595" s="1504">
        <f>'F5 ESTUDIANTES PREVENCIÓN'!V588</f>
        <v>0</v>
      </c>
      <c r="Q595" s="1504">
        <f>'F5 ESTUDIANTES PREVENCIÓN'!AU588</f>
        <v>0</v>
      </c>
      <c r="R595" s="1516"/>
      <c r="S595" s="1517"/>
      <c r="T595" s="1516"/>
      <c r="U595" s="1518"/>
      <c r="V595" s="1516"/>
      <c r="W595" s="1516"/>
      <c r="X595" s="1516"/>
      <c r="Y595" s="1516"/>
      <c r="Z595" s="1516"/>
      <c r="AA595" s="1516"/>
      <c r="AB595" s="1516"/>
      <c r="AC595" s="1516"/>
      <c r="AD595" s="1516"/>
      <c r="AE595" s="1516"/>
      <c r="AF595" s="1516"/>
      <c r="AG595" s="1516"/>
      <c r="AH595" s="1516"/>
      <c r="AI595" s="1516"/>
      <c r="AJ595" s="1516"/>
      <c r="AK595" s="1516"/>
      <c r="AL595" s="1516"/>
      <c r="AM595" s="1516"/>
      <c r="AN595" s="1516"/>
      <c r="AO595" s="1519">
        <f t="shared" si="82"/>
        <v>0</v>
      </c>
      <c r="AP595" s="1519">
        <f t="shared" si="87"/>
        <v>0</v>
      </c>
      <c r="AQ595" s="1520" t="str">
        <f t="shared" si="83"/>
        <v/>
      </c>
      <c r="AR595" s="1519">
        <f t="shared" si="84"/>
        <v>0</v>
      </c>
      <c r="AS595" s="1519">
        <f t="shared" si="88"/>
        <v>0</v>
      </c>
      <c r="AT595" s="1520" t="str">
        <f t="shared" si="85"/>
        <v/>
      </c>
      <c r="AU595" s="1519">
        <f t="shared" si="89"/>
        <v>0</v>
      </c>
      <c r="AV595" s="1519">
        <f t="shared" si="90"/>
        <v>0</v>
      </c>
      <c r="AW595" s="1520" t="str">
        <f t="shared" si="86"/>
        <v/>
      </c>
      <c r="AX595" s="1521"/>
      <c r="BC595" s="417"/>
      <c r="BD595" s="417"/>
      <c r="BE595" s="417"/>
      <c r="BF595" s="417"/>
      <c r="BG595" s="417"/>
      <c r="BH595" s="417"/>
      <c r="BI595" s="417"/>
      <c r="BJ595" s="417"/>
    </row>
    <row r="596" spans="1:62" s="418" customFormat="1" ht="13.5" hidden="1" customHeight="1">
      <c r="A596" s="1504">
        <f>'F5 ESTUDIANTES PREVENCIÓN'!D589</f>
        <v>0</v>
      </c>
      <c r="B596" s="1504">
        <f>'F5 ESTUDIANTES PREVENCIÓN'!A589</f>
        <v>0</v>
      </c>
      <c r="C596" s="1511">
        <f>'F5 ESTUDIANTES PREVENCIÓN'!F589</f>
        <v>0</v>
      </c>
      <c r="D596" s="1512">
        <f>'F5 ESTUDIANTES PREVENCIÓN'!G589</f>
        <v>0</v>
      </c>
      <c r="E596" s="1504">
        <f>'F5 ESTUDIANTES PREVENCIÓN'!K589</f>
        <v>0</v>
      </c>
      <c r="F596" s="1504">
        <f>'F5 ESTUDIANTES PREVENCIÓN'!J589</f>
        <v>0</v>
      </c>
      <c r="G596" s="1513">
        <f>'F5 ESTUDIANTES PREVENCIÓN'!L589</f>
        <v>0</v>
      </c>
      <c r="H596" s="1504">
        <f>'F5 ESTUDIANTES PREVENCIÓN'!M589</f>
        <v>0</v>
      </c>
      <c r="I596" s="1514">
        <f>'F5 ESTUDIANTES PREVENCIÓN'!N589</f>
        <v>0</v>
      </c>
      <c r="J596" s="1514">
        <f>'F5 ESTUDIANTES PREVENCIÓN'!O589</f>
        <v>0</v>
      </c>
      <c r="K596" s="1514">
        <f>'F5 ESTUDIANTES PREVENCIÓN'!P589</f>
        <v>0</v>
      </c>
      <c r="L596" s="1515">
        <f>'F5 ESTUDIANTES PREVENCIÓN'!Q589</f>
        <v>0</v>
      </c>
      <c r="M596" s="1511">
        <f>'F5 ESTUDIANTES PREVENCIÓN'!R589</f>
        <v>0</v>
      </c>
      <c r="N596" s="1504">
        <f>'F5 ESTUDIANTES PREVENCIÓN'!T589</f>
        <v>0</v>
      </c>
      <c r="O596" s="1504">
        <f>'F5 ESTUDIANTES PREVENCIÓN'!U589</f>
        <v>0</v>
      </c>
      <c r="P596" s="1504">
        <f>'F5 ESTUDIANTES PREVENCIÓN'!V589</f>
        <v>0</v>
      </c>
      <c r="Q596" s="1504">
        <f>'F5 ESTUDIANTES PREVENCIÓN'!AU589</f>
        <v>0</v>
      </c>
      <c r="R596" s="1516"/>
      <c r="S596" s="1517"/>
      <c r="T596" s="1516"/>
      <c r="U596" s="1518"/>
      <c r="V596" s="1516"/>
      <c r="W596" s="1516"/>
      <c r="X596" s="1516"/>
      <c r="Y596" s="1516"/>
      <c r="Z596" s="1516"/>
      <c r="AA596" s="1516"/>
      <c r="AB596" s="1516"/>
      <c r="AC596" s="1516"/>
      <c r="AD596" s="1516"/>
      <c r="AE596" s="1516"/>
      <c r="AF596" s="1516"/>
      <c r="AG596" s="1516"/>
      <c r="AH596" s="1516"/>
      <c r="AI596" s="1516"/>
      <c r="AJ596" s="1516"/>
      <c r="AK596" s="1516"/>
      <c r="AL596" s="1516"/>
      <c r="AM596" s="1516"/>
      <c r="AN596" s="1516"/>
      <c r="AO596" s="1519">
        <f t="shared" si="82"/>
        <v>0</v>
      </c>
      <c r="AP596" s="1519">
        <f t="shared" si="87"/>
        <v>0</v>
      </c>
      <c r="AQ596" s="1520" t="str">
        <f t="shared" si="83"/>
        <v/>
      </c>
      <c r="AR596" s="1519">
        <f t="shared" si="84"/>
        <v>0</v>
      </c>
      <c r="AS596" s="1519">
        <f t="shared" si="88"/>
        <v>0</v>
      </c>
      <c r="AT596" s="1520" t="str">
        <f t="shared" si="85"/>
        <v/>
      </c>
      <c r="AU596" s="1519">
        <f t="shared" si="89"/>
        <v>0</v>
      </c>
      <c r="AV596" s="1519">
        <f t="shared" si="90"/>
        <v>0</v>
      </c>
      <c r="AW596" s="1520" t="str">
        <f t="shared" si="86"/>
        <v/>
      </c>
      <c r="AX596" s="1521"/>
      <c r="BC596" s="417"/>
      <c r="BD596" s="417"/>
      <c r="BE596" s="417"/>
      <c r="BF596" s="417"/>
      <c r="BG596" s="417"/>
      <c r="BH596" s="417"/>
      <c r="BI596" s="417"/>
      <c r="BJ596" s="417"/>
    </row>
    <row r="597" spans="1:62" s="418" customFormat="1" ht="13.5" hidden="1" customHeight="1">
      <c r="A597" s="1504">
        <f>'F5 ESTUDIANTES PREVENCIÓN'!D590</f>
        <v>0</v>
      </c>
      <c r="B597" s="1504">
        <f>'F5 ESTUDIANTES PREVENCIÓN'!A590</f>
        <v>0</v>
      </c>
      <c r="C597" s="1511">
        <f>'F5 ESTUDIANTES PREVENCIÓN'!F590</f>
        <v>0</v>
      </c>
      <c r="D597" s="1512">
        <f>'F5 ESTUDIANTES PREVENCIÓN'!G590</f>
        <v>0</v>
      </c>
      <c r="E597" s="1504">
        <f>'F5 ESTUDIANTES PREVENCIÓN'!K590</f>
        <v>0</v>
      </c>
      <c r="F597" s="1504">
        <f>'F5 ESTUDIANTES PREVENCIÓN'!J590</f>
        <v>0</v>
      </c>
      <c r="G597" s="1513">
        <f>'F5 ESTUDIANTES PREVENCIÓN'!L590</f>
        <v>0</v>
      </c>
      <c r="H597" s="1504">
        <f>'F5 ESTUDIANTES PREVENCIÓN'!M590</f>
        <v>0</v>
      </c>
      <c r="I597" s="1514">
        <f>'F5 ESTUDIANTES PREVENCIÓN'!N590</f>
        <v>0</v>
      </c>
      <c r="J597" s="1514">
        <f>'F5 ESTUDIANTES PREVENCIÓN'!O590</f>
        <v>0</v>
      </c>
      <c r="K597" s="1514">
        <f>'F5 ESTUDIANTES PREVENCIÓN'!P590</f>
        <v>0</v>
      </c>
      <c r="L597" s="1515">
        <f>'F5 ESTUDIANTES PREVENCIÓN'!Q590</f>
        <v>0</v>
      </c>
      <c r="M597" s="1511">
        <f>'F5 ESTUDIANTES PREVENCIÓN'!R590</f>
        <v>0</v>
      </c>
      <c r="N597" s="1504">
        <f>'F5 ESTUDIANTES PREVENCIÓN'!T590</f>
        <v>0</v>
      </c>
      <c r="O597" s="1504">
        <f>'F5 ESTUDIANTES PREVENCIÓN'!U590</f>
        <v>0</v>
      </c>
      <c r="P597" s="1504">
        <f>'F5 ESTUDIANTES PREVENCIÓN'!V590</f>
        <v>0</v>
      </c>
      <c r="Q597" s="1504">
        <f>'F5 ESTUDIANTES PREVENCIÓN'!AU590</f>
        <v>0</v>
      </c>
      <c r="R597" s="1516"/>
      <c r="S597" s="1517"/>
      <c r="T597" s="1516"/>
      <c r="U597" s="1518"/>
      <c r="V597" s="1516"/>
      <c r="W597" s="1516"/>
      <c r="X597" s="1516"/>
      <c r="Y597" s="1516"/>
      <c r="Z597" s="1516"/>
      <c r="AA597" s="1516"/>
      <c r="AB597" s="1516"/>
      <c r="AC597" s="1516"/>
      <c r="AD597" s="1516"/>
      <c r="AE597" s="1516"/>
      <c r="AF597" s="1516"/>
      <c r="AG597" s="1516"/>
      <c r="AH597" s="1516"/>
      <c r="AI597" s="1516"/>
      <c r="AJ597" s="1516"/>
      <c r="AK597" s="1516"/>
      <c r="AL597" s="1516"/>
      <c r="AM597" s="1516"/>
      <c r="AN597" s="1516"/>
      <c r="AO597" s="1519">
        <f t="shared" si="82"/>
        <v>0</v>
      </c>
      <c r="AP597" s="1519">
        <f t="shared" si="87"/>
        <v>0</v>
      </c>
      <c r="AQ597" s="1520" t="str">
        <f t="shared" si="83"/>
        <v/>
      </c>
      <c r="AR597" s="1519">
        <f t="shared" si="84"/>
        <v>0</v>
      </c>
      <c r="AS597" s="1519">
        <f t="shared" si="88"/>
        <v>0</v>
      </c>
      <c r="AT597" s="1520" t="str">
        <f t="shared" si="85"/>
        <v/>
      </c>
      <c r="AU597" s="1519">
        <f t="shared" si="89"/>
        <v>0</v>
      </c>
      <c r="AV597" s="1519">
        <f t="shared" si="90"/>
        <v>0</v>
      </c>
      <c r="AW597" s="1520" t="str">
        <f t="shared" si="86"/>
        <v/>
      </c>
      <c r="AX597" s="1521"/>
      <c r="BC597" s="417"/>
      <c r="BD597" s="417"/>
      <c r="BE597" s="417"/>
      <c r="BF597" s="417"/>
      <c r="BG597" s="417"/>
      <c r="BH597" s="417"/>
      <c r="BI597" s="417"/>
      <c r="BJ597" s="417"/>
    </row>
    <row r="598" spans="1:62" s="418" customFormat="1" ht="13.5" hidden="1" customHeight="1">
      <c r="A598" s="1504">
        <f>'F5 ESTUDIANTES PREVENCIÓN'!D591</f>
        <v>0</v>
      </c>
      <c r="B598" s="1504">
        <f>'F5 ESTUDIANTES PREVENCIÓN'!A591</f>
        <v>0</v>
      </c>
      <c r="C598" s="1511">
        <f>'F5 ESTUDIANTES PREVENCIÓN'!F591</f>
        <v>0</v>
      </c>
      <c r="D598" s="1512">
        <f>'F5 ESTUDIANTES PREVENCIÓN'!G591</f>
        <v>0</v>
      </c>
      <c r="E598" s="1504">
        <f>'F5 ESTUDIANTES PREVENCIÓN'!K591</f>
        <v>0</v>
      </c>
      <c r="F598" s="1504">
        <f>'F5 ESTUDIANTES PREVENCIÓN'!J591</f>
        <v>0</v>
      </c>
      <c r="G598" s="1513">
        <f>'F5 ESTUDIANTES PREVENCIÓN'!L591</f>
        <v>0</v>
      </c>
      <c r="H598" s="1504">
        <f>'F5 ESTUDIANTES PREVENCIÓN'!M591</f>
        <v>0</v>
      </c>
      <c r="I598" s="1514">
        <f>'F5 ESTUDIANTES PREVENCIÓN'!N591</f>
        <v>0</v>
      </c>
      <c r="J598" s="1514">
        <f>'F5 ESTUDIANTES PREVENCIÓN'!O591</f>
        <v>0</v>
      </c>
      <c r="K598" s="1514">
        <f>'F5 ESTUDIANTES PREVENCIÓN'!P591</f>
        <v>0</v>
      </c>
      <c r="L598" s="1515">
        <f>'F5 ESTUDIANTES PREVENCIÓN'!Q591</f>
        <v>0</v>
      </c>
      <c r="M598" s="1511">
        <f>'F5 ESTUDIANTES PREVENCIÓN'!R591</f>
        <v>0</v>
      </c>
      <c r="N598" s="1504">
        <f>'F5 ESTUDIANTES PREVENCIÓN'!T591</f>
        <v>0</v>
      </c>
      <c r="O598" s="1504">
        <f>'F5 ESTUDIANTES PREVENCIÓN'!U591</f>
        <v>0</v>
      </c>
      <c r="P598" s="1504">
        <f>'F5 ESTUDIANTES PREVENCIÓN'!V591</f>
        <v>0</v>
      </c>
      <c r="Q598" s="1504">
        <f>'F5 ESTUDIANTES PREVENCIÓN'!AU591</f>
        <v>0</v>
      </c>
      <c r="R598" s="1516"/>
      <c r="S598" s="1517"/>
      <c r="T598" s="1516"/>
      <c r="U598" s="1518"/>
      <c r="V598" s="1516"/>
      <c r="W598" s="1516"/>
      <c r="X598" s="1516"/>
      <c r="Y598" s="1516"/>
      <c r="Z598" s="1516"/>
      <c r="AA598" s="1516"/>
      <c r="AB598" s="1516"/>
      <c r="AC598" s="1516"/>
      <c r="AD598" s="1516"/>
      <c r="AE598" s="1516"/>
      <c r="AF598" s="1516"/>
      <c r="AG598" s="1516"/>
      <c r="AH598" s="1516"/>
      <c r="AI598" s="1516"/>
      <c r="AJ598" s="1516"/>
      <c r="AK598" s="1516"/>
      <c r="AL598" s="1516"/>
      <c r="AM598" s="1516"/>
      <c r="AN598" s="1516"/>
      <c r="AO598" s="1519">
        <f t="shared" si="82"/>
        <v>0</v>
      </c>
      <c r="AP598" s="1519">
        <f t="shared" si="87"/>
        <v>0</v>
      </c>
      <c r="AQ598" s="1520" t="str">
        <f t="shared" si="83"/>
        <v/>
      </c>
      <c r="AR598" s="1519">
        <f t="shared" si="84"/>
        <v>0</v>
      </c>
      <c r="AS598" s="1519">
        <f t="shared" si="88"/>
        <v>0</v>
      </c>
      <c r="AT598" s="1520" t="str">
        <f t="shared" si="85"/>
        <v/>
      </c>
      <c r="AU598" s="1519">
        <f t="shared" si="89"/>
        <v>0</v>
      </c>
      <c r="AV598" s="1519">
        <f t="shared" si="90"/>
        <v>0</v>
      </c>
      <c r="AW598" s="1520" t="str">
        <f t="shared" si="86"/>
        <v/>
      </c>
      <c r="AX598" s="1521"/>
      <c r="BC598" s="417"/>
      <c r="BD598" s="417"/>
      <c r="BE598" s="417"/>
      <c r="BF598" s="417"/>
      <c r="BG598" s="417"/>
      <c r="BH598" s="417"/>
      <c r="BI598" s="417"/>
      <c r="BJ598" s="417"/>
    </row>
    <row r="599" spans="1:62" s="418" customFormat="1" ht="13.5" hidden="1" customHeight="1">
      <c r="A599" s="1504">
        <f>'F5 ESTUDIANTES PREVENCIÓN'!D592</f>
        <v>0</v>
      </c>
      <c r="B599" s="1504">
        <f>'F5 ESTUDIANTES PREVENCIÓN'!A592</f>
        <v>0</v>
      </c>
      <c r="C599" s="1511">
        <f>'F5 ESTUDIANTES PREVENCIÓN'!F592</f>
        <v>0</v>
      </c>
      <c r="D599" s="1512">
        <f>'F5 ESTUDIANTES PREVENCIÓN'!G592</f>
        <v>0</v>
      </c>
      <c r="E599" s="1504">
        <f>'F5 ESTUDIANTES PREVENCIÓN'!K592</f>
        <v>0</v>
      </c>
      <c r="F599" s="1504">
        <f>'F5 ESTUDIANTES PREVENCIÓN'!J592</f>
        <v>0</v>
      </c>
      <c r="G599" s="1513">
        <f>'F5 ESTUDIANTES PREVENCIÓN'!L592</f>
        <v>0</v>
      </c>
      <c r="H599" s="1504">
        <f>'F5 ESTUDIANTES PREVENCIÓN'!M592</f>
        <v>0</v>
      </c>
      <c r="I599" s="1514">
        <f>'F5 ESTUDIANTES PREVENCIÓN'!N592</f>
        <v>0</v>
      </c>
      <c r="J599" s="1514">
        <f>'F5 ESTUDIANTES PREVENCIÓN'!O592</f>
        <v>0</v>
      </c>
      <c r="K599" s="1514">
        <f>'F5 ESTUDIANTES PREVENCIÓN'!P592</f>
        <v>0</v>
      </c>
      <c r="L599" s="1515">
        <f>'F5 ESTUDIANTES PREVENCIÓN'!Q592</f>
        <v>0</v>
      </c>
      <c r="M599" s="1511">
        <f>'F5 ESTUDIANTES PREVENCIÓN'!R592</f>
        <v>0</v>
      </c>
      <c r="N599" s="1504">
        <f>'F5 ESTUDIANTES PREVENCIÓN'!T592</f>
        <v>0</v>
      </c>
      <c r="O599" s="1504">
        <f>'F5 ESTUDIANTES PREVENCIÓN'!U592</f>
        <v>0</v>
      </c>
      <c r="P599" s="1504">
        <f>'F5 ESTUDIANTES PREVENCIÓN'!V592</f>
        <v>0</v>
      </c>
      <c r="Q599" s="1504">
        <f>'F5 ESTUDIANTES PREVENCIÓN'!AU592</f>
        <v>0</v>
      </c>
      <c r="R599" s="1516"/>
      <c r="S599" s="1517"/>
      <c r="T599" s="1516"/>
      <c r="U599" s="1518"/>
      <c r="V599" s="1516"/>
      <c r="W599" s="1516"/>
      <c r="X599" s="1516"/>
      <c r="Y599" s="1516"/>
      <c r="Z599" s="1516"/>
      <c r="AA599" s="1516"/>
      <c r="AB599" s="1516"/>
      <c r="AC599" s="1516"/>
      <c r="AD599" s="1516"/>
      <c r="AE599" s="1516"/>
      <c r="AF599" s="1516"/>
      <c r="AG599" s="1516"/>
      <c r="AH599" s="1516"/>
      <c r="AI599" s="1516"/>
      <c r="AJ599" s="1516"/>
      <c r="AK599" s="1516"/>
      <c r="AL599" s="1516"/>
      <c r="AM599" s="1516"/>
      <c r="AN599" s="1516"/>
      <c r="AO599" s="1519">
        <f t="shared" si="82"/>
        <v>0</v>
      </c>
      <c r="AP599" s="1519">
        <f t="shared" si="87"/>
        <v>0</v>
      </c>
      <c r="AQ599" s="1520" t="str">
        <f t="shared" si="83"/>
        <v/>
      </c>
      <c r="AR599" s="1519">
        <f t="shared" si="84"/>
        <v>0</v>
      </c>
      <c r="AS599" s="1519">
        <f t="shared" si="88"/>
        <v>0</v>
      </c>
      <c r="AT599" s="1520" t="str">
        <f t="shared" si="85"/>
        <v/>
      </c>
      <c r="AU599" s="1519">
        <f t="shared" si="89"/>
        <v>0</v>
      </c>
      <c r="AV599" s="1519">
        <f t="shared" si="90"/>
        <v>0</v>
      </c>
      <c r="AW599" s="1520" t="str">
        <f t="shared" si="86"/>
        <v/>
      </c>
      <c r="AX599" s="1521"/>
      <c r="BC599" s="417"/>
      <c r="BD599" s="417"/>
      <c r="BE599" s="417"/>
      <c r="BF599" s="417"/>
      <c r="BG599" s="417"/>
      <c r="BH599" s="417"/>
      <c r="BI599" s="417"/>
      <c r="BJ599" s="417"/>
    </row>
    <row r="600" spans="1:62" s="418" customFormat="1" ht="13.5" hidden="1" customHeight="1">
      <c r="A600" s="1504">
        <f>'F5 ESTUDIANTES PREVENCIÓN'!D593</f>
        <v>0</v>
      </c>
      <c r="B600" s="1504">
        <f>'F5 ESTUDIANTES PREVENCIÓN'!A593</f>
        <v>0</v>
      </c>
      <c r="C600" s="1511">
        <f>'F5 ESTUDIANTES PREVENCIÓN'!F593</f>
        <v>0</v>
      </c>
      <c r="D600" s="1512">
        <f>'F5 ESTUDIANTES PREVENCIÓN'!G593</f>
        <v>0</v>
      </c>
      <c r="E600" s="1504">
        <f>'F5 ESTUDIANTES PREVENCIÓN'!K593</f>
        <v>0</v>
      </c>
      <c r="F600" s="1504">
        <f>'F5 ESTUDIANTES PREVENCIÓN'!J593</f>
        <v>0</v>
      </c>
      <c r="G600" s="1513">
        <f>'F5 ESTUDIANTES PREVENCIÓN'!L593</f>
        <v>0</v>
      </c>
      <c r="H600" s="1504">
        <f>'F5 ESTUDIANTES PREVENCIÓN'!M593</f>
        <v>0</v>
      </c>
      <c r="I600" s="1514">
        <f>'F5 ESTUDIANTES PREVENCIÓN'!N593</f>
        <v>0</v>
      </c>
      <c r="J600" s="1514">
        <f>'F5 ESTUDIANTES PREVENCIÓN'!O593</f>
        <v>0</v>
      </c>
      <c r="K600" s="1514">
        <f>'F5 ESTUDIANTES PREVENCIÓN'!P593</f>
        <v>0</v>
      </c>
      <c r="L600" s="1515">
        <f>'F5 ESTUDIANTES PREVENCIÓN'!Q593</f>
        <v>0</v>
      </c>
      <c r="M600" s="1511">
        <f>'F5 ESTUDIANTES PREVENCIÓN'!R593</f>
        <v>0</v>
      </c>
      <c r="N600" s="1504">
        <f>'F5 ESTUDIANTES PREVENCIÓN'!T593</f>
        <v>0</v>
      </c>
      <c r="O600" s="1504">
        <f>'F5 ESTUDIANTES PREVENCIÓN'!U593</f>
        <v>0</v>
      </c>
      <c r="P600" s="1504">
        <f>'F5 ESTUDIANTES PREVENCIÓN'!V593</f>
        <v>0</v>
      </c>
      <c r="Q600" s="1504">
        <f>'F5 ESTUDIANTES PREVENCIÓN'!AU593</f>
        <v>0</v>
      </c>
      <c r="R600" s="1516"/>
      <c r="S600" s="1517"/>
      <c r="T600" s="1516"/>
      <c r="U600" s="1518"/>
      <c r="V600" s="1516"/>
      <c r="W600" s="1516"/>
      <c r="X600" s="1516"/>
      <c r="Y600" s="1516"/>
      <c r="Z600" s="1516"/>
      <c r="AA600" s="1516"/>
      <c r="AB600" s="1516"/>
      <c r="AC600" s="1516"/>
      <c r="AD600" s="1516"/>
      <c r="AE600" s="1516"/>
      <c r="AF600" s="1516"/>
      <c r="AG600" s="1516"/>
      <c r="AH600" s="1516"/>
      <c r="AI600" s="1516"/>
      <c r="AJ600" s="1516"/>
      <c r="AK600" s="1516"/>
      <c r="AL600" s="1516"/>
      <c r="AM600" s="1516"/>
      <c r="AN600" s="1516"/>
      <c r="AO600" s="1519">
        <f t="shared" si="82"/>
        <v>0</v>
      </c>
      <c r="AP600" s="1519">
        <f t="shared" si="87"/>
        <v>0</v>
      </c>
      <c r="AQ600" s="1520" t="str">
        <f t="shared" si="83"/>
        <v/>
      </c>
      <c r="AR600" s="1519">
        <f t="shared" si="84"/>
        <v>0</v>
      </c>
      <c r="AS600" s="1519">
        <f t="shared" si="88"/>
        <v>0</v>
      </c>
      <c r="AT600" s="1520" t="str">
        <f t="shared" si="85"/>
        <v/>
      </c>
      <c r="AU600" s="1519">
        <f t="shared" si="89"/>
        <v>0</v>
      </c>
      <c r="AV600" s="1519">
        <f t="shared" si="90"/>
        <v>0</v>
      </c>
      <c r="AW600" s="1520" t="str">
        <f t="shared" si="86"/>
        <v/>
      </c>
      <c r="AX600" s="1521"/>
      <c r="BC600" s="417"/>
      <c r="BD600" s="417"/>
      <c r="BE600" s="417"/>
      <c r="BF600" s="417"/>
      <c r="BG600" s="417"/>
      <c r="BH600" s="417"/>
      <c r="BI600" s="417"/>
      <c r="BJ600" s="417"/>
    </row>
    <row r="601" spans="1:62" s="418" customFormat="1" ht="13.5" hidden="1" customHeight="1">
      <c r="A601" s="1504">
        <f>'F5 ESTUDIANTES PREVENCIÓN'!D594</f>
        <v>0</v>
      </c>
      <c r="B601" s="1504">
        <f>'F5 ESTUDIANTES PREVENCIÓN'!A594</f>
        <v>0</v>
      </c>
      <c r="C601" s="1511">
        <f>'F5 ESTUDIANTES PREVENCIÓN'!F594</f>
        <v>0</v>
      </c>
      <c r="D601" s="1512">
        <f>'F5 ESTUDIANTES PREVENCIÓN'!G594</f>
        <v>0</v>
      </c>
      <c r="E601" s="1504">
        <f>'F5 ESTUDIANTES PREVENCIÓN'!K594</f>
        <v>0</v>
      </c>
      <c r="F601" s="1504">
        <f>'F5 ESTUDIANTES PREVENCIÓN'!J594</f>
        <v>0</v>
      </c>
      <c r="G601" s="1513">
        <f>'F5 ESTUDIANTES PREVENCIÓN'!L594</f>
        <v>0</v>
      </c>
      <c r="H601" s="1504">
        <f>'F5 ESTUDIANTES PREVENCIÓN'!M594</f>
        <v>0</v>
      </c>
      <c r="I601" s="1514">
        <f>'F5 ESTUDIANTES PREVENCIÓN'!N594</f>
        <v>0</v>
      </c>
      <c r="J601" s="1514">
        <f>'F5 ESTUDIANTES PREVENCIÓN'!O594</f>
        <v>0</v>
      </c>
      <c r="K601" s="1514">
        <f>'F5 ESTUDIANTES PREVENCIÓN'!P594</f>
        <v>0</v>
      </c>
      <c r="L601" s="1515">
        <f>'F5 ESTUDIANTES PREVENCIÓN'!Q594</f>
        <v>0</v>
      </c>
      <c r="M601" s="1511">
        <f>'F5 ESTUDIANTES PREVENCIÓN'!R594</f>
        <v>0</v>
      </c>
      <c r="N601" s="1504">
        <f>'F5 ESTUDIANTES PREVENCIÓN'!T594</f>
        <v>0</v>
      </c>
      <c r="O601" s="1504">
        <f>'F5 ESTUDIANTES PREVENCIÓN'!U594</f>
        <v>0</v>
      </c>
      <c r="P601" s="1504">
        <f>'F5 ESTUDIANTES PREVENCIÓN'!V594</f>
        <v>0</v>
      </c>
      <c r="Q601" s="1504">
        <f>'F5 ESTUDIANTES PREVENCIÓN'!AU594</f>
        <v>0</v>
      </c>
      <c r="R601" s="1516"/>
      <c r="S601" s="1517"/>
      <c r="T601" s="1516"/>
      <c r="U601" s="1518"/>
      <c r="V601" s="1516"/>
      <c r="W601" s="1516"/>
      <c r="X601" s="1516"/>
      <c r="Y601" s="1516"/>
      <c r="Z601" s="1516"/>
      <c r="AA601" s="1516"/>
      <c r="AB601" s="1516"/>
      <c r="AC601" s="1516"/>
      <c r="AD601" s="1516"/>
      <c r="AE601" s="1516"/>
      <c r="AF601" s="1516"/>
      <c r="AG601" s="1516"/>
      <c r="AH601" s="1516"/>
      <c r="AI601" s="1516"/>
      <c r="AJ601" s="1516"/>
      <c r="AK601" s="1516"/>
      <c r="AL601" s="1516"/>
      <c r="AM601" s="1516"/>
      <c r="AN601" s="1516"/>
      <c r="AO601" s="1519">
        <f t="shared" si="82"/>
        <v>0</v>
      </c>
      <c r="AP601" s="1519">
        <f t="shared" si="87"/>
        <v>0</v>
      </c>
      <c r="AQ601" s="1520" t="str">
        <f t="shared" si="83"/>
        <v/>
      </c>
      <c r="AR601" s="1519">
        <f t="shared" si="84"/>
        <v>0</v>
      </c>
      <c r="AS601" s="1519">
        <f t="shared" si="88"/>
        <v>0</v>
      </c>
      <c r="AT601" s="1520" t="str">
        <f t="shared" si="85"/>
        <v/>
      </c>
      <c r="AU601" s="1519">
        <f t="shared" si="89"/>
        <v>0</v>
      </c>
      <c r="AV601" s="1519">
        <f t="shared" si="90"/>
        <v>0</v>
      </c>
      <c r="AW601" s="1520" t="str">
        <f t="shared" si="86"/>
        <v/>
      </c>
      <c r="AX601" s="1521"/>
      <c r="BC601" s="417"/>
      <c r="BD601" s="417"/>
      <c r="BE601" s="417"/>
      <c r="BF601" s="417"/>
      <c r="BG601" s="417"/>
      <c r="BH601" s="417"/>
      <c r="BI601" s="417"/>
      <c r="BJ601" s="417"/>
    </row>
    <row r="602" spans="1:62" s="418" customFormat="1" ht="13.5" hidden="1" customHeight="1">
      <c r="A602" s="1504">
        <f>'F5 ESTUDIANTES PREVENCIÓN'!D595</f>
        <v>0</v>
      </c>
      <c r="B602" s="1504">
        <f>'F5 ESTUDIANTES PREVENCIÓN'!A595</f>
        <v>0</v>
      </c>
      <c r="C602" s="1511">
        <f>'F5 ESTUDIANTES PREVENCIÓN'!F595</f>
        <v>0</v>
      </c>
      <c r="D602" s="1512">
        <f>'F5 ESTUDIANTES PREVENCIÓN'!G595</f>
        <v>0</v>
      </c>
      <c r="E602" s="1504">
        <f>'F5 ESTUDIANTES PREVENCIÓN'!K595</f>
        <v>0</v>
      </c>
      <c r="F602" s="1504">
        <f>'F5 ESTUDIANTES PREVENCIÓN'!J595</f>
        <v>0</v>
      </c>
      <c r="G602" s="1513">
        <f>'F5 ESTUDIANTES PREVENCIÓN'!L595</f>
        <v>0</v>
      </c>
      <c r="H602" s="1504">
        <f>'F5 ESTUDIANTES PREVENCIÓN'!M595</f>
        <v>0</v>
      </c>
      <c r="I602" s="1514">
        <f>'F5 ESTUDIANTES PREVENCIÓN'!N595</f>
        <v>0</v>
      </c>
      <c r="J602" s="1514">
        <f>'F5 ESTUDIANTES PREVENCIÓN'!O595</f>
        <v>0</v>
      </c>
      <c r="K602" s="1514">
        <f>'F5 ESTUDIANTES PREVENCIÓN'!P595</f>
        <v>0</v>
      </c>
      <c r="L602" s="1515">
        <f>'F5 ESTUDIANTES PREVENCIÓN'!Q595</f>
        <v>0</v>
      </c>
      <c r="M602" s="1511">
        <f>'F5 ESTUDIANTES PREVENCIÓN'!R595</f>
        <v>0</v>
      </c>
      <c r="N602" s="1504">
        <f>'F5 ESTUDIANTES PREVENCIÓN'!T595</f>
        <v>0</v>
      </c>
      <c r="O602" s="1504">
        <f>'F5 ESTUDIANTES PREVENCIÓN'!U595</f>
        <v>0</v>
      </c>
      <c r="P602" s="1504">
        <f>'F5 ESTUDIANTES PREVENCIÓN'!V595</f>
        <v>0</v>
      </c>
      <c r="Q602" s="1504">
        <f>'F5 ESTUDIANTES PREVENCIÓN'!AU595</f>
        <v>0</v>
      </c>
      <c r="R602" s="1516"/>
      <c r="S602" s="1517"/>
      <c r="T602" s="1516"/>
      <c r="U602" s="1518"/>
      <c r="V602" s="1516"/>
      <c r="W602" s="1516"/>
      <c r="X602" s="1516"/>
      <c r="Y602" s="1516"/>
      <c r="Z602" s="1516"/>
      <c r="AA602" s="1516"/>
      <c r="AB602" s="1516"/>
      <c r="AC602" s="1516"/>
      <c r="AD602" s="1516"/>
      <c r="AE602" s="1516"/>
      <c r="AF602" s="1516"/>
      <c r="AG602" s="1516"/>
      <c r="AH602" s="1516"/>
      <c r="AI602" s="1516"/>
      <c r="AJ602" s="1516"/>
      <c r="AK602" s="1516"/>
      <c r="AL602" s="1516"/>
      <c r="AM602" s="1516"/>
      <c r="AN602" s="1516"/>
      <c r="AO602" s="1519">
        <f t="shared" si="82"/>
        <v>0</v>
      </c>
      <c r="AP602" s="1519">
        <f t="shared" si="87"/>
        <v>0</v>
      </c>
      <c r="AQ602" s="1520" t="str">
        <f t="shared" si="83"/>
        <v/>
      </c>
      <c r="AR602" s="1519">
        <f t="shared" si="84"/>
        <v>0</v>
      </c>
      <c r="AS602" s="1519">
        <f t="shared" si="88"/>
        <v>0</v>
      </c>
      <c r="AT602" s="1520" t="str">
        <f t="shared" si="85"/>
        <v/>
      </c>
      <c r="AU602" s="1519">
        <f t="shared" si="89"/>
        <v>0</v>
      </c>
      <c r="AV602" s="1519">
        <f t="shared" si="90"/>
        <v>0</v>
      </c>
      <c r="AW602" s="1520" t="str">
        <f t="shared" si="86"/>
        <v/>
      </c>
      <c r="AX602" s="1521"/>
      <c r="BC602" s="417"/>
      <c r="BD602" s="417"/>
      <c r="BE602" s="417"/>
      <c r="BF602" s="417"/>
      <c r="BG602" s="417"/>
      <c r="BH602" s="417"/>
      <c r="BI602" s="417"/>
      <c r="BJ602" s="417"/>
    </row>
    <row r="603" spans="1:62" s="418" customFormat="1" ht="13.5" hidden="1" customHeight="1">
      <c r="A603" s="1504">
        <f>'F5 ESTUDIANTES PREVENCIÓN'!D596</f>
        <v>0</v>
      </c>
      <c r="B603" s="1504">
        <f>'F5 ESTUDIANTES PREVENCIÓN'!A596</f>
        <v>0</v>
      </c>
      <c r="C603" s="1511">
        <f>'F5 ESTUDIANTES PREVENCIÓN'!F596</f>
        <v>0</v>
      </c>
      <c r="D603" s="1512">
        <f>'F5 ESTUDIANTES PREVENCIÓN'!G596</f>
        <v>0</v>
      </c>
      <c r="E603" s="1504">
        <f>'F5 ESTUDIANTES PREVENCIÓN'!K596</f>
        <v>0</v>
      </c>
      <c r="F603" s="1504">
        <f>'F5 ESTUDIANTES PREVENCIÓN'!J596</f>
        <v>0</v>
      </c>
      <c r="G603" s="1513">
        <f>'F5 ESTUDIANTES PREVENCIÓN'!L596</f>
        <v>0</v>
      </c>
      <c r="H603" s="1504">
        <f>'F5 ESTUDIANTES PREVENCIÓN'!M596</f>
        <v>0</v>
      </c>
      <c r="I603" s="1514">
        <f>'F5 ESTUDIANTES PREVENCIÓN'!N596</f>
        <v>0</v>
      </c>
      <c r="J603" s="1514">
        <f>'F5 ESTUDIANTES PREVENCIÓN'!O596</f>
        <v>0</v>
      </c>
      <c r="K603" s="1514">
        <f>'F5 ESTUDIANTES PREVENCIÓN'!P596</f>
        <v>0</v>
      </c>
      <c r="L603" s="1515">
        <f>'F5 ESTUDIANTES PREVENCIÓN'!Q596</f>
        <v>0</v>
      </c>
      <c r="M603" s="1511">
        <f>'F5 ESTUDIANTES PREVENCIÓN'!R596</f>
        <v>0</v>
      </c>
      <c r="N603" s="1504">
        <f>'F5 ESTUDIANTES PREVENCIÓN'!T596</f>
        <v>0</v>
      </c>
      <c r="O603" s="1504">
        <f>'F5 ESTUDIANTES PREVENCIÓN'!U596</f>
        <v>0</v>
      </c>
      <c r="P603" s="1504">
        <f>'F5 ESTUDIANTES PREVENCIÓN'!V596</f>
        <v>0</v>
      </c>
      <c r="Q603" s="1504">
        <f>'F5 ESTUDIANTES PREVENCIÓN'!AU596</f>
        <v>0</v>
      </c>
      <c r="R603" s="1516"/>
      <c r="S603" s="1517"/>
      <c r="T603" s="1516"/>
      <c r="U603" s="1518"/>
      <c r="V603" s="1516"/>
      <c r="W603" s="1516"/>
      <c r="X603" s="1516"/>
      <c r="Y603" s="1516"/>
      <c r="Z603" s="1516"/>
      <c r="AA603" s="1516"/>
      <c r="AB603" s="1516"/>
      <c r="AC603" s="1516"/>
      <c r="AD603" s="1516"/>
      <c r="AE603" s="1516"/>
      <c r="AF603" s="1516"/>
      <c r="AG603" s="1516"/>
      <c r="AH603" s="1516"/>
      <c r="AI603" s="1516"/>
      <c r="AJ603" s="1516"/>
      <c r="AK603" s="1516"/>
      <c r="AL603" s="1516"/>
      <c r="AM603" s="1516"/>
      <c r="AN603" s="1516"/>
      <c r="AO603" s="1519">
        <f t="shared" si="82"/>
        <v>0</v>
      </c>
      <c r="AP603" s="1519">
        <f t="shared" si="87"/>
        <v>0</v>
      </c>
      <c r="AQ603" s="1520" t="str">
        <f t="shared" si="83"/>
        <v/>
      </c>
      <c r="AR603" s="1519">
        <f t="shared" si="84"/>
        <v>0</v>
      </c>
      <c r="AS603" s="1519">
        <f t="shared" si="88"/>
        <v>0</v>
      </c>
      <c r="AT603" s="1520" t="str">
        <f t="shared" si="85"/>
        <v/>
      </c>
      <c r="AU603" s="1519">
        <f t="shared" si="89"/>
        <v>0</v>
      </c>
      <c r="AV603" s="1519">
        <f t="shared" si="90"/>
        <v>0</v>
      </c>
      <c r="AW603" s="1520" t="str">
        <f t="shared" si="86"/>
        <v/>
      </c>
      <c r="AX603" s="1521"/>
      <c r="BC603" s="417"/>
      <c r="BD603" s="417"/>
      <c r="BE603" s="417"/>
      <c r="BF603" s="417"/>
      <c r="BG603" s="417"/>
      <c r="BH603" s="417"/>
      <c r="BI603" s="417"/>
      <c r="BJ603" s="417"/>
    </row>
    <row r="604" spans="1:62" s="418" customFormat="1" ht="13.5" hidden="1" customHeight="1">
      <c r="A604" s="1504">
        <f>'F5 ESTUDIANTES PREVENCIÓN'!D597</f>
        <v>0</v>
      </c>
      <c r="B604" s="1504">
        <f>'F5 ESTUDIANTES PREVENCIÓN'!A597</f>
        <v>0</v>
      </c>
      <c r="C604" s="1511">
        <f>'F5 ESTUDIANTES PREVENCIÓN'!F597</f>
        <v>0</v>
      </c>
      <c r="D604" s="1512">
        <f>'F5 ESTUDIANTES PREVENCIÓN'!G597</f>
        <v>0</v>
      </c>
      <c r="E604" s="1504">
        <f>'F5 ESTUDIANTES PREVENCIÓN'!K597</f>
        <v>0</v>
      </c>
      <c r="F604" s="1504">
        <f>'F5 ESTUDIANTES PREVENCIÓN'!J597</f>
        <v>0</v>
      </c>
      <c r="G604" s="1513">
        <f>'F5 ESTUDIANTES PREVENCIÓN'!L597</f>
        <v>0</v>
      </c>
      <c r="H604" s="1504">
        <f>'F5 ESTUDIANTES PREVENCIÓN'!M597</f>
        <v>0</v>
      </c>
      <c r="I604" s="1514">
        <f>'F5 ESTUDIANTES PREVENCIÓN'!N597</f>
        <v>0</v>
      </c>
      <c r="J604" s="1514">
        <f>'F5 ESTUDIANTES PREVENCIÓN'!O597</f>
        <v>0</v>
      </c>
      <c r="K604" s="1514">
        <f>'F5 ESTUDIANTES PREVENCIÓN'!P597</f>
        <v>0</v>
      </c>
      <c r="L604" s="1515">
        <f>'F5 ESTUDIANTES PREVENCIÓN'!Q597</f>
        <v>0</v>
      </c>
      <c r="M604" s="1511">
        <f>'F5 ESTUDIANTES PREVENCIÓN'!R597</f>
        <v>0</v>
      </c>
      <c r="N604" s="1504">
        <f>'F5 ESTUDIANTES PREVENCIÓN'!T597</f>
        <v>0</v>
      </c>
      <c r="O604" s="1504">
        <f>'F5 ESTUDIANTES PREVENCIÓN'!U597</f>
        <v>0</v>
      </c>
      <c r="P604" s="1504">
        <f>'F5 ESTUDIANTES PREVENCIÓN'!V597</f>
        <v>0</v>
      </c>
      <c r="Q604" s="1504">
        <f>'F5 ESTUDIANTES PREVENCIÓN'!AU597</f>
        <v>0</v>
      </c>
      <c r="R604" s="1516"/>
      <c r="S604" s="1517"/>
      <c r="T604" s="1516"/>
      <c r="U604" s="1518"/>
      <c r="V604" s="1516"/>
      <c r="W604" s="1516"/>
      <c r="X604" s="1516"/>
      <c r="Y604" s="1516"/>
      <c r="Z604" s="1516"/>
      <c r="AA604" s="1516"/>
      <c r="AB604" s="1516"/>
      <c r="AC604" s="1516"/>
      <c r="AD604" s="1516"/>
      <c r="AE604" s="1516"/>
      <c r="AF604" s="1516"/>
      <c r="AG604" s="1516"/>
      <c r="AH604" s="1516"/>
      <c r="AI604" s="1516"/>
      <c r="AJ604" s="1516"/>
      <c r="AK604" s="1516"/>
      <c r="AL604" s="1516"/>
      <c r="AM604" s="1516"/>
      <c r="AN604" s="1516"/>
      <c r="AO604" s="1519">
        <f t="shared" si="82"/>
        <v>0</v>
      </c>
      <c r="AP604" s="1519">
        <f t="shared" si="87"/>
        <v>0</v>
      </c>
      <c r="AQ604" s="1520" t="str">
        <f t="shared" si="83"/>
        <v/>
      </c>
      <c r="AR604" s="1519">
        <f t="shared" si="84"/>
        <v>0</v>
      </c>
      <c r="AS604" s="1519">
        <f t="shared" si="88"/>
        <v>0</v>
      </c>
      <c r="AT604" s="1520" t="str">
        <f t="shared" si="85"/>
        <v/>
      </c>
      <c r="AU604" s="1519">
        <f t="shared" si="89"/>
        <v>0</v>
      </c>
      <c r="AV604" s="1519">
        <f t="shared" si="90"/>
        <v>0</v>
      </c>
      <c r="AW604" s="1520" t="str">
        <f t="shared" si="86"/>
        <v/>
      </c>
      <c r="AX604" s="1521"/>
      <c r="BC604" s="417"/>
      <c r="BD604" s="417"/>
      <c r="BE604" s="417"/>
      <c r="BF604" s="417"/>
      <c r="BG604" s="417"/>
      <c r="BH604" s="417"/>
      <c r="BI604" s="417"/>
      <c r="BJ604" s="417"/>
    </row>
    <row r="605" spans="1:62" s="418" customFormat="1" ht="13.5" hidden="1" customHeight="1">
      <c r="A605" s="1504">
        <f>'F5 ESTUDIANTES PREVENCIÓN'!D598</f>
        <v>0</v>
      </c>
      <c r="B605" s="1504">
        <f>'F5 ESTUDIANTES PREVENCIÓN'!A598</f>
        <v>0</v>
      </c>
      <c r="C605" s="1511">
        <f>'F5 ESTUDIANTES PREVENCIÓN'!F598</f>
        <v>0</v>
      </c>
      <c r="D605" s="1512">
        <f>'F5 ESTUDIANTES PREVENCIÓN'!G598</f>
        <v>0</v>
      </c>
      <c r="E605" s="1504">
        <f>'F5 ESTUDIANTES PREVENCIÓN'!K598</f>
        <v>0</v>
      </c>
      <c r="F605" s="1504">
        <f>'F5 ESTUDIANTES PREVENCIÓN'!J598</f>
        <v>0</v>
      </c>
      <c r="G605" s="1513">
        <f>'F5 ESTUDIANTES PREVENCIÓN'!L598</f>
        <v>0</v>
      </c>
      <c r="H605" s="1504">
        <f>'F5 ESTUDIANTES PREVENCIÓN'!M598</f>
        <v>0</v>
      </c>
      <c r="I605" s="1514">
        <f>'F5 ESTUDIANTES PREVENCIÓN'!N598</f>
        <v>0</v>
      </c>
      <c r="J605" s="1514">
        <f>'F5 ESTUDIANTES PREVENCIÓN'!O598</f>
        <v>0</v>
      </c>
      <c r="K605" s="1514">
        <f>'F5 ESTUDIANTES PREVENCIÓN'!P598</f>
        <v>0</v>
      </c>
      <c r="L605" s="1515">
        <f>'F5 ESTUDIANTES PREVENCIÓN'!Q598</f>
        <v>0</v>
      </c>
      <c r="M605" s="1511">
        <f>'F5 ESTUDIANTES PREVENCIÓN'!R598</f>
        <v>0</v>
      </c>
      <c r="N605" s="1504">
        <f>'F5 ESTUDIANTES PREVENCIÓN'!T598</f>
        <v>0</v>
      </c>
      <c r="O605" s="1504">
        <f>'F5 ESTUDIANTES PREVENCIÓN'!U598</f>
        <v>0</v>
      </c>
      <c r="P605" s="1504">
        <f>'F5 ESTUDIANTES PREVENCIÓN'!V598</f>
        <v>0</v>
      </c>
      <c r="Q605" s="1504">
        <f>'F5 ESTUDIANTES PREVENCIÓN'!AU598</f>
        <v>0</v>
      </c>
      <c r="R605" s="1516"/>
      <c r="S605" s="1517"/>
      <c r="T605" s="1516"/>
      <c r="U605" s="1518"/>
      <c r="V605" s="1516"/>
      <c r="W605" s="1516"/>
      <c r="X605" s="1516"/>
      <c r="Y605" s="1516"/>
      <c r="Z605" s="1516"/>
      <c r="AA605" s="1516"/>
      <c r="AB605" s="1516"/>
      <c r="AC605" s="1516"/>
      <c r="AD605" s="1516"/>
      <c r="AE605" s="1516"/>
      <c r="AF605" s="1516"/>
      <c r="AG605" s="1516"/>
      <c r="AH605" s="1516"/>
      <c r="AI605" s="1516"/>
      <c r="AJ605" s="1516"/>
      <c r="AK605" s="1516"/>
      <c r="AL605" s="1516"/>
      <c r="AM605" s="1516"/>
      <c r="AN605" s="1516"/>
      <c r="AO605" s="1519">
        <f t="shared" si="82"/>
        <v>0</v>
      </c>
      <c r="AP605" s="1519">
        <f t="shared" si="87"/>
        <v>0</v>
      </c>
      <c r="AQ605" s="1520" t="str">
        <f t="shared" si="83"/>
        <v/>
      </c>
      <c r="AR605" s="1519">
        <f t="shared" si="84"/>
        <v>0</v>
      </c>
      <c r="AS605" s="1519">
        <f t="shared" si="88"/>
        <v>0</v>
      </c>
      <c r="AT605" s="1520" t="str">
        <f t="shared" si="85"/>
        <v/>
      </c>
      <c r="AU605" s="1519">
        <f t="shared" si="89"/>
        <v>0</v>
      </c>
      <c r="AV605" s="1519">
        <f t="shared" si="90"/>
        <v>0</v>
      </c>
      <c r="AW605" s="1520" t="str">
        <f t="shared" si="86"/>
        <v/>
      </c>
      <c r="AX605" s="1521"/>
      <c r="BC605" s="417"/>
      <c r="BD605" s="417"/>
      <c r="BE605" s="417"/>
      <c r="BF605" s="417"/>
      <c r="BG605" s="417"/>
      <c r="BH605" s="417"/>
      <c r="BI605" s="417"/>
      <c r="BJ605" s="417"/>
    </row>
    <row r="606" spans="1:62" s="418" customFormat="1" ht="13.5" hidden="1" customHeight="1">
      <c r="A606" s="1504">
        <f>'F5 ESTUDIANTES PREVENCIÓN'!D599</f>
        <v>0</v>
      </c>
      <c r="B606" s="1504">
        <f>'F5 ESTUDIANTES PREVENCIÓN'!A599</f>
        <v>0</v>
      </c>
      <c r="C606" s="1511">
        <f>'F5 ESTUDIANTES PREVENCIÓN'!F599</f>
        <v>0</v>
      </c>
      <c r="D606" s="1512">
        <f>'F5 ESTUDIANTES PREVENCIÓN'!G599</f>
        <v>0</v>
      </c>
      <c r="E606" s="1504">
        <f>'F5 ESTUDIANTES PREVENCIÓN'!K599</f>
        <v>0</v>
      </c>
      <c r="F606" s="1504">
        <f>'F5 ESTUDIANTES PREVENCIÓN'!J599</f>
        <v>0</v>
      </c>
      <c r="G606" s="1513">
        <f>'F5 ESTUDIANTES PREVENCIÓN'!L599</f>
        <v>0</v>
      </c>
      <c r="H606" s="1504">
        <f>'F5 ESTUDIANTES PREVENCIÓN'!M599</f>
        <v>0</v>
      </c>
      <c r="I606" s="1514">
        <f>'F5 ESTUDIANTES PREVENCIÓN'!N599</f>
        <v>0</v>
      </c>
      <c r="J606" s="1514">
        <f>'F5 ESTUDIANTES PREVENCIÓN'!O599</f>
        <v>0</v>
      </c>
      <c r="K606" s="1514">
        <f>'F5 ESTUDIANTES PREVENCIÓN'!P599</f>
        <v>0</v>
      </c>
      <c r="L606" s="1515">
        <f>'F5 ESTUDIANTES PREVENCIÓN'!Q599</f>
        <v>0</v>
      </c>
      <c r="M606" s="1511">
        <f>'F5 ESTUDIANTES PREVENCIÓN'!R599</f>
        <v>0</v>
      </c>
      <c r="N606" s="1504">
        <f>'F5 ESTUDIANTES PREVENCIÓN'!T599</f>
        <v>0</v>
      </c>
      <c r="O606" s="1504">
        <f>'F5 ESTUDIANTES PREVENCIÓN'!U599</f>
        <v>0</v>
      </c>
      <c r="P606" s="1504">
        <f>'F5 ESTUDIANTES PREVENCIÓN'!V599</f>
        <v>0</v>
      </c>
      <c r="Q606" s="1504">
        <f>'F5 ESTUDIANTES PREVENCIÓN'!AU599</f>
        <v>0</v>
      </c>
      <c r="R606" s="1516"/>
      <c r="S606" s="1517"/>
      <c r="T606" s="1516"/>
      <c r="U606" s="1518"/>
      <c r="V606" s="1516"/>
      <c r="W606" s="1516"/>
      <c r="X606" s="1516"/>
      <c r="Y606" s="1516"/>
      <c r="Z606" s="1516"/>
      <c r="AA606" s="1516"/>
      <c r="AB606" s="1516"/>
      <c r="AC606" s="1516"/>
      <c r="AD606" s="1516"/>
      <c r="AE606" s="1516"/>
      <c r="AF606" s="1516"/>
      <c r="AG606" s="1516"/>
      <c r="AH606" s="1516"/>
      <c r="AI606" s="1516"/>
      <c r="AJ606" s="1516"/>
      <c r="AK606" s="1516"/>
      <c r="AL606" s="1516"/>
      <c r="AM606" s="1516"/>
      <c r="AN606" s="1516"/>
      <c r="AO606" s="1519">
        <f t="shared" si="82"/>
        <v>0</v>
      </c>
      <c r="AP606" s="1519">
        <f t="shared" si="87"/>
        <v>0</v>
      </c>
      <c r="AQ606" s="1520" t="str">
        <f t="shared" si="83"/>
        <v/>
      </c>
      <c r="AR606" s="1519">
        <f t="shared" si="84"/>
        <v>0</v>
      </c>
      <c r="AS606" s="1519">
        <f t="shared" si="88"/>
        <v>0</v>
      </c>
      <c r="AT606" s="1520" t="str">
        <f t="shared" si="85"/>
        <v/>
      </c>
      <c r="AU606" s="1519">
        <f t="shared" si="89"/>
        <v>0</v>
      </c>
      <c r="AV606" s="1519">
        <f t="shared" si="90"/>
        <v>0</v>
      </c>
      <c r="AW606" s="1520" t="str">
        <f t="shared" si="86"/>
        <v/>
      </c>
      <c r="AX606" s="1521"/>
      <c r="BC606" s="417"/>
      <c r="BD606" s="417"/>
      <c r="BE606" s="417"/>
      <c r="BF606" s="417"/>
      <c r="BG606" s="417"/>
      <c r="BH606" s="417"/>
      <c r="BI606" s="417"/>
      <c r="BJ606" s="417"/>
    </row>
    <row r="607" spans="1:62" s="418" customFormat="1" ht="13.5" hidden="1" customHeight="1">
      <c r="A607" s="1504">
        <f>'F5 ESTUDIANTES PREVENCIÓN'!D600</f>
        <v>0</v>
      </c>
      <c r="B607" s="1504">
        <f>'F5 ESTUDIANTES PREVENCIÓN'!A600</f>
        <v>0</v>
      </c>
      <c r="C607" s="1511">
        <f>'F5 ESTUDIANTES PREVENCIÓN'!F600</f>
        <v>0</v>
      </c>
      <c r="D607" s="1512">
        <f>'F5 ESTUDIANTES PREVENCIÓN'!G600</f>
        <v>0</v>
      </c>
      <c r="E607" s="1504">
        <f>'F5 ESTUDIANTES PREVENCIÓN'!K600</f>
        <v>0</v>
      </c>
      <c r="F607" s="1504">
        <f>'F5 ESTUDIANTES PREVENCIÓN'!J600</f>
        <v>0</v>
      </c>
      <c r="G607" s="1513">
        <f>'F5 ESTUDIANTES PREVENCIÓN'!L600</f>
        <v>0</v>
      </c>
      <c r="H607" s="1504">
        <f>'F5 ESTUDIANTES PREVENCIÓN'!M600</f>
        <v>0</v>
      </c>
      <c r="I607" s="1514">
        <f>'F5 ESTUDIANTES PREVENCIÓN'!N600</f>
        <v>0</v>
      </c>
      <c r="J607" s="1514">
        <f>'F5 ESTUDIANTES PREVENCIÓN'!O600</f>
        <v>0</v>
      </c>
      <c r="K607" s="1514">
        <f>'F5 ESTUDIANTES PREVENCIÓN'!P600</f>
        <v>0</v>
      </c>
      <c r="L607" s="1515">
        <f>'F5 ESTUDIANTES PREVENCIÓN'!Q600</f>
        <v>0</v>
      </c>
      <c r="M607" s="1511">
        <f>'F5 ESTUDIANTES PREVENCIÓN'!R600</f>
        <v>0</v>
      </c>
      <c r="N607" s="1504">
        <f>'F5 ESTUDIANTES PREVENCIÓN'!T600</f>
        <v>0</v>
      </c>
      <c r="O607" s="1504">
        <f>'F5 ESTUDIANTES PREVENCIÓN'!U600</f>
        <v>0</v>
      </c>
      <c r="P607" s="1504">
        <f>'F5 ESTUDIANTES PREVENCIÓN'!V600</f>
        <v>0</v>
      </c>
      <c r="Q607" s="1504">
        <f>'F5 ESTUDIANTES PREVENCIÓN'!AU600</f>
        <v>0</v>
      </c>
      <c r="R607" s="1516"/>
      <c r="S607" s="1517"/>
      <c r="T607" s="1516"/>
      <c r="U607" s="1518"/>
      <c r="V607" s="1516"/>
      <c r="W607" s="1516"/>
      <c r="X607" s="1516"/>
      <c r="Y607" s="1516"/>
      <c r="Z607" s="1516"/>
      <c r="AA607" s="1516"/>
      <c r="AB607" s="1516"/>
      <c r="AC607" s="1516"/>
      <c r="AD607" s="1516"/>
      <c r="AE607" s="1516"/>
      <c r="AF607" s="1516"/>
      <c r="AG607" s="1516"/>
      <c r="AH607" s="1516"/>
      <c r="AI607" s="1516"/>
      <c r="AJ607" s="1516"/>
      <c r="AK607" s="1516"/>
      <c r="AL607" s="1516"/>
      <c r="AM607" s="1516"/>
      <c r="AN607" s="1516"/>
      <c r="AO607" s="1519">
        <f t="shared" si="82"/>
        <v>0</v>
      </c>
      <c r="AP607" s="1519">
        <f t="shared" si="87"/>
        <v>0</v>
      </c>
      <c r="AQ607" s="1520" t="str">
        <f t="shared" si="83"/>
        <v/>
      </c>
      <c r="AR607" s="1519">
        <f t="shared" si="84"/>
        <v>0</v>
      </c>
      <c r="AS607" s="1519">
        <f t="shared" si="88"/>
        <v>0</v>
      </c>
      <c r="AT607" s="1520" t="str">
        <f t="shared" si="85"/>
        <v/>
      </c>
      <c r="AU607" s="1519">
        <f t="shared" si="89"/>
        <v>0</v>
      </c>
      <c r="AV607" s="1519">
        <f t="shared" si="90"/>
        <v>0</v>
      </c>
      <c r="AW607" s="1520" t="str">
        <f t="shared" si="86"/>
        <v/>
      </c>
      <c r="AX607" s="1521"/>
      <c r="BC607" s="417"/>
      <c r="BD607" s="417"/>
      <c r="BE607" s="417"/>
      <c r="BF607" s="417"/>
      <c r="BG607" s="417"/>
      <c r="BH607" s="417"/>
      <c r="BI607" s="417"/>
      <c r="BJ607" s="417"/>
    </row>
    <row r="608" spans="1:62" s="418" customFormat="1" ht="13.5" hidden="1" customHeight="1">
      <c r="A608" s="1504">
        <f>'F5 ESTUDIANTES PREVENCIÓN'!D601</f>
        <v>0</v>
      </c>
      <c r="B608" s="1504">
        <f>'F5 ESTUDIANTES PREVENCIÓN'!A601</f>
        <v>0</v>
      </c>
      <c r="C608" s="1511">
        <f>'F5 ESTUDIANTES PREVENCIÓN'!F601</f>
        <v>0</v>
      </c>
      <c r="D608" s="1512">
        <f>'F5 ESTUDIANTES PREVENCIÓN'!G601</f>
        <v>0</v>
      </c>
      <c r="E608" s="1504">
        <f>'F5 ESTUDIANTES PREVENCIÓN'!K601</f>
        <v>0</v>
      </c>
      <c r="F608" s="1504">
        <f>'F5 ESTUDIANTES PREVENCIÓN'!J601</f>
        <v>0</v>
      </c>
      <c r="G608" s="1513">
        <f>'F5 ESTUDIANTES PREVENCIÓN'!L601</f>
        <v>0</v>
      </c>
      <c r="H608" s="1504">
        <f>'F5 ESTUDIANTES PREVENCIÓN'!M601</f>
        <v>0</v>
      </c>
      <c r="I608" s="1514">
        <f>'F5 ESTUDIANTES PREVENCIÓN'!N601</f>
        <v>0</v>
      </c>
      <c r="J608" s="1514">
        <f>'F5 ESTUDIANTES PREVENCIÓN'!O601</f>
        <v>0</v>
      </c>
      <c r="K608" s="1514">
        <f>'F5 ESTUDIANTES PREVENCIÓN'!P601</f>
        <v>0</v>
      </c>
      <c r="L608" s="1515">
        <f>'F5 ESTUDIANTES PREVENCIÓN'!Q601</f>
        <v>0</v>
      </c>
      <c r="M608" s="1511">
        <f>'F5 ESTUDIANTES PREVENCIÓN'!R601</f>
        <v>0</v>
      </c>
      <c r="N608" s="1504">
        <f>'F5 ESTUDIANTES PREVENCIÓN'!T601</f>
        <v>0</v>
      </c>
      <c r="O608" s="1504">
        <f>'F5 ESTUDIANTES PREVENCIÓN'!U601</f>
        <v>0</v>
      </c>
      <c r="P608" s="1504">
        <f>'F5 ESTUDIANTES PREVENCIÓN'!V601</f>
        <v>0</v>
      </c>
      <c r="Q608" s="1504">
        <f>'F5 ESTUDIANTES PREVENCIÓN'!AU601</f>
        <v>0</v>
      </c>
      <c r="R608" s="1516"/>
      <c r="S608" s="1517"/>
      <c r="T608" s="1516"/>
      <c r="U608" s="1518"/>
      <c r="V608" s="1516"/>
      <c r="W608" s="1516"/>
      <c r="X608" s="1516"/>
      <c r="Y608" s="1516"/>
      <c r="Z608" s="1516"/>
      <c r="AA608" s="1516"/>
      <c r="AB608" s="1516"/>
      <c r="AC608" s="1516"/>
      <c r="AD608" s="1516"/>
      <c r="AE608" s="1516"/>
      <c r="AF608" s="1516"/>
      <c r="AG608" s="1516"/>
      <c r="AH608" s="1516"/>
      <c r="AI608" s="1516"/>
      <c r="AJ608" s="1516"/>
      <c r="AK608" s="1516"/>
      <c r="AL608" s="1516"/>
      <c r="AM608" s="1516"/>
      <c r="AN608" s="1516"/>
      <c r="AO608" s="1519">
        <f t="shared" si="82"/>
        <v>0</v>
      </c>
      <c r="AP608" s="1519">
        <f t="shared" si="87"/>
        <v>0</v>
      </c>
      <c r="AQ608" s="1520" t="str">
        <f t="shared" si="83"/>
        <v/>
      </c>
      <c r="AR608" s="1519">
        <f t="shared" si="84"/>
        <v>0</v>
      </c>
      <c r="AS608" s="1519">
        <f t="shared" si="88"/>
        <v>0</v>
      </c>
      <c r="AT608" s="1520" t="str">
        <f t="shared" si="85"/>
        <v/>
      </c>
      <c r="AU608" s="1519">
        <f t="shared" si="89"/>
        <v>0</v>
      </c>
      <c r="AV608" s="1519">
        <f t="shared" si="90"/>
        <v>0</v>
      </c>
      <c r="AW608" s="1520" t="str">
        <f t="shared" si="86"/>
        <v/>
      </c>
      <c r="AX608" s="1521"/>
      <c r="BC608" s="417"/>
      <c r="BD608" s="417"/>
      <c r="BE608" s="417"/>
      <c r="BF608" s="417"/>
      <c r="BG608" s="417"/>
      <c r="BH608" s="417"/>
      <c r="BI608" s="417"/>
      <c r="BJ608" s="417"/>
    </row>
    <row r="609" spans="1:62" s="418" customFormat="1" ht="13.5" hidden="1" customHeight="1">
      <c r="A609" s="1504">
        <f>'F5 ESTUDIANTES PREVENCIÓN'!D602</f>
        <v>0</v>
      </c>
      <c r="B609" s="1504">
        <f>'F5 ESTUDIANTES PREVENCIÓN'!A602</f>
        <v>0</v>
      </c>
      <c r="C609" s="1511">
        <f>'F5 ESTUDIANTES PREVENCIÓN'!F602</f>
        <v>0</v>
      </c>
      <c r="D609" s="1512">
        <f>'F5 ESTUDIANTES PREVENCIÓN'!G602</f>
        <v>0</v>
      </c>
      <c r="E609" s="1504">
        <f>'F5 ESTUDIANTES PREVENCIÓN'!K602</f>
        <v>0</v>
      </c>
      <c r="F609" s="1504">
        <f>'F5 ESTUDIANTES PREVENCIÓN'!J602</f>
        <v>0</v>
      </c>
      <c r="G609" s="1513">
        <f>'F5 ESTUDIANTES PREVENCIÓN'!L602</f>
        <v>0</v>
      </c>
      <c r="H609" s="1504">
        <f>'F5 ESTUDIANTES PREVENCIÓN'!M602</f>
        <v>0</v>
      </c>
      <c r="I609" s="1514">
        <f>'F5 ESTUDIANTES PREVENCIÓN'!N602</f>
        <v>0</v>
      </c>
      <c r="J609" s="1514">
        <f>'F5 ESTUDIANTES PREVENCIÓN'!O602</f>
        <v>0</v>
      </c>
      <c r="K609" s="1514">
        <f>'F5 ESTUDIANTES PREVENCIÓN'!P602</f>
        <v>0</v>
      </c>
      <c r="L609" s="1515">
        <f>'F5 ESTUDIANTES PREVENCIÓN'!Q602</f>
        <v>0</v>
      </c>
      <c r="M609" s="1511">
        <f>'F5 ESTUDIANTES PREVENCIÓN'!R602</f>
        <v>0</v>
      </c>
      <c r="N609" s="1504">
        <f>'F5 ESTUDIANTES PREVENCIÓN'!T602</f>
        <v>0</v>
      </c>
      <c r="O609" s="1504">
        <f>'F5 ESTUDIANTES PREVENCIÓN'!U602</f>
        <v>0</v>
      </c>
      <c r="P609" s="1504">
        <f>'F5 ESTUDIANTES PREVENCIÓN'!V602</f>
        <v>0</v>
      </c>
      <c r="Q609" s="1504">
        <f>'F5 ESTUDIANTES PREVENCIÓN'!AU602</f>
        <v>0</v>
      </c>
      <c r="R609" s="1516"/>
      <c r="S609" s="1517"/>
      <c r="T609" s="1516"/>
      <c r="U609" s="1518"/>
      <c r="V609" s="1516"/>
      <c r="W609" s="1516"/>
      <c r="X609" s="1516"/>
      <c r="Y609" s="1516"/>
      <c r="Z609" s="1516"/>
      <c r="AA609" s="1516"/>
      <c r="AB609" s="1516"/>
      <c r="AC609" s="1516"/>
      <c r="AD609" s="1516"/>
      <c r="AE609" s="1516"/>
      <c r="AF609" s="1516"/>
      <c r="AG609" s="1516"/>
      <c r="AH609" s="1516"/>
      <c r="AI609" s="1516"/>
      <c r="AJ609" s="1516"/>
      <c r="AK609" s="1516"/>
      <c r="AL609" s="1516"/>
      <c r="AM609" s="1516"/>
      <c r="AN609" s="1516"/>
      <c r="AO609" s="1519">
        <f t="shared" si="82"/>
        <v>0</v>
      </c>
      <c r="AP609" s="1519">
        <f t="shared" si="87"/>
        <v>0</v>
      </c>
      <c r="AQ609" s="1520" t="str">
        <f t="shared" si="83"/>
        <v/>
      </c>
      <c r="AR609" s="1519">
        <f t="shared" si="84"/>
        <v>0</v>
      </c>
      <c r="AS609" s="1519">
        <f t="shared" si="88"/>
        <v>0</v>
      </c>
      <c r="AT609" s="1520" t="str">
        <f t="shared" si="85"/>
        <v/>
      </c>
      <c r="AU609" s="1519">
        <f t="shared" si="89"/>
        <v>0</v>
      </c>
      <c r="AV609" s="1519">
        <f t="shared" si="90"/>
        <v>0</v>
      </c>
      <c r="AW609" s="1520" t="str">
        <f t="shared" si="86"/>
        <v/>
      </c>
      <c r="AX609" s="1521"/>
      <c r="BC609" s="417"/>
      <c r="BD609" s="417"/>
      <c r="BE609" s="417"/>
      <c r="BF609" s="417"/>
      <c r="BG609" s="417"/>
      <c r="BH609" s="417"/>
      <c r="BI609" s="417"/>
      <c r="BJ609" s="417"/>
    </row>
    <row r="610" spans="1:62" s="418" customFormat="1" ht="13.5" hidden="1" customHeight="1">
      <c r="A610" s="1504">
        <f>'F5 ESTUDIANTES PREVENCIÓN'!D603</f>
        <v>0</v>
      </c>
      <c r="B610" s="1504">
        <f>'F5 ESTUDIANTES PREVENCIÓN'!A603</f>
        <v>0</v>
      </c>
      <c r="C610" s="1511">
        <f>'F5 ESTUDIANTES PREVENCIÓN'!F603</f>
        <v>0</v>
      </c>
      <c r="D610" s="1512">
        <f>'F5 ESTUDIANTES PREVENCIÓN'!G603</f>
        <v>0</v>
      </c>
      <c r="E610" s="1504">
        <f>'F5 ESTUDIANTES PREVENCIÓN'!K603</f>
        <v>0</v>
      </c>
      <c r="F610" s="1504">
        <f>'F5 ESTUDIANTES PREVENCIÓN'!J603</f>
        <v>0</v>
      </c>
      <c r="G610" s="1513">
        <f>'F5 ESTUDIANTES PREVENCIÓN'!L603</f>
        <v>0</v>
      </c>
      <c r="H610" s="1504">
        <f>'F5 ESTUDIANTES PREVENCIÓN'!M603</f>
        <v>0</v>
      </c>
      <c r="I610" s="1514">
        <f>'F5 ESTUDIANTES PREVENCIÓN'!N603</f>
        <v>0</v>
      </c>
      <c r="J610" s="1514">
        <f>'F5 ESTUDIANTES PREVENCIÓN'!O603</f>
        <v>0</v>
      </c>
      <c r="K610" s="1514">
        <f>'F5 ESTUDIANTES PREVENCIÓN'!P603</f>
        <v>0</v>
      </c>
      <c r="L610" s="1515">
        <f>'F5 ESTUDIANTES PREVENCIÓN'!Q603</f>
        <v>0</v>
      </c>
      <c r="M610" s="1511">
        <f>'F5 ESTUDIANTES PREVENCIÓN'!R603</f>
        <v>0</v>
      </c>
      <c r="N610" s="1504">
        <f>'F5 ESTUDIANTES PREVENCIÓN'!T603</f>
        <v>0</v>
      </c>
      <c r="O610" s="1504">
        <f>'F5 ESTUDIANTES PREVENCIÓN'!U603</f>
        <v>0</v>
      </c>
      <c r="P610" s="1504">
        <f>'F5 ESTUDIANTES PREVENCIÓN'!V603</f>
        <v>0</v>
      </c>
      <c r="Q610" s="1504">
        <f>'F5 ESTUDIANTES PREVENCIÓN'!AU603</f>
        <v>0</v>
      </c>
      <c r="R610" s="1516"/>
      <c r="S610" s="1517"/>
      <c r="T610" s="1516"/>
      <c r="U610" s="1518"/>
      <c r="V610" s="1516"/>
      <c r="W610" s="1516"/>
      <c r="X610" s="1516"/>
      <c r="Y610" s="1516"/>
      <c r="Z610" s="1516"/>
      <c r="AA610" s="1516"/>
      <c r="AB610" s="1516"/>
      <c r="AC610" s="1516"/>
      <c r="AD610" s="1516"/>
      <c r="AE610" s="1516"/>
      <c r="AF610" s="1516"/>
      <c r="AG610" s="1516"/>
      <c r="AH610" s="1516"/>
      <c r="AI610" s="1516"/>
      <c r="AJ610" s="1516"/>
      <c r="AK610" s="1516"/>
      <c r="AL610" s="1516"/>
      <c r="AM610" s="1516"/>
      <c r="AN610" s="1516"/>
      <c r="AO610" s="1519">
        <f t="shared" si="82"/>
        <v>0</v>
      </c>
      <c r="AP610" s="1519">
        <f t="shared" si="87"/>
        <v>0</v>
      </c>
      <c r="AQ610" s="1520" t="str">
        <f t="shared" si="83"/>
        <v/>
      </c>
      <c r="AR610" s="1519">
        <f t="shared" si="84"/>
        <v>0</v>
      </c>
      <c r="AS610" s="1519">
        <f t="shared" si="88"/>
        <v>0</v>
      </c>
      <c r="AT610" s="1520" t="str">
        <f t="shared" si="85"/>
        <v/>
      </c>
      <c r="AU610" s="1519">
        <f t="shared" si="89"/>
        <v>0</v>
      </c>
      <c r="AV610" s="1519">
        <f t="shared" si="90"/>
        <v>0</v>
      </c>
      <c r="AW610" s="1520" t="str">
        <f t="shared" si="86"/>
        <v/>
      </c>
      <c r="AX610" s="1521"/>
      <c r="BC610" s="417"/>
      <c r="BD610" s="417"/>
      <c r="BE610" s="417"/>
      <c r="BF610" s="417"/>
      <c r="BG610" s="417"/>
      <c r="BH610" s="417"/>
      <c r="BI610" s="417"/>
      <c r="BJ610" s="417"/>
    </row>
    <row r="611" spans="1:62" s="418" customFormat="1" ht="13.5" hidden="1" customHeight="1">
      <c r="A611" s="1504">
        <f>'F5 ESTUDIANTES PREVENCIÓN'!D604</f>
        <v>0</v>
      </c>
      <c r="B611" s="1504">
        <f>'F5 ESTUDIANTES PREVENCIÓN'!A604</f>
        <v>0</v>
      </c>
      <c r="C611" s="1511">
        <f>'F5 ESTUDIANTES PREVENCIÓN'!F604</f>
        <v>0</v>
      </c>
      <c r="D611" s="1512">
        <f>'F5 ESTUDIANTES PREVENCIÓN'!G604</f>
        <v>0</v>
      </c>
      <c r="E611" s="1504">
        <f>'F5 ESTUDIANTES PREVENCIÓN'!K604</f>
        <v>0</v>
      </c>
      <c r="F611" s="1504">
        <f>'F5 ESTUDIANTES PREVENCIÓN'!J604</f>
        <v>0</v>
      </c>
      <c r="G611" s="1513">
        <f>'F5 ESTUDIANTES PREVENCIÓN'!L604</f>
        <v>0</v>
      </c>
      <c r="H611" s="1504">
        <f>'F5 ESTUDIANTES PREVENCIÓN'!M604</f>
        <v>0</v>
      </c>
      <c r="I611" s="1514">
        <f>'F5 ESTUDIANTES PREVENCIÓN'!N604</f>
        <v>0</v>
      </c>
      <c r="J611" s="1514">
        <f>'F5 ESTUDIANTES PREVENCIÓN'!O604</f>
        <v>0</v>
      </c>
      <c r="K611" s="1514">
        <f>'F5 ESTUDIANTES PREVENCIÓN'!P604</f>
        <v>0</v>
      </c>
      <c r="L611" s="1515">
        <f>'F5 ESTUDIANTES PREVENCIÓN'!Q604</f>
        <v>0</v>
      </c>
      <c r="M611" s="1511">
        <f>'F5 ESTUDIANTES PREVENCIÓN'!R604</f>
        <v>0</v>
      </c>
      <c r="N611" s="1504">
        <f>'F5 ESTUDIANTES PREVENCIÓN'!T604</f>
        <v>0</v>
      </c>
      <c r="O611" s="1504">
        <f>'F5 ESTUDIANTES PREVENCIÓN'!U604</f>
        <v>0</v>
      </c>
      <c r="P611" s="1504">
        <f>'F5 ESTUDIANTES PREVENCIÓN'!V604</f>
        <v>0</v>
      </c>
      <c r="Q611" s="1504">
        <f>'F5 ESTUDIANTES PREVENCIÓN'!AU604</f>
        <v>0</v>
      </c>
      <c r="R611" s="1516"/>
      <c r="S611" s="1517"/>
      <c r="T611" s="1516"/>
      <c r="U611" s="1518"/>
      <c r="V611" s="1516"/>
      <c r="W611" s="1516"/>
      <c r="X611" s="1516"/>
      <c r="Y611" s="1516"/>
      <c r="Z611" s="1516"/>
      <c r="AA611" s="1516"/>
      <c r="AB611" s="1516"/>
      <c r="AC611" s="1516"/>
      <c r="AD611" s="1516"/>
      <c r="AE611" s="1516"/>
      <c r="AF611" s="1516"/>
      <c r="AG611" s="1516"/>
      <c r="AH611" s="1516"/>
      <c r="AI611" s="1516"/>
      <c r="AJ611" s="1516"/>
      <c r="AK611" s="1516"/>
      <c r="AL611" s="1516"/>
      <c r="AM611" s="1516"/>
      <c r="AN611" s="1516"/>
      <c r="AO611" s="1519">
        <f t="shared" si="82"/>
        <v>0</v>
      </c>
      <c r="AP611" s="1519">
        <f t="shared" si="87"/>
        <v>0</v>
      </c>
      <c r="AQ611" s="1520" t="str">
        <f t="shared" si="83"/>
        <v/>
      </c>
      <c r="AR611" s="1519">
        <f t="shared" si="84"/>
        <v>0</v>
      </c>
      <c r="AS611" s="1519">
        <f t="shared" si="88"/>
        <v>0</v>
      </c>
      <c r="AT611" s="1520" t="str">
        <f t="shared" si="85"/>
        <v/>
      </c>
      <c r="AU611" s="1519">
        <f t="shared" si="89"/>
        <v>0</v>
      </c>
      <c r="AV611" s="1519">
        <f t="shared" si="90"/>
        <v>0</v>
      </c>
      <c r="AW611" s="1520" t="str">
        <f t="shared" si="86"/>
        <v/>
      </c>
      <c r="AX611" s="1521"/>
      <c r="BC611" s="417"/>
      <c r="BD611" s="417"/>
      <c r="BE611" s="417"/>
      <c r="BF611" s="417"/>
      <c r="BG611" s="417"/>
      <c r="BH611" s="417"/>
      <c r="BI611" s="417"/>
      <c r="BJ611" s="417"/>
    </row>
    <row r="612" spans="1:62" s="418" customFormat="1" ht="13.5" hidden="1" customHeight="1">
      <c r="A612" s="1504">
        <f>'F5 ESTUDIANTES PREVENCIÓN'!D605</f>
        <v>0</v>
      </c>
      <c r="B612" s="1504">
        <f>'F5 ESTUDIANTES PREVENCIÓN'!A605</f>
        <v>0</v>
      </c>
      <c r="C612" s="1511">
        <f>'F5 ESTUDIANTES PREVENCIÓN'!F605</f>
        <v>0</v>
      </c>
      <c r="D612" s="1512">
        <f>'F5 ESTUDIANTES PREVENCIÓN'!G605</f>
        <v>0</v>
      </c>
      <c r="E612" s="1504">
        <f>'F5 ESTUDIANTES PREVENCIÓN'!K605</f>
        <v>0</v>
      </c>
      <c r="F612" s="1504">
        <f>'F5 ESTUDIANTES PREVENCIÓN'!J605</f>
        <v>0</v>
      </c>
      <c r="G612" s="1513">
        <f>'F5 ESTUDIANTES PREVENCIÓN'!L605</f>
        <v>0</v>
      </c>
      <c r="H612" s="1504">
        <f>'F5 ESTUDIANTES PREVENCIÓN'!M605</f>
        <v>0</v>
      </c>
      <c r="I612" s="1514">
        <f>'F5 ESTUDIANTES PREVENCIÓN'!N605</f>
        <v>0</v>
      </c>
      <c r="J612" s="1514">
        <f>'F5 ESTUDIANTES PREVENCIÓN'!O605</f>
        <v>0</v>
      </c>
      <c r="K612" s="1514">
        <f>'F5 ESTUDIANTES PREVENCIÓN'!P605</f>
        <v>0</v>
      </c>
      <c r="L612" s="1515">
        <f>'F5 ESTUDIANTES PREVENCIÓN'!Q605</f>
        <v>0</v>
      </c>
      <c r="M612" s="1511">
        <f>'F5 ESTUDIANTES PREVENCIÓN'!R605</f>
        <v>0</v>
      </c>
      <c r="N612" s="1504">
        <f>'F5 ESTUDIANTES PREVENCIÓN'!T605</f>
        <v>0</v>
      </c>
      <c r="O612" s="1504">
        <f>'F5 ESTUDIANTES PREVENCIÓN'!U605</f>
        <v>0</v>
      </c>
      <c r="P612" s="1504">
        <f>'F5 ESTUDIANTES PREVENCIÓN'!V605</f>
        <v>0</v>
      </c>
      <c r="Q612" s="1504">
        <f>'F5 ESTUDIANTES PREVENCIÓN'!AU605</f>
        <v>0</v>
      </c>
      <c r="R612" s="1516"/>
      <c r="S612" s="1517"/>
      <c r="T612" s="1516"/>
      <c r="U612" s="1518"/>
      <c r="V612" s="1516"/>
      <c r="W612" s="1516"/>
      <c r="X612" s="1516"/>
      <c r="Y612" s="1516"/>
      <c r="Z612" s="1516"/>
      <c r="AA612" s="1516"/>
      <c r="AB612" s="1516"/>
      <c r="AC612" s="1516"/>
      <c r="AD612" s="1516"/>
      <c r="AE612" s="1516"/>
      <c r="AF612" s="1516"/>
      <c r="AG612" s="1516"/>
      <c r="AH612" s="1516"/>
      <c r="AI612" s="1516"/>
      <c r="AJ612" s="1516"/>
      <c r="AK612" s="1516"/>
      <c r="AL612" s="1516"/>
      <c r="AM612" s="1516"/>
      <c r="AN612" s="1516"/>
      <c r="AO612" s="1519">
        <f t="shared" si="82"/>
        <v>0</v>
      </c>
      <c r="AP612" s="1519">
        <f t="shared" si="87"/>
        <v>0</v>
      </c>
      <c r="AQ612" s="1520" t="str">
        <f t="shared" si="83"/>
        <v/>
      </c>
      <c r="AR612" s="1519">
        <f t="shared" si="84"/>
        <v>0</v>
      </c>
      <c r="AS612" s="1519">
        <f t="shared" si="88"/>
        <v>0</v>
      </c>
      <c r="AT612" s="1520" t="str">
        <f t="shared" si="85"/>
        <v/>
      </c>
      <c r="AU612" s="1519">
        <f t="shared" si="89"/>
        <v>0</v>
      </c>
      <c r="AV612" s="1519">
        <f t="shared" si="90"/>
        <v>0</v>
      </c>
      <c r="AW612" s="1520" t="str">
        <f t="shared" si="86"/>
        <v/>
      </c>
      <c r="AX612" s="1521"/>
      <c r="BC612" s="417"/>
      <c r="BD612" s="417"/>
      <c r="BE612" s="417"/>
      <c r="BF612" s="417"/>
      <c r="BG612" s="417"/>
      <c r="BH612" s="417"/>
      <c r="BI612" s="417"/>
      <c r="BJ612" s="417"/>
    </row>
    <row r="613" spans="1:62" s="418" customFormat="1" ht="13.5" hidden="1" customHeight="1">
      <c r="A613" s="1504">
        <f>'F5 ESTUDIANTES PREVENCIÓN'!D606</f>
        <v>0</v>
      </c>
      <c r="B613" s="1504">
        <f>'F5 ESTUDIANTES PREVENCIÓN'!A606</f>
        <v>0</v>
      </c>
      <c r="C613" s="1511">
        <f>'F5 ESTUDIANTES PREVENCIÓN'!F606</f>
        <v>0</v>
      </c>
      <c r="D613" s="1512">
        <f>'F5 ESTUDIANTES PREVENCIÓN'!G606</f>
        <v>0</v>
      </c>
      <c r="E613" s="1504">
        <f>'F5 ESTUDIANTES PREVENCIÓN'!K606</f>
        <v>0</v>
      </c>
      <c r="F613" s="1504">
        <f>'F5 ESTUDIANTES PREVENCIÓN'!J606</f>
        <v>0</v>
      </c>
      <c r="G613" s="1513">
        <f>'F5 ESTUDIANTES PREVENCIÓN'!L606</f>
        <v>0</v>
      </c>
      <c r="H613" s="1504">
        <f>'F5 ESTUDIANTES PREVENCIÓN'!M606</f>
        <v>0</v>
      </c>
      <c r="I613" s="1514">
        <f>'F5 ESTUDIANTES PREVENCIÓN'!N606</f>
        <v>0</v>
      </c>
      <c r="J613" s="1514">
        <f>'F5 ESTUDIANTES PREVENCIÓN'!O606</f>
        <v>0</v>
      </c>
      <c r="K613" s="1514">
        <f>'F5 ESTUDIANTES PREVENCIÓN'!P606</f>
        <v>0</v>
      </c>
      <c r="L613" s="1515">
        <f>'F5 ESTUDIANTES PREVENCIÓN'!Q606</f>
        <v>0</v>
      </c>
      <c r="M613" s="1511">
        <f>'F5 ESTUDIANTES PREVENCIÓN'!R606</f>
        <v>0</v>
      </c>
      <c r="N613" s="1504">
        <f>'F5 ESTUDIANTES PREVENCIÓN'!T606</f>
        <v>0</v>
      </c>
      <c r="O613" s="1504">
        <f>'F5 ESTUDIANTES PREVENCIÓN'!U606</f>
        <v>0</v>
      </c>
      <c r="P613" s="1504">
        <f>'F5 ESTUDIANTES PREVENCIÓN'!V606</f>
        <v>0</v>
      </c>
      <c r="Q613" s="1504">
        <f>'F5 ESTUDIANTES PREVENCIÓN'!AU606</f>
        <v>0</v>
      </c>
      <c r="R613" s="1516"/>
      <c r="S613" s="1517"/>
      <c r="T613" s="1516"/>
      <c r="U613" s="1518"/>
      <c r="V613" s="1516"/>
      <c r="W613" s="1516"/>
      <c r="X613" s="1516"/>
      <c r="Y613" s="1516"/>
      <c r="Z613" s="1516"/>
      <c r="AA613" s="1516"/>
      <c r="AB613" s="1516"/>
      <c r="AC613" s="1516"/>
      <c r="AD613" s="1516"/>
      <c r="AE613" s="1516"/>
      <c r="AF613" s="1516"/>
      <c r="AG613" s="1516"/>
      <c r="AH613" s="1516"/>
      <c r="AI613" s="1516"/>
      <c r="AJ613" s="1516"/>
      <c r="AK613" s="1516"/>
      <c r="AL613" s="1516"/>
      <c r="AM613" s="1516"/>
      <c r="AN613" s="1516"/>
      <c r="AO613" s="1519">
        <f t="shared" si="82"/>
        <v>0</v>
      </c>
      <c r="AP613" s="1519">
        <f t="shared" si="87"/>
        <v>0</v>
      </c>
      <c r="AQ613" s="1520" t="str">
        <f t="shared" si="83"/>
        <v/>
      </c>
      <c r="AR613" s="1519">
        <f t="shared" si="84"/>
        <v>0</v>
      </c>
      <c r="AS613" s="1519">
        <f t="shared" si="88"/>
        <v>0</v>
      </c>
      <c r="AT613" s="1520" t="str">
        <f t="shared" si="85"/>
        <v/>
      </c>
      <c r="AU613" s="1519">
        <f t="shared" si="89"/>
        <v>0</v>
      </c>
      <c r="AV613" s="1519">
        <f t="shared" si="90"/>
        <v>0</v>
      </c>
      <c r="AW613" s="1520" t="str">
        <f t="shared" si="86"/>
        <v/>
      </c>
      <c r="AX613" s="1521"/>
      <c r="BC613" s="417"/>
      <c r="BD613" s="417"/>
      <c r="BE613" s="417"/>
      <c r="BF613" s="417"/>
      <c r="BG613" s="417"/>
      <c r="BH613" s="417"/>
      <c r="BI613" s="417"/>
      <c r="BJ613" s="417"/>
    </row>
    <row r="614" spans="1:62" s="418" customFormat="1" ht="13.5" hidden="1" customHeight="1">
      <c r="A614" s="1504">
        <f>'F5 ESTUDIANTES PREVENCIÓN'!D607</f>
        <v>0</v>
      </c>
      <c r="B614" s="1504">
        <f>'F5 ESTUDIANTES PREVENCIÓN'!A607</f>
        <v>0</v>
      </c>
      <c r="C614" s="1511">
        <f>'F5 ESTUDIANTES PREVENCIÓN'!F607</f>
        <v>0</v>
      </c>
      <c r="D614" s="1512">
        <f>'F5 ESTUDIANTES PREVENCIÓN'!G607</f>
        <v>0</v>
      </c>
      <c r="E614" s="1504">
        <f>'F5 ESTUDIANTES PREVENCIÓN'!K607</f>
        <v>0</v>
      </c>
      <c r="F614" s="1504">
        <f>'F5 ESTUDIANTES PREVENCIÓN'!J607</f>
        <v>0</v>
      </c>
      <c r="G614" s="1513">
        <f>'F5 ESTUDIANTES PREVENCIÓN'!L607</f>
        <v>0</v>
      </c>
      <c r="H614" s="1504">
        <f>'F5 ESTUDIANTES PREVENCIÓN'!M607</f>
        <v>0</v>
      </c>
      <c r="I614" s="1514">
        <f>'F5 ESTUDIANTES PREVENCIÓN'!N607</f>
        <v>0</v>
      </c>
      <c r="J614" s="1514">
        <f>'F5 ESTUDIANTES PREVENCIÓN'!O607</f>
        <v>0</v>
      </c>
      <c r="K614" s="1514">
        <f>'F5 ESTUDIANTES PREVENCIÓN'!P607</f>
        <v>0</v>
      </c>
      <c r="L614" s="1515">
        <f>'F5 ESTUDIANTES PREVENCIÓN'!Q607</f>
        <v>0</v>
      </c>
      <c r="M614" s="1511">
        <f>'F5 ESTUDIANTES PREVENCIÓN'!R607</f>
        <v>0</v>
      </c>
      <c r="N614" s="1504">
        <f>'F5 ESTUDIANTES PREVENCIÓN'!T607</f>
        <v>0</v>
      </c>
      <c r="O614" s="1504">
        <f>'F5 ESTUDIANTES PREVENCIÓN'!U607</f>
        <v>0</v>
      </c>
      <c r="P614" s="1504">
        <f>'F5 ESTUDIANTES PREVENCIÓN'!V607</f>
        <v>0</v>
      </c>
      <c r="Q614" s="1504">
        <f>'F5 ESTUDIANTES PREVENCIÓN'!AU607</f>
        <v>0</v>
      </c>
      <c r="R614" s="1516"/>
      <c r="S614" s="1517"/>
      <c r="T614" s="1516"/>
      <c r="U614" s="1518"/>
      <c r="V614" s="1516"/>
      <c r="W614" s="1516"/>
      <c r="X614" s="1516"/>
      <c r="Y614" s="1516"/>
      <c r="Z614" s="1516"/>
      <c r="AA614" s="1516"/>
      <c r="AB614" s="1516"/>
      <c r="AC614" s="1516"/>
      <c r="AD614" s="1516"/>
      <c r="AE614" s="1516"/>
      <c r="AF614" s="1516"/>
      <c r="AG614" s="1516"/>
      <c r="AH614" s="1516"/>
      <c r="AI614" s="1516"/>
      <c r="AJ614" s="1516"/>
      <c r="AK614" s="1516"/>
      <c r="AL614" s="1516"/>
      <c r="AM614" s="1516"/>
      <c r="AN614" s="1516"/>
      <c r="AO614" s="1519">
        <f t="shared" si="82"/>
        <v>0</v>
      </c>
      <c r="AP614" s="1519">
        <f t="shared" si="87"/>
        <v>0</v>
      </c>
      <c r="AQ614" s="1520" t="str">
        <f t="shared" si="83"/>
        <v/>
      </c>
      <c r="AR614" s="1519">
        <f t="shared" si="84"/>
        <v>0</v>
      </c>
      <c r="AS614" s="1519">
        <f t="shared" si="88"/>
        <v>0</v>
      </c>
      <c r="AT614" s="1520" t="str">
        <f t="shared" si="85"/>
        <v/>
      </c>
      <c r="AU614" s="1519">
        <f t="shared" si="89"/>
        <v>0</v>
      </c>
      <c r="AV614" s="1519">
        <f t="shared" si="90"/>
        <v>0</v>
      </c>
      <c r="AW614" s="1520" t="str">
        <f t="shared" si="86"/>
        <v/>
      </c>
      <c r="AX614" s="1521"/>
      <c r="BC614" s="417"/>
      <c r="BD614" s="417"/>
      <c r="BE614" s="417"/>
      <c r="BF614" s="417"/>
      <c r="BG614" s="417"/>
      <c r="BH614" s="417"/>
      <c r="BI614" s="417"/>
      <c r="BJ614" s="417"/>
    </row>
    <row r="615" spans="1:62" s="418" customFormat="1" ht="13.5" hidden="1" customHeight="1">
      <c r="A615" s="1504">
        <f>'F5 ESTUDIANTES PREVENCIÓN'!D608</f>
        <v>0</v>
      </c>
      <c r="B615" s="1504">
        <f>'F5 ESTUDIANTES PREVENCIÓN'!A608</f>
        <v>0</v>
      </c>
      <c r="C615" s="1511">
        <f>'F5 ESTUDIANTES PREVENCIÓN'!F608</f>
        <v>0</v>
      </c>
      <c r="D615" s="1512">
        <f>'F5 ESTUDIANTES PREVENCIÓN'!G608</f>
        <v>0</v>
      </c>
      <c r="E615" s="1504">
        <f>'F5 ESTUDIANTES PREVENCIÓN'!K608</f>
        <v>0</v>
      </c>
      <c r="F615" s="1504">
        <f>'F5 ESTUDIANTES PREVENCIÓN'!J608</f>
        <v>0</v>
      </c>
      <c r="G615" s="1513">
        <f>'F5 ESTUDIANTES PREVENCIÓN'!L608</f>
        <v>0</v>
      </c>
      <c r="H615" s="1504">
        <f>'F5 ESTUDIANTES PREVENCIÓN'!M608</f>
        <v>0</v>
      </c>
      <c r="I615" s="1514">
        <f>'F5 ESTUDIANTES PREVENCIÓN'!N608</f>
        <v>0</v>
      </c>
      <c r="J615" s="1514">
        <f>'F5 ESTUDIANTES PREVENCIÓN'!O608</f>
        <v>0</v>
      </c>
      <c r="K615" s="1514">
        <f>'F5 ESTUDIANTES PREVENCIÓN'!P608</f>
        <v>0</v>
      </c>
      <c r="L615" s="1515">
        <f>'F5 ESTUDIANTES PREVENCIÓN'!Q608</f>
        <v>0</v>
      </c>
      <c r="M615" s="1511">
        <f>'F5 ESTUDIANTES PREVENCIÓN'!R608</f>
        <v>0</v>
      </c>
      <c r="N615" s="1504">
        <f>'F5 ESTUDIANTES PREVENCIÓN'!T608</f>
        <v>0</v>
      </c>
      <c r="O615" s="1504">
        <f>'F5 ESTUDIANTES PREVENCIÓN'!U608</f>
        <v>0</v>
      </c>
      <c r="P615" s="1504">
        <f>'F5 ESTUDIANTES PREVENCIÓN'!V608</f>
        <v>0</v>
      </c>
      <c r="Q615" s="1504">
        <f>'F5 ESTUDIANTES PREVENCIÓN'!AU608</f>
        <v>0</v>
      </c>
      <c r="R615" s="1516"/>
      <c r="S615" s="1517"/>
      <c r="T615" s="1516"/>
      <c r="U615" s="1518"/>
      <c r="V615" s="1516"/>
      <c r="W615" s="1516"/>
      <c r="X615" s="1516"/>
      <c r="Y615" s="1516"/>
      <c r="Z615" s="1516"/>
      <c r="AA615" s="1516"/>
      <c r="AB615" s="1516"/>
      <c r="AC615" s="1516"/>
      <c r="AD615" s="1516"/>
      <c r="AE615" s="1516"/>
      <c r="AF615" s="1516"/>
      <c r="AG615" s="1516"/>
      <c r="AH615" s="1516"/>
      <c r="AI615" s="1516"/>
      <c r="AJ615" s="1516"/>
      <c r="AK615" s="1516"/>
      <c r="AL615" s="1516"/>
      <c r="AM615" s="1516"/>
      <c r="AN615" s="1516"/>
      <c r="AO615" s="1519">
        <f t="shared" si="82"/>
        <v>0</v>
      </c>
      <c r="AP615" s="1519">
        <f t="shared" si="87"/>
        <v>0</v>
      </c>
      <c r="AQ615" s="1520" t="str">
        <f t="shared" si="83"/>
        <v/>
      </c>
      <c r="AR615" s="1519">
        <f t="shared" si="84"/>
        <v>0</v>
      </c>
      <c r="AS615" s="1519">
        <f t="shared" si="88"/>
        <v>0</v>
      </c>
      <c r="AT615" s="1520" t="str">
        <f t="shared" si="85"/>
        <v/>
      </c>
      <c r="AU615" s="1519">
        <f t="shared" si="89"/>
        <v>0</v>
      </c>
      <c r="AV615" s="1519">
        <f t="shared" si="90"/>
        <v>0</v>
      </c>
      <c r="AW615" s="1520" t="str">
        <f t="shared" si="86"/>
        <v/>
      </c>
      <c r="AX615" s="1521"/>
      <c r="BC615" s="417"/>
      <c r="BD615" s="417"/>
      <c r="BE615" s="417"/>
      <c r="BF615" s="417"/>
      <c r="BG615" s="417"/>
      <c r="BH615" s="417"/>
      <c r="BI615" s="417"/>
      <c r="BJ615" s="417"/>
    </row>
    <row r="616" spans="1:62" s="418" customFormat="1" ht="13.5" hidden="1" customHeight="1">
      <c r="A616" s="1504">
        <f>'F5 ESTUDIANTES PREVENCIÓN'!D609</f>
        <v>0</v>
      </c>
      <c r="B616" s="1504">
        <f>'F5 ESTUDIANTES PREVENCIÓN'!A609</f>
        <v>0</v>
      </c>
      <c r="C616" s="1511">
        <f>'F5 ESTUDIANTES PREVENCIÓN'!F609</f>
        <v>0</v>
      </c>
      <c r="D616" s="1512">
        <f>'F5 ESTUDIANTES PREVENCIÓN'!G609</f>
        <v>0</v>
      </c>
      <c r="E616" s="1504">
        <f>'F5 ESTUDIANTES PREVENCIÓN'!K609</f>
        <v>0</v>
      </c>
      <c r="F616" s="1504">
        <f>'F5 ESTUDIANTES PREVENCIÓN'!J609</f>
        <v>0</v>
      </c>
      <c r="G616" s="1513">
        <f>'F5 ESTUDIANTES PREVENCIÓN'!L609</f>
        <v>0</v>
      </c>
      <c r="H616" s="1504">
        <f>'F5 ESTUDIANTES PREVENCIÓN'!M609</f>
        <v>0</v>
      </c>
      <c r="I616" s="1514">
        <f>'F5 ESTUDIANTES PREVENCIÓN'!N609</f>
        <v>0</v>
      </c>
      <c r="J616" s="1514">
        <f>'F5 ESTUDIANTES PREVENCIÓN'!O609</f>
        <v>0</v>
      </c>
      <c r="K616" s="1514">
        <f>'F5 ESTUDIANTES PREVENCIÓN'!P609</f>
        <v>0</v>
      </c>
      <c r="L616" s="1515">
        <f>'F5 ESTUDIANTES PREVENCIÓN'!Q609</f>
        <v>0</v>
      </c>
      <c r="M616" s="1511">
        <f>'F5 ESTUDIANTES PREVENCIÓN'!R609</f>
        <v>0</v>
      </c>
      <c r="N616" s="1504">
        <f>'F5 ESTUDIANTES PREVENCIÓN'!T609</f>
        <v>0</v>
      </c>
      <c r="O616" s="1504">
        <f>'F5 ESTUDIANTES PREVENCIÓN'!U609</f>
        <v>0</v>
      </c>
      <c r="P616" s="1504">
        <f>'F5 ESTUDIANTES PREVENCIÓN'!V609</f>
        <v>0</v>
      </c>
      <c r="Q616" s="1504">
        <f>'F5 ESTUDIANTES PREVENCIÓN'!AU609</f>
        <v>0</v>
      </c>
      <c r="R616" s="1516"/>
      <c r="S616" s="1517"/>
      <c r="T616" s="1516"/>
      <c r="U616" s="1518"/>
      <c r="V616" s="1516"/>
      <c r="W616" s="1516"/>
      <c r="X616" s="1516"/>
      <c r="Y616" s="1516"/>
      <c r="Z616" s="1516"/>
      <c r="AA616" s="1516"/>
      <c r="AB616" s="1516"/>
      <c r="AC616" s="1516"/>
      <c r="AD616" s="1516"/>
      <c r="AE616" s="1516"/>
      <c r="AF616" s="1516"/>
      <c r="AG616" s="1516"/>
      <c r="AH616" s="1516"/>
      <c r="AI616" s="1516"/>
      <c r="AJ616" s="1516"/>
      <c r="AK616" s="1516"/>
      <c r="AL616" s="1516"/>
      <c r="AM616" s="1516"/>
      <c r="AN616" s="1516"/>
      <c r="AO616" s="1519">
        <f t="shared" si="82"/>
        <v>0</v>
      </c>
      <c r="AP616" s="1519">
        <f t="shared" si="87"/>
        <v>0</v>
      </c>
      <c r="AQ616" s="1520" t="str">
        <f t="shared" si="83"/>
        <v/>
      </c>
      <c r="AR616" s="1519">
        <f t="shared" si="84"/>
        <v>0</v>
      </c>
      <c r="AS616" s="1519">
        <f t="shared" si="88"/>
        <v>0</v>
      </c>
      <c r="AT616" s="1520" t="str">
        <f t="shared" si="85"/>
        <v/>
      </c>
      <c r="AU616" s="1519">
        <f t="shared" si="89"/>
        <v>0</v>
      </c>
      <c r="AV616" s="1519">
        <f t="shared" si="90"/>
        <v>0</v>
      </c>
      <c r="AW616" s="1520" t="str">
        <f t="shared" si="86"/>
        <v/>
      </c>
      <c r="AX616" s="1521"/>
      <c r="BC616" s="417"/>
      <c r="BD616" s="417"/>
      <c r="BE616" s="417"/>
      <c r="BF616" s="417"/>
      <c r="BG616" s="417"/>
      <c r="BH616" s="417"/>
      <c r="BI616" s="417"/>
      <c r="BJ616" s="417"/>
    </row>
    <row r="617" spans="1:62" s="418" customFormat="1" ht="13.5" hidden="1" customHeight="1">
      <c r="A617" s="1504">
        <f>'F5 ESTUDIANTES PREVENCIÓN'!D610</f>
        <v>0</v>
      </c>
      <c r="B617" s="1504">
        <f>'F5 ESTUDIANTES PREVENCIÓN'!A610</f>
        <v>0</v>
      </c>
      <c r="C617" s="1511">
        <f>'F5 ESTUDIANTES PREVENCIÓN'!F610</f>
        <v>0</v>
      </c>
      <c r="D617" s="1512">
        <f>'F5 ESTUDIANTES PREVENCIÓN'!G610</f>
        <v>0</v>
      </c>
      <c r="E617" s="1504">
        <f>'F5 ESTUDIANTES PREVENCIÓN'!K610</f>
        <v>0</v>
      </c>
      <c r="F617" s="1504">
        <f>'F5 ESTUDIANTES PREVENCIÓN'!J610</f>
        <v>0</v>
      </c>
      <c r="G617" s="1513">
        <f>'F5 ESTUDIANTES PREVENCIÓN'!L610</f>
        <v>0</v>
      </c>
      <c r="H617" s="1504">
        <f>'F5 ESTUDIANTES PREVENCIÓN'!M610</f>
        <v>0</v>
      </c>
      <c r="I617" s="1514">
        <f>'F5 ESTUDIANTES PREVENCIÓN'!N610</f>
        <v>0</v>
      </c>
      <c r="J617" s="1514">
        <f>'F5 ESTUDIANTES PREVENCIÓN'!O610</f>
        <v>0</v>
      </c>
      <c r="K617" s="1514">
        <f>'F5 ESTUDIANTES PREVENCIÓN'!P610</f>
        <v>0</v>
      </c>
      <c r="L617" s="1515">
        <f>'F5 ESTUDIANTES PREVENCIÓN'!Q610</f>
        <v>0</v>
      </c>
      <c r="M617" s="1511">
        <f>'F5 ESTUDIANTES PREVENCIÓN'!R610</f>
        <v>0</v>
      </c>
      <c r="N617" s="1504">
        <f>'F5 ESTUDIANTES PREVENCIÓN'!T610</f>
        <v>0</v>
      </c>
      <c r="O617" s="1504">
        <f>'F5 ESTUDIANTES PREVENCIÓN'!U610</f>
        <v>0</v>
      </c>
      <c r="P617" s="1504">
        <f>'F5 ESTUDIANTES PREVENCIÓN'!V610</f>
        <v>0</v>
      </c>
      <c r="Q617" s="1504">
        <f>'F5 ESTUDIANTES PREVENCIÓN'!AU610</f>
        <v>0</v>
      </c>
      <c r="R617" s="1516"/>
      <c r="S617" s="1517"/>
      <c r="T617" s="1516"/>
      <c r="U617" s="1518"/>
      <c r="V617" s="1516"/>
      <c r="W617" s="1516"/>
      <c r="X617" s="1516"/>
      <c r="Y617" s="1516"/>
      <c r="Z617" s="1516"/>
      <c r="AA617" s="1516"/>
      <c r="AB617" s="1516"/>
      <c r="AC617" s="1516"/>
      <c r="AD617" s="1516"/>
      <c r="AE617" s="1516"/>
      <c r="AF617" s="1516"/>
      <c r="AG617" s="1516"/>
      <c r="AH617" s="1516"/>
      <c r="AI617" s="1516"/>
      <c r="AJ617" s="1516"/>
      <c r="AK617" s="1516"/>
      <c r="AL617" s="1516"/>
      <c r="AM617" s="1516"/>
      <c r="AN617" s="1516"/>
      <c r="AO617" s="1519">
        <f t="shared" si="82"/>
        <v>0</v>
      </c>
      <c r="AP617" s="1519">
        <f t="shared" si="87"/>
        <v>0</v>
      </c>
      <c r="AQ617" s="1520" t="str">
        <f t="shared" si="83"/>
        <v/>
      </c>
      <c r="AR617" s="1519">
        <f t="shared" si="84"/>
        <v>0</v>
      </c>
      <c r="AS617" s="1519">
        <f t="shared" si="88"/>
        <v>0</v>
      </c>
      <c r="AT617" s="1520" t="str">
        <f t="shared" si="85"/>
        <v/>
      </c>
      <c r="AU617" s="1519">
        <f t="shared" si="89"/>
        <v>0</v>
      </c>
      <c r="AV617" s="1519">
        <f t="shared" si="90"/>
        <v>0</v>
      </c>
      <c r="AW617" s="1520" t="str">
        <f t="shared" si="86"/>
        <v/>
      </c>
      <c r="AX617" s="1521"/>
      <c r="BC617" s="417"/>
      <c r="BD617" s="417"/>
      <c r="BE617" s="417"/>
      <c r="BF617" s="417"/>
      <c r="BG617" s="417"/>
      <c r="BH617" s="417"/>
      <c r="BI617" s="417"/>
      <c r="BJ617" s="417"/>
    </row>
    <row r="618" spans="1:62" s="418" customFormat="1" ht="13.5" hidden="1" customHeight="1">
      <c r="A618" s="1504">
        <f>'F5 ESTUDIANTES PREVENCIÓN'!D611</f>
        <v>0</v>
      </c>
      <c r="B618" s="1504">
        <f>'F5 ESTUDIANTES PREVENCIÓN'!A611</f>
        <v>0</v>
      </c>
      <c r="C618" s="1511">
        <f>'F5 ESTUDIANTES PREVENCIÓN'!F611</f>
        <v>0</v>
      </c>
      <c r="D618" s="1512">
        <f>'F5 ESTUDIANTES PREVENCIÓN'!G611</f>
        <v>0</v>
      </c>
      <c r="E618" s="1504">
        <f>'F5 ESTUDIANTES PREVENCIÓN'!K611</f>
        <v>0</v>
      </c>
      <c r="F618" s="1504">
        <f>'F5 ESTUDIANTES PREVENCIÓN'!J611</f>
        <v>0</v>
      </c>
      <c r="G618" s="1513">
        <f>'F5 ESTUDIANTES PREVENCIÓN'!L611</f>
        <v>0</v>
      </c>
      <c r="H618" s="1504">
        <f>'F5 ESTUDIANTES PREVENCIÓN'!M611</f>
        <v>0</v>
      </c>
      <c r="I618" s="1514">
        <f>'F5 ESTUDIANTES PREVENCIÓN'!N611</f>
        <v>0</v>
      </c>
      <c r="J618" s="1514">
        <f>'F5 ESTUDIANTES PREVENCIÓN'!O611</f>
        <v>0</v>
      </c>
      <c r="K618" s="1514">
        <f>'F5 ESTUDIANTES PREVENCIÓN'!P611</f>
        <v>0</v>
      </c>
      <c r="L618" s="1515">
        <f>'F5 ESTUDIANTES PREVENCIÓN'!Q611</f>
        <v>0</v>
      </c>
      <c r="M618" s="1511">
        <f>'F5 ESTUDIANTES PREVENCIÓN'!R611</f>
        <v>0</v>
      </c>
      <c r="N618" s="1504">
        <f>'F5 ESTUDIANTES PREVENCIÓN'!T611</f>
        <v>0</v>
      </c>
      <c r="O618" s="1504">
        <f>'F5 ESTUDIANTES PREVENCIÓN'!U611</f>
        <v>0</v>
      </c>
      <c r="P618" s="1504">
        <f>'F5 ESTUDIANTES PREVENCIÓN'!V611</f>
        <v>0</v>
      </c>
      <c r="Q618" s="1504">
        <f>'F5 ESTUDIANTES PREVENCIÓN'!AU611</f>
        <v>0</v>
      </c>
      <c r="R618" s="1516"/>
      <c r="S618" s="1517"/>
      <c r="T618" s="1516"/>
      <c r="U618" s="1518"/>
      <c r="V618" s="1516"/>
      <c r="W618" s="1516"/>
      <c r="X618" s="1516"/>
      <c r="Y618" s="1516"/>
      <c r="Z618" s="1516"/>
      <c r="AA618" s="1516"/>
      <c r="AB618" s="1516"/>
      <c r="AC618" s="1516"/>
      <c r="AD618" s="1516"/>
      <c r="AE618" s="1516"/>
      <c r="AF618" s="1516"/>
      <c r="AG618" s="1516"/>
      <c r="AH618" s="1516"/>
      <c r="AI618" s="1516"/>
      <c r="AJ618" s="1516"/>
      <c r="AK618" s="1516"/>
      <c r="AL618" s="1516"/>
      <c r="AM618" s="1516"/>
      <c r="AN618" s="1516"/>
      <c r="AO618" s="1519">
        <f t="shared" si="82"/>
        <v>0</v>
      </c>
      <c r="AP618" s="1519">
        <f t="shared" si="87"/>
        <v>0</v>
      </c>
      <c r="AQ618" s="1520" t="str">
        <f t="shared" si="83"/>
        <v/>
      </c>
      <c r="AR618" s="1519">
        <f t="shared" si="84"/>
        <v>0</v>
      </c>
      <c r="AS618" s="1519">
        <f t="shared" si="88"/>
        <v>0</v>
      </c>
      <c r="AT618" s="1520" t="str">
        <f t="shared" si="85"/>
        <v/>
      </c>
      <c r="AU618" s="1519">
        <f t="shared" si="89"/>
        <v>0</v>
      </c>
      <c r="AV618" s="1519">
        <f t="shared" si="90"/>
        <v>0</v>
      </c>
      <c r="AW618" s="1520" t="str">
        <f t="shared" si="86"/>
        <v/>
      </c>
      <c r="AX618" s="1521"/>
      <c r="BC618" s="417"/>
      <c r="BD618" s="417"/>
      <c r="BE618" s="417"/>
      <c r="BF618" s="417"/>
      <c r="BG618" s="417"/>
      <c r="BH618" s="417"/>
      <c r="BI618" s="417"/>
      <c r="BJ618" s="417"/>
    </row>
    <row r="619" spans="1:62" s="418" customFormat="1" ht="13.5" hidden="1" customHeight="1">
      <c r="A619" s="1504">
        <f>'F5 ESTUDIANTES PREVENCIÓN'!D612</f>
        <v>0</v>
      </c>
      <c r="B619" s="1504">
        <f>'F5 ESTUDIANTES PREVENCIÓN'!A612</f>
        <v>0</v>
      </c>
      <c r="C619" s="1511">
        <f>'F5 ESTUDIANTES PREVENCIÓN'!F612</f>
        <v>0</v>
      </c>
      <c r="D619" s="1512">
        <f>'F5 ESTUDIANTES PREVENCIÓN'!G612</f>
        <v>0</v>
      </c>
      <c r="E619" s="1504">
        <f>'F5 ESTUDIANTES PREVENCIÓN'!K612</f>
        <v>0</v>
      </c>
      <c r="F619" s="1504">
        <f>'F5 ESTUDIANTES PREVENCIÓN'!J612</f>
        <v>0</v>
      </c>
      <c r="G619" s="1513">
        <f>'F5 ESTUDIANTES PREVENCIÓN'!L612</f>
        <v>0</v>
      </c>
      <c r="H619" s="1504">
        <f>'F5 ESTUDIANTES PREVENCIÓN'!M612</f>
        <v>0</v>
      </c>
      <c r="I619" s="1514">
        <f>'F5 ESTUDIANTES PREVENCIÓN'!N612</f>
        <v>0</v>
      </c>
      <c r="J619" s="1514">
        <f>'F5 ESTUDIANTES PREVENCIÓN'!O612</f>
        <v>0</v>
      </c>
      <c r="K619" s="1514">
        <f>'F5 ESTUDIANTES PREVENCIÓN'!P612</f>
        <v>0</v>
      </c>
      <c r="L619" s="1515">
        <f>'F5 ESTUDIANTES PREVENCIÓN'!Q612</f>
        <v>0</v>
      </c>
      <c r="M619" s="1511">
        <f>'F5 ESTUDIANTES PREVENCIÓN'!R612</f>
        <v>0</v>
      </c>
      <c r="N619" s="1504">
        <f>'F5 ESTUDIANTES PREVENCIÓN'!T612</f>
        <v>0</v>
      </c>
      <c r="O619" s="1504">
        <f>'F5 ESTUDIANTES PREVENCIÓN'!U612</f>
        <v>0</v>
      </c>
      <c r="P619" s="1504">
        <f>'F5 ESTUDIANTES PREVENCIÓN'!V612</f>
        <v>0</v>
      </c>
      <c r="Q619" s="1504">
        <f>'F5 ESTUDIANTES PREVENCIÓN'!AU612</f>
        <v>0</v>
      </c>
      <c r="R619" s="1516"/>
      <c r="S619" s="1517"/>
      <c r="T619" s="1516"/>
      <c r="U619" s="1518"/>
      <c r="V619" s="1516"/>
      <c r="W619" s="1516"/>
      <c r="X619" s="1516"/>
      <c r="Y619" s="1516"/>
      <c r="Z619" s="1516"/>
      <c r="AA619" s="1516"/>
      <c r="AB619" s="1516"/>
      <c r="AC619" s="1516"/>
      <c r="AD619" s="1516"/>
      <c r="AE619" s="1516"/>
      <c r="AF619" s="1516"/>
      <c r="AG619" s="1516"/>
      <c r="AH619" s="1516"/>
      <c r="AI619" s="1516"/>
      <c r="AJ619" s="1516"/>
      <c r="AK619" s="1516"/>
      <c r="AL619" s="1516"/>
      <c r="AM619" s="1516"/>
      <c r="AN619" s="1516"/>
      <c r="AO619" s="1519">
        <f t="shared" si="82"/>
        <v>0</v>
      </c>
      <c r="AP619" s="1519">
        <f t="shared" si="87"/>
        <v>0</v>
      </c>
      <c r="AQ619" s="1520" t="str">
        <f t="shared" si="83"/>
        <v/>
      </c>
      <c r="AR619" s="1519">
        <f t="shared" si="84"/>
        <v>0</v>
      </c>
      <c r="AS619" s="1519">
        <f t="shared" si="88"/>
        <v>0</v>
      </c>
      <c r="AT619" s="1520" t="str">
        <f t="shared" si="85"/>
        <v/>
      </c>
      <c r="AU619" s="1519">
        <f t="shared" si="89"/>
        <v>0</v>
      </c>
      <c r="AV619" s="1519">
        <f t="shared" si="90"/>
        <v>0</v>
      </c>
      <c r="AW619" s="1520" t="str">
        <f t="shared" si="86"/>
        <v/>
      </c>
      <c r="AX619" s="1521"/>
      <c r="BC619" s="417"/>
      <c r="BD619" s="417"/>
      <c r="BE619" s="417"/>
      <c r="BF619" s="417"/>
      <c r="BG619" s="417"/>
      <c r="BH619" s="417"/>
      <c r="BI619" s="417"/>
      <c r="BJ619" s="417"/>
    </row>
    <row r="620" spans="1:62" s="418" customFormat="1" ht="13.5" hidden="1" customHeight="1">
      <c r="A620" s="1504">
        <f>'F5 ESTUDIANTES PREVENCIÓN'!D613</f>
        <v>0</v>
      </c>
      <c r="B620" s="1504">
        <f>'F5 ESTUDIANTES PREVENCIÓN'!A613</f>
        <v>0</v>
      </c>
      <c r="C620" s="1511">
        <f>'F5 ESTUDIANTES PREVENCIÓN'!F613</f>
        <v>0</v>
      </c>
      <c r="D620" s="1512">
        <f>'F5 ESTUDIANTES PREVENCIÓN'!G613</f>
        <v>0</v>
      </c>
      <c r="E620" s="1504">
        <f>'F5 ESTUDIANTES PREVENCIÓN'!K613</f>
        <v>0</v>
      </c>
      <c r="F620" s="1504">
        <f>'F5 ESTUDIANTES PREVENCIÓN'!J613</f>
        <v>0</v>
      </c>
      <c r="G620" s="1513">
        <f>'F5 ESTUDIANTES PREVENCIÓN'!L613</f>
        <v>0</v>
      </c>
      <c r="H620" s="1504">
        <f>'F5 ESTUDIANTES PREVENCIÓN'!M613</f>
        <v>0</v>
      </c>
      <c r="I620" s="1514">
        <f>'F5 ESTUDIANTES PREVENCIÓN'!N613</f>
        <v>0</v>
      </c>
      <c r="J620" s="1514">
        <f>'F5 ESTUDIANTES PREVENCIÓN'!O613</f>
        <v>0</v>
      </c>
      <c r="K620" s="1514">
        <f>'F5 ESTUDIANTES PREVENCIÓN'!P613</f>
        <v>0</v>
      </c>
      <c r="L620" s="1515">
        <f>'F5 ESTUDIANTES PREVENCIÓN'!Q613</f>
        <v>0</v>
      </c>
      <c r="M620" s="1511">
        <f>'F5 ESTUDIANTES PREVENCIÓN'!R613</f>
        <v>0</v>
      </c>
      <c r="N620" s="1504">
        <f>'F5 ESTUDIANTES PREVENCIÓN'!T613</f>
        <v>0</v>
      </c>
      <c r="O620" s="1504">
        <f>'F5 ESTUDIANTES PREVENCIÓN'!U613</f>
        <v>0</v>
      </c>
      <c r="P620" s="1504">
        <f>'F5 ESTUDIANTES PREVENCIÓN'!V613</f>
        <v>0</v>
      </c>
      <c r="Q620" s="1504">
        <f>'F5 ESTUDIANTES PREVENCIÓN'!AU613</f>
        <v>0</v>
      </c>
      <c r="R620" s="1516"/>
      <c r="S620" s="1517"/>
      <c r="T620" s="1516"/>
      <c r="U620" s="1518"/>
      <c r="V620" s="1516"/>
      <c r="W620" s="1516"/>
      <c r="X620" s="1516"/>
      <c r="Y620" s="1516"/>
      <c r="Z620" s="1516"/>
      <c r="AA620" s="1516"/>
      <c r="AB620" s="1516"/>
      <c r="AC620" s="1516"/>
      <c r="AD620" s="1516"/>
      <c r="AE620" s="1516"/>
      <c r="AF620" s="1516"/>
      <c r="AG620" s="1516"/>
      <c r="AH620" s="1516"/>
      <c r="AI620" s="1516"/>
      <c r="AJ620" s="1516"/>
      <c r="AK620" s="1516"/>
      <c r="AL620" s="1516"/>
      <c r="AM620" s="1516"/>
      <c r="AN620" s="1516"/>
      <c r="AO620" s="1519">
        <f t="shared" si="82"/>
        <v>0</v>
      </c>
      <c r="AP620" s="1519">
        <f t="shared" si="87"/>
        <v>0</v>
      </c>
      <c r="AQ620" s="1520" t="str">
        <f t="shared" si="83"/>
        <v/>
      </c>
      <c r="AR620" s="1519">
        <f t="shared" si="84"/>
        <v>0</v>
      </c>
      <c r="AS620" s="1519">
        <f t="shared" si="88"/>
        <v>0</v>
      </c>
      <c r="AT620" s="1520" t="str">
        <f t="shared" si="85"/>
        <v/>
      </c>
      <c r="AU620" s="1519">
        <f t="shared" si="89"/>
        <v>0</v>
      </c>
      <c r="AV620" s="1519">
        <f t="shared" si="90"/>
        <v>0</v>
      </c>
      <c r="AW620" s="1520" t="str">
        <f t="shared" si="86"/>
        <v/>
      </c>
      <c r="AX620" s="1521"/>
      <c r="BC620" s="417"/>
      <c r="BD620" s="417"/>
      <c r="BE620" s="417"/>
      <c r="BF620" s="417"/>
      <c r="BG620" s="417"/>
      <c r="BH620" s="417"/>
      <c r="BI620" s="417"/>
      <c r="BJ620" s="417"/>
    </row>
    <row r="621" spans="1:62" s="418" customFormat="1" ht="13.5" hidden="1" customHeight="1">
      <c r="A621" s="1504">
        <f>'F5 ESTUDIANTES PREVENCIÓN'!D614</f>
        <v>0</v>
      </c>
      <c r="B621" s="1504">
        <f>'F5 ESTUDIANTES PREVENCIÓN'!A614</f>
        <v>0</v>
      </c>
      <c r="C621" s="1511">
        <f>'F5 ESTUDIANTES PREVENCIÓN'!F614</f>
        <v>0</v>
      </c>
      <c r="D621" s="1512">
        <f>'F5 ESTUDIANTES PREVENCIÓN'!G614</f>
        <v>0</v>
      </c>
      <c r="E621" s="1504">
        <f>'F5 ESTUDIANTES PREVENCIÓN'!K614</f>
        <v>0</v>
      </c>
      <c r="F621" s="1504">
        <f>'F5 ESTUDIANTES PREVENCIÓN'!J614</f>
        <v>0</v>
      </c>
      <c r="G621" s="1513">
        <f>'F5 ESTUDIANTES PREVENCIÓN'!L614</f>
        <v>0</v>
      </c>
      <c r="H621" s="1504">
        <f>'F5 ESTUDIANTES PREVENCIÓN'!M614</f>
        <v>0</v>
      </c>
      <c r="I621" s="1514">
        <f>'F5 ESTUDIANTES PREVENCIÓN'!N614</f>
        <v>0</v>
      </c>
      <c r="J621" s="1514">
        <f>'F5 ESTUDIANTES PREVENCIÓN'!O614</f>
        <v>0</v>
      </c>
      <c r="K621" s="1514">
        <f>'F5 ESTUDIANTES PREVENCIÓN'!P614</f>
        <v>0</v>
      </c>
      <c r="L621" s="1515">
        <f>'F5 ESTUDIANTES PREVENCIÓN'!Q614</f>
        <v>0</v>
      </c>
      <c r="M621" s="1511">
        <f>'F5 ESTUDIANTES PREVENCIÓN'!R614</f>
        <v>0</v>
      </c>
      <c r="N621" s="1504">
        <f>'F5 ESTUDIANTES PREVENCIÓN'!T614</f>
        <v>0</v>
      </c>
      <c r="O621" s="1504">
        <f>'F5 ESTUDIANTES PREVENCIÓN'!U614</f>
        <v>0</v>
      </c>
      <c r="P621" s="1504">
        <f>'F5 ESTUDIANTES PREVENCIÓN'!V614</f>
        <v>0</v>
      </c>
      <c r="Q621" s="1504">
        <f>'F5 ESTUDIANTES PREVENCIÓN'!AU614</f>
        <v>0</v>
      </c>
      <c r="R621" s="1516"/>
      <c r="S621" s="1517"/>
      <c r="T621" s="1516"/>
      <c r="U621" s="1518"/>
      <c r="V621" s="1516"/>
      <c r="W621" s="1516"/>
      <c r="X621" s="1516"/>
      <c r="Y621" s="1516"/>
      <c r="Z621" s="1516"/>
      <c r="AA621" s="1516"/>
      <c r="AB621" s="1516"/>
      <c r="AC621" s="1516"/>
      <c r="AD621" s="1516"/>
      <c r="AE621" s="1516"/>
      <c r="AF621" s="1516"/>
      <c r="AG621" s="1516"/>
      <c r="AH621" s="1516"/>
      <c r="AI621" s="1516"/>
      <c r="AJ621" s="1516"/>
      <c r="AK621" s="1516"/>
      <c r="AL621" s="1516"/>
      <c r="AM621" s="1516"/>
      <c r="AN621" s="1516"/>
      <c r="AO621" s="1519">
        <f t="shared" si="82"/>
        <v>0</v>
      </c>
      <c r="AP621" s="1519">
        <f t="shared" si="87"/>
        <v>0</v>
      </c>
      <c r="AQ621" s="1520" t="str">
        <f t="shared" si="83"/>
        <v/>
      </c>
      <c r="AR621" s="1519">
        <f t="shared" si="84"/>
        <v>0</v>
      </c>
      <c r="AS621" s="1519">
        <f t="shared" si="88"/>
        <v>0</v>
      </c>
      <c r="AT621" s="1520" t="str">
        <f t="shared" si="85"/>
        <v/>
      </c>
      <c r="AU621" s="1519">
        <f t="shared" si="89"/>
        <v>0</v>
      </c>
      <c r="AV621" s="1519">
        <f t="shared" si="90"/>
        <v>0</v>
      </c>
      <c r="AW621" s="1520" t="str">
        <f t="shared" si="86"/>
        <v/>
      </c>
      <c r="AX621" s="1521"/>
      <c r="BC621" s="417"/>
      <c r="BD621" s="417"/>
      <c r="BE621" s="417"/>
      <c r="BF621" s="417"/>
      <c r="BG621" s="417"/>
      <c r="BH621" s="417"/>
      <c r="BI621" s="417"/>
      <c r="BJ621" s="417"/>
    </row>
    <row r="622" spans="1:62" s="418" customFormat="1" ht="13.5" hidden="1" customHeight="1">
      <c r="A622" s="1504">
        <f>'F5 ESTUDIANTES PREVENCIÓN'!D615</f>
        <v>0</v>
      </c>
      <c r="B622" s="1504">
        <f>'F5 ESTUDIANTES PREVENCIÓN'!A615</f>
        <v>0</v>
      </c>
      <c r="C622" s="1511">
        <f>'F5 ESTUDIANTES PREVENCIÓN'!F615</f>
        <v>0</v>
      </c>
      <c r="D622" s="1512">
        <f>'F5 ESTUDIANTES PREVENCIÓN'!G615</f>
        <v>0</v>
      </c>
      <c r="E622" s="1504">
        <f>'F5 ESTUDIANTES PREVENCIÓN'!K615</f>
        <v>0</v>
      </c>
      <c r="F622" s="1504">
        <f>'F5 ESTUDIANTES PREVENCIÓN'!J615</f>
        <v>0</v>
      </c>
      <c r="G622" s="1513">
        <f>'F5 ESTUDIANTES PREVENCIÓN'!L615</f>
        <v>0</v>
      </c>
      <c r="H622" s="1504">
        <f>'F5 ESTUDIANTES PREVENCIÓN'!M615</f>
        <v>0</v>
      </c>
      <c r="I622" s="1514">
        <f>'F5 ESTUDIANTES PREVENCIÓN'!N615</f>
        <v>0</v>
      </c>
      <c r="J622" s="1514">
        <f>'F5 ESTUDIANTES PREVENCIÓN'!O615</f>
        <v>0</v>
      </c>
      <c r="K622" s="1514">
        <f>'F5 ESTUDIANTES PREVENCIÓN'!P615</f>
        <v>0</v>
      </c>
      <c r="L622" s="1515">
        <f>'F5 ESTUDIANTES PREVENCIÓN'!Q615</f>
        <v>0</v>
      </c>
      <c r="M622" s="1511">
        <f>'F5 ESTUDIANTES PREVENCIÓN'!R615</f>
        <v>0</v>
      </c>
      <c r="N622" s="1504">
        <f>'F5 ESTUDIANTES PREVENCIÓN'!T615</f>
        <v>0</v>
      </c>
      <c r="O622" s="1504">
        <f>'F5 ESTUDIANTES PREVENCIÓN'!U615</f>
        <v>0</v>
      </c>
      <c r="P622" s="1504">
        <f>'F5 ESTUDIANTES PREVENCIÓN'!V615</f>
        <v>0</v>
      </c>
      <c r="Q622" s="1504">
        <f>'F5 ESTUDIANTES PREVENCIÓN'!AU615</f>
        <v>0</v>
      </c>
      <c r="R622" s="1516"/>
      <c r="S622" s="1517"/>
      <c r="T622" s="1516"/>
      <c r="U622" s="1518"/>
      <c r="V622" s="1516"/>
      <c r="W622" s="1516"/>
      <c r="X622" s="1516"/>
      <c r="Y622" s="1516"/>
      <c r="Z622" s="1516"/>
      <c r="AA622" s="1516"/>
      <c r="AB622" s="1516"/>
      <c r="AC622" s="1516"/>
      <c r="AD622" s="1516"/>
      <c r="AE622" s="1516"/>
      <c r="AF622" s="1516"/>
      <c r="AG622" s="1516"/>
      <c r="AH622" s="1516"/>
      <c r="AI622" s="1516"/>
      <c r="AJ622" s="1516"/>
      <c r="AK622" s="1516"/>
      <c r="AL622" s="1516"/>
      <c r="AM622" s="1516"/>
      <c r="AN622" s="1516"/>
      <c r="AO622" s="1519">
        <f t="shared" si="82"/>
        <v>0</v>
      </c>
      <c r="AP622" s="1519">
        <f t="shared" si="87"/>
        <v>0</v>
      </c>
      <c r="AQ622" s="1520" t="str">
        <f t="shared" si="83"/>
        <v/>
      </c>
      <c r="AR622" s="1519">
        <f t="shared" si="84"/>
        <v>0</v>
      </c>
      <c r="AS622" s="1519">
        <f t="shared" si="88"/>
        <v>0</v>
      </c>
      <c r="AT622" s="1520" t="str">
        <f t="shared" si="85"/>
        <v/>
      </c>
      <c r="AU622" s="1519">
        <f t="shared" si="89"/>
        <v>0</v>
      </c>
      <c r="AV622" s="1519">
        <f t="shared" si="90"/>
        <v>0</v>
      </c>
      <c r="AW622" s="1520" t="str">
        <f t="shared" si="86"/>
        <v/>
      </c>
      <c r="AX622" s="1521"/>
      <c r="BC622" s="417"/>
      <c r="BD622" s="417"/>
      <c r="BE622" s="417"/>
      <c r="BF622" s="417"/>
      <c r="BG622" s="417"/>
      <c r="BH622" s="417"/>
      <c r="BI622" s="417"/>
      <c r="BJ622" s="417"/>
    </row>
    <row r="623" spans="1:62" s="418" customFormat="1" ht="13.5" hidden="1" customHeight="1">
      <c r="A623" s="1504">
        <f>'F5 ESTUDIANTES PREVENCIÓN'!D616</f>
        <v>0</v>
      </c>
      <c r="B623" s="1504">
        <f>'F5 ESTUDIANTES PREVENCIÓN'!A616</f>
        <v>0</v>
      </c>
      <c r="C623" s="1511">
        <f>'F5 ESTUDIANTES PREVENCIÓN'!F616</f>
        <v>0</v>
      </c>
      <c r="D623" s="1512">
        <f>'F5 ESTUDIANTES PREVENCIÓN'!G616</f>
        <v>0</v>
      </c>
      <c r="E623" s="1504">
        <f>'F5 ESTUDIANTES PREVENCIÓN'!K616</f>
        <v>0</v>
      </c>
      <c r="F623" s="1504">
        <f>'F5 ESTUDIANTES PREVENCIÓN'!J616</f>
        <v>0</v>
      </c>
      <c r="G623" s="1513">
        <f>'F5 ESTUDIANTES PREVENCIÓN'!L616</f>
        <v>0</v>
      </c>
      <c r="H623" s="1504">
        <f>'F5 ESTUDIANTES PREVENCIÓN'!M616</f>
        <v>0</v>
      </c>
      <c r="I623" s="1514">
        <f>'F5 ESTUDIANTES PREVENCIÓN'!N616</f>
        <v>0</v>
      </c>
      <c r="J623" s="1514">
        <f>'F5 ESTUDIANTES PREVENCIÓN'!O616</f>
        <v>0</v>
      </c>
      <c r="K623" s="1514">
        <f>'F5 ESTUDIANTES PREVENCIÓN'!P616</f>
        <v>0</v>
      </c>
      <c r="L623" s="1515">
        <f>'F5 ESTUDIANTES PREVENCIÓN'!Q616</f>
        <v>0</v>
      </c>
      <c r="M623" s="1511">
        <f>'F5 ESTUDIANTES PREVENCIÓN'!R616</f>
        <v>0</v>
      </c>
      <c r="N623" s="1504">
        <f>'F5 ESTUDIANTES PREVENCIÓN'!T616</f>
        <v>0</v>
      </c>
      <c r="O623" s="1504">
        <f>'F5 ESTUDIANTES PREVENCIÓN'!U616</f>
        <v>0</v>
      </c>
      <c r="P623" s="1504">
        <f>'F5 ESTUDIANTES PREVENCIÓN'!V616</f>
        <v>0</v>
      </c>
      <c r="Q623" s="1504">
        <f>'F5 ESTUDIANTES PREVENCIÓN'!AU616</f>
        <v>0</v>
      </c>
      <c r="R623" s="1516"/>
      <c r="S623" s="1517"/>
      <c r="T623" s="1516"/>
      <c r="U623" s="1518"/>
      <c r="V623" s="1516"/>
      <c r="W623" s="1516"/>
      <c r="X623" s="1516"/>
      <c r="Y623" s="1516"/>
      <c r="Z623" s="1516"/>
      <c r="AA623" s="1516"/>
      <c r="AB623" s="1516"/>
      <c r="AC623" s="1516"/>
      <c r="AD623" s="1516"/>
      <c r="AE623" s="1516"/>
      <c r="AF623" s="1516"/>
      <c r="AG623" s="1516"/>
      <c r="AH623" s="1516"/>
      <c r="AI623" s="1516"/>
      <c r="AJ623" s="1516"/>
      <c r="AK623" s="1516"/>
      <c r="AL623" s="1516"/>
      <c r="AM623" s="1516"/>
      <c r="AN623" s="1516"/>
      <c r="AO623" s="1519">
        <f t="shared" si="82"/>
        <v>0</v>
      </c>
      <c r="AP623" s="1519">
        <f t="shared" si="87"/>
        <v>0</v>
      </c>
      <c r="AQ623" s="1520" t="str">
        <f t="shared" si="83"/>
        <v/>
      </c>
      <c r="AR623" s="1519">
        <f t="shared" si="84"/>
        <v>0</v>
      </c>
      <c r="AS623" s="1519">
        <f t="shared" si="88"/>
        <v>0</v>
      </c>
      <c r="AT623" s="1520" t="str">
        <f t="shared" si="85"/>
        <v/>
      </c>
      <c r="AU623" s="1519">
        <f t="shared" si="89"/>
        <v>0</v>
      </c>
      <c r="AV623" s="1519">
        <f t="shared" si="90"/>
        <v>0</v>
      </c>
      <c r="AW623" s="1520" t="str">
        <f t="shared" si="86"/>
        <v/>
      </c>
      <c r="AX623" s="1521"/>
      <c r="BC623" s="417"/>
      <c r="BD623" s="417"/>
      <c r="BE623" s="417"/>
      <c r="BF623" s="417"/>
      <c r="BG623" s="417"/>
      <c r="BH623" s="417"/>
      <c r="BI623" s="417"/>
      <c r="BJ623" s="417"/>
    </row>
    <row r="624" spans="1:62" s="418" customFormat="1" ht="13.5" hidden="1" customHeight="1">
      <c r="A624" s="1504">
        <f>'F5 ESTUDIANTES PREVENCIÓN'!D617</f>
        <v>0</v>
      </c>
      <c r="B624" s="1504">
        <f>'F5 ESTUDIANTES PREVENCIÓN'!A617</f>
        <v>0</v>
      </c>
      <c r="C624" s="1511">
        <f>'F5 ESTUDIANTES PREVENCIÓN'!F617</f>
        <v>0</v>
      </c>
      <c r="D624" s="1512">
        <f>'F5 ESTUDIANTES PREVENCIÓN'!G617</f>
        <v>0</v>
      </c>
      <c r="E624" s="1504">
        <f>'F5 ESTUDIANTES PREVENCIÓN'!K617</f>
        <v>0</v>
      </c>
      <c r="F624" s="1504">
        <f>'F5 ESTUDIANTES PREVENCIÓN'!J617</f>
        <v>0</v>
      </c>
      <c r="G624" s="1513">
        <f>'F5 ESTUDIANTES PREVENCIÓN'!L617</f>
        <v>0</v>
      </c>
      <c r="H624" s="1504">
        <f>'F5 ESTUDIANTES PREVENCIÓN'!M617</f>
        <v>0</v>
      </c>
      <c r="I624" s="1514">
        <f>'F5 ESTUDIANTES PREVENCIÓN'!N617</f>
        <v>0</v>
      </c>
      <c r="J624" s="1514">
        <f>'F5 ESTUDIANTES PREVENCIÓN'!O617</f>
        <v>0</v>
      </c>
      <c r="K624" s="1514">
        <f>'F5 ESTUDIANTES PREVENCIÓN'!P617</f>
        <v>0</v>
      </c>
      <c r="L624" s="1515">
        <f>'F5 ESTUDIANTES PREVENCIÓN'!Q617</f>
        <v>0</v>
      </c>
      <c r="M624" s="1511">
        <f>'F5 ESTUDIANTES PREVENCIÓN'!R617</f>
        <v>0</v>
      </c>
      <c r="N624" s="1504">
        <f>'F5 ESTUDIANTES PREVENCIÓN'!T617</f>
        <v>0</v>
      </c>
      <c r="O624" s="1504">
        <f>'F5 ESTUDIANTES PREVENCIÓN'!U617</f>
        <v>0</v>
      </c>
      <c r="P624" s="1504">
        <f>'F5 ESTUDIANTES PREVENCIÓN'!V617</f>
        <v>0</v>
      </c>
      <c r="Q624" s="1504">
        <f>'F5 ESTUDIANTES PREVENCIÓN'!AU617</f>
        <v>0</v>
      </c>
      <c r="R624" s="1516"/>
      <c r="S624" s="1517"/>
      <c r="T624" s="1516"/>
      <c r="U624" s="1518"/>
      <c r="V624" s="1516"/>
      <c r="W624" s="1516"/>
      <c r="X624" s="1516"/>
      <c r="Y624" s="1516"/>
      <c r="Z624" s="1516"/>
      <c r="AA624" s="1516"/>
      <c r="AB624" s="1516"/>
      <c r="AC624" s="1516"/>
      <c r="AD624" s="1516"/>
      <c r="AE624" s="1516"/>
      <c r="AF624" s="1516"/>
      <c r="AG624" s="1516"/>
      <c r="AH624" s="1516"/>
      <c r="AI624" s="1516"/>
      <c r="AJ624" s="1516"/>
      <c r="AK624" s="1516"/>
      <c r="AL624" s="1516"/>
      <c r="AM624" s="1516"/>
      <c r="AN624" s="1516"/>
      <c r="AO624" s="1519">
        <f t="shared" si="82"/>
        <v>0</v>
      </c>
      <c r="AP624" s="1519">
        <f t="shared" si="87"/>
        <v>0</v>
      </c>
      <c r="AQ624" s="1520" t="str">
        <f t="shared" si="83"/>
        <v/>
      </c>
      <c r="AR624" s="1519">
        <f t="shared" si="84"/>
        <v>0</v>
      </c>
      <c r="AS624" s="1519">
        <f t="shared" si="88"/>
        <v>0</v>
      </c>
      <c r="AT624" s="1520" t="str">
        <f t="shared" si="85"/>
        <v/>
      </c>
      <c r="AU624" s="1519">
        <f t="shared" si="89"/>
        <v>0</v>
      </c>
      <c r="AV624" s="1519">
        <f t="shared" si="90"/>
        <v>0</v>
      </c>
      <c r="AW624" s="1520" t="str">
        <f t="shared" si="86"/>
        <v/>
      </c>
      <c r="AX624" s="1521"/>
      <c r="BC624" s="417"/>
      <c r="BD624" s="417"/>
      <c r="BE624" s="417"/>
      <c r="BF624" s="417"/>
      <c r="BG624" s="417"/>
      <c r="BH624" s="417"/>
      <c r="BI624" s="417"/>
      <c r="BJ624" s="417"/>
    </row>
    <row r="625" spans="1:62" s="418" customFormat="1" ht="13.5" hidden="1" customHeight="1">
      <c r="A625" s="1504">
        <f>'F5 ESTUDIANTES PREVENCIÓN'!D618</f>
        <v>0</v>
      </c>
      <c r="B625" s="1504">
        <f>'F5 ESTUDIANTES PREVENCIÓN'!A618</f>
        <v>0</v>
      </c>
      <c r="C625" s="1511">
        <f>'F5 ESTUDIANTES PREVENCIÓN'!F618</f>
        <v>0</v>
      </c>
      <c r="D625" s="1512">
        <f>'F5 ESTUDIANTES PREVENCIÓN'!G618</f>
        <v>0</v>
      </c>
      <c r="E625" s="1504">
        <f>'F5 ESTUDIANTES PREVENCIÓN'!K618</f>
        <v>0</v>
      </c>
      <c r="F625" s="1504">
        <f>'F5 ESTUDIANTES PREVENCIÓN'!J618</f>
        <v>0</v>
      </c>
      <c r="G625" s="1513">
        <f>'F5 ESTUDIANTES PREVENCIÓN'!L618</f>
        <v>0</v>
      </c>
      <c r="H625" s="1504">
        <f>'F5 ESTUDIANTES PREVENCIÓN'!M618</f>
        <v>0</v>
      </c>
      <c r="I625" s="1514">
        <f>'F5 ESTUDIANTES PREVENCIÓN'!N618</f>
        <v>0</v>
      </c>
      <c r="J625" s="1514">
        <f>'F5 ESTUDIANTES PREVENCIÓN'!O618</f>
        <v>0</v>
      </c>
      <c r="K625" s="1514">
        <f>'F5 ESTUDIANTES PREVENCIÓN'!P618</f>
        <v>0</v>
      </c>
      <c r="L625" s="1515">
        <f>'F5 ESTUDIANTES PREVENCIÓN'!Q618</f>
        <v>0</v>
      </c>
      <c r="M625" s="1511">
        <f>'F5 ESTUDIANTES PREVENCIÓN'!R618</f>
        <v>0</v>
      </c>
      <c r="N625" s="1504">
        <f>'F5 ESTUDIANTES PREVENCIÓN'!T618</f>
        <v>0</v>
      </c>
      <c r="O625" s="1504">
        <f>'F5 ESTUDIANTES PREVENCIÓN'!U618</f>
        <v>0</v>
      </c>
      <c r="P625" s="1504">
        <f>'F5 ESTUDIANTES PREVENCIÓN'!V618</f>
        <v>0</v>
      </c>
      <c r="Q625" s="1504">
        <f>'F5 ESTUDIANTES PREVENCIÓN'!AU618</f>
        <v>0</v>
      </c>
      <c r="R625" s="1516"/>
      <c r="S625" s="1517"/>
      <c r="T625" s="1516"/>
      <c r="U625" s="1518"/>
      <c r="V625" s="1516"/>
      <c r="W625" s="1516"/>
      <c r="X625" s="1516"/>
      <c r="Y625" s="1516"/>
      <c r="Z625" s="1516"/>
      <c r="AA625" s="1516"/>
      <c r="AB625" s="1516"/>
      <c r="AC625" s="1516"/>
      <c r="AD625" s="1516"/>
      <c r="AE625" s="1516"/>
      <c r="AF625" s="1516"/>
      <c r="AG625" s="1516"/>
      <c r="AH625" s="1516"/>
      <c r="AI625" s="1516"/>
      <c r="AJ625" s="1516"/>
      <c r="AK625" s="1516"/>
      <c r="AL625" s="1516"/>
      <c r="AM625" s="1516"/>
      <c r="AN625" s="1516"/>
      <c r="AO625" s="1519">
        <f t="shared" si="82"/>
        <v>0</v>
      </c>
      <c r="AP625" s="1519">
        <f t="shared" si="87"/>
        <v>0</v>
      </c>
      <c r="AQ625" s="1520" t="str">
        <f t="shared" si="83"/>
        <v/>
      </c>
      <c r="AR625" s="1519">
        <f t="shared" si="84"/>
        <v>0</v>
      </c>
      <c r="AS625" s="1519">
        <f t="shared" si="88"/>
        <v>0</v>
      </c>
      <c r="AT625" s="1520" t="str">
        <f t="shared" si="85"/>
        <v/>
      </c>
      <c r="AU625" s="1519">
        <f t="shared" si="89"/>
        <v>0</v>
      </c>
      <c r="AV625" s="1519">
        <f t="shared" si="90"/>
        <v>0</v>
      </c>
      <c r="AW625" s="1520" t="str">
        <f t="shared" si="86"/>
        <v/>
      </c>
      <c r="AX625" s="1521"/>
      <c r="BC625" s="417"/>
      <c r="BD625" s="417"/>
      <c r="BE625" s="417"/>
      <c r="BF625" s="417"/>
      <c r="BG625" s="417"/>
      <c r="BH625" s="417"/>
      <c r="BI625" s="417"/>
      <c r="BJ625" s="417"/>
    </row>
    <row r="626" spans="1:62" s="418" customFormat="1" ht="13.5" hidden="1" customHeight="1">
      <c r="A626" s="1504">
        <f>'F5 ESTUDIANTES PREVENCIÓN'!D619</f>
        <v>0</v>
      </c>
      <c r="B626" s="1504">
        <f>'F5 ESTUDIANTES PREVENCIÓN'!A619</f>
        <v>0</v>
      </c>
      <c r="C626" s="1511">
        <f>'F5 ESTUDIANTES PREVENCIÓN'!F619</f>
        <v>0</v>
      </c>
      <c r="D626" s="1512">
        <f>'F5 ESTUDIANTES PREVENCIÓN'!G619</f>
        <v>0</v>
      </c>
      <c r="E626" s="1504">
        <f>'F5 ESTUDIANTES PREVENCIÓN'!K619</f>
        <v>0</v>
      </c>
      <c r="F626" s="1504">
        <f>'F5 ESTUDIANTES PREVENCIÓN'!J619</f>
        <v>0</v>
      </c>
      <c r="G626" s="1513">
        <f>'F5 ESTUDIANTES PREVENCIÓN'!L619</f>
        <v>0</v>
      </c>
      <c r="H626" s="1504">
        <f>'F5 ESTUDIANTES PREVENCIÓN'!M619</f>
        <v>0</v>
      </c>
      <c r="I626" s="1514">
        <f>'F5 ESTUDIANTES PREVENCIÓN'!N619</f>
        <v>0</v>
      </c>
      <c r="J626" s="1514">
        <f>'F5 ESTUDIANTES PREVENCIÓN'!O619</f>
        <v>0</v>
      </c>
      <c r="K626" s="1514">
        <f>'F5 ESTUDIANTES PREVENCIÓN'!P619</f>
        <v>0</v>
      </c>
      <c r="L626" s="1515">
        <f>'F5 ESTUDIANTES PREVENCIÓN'!Q619</f>
        <v>0</v>
      </c>
      <c r="M626" s="1511">
        <f>'F5 ESTUDIANTES PREVENCIÓN'!R619</f>
        <v>0</v>
      </c>
      <c r="N626" s="1504">
        <f>'F5 ESTUDIANTES PREVENCIÓN'!T619</f>
        <v>0</v>
      </c>
      <c r="O626" s="1504">
        <f>'F5 ESTUDIANTES PREVENCIÓN'!U619</f>
        <v>0</v>
      </c>
      <c r="P626" s="1504">
        <f>'F5 ESTUDIANTES PREVENCIÓN'!V619</f>
        <v>0</v>
      </c>
      <c r="Q626" s="1504">
        <f>'F5 ESTUDIANTES PREVENCIÓN'!AU619</f>
        <v>0</v>
      </c>
      <c r="R626" s="1516"/>
      <c r="S626" s="1517"/>
      <c r="T626" s="1516"/>
      <c r="U626" s="1518"/>
      <c r="V626" s="1516"/>
      <c r="W626" s="1516"/>
      <c r="X626" s="1516"/>
      <c r="Y626" s="1516"/>
      <c r="Z626" s="1516"/>
      <c r="AA626" s="1516"/>
      <c r="AB626" s="1516"/>
      <c r="AC626" s="1516"/>
      <c r="AD626" s="1516"/>
      <c r="AE626" s="1516"/>
      <c r="AF626" s="1516"/>
      <c r="AG626" s="1516"/>
      <c r="AH626" s="1516"/>
      <c r="AI626" s="1516"/>
      <c r="AJ626" s="1516"/>
      <c r="AK626" s="1516"/>
      <c r="AL626" s="1516"/>
      <c r="AM626" s="1516"/>
      <c r="AN626" s="1516"/>
      <c r="AO626" s="1519">
        <f t="shared" si="82"/>
        <v>0</v>
      </c>
      <c r="AP626" s="1519">
        <f t="shared" si="87"/>
        <v>0</v>
      </c>
      <c r="AQ626" s="1520" t="str">
        <f t="shared" si="83"/>
        <v/>
      </c>
      <c r="AR626" s="1519">
        <f t="shared" si="84"/>
        <v>0</v>
      </c>
      <c r="AS626" s="1519">
        <f t="shared" si="88"/>
        <v>0</v>
      </c>
      <c r="AT626" s="1520" t="str">
        <f t="shared" si="85"/>
        <v/>
      </c>
      <c r="AU626" s="1519">
        <f t="shared" si="89"/>
        <v>0</v>
      </c>
      <c r="AV626" s="1519">
        <f t="shared" si="90"/>
        <v>0</v>
      </c>
      <c r="AW626" s="1520" t="str">
        <f t="shared" si="86"/>
        <v/>
      </c>
      <c r="AX626" s="1521"/>
      <c r="BC626" s="417"/>
      <c r="BD626" s="417"/>
      <c r="BE626" s="417"/>
      <c r="BF626" s="417"/>
      <c r="BG626" s="417"/>
      <c r="BH626" s="417"/>
      <c r="BI626" s="417"/>
      <c r="BJ626" s="417"/>
    </row>
    <row r="627" spans="1:62" s="418" customFormat="1" ht="13.5" hidden="1" customHeight="1">
      <c r="A627" s="1504">
        <f>'F5 ESTUDIANTES PREVENCIÓN'!D620</f>
        <v>0</v>
      </c>
      <c r="B627" s="1504">
        <f>'F5 ESTUDIANTES PREVENCIÓN'!A620</f>
        <v>0</v>
      </c>
      <c r="C627" s="1511">
        <f>'F5 ESTUDIANTES PREVENCIÓN'!F620</f>
        <v>0</v>
      </c>
      <c r="D627" s="1512">
        <f>'F5 ESTUDIANTES PREVENCIÓN'!G620</f>
        <v>0</v>
      </c>
      <c r="E627" s="1504">
        <f>'F5 ESTUDIANTES PREVENCIÓN'!K620</f>
        <v>0</v>
      </c>
      <c r="F627" s="1504">
        <f>'F5 ESTUDIANTES PREVENCIÓN'!J620</f>
        <v>0</v>
      </c>
      <c r="G627" s="1513">
        <f>'F5 ESTUDIANTES PREVENCIÓN'!L620</f>
        <v>0</v>
      </c>
      <c r="H627" s="1504">
        <f>'F5 ESTUDIANTES PREVENCIÓN'!M620</f>
        <v>0</v>
      </c>
      <c r="I627" s="1514">
        <f>'F5 ESTUDIANTES PREVENCIÓN'!N620</f>
        <v>0</v>
      </c>
      <c r="J627" s="1514">
        <f>'F5 ESTUDIANTES PREVENCIÓN'!O620</f>
        <v>0</v>
      </c>
      <c r="K627" s="1514">
        <f>'F5 ESTUDIANTES PREVENCIÓN'!P620</f>
        <v>0</v>
      </c>
      <c r="L627" s="1515">
        <f>'F5 ESTUDIANTES PREVENCIÓN'!Q620</f>
        <v>0</v>
      </c>
      <c r="M627" s="1511">
        <f>'F5 ESTUDIANTES PREVENCIÓN'!R620</f>
        <v>0</v>
      </c>
      <c r="N627" s="1504">
        <f>'F5 ESTUDIANTES PREVENCIÓN'!T620</f>
        <v>0</v>
      </c>
      <c r="O627" s="1504">
        <f>'F5 ESTUDIANTES PREVENCIÓN'!U620</f>
        <v>0</v>
      </c>
      <c r="P627" s="1504">
        <f>'F5 ESTUDIANTES PREVENCIÓN'!V620</f>
        <v>0</v>
      </c>
      <c r="Q627" s="1504">
        <f>'F5 ESTUDIANTES PREVENCIÓN'!AU620</f>
        <v>0</v>
      </c>
      <c r="R627" s="1516"/>
      <c r="S627" s="1517"/>
      <c r="T627" s="1516"/>
      <c r="U627" s="1518"/>
      <c r="V627" s="1516"/>
      <c r="W627" s="1516"/>
      <c r="X627" s="1516"/>
      <c r="Y627" s="1516"/>
      <c r="Z627" s="1516"/>
      <c r="AA627" s="1516"/>
      <c r="AB627" s="1516"/>
      <c r="AC627" s="1516"/>
      <c r="AD627" s="1516"/>
      <c r="AE627" s="1516"/>
      <c r="AF627" s="1516"/>
      <c r="AG627" s="1516"/>
      <c r="AH627" s="1516"/>
      <c r="AI627" s="1516"/>
      <c r="AJ627" s="1516"/>
      <c r="AK627" s="1516"/>
      <c r="AL627" s="1516"/>
      <c r="AM627" s="1516"/>
      <c r="AN627" s="1516"/>
      <c r="AO627" s="1519">
        <f t="shared" si="82"/>
        <v>0</v>
      </c>
      <c r="AP627" s="1519">
        <f t="shared" si="87"/>
        <v>0</v>
      </c>
      <c r="AQ627" s="1520" t="str">
        <f t="shared" si="83"/>
        <v/>
      </c>
      <c r="AR627" s="1519">
        <f t="shared" si="84"/>
        <v>0</v>
      </c>
      <c r="AS627" s="1519">
        <f t="shared" si="88"/>
        <v>0</v>
      </c>
      <c r="AT627" s="1520" t="str">
        <f t="shared" si="85"/>
        <v/>
      </c>
      <c r="AU627" s="1519">
        <f t="shared" si="89"/>
        <v>0</v>
      </c>
      <c r="AV627" s="1519">
        <f t="shared" si="90"/>
        <v>0</v>
      </c>
      <c r="AW627" s="1520" t="str">
        <f t="shared" si="86"/>
        <v/>
      </c>
      <c r="AX627" s="1521"/>
      <c r="BC627" s="417"/>
      <c r="BD627" s="417"/>
      <c r="BE627" s="417"/>
      <c r="BF627" s="417"/>
      <c r="BG627" s="417"/>
      <c r="BH627" s="417"/>
      <c r="BI627" s="417"/>
      <c r="BJ627" s="417"/>
    </row>
    <row r="628" spans="1:62" s="418" customFormat="1" ht="13.5" hidden="1" customHeight="1">
      <c r="A628" s="1504">
        <f>'F5 ESTUDIANTES PREVENCIÓN'!D621</f>
        <v>0</v>
      </c>
      <c r="B628" s="1504">
        <f>'F5 ESTUDIANTES PREVENCIÓN'!A621</f>
        <v>0</v>
      </c>
      <c r="C628" s="1511">
        <f>'F5 ESTUDIANTES PREVENCIÓN'!F621</f>
        <v>0</v>
      </c>
      <c r="D628" s="1512">
        <f>'F5 ESTUDIANTES PREVENCIÓN'!G621</f>
        <v>0</v>
      </c>
      <c r="E628" s="1504">
        <f>'F5 ESTUDIANTES PREVENCIÓN'!K621</f>
        <v>0</v>
      </c>
      <c r="F628" s="1504">
        <f>'F5 ESTUDIANTES PREVENCIÓN'!J621</f>
        <v>0</v>
      </c>
      <c r="G628" s="1513">
        <f>'F5 ESTUDIANTES PREVENCIÓN'!L621</f>
        <v>0</v>
      </c>
      <c r="H628" s="1504">
        <f>'F5 ESTUDIANTES PREVENCIÓN'!M621</f>
        <v>0</v>
      </c>
      <c r="I628" s="1514">
        <f>'F5 ESTUDIANTES PREVENCIÓN'!N621</f>
        <v>0</v>
      </c>
      <c r="J628" s="1514">
        <f>'F5 ESTUDIANTES PREVENCIÓN'!O621</f>
        <v>0</v>
      </c>
      <c r="K628" s="1514">
        <f>'F5 ESTUDIANTES PREVENCIÓN'!P621</f>
        <v>0</v>
      </c>
      <c r="L628" s="1515">
        <f>'F5 ESTUDIANTES PREVENCIÓN'!Q621</f>
        <v>0</v>
      </c>
      <c r="M628" s="1511">
        <f>'F5 ESTUDIANTES PREVENCIÓN'!R621</f>
        <v>0</v>
      </c>
      <c r="N628" s="1504">
        <f>'F5 ESTUDIANTES PREVENCIÓN'!T621</f>
        <v>0</v>
      </c>
      <c r="O628" s="1504">
        <f>'F5 ESTUDIANTES PREVENCIÓN'!U621</f>
        <v>0</v>
      </c>
      <c r="P628" s="1504">
        <f>'F5 ESTUDIANTES PREVENCIÓN'!V621</f>
        <v>0</v>
      </c>
      <c r="Q628" s="1504">
        <f>'F5 ESTUDIANTES PREVENCIÓN'!AU621</f>
        <v>0</v>
      </c>
      <c r="R628" s="1516"/>
      <c r="S628" s="1517"/>
      <c r="T628" s="1516"/>
      <c r="U628" s="1518"/>
      <c r="V628" s="1516"/>
      <c r="W628" s="1516"/>
      <c r="X628" s="1516"/>
      <c r="Y628" s="1516"/>
      <c r="Z628" s="1516"/>
      <c r="AA628" s="1516"/>
      <c r="AB628" s="1516"/>
      <c r="AC628" s="1516"/>
      <c r="AD628" s="1516"/>
      <c r="AE628" s="1516"/>
      <c r="AF628" s="1516"/>
      <c r="AG628" s="1516"/>
      <c r="AH628" s="1516"/>
      <c r="AI628" s="1516"/>
      <c r="AJ628" s="1516"/>
      <c r="AK628" s="1516"/>
      <c r="AL628" s="1516"/>
      <c r="AM628" s="1516"/>
      <c r="AN628" s="1516"/>
      <c r="AO628" s="1519">
        <f t="shared" si="82"/>
        <v>0</v>
      </c>
      <c r="AP628" s="1519">
        <f t="shared" si="87"/>
        <v>0</v>
      </c>
      <c r="AQ628" s="1520" t="str">
        <f t="shared" si="83"/>
        <v/>
      </c>
      <c r="AR628" s="1519">
        <f t="shared" si="84"/>
        <v>0</v>
      </c>
      <c r="AS628" s="1519">
        <f t="shared" si="88"/>
        <v>0</v>
      </c>
      <c r="AT628" s="1520" t="str">
        <f t="shared" si="85"/>
        <v/>
      </c>
      <c r="AU628" s="1519">
        <f t="shared" si="89"/>
        <v>0</v>
      </c>
      <c r="AV628" s="1519">
        <f t="shared" si="90"/>
        <v>0</v>
      </c>
      <c r="AW628" s="1520" t="str">
        <f t="shared" si="86"/>
        <v/>
      </c>
      <c r="AX628" s="1521"/>
      <c r="BC628" s="417"/>
      <c r="BD628" s="417"/>
      <c r="BE628" s="417"/>
      <c r="BF628" s="417"/>
      <c r="BG628" s="417"/>
      <c r="BH628" s="417"/>
      <c r="BI628" s="417"/>
      <c r="BJ628" s="417"/>
    </row>
    <row r="629" spans="1:62" s="418" customFormat="1" ht="13.5" hidden="1" customHeight="1">
      <c r="A629" s="1504">
        <f>'F5 ESTUDIANTES PREVENCIÓN'!D622</f>
        <v>0</v>
      </c>
      <c r="B629" s="1504">
        <f>'F5 ESTUDIANTES PREVENCIÓN'!A622</f>
        <v>0</v>
      </c>
      <c r="C629" s="1511">
        <f>'F5 ESTUDIANTES PREVENCIÓN'!F622</f>
        <v>0</v>
      </c>
      <c r="D629" s="1512">
        <f>'F5 ESTUDIANTES PREVENCIÓN'!G622</f>
        <v>0</v>
      </c>
      <c r="E629" s="1504">
        <f>'F5 ESTUDIANTES PREVENCIÓN'!K622</f>
        <v>0</v>
      </c>
      <c r="F629" s="1504">
        <f>'F5 ESTUDIANTES PREVENCIÓN'!J622</f>
        <v>0</v>
      </c>
      <c r="G629" s="1513">
        <f>'F5 ESTUDIANTES PREVENCIÓN'!L622</f>
        <v>0</v>
      </c>
      <c r="H629" s="1504">
        <f>'F5 ESTUDIANTES PREVENCIÓN'!M622</f>
        <v>0</v>
      </c>
      <c r="I629" s="1514">
        <f>'F5 ESTUDIANTES PREVENCIÓN'!N622</f>
        <v>0</v>
      </c>
      <c r="J629" s="1514">
        <f>'F5 ESTUDIANTES PREVENCIÓN'!O622</f>
        <v>0</v>
      </c>
      <c r="K629" s="1514">
        <f>'F5 ESTUDIANTES PREVENCIÓN'!P622</f>
        <v>0</v>
      </c>
      <c r="L629" s="1515">
        <f>'F5 ESTUDIANTES PREVENCIÓN'!Q622</f>
        <v>0</v>
      </c>
      <c r="M629" s="1511">
        <f>'F5 ESTUDIANTES PREVENCIÓN'!R622</f>
        <v>0</v>
      </c>
      <c r="N629" s="1504">
        <f>'F5 ESTUDIANTES PREVENCIÓN'!T622</f>
        <v>0</v>
      </c>
      <c r="O629" s="1504">
        <f>'F5 ESTUDIANTES PREVENCIÓN'!U622</f>
        <v>0</v>
      </c>
      <c r="P629" s="1504">
        <f>'F5 ESTUDIANTES PREVENCIÓN'!V622</f>
        <v>0</v>
      </c>
      <c r="Q629" s="1504">
        <f>'F5 ESTUDIANTES PREVENCIÓN'!AU622</f>
        <v>0</v>
      </c>
      <c r="R629" s="1516"/>
      <c r="S629" s="1517"/>
      <c r="T629" s="1516"/>
      <c r="U629" s="1518"/>
      <c r="V629" s="1516"/>
      <c r="W629" s="1516"/>
      <c r="X629" s="1516"/>
      <c r="Y629" s="1516"/>
      <c r="Z629" s="1516"/>
      <c r="AA629" s="1516"/>
      <c r="AB629" s="1516"/>
      <c r="AC629" s="1516"/>
      <c r="AD629" s="1516"/>
      <c r="AE629" s="1516"/>
      <c r="AF629" s="1516"/>
      <c r="AG629" s="1516"/>
      <c r="AH629" s="1516"/>
      <c r="AI629" s="1516"/>
      <c r="AJ629" s="1516"/>
      <c r="AK629" s="1516"/>
      <c r="AL629" s="1516"/>
      <c r="AM629" s="1516"/>
      <c r="AN629" s="1516"/>
      <c r="AO629" s="1519">
        <f t="shared" si="82"/>
        <v>0</v>
      </c>
      <c r="AP629" s="1519">
        <f t="shared" si="87"/>
        <v>0</v>
      </c>
      <c r="AQ629" s="1520" t="str">
        <f t="shared" si="83"/>
        <v/>
      </c>
      <c r="AR629" s="1519">
        <f t="shared" si="84"/>
        <v>0</v>
      </c>
      <c r="AS629" s="1519">
        <f t="shared" si="88"/>
        <v>0</v>
      </c>
      <c r="AT629" s="1520" t="str">
        <f t="shared" si="85"/>
        <v/>
      </c>
      <c r="AU629" s="1519">
        <f t="shared" si="89"/>
        <v>0</v>
      </c>
      <c r="AV629" s="1519">
        <f t="shared" si="90"/>
        <v>0</v>
      </c>
      <c r="AW629" s="1520" t="str">
        <f t="shared" si="86"/>
        <v/>
      </c>
      <c r="AX629" s="1521"/>
      <c r="BC629" s="417"/>
      <c r="BD629" s="417"/>
      <c r="BE629" s="417"/>
      <c r="BF629" s="417"/>
      <c r="BG629" s="417"/>
      <c r="BH629" s="417"/>
      <c r="BI629" s="417"/>
      <c r="BJ629" s="417"/>
    </row>
    <row r="630" spans="1:62" s="418" customFormat="1" ht="13.5" hidden="1" customHeight="1">
      <c r="A630" s="1504">
        <f>'F5 ESTUDIANTES PREVENCIÓN'!D623</f>
        <v>0</v>
      </c>
      <c r="B630" s="1504">
        <f>'F5 ESTUDIANTES PREVENCIÓN'!A623</f>
        <v>0</v>
      </c>
      <c r="C630" s="1511">
        <f>'F5 ESTUDIANTES PREVENCIÓN'!F623</f>
        <v>0</v>
      </c>
      <c r="D630" s="1512">
        <f>'F5 ESTUDIANTES PREVENCIÓN'!G623</f>
        <v>0</v>
      </c>
      <c r="E630" s="1504">
        <f>'F5 ESTUDIANTES PREVENCIÓN'!K623</f>
        <v>0</v>
      </c>
      <c r="F630" s="1504">
        <f>'F5 ESTUDIANTES PREVENCIÓN'!J623</f>
        <v>0</v>
      </c>
      <c r="G630" s="1513">
        <f>'F5 ESTUDIANTES PREVENCIÓN'!L623</f>
        <v>0</v>
      </c>
      <c r="H630" s="1504">
        <f>'F5 ESTUDIANTES PREVENCIÓN'!M623</f>
        <v>0</v>
      </c>
      <c r="I630" s="1514">
        <f>'F5 ESTUDIANTES PREVENCIÓN'!N623</f>
        <v>0</v>
      </c>
      <c r="J630" s="1514">
        <f>'F5 ESTUDIANTES PREVENCIÓN'!O623</f>
        <v>0</v>
      </c>
      <c r="K630" s="1514">
        <f>'F5 ESTUDIANTES PREVENCIÓN'!P623</f>
        <v>0</v>
      </c>
      <c r="L630" s="1515">
        <f>'F5 ESTUDIANTES PREVENCIÓN'!Q623</f>
        <v>0</v>
      </c>
      <c r="M630" s="1511">
        <f>'F5 ESTUDIANTES PREVENCIÓN'!R623</f>
        <v>0</v>
      </c>
      <c r="N630" s="1504">
        <f>'F5 ESTUDIANTES PREVENCIÓN'!T623</f>
        <v>0</v>
      </c>
      <c r="O630" s="1504">
        <f>'F5 ESTUDIANTES PREVENCIÓN'!U623</f>
        <v>0</v>
      </c>
      <c r="P630" s="1504">
        <f>'F5 ESTUDIANTES PREVENCIÓN'!V623</f>
        <v>0</v>
      </c>
      <c r="Q630" s="1504">
        <f>'F5 ESTUDIANTES PREVENCIÓN'!AU623</f>
        <v>0</v>
      </c>
      <c r="R630" s="1516"/>
      <c r="S630" s="1517"/>
      <c r="T630" s="1516"/>
      <c r="U630" s="1518"/>
      <c r="V630" s="1516"/>
      <c r="W630" s="1516"/>
      <c r="X630" s="1516"/>
      <c r="Y630" s="1516"/>
      <c r="Z630" s="1516"/>
      <c r="AA630" s="1516"/>
      <c r="AB630" s="1516"/>
      <c r="AC630" s="1516"/>
      <c r="AD630" s="1516"/>
      <c r="AE630" s="1516"/>
      <c r="AF630" s="1516"/>
      <c r="AG630" s="1516"/>
      <c r="AH630" s="1516"/>
      <c r="AI630" s="1516"/>
      <c r="AJ630" s="1516"/>
      <c r="AK630" s="1516"/>
      <c r="AL630" s="1516"/>
      <c r="AM630" s="1516"/>
      <c r="AN630" s="1516"/>
      <c r="AO630" s="1519">
        <f t="shared" si="82"/>
        <v>0</v>
      </c>
      <c r="AP630" s="1519">
        <f t="shared" si="87"/>
        <v>0</v>
      </c>
      <c r="AQ630" s="1520" t="str">
        <f t="shared" si="83"/>
        <v/>
      </c>
      <c r="AR630" s="1519">
        <f t="shared" si="84"/>
        <v>0</v>
      </c>
      <c r="AS630" s="1519">
        <f t="shared" si="88"/>
        <v>0</v>
      </c>
      <c r="AT630" s="1520" t="str">
        <f t="shared" si="85"/>
        <v/>
      </c>
      <c r="AU630" s="1519">
        <f t="shared" si="89"/>
        <v>0</v>
      </c>
      <c r="AV630" s="1519">
        <f t="shared" si="90"/>
        <v>0</v>
      </c>
      <c r="AW630" s="1520" t="str">
        <f t="shared" si="86"/>
        <v/>
      </c>
      <c r="AX630" s="1521"/>
      <c r="BC630" s="417"/>
      <c r="BD630" s="417"/>
      <c r="BE630" s="417"/>
      <c r="BF630" s="417"/>
      <c r="BG630" s="417"/>
      <c r="BH630" s="417"/>
      <c r="BI630" s="417"/>
      <c r="BJ630" s="417"/>
    </row>
    <row r="631" spans="1:62" s="418" customFormat="1" ht="13.5" hidden="1" customHeight="1">
      <c r="A631" s="1504">
        <f>'F5 ESTUDIANTES PREVENCIÓN'!D624</f>
        <v>0</v>
      </c>
      <c r="B631" s="1504">
        <f>'F5 ESTUDIANTES PREVENCIÓN'!A624</f>
        <v>0</v>
      </c>
      <c r="C631" s="1511">
        <f>'F5 ESTUDIANTES PREVENCIÓN'!F624</f>
        <v>0</v>
      </c>
      <c r="D631" s="1512">
        <f>'F5 ESTUDIANTES PREVENCIÓN'!G624</f>
        <v>0</v>
      </c>
      <c r="E631" s="1504">
        <f>'F5 ESTUDIANTES PREVENCIÓN'!K624</f>
        <v>0</v>
      </c>
      <c r="F631" s="1504">
        <f>'F5 ESTUDIANTES PREVENCIÓN'!J624</f>
        <v>0</v>
      </c>
      <c r="G631" s="1513">
        <f>'F5 ESTUDIANTES PREVENCIÓN'!L624</f>
        <v>0</v>
      </c>
      <c r="H631" s="1504">
        <f>'F5 ESTUDIANTES PREVENCIÓN'!M624</f>
        <v>0</v>
      </c>
      <c r="I631" s="1514">
        <f>'F5 ESTUDIANTES PREVENCIÓN'!N624</f>
        <v>0</v>
      </c>
      <c r="J631" s="1514">
        <f>'F5 ESTUDIANTES PREVENCIÓN'!O624</f>
        <v>0</v>
      </c>
      <c r="K631" s="1514">
        <f>'F5 ESTUDIANTES PREVENCIÓN'!P624</f>
        <v>0</v>
      </c>
      <c r="L631" s="1515">
        <f>'F5 ESTUDIANTES PREVENCIÓN'!Q624</f>
        <v>0</v>
      </c>
      <c r="M631" s="1511">
        <f>'F5 ESTUDIANTES PREVENCIÓN'!R624</f>
        <v>0</v>
      </c>
      <c r="N631" s="1504">
        <f>'F5 ESTUDIANTES PREVENCIÓN'!T624</f>
        <v>0</v>
      </c>
      <c r="O631" s="1504">
        <f>'F5 ESTUDIANTES PREVENCIÓN'!U624</f>
        <v>0</v>
      </c>
      <c r="P631" s="1504">
        <f>'F5 ESTUDIANTES PREVENCIÓN'!V624</f>
        <v>0</v>
      </c>
      <c r="Q631" s="1504">
        <f>'F5 ESTUDIANTES PREVENCIÓN'!AU624</f>
        <v>0</v>
      </c>
      <c r="R631" s="1516"/>
      <c r="S631" s="1517"/>
      <c r="T631" s="1516"/>
      <c r="U631" s="1518"/>
      <c r="V631" s="1516"/>
      <c r="W631" s="1516"/>
      <c r="X631" s="1516"/>
      <c r="Y631" s="1516"/>
      <c r="Z631" s="1516"/>
      <c r="AA631" s="1516"/>
      <c r="AB631" s="1516"/>
      <c r="AC631" s="1516"/>
      <c r="AD631" s="1516"/>
      <c r="AE631" s="1516"/>
      <c r="AF631" s="1516"/>
      <c r="AG631" s="1516"/>
      <c r="AH631" s="1516"/>
      <c r="AI631" s="1516"/>
      <c r="AJ631" s="1516"/>
      <c r="AK631" s="1516"/>
      <c r="AL631" s="1516"/>
      <c r="AM631" s="1516"/>
      <c r="AN631" s="1516"/>
      <c r="AO631" s="1519">
        <f t="shared" si="82"/>
        <v>0</v>
      </c>
      <c r="AP631" s="1519">
        <f t="shared" si="87"/>
        <v>0</v>
      </c>
      <c r="AQ631" s="1520" t="str">
        <f t="shared" si="83"/>
        <v/>
      </c>
      <c r="AR631" s="1519">
        <f t="shared" si="84"/>
        <v>0</v>
      </c>
      <c r="AS631" s="1519">
        <f t="shared" si="88"/>
        <v>0</v>
      </c>
      <c r="AT631" s="1520" t="str">
        <f t="shared" si="85"/>
        <v/>
      </c>
      <c r="AU631" s="1519">
        <f t="shared" si="89"/>
        <v>0</v>
      </c>
      <c r="AV631" s="1519">
        <f t="shared" si="90"/>
        <v>0</v>
      </c>
      <c r="AW631" s="1520" t="str">
        <f t="shared" si="86"/>
        <v/>
      </c>
      <c r="AX631" s="1521"/>
      <c r="BC631" s="417"/>
      <c r="BD631" s="417"/>
      <c r="BE631" s="417"/>
      <c r="BF631" s="417"/>
      <c r="BG631" s="417"/>
      <c r="BH631" s="417"/>
      <c r="BI631" s="417"/>
      <c r="BJ631" s="417"/>
    </row>
    <row r="632" spans="1:62" s="418" customFormat="1" ht="13.5" hidden="1" customHeight="1">
      <c r="A632" s="1504">
        <f>'F5 ESTUDIANTES PREVENCIÓN'!D625</f>
        <v>0</v>
      </c>
      <c r="B632" s="1504">
        <f>'F5 ESTUDIANTES PREVENCIÓN'!A625</f>
        <v>0</v>
      </c>
      <c r="C632" s="1511">
        <f>'F5 ESTUDIANTES PREVENCIÓN'!F625</f>
        <v>0</v>
      </c>
      <c r="D632" s="1512">
        <f>'F5 ESTUDIANTES PREVENCIÓN'!G625</f>
        <v>0</v>
      </c>
      <c r="E632" s="1504">
        <f>'F5 ESTUDIANTES PREVENCIÓN'!K625</f>
        <v>0</v>
      </c>
      <c r="F632" s="1504">
        <f>'F5 ESTUDIANTES PREVENCIÓN'!J625</f>
        <v>0</v>
      </c>
      <c r="G632" s="1513">
        <f>'F5 ESTUDIANTES PREVENCIÓN'!L625</f>
        <v>0</v>
      </c>
      <c r="H632" s="1504">
        <f>'F5 ESTUDIANTES PREVENCIÓN'!M625</f>
        <v>0</v>
      </c>
      <c r="I632" s="1514">
        <f>'F5 ESTUDIANTES PREVENCIÓN'!N625</f>
        <v>0</v>
      </c>
      <c r="J632" s="1514">
        <f>'F5 ESTUDIANTES PREVENCIÓN'!O625</f>
        <v>0</v>
      </c>
      <c r="K632" s="1514">
        <f>'F5 ESTUDIANTES PREVENCIÓN'!P625</f>
        <v>0</v>
      </c>
      <c r="L632" s="1515">
        <f>'F5 ESTUDIANTES PREVENCIÓN'!Q625</f>
        <v>0</v>
      </c>
      <c r="M632" s="1511">
        <f>'F5 ESTUDIANTES PREVENCIÓN'!R625</f>
        <v>0</v>
      </c>
      <c r="N632" s="1504">
        <f>'F5 ESTUDIANTES PREVENCIÓN'!T625</f>
        <v>0</v>
      </c>
      <c r="O632" s="1504">
        <f>'F5 ESTUDIANTES PREVENCIÓN'!U625</f>
        <v>0</v>
      </c>
      <c r="P632" s="1504">
        <f>'F5 ESTUDIANTES PREVENCIÓN'!V625</f>
        <v>0</v>
      </c>
      <c r="Q632" s="1504">
        <f>'F5 ESTUDIANTES PREVENCIÓN'!AU625</f>
        <v>0</v>
      </c>
      <c r="R632" s="1516"/>
      <c r="S632" s="1517"/>
      <c r="T632" s="1516"/>
      <c r="U632" s="1518"/>
      <c r="V632" s="1516"/>
      <c r="W632" s="1516"/>
      <c r="X632" s="1516"/>
      <c r="Y632" s="1516"/>
      <c r="Z632" s="1516"/>
      <c r="AA632" s="1516"/>
      <c r="AB632" s="1516"/>
      <c r="AC632" s="1516"/>
      <c r="AD632" s="1516"/>
      <c r="AE632" s="1516"/>
      <c r="AF632" s="1516"/>
      <c r="AG632" s="1516"/>
      <c r="AH632" s="1516"/>
      <c r="AI632" s="1516"/>
      <c r="AJ632" s="1516"/>
      <c r="AK632" s="1516"/>
      <c r="AL632" s="1516"/>
      <c r="AM632" s="1516"/>
      <c r="AN632" s="1516"/>
      <c r="AO632" s="1519">
        <f t="shared" si="82"/>
        <v>0</v>
      </c>
      <c r="AP632" s="1519">
        <f t="shared" si="87"/>
        <v>0</v>
      </c>
      <c r="AQ632" s="1520" t="str">
        <f t="shared" si="83"/>
        <v/>
      </c>
      <c r="AR632" s="1519">
        <f t="shared" si="84"/>
        <v>0</v>
      </c>
      <c r="AS632" s="1519">
        <f t="shared" si="88"/>
        <v>0</v>
      </c>
      <c r="AT632" s="1520" t="str">
        <f t="shared" si="85"/>
        <v/>
      </c>
      <c r="AU632" s="1519">
        <f t="shared" si="89"/>
        <v>0</v>
      </c>
      <c r="AV632" s="1519">
        <f t="shared" si="90"/>
        <v>0</v>
      </c>
      <c r="AW632" s="1520" t="str">
        <f t="shared" si="86"/>
        <v/>
      </c>
      <c r="AX632" s="1521"/>
      <c r="BC632" s="417"/>
      <c r="BD632" s="417"/>
      <c r="BE632" s="417"/>
      <c r="BF632" s="417"/>
      <c r="BG632" s="417"/>
      <c r="BH632" s="417"/>
      <c r="BI632" s="417"/>
      <c r="BJ632" s="417"/>
    </row>
    <row r="633" spans="1:62" s="418" customFormat="1" ht="13.5" hidden="1" customHeight="1">
      <c r="A633" s="1504">
        <f>'F5 ESTUDIANTES PREVENCIÓN'!D626</f>
        <v>0</v>
      </c>
      <c r="B633" s="1504">
        <f>'F5 ESTUDIANTES PREVENCIÓN'!A626</f>
        <v>0</v>
      </c>
      <c r="C633" s="1511">
        <f>'F5 ESTUDIANTES PREVENCIÓN'!F626</f>
        <v>0</v>
      </c>
      <c r="D633" s="1512">
        <f>'F5 ESTUDIANTES PREVENCIÓN'!G626</f>
        <v>0</v>
      </c>
      <c r="E633" s="1504">
        <f>'F5 ESTUDIANTES PREVENCIÓN'!K626</f>
        <v>0</v>
      </c>
      <c r="F633" s="1504">
        <f>'F5 ESTUDIANTES PREVENCIÓN'!J626</f>
        <v>0</v>
      </c>
      <c r="G633" s="1513">
        <f>'F5 ESTUDIANTES PREVENCIÓN'!L626</f>
        <v>0</v>
      </c>
      <c r="H633" s="1504">
        <f>'F5 ESTUDIANTES PREVENCIÓN'!M626</f>
        <v>0</v>
      </c>
      <c r="I633" s="1514">
        <f>'F5 ESTUDIANTES PREVENCIÓN'!N626</f>
        <v>0</v>
      </c>
      <c r="J633" s="1514">
        <f>'F5 ESTUDIANTES PREVENCIÓN'!O626</f>
        <v>0</v>
      </c>
      <c r="K633" s="1514">
        <f>'F5 ESTUDIANTES PREVENCIÓN'!P626</f>
        <v>0</v>
      </c>
      <c r="L633" s="1515">
        <f>'F5 ESTUDIANTES PREVENCIÓN'!Q626</f>
        <v>0</v>
      </c>
      <c r="M633" s="1511">
        <f>'F5 ESTUDIANTES PREVENCIÓN'!R626</f>
        <v>0</v>
      </c>
      <c r="N633" s="1504">
        <f>'F5 ESTUDIANTES PREVENCIÓN'!T626</f>
        <v>0</v>
      </c>
      <c r="O633" s="1504">
        <f>'F5 ESTUDIANTES PREVENCIÓN'!U626</f>
        <v>0</v>
      </c>
      <c r="P633" s="1504">
        <f>'F5 ESTUDIANTES PREVENCIÓN'!V626</f>
        <v>0</v>
      </c>
      <c r="Q633" s="1504">
        <f>'F5 ESTUDIANTES PREVENCIÓN'!AU626</f>
        <v>0</v>
      </c>
      <c r="R633" s="1516"/>
      <c r="S633" s="1517"/>
      <c r="T633" s="1516"/>
      <c r="U633" s="1518"/>
      <c r="V633" s="1516"/>
      <c r="W633" s="1516"/>
      <c r="X633" s="1516"/>
      <c r="Y633" s="1516"/>
      <c r="Z633" s="1516"/>
      <c r="AA633" s="1516"/>
      <c r="AB633" s="1516"/>
      <c r="AC633" s="1516"/>
      <c r="AD633" s="1516"/>
      <c r="AE633" s="1516"/>
      <c r="AF633" s="1516"/>
      <c r="AG633" s="1516"/>
      <c r="AH633" s="1516"/>
      <c r="AI633" s="1516"/>
      <c r="AJ633" s="1516"/>
      <c r="AK633" s="1516"/>
      <c r="AL633" s="1516"/>
      <c r="AM633" s="1516"/>
      <c r="AN633" s="1516"/>
      <c r="AO633" s="1519">
        <f t="shared" si="82"/>
        <v>0</v>
      </c>
      <c r="AP633" s="1519">
        <f t="shared" si="87"/>
        <v>0</v>
      </c>
      <c r="AQ633" s="1520" t="str">
        <f t="shared" si="83"/>
        <v/>
      </c>
      <c r="AR633" s="1519">
        <f t="shared" si="84"/>
        <v>0</v>
      </c>
      <c r="AS633" s="1519">
        <f t="shared" si="88"/>
        <v>0</v>
      </c>
      <c r="AT633" s="1520" t="str">
        <f t="shared" si="85"/>
        <v/>
      </c>
      <c r="AU633" s="1519">
        <f t="shared" si="89"/>
        <v>0</v>
      </c>
      <c r="AV633" s="1519">
        <f t="shared" si="90"/>
        <v>0</v>
      </c>
      <c r="AW633" s="1520" t="str">
        <f t="shared" si="86"/>
        <v/>
      </c>
      <c r="AX633" s="1521"/>
      <c r="BC633" s="417"/>
      <c r="BD633" s="417"/>
      <c r="BE633" s="417"/>
      <c r="BF633" s="417"/>
      <c r="BG633" s="417"/>
      <c r="BH633" s="417"/>
      <c r="BI633" s="417"/>
      <c r="BJ633" s="417"/>
    </row>
    <row r="634" spans="1:62" s="418" customFormat="1" ht="13.5" hidden="1" customHeight="1">
      <c r="A634" s="1504">
        <f>'F5 ESTUDIANTES PREVENCIÓN'!D627</f>
        <v>0</v>
      </c>
      <c r="B634" s="1504">
        <f>'F5 ESTUDIANTES PREVENCIÓN'!A627</f>
        <v>0</v>
      </c>
      <c r="C634" s="1511">
        <f>'F5 ESTUDIANTES PREVENCIÓN'!F627</f>
        <v>0</v>
      </c>
      <c r="D634" s="1512">
        <f>'F5 ESTUDIANTES PREVENCIÓN'!G627</f>
        <v>0</v>
      </c>
      <c r="E634" s="1504">
        <f>'F5 ESTUDIANTES PREVENCIÓN'!K627</f>
        <v>0</v>
      </c>
      <c r="F634" s="1504">
        <f>'F5 ESTUDIANTES PREVENCIÓN'!J627</f>
        <v>0</v>
      </c>
      <c r="G634" s="1513">
        <f>'F5 ESTUDIANTES PREVENCIÓN'!L627</f>
        <v>0</v>
      </c>
      <c r="H634" s="1504">
        <f>'F5 ESTUDIANTES PREVENCIÓN'!M627</f>
        <v>0</v>
      </c>
      <c r="I634" s="1514">
        <f>'F5 ESTUDIANTES PREVENCIÓN'!N627</f>
        <v>0</v>
      </c>
      <c r="J634" s="1514">
        <f>'F5 ESTUDIANTES PREVENCIÓN'!O627</f>
        <v>0</v>
      </c>
      <c r="K634" s="1514">
        <f>'F5 ESTUDIANTES PREVENCIÓN'!P627</f>
        <v>0</v>
      </c>
      <c r="L634" s="1515">
        <f>'F5 ESTUDIANTES PREVENCIÓN'!Q627</f>
        <v>0</v>
      </c>
      <c r="M634" s="1511">
        <f>'F5 ESTUDIANTES PREVENCIÓN'!R627</f>
        <v>0</v>
      </c>
      <c r="N634" s="1504">
        <f>'F5 ESTUDIANTES PREVENCIÓN'!T627</f>
        <v>0</v>
      </c>
      <c r="O634" s="1504">
        <f>'F5 ESTUDIANTES PREVENCIÓN'!U627</f>
        <v>0</v>
      </c>
      <c r="P634" s="1504">
        <f>'F5 ESTUDIANTES PREVENCIÓN'!V627</f>
        <v>0</v>
      </c>
      <c r="Q634" s="1504">
        <f>'F5 ESTUDIANTES PREVENCIÓN'!AU627</f>
        <v>0</v>
      </c>
      <c r="R634" s="1516"/>
      <c r="S634" s="1517"/>
      <c r="T634" s="1516"/>
      <c r="U634" s="1518"/>
      <c r="V634" s="1516"/>
      <c r="W634" s="1516"/>
      <c r="X634" s="1516"/>
      <c r="Y634" s="1516"/>
      <c r="Z634" s="1516"/>
      <c r="AA634" s="1516"/>
      <c r="AB634" s="1516"/>
      <c r="AC634" s="1516"/>
      <c r="AD634" s="1516"/>
      <c r="AE634" s="1516"/>
      <c r="AF634" s="1516"/>
      <c r="AG634" s="1516"/>
      <c r="AH634" s="1516"/>
      <c r="AI634" s="1516"/>
      <c r="AJ634" s="1516"/>
      <c r="AK634" s="1516"/>
      <c r="AL634" s="1516"/>
      <c r="AM634" s="1516"/>
      <c r="AN634" s="1516"/>
      <c r="AO634" s="1519">
        <f t="shared" si="82"/>
        <v>0</v>
      </c>
      <c r="AP634" s="1519">
        <f t="shared" si="87"/>
        <v>0</v>
      </c>
      <c r="AQ634" s="1520" t="str">
        <f t="shared" si="83"/>
        <v/>
      </c>
      <c r="AR634" s="1519">
        <f t="shared" si="84"/>
        <v>0</v>
      </c>
      <c r="AS634" s="1519">
        <f t="shared" si="88"/>
        <v>0</v>
      </c>
      <c r="AT634" s="1520" t="str">
        <f t="shared" si="85"/>
        <v/>
      </c>
      <c r="AU634" s="1519">
        <f t="shared" si="89"/>
        <v>0</v>
      </c>
      <c r="AV634" s="1519">
        <f t="shared" si="90"/>
        <v>0</v>
      </c>
      <c r="AW634" s="1520" t="str">
        <f t="shared" si="86"/>
        <v/>
      </c>
      <c r="AX634" s="1521"/>
      <c r="BC634" s="417"/>
      <c r="BD634" s="417"/>
      <c r="BE634" s="417"/>
      <c r="BF634" s="417"/>
      <c r="BG634" s="417"/>
      <c r="BH634" s="417"/>
      <c r="BI634" s="417"/>
      <c r="BJ634" s="417"/>
    </row>
    <row r="635" spans="1:62" s="418" customFormat="1" ht="13.5" hidden="1" customHeight="1">
      <c r="A635" s="1504">
        <f>'F5 ESTUDIANTES PREVENCIÓN'!D628</f>
        <v>0</v>
      </c>
      <c r="B635" s="1504">
        <f>'F5 ESTUDIANTES PREVENCIÓN'!A628</f>
        <v>0</v>
      </c>
      <c r="C635" s="1511">
        <f>'F5 ESTUDIANTES PREVENCIÓN'!F628</f>
        <v>0</v>
      </c>
      <c r="D635" s="1512">
        <f>'F5 ESTUDIANTES PREVENCIÓN'!G628</f>
        <v>0</v>
      </c>
      <c r="E635" s="1504">
        <f>'F5 ESTUDIANTES PREVENCIÓN'!K628</f>
        <v>0</v>
      </c>
      <c r="F635" s="1504">
        <f>'F5 ESTUDIANTES PREVENCIÓN'!J628</f>
        <v>0</v>
      </c>
      <c r="G635" s="1513">
        <f>'F5 ESTUDIANTES PREVENCIÓN'!L628</f>
        <v>0</v>
      </c>
      <c r="H635" s="1504">
        <f>'F5 ESTUDIANTES PREVENCIÓN'!M628</f>
        <v>0</v>
      </c>
      <c r="I635" s="1514">
        <f>'F5 ESTUDIANTES PREVENCIÓN'!N628</f>
        <v>0</v>
      </c>
      <c r="J635" s="1514">
        <f>'F5 ESTUDIANTES PREVENCIÓN'!O628</f>
        <v>0</v>
      </c>
      <c r="K635" s="1514">
        <f>'F5 ESTUDIANTES PREVENCIÓN'!P628</f>
        <v>0</v>
      </c>
      <c r="L635" s="1515">
        <f>'F5 ESTUDIANTES PREVENCIÓN'!Q628</f>
        <v>0</v>
      </c>
      <c r="M635" s="1511">
        <f>'F5 ESTUDIANTES PREVENCIÓN'!R628</f>
        <v>0</v>
      </c>
      <c r="N635" s="1504">
        <f>'F5 ESTUDIANTES PREVENCIÓN'!T628</f>
        <v>0</v>
      </c>
      <c r="O635" s="1504">
        <f>'F5 ESTUDIANTES PREVENCIÓN'!U628</f>
        <v>0</v>
      </c>
      <c r="P635" s="1504">
        <f>'F5 ESTUDIANTES PREVENCIÓN'!V628</f>
        <v>0</v>
      </c>
      <c r="Q635" s="1504">
        <f>'F5 ESTUDIANTES PREVENCIÓN'!AU628</f>
        <v>0</v>
      </c>
      <c r="R635" s="1516"/>
      <c r="S635" s="1517"/>
      <c r="T635" s="1516"/>
      <c r="U635" s="1518"/>
      <c r="V635" s="1516"/>
      <c r="W635" s="1516"/>
      <c r="X635" s="1516"/>
      <c r="Y635" s="1516"/>
      <c r="Z635" s="1516"/>
      <c r="AA635" s="1516"/>
      <c r="AB635" s="1516"/>
      <c r="AC635" s="1516"/>
      <c r="AD635" s="1516"/>
      <c r="AE635" s="1516"/>
      <c r="AF635" s="1516"/>
      <c r="AG635" s="1516"/>
      <c r="AH635" s="1516"/>
      <c r="AI635" s="1516"/>
      <c r="AJ635" s="1516"/>
      <c r="AK635" s="1516"/>
      <c r="AL635" s="1516"/>
      <c r="AM635" s="1516"/>
      <c r="AN635" s="1516"/>
      <c r="AO635" s="1519">
        <f t="shared" si="82"/>
        <v>0</v>
      </c>
      <c r="AP635" s="1519">
        <f t="shared" si="87"/>
        <v>0</v>
      </c>
      <c r="AQ635" s="1520" t="str">
        <f t="shared" si="83"/>
        <v/>
      </c>
      <c r="AR635" s="1519">
        <f t="shared" si="84"/>
        <v>0</v>
      </c>
      <c r="AS635" s="1519">
        <f t="shared" si="88"/>
        <v>0</v>
      </c>
      <c r="AT635" s="1520" t="str">
        <f t="shared" si="85"/>
        <v/>
      </c>
      <c r="AU635" s="1519">
        <f t="shared" si="89"/>
        <v>0</v>
      </c>
      <c r="AV635" s="1519">
        <f t="shared" si="90"/>
        <v>0</v>
      </c>
      <c r="AW635" s="1520" t="str">
        <f t="shared" si="86"/>
        <v/>
      </c>
      <c r="AX635" s="1521"/>
      <c r="BC635" s="417"/>
      <c r="BD635" s="417"/>
      <c r="BE635" s="417"/>
      <c r="BF635" s="417"/>
      <c r="BG635" s="417"/>
      <c r="BH635" s="417"/>
      <c r="BI635" s="417"/>
      <c r="BJ635" s="417"/>
    </row>
    <row r="636" spans="1:62" s="418" customFormat="1" ht="13.5" hidden="1" customHeight="1">
      <c r="A636" s="1504">
        <f>'F5 ESTUDIANTES PREVENCIÓN'!D629</f>
        <v>0</v>
      </c>
      <c r="B636" s="1504">
        <f>'F5 ESTUDIANTES PREVENCIÓN'!A629</f>
        <v>0</v>
      </c>
      <c r="C636" s="1511">
        <f>'F5 ESTUDIANTES PREVENCIÓN'!F629</f>
        <v>0</v>
      </c>
      <c r="D636" s="1512">
        <f>'F5 ESTUDIANTES PREVENCIÓN'!G629</f>
        <v>0</v>
      </c>
      <c r="E636" s="1504">
        <f>'F5 ESTUDIANTES PREVENCIÓN'!K629</f>
        <v>0</v>
      </c>
      <c r="F636" s="1504">
        <f>'F5 ESTUDIANTES PREVENCIÓN'!J629</f>
        <v>0</v>
      </c>
      <c r="G636" s="1513">
        <f>'F5 ESTUDIANTES PREVENCIÓN'!L629</f>
        <v>0</v>
      </c>
      <c r="H636" s="1504">
        <f>'F5 ESTUDIANTES PREVENCIÓN'!M629</f>
        <v>0</v>
      </c>
      <c r="I636" s="1514">
        <f>'F5 ESTUDIANTES PREVENCIÓN'!N629</f>
        <v>0</v>
      </c>
      <c r="J636" s="1514">
        <f>'F5 ESTUDIANTES PREVENCIÓN'!O629</f>
        <v>0</v>
      </c>
      <c r="K636" s="1514">
        <f>'F5 ESTUDIANTES PREVENCIÓN'!P629</f>
        <v>0</v>
      </c>
      <c r="L636" s="1515">
        <f>'F5 ESTUDIANTES PREVENCIÓN'!Q629</f>
        <v>0</v>
      </c>
      <c r="M636" s="1511">
        <f>'F5 ESTUDIANTES PREVENCIÓN'!R629</f>
        <v>0</v>
      </c>
      <c r="N636" s="1504">
        <f>'F5 ESTUDIANTES PREVENCIÓN'!T629</f>
        <v>0</v>
      </c>
      <c r="O636" s="1504">
        <f>'F5 ESTUDIANTES PREVENCIÓN'!U629</f>
        <v>0</v>
      </c>
      <c r="P636" s="1504">
        <f>'F5 ESTUDIANTES PREVENCIÓN'!V629</f>
        <v>0</v>
      </c>
      <c r="Q636" s="1504">
        <f>'F5 ESTUDIANTES PREVENCIÓN'!AU629</f>
        <v>0</v>
      </c>
      <c r="R636" s="1516"/>
      <c r="S636" s="1517"/>
      <c r="T636" s="1516"/>
      <c r="U636" s="1518"/>
      <c r="V636" s="1516"/>
      <c r="W636" s="1516"/>
      <c r="X636" s="1516"/>
      <c r="Y636" s="1516"/>
      <c r="Z636" s="1516"/>
      <c r="AA636" s="1516"/>
      <c r="AB636" s="1516"/>
      <c r="AC636" s="1516"/>
      <c r="AD636" s="1516"/>
      <c r="AE636" s="1516"/>
      <c r="AF636" s="1516"/>
      <c r="AG636" s="1516"/>
      <c r="AH636" s="1516"/>
      <c r="AI636" s="1516"/>
      <c r="AJ636" s="1516"/>
      <c r="AK636" s="1516"/>
      <c r="AL636" s="1516"/>
      <c r="AM636" s="1516"/>
      <c r="AN636" s="1516"/>
      <c r="AO636" s="1519">
        <f t="shared" si="82"/>
        <v>0</v>
      </c>
      <c r="AP636" s="1519">
        <f t="shared" si="87"/>
        <v>0</v>
      </c>
      <c r="AQ636" s="1520" t="str">
        <f t="shared" si="83"/>
        <v/>
      </c>
      <c r="AR636" s="1519">
        <f t="shared" si="84"/>
        <v>0</v>
      </c>
      <c r="AS636" s="1519">
        <f t="shared" si="88"/>
        <v>0</v>
      </c>
      <c r="AT636" s="1520" t="str">
        <f t="shared" si="85"/>
        <v/>
      </c>
      <c r="AU636" s="1519">
        <f t="shared" si="89"/>
        <v>0</v>
      </c>
      <c r="AV636" s="1519">
        <f t="shared" si="90"/>
        <v>0</v>
      </c>
      <c r="AW636" s="1520" t="str">
        <f t="shared" si="86"/>
        <v/>
      </c>
      <c r="AX636" s="1521"/>
      <c r="BC636" s="417"/>
      <c r="BD636" s="417"/>
      <c r="BE636" s="417"/>
      <c r="BF636" s="417"/>
      <c r="BG636" s="417"/>
      <c r="BH636" s="417"/>
      <c r="BI636" s="417"/>
      <c r="BJ636" s="417"/>
    </row>
    <row r="637" spans="1:62" s="418" customFormat="1" ht="13.5" hidden="1" customHeight="1">
      <c r="A637" s="1504">
        <f>'F5 ESTUDIANTES PREVENCIÓN'!D630</f>
        <v>0</v>
      </c>
      <c r="B637" s="1504">
        <f>'F5 ESTUDIANTES PREVENCIÓN'!A630</f>
        <v>0</v>
      </c>
      <c r="C637" s="1511">
        <f>'F5 ESTUDIANTES PREVENCIÓN'!F630</f>
        <v>0</v>
      </c>
      <c r="D637" s="1512">
        <f>'F5 ESTUDIANTES PREVENCIÓN'!G630</f>
        <v>0</v>
      </c>
      <c r="E637" s="1504">
        <f>'F5 ESTUDIANTES PREVENCIÓN'!K630</f>
        <v>0</v>
      </c>
      <c r="F637" s="1504">
        <f>'F5 ESTUDIANTES PREVENCIÓN'!J630</f>
        <v>0</v>
      </c>
      <c r="G637" s="1513">
        <f>'F5 ESTUDIANTES PREVENCIÓN'!L630</f>
        <v>0</v>
      </c>
      <c r="H637" s="1504">
        <f>'F5 ESTUDIANTES PREVENCIÓN'!M630</f>
        <v>0</v>
      </c>
      <c r="I637" s="1514">
        <f>'F5 ESTUDIANTES PREVENCIÓN'!N630</f>
        <v>0</v>
      </c>
      <c r="J637" s="1514">
        <f>'F5 ESTUDIANTES PREVENCIÓN'!O630</f>
        <v>0</v>
      </c>
      <c r="K637" s="1514">
        <f>'F5 ESTUDIANTES PREVENCIÓN'!P630</f>
        <v>0</v>
      </c>
      <c r="L637" s="1515">
        <f>'F5 ESTUDIANTES PREVENCIÓN'!Q630</f>
        <v>0</v>
      </c>
      <c r="M637" s="1511">
        <f>'F5 ESTUDIANTES PREVENCIÓN'!R630</f>
        <v>0</v>
      </c>
      <c r="N637" s="1504">
        <f>'F5 ESTUDIANTES PREVENCIÓN'!T630</f>
        <v>0</v>
      </c>
      <c r="O637" s="1504">
        <f>'F5 ESTUDIANTES PREVENCIÓN'!U630</f>
        <v>0</v>
      </c>
      <c r="P637" s="1504">
        <f>'F5 ESTUDIANTES PREVENCIÓN'!V630</f>
        <v>0</v>
      </c>
      <c r="Q637" s="1504">
        <f>'F5 ESTUDIANTES PREVENCIÓN'!AU630</f>
        <v>0</v>
      </c>
      <c r="R637" s="1516"/>
      <c r="S637" s="1517"/>
      <c r="T637" s="1516"/>
      <c r="U637" s="1518"/>
      <c r="V637" s="1516"/>
      <c r="W637" s="1516"/>
      <c r="X637" s="1516"/>
      <c r="Y637" s="1516"/>
      <c r="Z637" s="1516"/>
      <c r="AA637" s="1516"/>
      <c r="AB637" s="1516"/>
      <c r="AC637" s="1516"/>
      <c r="AD637" s="1516"/>
      <c r="AE637" s="1516"/>
      <c r="AF637" s="1516"/>
      <c r="AG637" s="1516"/>
      <c r="AH637" s="1516"/>
      <c r="AI637" s="1516"/>
      <c r="AJ637" s="1516"/>
      <c r="AK637" s="1516"/>
      <c r="AL637" s="1516"/>
      <c r="AM637" s="1516"/>
      <c r="AN637" s="1516"/>
      <c r="AO637" s="1519">
        <f t="shared" si="82"/>
        <v>0</v>
      </c>
      <c r="AP637" s="1519">
        <f t="shared" si="87"/>
        <v>0</v>
      </c>
      <c r="AQ637" s="1520" t="str">
        <f t="shared" si="83"/>
        <v/>
      </c>
      <c r="AR637" s="1519">
        <f t="shared" si="84"/>
        <v>0</v>
      </c>
      <c r="AS637" s="1519">
        <f t="shared" si="88"/>
        <v>0</v>
      </c>
      <c r="AT637" s="1520" t="str">
        <f t="shared" si="85"/>
        <v/>
      </c>
      <c r="AU637" s="1519">
        <f t="shared" si="89"/>
        <v>0</v>
      </c>
      <c r="AV637" s="1519">
        <f t="shared" si="90"/>
        <v>0</v>
      </c>
      <c r="AW637" s="1520" t="str">
        <f t="shared" si="86"/>
        <v/>
      </c>
      <c r="AX637" s="1521"/>
      <c r="BC637" s="417"/>
      <c r="BD637" s="417"/>
      <c r="BE637" s="417"/>
      <c r="BF637" s="417"/>
      <c r="BG637" s="417"/>
      <c r="BH637" s="417"/>
      <c r="BI637" s="417"/>
      <c r="BJ637" s="417"/>
    </row>
    <row r="638" spans="1:62" s="418" customFormat="1" ht="13.5" hidden="1" customHeight="1">
      <c r="A638" s="1504">
        <f>'F5 ESTUDIANTES PREVENCIÓN'!D631</f>
        <v>0</v>
      </c>
      <c r="B638" s="1504">
        <f>'F5 ESTUDIANTES PREVENCIÓN'!A631</f>
        <v>0</v>
      </c>
      <c r="C638" s="1511">
        <f>'F5 ESTUDIANTES PREVENCIÓN'!F631</f>
        <v>0</v>
      </c>
      <c r="D638" s="1512">
        <f>'F5 ESTUDIANTES PREVENCIÓN'!G631</f>
        <v>0</v>
      </c>
      <c r="E638" s="1504">
        <f>'F5 ESTUDIANTES PREVENCIÓN'!K631</f>
        <v>0</v>
      </c>
      <c r="F638" s="1504">
        <f>'F5 ESTUDIANTES PREVENCIÓN'!J631</f>
        <v>0</v>
      </c>
      <c r="G638" s="1513">
        <f>'F5 ESTUDIANTES PREVENCIÓN'!L631</f>
        <v>0</v>
      </c>
      <c r="H638" s="1504">
        <f>'F5 ESTUDIANTES PREVENCIÓN'!M631</f>
        <v>0</v>
      </c>
      <c r="I638" s="1514">
        <f>'F5 ESTUDIANTES PREVENCIÓN'!N631</f>
        <v>0</v>
      </c>
      <c r="J638" s="1514">
        <f>'F5 ESTUDIANTES PREVENCIÓN'!O631</f>
        <v>0</v>
      </c>
      <c r="K638" s="1514">
        <f>'F5 ESTUDIANTES PREVENCIÓN'!P631</f>
        <v>0</v>
      </c>
      <c r="L638" s="1515">
        <f>'F5 ESTUDIANTES PREVENCIÓN'!Q631</f>
        <v>0</v>
      </c>
      <c r="M638" s="1511">
        <f>'F5 ESTUDIANTES PREVENCIÓN'!R631</f>
        <v>0</v>
      </c>
      <c r="N638" s="1504">
        <f>'F5 ESTUDIANTES PREVENCIÓN'!T631</f>
        <v>0</v>
      </c>
      <c r="O638" s="1504">
        <f>'F5 ESTUDIANTES PREVENCIÓN'!U631</f>
        <v>0</v>
      </c>
      <c r="P638" s="1504">
        <f>'F5 ESTUDIANTES PREVENCIÓN'!V631</f>
        <v>0</v>
      </c>
      <c r="Q638" s="1504">
        <f>'F5 ESTUDIANTES PREVENCIÓN'!AU631</f>
        <v>0</v>
      </c>
      <c r="R638" s="1516"/>
      <c r="S638" s="1517"/>
      <c r="T638" s="1516"/>
      <c r="U638" s="1518"/>
      <c r="V638" s="1516"/>
      <c r="W638" s="1516"/>
      <c r="X638" s="1516"/>
      <c r="Y638" s="1516"/>
      <c r="Z638" s="1516"/>
      <c r="AA638" s="1516"/>
      <c r="AB638" s="1516"/>
      <c r="AC638" s="1516"/>
      <c r="AD638" s="1516"/>
      <c r="AE638" s="1516"/>
      <c r="AF638" s="1516"/>
      <c r="AG638" s="1516"/>
      <c r="AH638" s="1516"/>
      <c r="AI638" s="1516"/>
      <c r="AJ638" s="1516"/>
      <c r="AK638" s="1516"/>
      <c r="AL638" s="1516"/>
      <c r="AM638" s="1516"/>
      <c r="AN638" s="1516"/>
      <c r="AO638" s="1519">
        <f t="shared" si="82"/>
        <v>0</v>
      </c>
      <c r="AP638" s="1519">
        <f t="shared" si="87"/>
        <v>0</v>
      </c>
      <c r="AQ638" s="1520" t="str">
        <f t="shared" si="83"/>
        <v/>
      </c>
      <c r="AR638" s="1519">
        <f t="shared" si="84"/>
        <v>0</v>
      </c>
      <c r="AS638" s="1519">
        <f t="shared" si="88"/>
        <v>0</v>
      </c>
      <c r="AT638" s="1520" t="str">
        <f t="shared" si="85"/>
        <v/>
      </c>
      <c r="AU638" s="1519">
        <f t="shared" si="89"/>
        <v>0</v>
      </c>
      <c r="AV638" s="1519">
        <f t="shared" si="90"/>
        <v>0</v>
      </c>
      <c r="AW638" s="1520" t="str">
        <f t="shared" si="86"/>
        <v/>
      </c>
      <c r="AX638" s="1521"/>
      <c r="BC638" s="417"/>
      <c r="BD638" s="417"/>
      <c r="BE638" s="417"/>
      <c r="BF638" s="417"/>
      <c r="BG638" s="417"/>
      <c r="BH638" s="417"/>
      <c r="BI638" s="417"/>
      <c r="BJ638" s="417"/>
    </row>
    <row r="639" spans="1:62" s="418" customFormat="1" ht="13.5" hidden="1" customHeight="1">
      <c r="A639" s="1504">
        <f>'F5 ESTUDIANTES PREVENCIÓN'!D632</f>
        <v>0</v>
      </c>
      <c r="B639" s="1504">
        <f>'F5 ESTUDIANTES PREVENCIÓN'!A632</f>
        <v>0</v>
      </c>
      <c r="C639" s="1511">
        <f>'F5 ESTUDIANTES PREVENCIÓN'!F632</f>
        <v>0</v>
      </c>
      <c r="D639" s="1512">
        <f>'F5 ESTUDIANTES PREVENCIÓN'!G632</f>
        <v>0</v>
      </c>
      <c r="E639" s="1504">
        <f>'F5 ESTUDIANTES PREVENCIÓN'!K632</f>
        <v>0</v>
      </c>
      <c r="F639" s="1504">
        <f>'F5 ESTUDIANTES PREVENCIÓN'!J632</f>
        <v>0</v>
      </c>
      <c r="G639" s="1513">
        <f>'F5 ESTUDIANTES PREVENCIÓN'!L632</f>
        <v>0</v>
      </c>
      <c r="H639" s="1504">
        <f>'F5 ESTUDIANTES PREVENCIÓN'!M632</f>
        <v>0</v>
      </c>
      <c r="I639" s="1514">
        <f>'F5 ESTUDIANTES PREVENCIÓN'!N632</f>
        <v>0</v>
      </c>
      <c r="J639" s="1514">
        <f>'F5 ESTUDIANTES PREVENCIÓN'!O632</f>
        <v>0</v>
      </c>
      <c r="K639" s="1514">
        <f>'F5 ESTUDIANTES PREVENCIÓN'!P632</f>
        <v>0</v>
      </c>
      <c r="L639" s="1515">
        <f>'F5 ESTUDIANTES PREVENCIÓN'!Q632</f>
        <v>0</v>
      </c>
      <c r="M639" s="1511">
        <f>'F5 ESTUDIANTES PREVENCIÓN'!R632</f>
        <v>0</v>
      </c>
      <c r="N639" s="1504">
        <f>'F5 ESTUDIANTES PREVENCIÓN'!T632</f>
        <v>0</v>
      </c>
      <c r="O639" s="1504">
        <f>'F5 ESTUDIANTES PREVENCIÓN'!U632</f>
        <v>0</v>
      </c>
      <c r="P639" s="1504">
        <f>'F5 ESTUDIANTES PREVENCIÓN'!V632</f>
        <v>0</v>
      </c>
      <c r="Q639" s="1504">
        <f>'F5 ESTUDIANTES PREVENCIÓN'!AU632</f>
        <v>0</v>
      </c>
      <c r="R639" s="1516"/>
      <c r="S639" s="1517"/>
      <c r="T639" s="1516"/>
      <c r="U639" s="1518"/>
      <c r="V639" s="1516"/>
      <c r="W639" s="1516"/>
      <c r="X639" s="1516"/>
      <c r="Y639" s="1516"/>
      <c r="Z639" s="1516"/>
      <c r="AA639" s="1516"/>
      <c r="AB639" s="1516"/>
      <c r="AC639" s="1516"/>
      <c r="AD639" s="1516"/>
      <c r="AE639" s="1516"/>
      <c r="AF639" s="1516"/>
      <c r="AG639" s="1516"/>
      <c r="AH639" s="1516"/>
      <c r="AI639" s="1516"/>
      <c r="AJ639" s="1516"/>
      <c r="AK639" s="1516"/>
      <c r="AL639" s="1516"/>
      <c r="AM639" s="1516"/>
      <c r="AN639" s="1516"/>
      <c r="AO639" s="1519">
        <f t="shared" si="82"/>
        <v>0</v>
      </c>
      <c r="AP639" s="1519">
        <f t="shared" si="87"/>
        <v>0</v>
      </c>
      <c r="AQ639" s="1520" t="str">
        <f t="shared" si="83"/>
        <v/>
      </c>
      <c r="AR639" s="1519">
        <f t="shared" si="84"/>
        <v>0</v>
      </c>
      <c r="AS639" s="1519">
        <f t="shared" si="88"/>
        <v>0</v>
      </c>
      <c r="AT639" s="1520" t="str">
        <f t="shared" si="85"/>
        <v/>
      </c>
      <c r="AU639" s="1519">
        <f t="shared" si="89"/>
        <v>0</v>
      </c>
      <c r="AV639" s="1519">
        <f t="shared" si="90"/>
        <v>0</v>
      </c>
      <c r="AW639" s="1520" t="str">
        <f t="shared" si="86"/>
        <v/>
      </c>
      <c r="AX639" s="1521"/>
      <c r="BC639" s="417"/>
      <c r="BD639" s="417"/>
      <c r="BE639" s="417"/>
      <c r="BF639" s="417"/>
      <c r="BG639" s="417"/>
      <c r="BH639" s="417"/>
      <c r="BI639" s="417"/>
      <c r="BJ639" s="417"/>
    </row>
    <row r="640" spans="1:62" s="418" customFormat="1" ht="13.5" hidden="1" customHeight="1">
      <c r="A640" s="1504">
        <f>'F5 ESTUDIANTES PREVENCIÓN'!D633</f>
        <v>0</v>
      </c>
      <c r="B640" s="1504">
        <f>'F5 ESTUDIANTES PREVENCIÓN'!A633</f>
        <v>0</v>
      </c>
      <c r="C640" s="1511">
        <f>'F5 ESTUDIANTES PREVENCIÓN'!F633</f>
        <v>0</v>
      </c>
      <c r="D640" s="1512">
        <f>'F5 ESTUDIANTES PREVENCIÓN'!G633</f>
        <v>0</v>
      </c>
      <c r="E640" s="1504">
        <f>'F5 ESTUDIANTES PREVENCIÓN'!K633</f>
        <v>0</v>
      </c>
      <c r="F640" s="1504">
        <f>'F5 ESTUDIANTES PREVENCIÓN'!J633</f>
        <v>0</v>
      </c>
      <c r="G640" s="1513">
        <f>'F5 ESTUDIANTES PREVENCIÓN'!L633</f>
        <v>0</v>
      </c>
      <c r="H640" s="1504">
        <f>'F5 ESTUDIANTES PREVENCIÓN'!M633</f>
        <v>0</v>
      </c>
      <c r="I640" s="1514">
        <f>'F5 ESTUDIANTES PREVENCIÓN'!N633</f>
        <v>0</v>
      </c>
      <c r="J640" s="1514">
        <f>'F5 ESTUDIANTES PREVENCIÓN'!O633</f>
        <v>0</v>
      </c>
      <c r="K640" s="1514">
        <f>'F5 ESTUDIANTES PREVENCIÓN'!P633</f>
        <v>0</v>
      </c>
      <c r="L640" s="1515">
        <f>'F5 ESTUDIANTES PREVENCIÓN'!Q633</f>
        <v>0</v>
      </c>
      <c r="M640" s="1511">
        <f>'F5 ESTUDIANTES PREVENCIÓN'!R633</f>
        <v>0</v>
      </c>
      <c r="N640" s="1504">
        <f>'F5 ESTUDIANTES PREVENCIÓN'!T633</f>
        <v>0</v>
      </c>
      <c r="O640" s="1504">
        <f>'F5 ESTUDIANTES PREVENCIÓN'!U633</f>
        <v>0</v>
      </c>
      <c r="P640" s="1504">
        <f>'F5 ESTUDIANTES PREVENCIÓN'!V633</f>
        <v>0</v>
      </c>
      <c r="Q640" s="1504">
        <f>'F5 ESTUDIANTES PREVENCIÓN'!AU633</f>
        <v>0</v>
      </c>
      <c r="R640" s="1516"/>
      <c r="S640" s="1517"/>
      <c r="T640" s="1516"/>
      <c r="U640" s="1518"/>
      <c r="V640" s="1516"/>
      <c r="W640" s="1516"/>
      <c r="X640" s="1516"/>
      <c r="Y640" s="1516"/>
      <c r="Z640" s="1516"/>
      <c r="AA640" s="1516"/>
      <c r="AB640" s="1516"/>
      <c r="AC640" s="1516"/>
      <c r="AD640" s="1516"/>
      <c r="AE640" s="1516"/>
      <c r="AF640" s="1516"/>
      <c r="AG640" s="1516"/>
      <c r="AH640" s="1516"/>
      <c r="AI640" s="1516"/>
      <c r="AJ640" s="1516"/>
      <c r="AK640" s="1516"/>
      <c r="AL640" s="1516"/>
      <c r="AM640" s="1516"/>
      <c r="AN640" s="1516"/>
      <c r="AO640" s="1519">
        <f t="shared" si="82"/>
        <v>0</v>
      </c>
      <c r="AP640" s="1519">
        <f t="shared" si="87"/>
        <v>0</v>
      </c>
      <c r="AQ640" s="1520" t="str">
        <f t="shared" si="83"/>
        <v/>
      </c>
      <c r="AR640" s="1519">
        <f t="shared" si="84"/>
        <v>0</v>
      </c>
      <c r="AS640" s="1519">
        <f t="shared" si="88"/>
        <v>0</v>
      </c>
      <c r="AT640" s="1520" t="str">
        <f t="shared" si="85"/>
        <v/>
      </c>
      <c r="AU640" s="1519">
        <f t="shared" si="89"/>
        <v>0</v>
      </c>
      <c r="AV640" s="1519">
        <f t="shared" si="90"/>
        <v>0</v>
      </c>
      <c r="AW640" s="1520" t="str">
        <f t="shared" si="86"/>
        <v/>
      </c>
      <c r="AX640" s="1521"/>
      <c r="BC640" s="417"/>
      <c r="BD640" s="417"/>
      <c r="BE640" s="417"/>
      <c r="BF640" s="417"/>
      <c r="BG640" s="417"/>
      <c r="BH640" s="417"/>
      <c r="BI640" s="417"/>
      <c r="BJ640" s="417"/>
    </row>
    <row r="641" spans="1:62" s="418" customFormat="1" ht="13.5" hidden="1" customHeight="1">
      <c r="A641" s="1504">
        <f>'F5 ESTUDIANTES PREVENCIÓN'!D634</f>
        <v>0</v>
      </c>
      <c r="B641" s="1504">
        <f>'F5 ESTUDIANTES PREVENCIÓN'!A634</f>
        <v>0</v>
      </c>
      <c r="C641" s="1511">
        <f>'F5 ESTUDIANTES PREVENCIÓN'!F634</f>
        <v>0</v>
      </c>
      <c r="D641" s="1512">
        <f>'F5 ESTUDIANTES PREVENCIÓN'!G634</f>
        <v>0</v>
      </c>
      <c r="E641" s="1504">
        <f>'F5 ESTUDIANTES PREVENCIÓN'!K634</f>
        <v>0</v>
      </c>
      <c r="F641" s="1504">
        <f>'F5 ESTUDIANTES PREVENCIÓN'!J634</f>
        <v>0</v>
      </c>
      <c r="G641" s="1513">
        <f>'F5 ESTUDIANTES PREVENCIÓN'!L634</f>
        <v>0</v>
      </c>
      <c r="H641" s="1504">
        <f>'F5 ESTUDIANTES PREVENCIÓN'!M634</f>
        <v>0</v>
      </c>
      <c r="I641" s="1514">
        <f>'F5 ESTUDIANTES PREVENCIÓN'!N634</f>
        <v>0</v>
      </c>
      <c r="J641" s="1514">
        <f>'F5 ESTUDIANTES PREVENCIÓN'!O634</f>
        <v>0</v>
      </c>
      <c r="K641" s="1514">
        <f>'F5 ESTUDIANTES PREVENCIÓN'!P634</f>
        <v>0</v>
      </c>
      <c r="L641" s="1515">
        <f>'F5 ESTUDIANTES PREVENCIÓN'!Q634</f>
        <v>0</v>
      </c>
      <c r="M641" s="1511">
        <f>'F5 ESTUDIANTES PREVENCIÓN'!R634</f>
        <v>0</v>
      </c>
      <c r="N641" s="1504">
        <f>'F5 ESTUDIANTES PREVENCIÓN'!T634</f>
        <v>0</v>
      </c>
      <c r="O641" s="1504">
        <f>'F5 ESTUDIANTES PREVENCIÓN'!U634</f>
        <v>0</v>
      </c>
      <c r="P641" s="1504">
        <f>'F5 ESTUDIANTES PREVENCIÓN'!V634</f>
        <v>0</v>
      </c>
      <c r="Q641" s="1504">
        <f>'F5 ESTUDIANTES PREVENCIÓN'!AU634</f>
        <v>0</v>
      </c>
      <c r="R641" s="1516"/>
      <c r="S641" s="1517"/>
      <c r="T641" s="1516"/>
      <c r="U641" s="1518"/>
      <c r="V641" s="1516"/>
      <c r="W641" s="1516"/>
      <c r="X641" s="1516"/>
      <c r="Y641" s="1516"/>
      <c r="Z641" s="1516"/>
      <c r="AA641" s="1516"/>
      <c r="AB641" s="1516"/>
      <c r="AC641" s="1516"/>
      <c r="AD641" s="1516"/>
      <c r="AE641" s="1516"/>
      <c r="AF641" s="1516"/>
      <c r="AG641" s="1516"/>
      <c r="AH641" s="1516"/>
      <c r="AI641" s="1516"/>
      <c r="AJ641" s="1516"/>
      <c r="AK641" s="1516"/>
      <c r="AL641" s="1516"/>
      <c r="AM641" s="1516"/>
      <c r="AN641" s="1516"/>
      <c r="AO641" s="1519">
        <f t="shared" si="82"/>
        <v>0</v>
      </c>
      <c r="AP641" s="1519">
        <f t="shared" si="87"/>
        <v>0</v>
      </c>
      <c r="AQ641" s="1520" t="str">
        <f t="shared" si="83"/>
        <v/>
      </c>
      <c r="AR641" s="1519">
        <f t="shared" si="84"/>
        <v>0</v>
      </c>
      <c r="AS641" s="1519">
        <f t="shared" si="88"/>
        <v>0</v>
      </c>
      <c r="AT641" s="1520" t="str">
        <f t="shared" si="85"/>
        <v/>
      </c>
      <c r="AU641" s="1519">
        <f t="shared" si="89"/>
        <v>0</v>
      </c>
      <c r="AV641" s="1519">
        <f t="shared" si="90"/>
        <v>0</v>
      </c>
      <c r="AW641" s="1520" t="str">
        <f t="shared" si="86"/>
        <v/>
      </c>
      <c r="AX641" s="1521"/>
      <c r="BC641" s="417"/>
      <c r="BD641" s="417"/>
      <c r="BE641" s="417"/>
      <c r="BF641" s="417"/>
      <c r="BG641" s="417"/>
      <c r="BH641" s="417"/>
      <c r="BI641" s="417"/>
      <c r="BJ641" s="417"/>
    </row>
    <row r="642" spans="1:62" s="418" customFormat="1" ht="13.5" hidden="1" customHeight="1">
      <c r="A642" s="1504">
        <f>'F5 ESTUDIANTES PREVENCIÓN'!D635</f>
        <v>0</v>
      </c>
      <c r="B642" s="1504">
        <f>'F5 ESTUDIANTES PREVENCIÓN'!A635</f>
        <v>0</v>
      </c>
      <c r="C642" s="1511">
        <f>'F5 ESTUDIANTES PREVENCIÓN'!F635</f>
        <v>0</v>
      </c>
      <c r="D642" s="1512">
        <f>'F5 ESTUDIANTES PREVENCIÓN'!G635</f>
        <v>0</v>
      </c>
      <c r="E642" s="1504">
        <f>'F5 ESTUDIANTES PREVENCIÓN'!K635</f>
        <v>0</v>
      </c>
      <c r="F642" s="1504">
        <f>'F5 ESTUDIANTES PREVENCIÓN'!J635</f>
        <v>0</v>
      </c>
      <c r="G642" s="1513">
        <f>'F5 ESTUDIANTES PREVENCIÓN'!L635</f>
        <v>0</v>
      </c>
      <c r="H642" s="1504">
        <f>'F5 ESTUDIANTES PREVENCIÓN'!M635</f>
        <v>0</v>
      </c>
      <c r="I642" s="1514">
        <f>'F5 ESTUDIANTES PREVENCIÓN'!N635</f>
        <v>0</v>
      </c>
      <c r="J642" s="1514">
        <f>'F5 ESTUDIANTES PREVENCIÓN'!O635</f>
        <v>0</v>
      </c>
      <c r="K642" s="1514">
        <f>'F5 ESTUDIANTES PREVENCIÓN'!P635</f>
        <v>0</v>
      </c>
      <c r="L642" s="1515">
        <f>'F5 ESTUDIANTES PREVENCIÓN'!Q635</f>
        <v>0</v>
      </c>
      <c r="M642" s="1511">
        <f>'F5 ESTUDIANTES PREVENCIÓN'!R635</f>
        <v>0</v>
      </c>
      <c r="N642" s="1504">
        <f>'F5 ESTUDIANTES PREVENCIÓN'!T635</f>
        <v>0</v>
      </c>
      <c r="O642" s="1504">
        <f>'F5 ESTUDIANTES PREVENCIÓN'!U635</f>
        <v>0</v>
      </c>
      <c r="P642" s="1504">
        <f>'F5 ESTUDIANTES PREVENCIÓN'!V635</f>
        <v>0</v>
      </c>
      <c r="Q642" s="1504">
        <f>'F5 ESTUDIANTES PREVENCIÓN'!AU635</f>
        <v>0</v>
      </c>
      <c r="R642" s="1516"/>
      <c r="S642" s="1517"/>
      <c r="T642" s="1516"/>
      <c r="U642" s="1518"/>
      <c r="V642" s="1516"/>
      <c r="W642" s="1516"/>
      <c r="X642" s="1516"/>
      <c r="Y642" s="1516"/>
      <c r="Z642" s="1516"/>
      <c r="AA642" s="1516"/>
      <c r="AB642" s="1516"/>
      <c r="AC642" s="1516"/>
      <c r="AD642" s="1516"/>
      <c r="AE642" s="1516"/>
      <c r="AF642" s="1516"/>
      <c r="AG642" s="1516"/>
      <c r="AH642" s="1516"/>
      <c r="AI642" s="1516"/>
      <c r="AJ642" s="1516"/>
      <c r="AK642" s="1516"/>
      <c r="AL642" s="1516"/>
      <c r="AM642" s="1516"/>
      <c r="AN642" s="1516"/>
      <c r="AO642" s="1519">
        <f t="shared" si="82"/>
        <v>0</v>
      </c>
      <c r="AP642" s="1519">
        <f t="shared" si="87"/>
        <v>0</v>
      </c>
      <c r="AQ642" s="1520" t="str">
        <f t="shared" si="83"/>
        <v/>
      </c>
      <c r="AR642" s="1519">
        <f t="shared" si="84"/>
        <v>0</v>
      </c>
      <c r="AS642" s="1519">
        <f t="shared" si="88"/>
        <v>0</v>
      </c>
      <c r="AT642" s="1520" t="str">
        <f t="shared" si="85"/>
        <v/>
      </c>
      <c r="AU642" s="1519">
        <f t="shared" si="89"/>
        <v>0</v>
      </c>
      <c r="AV642" s="1519">
        <f t="shared" si="90"/>
        <v>0</v>
      </c>
      <c r="AW642" s="1520" t="str">
        <f t="shared" si="86"/>
        <v/>
      </c>
      <c r="AX642" s="1521"/>
      <c r="BC642" s="417"/>
      <c r="BD642" s="417"/>
      <c r="BE642" s="417"/>
      <c r="BF642" s="417"/>
      <c r="BG642" s="417"/>
      <c r="BH642" s="417"/>
      <c r="BI642" s="417"/>
      <c r="BJ642" s="417"/>
    </row>
    <row r="643" spans="1:62" s="418" customFormat="1" ht="13.5" hidden="1" customHeight="1">
      <c r="A643" s="1504">
        <f>'F5 ESTUDIANTES PREVENCIÓN'!D636</f>
        <v>0</v>
      </c>
      <c r="B643" s="1504">
        <f>'F5 ESTUDIANTES PREVENCIÓN'!A636</f>
        <v>0</v>
      </c>
      <c r="C643" s="1511">
        <f>'F5 ESTUDIANTES PREVENCIÓN'!F636</f>
        <v>0</v>
      </c>
      <c r="D643" s="1512">
        <f>'F5 ESTUDIANTES PREVENCIÓN'!G636</f>
        <v>0</v>
      </c>
      <c r="E643" s="1504">
        <f>'F5 ESTUDIANTES PREVENCIÓN'!K636</f>
        <v>0</v>
      </c>
      <c r="F643" s="1504">
        <f>'F5 ESTUDIANTES PREVENCIÓN'!J636</f>
        <v>0</v>
      </c>
      <c r="G643" s="1513">
        <f>'F5 ESTUDIANTES PREVENCIÓN'!L636</f>
        <v>0</v>
      </c>
      <c r="H643" s="1504">
        <f>'F5 ESTUDIANTES PREVENCIÓN'!M636</f>
        <v>0</v>
      </c>
      <c r="I643" s="1514">
        <f>'F5 ESTUDIANTES PREVENCIÓN'!N636</f>
        <v>0</v>
      </c>
      <c r="J643" s="1514">
        <f>'F5 ESTUDIANTES PREVENCIÓN'!O636</f>
        <v>0</v>
      </c>
      <c r="K643" s="1514">
        <f>'F5 ESTUDIANTES PREVENCIÓN'!P636</f>
        <v>0</v>
      </c>
      <c r="L643" s="1515">
        <f>'F5 ESTUDIANTES PREVENCIÓN'!Q636</f>
        <v>0</v>
      </c>
      <c r="M643" s="1511">
        <f>'F5 ESTUDIANTES PREVENCIÓN'!R636</f>
        <v>0</v>
      </c>
      <c r="N643" s="1504">
        <f>'F5 ESTUDIANTES PREVENCIÓN'!T636</f>
        <v>0</v>
      </c>
      <c r="O643" s="1504">
        <f>'F5 ESTUDIANTES PREVENCIÓN'!U636</f>
        <v>0</v>
      </c>
      <c r="P643" s="1504">
        <f>'F5 ESTUDIANTES PREVENCIÓN'!V636</f>
        <v>0</v>
      </c>
      <c r="Q643" s="1504">
        <f>'F5 ESTUDIANTES PREVENCIÓN'!AU636</f>
        <v>0</v>
      </c>
      <c r="R643" s="1516"/>
      <c r="S643" s="1517"/>
      <c r="T643" s="1516"/>
      <c r="U643" s="1518"/>
      <c r="V643" s="1516"/>
      <c r="W643" s="1516"/>
      <c r="X643" s="1516"/>
      <c r="Y643" s="1516"/>
      <c r="Z643" s="1516"/>
      <c r="AA643" s="1516"/>
      <c r="AB643" s="1516"/>
      <c r="AC643" s="1516"/>
      <c r="AD643" s="1516"/>
      <c r="AE643" s="1516"/>
      <c r="AF643" s="1516"/>
      <c r="AG643" s="1516"/>
      <c r="AH643" s="1516"/>
      <c r="AI643" s="1516"/>
      <c r="AJ643" s="1516"/>
      <c r="AK643" s="1516"/>
      <c r="AL643" s="1516"/>
      <c r="AM643" s="1516"/>
      <c r="AN643" s="1516"/>
      <c r="AO643" s="1519">
        <f t="shared" si="82"/>
        <v>0</v>
      </c>
      <c r="AP643" s="1519">
        <f t="shared" si="87"/>
        <v>0</v>
      </c>
      <c r="AQ643" s="1520" t="str">
        <f t="shared" si="83"/>
        <v/>
      </c>
      <c r="AR643" s="1519">
        <f t="shared" si="84"/>
        <v>0</v>
      </c>
      <c r="AS643" s="1519">
        <f t="shared" si="88"/>
        <v>0</v>
      </c>
      <c r="AT643" s="1520" t="str">
        <f t="shared" si="85"/>
        <v/>
      </c>
      <c r="AU643" s="1519">
        <f t="shared" si="89"/>
        <v>0</v>
      </c>
      <c r="AV643" s="1519">
        <f t="shared" si="90"/>
        <v>0</v>
      </c>
      <c r="AW643" s="1520" t="str">
        <f t="shared" si="86"/>
        <v/>
      </c>
      <c r="AX643" s="1521"/>
      <c r="BC643" s="417"/>
      <c r="BD643" s="417"/>
      <c r="BE643" s="417"/>
      <c r="BF643" s="417"/>
      <c r="BG643" s="417"/>
      <c r="BH643" s="417"/>
      <c r="BI643" s="417"/>
      <c r="BJ643" s="417"/>
    </row>
    <row r="644" spans="1:62" s="418" customFormat="1" ht="13.5" hidden="1" customHeight="1">
      <c r="A644" s="1504">
        <f>'F5 ESTUDIANTES PREVENCIÓN'!D637</f>
        <v>0</v>
      </c>
      <c r="B644" s="1504">
        <f>'F5 ESTUDIANTES PREVENCIÓN'!A637</f>
        <v>0</v>
      </c>
      <c r="C644" s="1511">
        <f>'F5 ESTUDIANTES PREVENCIÓN'!F637</f>
        <v>0</v>
      </c>
      <c r="D644" s="1512">
        <f>'F5 ESTUDIANTES PREVENCIÓN'!G637</f>
        <v>0</v>
      </c>
      <c r="E644" s="1504">
        <f>'F5 ESTUDIANTES PREVENCIÓN'!K637</f>
        <v>0</v>
      </c>
      <c r="F644" s="1504">
        <f>'F5 ESTUDIANTES PREVENCIÓN'!J637</f>
        <v>0</v>
      </c>
      <c r="G644" s="1513">
        <f>'F5 ESTUDIANTES PREVENCIÓN'!L637</f>
        <v>0</v>
      </c>
      <c r="H644" s="1504">
        <f>'F5 ESTUDIANTES PREVENCIÓN'!M637</f>
        <v>0</v>
      </c>
      <c r="I644" s="1514">
        <f>'F5 ESTUDIANTES PREVENCIÓN'!N637</f>
        <v>0</v>
      </c>
      <c r="J644" s="1514">
        <f>'F5 ESTUDIANTES PREVENCIÓN'!O637</f>
        <v>0</v>
      </c>
      <c r="K644" s="1514">
        <f>'F5 ESTUDIANTES PREVENCIÓN'!P637</f>
        <v>0</v>
      </c>
      <c r="L644" s="1515">
        <f>'F5 ESTUDIANTES PREVENCIÓN'!Q637</f>
        <v>0</v>
      </c>
      <c r="M644" s="1511">
        <f>'F5 ESTUDIANTES PREVENCIÓN'!R637</f>
        <v>0</v>
      </c>
      <c r="N644" s="1504">
        <f>'F5 ESTUDIANTES PREVENCIÓN'!T637</f>
        <v>0</v>
      </c>
      <c r="O644" s="1504">
        <f>'F5 ESTUDIANTES PREVENCIÓN'!U637</f>
        <v>0</v>
      </c>
      <c r="P644" s="1504">
        <f>'F5 ESTUDIANTES PREVENCIÓN'!V637</f>
        <v>0</v>
      </c>
      <c r="Q644" s="1504">
        <f>'F5 ESTUDIANTES PREVENCIÓN'!AU637</f>
        <v>0</v>
      </c>
      <c r="R644" s="1516"/>
      <c r="S644" s="1517"/>
      <c r="T644" s="1516"/>
      <c r="U644" s="1518"/>
      <c r="V644" s="1516"/>
      <c r="W644" s="1516"/>
      <c r="X644" s="1516"/>
      <c r="Y644" s="1516"/>
      <c r="Z644" s="1516"/>
      <c r="AA644" s="1516"/>
      <c r="AB644" s="1516"/>
      <c r="AC644" s="1516"/>
      <c r="AD644" s="1516"/>
      <c r="AE644" s="1516"/>
      <c r="AF644" s="1516"/>
      <c r="AG644" s="1516"/>
      <c r="AH644" s="1516"/>
      <c r="AI644" s="1516"/>
      <c r="AJ644" s="1516"/>
      <c r="AK644" s="1516"/>
      <c r="AL644" s="1516"/>
      <c r="AM644" s="1516"/>
      <c r="AN644" s="1516"/>
      <c r="AO644" s="1519">
        <f t="shared" si="82"/>
        <v>0</v>
      </c>
      <c r="AP644" s="1519">
        <f t="shared" si="87"/>
        <v>0</v>
      </c>
      <c r="AQ644" s="1520" t="str">
        <f t="shared" si="83"/>
        <v/>
      </c>
      <c r="AR644" s="1519">
        <f t="shared" si="84"/>
        <v>0</v>
      </c>
      <c r="AS644" s="1519">
        <f t="shared" si="88"/>
        <v>0</v>
      </c>
      <c r="AT644" s="1520" t="str">
        <f t="shared" si="85"/>
        <v/>
      </c>
      <c r="AU644" s="1519">
        <f t="shared" si="89"/>
        <v>0</v>
      </c>
      <c r="AV644" s="1519">
        <f t="shared" si="90"/>
        <v>0</v>
      </c>
      <c r="AW644" s="1520" t="str">
        <f t="shared" si="86"/>
        <v/>
      </c>
      <c r="AX644" s="1521"/>
      <c r="BC644" s="417"/>
      <c r="BD644" s="417"/>
      <c r="BE644" s="417"/>
      <c r="BF644" s="417"/>
      <c r="BG644" s="417"/>
      <c r="BH644" s="417"/>
      <c r="BI644" s="417"/>
      <c r="BJ644" s="417"/>
    </row>
    <row r="645" spans="1:62" s="418" customFormat="1" ht="13.5" hidden="1" customHeight="1">
      <c r="A645" s="1504">
        <f>'F5 ESTUDIANTES PREVENCIÓN'!D638</f>
        <v>0</v>
      </c>
      <c r="B645" s="1504">
        <f>'F5 ESTUDIANTES PREVENCIÓN'!A638</f>
        <v>0</v>
      </c>
      <c r="C645" s="1511">
        <f>'F5 ESTUDIANTES PREVENCIÓN'!F638</f>
        <v>0</v>
      </c>
      <c r="D645" s="1512">
        <f>'F5 ESTUDIANTES PREVENCIÓN'!G638</f>
        <v>0</v>
      </c>
      <c r="E645" s="1504">
        <f>'F5 ESTUDIANTES PREVENCIÓN'!K638</f>
        <v>0</v>
      </c>
      <c r="F645" s="1504">
        <f>'F5 ESTUDIANTES PREVENCIÓN'!J638</f>
        <v>0</v>
      </c>
      <c r="G645" s="1513">
        <f>'F5 ESTUDIANTES PREVENCIÓN'!L638</f>
        <v>0</v>
      </c>
      <c r="H645" s="1504">
        <f>'F5 ESTUDIANTES PREVENCIÓN'!M638</f>
        <v>0</v>
      </c>
      <c r="I645" s="1514">
        <f>'F5 ESTUDIANTES PREVENCIÓN'!N638</f>
        <v>0</v>
      </c>
      <c r="J645" s="1514">
        <f>'F5 ESTUDIANTES PREVENCIÓN'!O638</f>
        <v>0</v>
      </c>
      <c r="K645" s="1514">
        <f>'F5 ESTUDIANTES PREVENCIÓN'!P638</f>
        <v>0</v>
      </c>
      <c r="L645" s="1515">
        <f>'F5 ESTUDIANTES PREVENCIÓN'!Q638</f>
        <v>0</v>
      </c>
      <c r="M645" s="1511">
        <f>'F5 ESTUDIANTES PREVENCIÓN'!R638</f>
        <v>0</v>
      </c>
      <c r="N645" s="1504">
        <f>'F5 ESTUDIANTES PREVENCIÓN'!T638</f>
        <v>0</v>
      </c>
      <c r="O645" s="1504">
        <f>'F5 ESTUDIANTES PREVENCIÓN'!U638</f>
        <v>0</v>
      </c>
      <c r="P645" s="1504">
        <f>'F5 ESTUDIANTES PREVENCIÓN'!V638</f>
        <v>0</v>
      </c>
      <c r="Q645" s="1504">
        <f>'F5 ESTUDIANTES PREVENCIÓN'!AU638</f>
        <v>0</v>
      </c>
      <c r="R645" s="1516"/>
      <c r="S645" s="1517"/>
      <c r="T645" s="1516"/>
      <c r="U645" s="1518"/>
      <c r="V645" s="1516"/>
      <c r="W645" s="1516"/>
      <c r="X645" s="1516"/>
      <c r="Y645" s="1516"/>
      <c r="Z645" s="1516"/>
      <c r="AA645" s="1516"/>
      <c r="AB645" s="1516"/>
      <c r="AC645" s="1516"/>
      <c r="AD645" s="1516"/>
      <c r="AE645" s="1516"/>
      <c r="AF645" s="1516"/>
      <c r="AG645" s="1516"/>
      <c r="AH645" s="1516"/>
      <c r="AI645" s="1516"/>
      <c r="AJ645" s="1516"/>
      <c r="AK645" s="1516"/>
      <c r="AL645" s="1516"/>
      <c r="AM645" s="1516"/>
      <c r="AN645" s="1516"/>
      <c r="AO645" s="1519">
        <f t="shared" si="82"/>
        <v>0</v>
      </c>
      <c r="AP645" s="1519">
        <f t="shared" si="87"/>
        <v>0</v>
      </c>
      <c r="AQ645" s="1520" t="str">
        <f t="shared" si="83"/>
        <v/>
      </c>
      <c r="AR645" s="1519">
        <f t="shared" si="84"/>
        <v>0</v>
      </c>
      <c r="AS645" s="1519">
        <f t="shared" si="88"/>
        <v>0</v>
      </c>
      <c r="AT645" s="1520" t="str">
        <f t="shared" si="85"/>
        <v/>
      </c>
      <c r="AU645" s="1519">
        <f t="shared" si="89"/>
        <v>0</v>
      </c>
      <c r="AV645" s="1519">
        <f t="shared" si="90"/>
        <v>0</v>
      </c>
      <c r="AW645" s="1520" t="str">
        <f t="shared" si="86"/>
        <v/>
      </c>
      <c r="AX645" s="1521"/>
      <c r="BC645" s="417"/>
      <c r="BD645" s="417"/>
      <c r="BE645" s="417"/>
      <c r="BF645" s="417"/>
      <c r="BG645" s="417"/>
      <c r="BH645" s="417"/>
      <c r="BI645" s="417"/>
      <c r="BJ645" s="417"/>
    </row>
    <row r="646" spans="1:62" s="418" customFormat="1" ht="13.5" hidden="1" customHeight="1">
      <c r="A646" s="1504">
        <f>'F5 ESTUDIANTES PREVENCIÓN'!D639</f>
        <v>0</v>
      </c>
      <c r="B646" s="1504">
        <f>'F5 ESTUDIANTES PREVENCIÓN'!A639</f>
        <v>0</v>
      </c>
      <c r="C646" s="1511">
        <f>'F5 ESTUDIANTES PREVENCIÓN'!F639</f>
        <v>0</v>
      </c>
      <c r="D646" s="1512">
        <f>'F5 ESTUDIANTES PREVENCIÓN'!G639</f>
        <v>0</v>
      </c>
      <c r="E646" s="1504">
        <f>'F5 ESTUDIANTES PREVENCIÓN'!K639</f>
        <v>0</v>
      </c>
      <c r="F646" s="1504">
        <f>'F5 ESTUDIANTES PREVENCIÓN'!J639</f>
        <v>0</v>
      </c>
      <c r="G646" s="1513">
        <f>'F5 ESTUDIANTES PREVENCIÓN'!L639</f>
        <v>0</v>
      </c>
      <c r="H646" s="1504">
        <f>'F5 ESTUDIANTES PREVENCIÓN'!M639</f>
        <v>0</v>
      </c>
      <c r="I646" s="1514">
        <f>'F5 ESTUDIANTES PREVENCIÓN'!N639</f>
        <v>0</v>
      </c>
      <c r="J646" s="1514">
        <f>'F5 ESTUDIANTES PREVENCIÓN'!O639</f>
        <v>0</v>
      </c>
      <c r="K646" s="1514">
        <f>'F5 ESTUDIANTES PREVENCIÓN'!P639</f>
        <v>0</v>
      </c>
      <c r="L646" s="1515">
        <f>'F5 ESTUDIANTES PREVENCIÓN'!Q639</f>
        <v>0</v>
      </c>
      <c r="M646" s="1511">
        <f>'F5 ESTUDIANTES PREVENCIÓN'!R639</f>
        <v>0</v>
      </c>
      <c r="N646" s="1504">
        <f>'F5 ESTUDIANTES PREVENCIÓN'!T639</f>
        <v>0</v>
      </c>
      <c r="O646" s="1504">
        <f>'F5 ESTUDIANTES PREVENCIÓN'!U639</f>
        <v>0</v>
      </c>
      <c r="P646" s="1504">
        <f>'F5 ESTUDIANTES PREVENCIÓN'!V639</f>
        <v>0</v>
      </c>
      <c r="Q646" s="1504">
        <f>'F5 ESTUDIANTES PREVENCIÓN'!AU639</f>
        <v>0</v>
      </c>
      <c r="R646" s="1516"/>
      <c r="S646" s="1517"/>
      <c r="T646" s="1516"/>
      <c r="U646" s="1518"/>
      <c r="V646" s="1516"/>
      <c r="W646" s="1516"/>
      <c r="X646" s="1516"/>
      <c r="Y646" s="1516"/>
      <c r="Z646" s="1516"/>
      <c r="AA646" s="1516"/>
      <c r="AB646" s="1516"/>
      <c r="AC646" s="1516"/>
      <c r="AD646" s="1516"/>
      <c r="AE646" s="1516"/>
      <c r="AF646" s="1516"/>
      <c r="AG646" s="1516"/>
      <c r="AH646" s="1516"/>
      <c r="AI646" s="1516"/>
      <c r="AJ646" s="1516"/>
      <c r="AK646" s="1516"/>
      <c r="AL646" s="1516"/>
      <c r="AM646" s="1516"/>
      <c r="AN646" s="1516"/>
      <c r="AO646" s="1519">
        <f t="shared" si="82"/>
        <v>0</v>
      </c>
      <c r="AP646" s="1519">
        <f t="shared" si="87"/>
        <v>0</v>
      </c>
      <c r="AQ646" s="1520" t="str">
        <f t="shared" si="83"/>
        <v/>
      </c>
      <c r="AR646" s="1519">
        <f t="shared" si="84"/>
        <v>0</v>
      </c>
      <c r="AS646" s="1519">
        <f t="shared" si="88"/>
        <v>0</v>
      </c>
      <c r="AT646" s="1520" t="str">
        <f t="shared" si="85"/>
        <v/>
      </c>
      <c r="AU646" s="1519">
        <f t="shared" si="89"/>
        <v>0</v>
      </c>
      <c r="AV646" s="1519">
        <f t="shared" si="90"/>
        <v>0</v>
      </c>
      <c r="AW646" s="1520" t="str">
        <f t="shared" si="86"/>
        <v/>
      </c>
      <c r="AX646" s="1521"/>
      <c r="BC646" s="417"/>
      <c r="BD646" s="417"/>
      <c r="BE646" s="417"/>
      <c r="BF646" s="417"/>
      <c r="BG646" s="417"/>
      <c r="BH646" s="417"/>
      <c r="BI646" s="417"/>
      <c r="BJ646" s="417"/>
    </row>
    <row r="647" spans="1:62" s="418" customFormat="1" ht="13.5" hidden="1" customHeight="1">
      <c r="A647" s="1504">
        <f>'F5 ESTUDIANTES PREVENCIÓN'!D640</f>
        <v>0</v>
      </c>
      <c r="B647" s="1504">
        <f>'F5 ESTUDIANTES PREVENCIÓN'!A640</f>
        <v>0</v>
      </c>
      <c r="C647" s="1511">
        <f>'F5 ESTUDIANTES PREVENCIÓN'!F640</f>
        <v>0</v>
      </c>
      <c r="D647" s="1512">
        <f>'F5 ESTUDIANTES PREVENCIÓN'!G640</f>
        <v>0</v>
      </c>
      <c r="E647" s="1504">
        <f>'F5 ESTUDIANTES PREVENCIÓN'!K640</f>
        <v>0</v>
      </c>
      <c r="F647" s="1504">
        <f>'F5 ESTUDIANTES PREVENCIÓN'!J640</f>
        <v>0</v>
      </c>
      <c r="G647" s="1513">
        <f>'F5 ESTUDIANTES PREVENCIÓN'!L640</f>
        <v>0</v>
      </c>
      <c r="H647" s="1504">
        <f>'F5 ESTUDIANTES PREVENCIÓN'!M640</f>
        <v>0</v>
      </c>
      <c r="I647" s="1514">
        <f>'F5 ESTUDIANTES PREVENCIÓN'!N640</f>
        <v>0</v>
      </c>
      <c r="J647" s="1514">
        <f>'F5 ESTUDIANTES PREVENCIÓN'!O640</f>
        <v>0</v>
      </c>
      <c r="K647" s="1514">
        <f>'F5 ESTUDIANTES PREVENCIÓN'!P640</f>
        <v>0</v>
      </c>
      <c r="L647" s="1515">
        <f>'F5 ESTUDIANTES PREVENCIÓN'!Q640</f>
        <v>0</v>
      </c>
      <c r="M647" s="1511">
        <f>'F5 ESTUDIANTES PREVENCIÓN'!R640</f>
        <v>0</v>
      </c>
      <c r="N647" s="1504">
        <f>'F5 ESTUDIANTES PREVENCIÓN'!T640</f>
        <v>0</v>
      </c>
      <c r="O647" s="1504">
        <f>'F5 ESTUDIANTES PREVENCIÓN'!U640</f>
        <v>0</v>
      </c>
      <c r="P647" s="1504">
        <f>'F5 ESTUDIANTES PREVENCIÓN'!V640</f>
        <v>0</v>
      </c>
      <c r="Q647" s="1504">
        <f>'F5 ESTUDIANTES PREVENCIÓN'!AU640</f>
        <v>0</v>
      </c>
      <c r="R647" s="1516"/>
      <c r="S647" s="1517"/>
      <c r="T647" s="1516"/>
      <c r="U647" s="1518"/>
      <c r="V647" s="1516"/>
      <c r="W647" s="1516"/>
      <c r="X647" s="1516"/>
      <c r="Y647" s="1516"/>
      <c r="Z647" s="1516"/>
      <c r="AA647" s="1516"/>
      <c r="AB647" s="1516"/>
      <c r="AC647" s="1516"/>
      <c r="AD647" s="1516"/>
      <c r="AE647" s="1516"/>
      <c r="AF647" s="1516"/>
      <c r="AG647" s="1516"/>
      <c r="AH647" s="1516"/>
      <c r="AI647" s="1516"/>
      <c r="AJ647" s="1516"/>
      <c r="AK647" s="1516"/>
      <c r="AL647" s="1516"/>
      <c r="AM647" s="1516"/>
      <c r="AN647" s="1516"/>
      <c r="AO647" s="1519">
        <f t="shared" si="82"/>
        <v>0</v>
      </c>
      <c r="AP647" s="1519">
        <f t="shared" si="87"/>
        <v>0</v>
      </c>
      <c r="AQ647" s="1520" t="str">
        <f t="shared" si="83"/>
        <v/>
      </c>
      <c r="AR647" s="1519">
        <f t="shared" si="84"/>
        <v>0</v>
      </c>
      <c r="AS647" s="1519">
        <f t="shared" si="88"/>
        <v>0</v>
      </c>
      <c r="AT647" s="1520" t="str">
        <f t="shared" si="85"/>
        <v/>
      </c>
      <c r="AU647" s="1519">
        <f t="shared" si="89"/>
        <v>0</v>
      </c>
      <c r="AV647" s="1519">
        <f t="shared" si="90"/>
        <v>0</v>
      </c>
      <c r="AW647" s="1520" t="str">
        <f t="shared" si="86"/>
        <v/>
      </c>
      <c r="AX647" s="1521"/>
      <c r="BC647" s="417"/>
      <c r="BD647" s="417"/>
      <c r="BE647" s="417"/>
      <c r="BF647" s="417"/>
      <c r="BG647" s="417"/>
      <c r="BH647" s="417"/>
      <c r="BI647" s="417"/>
      <c r="BJ647" s="417"/>
    </row>
    <row r="648" spans="1:62" s="418" customFormat="1" ht="13.5" hidden="1" customHeight="1">
      <c r="A648" s="1504">
        <f>'F5 ESTUDIANTES PREVENCIÓN'!D641</f>
        <v>0</v>
      </c>
      <c r="B648" s="1504">
        <f>'F5 ESTUDIANTES PREVENCIÓN'!A641</f>
        <v>0</v>
      </c>
      <c r="C648" s="1511">
        <f>'F5 ESTUDIANTES PREVENCIÓN'!F641</f>
        <v>0</v>
      </c>
      <c r="D648" s="1512">
        <f>'F5 ESTUDIANTES PREVENCIÓN'!G641</f>
        <v>0</v>
      </c>
      <c r="E648" s="1504">
        <f>'F5 ESTUDIANTES PREVENCIÓN'!K641</f>
        <v>0</v>
      </c>
      <c r="F648" s="1504">
        <f>'F5 ESTUDIANTES PREVENCIÓN'!J641</f>
        <v>0</v>
      </c>
      <c r="G648" s="1513">
        <f>'F5 ESTUDIANTES PREVENCIÓN'!L641</f>
        <v>0</v>
      </c>
      <c r="H648" s="1504">
        <f>'F5 ESTUDIANTES PREVENCIÓN'!M641</f>
        <v>0</v>
      </c>
      <c r="I648" s="1514">
        <f>'F5 ESTUDIANTES PREVENCIÓN'!N641</f>
        <v>0</v>
      </c>
      <c r="J648" s="1514">
        <f>'F5 ESTUDIANTES PREVENCIÓN'!O641</f>
        <v>0</v>
      </c>
      <c r="K648" s="1514">
        <f>'F5 ESTUDIANTES PREVENCIÓN'!P641</f>
        <v>0</v>
      </c>
      <c r="L648" s="1515">
        <f>'F5 ESTUDIANTES PREVENCIÓN'!Q641</f>
        <v>0</v>
      </c>
      <c r="M648" s="1511">
        <f>'F5 ESTUDIANTES PREVENCIÓN'!R641</f>
        <v>0</v>
      </c>
      <c r="N648" s="1504">
        <f>'F5 ESTUDIANTES PREVENCIÓN'!T641</f>
        <v>0</v>
      </c>
      <c r="O648" s="1504">
        <f>'F5 ESTUDIANTES PREVENCIÓN'!U641</f>
        <v>0</v>
      </c>
      <c r="P648" s="1504">
        <f>'F5 ESTUDIANTES PREVENCIÓN'!V641</f>
        <v>0</v>
      </c>
      <c r="Q648" s="1504">
        <f>'F5 ESTUDIANTES PREVENCIÓN'!AU641</f>
        <v>0</v>
      </c>
      <c r="R648" s="1516"/>
      <c r="S648" s="1517"/>
      <c r="T648" s="1516"/>
      <c r="U648" s="1518"/>
      <c r="V648" s="1516"/>
      <c r="W648" s="1516"/>
      <c r="X648" s="1516"/>
      <c r="Y648" s="1516"/>
      <c r="Z648" s="1516"/>
      <c r="AA648" s="1516"/>
      <c r="AB648" s="1516"/>
      <c r="AC648" s="1516"/>
      <c r="AD648" s="1516"/>
      <c r="AE648" s="1516"/>
      <c r="AF648" s="1516"/>
      <c r="AG648" s="1516"/>
      <c r="AH648" s="1516"/>
      <c r="AI648" s="1516"/>
      <c r="AJ648" s="1516"/>
      <c r="AK648" s="1516"/>
      <c r="AL648" s="1516"/>
      <c r="AM648" s="1516"/>
      <c r="AN648" s="1516"/>
      <c r="AO648" s="1519">
        <f t="shared" si="82"/>
        <v>0</v>
      </c>
      <c r="AP648" s="1519">
        <f t="shared" si="87"/>
        <v>0</v>
      </c>
      <c r="AQ648" s="1520" t="str">
        <f t="shared" si="83"/>
        <v/>
      </c>
      <c r="AR648" s="1519">
        <f t="shared" si="84"/>
        <v>0</v>
      </c>
      <c r="AS648" s="1519">
        <f t="shared" si="88"/>
        <v>0</v>
      </c>
      <c r="AT648" s="1520" t="str">
        <f t="shared" si="85"/>
        <v/>
      </c>
      <c r="AU648" s="1519">
        <f t="shared" si="89"/>
        <v>0</v>
      </c>
      <c r="AV648" s="1519">
        <f t="shared" si="90"/>
        <v>0</v>
      </c>
      <c r="AW648" s="1520" t="str">
        <f t="shared" si="86"/>
        <v/>
      </c>
      <c r="AX648" s="1521"/>
      <c r="BC648" s="417"/>
      <c r="BD648" s="417"/>
      <c r="BE648" s="417"/>
      <c r="BF648" s="417"/>
      <c r="BG648" s="417"/>
      <c r="BH648" s="417"/>
      <c r="BI648" s="417"/>
      <c r="BJ648" s="417"/>
    </row>
    <row r="649" spans="1:62" s="418" customFormat="1" ht="13.5" hidden="1" customHeight="1">
      <c r="A649" s="1504">
        <f>'F5 ESTUDIANTES PREVENCIÓN'!D642</f>
        <v>0</v>
      </c>
      <c r="B649" s="1504">
        <f>'F5 ESTUDIANTES PREVENCIÓN'!A642</f>
        <v>0</v>
      </c>
      <c r="C649" s="1511">
        <f>'F5 ESTUDIANTES PREVENCIÓN'!F642</f>
        <v>0</v>
      </c>
      <c r="D649" s="1512">
        <f>'F5 ESTUDIANTES PREVENCIÓN'!G642</f>
        <v>0</v>
      </c>
      <c r="E649" s="1504">
        <f>'F5 ESTUDIANTES PREVENCIÓN'!K642</f>
        <v>0</v>
      </c>
      <c r="F649" s="1504">
        <f>'F5 ESTUDIANTES PREVENCIÓN'!J642</f>
        <v>0</v>
      </c>
      <c r="G649" s="1513">
        <f>'F5 ESTUDIANTES PREVENCIÓN'!L642</f>
        <v>0</v>
      </c>
      <c r="H649" s="1504">
        <f>'F5 ESTUDIANTES PREVENCIÓN'!M642</f>
        <v>0</v>
      </c>
      <c r="I649" s="1514">
        <f>'F5 ESTUDIANTES PREVENCIÓN'!N642</f>
        <v>0</v>
      </c>
      <c r="J649" s="1514">
        <f>'F5 ESTUDIANTES PREVENCIÓN'!O642</f>
        <v>0</v>
      </c>
      <c r="K649" s="1514">
        <f>'F5 ESTUDIANTES PREVENCIÓN'!P642</f>
        <v>0</v>
      </c>
      <c r="L649" s="1515">
        <f>'F5 ESTUDIANTES PREVENCIÓN'!Q642</f>
        <v>0</v>
      </c>
      <c r="M649" s="1511">
        <f>'F5 ESTUDIANTES PREVENCIÓN'!R642</f>
        <v>0</v>
      </c>
      <c r="N649" s="1504">
        <f>'F5 ESTUDIANTES PREVENCIÓN'!T642</f>
        <v>0</v>
      </c>
      <c r="O649" s="1504">
        <f>'F5 ESTUDIANTES PREVENCIÓN'!U642</f>
        <v>0</v>
      </c>
      <c r="P649" s="1504">
        <f>'F5 ESTUDIANTES PREVENCIÓN'!V642</f>
        <v>0</v>
      </c>
      <c r="Q649" s="1504">
        <f>'F5 ESTUDIANTES PREVENCIÓN'!AU642</f>
        <v>0</v>
      </c>
      <c r="R649" s="1516"/>
      <c r="S649" s="1517"/>
      <c r="T649" s="1516"/>
      <c r="U649" s="1518"/>
      <c r="V649" s="1516"/>
      <c r="W649" s="1516"/>
      <c r="X649" s="1516"/>
      <c r="Y649" s="1516"/>
      <c r="Z649" s="1516"/>
      <c r="AA649" s="1516"/>
      <c r="AB649" s="1516"/>
      <c r="AC649" s="1516"/>
      <c r="AD649" s="1516"/>
      <c r="AE649" s="1516"/>
      <c r="AF649" s="1516"/>
      <c r="AG649" s="1516"/>
      <c r="AH649" s="1516"/>
      <c r="AI649" s="1516"/>
      <c r="AJ649" s="1516"/>
      <c r="AK649" s="1516"/>
      <c r="AL649" s="1516"/>
      <c r="AM649" s="1516"/>
      <c r="AN649" s="1516"/>
      <c r="AO649" s="1519">
        <f t="shared" si="82"/>
        <v>0</v>
      </c>
      <c r="AP649" s="1519">
        <f t="shared" si="87"/>
        <v>0</v>
      </c>
      <c r="AQ649" s="1520" t="str">
        <f t="shared" si="83"/>
        <v/>
      </c>
      <c r="AR649" s="1519">
        <f t="shared" si="84"/>
        <v>0</v>
      </c>
      <c r="AS649" s="1519">
        <f t="shared" si="88"/>
        <v>0</v>
      </c>
      <c r="AT649" s="1520" t="str">
        <f t="shared" si="85"/>
        <v/>
      </c>
      <c r="AU649" s="1519">
        <f t="shared" si="89"/>
        <v>0</v>
      </c>
      <c r="AV649" s="1519">
        <f t="shared" si="90"/>
        <v>0</v>
      </c>
      <c r="AW649" s="1520" t="str">
        <f t="shared" si="86"/>
        <v/>
      </c>
      <c r="AX649" s="1521"/>
      <c r="BC649" s="417"/>
      <c r="BD649" s="417"/>
      <c r="BE649" s="417"/>
      <c r="BF649" s="417"/>
      <c r="BG649" s="417"/>
      <c r="BH649" s="417"/>
      <c r="BI649" s="417"/>
      <c r="BJ649" s="417"/>
    </row>
    <row r="650" spans="1:62" s="418" customFormat="1" ht="13.5" hidden="1" customHeight="1">
      <c r="A650" s="1504">
        <f>'F5 ESTUDIANTES PREVENCIÓN'!D643</f>
        <v>0</v>
      </c>
      <c r="B650" s="1504">
        <f>'F5 ESTUDIANTES PREVENCIÓN'!A643</f>
        <v>0</v>
      </c>
      <c r="C650" s="1511">
        <f>'F5 ESTUDIANTES PREVENCIÓN'!F643</f>
        <v>0</v>
      </c>
      <c r="D650" s="1512">
        <f>'F5 ESTUDIANTES PREVENCIÓN'!G643</f>
        <v>0</v>
      </c>
      <c r="E650" s="1504">
        <f>'F5 ESTUDIANTES PREVENCIÓN'!K643</f>
        <v>0</v>
      </c>
      <c r="F650" s="1504">
        <f>'F5 ESTUDIANTES PREVENCIÓN'!J643</f>
        <v>0</v>
      </c>
      <c r="G650" s="1513">
        <f>'F5 ESTUDIANTES PREVENCIÓN'!L643</f>
        <v>0</v>
      </c>
      <c r="H650" s="1504">
        <f>'F5 ESTUDIANTES PREVENCIÓN'!M643</f>
        <v>0</v>
      </c>
      <c r="I650" s="1514">
        <f>'F5 ESTUDIANTES PREVENCIÓN'!N643</f>
        <v>0</v>
      </c>
      <c r="J650" s="1514">
        <f>'F5 ESTUDIANTES PREVENCIÓN'!O643</f>
        <v>0</v>
      </c>
      <c r="K650" s="1514">
        <f>'F5 ESTUDIANTES PREVENCIÓN'!P643</f>
        <v>0</v>
      </c>
      <c r="L650" s="1515">
        <f>'F5 ESTUDIANTES PREVENCIÓN'!Q643</f>
        <v>0</v>
      </c>
      <c r="M650" s="1511">
        <f>'F5 ESTUDIANTES PREVENCIÓN'!R643</f>
        <v>0</v>
      </c>
      <c r="N650" s="1504">
        <f>'F5 ESTUDIANTES PREVENCIÓN'!T643</f>
        <v>0</v>
      </c>
      <c r="O650" s="1504">
        <f>'F5 ESTUDIANTES PREVENCIÓN'!U643</f>
        <v>0</v>
      </c>
      <c r="P650" s="1504">
        <f>'F5 ESTUDIANTES PREVENCIÓN'!V643</f>
        <v>0</v>
      </c>
      <c r="Q650" s="1504">
        <f>'F5 ESTUDIANTES PREVENCIÓN'!AU643</f>
        <v>0</v>
      </c>
      <c r="R650" s="1516"/>
      <c r="S650" s="1517"/>
      <c r="T650" s="1516"/>
      <c r="U650" s="1518"/>
      <c r="V650" s="1516"/>
      <c r="W650" s="1516"/>
      <c r="X650" s="1516"/>
      <c r="Y650" s="1516"/>
      <c r="Z650" s="1516"/>
      <c r="AA650" s="1516"/>
      <c r="AB650" s="1516"/>
      <c r="AC650" s="1516"/>
      <c r="AD650" s="1516"/>
      <c r="AE650" s="1516"/>
      <c r="AF650" s="1516"/>
      <c r="AG650" s="1516"/>
      <c r="AH650" s="1516"/>
      <c r="AI650" s="1516"/>
      <c r="AJ650" s="1516"/>
      <c r="AK650" s="1516"/>
      <c r="AL650" s="1516"/>
      <c r="AM650" s="1516"/>
      <c r="AN650" s="1516"/>
      <c r="AO650" s="1519">
        <f t="shared" si="82"/>
        <v>0</v>
      </c>
      <c r="AP650" s="1519">
        <f t="shared" si="87"/>
        <v>0</v>
      </c>
      <c r="AQ650" s="1520" t="str">
        <f t="shared" si="83"/>
        <v/>
      </c>
      <c r="AR650" s="1519">
        <f t="shared" si="84"/>
        <v>0</v>
      </c>
      <c r="AS650" s="1519">
        <f t="shared" si="88"/>
        <v>0</v>
      </c>
      <c r="AT650" s="1520" t="str">
        <f t="shared" si="85"/>
        <v/>
      </c>
      <c r="AU650" s="1519">
        <f t="shared" si="89"/>
        <v>0</v>
      </c>
      <c r="AV650" s="1519">
        <f t="shared" si="90"/>
        <v>0</v>
      </c>
      <c r="AW650" s="1520" t="str">
        <f t="shared" si="86"/>
        <v/>
      </c>
      <c r="AX650" s="1521"/>
      <c r="BC650" s="417"/>
      <c r="BD650" s="417"/>
      <c r="BE650" s="417"/>
      <c r="BF650" s="417"/>
      <c r="BG650" s="417"/>
      <c r="BH650" s="417"/>
      <c r="BI650" s="417"/>
      <c r="BJ650" s="417"/>
    </row>
    <row r="651" spans="1:62" s="418" customFormat="1" ht="13.5" hidden="1" customHeight="1">
      <c r="A651" s="1504">
        <f>'F5 ESTUDIANTES PREVENCIÓN'!D644</f>
        <v>0</v>
      </c>
      <c r="B651" s="1504">
        <f>'F5 ESTUDIANTES PREVENCIÓN'!A644</f>
        <v>0</v>
      </c>
      <c r="C651" s="1511">
        <f>'F5 ESTUDIANTES PREVENCIÓN'!F644</f>
        <v>0</v>
      </c>
      <c r="D651" s="1512">
        <f>'F5 ESTUDIANTES PREVENCIÓN'!G644</f>
        <v>0</v>
      </c>
      <c r="E651" s="1504">
        <f>'F5 ESTUDIANTES PREVENCIÓN'!K644</f>
        <v>0</v>
      </c>
      <c r="F651" s="1504">
        <f>'F5 ESTUDIANTES PREVENCIÓN'!J644</f>
        <v>0</v>
      </c>
      <c r="G651" s="1513">
        <f>'F5 ESTUDIANTES PREVENCIÓN'!L644</f>
        <v>0</v>
      </c>
      <c r="H651" s="1504">
        <f>'F5 ESTUDIANTES PREVENCIÓN'!M644</f>
        <v>0</v>
      </c>
      <c r="I651" s="1514">
        <f>'F5 ESTUDIANTES PREVENCIÓN'!N644</f>
        <v>0</v>
      </c>
      <c r="J651" s="1514">
        <f>'F5 ESTUDIANTES PREVENCIÓN'!O644</f>
        <v>0</v>
      </c>
      <c r="K651" s="1514">
        <f>'F5 ESTUDIANTES PREVENCIÓN'!P644</f>
        <v>0</v>
      </c>
      <c r="L651" s="1515">
        <f>'F5 ESTUDIANTES PREVENCIÓN'!Q644</f>
        <v>0</v>
      </c>
      <c r="M651" s="1511">
        <f>'F5 ESTUDIANTES PREVENCIÓN'!R644</f>
        <v>0</v>
      </c>
      <c r="N651" s="1504">
        <f>'F5 ESTUDIANTES PREVENCIÓN'!T644</f>
        <v>0</v>
      </c>
      <c r="O651" s="1504">
        <f>'F5 ESTUDIANTES PREVENCIÓN'!U644</f>
        <v>0</v>
      </c>
      <c r="P651" s="1504">
        <f>'F5 ESTUDIANTES PREVENCIÓN'!V644</f>
        <v>0</v>
      </c>
      <c r="Q651" s="1504">
        <f>'F5 ESTUDIANTES PREVENCIÓN'!AU644</f>
        <v>0</v>
      </c>
      <c r="R651" s="1516"/>
      <c r="S651" s="1517"/>
      <c r="T651" s="1516"/>
      <c r="U651" s="1518"/>
      <c r="V651" s="1516"/>
      <c r="W651" s="1516"/>
      <c r="X651" s="1516"/>
      <c r="Y651" s="1516"/>
      <c r="Z651" s="1516"/>
      <c r="AA651" s="1516"/>
      <c r="AB651" s="1516"/>
      <c r="AC651" s="1516"/>
      <c r="AD651" s="1516"/>
      <c r="AE651" s="1516"/>
      <c r="AF651" s="1516"/>
      <c r="AG651" s="1516"/>
      <c r="AH651" s="1516"/>
      <c r="AI651" s="1516"/>
      <c r="AJ651" s="1516"/>
      <c r="AK651" s="1516"/>
      <c r="AL651" s="1516"/>
      <c r="AM651" s="1516"/>
      <c r="AN651" s="1516"/>
      <c r="AO651" s="1519">
        <f t="shared" si="82"/>
        <v>0</v>
      </c>
      <c r="AP651" s="1519">
        <f t="shared" si="87"/>
        <v>0</v>
      </c>
      <c r="AQ651" s="1520" t="str">
        <f t="shared" ref="AQ651:AQ678" si="91">+IF(ISERROR(AP651/AO651),"",AP651/AO651)</f>
        <v/>
      </c>
      <c r="AR651" s="1519">
        <f t="shared" si="84"/>
        <v>0</v>
      </c>
      <c r="AS651" s="1519">
        <f t="shared" si="88"/>
        <v>0</v>
      </c>
      <c r="AT651" s="1520" t="str">
        <f t="shared" ref="AT651:AT678" si="92">+IF(ISERROR(AS651/AR651),"",AS651/AR651)</f>
        <v/>
      </c>
      <c r="AU651" s="1519">
        <f t="shared" si="89"/>
        <v>0</v>
      </c>
      <c r="AV651" s="1519">
        <f t="shared" si="90"/>
        <v>0</v>
      </c>
      <c r="AW651" s="1520" t="str">
        <f t="shared" ref="AW651:AW678" si="93">+IF(ISERROR(AV651/AU651),"",AV651/AU651)</f>
        <v/>
      </c>
      <c r="AX651" s="1521"/>
      <c r="BC651" s="417"/>
      <c r="BD651" s="417"/>
      <c r="BE651" s="417"/>
      <c r="BF651" s="417"/>
      <c r="BG651" s="417"/>
      <c r="BH651" s="417"/>
      <c r="BI651" s="417"/>
      <c r="BJ651" s="417"/>
    </row>
    <row r="652" spans="1:62" s="418" customFormat="1" ht="13.5" hidden="1" customHeight="1">
      <c r="A652" s="1504">
        <f>'F5 ESTUDIANTES PREVENCIÓN'!D645</f>
        <v>0</v>
      </c>
      <c r="B652" s="1504">
        <f>'F5 ESTUDIANTES PREVENCIÓN'!A645</f>
        <v>0</v>
      </c>
      <c r="C652" s="1511">
        <f>'F5 ESTUDIANTES PREVENCIÓN'!F645</f>
        <v>0</v>
      </c>
      <c r="D652" s="1512">
        <f>'F5 ESTUDIANTES PREVENCIÓN'!G645</f>
        <v>0</v>
      </c>
      <c r="E652" s="1504">
        <f>'F5 ESTUDIANTES PREVENCIÓN'!K645</f>
        <v>0</v>
      </c>
      <c r="F652" s="1504">
        <f>'F5 ESTUDIANTES PREVENCIÓN'!J645</f>
        <v>0</v>
      </c>
      <c r="G652" s="1513">
        <f>'F5 ESTUDIANTES PREVENCIÓN'!L645</f>
        <v>0</v>
      </c>
      <c r="H652" s="1504">
        <f>'F5 ESTUDIANTES PREVENCIÓN'!M645</f>
        <v>0</v>
      </c>
      <c r="I652" s="1514">
        <f>'F5 ESTUDIANTES PREVENCIÓN'!N645</f>
        <v>0</v>
      </c>
      <c r="J652" s="1514">
        <f>'F5 ESTUDIANTES PREVENCIÓN'!O645</f>
        <v>0</v>
      </c>
      <c r="K652" s="1514">
        <f>'F5 ESTUDIANTES PREVENCIÓN'!P645</f>
        <v>0</v>
      </c>
      <c r="L652" s="1515">
        <f>'F5 ESTUDIANTES PREVENCIÓN'!Q645</f>
        <v>0</v>
      </c>
      <c r="M652" s="1511">
        <f>'F5 ESTUDIANTES PREVENCIÓN'!R645</f>
        <v>0</v>
      </c>
      <c r="N652" s="1504">
        <f>'F5 ESTUDIANTES PREVENCIÓN'!T645</f>
        <v>0</v>
      </c>
      <c r="O652" s="1504">
        <f>'F5 ESTUDIANTES PREVENCIÓN'!U645</f>
        <v>0</v>
      </c>
      <c r="P652" s="1504">
        <f>'F5 ESTUDIANTES PREVENCIÓN'!V645</f>
        <v>0</v>
      </c>
      <c r="Q652" s="1504">
        <f>'F5 ESTUDIANTES PREVENCIÓN'!AU645</f>
        <v>0</v>
      </c>
      <c r="R652" s="1516"/>
      <c r="S652" s="1517"/>
      <c r="T652" s="1516"/>
      <c r="U652" s="1518"/>
      <c r="V652" s="1516"/>
      <c r="W652" s="1516"/>
      <c r="X652" s="1516"/>
      <c r="Y652" s="1516"/>
      <c r="Z652" s="1516"/>
      <c r="AA652" s="1516"/>
      <c r="AB652" s="1516"/>
      <c r="AC652" s="1516"/>
      <c r="AD652" s="1516"/>
      <c r="AE652" s="1516"/>
      <c r="AF652" s="1516"/>
      <c r="AG652" s="1516"/>
      <c r="AH652" s="1516"/>
      <c r="AI652" s="1516"/>
      <c r="AJ652" s="1516"/>
      <c r="AK652" s="1516"/>
      <c r="AL652" s="1516"/>
      <c r="AM652" s="1516"/>
      <c r="AN652" s="1516"/>
      <c r="AO652" s="1519">
        <f t="shared" ref="AO652:AO678" si="94">+COUNTA(X652:Y652)</f>
        <v>0</v>
      </c>
      <c r="AP652" s="1519">
        <f t="shared" si="87"/>
        <v>0</v>
      </c>
      <c r="AQ652" s="1520" t="str">
        <f t="shared" si="91"/>
        <v/>
      </c>
      <c r="AR652" s="1519">
        <f t="shared" ref="AR652:AR678" si="95">+COUNTA(Z652:AB652)</f>
        <v>0</v>
      </c>
      <c r="AS652" s="1519">
        <f t="shared" si="88"/>
        <v>0</v>
      </c>
      <c r="AT652" s="1520" t="str">
        <f t="shared" si="92"/>
        <v/>
      </c>
      <c r="AU652" s="1519">
        <f t="shared" si="89"/>
        <v>0</v>
      </c>
      <c r="AV652" s="1519">
        <f t="shared" si="90"/>
        <v>0</v>
      </c>
      <c r="AW652" s="1520" t="str">
        <f t="shared" si="93"/>
        <v/>
      </c>
      <c r="AX652" s="1521"/>
      <c r="BC652" s="417"/>
      <c r="BD652" s="417"/>
      <c r="BE652" s="417"/>
      <c r="BF652" s="417"/>
      <c r="BG652" s="417"/>
      <c r="BH652" s="417"/>
      <c r="BI652" s="417"/>
      <c r="BJ652" s="417"/>
    </row>
    <row r="653" spans="1:62" s="418" customFormat="1" ht="13.5" hidden="1" customHeight="1">
      <c r="A653" s="1504">
        <f>'F5 ESTUDIANTES PREVENCIÓN'!D646</f>
        <v>0</v>
      </c>
      <c r="B653" s="1504">
        <f>'F5 ESTUDIANTES PREVENCIÓN'!A646</f>
        <v>0</v>
      </c>
      <c r="C653" s="1511">
        <f>'F5 ESTUDIANTES PREVENCIÓN'!F646</f>
        <v>0</v>
      </c>
      <c r="D653" s="1512">
        <f>'F5 ESTUDIANTES PREVENCIÓN'!G646</f>
        <v>0</v>
      </c>
      <c r="E653" s="1504">
        <f>'F5 ESTUDIANTES PREVENCIÓN'!K646</f>
        <v>0</v>
      </c>
      <c r="F653" s="1504">
        <f>'F5 ESTUDIANTES PREVENCIÓN'!J646</f>
        <v>0</v>
      </c>
      <c r="G653" s="1513">
        <f>'F5 ESTUDIANTES PREVENCIÓN'!L646</f>
        <v>0</v>
      </c>
      <c r="H653" s="1504">
        <f>'F5 ESTUDIANTES PREVENCIÓN'!M646</f>
        <v>0</v>
      </c>
      <c r="I653" s="1514">
        <f>'F5 ESTUDIANTES PREVENCIÓN'!N646</f>
        <v>0</v>
      </c>
      <c r="J653" s="1514">
        <f>'F5 ESTUDIANTES PREVENCIÓN'!O646</f>
        <v>0</v>
      </c>
      <c r="K653" s="1514">
        <f>'F5 ESTUDIANTES PREVENCIÓN'!P646</f>
        <v>0</v>
      </c>
      <c r="L653" s="1515">
        <f>'F5 ESTUDIANTES PREVENCIÓN'!Q646</f>
        <v>0</v>
      </c>
      <c r="M653" s="1511">
        <f>'F5 ESTUDIANTES PREVENCIÓN'!R646</f>
        <v>0</v>
      </c>
      <c r="N653" s="1504">
        <f>'F5 ESTUDIANTES PREVENCIÓN'!T646</f>
        <v>0</v>
      </c>
      <c r="O653" s="1504">
        <f>'F5 ESTUDIANTES PREVENCIÓN'!U646</f>
        <v>0</v>
      </c>
      <c r="P653" s="1504">
        <f>'F5 ESTUDIANTES PREVENCIÓN'!V646</f>
        <v>0</v>
      </c>
      <c r="Q653" s="1504">
        <f>'F5 ESTUDIANTES PREVENCIÓN'!AU646</f>
        <v>0</v>
      </c>
      <c r="R653" s="1516"/>
      <c r="S653" s="1517"/>
      <c r="T653" s="1516"/>
      <c r="U653" s="1518"/>
      <c r="V653" s="1516"/>
      <c r="W653" s="1516"/>
      <c r="X653" s="1516"/>
      <c r="Y653" s="1516"/>
      <c r="Z653" s="1516"/>
      <c r="AA653" s="1516"/>
      <c r="AB653" s="1516"/>
      <c r="AC653" s="1516"/>
      <c r="AD653" s="1516"/>
      <c r="AE653" s="1516"/>
      <c r="AF653" s="1516"/>
      <c r="AG653" s="1516"/>
      <c r="AH653" s="1516"/>
      <c r="AI653" s="1516"/>
      <c r="AJ653" s="1516"/>
      <c r="AK653" s="1516"/>
      <c r="AL653" s="1516"/>
      <c r="AM653" s="1516"/>
      <c r="AN653" s="1516"/>
      <c r="AO653" s="1519">
        <f t="shared" si="94"/>
        <v>0</v>
      </c>
      <c r="AP653" s="1519">
        <f t="shared" si="87"/>
        <v>0</v>
      </c>
      <c r="AQ653" s="1520" t="str">
        <f t="shared" si="91"/>
        <v/>
      </c>
      <c r="AR653" s="1519">
        <f t="shared" si="95"/>
        <v>0</v>
      </c>
      <c r="AS653" s="1519">
        <f t="shared" si="88"/>
        <v>0</v>
      </c>
      <c r="AT653" s="1520" t="str">
        <f t="shared" si="92"/>
        <v/>
      </c>
      <c r="AU653" s="1519">
        <f t="shared" si="89"/>
        <v>0</v>
      </c>
      <c r="AV653" s="1519">
        <f t="shared" si="90"/>
        <v>0</v>
      </c>
      <c r="AW653" s="1520" t="str">
        <f t="shared" si="93"/>
        <v/>
      </c>
      <c r="AX653" s="1521"/>
      <c r="BC653" s="417"/>
      <c r="BD653" s="417"/>
      <c r="BE653" s="417"/>
      <c r="BF653" s="417"/>
      <c r="BG653" s="417"/>
      <c r="BH653" s="417"/>
      <c r="BI653" s="417"/>
      <c r="BJ653" s="417"/>
    </row>
    <row r="654" spans="1:62" s="418" customFormat="1" ht="13.5" hidden="1" customHeight="1">
      <c r="A654" s="1504">
        <f>'F5 ESTUDIANTES PREVENCIÓN'!D647</f>
        <v>0</v>
      </c>
      <c r="B654" s="1504">
        <f>'F5 ESTUDIANTES PREVENCIÓN'!A647</f>
        <v>0</v>
      </c>
      <c r="C654" s="1511">
        <f>'F5 ESTUDIANTES PREVENCIÓN'!F647</f>
        <v>0</v>
      </c>
      <c r="D654" s="1512">
        <f>'F5 ESTUDIANTES PREVENCIÓN'!G647</f>
        <v>0</v>
      </c>
      <c r="E654" s="1504">
        <f>'F5 ESTUDIANTES PREVENCIÓN'!K647</f>
        <v>0</v>
      </c>
      <c r="F654" s="1504">
        <f>'F5 ESTUDIANTES PREVENCIÓN'!J647</f>
        <v>0</v>
      </c>
      <c r="G654" s="1513">
        <f>'F5 ESTUDIANTES PREVENCIÓN'!L647</f>
        <v>0</v>
      </c>
      <c r="H654" s="1504">
        <f>'F5 ESTUDIANTES PREVENCIÓN'!M647</f>
        <v>0</v>
      </c>
      <c r="I654" s="1514">
        <f>'F5 ESTUDIANTES PREVENCIÓN'!N647</f>
        <v>0</v>
      </c>
      <c r="J654" s="1514">
        <f>'F5 ESTUDIANTES PREVENCIÓN'!O647</f>
        <v>0</v>
      </c>
      <c r="K654" s="1514">
        <f>'F5 ESTUDIANTES PREVENCIÓN'!P647</f>
        <v>0</v>
      </c>
      <c r="L654" s="1515">
        <f>'F5 ESTUDIANTES PREVENCIÓN'!Q647</f>
        <v>0</v>
      </c>
      <c r="M654" s="1511">
        <f>'F5 ESTUDIANTES PREVENCIÓN'!R647</f>
        <v>0</v>
      </c>
      <c r="N654" s="1504">
        <f>'F5 ESTUDIANTES PREVENCIÓN'!T647</f>
        <v>0</v>
      </c>
      <c r="O654" s="1504">
        <f>'F5 ESTUDIANTES PREVENCIÓN'!U647</f>
        <v>0</v>
      </c>
      <c r="P654" s="1504">
        <f>'F5 ESTUDIANTES PREVENCIÓN'!V647</f>
        <v>0</v>
      </c>
      <c r="Q654" s="1504">
        <f>'F5 ESTUDIANTES PREVENCIÓN'!AU647</f>
        <v>0</v>
      </c>
      <c r="R654" s="1516"/>
      <c r="S654" s="1517"/>
      <c r="T654" s="1516"/>
      <c r="U654" s="1518"/>
      <c r="V654" s="1516"/>
      <c r="W654" s="1516"/>
      <c r="X654" s="1516"/>
      <c r="Y654" s="1516"/>
      <c r="Z654" s="1516"/>
      <c r="AA654" s="1516"/>
      <c r="AB654" s="1516"/>
      <c r="AC654" s="1516"/>
      <c r="AD654" s="1516"/>
      <c r="AE654" s="1516"/>
      <c r="AF654" s="1516"/>
      <c r="AG654" s="1516"/>
      <c r="AH654" s="1516"/>
      <c r="AI654" s="1516"/>
      <c r="AJ654" s="1516"/>
      <c r="AK654" s="1516"/>
      <c r="AL654" s="1516"/>
      <c r="AM654" s="1516"/>
      <c r="AN654" s="1516"/>
      <c r="AO654" s="1519">
        <f t="shared" si="94"/>
        <v>0</v>
      </c>
      <c r="AP654" s="1519">
        <f t="shared" ref="AP654:AP678" si="96">+COUNTIF($X654:$Y654,"P")</f>
        <v>0</v>
      </c>
      <c r="AQ654" s="1520" t="str">
        <f t="shared" si="91"/>
        <v/>
      </c>
      <c r="AR654" s="1519">
        <f t="shared" si="95"/>
        <v>0</v>
      </c>
      <c r="AS654" s="1519">
        <f t="shared" ref="AS654:AS678" si="97">+COUNTIF($Z654:$AB654,"P")</f>
        <v>0</v>
      </c>
      <c r="AT654" s="1520" t="str">
        <f t="shared" si="92"/>
        <v/>
      </c>
      <c r="AU654" s="1519">
        <f t="shared" ref="AU654:AU678" si="98">+COUNTA($AC654:$AL654)</f>
        <v>0</v>
      </c>
      <c r="AV654" s="1519">
        <f t="shared" ref="AV654:AV678" si="99">+COUNTIF($AC654:$AL654,"P")</f>
        <v>0</v>
      </c>
      <c r="AW654" s="1520" t="str">
        <f t="shared" si="93"/>
        <v/>
      </c>
      <c r="AX654" s="1521"/>
      <c r="BC654" s="417"/>
      <c r="BD654" s="417"/>
      <c r="BE654" s="417"/>
      <c r="BF654" s="417"/>
      <c r="BG654" s="417"/>
      <c r="BH654" s="417"/>
      <c r="BI654" s="417"/>
      <c r="BJ654" s="417"/>
    </row>
    <row r="655" spans="1:62" s="418" customFormat="1" ht="13.5" hidden="1" customHeight="1">
      <c r="A655" s="1504">
        <f>'F5 ESTUDIANTES PREVENCIÓN'!D648</f>
        <v>0</v>
      </c>
      <c r="B655" s="1504">
        <f>'F5 ESTUDIANTES PREVENCIÓN'!A648</f>
        <v>0</v>
      </c>
      <c r="C655" s="1511">
        <f>'F5 ESTUDIANTES PREVENCIÓN'!F648</f>
        <v>0</v>
      </c>
      <c r="D655" s="1512">
        <f>'F5 ESTUDIANTES PREVENCIÓN'!G648</f>
        <v>0</v>
      </c>
      <c r="E655" s="1504">
        <f>'F5 ESTUDIANTES PREVENCIÓN'!K648</f>
        <v>0</v>
      </c>
      <c r="F655" s="1504">
        <f>'F5 ESTUDIANTES PREVENCIÓN'!J648</f>
        <v>0</v>
      </c>
      <c r="G655" s="1513">
        <f>'F5 ESTUDIANTES PREVENCIÓN'!L648</f>
        <v>0</v>
      </c>
      <c r="H655" s="1504">
        <f>'F5 ESTUDIANTES PREVENCIÓN'!M648</f>
        <v>0</v>
      </c>
      <c r="I655" s="1514">
        <f>'F5 ESTUDIANTES PREVENCIÓN'!N648</f>
        <v>0</v>
      </c>
      <c r="J655" s="1514">
        <f>'F5 ESTUDIANTES PREVENCIÓN'!O648</f>
        <v>0</v>
      </c>
      <c r="K655" s="1514">
        <f>'F5 ESTUDIANTES PREVENCIÓN'!P648</f>
        <v>0</v>
      </c>
      <c r="L655" s="1515">
        <f>'F5 ESTUDIANTES PREVENCIÓN'!Q648</f>
        <v>0</v>
      </c>
      <c r="M655" s="1511">
        <f>'F5 ESTUDIANTES PREVENCIÓN'!R648</f>
        <v>0</v>
      </c>
      <c r="N655" s="1504">
        <f>'F5 ESTUDIANTES PREVENCIÓN'!T648</f>
        <v>0</v>
      </c>
      <c r="O655" s="1504">
        <f>'F5 ESTUDIANTES PREVENCIÓN'!U648</f>
        <v>0</v>
      </c>
      <c r="P655" s="1504">
        <f>'F5 ESTUDIANTES PREVENCIÓN'!V648</f>
        <v>0</v>
      </c>
      <c r="Q655" s="1504">
        <f>'F5 ESTUDIANTES PREVENCIÓN'!AU648</f>
        <v>0</v>
      </c>
      <c r="R655" s="1516"/>
      <c r="S655" s="1517"/>
      <c r="T655" s="1516"/>
      <c r="U655" s="1518"/>
      <c r="V655" s="1516"/>
      <c r="W655" s="1516"/>
      <c r="X655" s="1516"/>
      <c r="Y655" s="1516"/>
      <c r="Z655" s="1516"/>
      <c r="AA655" s="1516"/>
      <c r="AB655" s="1516"/>
      <c r="AC655" s="1516"/>
      <c r="AD655" s="1516"/>
      <c r="AE655" s="1516"/>
      <c r="AF655" s="1516"/>
      <c r="AG655" s="1516"/>
      <c r="AH655" s="1516"/>
      <c r="AI655" s="1516"/>
      <c r="AJ655" s="1516"/>
      <c r="AK655" s="1516"/>
      <c r="AL655" s="1516"/>
      <c r="AM655" s="1516"/>
      <c r="AN655" s="1516"/>
      <c r="AO655" s="1519">
        <f t="shared" si="94"/>
        <v>0</v>
      </c>
      <c r="AP655" s="1519">
        <f t="shared" si="96"/>
        <v>0</v>
      </c>
      <c r="AQ655" s="1520" t="str">
        <f t="shared" si="91"/>
        <v/>
      </c>
      <c r="AR655" s="1519">
        <f t="shared" si="95"/>
        <v>0</v>
      </c>
      <c r="AS655" s="1519">
        <f t="shared" si="97"/>
        <v>0</v>
      </c>
      <c r="AT655" s="1520" t="str">
        <f t="shared" si="92"/>
        <v/>
      </c>
      <c r="AU655" s="1519">
        <f t="shared" si="98"/>
        <v>0</v>
      </c>
      <c r="AV655" s="1519">
        <f t="shared" si="99"/>
        <v>0</v>
      </c>
      <c r="AW655" s="1520" t="str">
        <f t="shared" si="93"/>
        <v/>
      </c>
      <c r="AX655" s="1521"/>
      <c r="BC655" s="417"/>
      <c r="BD655" s="417"/>
      <c r="BE655" s="417"/>
      <c r="BF655" s="417"/>
      <c r="BG655" s="417"/>
      <c r="BH655" s="417"/>
      <c r="BI655" s="417"/>
      <c r="BJ655" s="417"/>
    </row>
    <row r="656" spans="1:62" s="418" customFormat="1" ht="13.5" hidden="1" customHeight="1">
      <c r="A656" s="1504">
        <f>'F5 ESTUDIANTES PREVENCIÓN'!D649</f>
        <v>0</v>
      </c>
      <c r="B656" s="1504">
        <f>'F5 ESTUDIANTES PREVENCIÓN'!A649</f>
        <v>0</v>
      </c>
      <c r="C656" s="1511">
        <f>'F5 ESTUDIANTES PREVENCIÓN'!F649</f>
        <v>0</v>
      </c>
      <c r="D656" s="1512">
        <f>'F5 ESTUDIANTES PREVENCIÓN'!G649</f>
        <v>0</v>
      </c>
      <c r="E656" s="1504">
        <f>'F5 ESTUDIANTES PREVENCIÓN'!K649</f>
        <v>0</v>
      </c>
      <c r="F656" s="1504">
        <f>'F5 ESTUDIANTES PREVENCIÓN'!J649</f>
        <v>0</v>
      </c>
      <c r="G656" s="1513">
        <f>'F5 ESTUDIANTES PREVENCIÓN'!L649</f>
        <v>0</v>
      </c>
      <c r="H656" s="1504">
        <f>'F5 ESTUDIANTES PREVENCIÓN'!M649</f>
        <v>0</v>
      </c>
      <c r="I656" s="1514">
        <f>'F5 ESTUDIANTES PREVENCIÓN'!N649</f>
        <v>0</v>
      </c>
      <c r="J656" s="1514">
        <f>'F5 ESTUDIANTES PREVENCIÓN'!O649</f>
        <v>0</v>
      </c>
      <c r="K656" s="1514">
        <f>'F5 ESTUDIANTES PREVENCIÓN'!P649</f>
        <v>0</v>
      </c>
      <c r="L656" s="1515">
        <f>'F5 ESTUDIANTES PREVENCIÓN'!Q649</f>
        <v>0</v>
      </c>
      <c r="M656" s="1511">
        <f>'F5 ESTUDIANTES PREVENCIÓN'!R649</f>
        <v>0</v>
      </c>
      <c r="N656" s="1504">
        <f>'F5 ESTUDIANTES PREVENCIÓN'!T649</f>
        <v>0</v>
      </c>
      <c r="O656" s="1504">
        <f>'F5 ESTUDIANTES PREVENCIÓN'!U649</f>
        <v>0</v>
      </c>
      <c r="P656" s="1504">
        <f>'F5 ESTUDIANTES PREVENCIÓN'!V649</f>
        <v>0</v>
      </c>
      <c r="Q656" s="1504">
        <f>'F5 ESTUDIANTES PREVENCIÓN'!AU649</f>
        <v>0</v>
      </c>
      <c r="R656" s="1516"/>
      <c r="S656" s="1517"/>
      <c r="T656" s="1516"/>
      <c r="U656" s="1518"/>
      <c r="V656" s="1516"/>
      <c r="W656" s="1516"/>
      <c r="X656" s="1516"/>
      <c r="Y656" s="1516"/>
      <c r="Z656" s="1516"/>
      <c r="AA656" s="1516"/>
      <c r="AB656" s="1516"/>
      <c r="AC656" s="1516"/>
      <c r="AD656" s="1516"/>
      <c r="AE656" s="1516"/>
      <c r="AF656" s="1516"/>
      <c r="AG656" s="1516"/>
      <c r="AH656" s="1516"/>
      <c r="AI656" s="1516"/>
      <c r="AJ656" s="1516"/>
      <c r="AK656" s="1516"/>
      <c r="AL656" s="1516"/>
      <c r="AM656" s="1516"/>
      <c r="AN656" s="1516"/>
      <c r="AO656" s="1519">
        <f t="shared" si="94"/>
        <v>0</v>
      </c>
      <c r="AP656" s="1519">
        <f t="shared" si="96"/>
        <v>0</v>
      </c>
      <c r="AQ656" s="1520" t="str">
        <f t="shared" si="91"/>
        <v/>
      </c>
      <c r="AR656" s="1519">
        <f t="shared" si="95"/>
        <v>0</v>
      </c>
      <c r="AS656" s="1519">
        <f t="shared" si="97"/>
        <v>0</v>
      </c>
      <c r="AT656" s="1520" t="str">
        <f t="shared" si="92"/>
        <v/>
      </c>
      <c r="AU656" s="1519">
        <f t="shared" si="98"/>
        <v>0</v>
      </c>
      <c r="AV656" s="1519">
        <f t="shared" si="99"/>
        <v>0</v>
      </c>
      <c r="AW656" s="1520" t="str">
        <f t="shared" si="93"/>
        <v/>
      </c>
      <c r="AX656" s="1521"/>
      <c r="BC656" s="417"/>
      <c r="BD656" s="417"/>
      <c r="BE656" s="417"/>
      <c r="BF656" s="417"/>
      <c r="BG656" s="417"/>
      <c r="BH656" s="417"/>
      <c r="BI656" s="417"/>
      <c r="BJ656" s="417"/>
    </row>
    <row r="657" spans="1:62" s="418" customFormat="1" ht="13.5" hidden="1" customHeight="1">
      <c r="A657" s="1504">
        <f>'F5 ESTUDIANTES PREVENCIÓN'!D650</f>
        <v>0</v>
      </c>
      <c r="B657" s="1504">
        <f>'F5 ESTUDIANTES PREVENCIÓN'!A650</f>
        <v>0</v>
      </c>
      <c r="C657" s="1511">
        <f>'F5 ESTUDIANTES PREVENCIÓN'!F650</f>
        <v>0</v>
      </c>
      <c r="D657" s="1512">
        <f>'F5 ESTUDIANTES PREVENCIÓN'!G650</f>
        <v>0</v>
      </c>
      <c r="E657" s="1504">
        <f>'F5 ESTUDIANTES PREVENCIÓN'!K650</f>
        <v>0</v>
      </c>
      <c r="F657" s="1504">
        <f>'F5 ESTUDIANTES PREVENCIÓN'!J650</f>
        <v>0</v>
      </c>
      <c r="G657" s="1513">
        <f>'F5 ESTUDIANTES PREVENCIÓN'!L650</f>
        <v>0</v>
      </c>
      <c r="H657" s="1504">
        <f>'F5 ESTUDIANTES PREVENCIÓN'!M650</f>
        <v>0</v>
      </c>
      <c r="I657" s="1514">
        <f>'F5 ESTUDIANTES PREVENCIÓN'!N650</f>
        <v>0</v>
      </c>
      <c r="J657" s="1514">
        <f>'F5 ESTUDIANTES PREVENCIÓN'!O650</f>
        <v>0</v>
      </c>
      <c r="K657" s="1514">
        <f>'F5 ESTUDIANTES PREVENCIÓN'!P650</f>
        <v>0</v>
      </c>
      <c r="L657" s="1515">
        <f>'F5 ESTUDIANTES PREVENCIÓN'!Q650</f>
        <v>0</v>
      </c>
      <c r="M657" s="1511">
        <f>'F5 ESTUDIANTES PREVENCIÓN'!R650</f>
        <v>0</v>
      </c>
      <c r="N657" s="1504">
        <f>'F5 ESTUDIANTES PREVENCIÓN'!T650</f>
        <v>0</v>
      </c>
      <c r="O657" s="1504">
        <f>'F5 ESTUDIANTES PREVENCIÓN'!U650</f>
        <v>0</v>
      </c>
      <c r="P657" s="1504">
        <f>'F5 ESTUDIANTES PREVENCIÓN'!V650</f>
        <v>0</v>
      </c>
      <c r="Q657" s="1504">
        <f>'F5 ESTUDIANTES PREVENCIÓN'!AU650</f>
        <v>0</v>
      </c>
      <c r="R657" s="1516"/>
      <c r="S657" s="1517"/>
      <c r="T657" s="1516"/>
      <c r="U657" s="1518"/>
      <c r="V657" s="1516"/>
      <c r="W657" s="1516"/>
      <c r="X657" s="1516"/>
      <c r="Y657" s="1516"/>
      <c r="Z657" s="1516"/>
      <c r="AA657" s="1516"/>
      <c r="AB657" s="1516"/>
      <c r="AC657" s="1516"/>
      <c r="AD657" s="1516"/>
      <c r="AE657" s="1516"/>
      <c r="AF657" s="1516"/>
      <c r="AG657" s="1516"/>
      <c r="AH657" s="1516"/>
      <c r="AI657" s="1516"/>
      <c r="AJ657" s="1516"/>
      <c r="AK657" s="1516"/>
      <c r="AL657" s="1516"/>
      <c r="AM657" s="1516"/>
      <c r="AN657" s="1516"/>
      <c r="AO657" s="1519">
        <f t="shared" si="94"/>
        <v>0</v>
      </c>
      <c r="AP657" s="1519">
        <f t="shared" si="96"/>
        <v>0</v>
      </c>
      <c r="AQ657" s="1520" t="str">
        <f t="shared" si="91"/>
        <v/>
      </c>
      <c r="AR657" s="1519">
        <f t="shared" si="95"/>
        <v>0</v>
      </c>
      <c r="AS657" s="1519">
        <f t="shared" si="97"/>
        <v>0</v>
      </c>
      <c r="AT657" s="1520" t="str">
        <f t="shared" si="92"/>
        <v/>
      </c>
      <c r="AU657" s="1519">
        <f t="shared" si="98"/>
        <v>0</v>
      </c>
      <c r="AV657" s="1519">
        <f t="shared" si="99"/>
        <v>0</v>
      </c>
      <c r="AW657" s="1520" t="str">
        <f t="shared" si="93"/>
        <v/>
      </c>
      <c r="AX657" s="1521"/>
      <c r="BC657" s="417"/>
      <c r="BD657" s="417"/>
      <c r="BE657" s="417"/>
      <c r="BF657" s="417"/>
      <c r="BG657" s="417"/>
      <c r="BH657" s="417"/>
      <c r="BI657" s="417"/>
      <c r="BJ657" s="417"/>
    </row>
    <row r="658" spans="1:62" s="418" customFormat="1" ht="13.5" hidden="1" customHeight="1">
      <c r="A658" s="1504">
        <f>'F5 ESTUDIANTES PREVENCIÓN'!D651</f>
        <v>0</v>
      </c>
      <c r="B658" s="1504">
        <f>'F5 ESTUDIANTES PREVENCIÓN'!A651</f>
        <v>0</v>
      </c>
      <c r="C658" s="1511">
        <f>'F5 ESTUDIANTES PREVENCIÓN'!F651</f>
        <v>0</v>
      </c>
      <c r="D658" s="1512">
        <f>'F5 ESTUDIANTES PREVENCIÓN'!G651</f>
        <v>0</v>
      </c>
      <c r="E658" s="1504">
        <f>'F5 ESTUDIANTES PREVENCIÓN'!K651</f>
        <v>0</v>
      </c>
      <c r="F658" s="1504">
        <f>'F5 ESTUDIANTES PREVENCIÓN'!J651</f>
        <v>0</v>
      </c>
      <c r="G658" s="1513">
        <f>'F5 ESTUDIANTES PREVENCIÓN'!L651</f>
        <v>0</v>
      </c>
      <c r="H658" s="1504">
        <f>'F5 ESTUDIANTES PREVENCIÓN'!M651</f>
        <v>0</v>
      </c>
      <c r="I658" s="1514">
        <f>'F5 ESTUDIANTES PREVENCIÓN'!N651</f>
        <v>0</v>
      </c>
      <c r="J658" s="1514">
        <f>'F5 ESTUDIANTES PREVENCIÓN'!O651</f>
        <v>0</v>
      </c>
      <c r="K658" s="1514">
        <f>'F5 ESTUDIANTES PREVENCIÓN'!P651</f>
        <v>0</v>
      </c>
      <c r="L658" s="1515">
        <f>'F5 ESTUDIANTES PREVENCIÓN'!Q651</f>
        <v>0</v>
      </c>
      <c r="M658" s="1511">
        <f>'F5 ESTUDIANTES PREVENCIÓN'!R651</f>
        <v>0</v>
      </c>
      <c r="N658" s="1504">
        <f>'F5 ESTUDIANTES PREVENCIÓN'!T651</f>
        <v>0</v>
      </c>
      <c r="O658" s="1504">
        <f>'F5 ESTUDIANTES PREVENCIÓN'!U651</f>
        <v>0</v>
      </c>
      <c r="P658" s="1504">
        <f>'F5 ESTUDIANTES PREVENCIÓN'!V651</f>
        <v>0</v>
      </c>
      <c r="Q658" s="1504">
        <f>'F5 ESTUDIANTES PREVENCIÓN'!AU651</f>
        <v>0</v>
      </c>
      <c r="R658" s="1516"/>
      <c r="S658" s="1517"/>
      <c r="T658" s="1516"/>
      <c r="U658" s="1518"/>
      <c r="V658" s="1516"/>
      <c r="W658" s="1516"/>
      <c r="X658" s="1516"/>
      <c r="Y658" s="1516"/>
      <c r="Z658" s="1516"/>
      <c r="AA658" s="1516"/>
      <c r="AB658" s="1516"/>
      <c r="AC658" s="1516"/>
      <c r="AD658" s="1516"/>
      <c r="AE658" s="1516"/>
      <c r="AF658" s="1516"/>
      <c r="AG658" s="1516"/>
      <c r="AH658" s="1516"/>
      <c r="AI658" s="1516"/>
      <c r="AJ658" s="1516"/>
      <c r="AK658" s="1516"/>
      <c r="AL658" s="1516"/>
      <c r="AM658" s="1516"/>
      <c r="AN658" s="1516"/>
      <c r="AO658" s="1519">
        <f t="shared" si="94"/>
        <v>0</v>
      </c>
      <c r="AP658" s="1519">
        <f t="shared" si="96"/>
        <v>0</v>
      </c>
      <c r="AQ658" s="1520" t="str">
        <f t="shared" si="91"/>
        <v/>
      </c>
      <c r="AR658" s="1519">
        <f t="shared" si="95"/>
        <v>0</v>
      </c>
      <c r="AS658" s="1519">
        <f t="shared" si="97"/>
        <v>0</v>
      </c>
      <c r="AT658" s="1520" t="str">
        <f t="shared" si="92"/>
        <v/>
      </c>
      <c r="AU658" s="1519">
        <f t="shared" si="98"/>
        <v>0</v>
      </c>
      <c r="AV658" s="1519">
        <f t="shared" si="99"/>
        <v>0</v>
      </c>
      <c r="AW658" s="1520" t="str">
        <f t="shared" si="93"/>
        <v/>
      </c>
      <c r="AX658" s="1521"/>
      <c r="BC658" s="417"/>
      <c r="BD658" s="417"/>
      <c r="BE658" s="417"/>
      <c r="BF658" s="417"/>
      <c r="BG658" s="417"/>
      <c r="BH658" s="417"/>
      <c r="BI658" s="417"/>
      <c r="BJ658" s="417"/>
    </row>
    <row r="659" spans="1:62" s="418" customFormat="1" ht="13.5" hidden="1" customHeight="1">
      <c r="A659" s="1504">
        <f>'F5 ESTUDIANTES PREVENCIÓN'!D652</f>
        <v>0</v>
      </c>
      <c r="B659" s="1504">
        <f>'F5 ESTUDIANTES PREVENCIÓN'!A652</f>
        <v>0</v>
      </c>
      <c r="C659" s="1511">
        <f>'F5 ESTUDIANTES PREVENCIÓN'!F652</f>
        <v>0</v>
      </c>
      <c r="D659" s="1512">
        <f>'F5 ESTUDIANTES PREVENCIÓN'!G652</f>
        <v>0</v>
      </c>
      <c r="E659" s="1504">
        <f>'F5 ESTUDIANTES PREVENCIÓN'!K652</f>
        <v>0</v>
      </c>
      <c r="F659" s="1504">
        <f>'F5 ESTUDIANTES PREVENCIÓN'!J652</f>
        <v>0</v>
      </c>
      <c r="G659" s="1513">
        <f>'F5 ESTUDIANTES PREVENCIÓN'!L652</f>
        <v>0</v>
      </c>
      <c r="H659" s="1504">
        <f>'F5 ESTUDIANTES PREVENCIÓN'!M652</f>
        <v>0</v>
      </c>
      <c r="I659" s="1514">
        <f>'F5 ESTUDIANTES PREVENCIÓN'!N652</f>
        <v>0</v>
      </c>
      <c r="J659" s="1514">
        <f>'F5 ESTUDIANTES PREVENCIÓN'!O652</f>
        <v>0</v>
      </c>
      <c r="K659" s="1514">
        <f>'F5 ESTUDIANTES PREVENCIÓN'!P652</f>
        <v>0</v>
      </c>
      <c r="L659" s="1515">
        <f>'F5 ESTUDIANTES PREVENCIÓN'!Q652</f>
        <v>0</v>
      </c>
      <c r="M659" s="1511">
        <f>'F5 ESTUDIANTES PREVENCIÓN'!R652</f>
        <v>0</v>
      </c>
      <c r="N659" s="1504">
        <f>'F5 ESTUDIANTES PREVENCIÓN'!T652</f>
        <v>0</v>
      </c>
      <c r="O659" s="1504">
        <f>'F5 ESTUDIANTES PREVENCIÓN'!U652</f>
        <v>0</v>
      </c>
      <c r="P659" s="1504">
        <f>'F5 ESTUDIANTES PREVENCIÓN'!V652</f>
        <v>0</v>
      </c>
      <c r="Q659" s="1504">
        <f>'F5 ESTUDIANTES PREVENCIÓN'!AU652</f>
        <v>0</v>
      </c>
      <c r="R659" s="1516"/>
      <c r="S659" s="1517"/>
      <c r="T659" s="1516"/>
      <c r="U659" s="1518"/>
      <c r="V659" s="1516"/>
      <c r="W659" s="1516"/>
      <c r="X659" s="1516"/>
      <c r="Y659" s="1516"/>
      <c r="Z659" s="1516"/>
      <c r="AA659" s="1516"/>
      <c r="AB659" s="1516"/>
      <c r="AC659" s="1516"/>
      <c r="AD659" s="1516"/>
      <c r="AE659" s="1516"/>
      <c r="AF659" s="1516"/>
      <c r="AG659" s="1516"/>
      <c r="AH659" s="1516"/>
      <c r="AI659" s="1516"/>
      <c r="AJ659" s="1516"/>
      <c r="AK659" s="1516"/>
      <c r="AL659" s="1516"/>
      <c r="AM659" s="1516"/>
      <c r="AN659" s="1516"/>
      <c r="AO659" s="1519">
        <f t="shared" si="94"/>
        <v>0</v>
      </c>
      <c r="AP659" s="1519">
        <f t="shared" si="96"/>
        <v>0</v>
      </c>
      <c r="AQ659" s="1520" t="str">
        <f t="shared" si="91"/>
        <v/>
      </c>
      <c r="AR659" s="1519">
        <f t="shared" si="95"/>
        <v>0</v>
      </c>
      <c r="AS659" s="1519">
        <f t="shared" si="97"/>
        <v>0</v>
      </c>
      <c r="AT659" s="1520" t="str">
        <f t="shared" si="92"/>
        <v/>
      </c>
      <c r="AU659" s="1519">
        <f t="shared" si="98"/>
        <v>0</v>
      </c>
      <c r="AV659" s="1519">
        <f t="shared" si="99"/>
        <v>0</v>
      </c>
      <c r="AW659" s="1520" t="str">
        <f t="shared" si="93"/>
        <v/>
      </c>
      <c r="AX659" s="1521"/>
      <c r="BC659" s="417"/>
      <c r="BD659" s="417"/>
      <c r="BE659" s="417"/>
      <c r="BF659" s="417"/>
      <c r="BG659" s="417"/>
      <c r="BH659" s="417"/>
      <c r="BI659" s="417"/>
      <c r="BJ659" s="417"/>
    </row>
    <row r="660" spans="1:62" s="418" customFormat="1" ht="13.5" hidden="1" customHeight="1">
      <c r="A660" s="1504">
        <f>'F5 ESTUDIANTES PREVENCIÓN'!D653</f>
        <v>0</v>
      </c>
      <c r="B660" s="1504">
        <f>'F5 ESTUDIANTES PREVENCIÓN'!A653</f>
        <v>0</v>
      </c>
      <c r="C660" s="1511">
        <f>'F5 ESTUDIANTES PREVENCIÓN'!F653</f>
        <v>0</v>
      </c>
      <c r="D660" s="1512">
        <f>'F5 ESTUDIANTES PREVENCIÓN'!G653</f>
        <v>0</v>
      </c>
      <c r="E660" s="1504">
        <f>'F5 ESTUDIANTES PREVENCIÓN'!K653</f>
        <v>0</v>
      </c>
      <c r="F660" s="1504">
        <f>'F5 ESTUDIANTES PREVENCIÓN'!J653</f>
        <v>0</v>
      </c>
      <c r="G660" s="1513">
        <f>'F5 ESTUDIANTES PREVENCIÓN'!L653</f>
        <v>0</v>
      </c>
      <c r="H660" s="1504">
        <f>'F5 ESTUDIANTES PREVENCIÓN'!M653</f>
        <v>0</v>
      </c>
      <c r="I660" s="1514">
        <f>'F5 ESTUDIANTES PREVENCIÓN'!N653</f>
        <v>0</v>
      </c>
      <c r="J660" s="1514">
        <f>'F5 ESTUDIANTES PREVENCIÓN'!O653</f>
        <v>0</v>
      </c>
      <c r="K660" s="1514">
        <f>'F5 ESTUDIANTES PREVENCIÓN'!P653</f>
        <v>0</v>
      </c>
      <c r="L660" s="1515">
        <f>'F5 ESTUDIANTES PREVENCIÓN'!Q653</f>
        <v>0</v>
      </c>
      <c r="M660" s="1511">
        <f>'F5 ESTUDIANTES PREVENCIÓN'!R653</f>
        <v>0</v>
      </c>
      <c r="N660" s="1504">
        <f>'F5 ESTUDIANTES PREVENCIÓN'!T653</f>
        <v>0</v>
      </c>
      <c r="O660" s="1504">
        <f>'F5 ESTUDIANTES PREVENCIÓN'!U653</f>
        <v>0</v>
      </c>
      <c r="P660" s="1504">
        <f>'F5 ESTUDIANTES PREVENCIÓN'!V653</f>
        <v>0</v>
      </c>
      <c r="Q660" s="1504">
        <f>'F5 ESTUDIANTES PREVENCIÓN'!AU653</f>
        <v>0</v>
      </c>
      <c r="R660" s="1516"/>
      <c r="S660" s="1517"/>
      <c r="T660" s="1516"/>
      <c r="U660" s="1518"/>
      <c r="V660" s="1516"/>
      <c r="W660" s="1516"/>
      <c r="X660" s="1516"/>
      <c r="Y660" s="1516"/>
      <c r="Z660" s="1516"/>
      <c r="AA660" s="1516"/>
      <c r="AB660" s="1516"/>
      <c r="AC660" s="1516"/>
      <c r="AD660" s="1516"/>
      <c r="AE660" s="1516"/>
      <c r="AF660" s="1516"/>
      <c r="AG660" s="1516"/>
      <c r="AH660" s="1516"/>
      <c r="AI660" s="1516"/>
      <c r="AJ660" s="1516"/>
      <c r="AK660" s="1516"/>
      <c r="AL660" s="1516"/>
      <c r="AM660" s="1516"/>
      <c r="AN660" s="1516"/>
      <c r="AO660" s="1519">
        <f t="shared" si="94"/>
        <v>0</v>
      </c>
      <c r="AP660" s="1519">
        <f t="shared" si="96"/>
        <v>0</v>
      </c>
      <c r="AQ660" s="1520" t="str">
        <f t="shared" si="91"/>
        <v/>
      </c>
      <c r="AR660" s="1519">
        <f t="shared" si="95"/>
        <v>0</v>
      </c>
      <c r="AS660" s="1519">
        <f t="shared" si="97"/>
        <v>0</v>
      </c>
      <c r="AT660" s="1520" t="str">
        <f t="shared" si="92"/>
        <v/>
      </c>
      <c r="AU660" s="1519">
        <f t="shared" si="98"/>
        <v>0</v>
      </c>
      <c r="AV660" s="1519">
        <f t="shared" si="99"/>
        <v>0</v>
      </c>
      <c r="AW660" s="1520" t="str">
        <f t="shared" si="93"/>
        <v/>
      </c>
      <c r="AX660" s="1521"/>
      <c r="BC660" s="417"/>
      <c r="BD660" s="417"/>
      <c r="BE660" s="417"/>
      <c r="BF660" s="417"/>
      <c r="BG660" s="417"/>
      <c r="BH660" s="417"/>
      <c r="BI660" s="417"/>
      <c r="BJ660" s="417"/>
    </row>
    <row r="661" spans="1:62" s="418" customFormat="1" ht="13.5" hidden="1" customHeight="1">
      <c r="A661" s="1504">
        <f>'F5 ESTUDIANTES PREVENCIÓN'!D654</f>
        <v>0</v>
      </c>
      <c r="B661" s="1504">
        <f>'F5 ESTUDIANTES PREVENCIÓN'!A654</f>
        <v>0</v>
      </c>
      <c r="C661" s="1511">
        <f>'F5 ESTUDIANTES PREVENCIÓN'!F654</f>
        <v>0</v>
      </c>
      <c r="D661" s="1512">
        <f>'F5 ESTUDIANTES PREVENCIÓN'!G654</f>
        <v>0</v>
      </c>
      <c r="E661" s="1504">
        <f>'F5 ESTUDIANTES PREVENCIÓN'!K654</f>
        <v>0</v>
      </c>
      <c r="F661" s="1504">
        <f>'F5 ESTUDIANTES PREVENCIÓN'!J654</f>
        <v>0</v>
      </c>
      <c r="G661" s="1513">
        <f>'F5 ESTUDIANTES PREVENCIÓN'!L654</f>
        <v>0</v>
      </c>
      <c r="H661" s="1504">
        <f>'F5 ESTUDIANTES PREVENCIÓN'!M654</f>
        <v>0</v>
      </c>
      <c r="I661" s="1514">
        <f>'F5 ESTUDIANTES PREVENCIÓN'!N654</f>
        <v>0</v>
      </c>
      <c r="J661" s="1514">
        <f>'F5 ESTUDIANTES PREVENCIÓN'!O654</f>
        <v>0</v>
      </c>
      <c r="K661" s="1514">
        <f>'F5 ESTUDIANTES PREVENCIÓN'!P654</f>
        <v>0</v>
      </c>
      <c r="L661" s="1515">
        <f>'F5 ESTUDIANTES PREVENCIÓN'!Q654</f>
        <v>0</v>
      </c>
      <c r="M661" s="1511">
        <f>'F5 ESTUDIANTES PREVENCIÓN'!R654</f>
        <v>0</v>
      </c>
      <c r="N661" s="1504">
        <f>'F5 ESTUDIANTES PREVENCIÓN'!T654</f>
        <v>0</v>
      </c>
      <c r="O661" s="1504">
        <f>'F5 ESTUDIANTES PREVENCIÓN'!U654</f>
        <v>0</v>
      </c>
      <c r="P661" s="1504">
        <f>'F5 ESTUDIANTES PREVENCIÓN'!V654</f>
        <v>0</v>
      </c>
      <c r="Q661" s="1504">
        <f>'F5 ESTUDIANTES PREVENCIÓN'!AU654</f>
        <v>0</v>
      </c>
      <c r="R661" s="1516"/>
      <c r="S661" s="1517"/>
      <c r="T661" s="1516"/>
      <c r="U661" s="1518"/>
      <c r="V661" s="1516"/>
      <c r="W661" s="1516"/>
      <c r="X661" s="1516"/>
      <c r="Y661" s="1516"/>
      <c r="Z661" s="1516"/>
      <c r="AA661" s="1516"/>
      <c r="AB661" s="1516"/>
      <c r="AC661" s="1516"/>
      <c r="AD661" s="1516"/>
      <c r="AE661" s="1516"/>
      <c r="AF661" s="1516"/>
      <c r="AG661" s="1516"/>
      <c r="AH661" s="1516"/>
      <c r="AI661" s="1516"/>
      <c r="AJ661" s="1516"/>
      <c r="AK661" s="1516"/>
      <c r="AL661" s="1516"/>
      <c r="AM661" s="1516"/>
      <c r="AN661" s="1516"/>
      <c r="AO661" s="1519">
        <f t="shared" si="94"/>
        <v>0</v>
      </c>
      <c r="AP661" s="1519">
        <f t="shared" si="96"/>
        <v>0</v>
      </c>
      <c r="AQ661" s="1520" t="str">
        <f t="shared" si="91"/>
        <v/>
      </c>
      <c r="AR661" s="1519">
        <f t="shared" si="95"/>
        <v>0</v>
      </c>
      <c r="AS661" s="1519">
        <f t="shared" si="97"/>
        <v>0</v>
      </c>
      <c r="AT661" s="1520" t="str">
        <f t="shared" si="92"/>
        <v/>
      </c>
      <c r="AU661" s="1519">
        <f t="shared" si="98"/>
        <v>0</v>
      </c>
      <c r="AV661" s="1519">
        <f t="shared" si="99"/>
        <v>0</v>
      </c>
      <c r="AW661" s="1520" t="str">
        <f t="shared" si="93"/>
        <v/>
      </c>
      <c r="AX661" s="1521"/>
      <c r="BC661" s="417"/>
      <c r="BD661" s="417"/>
      <c r="BE661" s="417"/>
      <c r="BF661" s="417"/>
      <c r="BG661" s="417"/>
      <c r="BH661" s="417"/>
      <c r="BI661" s="417"/>
      <c r="BJ661" s="417"/>
    </row>
    <row r="662" spans="1:62" s="418" customFormat="1" ht="13.5" hidden="1" customHeight="1">
      <c r="A662" s="1504">
        <f>'F5 ESTUDIANTES PREVENCIÓN'!D655</f>
        <v>0</v>
      </c>
      <c r="B662" s="1504">
        <f>'F5 ESTUDIANTES PREVENCIÓN'!A655</f>
        <v>0</v>
      </c>
      <c r="C662" s="1511">
        <f>'F5 ESTUDIANTES PREVENCIÓN'!F655</f>
        <v>0</v>
      </c>
      <c r="D662" s="1512">
        <f>'F5 ESTUDIANTES PREVENCIÓN'!G655</f>
        <v>0</v>
      </c>
      <c r="E662" s="1504">
        <f>'F5 ESTUDIANTES PREVENCIÓN'!K655</f>
        <v>0</v>
      </c>
      <c r="F662" s="1504">
        <f>'F5 ESTUDIANTES PREVENCIÓN'!J655</f>
        <v>0</v>
      </c>
      <c r="G662" s="1513">
        <f>'F5 ESTUDIANTES PREVENCIÓN'!L655</f>
        <v>0</v>
      </c>
      <c r="H662" s="1504">
        <f>'F5 ESTUDIANTES PREVENCIÓN'!M655</f>
        <v>0</v>
      </c>
      <c r="I662" s="1514">
        <f>'F5 ESTUDIANTES PREVENCIÓN'!N655</f>
        <v>0</v>
      </c>
      <c r="J662" s="1514">
        <f>'F5 ESTUDIANTES PREVENCIÓN'!O655</f>
        <v>0</v>
      </c>
      <c r="K662" s="1514">
        <f>'F5 ESTUDIANTES PREVENCIÓN'!P655</f>
        <v>0</v>
      </c>
      <c r="L662" s="1515">
        <f>'F5 ESTUDIANTES PREVENCIÓN'!Q655</f>
        <v>0</v>
      </c>
      <c r="M662" s="1511">
        <f>'F5 ESTUDIANTES PREVENCIÓN'!R655</f>
        <v>0</v>
      </c>
      <c r="N662" s="1504">
        <f>'F5 ESTUDIANTES PREVENCIÓN'!T655</f>
        <v>0</v>
      </c>
      <c r="O662" s="1504">
        <f>'F5 ESTUDIANTES PREVENCIÓN'!U655</f>
        <v>0</v>
      </c>
      <c r="P662" s="1504">
        <f>'F5 ESTUDIANTES PREVENCIÓN'!V655</f>
        <v>0</v>
      </c>
      <c r="Q662" s="1504">
        <f>'F5 ESTUDIANTES PREVENCIÓN'!AU655</f>
        <v>0</v>
      </c>
      <c r="R662" s="1516"/>
      <c r="S662" s="1517"/>
      <c r="T662" s="1516"/>
      <c r="U662" s="1518"/>
      <c r="V662" s="1516"/>
      <c r="W662" s="1516"/>
      <c r="X662" s="1516"/>
      <c r="Y662" s="1516"/>
      <c r="Z662" s="1516"/>
      <c r="AA662" s="1516"/>
      <c r="AB662" s="1516"/>
      <c r="AC662" s="1516"/>
      <c r="AD662" s="1516"/>
      <c r="AE662" s="1516"/>
      <c r="AF662" s="1516"/>
      <c r="AG662" s="1516"/>
      <c r="AH662" s="1516"/>
      <c r="AI662" s="1516"/>
      <c r="AJ662" s="1516"/>
      <c r="AK662" s="1516"/>
      <c r="AL662" s="1516"/>
      <c r="AM662" s="1516"/>
      <c r="AN662" s="1516"/>
      <c r="AO662" s="1519">
        <f t="shared" si="94"/>
        <v>0</v>
      </c>
      <c r="AP662" s="1519">
        <f t="shared" si="96"/>
        <v>0</v>
      </c>
      <c r="AQ662" s="1520" t="str">
        <f t="shared" si="91"/>
        <v/>
      </c>
      <c r="AR662" s="1519">
        <f t="shared" si="95"/>
        <v>0</v>
      </c>
      <c r="AS662" s="1519">
        <f t="shared" si="97"/>
        <v>0</v>
      </c>
      <c r="AT662" s="1520" t="str">
        <f t="shared" si="92"/>
        <v/>
      </c>
      <c r="AU662" s="1519">
        <f t="shared" si="98"/>
        <v>0</v>
      </c>
      <c r="AV662" s="1519">
        <f t="shared" si="99"/>
        <v>0</v>
      </c>
      <c r="AW662" s="1520" t="str">
        <f t="shared" si="93"/>
        <v/>
      </c>
      <c r="AX662" s="1521"/>
      <c r="BC662" s="417"/>
      <c r="BD662" s="417"/>
      <c r="BE662" s="417"/>
      <c r="BF662" s="417"/>
      <c r="BG662" s="417"/>
      <c r="BH662" s="417"/>
      <c r="BI662" s="417"/>
      <c r="BJ662" s="417"/>
    </row>
    <row r="663" spans="1:62" s="418" customFormat="1" ht="13.5" hidden="1" customHeight="1">
      <c r="A663" s="1504">
        <f>'F5 ESTUDIANTES PREVENCIÓN'!D656</f>
        <v>0</v>
      </c>
      <c r="B663" s="1504">
        <f>'F5 ESTUDIANTES PREVENCIÓN'!A656</f>
        <v>0</v>
      </c>
      <c r="C663" s="1511">
        <f>'F5 ESTUDIANTES PREVENCIÓN'!F656</f>
        <v>0</v>
      </c>
      <c r="D663" s="1512">
        <f>'F5 ESTUDIANTES PREVENCIÓN'!G656</f>
        <v>0</v>
      </c>
      <c r="E663" s="1504">
        <f>'F5 ESTUDIANTES PREVENCIÓN'!K656</f>
        <v>0</v>
      </c>
      <c r="F663" s="1504">
        <f>'F5 ESTUDIANTES PREVENCIÓN'!J656</f>
        <v>0</v>
      </c>
      <c r="G663" s="1513">
        <f>'F5 ESTUDIANTES PREVENCIÓN'!L656</f>
        <v>0</v>
      </c>
      <c r="H663" s="1504">
        <f>'F5 ESTUDIANTES PREVENCIÓN'!M656</f>
        <v>0</v>
      </c>
      <c r="I663" s="1514">
        <f>'F5 ESTUDIANTES PREVENCIÓN'!N656</f>
        <v>0</v>
      </c>
      <c r="J663" s="1514">
        <f>'F5 ESTUDIANTES PREVENCIÓN'!O656</f>
        <v>0</v>
      </c>
      <c r="K663" s="1514">
        <f>'F5 ESTUDIANTES PREVENCIÓN'!P656</f>
        <v>0</v>
      </c>
      <c r="L663" s="1515">
        <f>'F5 ESTUDIANTES PREVENCIÓN'!Q656</f>
        <v>0</v>
      </c>
      <c r="M663" s="1511">
        <f>'F5 ESTUDIANTES PREVENCIÓN'!R656</f>
        <v>0</v>
      </c>
      <c r="N663" s="1504">
        <f>'F5 ESTUDIANTES PREVENCIÓN'!T656</f>
        <v>0</v>
      </c>
      <c r="O663" s="1504">
        <f>'F5 ESTUDIANTES PREVENCIÓN'!U656</f>
        <v>0</v>
      </c>
      <c r="P663" s="1504">
        <f>'F5 ESTUDIANTES PREVENCIÓN'!V656</f>
        <v>0</v>
      </c>
      <c r="Q663" s="1504">
        <f>'F5 ESTUDIANTES PREVENCIÓN'!AU656</f>
        <v>0</v>
      </c>
      <c r="R663" s="1516"/>
      <c r="S663" s="1517"/>
      <c r="T663" s="1516"/>
      <c r="U663" s="1518"/>
      <c r="V663" s="1516"/>
      <c r="W663" s="1516"/>
      <c r="X663" s="1516"/>
      <c r="Y663" s="1516"/>
      <c r="Z663" s="1516"/>
      <c r="AA663" s="1516"/>
      <c r="AB663" s="1516"/>
      <c r="AC663" s="1516"/>
      <c r="AD663" s="1516"/>
      <c r="AE663" s="1516"/>
      <c r="AF663" s="1516"/>
      <c r="AG663" s="1516"/>
      <c r="AH663" s="1516"/>
      <c r="AI663" s="1516"/>
      <c r="AJ663" s="1516"/>
      <c r="AK663" s="1516"/>
      <c r="AL663" s="1516"/>
      <c r="AM663" s="1516"/>
      <c r="AN663" s="1516"/>
      <c r="AO663" s="1519">
        <f t="shared" si="94"/>
        <v>0</v>
      </c>
      <c r="AP663" s="1519">
        <f t="shared" si="96"/>
        <v>0</v>
      </c>
      <c r="AQ663" s="1520" t="str">
        <f t="shared" si="91"/>
        <v/>
      </c>
      <c r="AR663" s="1519">
        <f t="shared" si="95"/>
        <v>0</v>
      </c>
      <c r="AS663" s="1519">
        <f t="shared" si="97"/>
        <v>0</v>
      </c>
      <c r="AT663" s="1520" t="str">
        <f t="shared" si="92"/>
        <v/>
      </c>
      <c r="AU663" s="1519">
        <f t="shared" si="98"/>
        <v>0</v>
      </c>
      <c r="AV663" s="1519">
        <f t="shared" si="99"/>
        <v>0</v>
      </c>
      <c r="AW663" s="1520" t="str">
        <f t="shared" si="93"/>
        <v/>
      </c>
      <c r="AX663" s="1521"/>
      <c r="BC663" s="417"/>
      <c r="BD663" s="417"/>
      <c r="BE663" s="417"/>
      <c r="BF663" s="417"/>
      <c r="BG663" s="417"/>
      <c r="BH663" s="417"/>
      <c r="BI663" s="417"/>
      <c r="BJ663" s="417"/>
    </row>
    <row r="664" spans="1:62" s="418" customFormat="1" ht="13.5" hidden="1" customHeight="1">
      <c r="A664" s="1504">
        <f>'F5 ESTUDIANTES PREVENCIÓN'!D657</f>
        <v>0</v>
      </c>
      <c r="B664" s="1504">
        <f>'F5 ESTUDIANTES PREVENCIÓN'!A657</f>
        <v>0</v>
      </c>
      <c r="C664" s="1511">
        <f>'F5 ESTUDIANTES PREVENCIÓN'!F657</f>
        <v>0</v>
      </c>
      <c r="D664" s="1512">
        <f>'F5 ESTUDIANTES PREVENCIÓN'!G657</f>
        <v>0</v>
      </c>
      <c r="E664" s="1504">
        <f>'F5 ESTUDIANTES PREVENCIÓN'!K657</f>
        <v>0</v>
      </c>
      <c r="F664" s="1504">
        <f>'F5 ESTUDIANTES PREVENCIÓN'!J657</f>
        <v>0</v>
      </c>
      <c r="G664" s="1513">
        <f>'F5 ESTUDIANTES PREVENCIÓN'!L657</f>
        <v>0</v>
      </c>
      <c r="H664" s="1504">
        <f>'F5 ESTUDIANTES PREVENCIÓN'!M657</f>
        <v>0</v>
      </c>
      <c r="I664" s="1514">
        <f>'F5 ESTUDIANTES PREVENCIÓN'!N657</f>
        <v>0</v>
      </c>
      <c r="J664" s="1514">
        <f>'F5 ESTUDIANTES PREVENCIÓN'!O657</f>
        <v>0</v>
      </c>
      <c r="K664" s="1514">
        <f>'F5 ESTUDIANTES PREVENCIÓN'!P657</f>
        <v>0</v>
      </c>
      <c r="L664" s="1515">
        <f>'F5 ESTUDIANTES PREVENCIÓN'!Q657</f>
        <v>0</v>
      </c>
      <c r="M664" s="1511">
        <f>'F5 ESTUDIANTES PREVENCIÓN'!R657</f>
        <v>0</v>
      </c>
      <c r="N664" s="1504">
        <f>'F5 ESTUDIANTES PREVENCIÓN'!T657</f>
        <v>0</v>
      </c>
      <c r="O664" s="1504">
        <f>'F5 ESTUDIANTES PREVENCIÓN'!U657</f>
        <v>0</v>
      </c>
      <c r="P664" s="1504">
        <f>'F5 ESTUDIANTES PREVENCIÓN'!V657</f>
        <v>0</v>
      </c>
      <c r="Q664" s="1504">
        <f>'F5 ESTUDIANTES PREVENCIÓN'!AU657</f>
        <v>0</v>
      </c>
      <c r="R664" s="1516"/>
      <c r="S664" s="1517"/>
      <c r="T664" s="1516"/>
      <c r="U664" s="1518"/>
      <c r="V664" s="1516"/>
      <c r="W664" s="1516"/>
      <c r="X664" s="1516"/>
      <c r="Y664" s="1516"/>
      <c r="Z664" s="1516"/>
      <c r="AA664" s="1516"/>
      <c r="AB664" s="1516"/>
      <c r="AC664" s="1516"/>
      <c r="AD664" s="1516"/>
      <c r="AE664" s="1516"/>
      <c r="AF664" s="1516"/>
      <c r="AG664" s="1516"/>
      <c r="AH664" s="1516"/>
      <c r="AI664" s="1516"/>
      <c r="AJ664" s="1516"/>
      <c r="AK664" s="1516"/>
      <c r="AL664" s="1516"/>
      <c r="AM664" s="1516"/>
      <c r="AN664" s="1516"/>
      <c r="AO664" s="1519">
        <f t="shared" si="94"/>
        <v>0</v>
      </c>
      <c r="AP664" s="1519">
        <f t="shared" si="96"/>
        <v>0</v>
      </c>
      <c r="AQ664" s="1520" t="str">
        <f t="shared" si="91"/>
        <v/>
      </c>
      <c r="AR664" s="1519">
        <f t="shared" si="95"/>
        <v>0</v>
      </c>
      <c r="AS664" s="1519">
        <f t="shared" si="97"/>
        <v>0</v>
      </c>
      <c r="AT664" s="1520" t="str">
        <f t="shared" si="92"/>
        <v/>
      </c>
      <c r="AU664" s="1519">
        <f t="shared" si="98"/>
        <v>0</v>
      </c>
      <c r="AV664" s="1519">
        <f t="shared" si="99"/>
        <v>0</v>
      </c>
      <c r="AW664" s="1520" t="str">
        <f t="shared" si="93"/>
        <v/>
      </c>
      <c r="AX664" s="1521"/>
      <c r="BC664" s="417"/>
      <c r="BD664" s="417"/>
      <c r="BE664" s="417"/>
      <c r="BF664" s="417"/>
      <c r="BG664" s="417"/>
      <c r="BH664" s="417"/>
      <c r="BI664" s="417"/>
      <c r="BJ664" s="417"/>
    </row>
    <row r="665" spans="1:62" s="418" customFormat="1" ht="13.5" hidden="1" customHeight="1">
      <c r="A665" s="1504">
        <f>'F5 ESTUDIANTES PREVENCIÓN'!D658</f>
        <v>0</v>
      </c>
      <c r="B665" s="1504">
        <f>'F5 ESTUDIANTES PREVENCIÓN'!A658</f>
        <v>0</v>
      </c>
      <c r="C665" s="1511">
        <f>'F5 ESTUDIANTES PREVENCIÓN'!F658</f>
        <v>0</v>
      </c>
      <c r="D665" s="1512">
        <f>'F5 ESTUDIANTES PREVENCIÓN'!G658</f>
        <v>0</v>
      </c>
      <c r="E665" s="1504">
        <f>'F5 ESTUDIANTES PREVENCIÓN'!K658</f>
        <v>0</v>
      </c>
      <c r="F665" s="1504">
        <f>'F5 ESTUDIANTES PREVENCIÓN'!J658</f>
        <v>0</v>
      </c>
      <c r="G665" s="1513">
        <f>'F5 ESTUDIANTES PREVENCIÓN'!L658</f>
        <v>0</v>
      </c>
      <c r="H665" s="1504">
        <f>'F5 ESTUDIANTES PREVENCIÓN'!M658</f>
        <v>0</v>
      </c>
      <c r="I665" s="1514">
        <f>'F5 ESTUDIANTES PREVENCIÓN'!N658</f>
        <v>0</v>
      </c>
      <c r="J665" s="1514">
        <f>'F5 ESTUDIANTES PREVENCIÓN'!O658</f>
        <v>0</v>
      </c>
      <c r="K665" s="1514">
        <f>'F5 ESTUDIANTES PREVENCIÓN'!P658</f>
        <v>0</v>
      </c>
      <c r="L665" s="1515">
        <f>'F5 ESTUDIANTES PREVENCIÓN'!Q658</f>
        <v>0</v>
      </c>
      <c r="M665" s="1511">
        <f>'F5 ESTUDIANTES PREVENCIÓN'!R658</f>
        <v>0</v>
      </c>
      <c r="N665" s="1504">
        <f>'F5 ESTUDIANTES PREVENCIÓN'!T658</f>
        <v>0</v>
      </c>
      <c r="O665" s="1504">
        <f>'F5 ESTUDIANTES PREVENCIÓN'!U658</f>
        <v>0</v>
      </c>
      <c r="P665" s="1504">
        <f>'F5 ESTUDIANTES PREVENCIÓN'!V658</f>
        <v>0</v>
      </c>
      <c r="Q665" s="1504">
        <f>'F5 ESTUDIANTES PREVENCIÓN'!AU658</f>
        <v>0</v>
      </c>
      <c r="R665" s="1516"/>
      <c r="S665" s="1517"/>
      <c r="T665" s="1516"/>
      <c r="U665" s="1518"/>
      <c r="V665" s="1516"/>
      <c r="W665" s="1516"/>
      <c r="X665" s="1516"/>
      <c r="Y665" s="1516"/>
      <c r="Z665" s="1516"/>
      <c r="AA665" s="1516"/>
      <c r="AB665" s="1516"/>
      <c r="AC665" s="1516"/>
      <c r="AD665" s="1516"/>
      <c r="AE665" s="1516"/>
      <c r="AF665" s="1516"/>
      <c r="AG665" s="1516"/>
      <c r="AH665" s="1516"/>
      <c r="AI665" s="1516"/>
      <c r="AJ665" s="1516"/>
      <c r="AK665" s="1516"/>
      <c r="AL665" s="1516"/>
      <c r="AM665" s="1516"/>
      <c r="AN665" s="1516"/>
      <c r="AO665" s="1519">
        <f t="shared" si="94"/>
        <v>0</v>
      </c>
      <c r="AP665" s="1519">
        <f t="shared" si="96"/>
        <v>0</v>
      </c>
      <c r="AQ665" s="1520" t="str">
        <f t="shared" si="91"/>
        <v/>
      </c>
      <c r="AR665" s="1519">
        <f t="shared" si="95"/>
        <v>0</v>
      </c>
      <c r="AS665" s="1519">
        <f t="shared" si="97"/>
        <v>0</v>
      </c>
      <c r="AT665" s="1520" t="str">
        <f t="shared" si="92"/>
        <v/>
      </c>
      <c r="AU665" s="1519">
        <f t="shared" si="98"/>
        <v>0</v>
      </c>
      <c r="AV665" s="1519">
        <f t="shared" si="99"/>
        <v>0</v>
      </c>
      <c r="AW665" s="1520" t="str">
        <f t="shared" si="93"/>
        <v/>
      </c>
      <c r="AX665" s="1521"/>
      <c r="BC665" s="417"/>
      <c r="BD665" s="417"/>
      <c r="BE665" s="417"/>
      <c r="BF665" s="417"/>
      <c r="BG665" s="417"/>
      <c r="BH665" s="417"/>
      <c r="BI665" s="417"/>
      <c r="BJ665" s="417"/>
    </row>
    <row r="666" spans="1:62" s="418" customFormat="1" ht="13.5" hidden="1" customHeight="1">
      <c r="A666" s="1504">
        <f>'F5 ESTUDIANTES PREVENCIÓN'!D659</f>
        <v>0</v>
      </c>
      <c r="B666" s="1504">
        <f>'F5 ESTUDIANTES PREVENCIÓN'!A659</f>
        <v>0</v>
      </c>
      <c r="C666" s="1511">
        <f>'F5 ESTUDIANTES PREVENCIÓN'!F659</f>
        <v>0</v>
      </c>
      <c r="D666" s="1512">
        <f>'F5 ESTUDIANTES PREVENCIÓN'!G659</f>
        <v>0</v>
      </c>
      <c r="E666" s="1504">
        <f>'F5 ESTUDIANTES PREVENCIÓN'!K659</f>
        <v>0</v>
      </c>
      <c r="F666" s="1504">
        <f>'F5 ESTUDIANTES PREVENCIÓN'!J659</f>
        <v>0</v>
      </c>
      <c r="G666" s="1513">
        <f>'F5 ESTUDIANTES PREVENCIÓN'!L659</f>
        <v>0</v>
      </c>
      <c r="H666" s="1504">
        <f>'F5 ESTUDIANTES PREVENCIÓN'!M659</f>
        <v>0</v>
      </c>
      <c r="I666" s="1514">
        <f>'F5 ESTUDIANTES PREVENCIÓN'!N659</f>
        <v>0</v>
      </c>
      <c r="J666" s="1514">
        <f>'F5 ESTUDIANTES PREVENCIÓN'!O659</f>
        <v>0</v>
      </c>
      <c r="K666" s="1514">
        <f>'F5 ESTUDIANTES PREVENCIÓN'!P659</f>
        <v>0</v>
      </c>
      <c r="L666" s="1515">
        <f>'F5 ESTUDIANTES PREVENCIÓN'!Q659</f>
        <v>0</v>
      </c>
      <c r="M666" s="1511">
        <f>'F5 ESTUDIANTES PREVENCIÓN'!R659</f>
        <v>0</v>
      </c>
      <c r="N666" s="1504">
        <f>'F5 ESTUDIANTES PREVENCIÓN'!T659</f>
        <v>0</v>
      </c>
      <c r="O666" s="1504">
        <f>'F5 ESTUDIANTES PREVENCIÓN'!U659</f>
        <v>0</v>
      </c>
      <c r="P666" s="1504">
        <f>'F5 ESTUDIANTES PREVENCIÓN'!V659</f>
        <v>0</v>
      </c>
      <c r="Q666" s="1504">
        <f>'F5 ESTUDIANTES PREVENCIÓN'!AU659</f>
        <v>0</v>
      </c>
      <c r="R666" s="1516"/>
      <c r="S666" s="1517"/>
      <c r="T666" s="1516"/>
      <c r="U666" s="1518"/>
      <c r="V666" s="1516"/>
      <c r="W666" s="1516"/>
      <c r="X666" s="1516"/>
      <c r="Y666" s="1516"/>
      <c r="Z666" s="1516"/>
      <c r="AA666" s="1516"/>
      <c r="AB666" s="1516"/>
      <c r="AC666" s="1516"/>
      <c r="AD666" s="1516"/>
      <c r="AE666" s="1516"/>
      <c r="AF666" s="1516"/>
      <c r="AG666" s="1516"/>
      <c r="AH666" s="1516"/>
      <c r="AI666" s="1516"/>
      <c r="AJ666" s="1516"/>
      <c r="AK666" s="1516"/>
      <c r="AL666" s="1516"/>
      <c r="AM666" s="1516"/>
      <c r="AN666" s="1516"/>
      <c r="AO666" s="1519">
        <f t="shared" si="94"/>
        <v>0</v>
      </c>
      <c r="AP666" s="1519">
        <f t="shared" si="96"/>
        <v>0</v>
      </c>
      <c r="AQ666" s="1520" t="str">
        <f t="shared" si="91"/>
        <v/>
      </c>
      <c r="AR666" s="1519">
        <f t="shared" si="95"/>
        <v>0</v>
      </c>
      <c r="AS666" s="1519">
        <f t="shared" si="97"/>
        <v>0</v>
      </c>
      <c r="AT666" s="1520" t="str">
        <f t="shared" si="92"/>
        <v/>
      </c>
      <c r="AU666" s="1519">
        <f t="shared" si="98"/>
        <v>0</v>
      </c>
      <c r="AV666" s="1519">
        <f t="shared" si="99"/>
        <v>0</v>
      </c>
      <c r="AW666" s="1520" t="str">
        <f t="shared" si="93"/>
        <v/>
      </c>
      <c r="AX666" s="1521"/>
      <c r="BC666" s="417"/>
      <c r="BD666" s="417"/>
      <c r="BE666" s="417"/>
      <c r="BF666" s="417"/>
      <c r="BG666" s="417"/>
      <c r="BH666" s="417"/>
      <c r="BI666" s="417"/>
      <c r="BJ666" s="417"/>
    </row>
    <row r="667" spans="1:62" s="418" customFormat="1" ht="13.5" hidden="1" customHeight="1">
      <c r="A667" s="1504">
        <f>'F5 ESTUDIANTES PREVENCIÓN'!D660</f>
        <v>0</v>
      </c>
      <c r="B667" s="1504">
        <f>'F5 ESTUDIANTES PREVENCIÓN'!A660</f>
        <v>0</v>
      </c>
      <c r="C667" s="1511">
        <f>'F5 ESTUDIANTES PREVENCIÓN'!F660</f>
        <v>0</v>
      </c>
      <c r="D667" s="1512">
        <f>'F5 ESTUDIANTES PREVENCIÓN'!G660</f>
        <v>0</v>
      </c>
      <c r="E667" s="1504">
        <f>'F5 ESTUDIANTES PREVENCIÓN'!K660</f>
        <v>0</v>
      </c>
      <c r="F667" s="1504">
        <f>'F5 ESTUDIANTES PREVENCIÓN'!J660</f>
        <v>0</v>
      </c>
      <c r="G667" s="1513">
        <f>'F5 ESTUDIANTES PREVENCIÓN'!L660</f>
        <v>0</v>
      </c>
      <c r="H667" s="1504">
        <f>'F5 ESTUDIANTES PREVENCIÓN'!M660</f>
        <v>0</v>
      </c>
      <c r="I667" s="1514">
        <f>'F5 ESTUDIANTES PREVENCIÓN'!N660</f>
        <v>0</v>
      </c>
      <c r="J667" s="1514">
        <f>'F5 ESTUDIANTES PREVENCIÓN'!O660</f>
        <v>0</v>
      </c>
      <c r="K667" s="1514">
        <f>'F5 ESTUDIANTES PREVENCIÓN'!P660</f>
        <v>0</v>
      </c>
      <c r="L667" s="1515">
        <f>'F5 ESTUDIANTES PREVENCIÓN'!Q660</f>
        <v>0</v>
      </c>
      <c r="M667" s="1511">
        <f>'F5 ESTUDIANTES PREVENCIÓN'!R660</f>
        <v>0</v>
      </c>
      <c r="N667" s="1504">
        <f>'F5 ESTUDIANTES PREVENCIÓN'!T660</f>
        <v>0</v>
      </c>
      <c r="O667" s="1504">
        <f>'F5 ESTUDIANTES PREVENCIÓN'!U660</f>
        <v>0</v>
      </c>
      <c r="P667" s="1504">
        <f>'F5 ESTUDIANTES PREVENCIÓN'!V660</f>
        <v>0</v>
      </c>
      <c r="Q667" s="1504">
        <f>'F5 ESTUDIANTES PREVENCIÓN'!AU660</f>
        <v>0</v>
      </c>
      <c r="R667" s="1516"/>
      <c r="S667" s="1517"/>
      <c r="T667" s="1516"/>
      <c r="U667" s="1518"/>
      <c r="V667" s="1516"/>
      <c r="W667" s="1516"/>
      <c r="X667" s="1516"/>
      <c r="Y667" s="1516"/>
      <c r="Z667" s="1516"/>
      <c r="AA667" s="1516"/>
      <c r="AB667" s="1516"/>
      <c r="AC667" s="1516"/>
      <c r="AD667" s="1516"/>
      <c r="AE667" s="1516"/>
      <c r="AF667" s="1516"/>
      <c r="AG667" s="1516"/>
      <c r="AH667" s="1516"/>
      <c r="AI667" s="1516"/>
      <c r="AJ667" s="1516"/>
      <c r="AK667" s="1516"/>
      <c r="AL667" s="1516"/>
      <c r="AM667" s="1516"/>
      <c r="AN667" s="1516"/>
      <c r="AO667" s="1519">
        <f t="shared" si="94"/>
        <v>0</v>
      </c>
      <c r="AP667" s="1519">
        <f t="shared" si="96"/>
        <v>0</v>
      </c>
      <c r="AQ667" s="1520" t="str">
        <f t="shared" si="91"/>
        <v/>
      </c>
      <c r="AR667" s="1519">
        <f t="shared" si="95"/>
        <v>0</v>
      </c>
      <c r="AS667" s="1519">
        <f t="shared" si="97"/>
        <v>0</v>
      </c>
      <c r="AT667" s="1520" t="str">
        <f t="shared" si="92"/>
        <v/>
      </c>
      <c r="AU667" s="1519">
        <f t="shared" si="98"/>
        <v>0</v>
      </c>
      <c r="AV667" s="1519">
        <f t="shared" si="99"/>
        <v>0</v>
      </c>
      <c r="AW667" s="1520" t="str">
        <f t="shared" si="93"/>
        <v/>
      </c>
      <c r="AX667" s="1521"/>
      <c r="BC667" s="417"/>
      <c r="BD667" s="417"/>
      <c r="BE667" s="417"/>
      <c r="BF667" s="417"/>
      <c r="BG667" s="417"/>
      <c r="BH667" s="417"/>
      <c r="BI667" s="417"/>
      <c r="BJ667" s="417"/>
    </row>
    <row r="668" spans="1:62" s="418" customFormat="1" ht="13.5" hidden="1" customHeight="1">
      <c r="A668" s="1504">
        <f>'F5 ESTUDIANTES PREVENCIÓN'!D661</f>
        <v>0</v>
      </c>
      <c r="B668" s="1504">
        <f>'F5 ESTUDIANTES PREVENCIÓN'!A661</f>
        <v>0</v>
      </c>
      <c r="C668" s="1511">
        <f>'F5 ESTUDIANTES PREVENCIÓN'!F661</f>
        <v>0</v>
      </c>
      <c r="D668" s="1512">
        <f>'F5 ESTUDIANTES PREVENCIÓN'!G661</f>
        <v>0</v>
      </c>
      <c r="E668" s="1504">
        <f>'F5 ESTUDIANTES PREVENCIÓN'!K661</f>
        <v>0</v>
      </c>
      <c r="F668" s="1504">
        <f>'F5 ESTUDIANTES PREVENCIÓN'!J661</f>
        <v>0</v>
      </c>
      <c r="G668" s="1513">
        <f>'F5 ESTUDIANTES PREVENCIÓN'!L661</f>
        <v>0</v>
      </c>
      <c r="H668" s="1504">
        <f>'F5 ESTUDIANTES PREVENCIÓN'!M661</f>
        <v>0</v>
      </c>
      <c r="I668" s="1514">
        <f>'F5 ESTUDIANTES PREVENCIÓN'!N661</f>
        <v>0</v>
      </c>
      <c r="J668" s="1514">
        <f>'F5 ESTUDIANTES PREVENCIÓN'!O661</f>
        <v>0</v>
      </c>
      <c r="K668" s="1514">
        <f>'F5 ESTUDIANTES PREVENCIÓN'!P661</f>
        <v>0</v>
      </c>
      <c r="L668" s="1515">
        <f>'F5 ESTUDIANTES PREVENCIÓN'!Q661</f>
        <v>0</v>
      </c>
      <c r="M668" s="1511">
        <f>'F5 ESTUDIANTES PREVENCIÓN'!R661</f>
        <v>0</v>
      </c>
      <c r="N668" s="1504">
        <f>'F5 ESTUDIANTES PREVENCIÓN'!T661</f>
        <v>0</v>
      </c>
      <c r="O668" s="1504">
        <f>'F5 ESTUDIANTES PREVENCIÓN'!U661</f>
        <v>0</v>
      </c>
      <c r="P668" s="1504">
        <f>'F5 ESTUDIANTES PREVENCIÓN'!V661</f>
        <v>0</v>
      </c>
      <c r="Q668" s="1504">
        <f>'F5 ESTUDIANTES PREVENCIÓN'!AU661</f>
        <v>0</v>
      </c>
      <c r="R668" s="1516"/>
      <c r="S668" s="1517"/>
      <c r="T668" s="1516"/>
      <c r="U668" s="1518"/>
      <c r="V668" s="1516"/>
      <c r="W668" s="1516"/>
      <c r="X668" s="1516"/>
      <c r="Y668" s="1516"/>
      <c r="Z668" s="1516"/>
      <c r="AA668" s="1516"/>
      <c r="AB668" s="1516"/>
      <c r="AC668" s="1516"/>
      <c r="AD668" s="1516"/>
      <c r="AE668" s="1516"/>
      <c r="AF668" s="1516"/>
      <c r="AG668" s="1516"/>
      <c r="AH668" s="1516"/>
      <c r="AI668" s="1516"/>
      <c r="AJ668" s="1516"/>
      <c r="AK668" s="1516"/>
      <c r="AL668" s="1516"/>
      <c r="AM668" s="1516"/>
      <c r="AN668" s="1516"/>
      <c r="AO668" s="1519">
        <f t="shared" si="94"/>
        <v>0</v>
      </c>
      <c r="AP668" s="1519">
        <f t="shared" si="96"/>
        <v>0</v>
      </c>
      <c r="AQ668" s="1520" t="str">
        <f t="shared" si="91"/>
        <v/>
      </c>
      <c r="AR668" s="1519">
        <f t="shared" si="95"/>
        <v>0</v>
      </c>
      <c r="AS668" s="1519">
        <f t="shared" si="97"/>
        <v>0</v>
      </c>
      <c r="AT668" s="1520" t="str">
        <f t="shared" si="92"/>
        <v/>
      </c>
      <c r="AU668" s="1519">
        <f t="shared" si="98"/>
        <v>0</v>
      </c>
      <c r="AV668" s="1519">
        <f t="shared" si="99"/>
        <v>0</v>
      </c>
      <c r="AW668" s="1520" t="str">
        <f t="shared" si="93"/>
        <v/>
      </c>
      <c r="AX668" s="1521"/>
      <c r="BC668" s="417"/>
      <c r="BD668" s="417"/>
      <c r="BE668" s="417"/>
      <c r="BF668" s="417"/>
      <c r="BG668" s="417"/>
      <c r="BH668" s="417"/>
      <c r="BI668" s="417"/>
      <c r="BJ668" s="417"/>
    </row>
    <row r="669" spans="1:62" s="418" customFormat="1" ht="13.5" hidden="1" customHeight="1">
      <c r="A669" s="1504">
        <f>'F5 ESTUDIANTES PREVENCIÓN'!D662</f>
        <v>0</v>
      </c>
      <c r="B669" s="1504">
        <f>'F5 ESTUDIANTES PREVENCIÓN'!A662</f>
        <v>0</v>
      </c>
      <c r="C669" s="1511">
        <f>'F5 ESTUDIANTES PREVENCIÓN'!F662</f>
        <v>0</v>
      </c>
      <c r="D669" s="1512">
        <f>'F5 ESTUDIANTES PREVENCIÓN'!G662</f>
        <v>0</v>
      </c>
      <c r="E669" s="1504">
        <f>'F5 ESTUDIANTES PREVENCIÓN'!K662</f>
        <v>0</v>
      </c>
      <c r="F669" s="1504">
        <f>'F5 ESTUDIANTES PREVENCIÓN'!J662</f>
        <v>0</v>
      </c>
      <c r="G669" s="1513">
        <f>'F5 ESTUDIANTES PREVENCIÓN'!L662</f>
        <v>0</v>
      </c>
      <c r="H669" s="1504">
        <f>'F5 ESTUDIANTES PREVENCIÓN'!M662</f>
        <v>0</v>
      </c>
      <c r="I669" s="1514">
        <f>'F5 ESTUDIANTES PREVENCIÓN'!N662</f>
        <v>0</v>
      </c>
      <c r="J669" s="1514">
        <f>'F5 ESTUDIANTES PREVENCIÓN'!O662</f>
        <v>0</v>
      </c>
      <c r="K669" s="1514">
        <f>'F5 ESTUDIANTES PREVENCIÓN'!P662</f>
        <v>0</v>
      </c>
      <c r="L669" s="1515">
        <f>'F5 ESTUDIANTES PREVENCIÓN'!Q662</f>
        <v>0</v>
      </c>
      <c r="M669" s="1511">
        <f>'F5 ESTUDIANTES PREVENCIÓN'!R662</f>
        <v>0</v>
      </c>
      <c r="N669" s="1504">
        <f>'F5 ESTUDIANTES PREVENCIÓN'!T662</f>
        <v>0</v>
      </c>
      <c r="O669" s="1504">
        <f>'F5 ESTUDIANTES PREVENCIÓN'!U662</f>
        <v>0</v>
      </c>
      <c r="P669" s="1504">
        <f>'F5 ESTUDIANTES PREVENCIÓN'!V662</f>
        <v>0</v>
      </c>
      <c r="Q669" s="1504">
        <f>'F5 ESTUDIANTES PREVENCIÓN'!AU662</f>
        <v>0</v>
      </c>
      <c r="R669" s="1516"/>
      <c r="S669" s="1517"/>
      <c r="T669" s="1516"/>
      <c r="U669" s="1518"/>
      <c r="V669" s="1516"/>
      <c r="W669" s="1516"/>
      <c r="X669" s="1516"/>
      <c r="Y669" s="1516"/>
      <c r="Z669" s="1516"/>
      <c r="AA669" s="1516"/>
      <c r="AB669" s="1516"/>
      <c r="AC669" s="1516"/>
      <c r="AD669" s="1516"/>
      <c r="AE669" s="1516"/>
      <c r="AF669" s="1516"/>
      <c r="AG669" s="1516"/>
      <c r="AH669" s="1516"/>
      <c r="AI669" s="1516"/>
      <c r="AJ669" s="1516"/>
      <c r="AK669" s="1516"/>
      <c r="AL669" s="1516"/>
      <c r="AM669" s="1516"/>
      <c r="AN669" s="1516"/>
      <c r="AO669" s="1519">
        <f t="shared" si="94"/>
        <v>0</v>
      </c>
      <c r="AP669" s="1519">
        <f t="shared" si="96"/>
        <v>0</v>
      </c>
      <c r="AQ669" s="1520" t="str">
        <f t="shared" si="91"/>
        <v/>
      </c>
      <c r="AR669" s="1519">
        <f t="shared" si="95"/>
        <v>0</v>
      </c>
      <c r="AS669" s="1519">
        <f t="shared" si="97"/>
        <v>0</v>
      </c>
      <c r="AT669" s="1520" t="str">
        <f t="shared" si="92"/>
        <v/>
      </c>
      <c r="AU669" s="1519">
        <f t="shared" si="98"/>
        <v>0</v>
      </c>
      <c r="AV669" s="1519">
        <f t="shared" si="99"/>
        <v>0</v>
      </c>
      <c r="AW669" s="1520" t="str">
        <f t="shared" si="93"/>
        <v/>
      </c>
      <c r="AX669" s="1521"/>
      <c r="BC669" s="417"/>
      <c r="BD669" s="417"/>
      <c r="BE669" s="417"/>
      <c r="BF669" s="417"/>
      <c r="BG669" s="417"/>
      <c r="BH669" s="417"/>
      <c r="BI669" s="417"/>
      <c r="BJ669" s="417"/>
    </row>
    <row r="670" spans="1:62" s="418" customFormat="1" ht="13.5" hidden="1" customHeight="1">
      <c r="A670" s="1504">
        <f>'F5 ESTUDIANTES PREVENCIÓN'!D663</f>
        <v>0</v>
      </c>
      <c r="B670" s="1504">
        <f>'F5 ESTUDIANTES PREVENCIÓN'!A663</f>
        <v>0</v>
      </c>
      <c r="C670" s="1511">
        <f>'F5 ESTUDIANTES PREVENCIÓN'!F663</f>
        <v>0</v>
      </c>
      <c r="D670" s="1512">
        <f>'F5 ESTUDIANTES PREVENCIÓN'!G663</f>
        <v>0</v>
      </c>
      <c r="E670" s="1504">
        <f>'F5 ESTUDIANTES PREVENCIÓN'!K663</f>
        <v>0</v>
      </c>
      <c r="F670" s="1504">
        <f>'F5 ESTUDIANTES PREVENCIÓN'!J663</f>
        <v>0</v>
      </c>
      <c r="G670" s="1513">
        <f>'F5 ESTUDIANTES PREVENCIÓN'!L663</f>
        <v>0</v>
      </c>
      <c r="H670" s="1504">
        <f>'F5 ESTUDIANTES PREVENCIÓN'!M663</f>
        <v>0</v>
      </c>
      <c r="I670" s="1514">
        <f>'F5 ESTUDIANTES PREVENCIÓN'!N663</f>
        <v>0</v>
      </c>
      <c r="J670" s="1514">
        <f>'F5 ESTUDIANTES PREVENCIÓN'!O663</f>
        <v>0</v>
      </c>
      <c r="K670" s="1514">
        <f>'F5 ESTUDIANTES PREVENCIÓN'!P663</f>
        <v>0</v>
      </c>
      <c r="L670" s="1515">
        <f>'F5 ESTUDIANTES PREVENCIÓN'!Q663</f>
        <v>0</v>
      </c>
      <c r="M670" s="1511">
        <f>'F5 ESTUDIANTES PREVENCIÓN'!R663</f>
        <v>0</v>
      </c>
      <c r="N670" s="1504">
        <f>'F5 ESTUDIANTES PREVENCIÓN'!T663</f>
        <v>0</v>
      </c>
      <c r="O670" s="1504">
        <f>'F5 ESTUDIANTES PREVENCIÓN'!U663</f>
        <v>0</v>
      </c>
      <c r="P670" s="1504">
        <f>'F5 ESTUDIANTES PREVENCIÓN'!V663</f>
        <v>0</v>
      </c>
      <c r="Q670" s="1504">
        <f>'F5 ESTUDIANTES PREVENCIÓN'!AU663</f>
        <v>0</v>
      </c>
      <c r="R670" s="1516"/>
      <c r="S670" s="1517"/>
      <c r="T670" s="1516"/>
      <c r="U670" s="1518"/>
      <c r="V670" s="1516"/>
      <c r="W670" s="1516"/>
      <c r="X670" s="1516"/>
      <c r="Y670" s="1516"/>
      <c r="Z670" s="1516"/>
      <c r="AA670" s="1516"/>
      <c r="AB670" s="1516"/>
      <c r="AC670" s="1516"/>
      <c r="AD670" s="1516"/>
      <c r="AE670" s="1516"/>
      <c r="AF670" s="1516"/>
      <c r="AG670" s="1516"/>
      <c r="AH670" s="1516"/>
      <c r="AI670" s="1516"/>
      <c r="AJ670" s="1516"/>
      <c r="AK670" s="1516"/>
      <c r="AL670" s="1516"/>
      <c r="AM670" s="1516"/>
      <c r="AN670" s="1516"/>
      <c r="AO670" s="1519">
        <f t="shared" si="94"/>
        <v>0</v>
      </c>
      <c r="AP670" s="1519">
        <f t="shared" si="96"/>
        <v>0</v>
      </c>
      <c r="AQ670" s="1520" t="str">
        <f t="shared" si="91"/>
        <v/>
      </c>
      <c r="AR670" s="1519">
        <f t="shared" si="95"/>
        <v>0</v>
      </c>
      <c r="AS670" s="1519">
        <f t="shared" si="97"/>
        <v>0</v>
      </c>
      <c r="AT670" s="1520" t="str">
        <f t="shared" si="92"/>
        <v/>
      </c>
      <c r="AU670" s="1519">
        <f t="shared" si="98"/>
        <v>0</v>
      </c>
      <c r="AV670" s="1519">
        <f t="shared" si="99"/>
        <v>0</v>
      </c>
      <c r="AW670" s="1520" t="str">
        <f t="shared" si="93"/>
        <v/>
      </c>
      <c r="AX670" s="1521"/>
      <c r="BC670" s="417"/>
      <c r="BD670" s="417"/>
      <c r="BE670" s="417"/>
      <c r="BF670" s="417"/>
      <c r="BG670" s="417"/>
      <c r="BH670" s="417"/>
      <c r="BI670" s="417"/>
      <c r="BJ670" s="417"/>
    </row>
    <row r="671" spans="1:62" s="418" customFormat="1" ht="13.5" hidden="1" customHeight="1">
      <c r="A671" s="1504">
        <f>'F5 ESTUDIANTES PREVENCIÓN'!D664</f>
        <v>0</v>
      </c>
      <c r="B671" s="1504">
        <f>'F5 ESTUDIANTES PREVENCIÓN'!A664</f>
        <v>0</v>
      </c>
      <c r="C671" s="1511">
        <f>'F5 ESTUDIANTES PREVENCIÓN'!F664</f>
        <v>0</v>
      </c>
      <c r="D671" s="1512">
        <f>'F5 ESTUDIANTES PREVENCIÓN'!G664</f>
        <v>0</v>
      </c>
      <c r="E671" s="1504">
        <f>'F5 ESTUDIANTES PREVENCIÓN'!K664</f>
        <v>0</v>
      </c>
      <c r="F671" s="1504">
        <f>'F5 ESTUDIANTES PREVENCIÓN'!J664</f>
        <v>0</v>
      </c>
      <c r="G671" s="1513">
        <f>'F5 ESTUDIANTES PREVENCIÓN'!L664</f>
        <v>0</v>
      </c>
      <c r="H671" s="1504">
        <f>'F5 ESTUDIANTES PREVENCIÓN'!M664</f>
        <v>0</v>
      </c>
      <c r="I671" s="1514">
        <f>'F5 ESTUDIANTES PREVENCIÓN'!N664</f>
        <v>0</v>
      </c>
      <c r="J671" s="1514">
        <f>'F5 ESTUDIANTES PREVENCIÓN'!O664</f>
        <v>0</v>
      </c>
      <c r="K671" s="1514">
        <f>'F5 ESTUDIANTES PREVENCIÓN'!P664</f>
        <v>0</v>
      </c>
      <c r="L671" s="1515">
        <f>'F5 ESTUDIANTES PREVENCIÓN'!Q664</f>
        <v>0</v>
      </c>
      <c r="M671" s="1511">
        <f>'F5 ESTUDIANTES PREVENCIÓN'!R664</f>
        <v>0</v>
      </c>
      <c r="N671" s="1504">
        <f>'F5 ESTUDIANTES PREVENCIÓN'!T664</f>
        <v>0</v>
      </c>
      <c r="O671" s="1504">
        <f>'F5 ESTUDIANTES PREVENCIÓN'!U664</f>
        <v>0</v>
      </c>
      <c r="P671" s="1504">
        <f>'F5 ESTUDIANTES PREVENCIÓN'!V664</f>
        <v>0</v>
      </c>
      <c r="Q671" s="1504">
        <f>'F5 ESTUDIANTES PREVENCIÓN'!AU664</f>
        <v>0</v>
      </c>
      <c r="R671" s="1516"/>
      <c r="S671" s="1517"/>
      <c r="T671" s="1516"/>
      <c r="U671" s="1518"/>
      <c r="V671" s="1516"/>
      <c r="W671" s="1516"/>
      <c r="X671" s="1516"/>
      <c r="Y671" s="1516"/>
      <c r="Z671" s="1516"/>
      <c r="AA671" s="1516"/>
      <c r="AB671" s="1516"/>
      <c r="AC671" s="1516"/>
      <c r="AD671" s="1516"/>
      <c r="AE671" s="1516"/>
      <c r="AF671" s="1516"/>
      <c r="AG671" s="1516"/>
      <c r="AH671" s="1516"/>
      <c r="AI671" s="1516"/>
      <c r="AJ671" s="1516"/>
      <c r="AK671" s="1516"/>
      <c r="AL671" s="1516"/>
      <c r="AM671" s="1516"/>
      <c r="AN671" s="1516"/>
      <c r="AO671" s="1519">
        <f t="shared" si="94"/>
        <v>0</v>
      </c>
      <c r="AP671" s="1519">
        <f t="shared" si="96"/>
        <v>0</v>
      </c>
      <c r="AQ671" s="1520" t="str">
        <f t="shared" si="91"/>
        <v/>
      </c>
      <c r="AR671" s="1519">
        <f t="shared" si="95"/>
        <v>0</v>
      </c>
      <c r="AS671" s="1519">
        <f t="shared" si="97"/>
        <v>0</v>
      </c>
      <c r="AT671" s="1520" t="str">
        <f t="shared" si="92"/>
        <v/>
      </c>
      <c r="AU671" s="1519">
        <f t="shared" si="98"/>
        <v>0</v>
      </c>
      <c r="AV671" s="1519">
        <f t="shared" si="99"/>
        <v>0</v>
      </c>
      <c r="AW671" s="1520" t="str">
        <f t="shared" si="93"/>
        <v/>
      </c>
      <c r="AX671" s="1521"/>
      <c r="BC671" s="417"/>
      <c r="BD671" s="417"/>
      <c r="BE671" s="417"/>
      <c r="BF671" s="417"/>
      <c r="BG671" s="417"/>
      <c r="BH671" s="417"/>
      <c r="BI671" s="417"/>
      <c r="BJ671" s="417"/>
    </row>
    <row r="672" spans="1:62" s="418" customFormat="1" ht="13.5" hidden="1" customHeight="1">
      <c r="A672" s="1504">
        <f>'F5 ESTUDIANTES PREVENCIÓN'!D665</f>
        <v>0</v>
      </c>
      <c r="B672" s="1504">
        <f>'F5 ESTUDIANTES PREVENCIÓN'!A665</f>
        <v>0</v>
      </c>
      <c r="C672" s="1511">
        <f>'F5 ESTUDIANTES PREVENCIÓN'!F665</f>
        <v>0</v>
      </c>
      <c r="D672" s="1512">
        <f>'F5 ESTUDIANTES PREVENCIÓN'!G665</f>
        <v>0</v>
      </c>
      <c r="E672" s="1504">
        <f>'F5 ESTUDIANTES PREVENCIÓN'!K665</f>
        <v>0</v>
      </c>
      <c r="F672" s="1504">
        <f>'F5 ESTUDIANTES PREVENCIÓN'!J665</f>
        <v>0</v>
      </c>
      <c r="G672" s="1513">
        <f>'F5 ESTUDIANTES PREVENCIÓN'!L665</f>
        <v>0</v>
      </c>
      <c r="H672" s="1504">
        <f>'F5 ESTUDIANTES PREVENCIÓN'!M665</f>
        <v>0</v>
      </c>
      <c r="I672" s="1514">
        <f>'F5 ESTUDIANTES PREVENCIÓN'!N665</f>
        <v>0</v>
      </c>
      <c r="J672" s="1514">
        <f>'F5 ESTUDIANTES PREVENCIÓN'!O665</f>
        <v>0</v>
      </c>
      <c r="K672" s="1514">
        <f>'F5 ESTUDIANTES PREVENCIÓN'!P665</f>
        <v>0</v>
      </c>
      <c r="L672" s="1515">
        <f>'F5 ESTUDIANTES PREVENCIÓN'!Q665</f>
        <v>0</v>
      </c>
      <c r="M672" s="1511">
        <f>'F5 ESTUDIANTES PREVENCIÓN'!R665</f>
        <v>0</v>
      </c>
      <c r="N672" s="1504">
        <f>'F5 ESTUDIANTES PREVENCIÓN'!T665</f>
        <v>0</v>
      </c>
      <c r="O672" s="1504">
        <f>'F5 ESTUDIANTES PREVENCIÓN'!U665</f>
        <v>0</v>
      </c>
      <c r="P672" s="1504">
        <f>'F5 ESTUDIANTES PREVENCIÓN'!V665</f>
        <v>0</v>
      </c>
      <c r="Q672" s="1504">
        <f>'F5 ESTUDIANTES PREVENCIÓN'!AU665</f>
        <v>0</v>
      </c>
      <c r="R672" s="1516"/>
      <c r="S672" s="1517"/>
      <c r="T672" s="1516"/>
      <c r="U672" s="1518"/>
      <c r="V672" s="1516"/>
      <c r="W672" s="1516"/>
      <c r="X672" s="1516"/>
      <c r="Y672" s="1516"/>
      <c r="Z672" s="1516"/>
      <c r="AA672" s="1516"/>
      <c r="AB672" s="1516"/>
      <c r="AC672" s="1516"/>
      <c r="AD672" s="1516"/>
      <c r="AE672" s="1516"/>
      <c r="AF672" s="1516"/>
      <c r="AG672" s="1516"/>
      <c r="AH672" s="1516"/>
      <c r="AI672" s="1516"/>
      <c r="AJ672" s="1516"/>
      <c r="AK672" s="1516"/>
      <c r="AL672" s="1516"/>
      <c r="AM672" s="1516"/>
      <c r="AN672" s="1516"/>
      <c r="AO672" s="1519">
        <f t="shared" si="94"/>
        <v>0</v>
      </c>
      <c r="AP672" s="1519">
        <f t="shared" si="96"/>
        <v>0</v>
      </c>
      <c r="AQ672" s="1520" t="str">
        <f t="shared" si="91"/>
        <v/>
      </c>
      <c r="AR672" s="1519">
        <f t="shared" si="95"/>
        <v>0</v>
      </c>
      <c r="AS672" s="1519">
        <f t="shared" si="97"/>
        <v>0</v>
      </c>
      <c r="AT672" s="1520" t="str">
        <f t="shared" si="92"/>
        <v/>
      </c>
      <c r="AU672" s="1519">
        <f t="shared" si="98"/>
        <v>0</v>
      </c>
      <c r="AV672" s="1519">
        <f t="shared" si="99"/>
        <v>0</v>
      </c>
      <c r="AW672" s="1520" t="str">
        <f t="shared" si="93"/>
        <v/>
      </c>
      <c r="AX672" s="1521"/>
      <c r="BC672" s="417"/>
      <c r="BD672" s="417"/>
      <c r="BE672" s="417"/>
      <c r="BF672" s="417"/>
      <c r="BG672" s="417"/>
      <c r="BH672" s="417"/>
      <c r="BI672" s="417"/>
      <c r="BJ672" s="417"/>
    </row>
    <row r="673" spans="1:63" s="418" customFormat="1" ht="13.5" hidden="1" customHeight="1">
      <c r="A673" s="1504">
        <f>'F5 ESTUDIANTES PREVENCIÓN'!D666</f>
        <v>0</v>
      </c>
      <c r="B673" s="1504">
        <f>'F5 ESTUDIANTES PREVENCIÓN'!A666</f>
        <v>0</v>
      </c>
      <c r="C673" s="1511">
        <f>'F5 ESTUDIANTES PREVENCIÓN'!F666</f>
        <v>0</v>
      </c>
      <c r="D673" s="1512">
        <f>'F5 ESTUDIANTES PREVENCIÓN'!G666</f>
        <v>0</v>
      </c>
      <c r="E673" s="1504">
        <f>'F5 ESTUDIANTES PREVENCIÓN'!K666</f>
        <v>0</v>
      </c>
      <c r="F673" s="1504">
        <f>'F5 ESTUDIANTES PREVENCIÓN'!J666</f>
        <v>0</v>
      </c>
      <c r="G673" s="1513">
        <f>'F5 ESTUDIANTES PREVENCIÓN'!L666</f>
        <v>0</v>
      </c>
      <c r="H673" s="1504">
        <f>'F5 ESTUDIANTES PREVENCIÓN'!M666</f>
        <v>0</v>
      </c>
      <c r="I673" s="1514">
        <f>'F5 ESTUDIANTES PREVENCIÓN'!N666</f>
        <v>0</v>
      </c>
      <c r="J673" s="1514">
        <f>'F5 ESTUDIANTES PREVENCIÓN'!O666</f>
        <v>0</v>
      </c>
      <c r="K673" s="1514">
        <f>'F5 ESTUDIANTES PREVENCIÓN'!P666</f>
        <v>0</v>
      </c>
      <c r="L673" s="1515">
        <f>'F5 ESTUDIANTES PREVENCIÓN'!Q666</f>
        <v>0</v>
      </c>
      <c r="M673" s="1511">
        <f>'F5 ESTUDIANTES PREVENCIÓN'!R666</f>
        <v>0</v>
      </c>
      <c r="N673" s="1504">
        <f>'F5 ESTUDIANTES PREVENCIÓN'!T666</f>
        <v>0</v>
      </c>
      <c r="O673" s="1504">
        <f>'F5 ESTUDIANTES PREVENCIÓN'!U666</f>
        <v>0</v>
      </c>
      <c r="P673" s="1504">
        <f>'F5 ESTUDIANTES PREVENCIÓN'!V666</f>
        <v>0</v>
      </c>
      <c r="Q673" s="1504">
        <f>'F5 ESTUDIANTES PREVENCIÓN'!AU666</f>
        <v>0</v>
      </c>
      <c r="R673" s="1516"/>
      <c r="S673" s="1517"/>
      <c r="T673" s="1516"/>
      <c r="U673" s="1518"/>
      <c r="V673" s="1516"/>
      <c r="W673" s="1516"/>
      <c r="X673" s="1516"/>
      <c r="Y673" s="1516"/>
      <c r="Z673" s="1516"/>
      <c r="AA673" s="1516"/>
      <c r="AB673" s="1516"/>
      <c r="AC673" s="1516"/>
      <c r="AD673" s="1516"/>
      <c r="AE673" s="1516"/>
      <c r="AF673" s="1516"/>
      <c r="AG673" s="1516"/>
      <c r="AH673" s="1516"/>
      <c r="AI673" s="1516"/>
      <c r="AJ673" s="1516"/>
      <c r="AK673" s="1516"/>
      <c r="AL673" s="1516"/>
      <c r="AM673" s="1516"/>
      <c r="AN673" s="1516"/>
      <c r="AO673" s="1519">
        <f t="shared" si="94"/>
        <v>0</v>
      </c>
      <c r="AP673" s="1519">
        <f t="shared" si="96"/>
        <v>0</v>
      </c>
      <c r="AQ673" s="1520" t="str">
        <f t="shared" si="91"/>
        <v/>
      </c>
      <c r="AR673" s="1519">
        <f t="shared" si="95"/>
        <v>0</v>
      </c>
      <c r="AS673" s="1519">
        <f t="shared" si="97"/>
        <v>0</v>
      </c>
      <c r="AT673" s="1520" t="str">
        <f t="shared" si="92"/>
        <v/>
      </c>
      <c r="AU673" s="1519">
        <f t="shared" si="98"/>
        <v>0</v>
      </c>
      <c r="AV673" s="1519">
        <f t="shared" si="99"/>
        <v>0</v>
      </c>
      <c r="AW673" s="1520" t="str">
        <f t="shared" si="93"/>
        <v/>
      </c>
      <c r="AX673" s="1521"/>
      <c r="BC673" s="417"/>
      <c r="BD673" s="417"/>
      <c r="BE673" s="417"/>
      <c r="BF673" s="417"/>
      <c r="BG673" s="417"/>
      <c r="BH673" s="417"/>
      <c r="BI673" s="417"/>
      <c r="BJ673" s="417"/>
    </row>
    <row r="674" spans="1:63" s="418" customFormat="1" ht="13.5" hidden="1" customHeight="1">
      <c r="A674" s="1504">
        <f>'F5 ESTUDIANTES PREVENCIÓN'!D667</f>
        <v>0</v>
      </c>
      <c r="B674" s="1504">
        <f>'F5 ESTUDIANTES PREVENCIÓN'!A667</f>
        <v>0</v>
      </c>
      <c r="C674" s="1511">
        <f>'F5 ESTUDIANTES PREVENCIÓN'!F667</f>
        <v>0</v>
      </c>
      <c r="D674" s="1512">
        <f>'F5 ESTUDIANTES PREVENCIÓN'!G667</f>
        <v>0</v>
      </c>
      <c r="E674" s="1504">
        <f>'F5 ESTUDIANTES PREVENCIÓN'!K667</f>
        <v>0</v>
      </c>
      <c r="F674" s="1504">
        <f>'F5 ESTUDIANTES PREVENCIÓN'!J667</f>
        <v>0</v>
      </c>
      <c r="G674" s="1513">
        <f>'F5 ESTUDIANTES PREVENCIÓN'!L667</f>
        <v>0</v>
      </c>
      <c r="H674" s="1504">
        <f>'F5 ESTUDIANTES PREVENCIÓN'!M667</f>
        <v>0</v>
      </c>
      <c r="I674" s="1514">
        <f>'F5 ESTUDIANTES PREVENCIÓN'!N667</f>
        <v>0</v>
      </c>
      <c r="J674" s="1514">
        <f>'F5 ESTUDIANTES PREVENCIÓN'!O667</f>
        <v>0</v>
      </c>
      <c r="K674" s="1514">
        <f>'F5 ESTUDIANTES PREVENCIÓN'!P667</f>
        <v>0</v>
      </c>
      <c r="L674" s="1515">
        <f>'F5 ESTUDIANTES PREVENCIÓN'!Q667</f>
        <v>0</v>
      </c>
      <c r="M674" s="1511">
        <f>'F5 ESTUDIANTES PREVENCIÓN'!R667</f>
        <v>0</v>
      </c>
      <c r="N674" s="1504">
        <f>'F5 ESTUDIANTES PREVENCIÓN'!T667</f>
        <v>0</v>
      </c>
      <c r="O674" s="1504">
        <f>'F5 ESTUDIANTES PREVENCIÓN'!U667</f>
        <v>0</v>
      </c>
      <c r="P674" s="1504">
        <f>'F5 ESTUDIANTES PREVENCIÓN'!V667</f>
        <v>0</v>
      </c>
      <c r="Q674" s="1504">
        <f>'F5 ESTUDIANTES PREVENCIÓN'!AU667</f>
        <v>0</v>
      </c>
      <c r="R674" s="1516"/>
      <c r="S674" s="1517"/>
      <c r="T674" s="1516"/>
      <c r="U674" s="1518"/>
      <c r="V674" s="1516"/>
      <c r="W674" s="1516"/>
      <c r="X674" s="1516"/>
      <c r="Y674" s="1516"/>
      <c r="Z674" s="1516"/>
      <c r="AA674" s="1516"/>
      <c r="AB674" s="1516"/>
      <c r="AC674" s="1516"/>
      <c r="AD674" s="1516"/>
      <c r="AE674" s="1516"/>
      <c r="AF674" s="1516"/>
      <c r="AG674" s="1516"/>
      <c r="AH674" s="1516"/>
      <c r="AI674" s="1516"/>
      <c r="AJ674" s="1516"/>
      <c r="AK674" s="1516"/>
      <c r="AL674" s="1516"/>
      <c r="AM674" s="1516"/>
      <c r="AN674" s="1516"/>
      <c r="AO674" s="1519">
        <f t="shared" si="94"/>
        <v>0</v>
      </c>
      <c r="AP674" s="1519">
        <f t="shared" si="96"/>
        <v>0</v>
      </c>
      <c r="AQ674" s="1520" t="str">
        <f t="shared" si="91"/>
        <v/>
      </c>
      <c r="AR674" s="1519">
        <f t="shared" si="95"/>
        <v>0</v>
      </c>
      <c r="AS674" s="1519">
        <f t="shared" si="97"/>
        <v>0</v>
      </c>
      <c r="AT674" s="1520" t="str">
        <f t="shared" si="92"/>
        <v/>
      </c>
      <c r="AU674" s="1519">
        <f t="shared" si="98"/>
        <v>0</v>
      </c>
      <c r="AV674" s="1519">
        <f t="shared" si="99"/>
        <v>0</v>
      </c>
      <c r="AW674" s="1520" t="str">
        <f t="shared" si="93"/>
        <v/>
      </c>
      <c r="AX674" s="1521"/>
      <c r="BC674" s="417"/>
      <c r="BD674" s="417"/>
      <c r="BE674" s="417"/>
      <c r="BF674" s="417"/>
      <c r="BG674" s="417"/>
      <c r="BH674" s="417"/>
      <c r="BI674" s="417"/>
      <c r="BJ674" s="417"/>
    </row>
    <row r="675" spans="1:63" s="418" customFormat="1" ht="13.5" hidden="1" customHeight="1">
      <c r="A675" s="1504">
        <f>'F5 ESTUDIANTES PREVENCIÓN'!D668</f>
        <v>0</v>
      </c>
      <c r="B675" s="1504">
        <f>'F5 ESTUDIANTES PREVENCIÓN'!A668</f>
        <v>0</v>
      </c>
      <c r="C675" s="1511">
        <f>'F5 ESTUDIANTES PREVENCIÓN'!F668</f>
        <v>0</v>
      </c>
      <c r="D675" s="1512">
        <f>'F5 ESTUDIANTES PREVENCIÓN'!G668</f>
        <v>0</v>
      </c>
      <c r="E675" s="1504">
        <f>'F5 ESTUDIANTES PREVENCIÓN'!K668</f>
        <v>0</v>
      </c>
      <c r="F675" s="1504">
        <f>'F5 ESTUDIANTES PREVENCIÓN'!J668</f>
        <v>0</v>
      </c>
      <c r="G675" s="1513">
        <f>'F5 ESTUDIANTES PREVENCIÓN'!L668</f>
        <v>0</v>
      </c>
      <c r="H675" s="1504">
        <f>'F5 ESTUDIANTES PREVENCIÓN'!M668</f>
        <v>0</v>
      </c>
      <c r="I675" s="1514">
        <f>'F5 ESTUDIANTES PREVENCIÓN'!N668</f>
        <v>0</v>
      </c>
      <c r="J675" s="1514">
        <f>'F5 ESTUDIANTES PREVENCIÓN'!O668</f>
        <v>0</v>
      </c>
      <c r="K675" s="1514">
        <f>'F5 ESTUDIANTES PREVENCIÓN'!P668</f>
        <v>0</v>
      </c>
      <c r="L675" s="1515">
        <f>'F5 ESTUDIANTES PREVENCIÓN'!Q668</f>
        <v>0</v>
      </c>
      <c r="M675" s="1511">
        <f>'F5 ESTUDIANTES PREVENCIÓN'!R668</f>
        <v>0</v>
      </c>
      <c r="N675" s="1504">
        <f>'F5 ESTUDIANTES PREVENCIÓN'!T668</f>
        <v>0</v>
      </c>
      <c r="O675" s="1504">
        <f>'F5 ESTUDIANTES PREVENCIÓN'!U668</f>
        <v>0</v>
      </c>
      <c r="P675" s="1504">
        <f>'F5 ESTUDIANTES PREVENCIÓN'!V668</f>
        <v>0</v>
      </c>
      <c r="Q675" s="1504">
        <f>'F5 ESTUDIANTES PREVENCIÓN'!AU668</f>
        <v>0</v>
      </c>
      <c r="R675" s="1516"/>
      <c r="S675" s="1517"/>
      <c r="T675" s="1516"/>
      <c r="U675" s="1518"/>
      <c r="V675" s="1516"/>
      <c r="W675" s="1516"/>
      <c r="X675" s="1516"/>
      <c r="Y675" s="1516"/>
      <c r="Z675" s="1516"/>
      <c r="AA675" s="1516"/>
      <c r="AB675" s="1516"/>
      <c r="AC675" s="1516"/>
      <c r="AD675" s="1516"/>
      <c r="AE675" s="1516"/>
      <c r="AF675" s="1516"/>
      <c r="AG675" s="1516"/>
      <c r="AH675" s="1516"/>
      <c r="AI675" s="1516"/>
      <c r="AJ675" s="1516"/>
      <c r="AK675" s="1516"/>
      <c r="AL675" s="1516"/>
      <c r="AM675" s="1516"/>
      <c r="AN675" s="1516"/>
      <c r="AO675" s="1519">
        <f t="shared" si="94"/>
        <v>0</v>
      </c>
      <c r="AP675" s="1519">
        <f t="shared" si="96"/>
        <v>0</v>
      </c>
      <c r="AQ675" s="1520" t="str">
        <f t="shared" si="91"/>
        <v/>
      </c>
      <c r="AR675" s="1519">
        <f t="shared" si="95"/>
        <v>0</v>
      </c>
      <c r="AS675" s="1519">
        <f t="shared" si="97"/>
        <v>0</v>
      </c>
      <c r="AT675" s="1520" t="str">
        <f t="shared" si="92"/>
        <v/>
      </c>
      <c r="AU675" s="1519">
        <f t="shared" si="98"/>
        <v>0</v>
      </c>
      <c r="AV675" s="1519">
        <f t="shared" si="99"/>
        <v>0</v>
      </c>
      <c r="AW675" s="1520" t="str">
        <f t="shared" si="93"/>
        <v/>
      </c>
      <c r="AX675" s="1521"/>
      <c r="BC675" s="417"/>
      <c r="BD675" s="417"/>
      <c r="BE675" s="417"/>
      <c r="BF675" s="417"/>
      <c r="BG675" s="417"/>
      <c r="BH675" s="417"/>
      <c r="BI675" s="417"/>
      <c r="BJ675" s="417"/>
    </row>
    <row r="676" spans="1:63" s="418" customFormat="1" ht="13.5" hidden="1" customHeight="1">
      <c r="A676" s="1504">
        <f>'F5 ESTUDIANTES PREVENCIÓN'!D669</f>
        <v>0</v>
      </c>
      <c r="B676" s="1504">
        <f>'F5 ESTUDIANTES PREVENCIÓN'!A669</f>
        <v>0</v>
      </c>
      <c r="C676" s="1511">
        <f>'F5 ESTUDIANTES PREVENCIÓN'!F669</f>
        <v>0</v>
      </c>
      <c r="D676" s="1512">
        <f>'F5 ESTUDIANTES PREVENCIÓN'!G669</f>
        <v>0</v>
      </c>
      <c r="E676" s="1504">
        <f>'F5 ESTUDIANTES PREVENCIÓN'!K669</f>
        <v>0</v>
      </c>
      <c r="F676" s="1504">
        <f>'F5 ESTUDIANTES PREVENCIÓN'!J669</f>
        <v>0</v>
      </c>
      <c r="G676" s="1513">
        <f>'F5 ESTUDIANTES PREVENCIÓN'!L669</f>
        <v>0</v>
      </c>
      <c r="H676" s="1504">
        <f>'F5 ESTUDIANTES PREVENCIÓN'!M669</f>
        <v>0</v>
      </c>
      <c r="I676" s="1514">
        <f>'F5 ESTUDIANTES PREVENCIÓN'!N669</f>
        <v>0</v>
      </c>
      <c r="J676" s="1514">
        <f>'F5 ESTUDIANTES PREVENCIÓN'!O669</f>
        <v>0</v>
      </c>
      <c r="K676" s="1514">
        <f>'F5 ESTUDIANTES PREVENCIÓN'!P669</f>
        <v>0</v>
      </c>
      <c r="L676" s="1515">
        <f>'F5 ESTUDIANTES PREVENCIÓN'!Q669</f>
        <v>0</v>
      </c>
      <c r="M676" s="1511">
        <f>'F5 ESTUDIANTES PREVENCIÓN'!R669</f>
        <v>0</v>
      </c>
      <c r="N676" s="1504">
        <f>'F5 ESTUDIANTES PREVENCIÓN'!T669</f>
        <v>0</v>
      </c>
      <c r="O676" s="1504">
        <f>'F5 ESTUDIANTES PREVENCIÓN'!U669</f>
        <v>0</v>
      </c>
      <c r="P676" s="1504">
        <f>'F5 ESTUDIANTES PREVENCIÓN'!V669</f>
        <v>0</v>
      </c>
      <c r="Q676" s="1504">
        <f>'F5 ESTUDIANTES PREVENCIÓN'!AU669</f>
        <v>0</v>
      </c>
      <c r="R676" s="1516"/>
      <c r="S676" s="1517"/>
      <c r="T676" s="1516"/>
      <c r="U676" s="1518"/>
      <c r="V676" s="1516"/>
      <c r="W676" s="1516"/>
      <c r="X676" s="1516"/>
      <c r="Y676" s="1516"/>
      <c r="Z676" s="1516"/>
      <c r="AA676" s="1516"/>
      <c r="AB676" s="1516"/>
      <c r="AC676" s="1516"/>
      <c r="AD676" s="1516"/>
      <c r="AE676" s="1516"/>
      <c r="AF676" s="1516"/>
      <c r="AG676" s="1516"/>
      <c r="AH676" s="1516"/>
      <c r="AI676" s="1516"/>
      <c r="AJ676" s="1516"/>
      <c r="AK676" s="1516"/>
      <c r="AL676" s="1516"/>
      <c r="AM676" s="1516"/>
      <c r="AN676" s="1516"/>
      <c r="AO676" s="1519">
        <f t="shared" si="94"/>
        <v>0</v>
      </c>
      <c r="AP676" s="1519">
        <f t="shared" si="96"/>
        <v>0</v>
      </c>
      <c r="AQ676" s="1520" t="str">
        <f t="shared" si="91"/>
        <v/>
      </c>
      <c r="AR676" s="1519">
        <f t="shared" si="95"/>
        <v>0</v>
      </c>
      <c r="AS676" s="1519">
        <f t="shared" si="97"/>
        <v>0</v>
      </c>
      <c r="AT676" s="1520" t="str">
        <f t="shared" si="92"/>
        <v/>
      </c>
      <c r="AU676" s="1519">
        <f t="shared" si="98"/>
        <v>0</v>
      </c>
      <c r="AV676" s="1519">
        <f t="shared" si="99"/>
        <v>0</v>
      </c>
      <c r="AW676" s="1520" t="str">
        <f t="shared" si="93"/>
        <v/>
      </c>
      <c r="AX676" s="1521"/>
      <c r="BC676" s="417"/>
      <c r="BD676" s="417"/>
      <c r="BE676" s="417"/>
      <c r="BF676" s="417"/>
      <c r="BG676" s="417"/>
      <c r="BH676" s="417"/>
      <c r="BI676" s="417"/>
      <c r="BJ676" s="417"/>
    </row>
    <row r="677" spans="1:63" s="418" customFormat="1" ht="13.5" hidden="1" customHeight="1">
      <c r="A677" s="1504">
        <f>'F5 ESTUDIANTES PREVENCIÓN'!D670</f>
        <v>0</v>
      </c>
      <c r="B677" s="1504">
        <f>'F5 ESTUDIANTES PREVENCIÓN'!A670</f>
        <v>0</v>
      </c>
      <c r="C677" s="1511">
        <f>'F5 ESTUDIANTES PREVENCIÓN'!F670</f>
        <v>0</v>
      </c>
      <c r="D677" s="1512">
        <f>'F5 ESTUDIANTES PREVENCIÓN'!G670</f>
        <v>0</v>
      </c>
      <c r="E677" s="1504">
        <f>'F5 ESTUDIANTES PREVENCIÓN'!K670</f>
        <v>0</v>
      </c>
      <c r="F677" s="1504">
        <f>'F5 ESTUDIANTES PREVENCIÓN'!J670</f>
        <v>0</v>
      </c>
      <c r="G677" s="1513">
        <f>'F5 ESTUDIANTES PREVENCIÓN'!L670</f>
        <v>0</v>
      </c>
      <c r="H677" s="1504">
        <f>'F5 ESTUDIANTES PREVENCIÓN'!M670</f>
        <v>0</v>
      </c>
      <c r="I677" s="1514">
        <f>'F5 ESTUDIANTES PREVENCIÓN'!N670</f>
        <v>0</v>
      </c>
      <c r="J677" s="1514">
        <f>'F5 ESTUDIANTES PREVENCIÓN'!O670</f>
        <v>0</v>
      </c>
      <c r="K677" s="1514">
        <f>'F5 ESTUDIANTES PREVENCIÓN'!P670</f>
        <v>0</v>
      </c>
      <c r="L677" s="1515">
        <f>'F5 ESTUDIANTES PREVENCIÓN'!Q670</f>
        <v>0</v>
      </c>
      <c r="M677" s="1511">
        <f>'F5 ESTUDIANTES PREVENCIÓN'!R670</f>
        <v>0</v>
      </c>
      <c r="N677" s="1504">
        <f>'F5 ESTUDIANTES PREVENCIÓN'!T670</f>
        <v>0</v>
      </c>
      <c r="O677" s="1504">
        <f>'F5 ESTUDIANTES PREVENCIÓN'!U670</f>
        <v>0</v>
      </c>
      <c r="P677" s="1504">
        <f>'F5 ESTUDIANTES PREVENCIÓN'!V670</f>
        <v>0</v>
      </c>
      <c r="Q677" s="1504">
        <f>'F5 ESTUDIANTES PREVENCIÓN'!AU670</f>
        <v>0</v>
      </c>
      <c r="R677" s="1516"/>
      <c r="S677" s="1517"/>
      <c r="T677" s="1516"/>
      <c r="U677" s="1518"/>
      <c r="V677" s="1516"/>
      <c r="W677" s="1516"/>
      <c r="X677" s="1516"/>
      <c r="Y677" s="1516"/>
      <c r="Z677" s="1516"/>
      <c r="AA677" s="1516"/>
      <c r="AB677" s="1516"/>
      <c r="AC677" s="1516"/>
      <c r="AD677" s="1516"/>
      <c r="AE677" s="1516"/>
      <c r="AF677" s="1516"/>
      <c r="AG677" s="1516"/>
      <c r="AH677" s="1516"/>
      <c r="AI677" s="1516"/>
      <c r="AJ677" s="1516"/>
      <c r="AK677" s="1516"/>
      <c r="AL677" s="1516"/>
      <c r="AM677" s="1516"/>
      <c r="AN677" s="1516"/>
      <c r="AO677" s="1519">
        <f t="shared" si="94"/>
        <v>0</v>
      </c>
      <c r="AP677" s="1519">
        <f t="shared" si="96"/>
        <v>0</v>
      </c>
      <c r="AQ677" s="1520" t="str">
        <f t="shared" si="91"/>
        <v/>
      </c>
      <c r="AR677" s="1519">
        <f t="shared" si="95"/>
        <v>0</v>
      </c>
      <c r="AS677" s="1519">
        <f t="shared" si="97"/>
        <v>0</v>
      </c>
      <c r="AT677" s="1520" t="str">
        <f t="shared" si="92"/>
        <v/>
      </c>
      <c r="AU677" s="1519">
        <f t="shared" si="98"/>
        <v>0</v>
      </c>
      <c r="AV677" s="1519">
        <f t="shared" si="99"/>
        <v>0</v>
      </c>
      <c r="AW677" s="1520" t="str">
        <f t="shared" si="93"/>
        <v/>
      </c>
      <c r="AX677" s="1521"/>
      <c r="BC677" s="417"/>
      <c r="BD677" s="417"/>
      <c r="BE677" s="417"/>
      <c r="BF677" s="417"/>
      <c r="BG677" s="417"/>
      <c r="BH677" s="417"/>
      <c r="BI677" s="417"/>
      <c r="BJ677" s="417"/>
    </row>
    <row r="678" spans="1:63" s="418" customFormat="1" ht="13.5" hidden="1" customHeight="1">
      <c r="A678" s="1504">
        <f>'F5 ESTUDIANTES PREVENCIÓN'!D671</f>
        <v>0</v>
      </c>
      <c r="B678" s="1504">
        <f>'F5 ESTUDIANTES PREVENCIÓN'!A671</f>
        <v>0</v>
      </c>
      <c r="C678" s="1511">
        <f>'F5 ESTUDIANTES PREVENCIÓN'!F671</f>
        <v>0</v>
      </c>
      <c r="D678" s="1512">
        <f>'F5 ESTUDIANTES PREVENCIÓN'!G671</f>
        <v>0</v>
      </c>
      <c r="E678" s="1504">
        <f>'F5 ESTUDIANTES PREVENCIÓN'!K671</f>
        <v>0</v>
      </c>
      <c r="F678" s="1504">
        <f>'F5 ESTUDIANTES PREVENCIÓN'!J671</f>
        <v>0</v>
      </c>
      <c r="G678" s="1513">
        <f>'F5 ESTUDIANTES PREVENCIÓN'!L671</f>
        <v>0</v>
      </c>
      <c r="H678" s="1504">
        <f>'F5 ESTUDIANTES PREVENCIÓN'!M671</f>
        <v>0</v>
      </c>
      <c r="I678" s="1514">
        <f>'F5 ESTUDIANTES PREVENCIÓN'!N671</f>
        <v>0</v>
      </c>
      <c r="J678" s="1514">
        <f>'F5 ESTUDIANTES PREVENCIÓN'!O671</f>
        <v>0</v>
      </c>
      <c r="K678" s="1514">
        <f>'F5 ESTUDIANTES PREVENCIÓN'!P671</f>
        <v>0</v>
      </c>
      <c r="L678" s="1515">
        <f>'F5 ESTUDIANTES PREVENCIÓN'!Q671</f>
        <v>0</v>
      </c>
      <c r="M678" s="1511">
        <f>'F5 ESTUDIANTES PREVENCIÓN'!R671</f>
        <v>0</v>
      </c>
      <c r="N678" s="1504">
        <f>'F5 ESTUDIANTES PREVENCIÓN'!T671</f>
        <v>0</v>
      </c>
      <c r="O678" s="1504">
        <f>'F5 ESTUDIANTES PREVENCIÓN'!U671</f>
        <v>0</v>
      </c>
      <c r="P678" s="1504">
        <f>'F5 ESTUDIANTES PREVENCIÓN'!V671</f>
        <v>0</v>
      </c>
      <c r="Q678" s="1504">
        <f>'F5 ESTUDIANTES PREVENCIÓN'!AU671</f>
        <v>0</v>
      </c>
      <c r="R678" s="1516"/>
      <c r="S678" s="1517"/>
      <c r="T678" s="1516"/>
      <c r="U678" s="1518"/>
      <c r="V678" s="1516"/>
      <c r="W678" s="1516"/>
      <c r="X678" s="1516"/>
      <c r="Y678" s="1516"/>
      <c r="Z678" s="1516"/>
      <c r="AA678" s="1516"/>
      <c r="AB678" s="1516"/>
      <c r="AC678" s="1516"/>
      <c r="AD678" s="1516"/>
      <c r="AE678" s="1516"/>
      <c r="AF678" s="1516"/>
      <c r="AG678" s="1516"/>
      <c r="AH678" s="1516"/>
      <c r="AI678" s="1516"/>
      <c r="AJ678" s="1516"/>
      <c r="AK678" s="1516"/>
      <c r="AL678" s="1516"/>
      <c r="AM678" s="1516"/>
      <c r="AN678" s="1516"/>
      <c r="AO678" s="1519">
        <f t="shared" si="94"/>
        <v>0</v>
      </c>
      <c r="AP678" s="1519">
        <f t="shared" si="96"/>
        <v>0</v>
      </c>
      <c r="AQ678" s="1520" t="str">
        <f t="shared" si="91"/>
        <v/>
      </c>
      <c r="AR678" s="1519">
        <f t="shared" si="95"/>
        <v>0</v>
      </c>
      <c r="AS678" s="1519">
        <f t="shared" si="97"/>
        <v>0</v>
      </c>
      <c r="AT678" s="1520" t="str">
        <f t="shared" si="92"/>
        <v/>
      </c>
      <c r="AU678" s="1519">
        <f t="shared" si="98"/>
        <v>0</v>
      </c>
      <c r="AV678" s="1519">
        <f t="shared" si="99"/>
        <v>0</v>
      </c>
      <c r="AW678" s="1520" t="str">
        <f t="shared" si="93"/>
        <v/>
      </c>
      <c r="AX678" s="1521"/>
      <c r="BC678" s="417"/>
      <c r="BD678" s="417"/>
      <c r="BE678" s="417"/>
      <c r="BF678" s="417"/>
      <c r="BG678" s="417"/>
      <c r="BH678" s="417"/>
      <c r="BI678" s="417"/>
      <c r="BJ678" s="417"/>
    </row>
    <row r="679" spans="1:63" s="418" customFormat="1" ht="12" customHeight="1">
      <c r="C679" s="418" t="s">
        <v>865</v>
      </c>
      <c r="D679" s="418" t="s">
        <v>865</v>
      </c>
      <c r="E679" s="418" t="s">
        <v>865</v>
      </c>
      <c r="F679" s="418" t="s">
        <v>865</v>
      </c>
      <c r="G679" s="418" t="s">
        <v>865</v>
      </c>
      <c r="H679" s="418" t="s">
        <v>865</v>
      </c>
      <c r="I679" s="418" t="s">
        <v>865</v>
      </c>
      <c r="J679" s="418" t="s">
        <v>865</v>
      </c>
      <c r="K679" s="418" t="s">
        <v>865</v>
      </c>
      <c r="L679" s="418" t="s">
        <v>865</v>
      </c>
      <c r="M679" s="418" t="s">
        <v>865</v>
      </c>
      <c r="N679" s="418" t="s">
        <v>865</v>
      </c>
      <c r="O679" s="418" t="s">
        <v>865</v>
      </c>
      <c r="P679" s="418" t="s">
        <v>865</v>
      </c>
      <c r="Q679" s="418" t="s">
        <v>865</v>
      </c>
      <c r="R679" s="418" t="s">
        <v>865</v>
      </c>
      <c r="S679" s="420" t="s">
        <v>865</v>
      </c>
      <c r="T679" s="420" t="s">
        <v>865</v>
      </c>
      <c r="U679" s="420" t="s">
        <v>865</v>
      </c>
      <c r="V679" s="420" t="s">
        <v>865</v>
      </c>
      <c r="W679" s="420" t="s">
        <v>865</v>
      </c>
      <c r="X679" s="420" t="s">
        <v>865</v>
      </c>
      <c r="Y679" s="420" t="s">
        <v>865</v>
      </c>
      <c r="Z679" s="420" t="s">
        <v>865</v>
      </c>
      <c r="AA679" s="420" t="s">
        <v>865</v>
      </c>
      <c r="AB679" s="420" t="s">
        <v>865</v>
      </c>
      <c r="AC679" s="420" t="s">
        <v>865</v>
      </c>
      <c r="AD679" s="420" t="s">
        <v>865</v>
      </c>
      <c r="AE679" s="420" t="s">
        <v>865</v>
      </c>
      <c r="AF679" s="420" t="s">
        <v>865</v>
      </c>
      <c r="AG679" s="420" t="s">
        <v>865</v>
      </c>
      <c r="AH679" s="420" t="s">
        <v>865</v>
      </c>
      <c r="AI679" s="420" t="s">
        <v>865</v>
      </c>
      <c r="AJ679" s="420" t="s">
        <v>865</v>
      </c>
      <c r="AK679" s="420" t="s">
        <v>865</v>
      </c>
      <c r="AL679" s="420" t="s">
        <v>865</v>
      </c>
      <c r="AM679" s="420"/>
      <c r="AN679" s="420" t="s">
        <v>865</v>
      </c>
      <c r="BC679" s="417"/>
      <c r="BD679" s="417"/>
      <c r="BE679" s="417"/>
      <c r="BF679" s="417"/>
      <c r="BG679" s="417"/>
      <c r="BH679" s="417"/>
      <c r="BI679" s="417"/>
      <c r="BJ679" s="417"/>
    </row>
    <row r="680" spans="1:63" ht="12" customHeight="1">
      <c r="Q680" s="2354"/>
      <c r="R680" s="2354"/>
      <c r="S680" s="2354"/>
      <c r="T680" s="2354"/>
      <c r="U680" s="421"/>
      <c r="V680" s="421"/>
      <c r="Y680" s="418"/>
      <c r="Z680" s="418"/>
      <c r="AA680" s="418"/>
      <c r="AB680" s="418"/>
      <c r="AC680" s="418"/>
      <c r="BD680" s="391">
        <v>3</v>
      </c>
      <c r="BE680" s="391"/>
      <c r="BF680" s="391">
        <v>2</v>
      </c>
      <c r="BG680" s="391"/>
      <c r="BH680" s="391"/>
      <c r="BI680" s="391"/>
      <c r="BJ680" s="391" t="s">
        <v>882</v>
      </c>
      <c r="BK680" s="391"/>
    </row>
    <row r="681" spans="1:63">
      <c r="A681" s="422" t="s">
        <v>865</v>
      </c>
      <c r="B681" s="422" t="s">
        <v>865</v>
      </c>
      <c r="C681" s="423"/>
      <c r="D681" s="422"/>
      <c r="E681" s="422"/>
      <c r="F681" s="422"/>
      <c r="G681" s="422"/>
      <c r="H681" s="422"/>
      <c r="I681" s="422"/>
      <c r="J681" s="422"/>
      <c r="K681" s="422"/>
      <c r="L681" s="422"/>
      <c r="M681" s="422"/>
      <c r="N681" s="422"/>
      <c r="O681" s="422"/>
      <c r="P681" s="422"/>
      <c r="Q681" s="393" t="s">
        <v>941</v>
      </c>
      <c r="Y681" s="418"/>
      <c r="Z681" s="418"/>
      <c r="AA681" s="418"/>
      <c r="AB681" s="418"/>
      <c r="AC681" s="418"/>
    </row>
    <row r="682" spans="1:63" ht="15">
      <c r="D682" s="424" t="s">
        <v>942</v>
      </c>
    </row>
    <row r="683" spans="1:63" ht="13.5" thickBot="1"/>
    <row r="684" spans="1:63" ht="22.35" customHeight="1" thickBot="1">
      <c r="C684" s="393"/>
      <c r="D684" s="2355" t="s">
        <v>943</v>
      </c>
      <c r="E684" s="2356"/>
      <c r="F684" s="2357"/>
      <c r="K684" s="2361" t="s">
        <v>944</v>
      </c>
      <c r="L684" s="2362"/>
      <c r="M684" s="2362"/>
      <c r="N684" s="2362"/>
      <c r="O684" s="2362"/>
      <c r="P684" s="2362"/>
      <c r="Q684" s="2363"/>
    </row>
    <row r="685" spans="1:63" ht="14.45" customHeight="1" thickBot="1">
      <c r="C685" s="393"/>
      <c r="D685" s="425"/>
      <c r="E685" s="426" t="s">
        <v>733</v>
      </c>
      <c r="F685" s="427" t="s">
        <v>569</v>
      </c>
      <c r="K685" s="432"/>
      <c r="L685" s="433"/>
      <c r="M685" s="433"/>
      <c r="N685" s="433"/>
      <c r="O685" s="434"/>
      <c r="P685" s="435" t="s">
        <v>733</v>
      </c>
      <c r="Q685" s="436" t="s">
        <v>569</v>
      </c>
    </row>
    <row r="686" spans="1:63" ht="14.1" customHeight="1">
      <c r="C686" s="393"/>
      <c r="D686" s="437" t="s">
        <v>698</v>
      </c>
      <c r="E686" s="438">
        <f>COUNTIF(S14:S678,"SI")</f>
        <v>0</v>
      </c>
      <c r="F686" s="439" t="str">
        <f>IFERROR(E686/E688,"-")</f>
        <v>-</v>
      </c>
      <c r="K686" s="441" t="s">
        <v>945</v>
      </c>
      <c r="L686" s="442"/>
      <c r="M686" s="442"/>
      <c r="N686" s="442"/>
      <c r="O686" s="443"/>
      <c r="P686" s="444">
        <f>COUNTIF($T$14:$T$678,"1")</f>
        <v>0</v>
      </c>
      <c r="Q686" s="445" t="str">
        <f t="shared" ref="Q686:Q692" si="100">IFERROR(P686/$P$692,"-")</f>
        <v>-</v>
      </c>
    </row>
    <row r="687" spans="1:63" ht="14.1" customHeight="1" thickBot="1">
      <c r="C687" s="393"/>
      <c r="D687" s="1524" t="s">
        <v>699</v>
      </c>
      <c r="E687" s="1525">
        <f>COUNTIF(S14:S678,"NO")</f>
        <v>0</v>
      </c>
      <c r="F687" s="1526" t="str">
        <f>IFERROR(E687/E688,"-")</f>
        <v>-</v>
      </c>
      <c r="K687" s="1527" t="s">
        <v>946</v>
      </c>
      <c r="L687" s="1528"/>
      <c r="M687" s="1528"/>
      <c r="N687" s="1528"/>
      <c r="O687" s="1529"/>
      <c r="P687" s="1530">
        <f>COUNTIF($T$14:$T$678,"2")</f>
        <v>0</v>
      </c>
      <c r="Q687" s="1531" t="str">
        <f t="shared" si="100"/>
        <v>-</v>
      </c>
    </row>
    <row r="688" spans="1:63" ht="14.45" customHeight="1" thickBot="1">
      <c r="C688" s="393"/>
      <c r="D688" s="446" t="s">
        <v>552</v>
      </c>
      <c r="E688" s="447">
        <f>SUM(E686:E687)</f>
        <v>0</v>
      </c>
      <c r="F688" s="448">
        <f>SUM(F686:F687)</f>
        <v>0</v>
      </c>
      <c r="K688" s="1527" t="s">
        <v>947</v>
      </c>
      <c r="L688" s="1528"/>
      <c r="M688" s="1528"/>
      <c r="N688" s="1528"/>
      <c r="O688" s="1529"/>
      <c r="P688" s="1530">
        <f>COUNTIF($T$14:$T$678,"3")</f>
        <v>0</v>
      </c>
      <c r="Q688" s="1531" t="str">
        <f t="shared" si="100"/>
        <v>-</v>
      </c>
    </row>
    <row r="689" spans="3:23" ht="14.45" customHeight="1" thickBot="1">
      <c r="C689" s="393"/>
      <c r="K689" s="1527" t="s">
        <v>948</v>
      </c>
      <c r="L689" s="1528"/>
      <c r="M689" s="1528"/>
      <c r="N689" s="1528"/>
      <c r="O689" s="1529"/>
      <c r="P689" s="1530">
        <f>COUNTIF($T$14:$T$678,"4")</f>
        <v>0</v>
      </c>
      <c r="Q689" s="1531" t="str">
        <f t="shared" si="100"/>
        <v>-</v>
      </c>
    </row>
    <row r="690" spans="3:23" ht="14.45" customHeight="1" thickBot="1">
      <c r="D690" s="2358" t="s">
        <v>949</v>
      </c>
      <c r="E690" s="2359"/>
      <c r="F690" s="2359"/>
      <c r="G690" s="2360"/>
      <c r="K690" s="1527" t="s">
        <v>950</v>
      </c>
      <c r="L690" s="1528"/>
      <c r="M690" s="1528"/>
      <c r="N690" s="1528"/>
      <c r="O690" s="1529"/>
      <c r="P690" s="1530">
        <f>COUNTIF($T$14:$T$678,"5")</f>
        <v>0</v>
      </c>
      <c r="Q690" s="1531" t="str">
        <f t="shared" si="100"/>
        <v>-</v>
      </c>
    </row>
    <row r="691" spans="3:23" ht="13.5" thickBot="1">
      <c r="D691" s="428"/>
      <c r="E691" s="429"/>
      <c r="F691" s="430" t="s">
        <v>733</v>
      </c>
      <c r="G691" s="431" t="s">
        <v>569</v>
      </c>
      <c r="K691" s="1532" t="s">
        <v>951</v>
      </c>
      <c r="L691" s="1533"/>
      <c r="M691" s="1533"/>
      <c r="N691" s="1533"/>
      <c r="O691" s="1534"/>
      <c r="P691" s="1535">
        <f>COUNTIF($T$14:$T$678,"6")</f>
        <v>0</v>
      </c>
      <c r="Q691" s="1536" t="str">
        <f t="shared" si="100"/>
        <v>-</v>
      </c>
    </row>
    <row r="692" spans="3:23" ht="14.45" customHeight="1" thickBot="1">
      <c r="D692" s="2325" t="s">
        <v>952</v>
      </c>
      <c r="E692" s="2326"/>
      <c r="F692" s="438">
        <f>E688</f>
        <v>0</v>
      </c>
      <c r="G692" s="440"/>
      <c r="K692" s="449"/>
      <c r="L692" s="449"/>
      <c r="M692" s="449"/>
      <c r="N692" s="449"/>
      <c r="O692" s="450" t="s">
        <v>552</v>
      </c>
      <c r="P692" s="451">
        <f>SUM(P686:P691)</f>
        <v>0</v>
      </c>
      <c r="Q692" s="452" t="str">
        <f t="shared" si="100"/>
        <v>-</v>
      </c>
    </row>
    <row r="693" spans="3:23" ht="14.45" customHeight="1" thickBot="1">
      <c r="D693" s="2327" t="s">
        <v>953</v>
      </c>
      <c r="E693" s="2328"/>
      <c r="F693" s="1537">
        <f>E686</f>
        <v>0</v>
      </c>
      <c r="G693" s="1538" t="str">
        <f>IFERROR(F693/F692,"-")</f>
        <v>-</v>
      </c>
      <c r="K693" s="453"/>
      <c r="L693" s="454"/>
      <c r="M693" s="454"/>
      <c r="N693" s="454"/>
      <c r="O693" s="454"/>
      <c r="P693" s="384"/>
      <c r="Q693" s="455"/>
    </row>
    <row r="694" spans="3:23" ht="14.45" customHeight="1" thickBot="1">
      <c r="D694" s="2327" t="s">
        <v>954</v>
      </c>
      <c r="E694" s="2328"/>
      <c r="F694" s="1537">
        <f>COUNTIF(AV14:AV678,"&gt;0")</f>
        <v>0</v>
      </c>
      <c r="G694" s="1538" t="str">
        <f>IFERROR(F694/F693,"-")</f>
        <v>-</v>
      </c>
      <c r="K694" s="2348" t="s">
        <v>955</v>
      </c>
      <c r="L694" s="2349"/>
      <c r="M694" s="2349"/>
      <c r="N694" s="2349"/>
      <c r="O694" s="2349"/>
      <c r="P694" s="2350"/>
      <c r="W694" s="384"/>
    </row>
    <row r="695" spans="3:23" ht="15" customHeight="1" thickBot="1">
      <c r="D695" s="2329" t="s">
        <v>956</v>
      </c>
      <c r="E695" s="2330"/>
      <c r="F695" s="1539">
        <f>COUNTIF(AW14:AW678,"&gt;=70%")</f>
        <v>0</v>
      </c>
      <c r="G695" s="1540" t="str">
        <f>IFERROR(F695/F694,"-")</f>
        <v>-</v>
      </c>
      <c r="K695" s="456"/>
      <c r="L695" s="457"/>
      <c r="M695" s="457"/>
      <c r="N695" s="458"/>
      <c r="O695" s="459" t="s">
        <v>733</v>
      </c>
      <c r="P695" s="460" t="s">
        <v>569</v>
      </c>
      <c r="W695" s="384"/>
    </row>
    <row r="696" spans="3:23" ht="14.1" customHeight="1">
      <c r="K696" s="2351" t="s">
        <v>957</v>
      </c>
      <c r="L696" s="2352"/>
      <c r="M696" s="2352"/>
      <c r="N696" s="2353"/>
      <c r="O696" s="461">
        <f>COUNTIF($AN$14:$AN$678,1)</f>
        <v>0</v>
      </c>
      <c r="P696" s="462" t="str">
        <f>IFERROR(O696/$O$700,"-")</f>
        <v>-</v>
      </c>
      <c r="W696" s="384"/>
    </row>
    <row r="697" spans="3:23" ht="14.1" customHeight="1">
      <c r="K697" s="2333" t="s">
        <v>958</v>
      </c>
      <c r="L697" s="2334"/>
      <c r="M697" s="2334"/>
      <c r="N697" s="2335"/>
      <c r="O697" s="1541">
        <f>COUNTIF($AN$14:$AN$678,2)</f>
        <v>0</v>
      </c>
      <c r="P697" s="1542" t="str">
        <f>IFERROR(O697/$O$700,"-")</f>
        <v>-</v>
      </c>
      <c r="W697" s="384"/>
    </row>
    <row r="698" spans="3:23" ht="14.1" customHeight="1">
      <c r="K698" s="2333" t="s">
        <v>959</v>
      </c>
      <c r="L698" s="2334"/>
      <c r="M698" s="2334"/>
      <c r="N698" s="2335"/>
      <c r="O698" s="1541">
        <f>COUNTIF($AN$14:$AN$678,3)</f>
        <v>0</v>
      </c>
      <c r="P698" s="1542" t="str">
        <f>IFERROR(O698/$O$700,"-")</f>
        <v>-</v>
      </c>
      <c r="W698" s="384"/>
    </row>
    <row r="699" spans="3:23" ht="14.1" customHeight="1" thickBot="1">
      <c r="K699" s="2336" t="s">
        <v>960</v>
      </c>
      <c r="L699" s="2337"/>
      <c r="M699" s="2337"/>
      <c r="N699" s="2338"/>
      <c r="O699" s="1541">
        <f>COUNTIF($AN$14:$AN$678,4)</f>
        <v>0</v>
      </c>
      <c r="P699" s="1543" t="str">
        <f>IFERROR(O699/$O$700,"-")</f>
        <v>-</v>
      </c>
      <c r="W699" s="463"/>
    </row>
    <row r="700" spans="3:23" ht="13.5" thickBot="1">
      <c r="N700" s="464" t="s">
        <v>552</v>
      </c>
      <c r="O700" s="465">
        <f>SUM(O696:O699)</f>
        <v>0</v>
      </c>
      <c r="P700" s="466" t="str">
        <f>IFERROR(O700/$O$700,"-")</f>
        <v>-</v>
      </c>
      <c r="W700" s="384"/>
    </row>
    <row r="701" spans="3:23"/>
    <row r="710" spans="4:24"/>
    <row r="711" spans="4:24">
      <c r="D711" s="467" t="s">
        <v>937</v>
      </c>
      <c r="E711" s="468"/>
      <c r="F711" s="468"/>
      <c r="G711" s="468"/>
      <c r="H711" s="468"/>
      <c r="I711" s="468"/>
      <c r="J711" s="468"/>
      <c r="K711" s="468"/>
      <c r="L711" s="468"/>
      <c r="M711" s="468"/>
      <c r="N711" s="468"/>
      <c r="O711" s="468"/>
      <c r="P711" s="468"/>
    </row>
    <row r="712" spans="4:24">
      <c r="D712" s="2339"/>
      <c r="E712" s="2340"/>
      <c r="F712" s="2340"/>
      <c r="G712" s="2340"/>
      <c r="H712" s="2340"/>
      <c r="I712" s="2340"/>
      <c r="J712" s="2340"/>
      <c r="K712" s="2340"/>
      <c r="L712" s="2340"/>
      <c r="M712" s="2340"/>
      <c r="N712" s="2340"/>
      <c r="O712" s="2340"/>
      <c r="P712" s="2340"/>
      <c r="Q712" s="2340"/>
      <c r="R712" s="2340"/>
      <c r="S712" s="2340"/>
      <c r="T712" s="2340"/>
      <c r="U712" s="2340"/>
      <c r="V712" s="2340"/>
      <c r="W712" s="2340"/>
      <c r="X712" s="2341"/>
    </row>
    <row r="713" spans="4:24">
      <c r="D713" s="2342"/>
      <c r="E713" s="2343"/>
      <c r="F713" s="2343"/>
      <c r="G713" s="2343"/>
      <c r="H713" s="2343"/>
      <c r="I713" s="2343"/>
      <c r="J713" s="2343"/>
      <c r="K713" s="2343"/>
      <c r="L713" s="2343"/>
      <c r="M713" s="2343"/>
      <c r="N713" s="2343"/>
      <c r="O713" s="2343"/>
      <c r="P713" s="2343"/>
      <c r="Q713" s="2343"/>
      <c r="R713" s="2343"/>
      <c r="S713" s="2343"/>
      <c r="T713" s="2343"/>
      <c r="U713" s="2343"/>
      <c r="V713" s="2343"/>
      <c r="W713" s="2343"/>
      <c r="X713" s="2344"/>
    </row>
    <row r="714" spans="4:24" ht="21" customHeight="1">
      <c r="D714" s="2345"/>
      <c r="E714" s="2346"/>
      <c r="F714" s="2346"/>
      <c r="G714" s="2346"/>
      <c r="H714" s="2346"/>
      <c r="I714" s="2346"/>
      <c r="J714" s="2346"/>
      <c r="K714" s="2346"/>
      <c r="L714" s="2346"/>
      <c r="M714" s="2346"/>
      <c r="N714" s="2346"/>
      <c r="O714" s="2346"/>
      <c r="P714" s="2346"/>
      <c r="Q714" s="2346"/>
      <c r="R714" s="2346"/>
      <c r="S714" s="2346"/>
      <c r="T714" s="2346"/>
      <c r="U714" s="2346"/>
      <c r="V714" s="2346"/>
      <c r="W714" s="2346"/>
      <c r="X714" s="2347"/>
    </row>
    <row r="715" spans="4:24"/>
    <row r="720" spans="4:24">
      <c r="D720" s="469" t="s">
        <v>697</v>
      </c>
      <c r="E720" s="469"/>
      <c r="F720" s="469"/>
      <c r="G720" s="469"/>
      <c r="H720" s="469"/>
      <c r="I720" s="469"/>
      <c r="J720" s="469"/>
      <c r="K720" s="468"/>
      <c r="L720" s="468"/>
      <c r="M720" s="468"/>
      <c r="N720" s="468"/>
      <c r="O720" s="468"/>
      <c r="P720" s="468"/>
    </row>
    <row r="721" spans="4:17">
      <c r="D721" s="2331" t="s">
        <v>585</v>
      </c>
      <c r="E721" s="2332"/>
      <c r="F721" s="2332"/>
      <c r="G721" s="2332"/>
      <c r="H721" s="2332"/>
      <c r="I721" s="2332"/>
      <c r="J721" s="2332"/>
      <c r="K721" s="2332"/>
      <c r="L721" s="2332"/>
      <c r="M721" s="2332"/>
      <c r="N721" s="2332"/>
      <c r="O721" s="2332"/>
      <c r="P721" s="2332"/>
    </row>
    <row r="722" spans="4:17" ht="14.45" customHeight="1">
      <c r="D722" s="2319"/>
      <c r="E722" s="2320"/>
      <c r="F722" s="2320"/>
      <c r="G722" s="2320"/>
      <c r="H722" s="2320"/>
      <c r="I722" s="2320"/>
      <c r="J722" s="2320"/>
      <c r="K722" s="2320"/>
      <c r="L722" s="2320"/>
      <c r="M722" s="2320"/>
      <c r="N722" s="2320"/>
      <c r="O722" s="2320"/>
      <c r="P722" s="2320"/>
      <c r="Q722" s="410"/>
    </row>
    <row r="723" spans="4:17" ht="14.45" customHeight="1">
      <c r="D723" s="2321"/>
      <c r="E723" s="2322"/>
      <c r="F723" s="2322"/>
      <c r="G723" s="2322"/>
      <c r="H723" s="2322"/>
      <c r="I723" s="2322"/>
      <c r="J723" s="2322"/>
      <c r="K723" s="2322"/>
      <c r="L723" s="2322"/>
      <c r="M723" s="2322"/>
      <c r="N723" s="2322"/>
      <c r="O723" s="2322"/>
      <c r="P723" s="2322"/>
      <c r="Q723" s="410"/>
    </row>
    <row r="724" spans="4:17" ht="14.45" customHeight="1">
      <c r="D724" s="2323"/>
      <c r="E724" s="2324"/>
      <c r="F724" s="2324"/>
      <c r="G724" s="2324"/>
      <c r="H724" s="2324"/>
      <c r="I724" s="2324"/>
      <c r="J724" s="2324"/>
      <c r="K724" s="2324"/>
      <c r="L724" s="2324"/>
      <c r="M724" s="2324"/>
      <c r="N724" s="2324"/>
      <c r="O724" s="2324"/>
      <c r="P724" s="2324"/>
      <c r="Q724" s="410"/>
    </row>
    <row r="725" spans="4:17"/>
  </sheetData>
  <sheetProtection algorithmName="SHA-512" hashValue="pVLTQPrhKp7dHP7lBFeeSCotGtBbMgHlvhgNMurRM3ZJ86GufpgLK1xtb2yDGWyZH4LG/SS3ZGw3oyAfEdO47g==" saltValue="FgqR2QRXWQHukQTm6ykoqg==" spinCount="100000" sheet="1" objects="1" scenarios="1" formatCells="0" formatColumns="0" formatRows="0" insertColumns="0" insertRows="0" insertHyperlinks="0" deleteColumns="0" deleteRows="0" sort="0" autoFilter="0" pivotTables="0"/>
  <mergeCells count="56">
    <mergeCell ref="Q680:T680"/>
    <mergeCell ref="D684:F684"/>
    <mergeCell ref="D690:G690"/>
    <mergeCell ref="K684:Q684"/>
    <mergeCell ref="C11:H11"/>
    <mergeCell ref="I11:O11"/>
    <mergeCell ref="D722:P724"/>
    <mergeCell ref="D692:E692"/>
    <mergeCell ref="D693:E693"/>
    <mergeCell ref="D694:E694"/>
    <mergeCell ref="D695:E695"/>
    <mergeCell ref="D721:P721"/>
    <mergeCell ref="K697:N697"/>
    <mergeCell ref="K698:N698"/>
    <mergeCell ref="K699:N699"/>
    <mergeCell ref="D712:X714"/>
    <mergeCell ref="K694:P694"/>
    <mergeCell ref="K696:N696"/>
    <mergeCell ref="AU11:AW11"/>
    <mergeCell ref="T11:U11"/>
    <mergeCell ref="V11:W11"/>
    <mergeCell ref="X11:Y11"/>
    <mergeCell ref="Z11:AB11"/>
    <mergeCell ref="AC11:AL11"/>
    <mergeCell ref="AN11:AN12"/>
    <mergeCell ref="AO11:AQ11"/>
    <mergeCell ref="AR11:AT11"/>
    <mergeCell ref="AM11:AM12"/>
    <mergeCell ref="S4:S10"/>
    <mergeCell ref="AO2:AQ10"/>
    <mergeCell ref="D3:P3"/>
    <mergeCell ref="U3:V3"/>
    <mergeCell ref="X3:Y3"/>
    <mergeCell ref="U4:V4"/>
    <mergeCell ref="W4:W5"/>
    <mergeCell ref="X4:Y4"/>
    <mergeCell ref="U5:V5"/>
    <mergeCell ref="X5:Y7"/>
    <mergeCell ref="C10:P10"/>
    <mergeCell ref="U6:V6"/>
    <mergeCell ref="W6:W7"/>
    <mergeCell ref="Z6:AM9"/>
    <mergeCell ref="D7:H7"/>
    <mergeCell ref="D2:V2"/>
    <mergeCell ref="U9:V9"/>
    <mergeCell ref="Y10:AM10"/>
    <mergeCell ref="T7:T9"/>
    <mergeCell ref="U7:V7"/>
    <mergeCell ref="U8:V8"/>
    <mergeCell ref="W8:W9"/>
    <mergeCell ref="X8:Y9"/>
    <mergeCell ref="O7:P7"/>
    <mergeCell ref="D9:H9"/>
    <mergeCell ref="I9:L9"/>
    <mergeCell ref="I7:L7"/>
    <mergeCell ref="O9:P9"/>
  </mergeCells>
  <conditionalFormatting sqref="A13:B14 F14:F678 Q14:Q679 A15:C678 D15:E679 G15:P679">
    <cfRule type="cellIs" dxfId="309" priority="15" stopIfTrue="1" operator="equal">
      <formula>0</formula>
    </cfRule>
  </conditionalFormatting>
  <conditionalFormatting sqref="C14:P14">
    <cfRule type="cellIs" dxfId="308" priority="2" stopIfTrue="1" operator="equal">
      <formula>0</formula>
    </cfRule>
  </conditionalFormatting>
  <conditionalFormatting sqref="C13:W13">
    <cfRule type="cellIs" dxfId="307" priority="4" stopIfTrue="1" operator="equal">
      <formula>0</formula>
    </cfRule>
  </conditionalFormatting>
  <conditionalFormatting sqref="D712">
    <cfRule type="cellIs" dxfId="306" priority="14" stopIfTrue="1" operator="equal">
      <formula>0</formula>
    </cfRule>
  </conditionalFormatting>
  <conditionalFormatting sqref="I7 O7 I9">
    <cfRule type="cellIs" dxfId="305" priority="16" stopIfTrue="1" operator="equal">
      <formula>0</formula>
    </cfRule>
  </conditionalFormatting>
  <conditionalFormatting sqref="O9">
    <cfRule type="cellIs" dxfId="304" priority="1" stopIfTrue="1" operator="equal">
      <formula>0</formula>
    </cfRule>
  </conditionalFormatting>
  <conditionalFormatting sqref="O720:P720">
    <cfRule type="cellIs" dxfId="303" priority="17" stopIfTrue="1" operator="equal">
      <formula>0</formula>
    </cfRule>
  </conditionalFormatting>
  <conditionalFormatting sqref="R4 R6">
    <cfRule type="cellIs" dxfId="302" priority="18" stopIfTrue="1" operator="equal">
      <formula>0</formula>
    </cfRule>
  </conditionalFormatting>
  <conditionalFormatting sqref="R14:R678 AN14:AN678">
    <cfRule type="cellIs" dxfId="301" priority="8" stopIfTrue="1" operator="equal">
      <formula>0</formula>
    </cfRule>
  </conditionalFormatting>
  <conditionalFormatting sqref="S14:AM678">
    <cfRule type="cellIs" dxfId="300" priority="5" operator="equal">
      <formula>0</formula>
    </cfRule>
  </conditionalFormatting>
  <conditionalFormatting sqref="X13:AN13">
    <cfRule type="cellIs" dxfId="299" priority="7" stopIfTrue="1" operator="notEqual">
      <formula>0</formula>
    </cfRule>
  </conditionalFormatting>
  <conditionalFormatting sqref="AO13 AR13 AU13 AP13:AP678 AS13:AS678 AV13:AV678">
    <cfRule type="cellIs" dxfId="298" priority="9" stopIfTrue="1" operator="equal">
      <formula>0</formula>
    </cfRule>
    <cfRule type="cellIs" dxfId="297" priority="10" stopIfTrue="1" operator="notEqual">
      <formula>0</formula>
    </cfRule>
  </conditionalFormatting>
  <conditionalFormatting sqref="AU14:AU678">
    <cfRule type="cellIs" dxfId="296" priority="13" stopIfTrue="1" operator="equal">
      <formula>0</formula>
    </cfRule>
  </conditionalFormatting>
  <conditionalFormatting sqref="AX14:AX678">
    <cfRule type="containsBlanks" dxfId="295" priority="3" stopIfTrue="1">
      <formula>LEN(TRIM(AX14))=0</formula>
    </cfRule>
  </conditionalFormatting>
  <dataValidations count="12">
    <dataValidation type="whole" allowBlank="1" showInputMessage="1" showErrorMessage="1" errorTitle="dato erróneo" error="ingresar número entero" sqref="E686 F688 O696:O700" xr:uid="{00000000-0002-0000-0600-000000000000}">
      <formula1>0</formula1>
      <formula2>1111111111111110</formula2>
    </dataValidation>
    <dataValidation type="list" allowBlank="1" showInputMessage="1" showErrorMessage="1" errorTitle="DATO ERRÓNEO" error="Usar letra según alternativas de asistencia: _x000a_P= PRESENTE_x000a_A= AUSENTE_x000a_ Para acciones no realizadas aún, dejar en blanco." sqref="AM678 X14:AL678" xr:uid="{00000000-0002-0000-0600-000001000000}">
      <formula1>$BD$3:$BD$4</formula1>
    </dataValidation>
    <dataValidation type="list" allowBlank="1" showInputMessage="1" showErrorMessage="1" sqref="S14:S678 Y680:AC681" xr:uid="{00000000-0002-0000-0600-000002000000}">
      <formula1>$BE$9:$BE$10</formula1>
    </dataValidation>
    <dataValidation type="whole" allowBlank="1" showInputMessage="1" showErrorMessage="1" errorTitle="FORMATO AÑO ERRÓNEO" error="INGRESAR AÑO CON NÚMERO DE 4 DÍGITOS, POR EJEMPLO 2005" sqref="C6:D6" xr:uid="{00000000-0002-0000-0600-000003000000}">
      <formula1>2000</formula1>
      <formula2>2010</formula2>
    </dataValidation>
    <dataValidation allowBlank="1" showInputMessage="1" showErrorMessage="1" errorTitle="FORMATO AÑO ERRÓNEO" error="INGRESAR AÑO CON NÚMERO DE 4 DÍGITOS, POR EJEMPLO 2005" sqref="P7 I5" xr:uid="{00000000-0002-0000-0600-000004000000}"/>
    <dataValidation allowBlank="1" showInputMessage="1" showErrorMessage="1" errorTitle="dato erróneo" error="ingresar nombre de comuna, según listado deplegable en la ceda" sqref="I7" xr:uid="{00000000-0002-0000-0600-000005000000}"/>
    <dataValidation type="list" allowBlank="1" showInputMessage="1" showErrorMessage="1" errorTitle="DATO ERRÓNEO" error="Usar Nº 1 al 4, según alternativas: _x000a_1=Mejora     _x000a_2=Se mantiene     _x000a_3=empeora     _x000a_4=errática" sqref="AN14:AN678" xr:uid="{00000000-0002-0000-0600-000006000000}">
      <formula1>$BC$11:$BC$14</formula1>
    </dataValidation>
    <dataValidation type="list" allowBlank="1" showInputMessage="1" showErrorMessage="1" errorTitle="DATO ERRÓNEO" error="Usar Nº 1 al 3, según alternativas: _x000a_1 = MISMA ESCUELA _x000a_2 = OTRA ESCUELA HPV_x000a_3 = NO SE ENCUENTRA EN ESCUELA HPV_x000a_4 =SIN INFORMACIÓN_x000a_" sqref="W14:W678" xr:uid="{00000000-0002-0000-0600-000008000000}">
      <formula1>$BC$11:$BC$14</formula1>
    </dataValidation>
    <dataValidation type="list" allowBlank="1" showInputMessage="1" showErrorMessage="1" errorTitle="DATO ERRÓNEO" error="Usar Nº 1 al 3, según alternativas: _x000a_1= PASA A 2º EB_x000a_2= REPITE 1º BÁSICO_x000a_3= S/INFORMACIÓN" sqref="V14:V678" xr:uid="{00000000-0002-0000-0600-000009000000}">
      <formula1>$BC$11:$BC$13</formula1>
    </dataValidation>
    <dataValidation type="list" allowBlank="1" showInputMessage="1" showErrorMessage="1" errorTitle="DATO ERRÓNEO" error="Usar Nº 1 al 6, según: _x000a_1= CAMBIO/RETIRO ESCUELA_x000a_2= INSUFICIENTE Nº NIÑOS C/PERFIL EN ESCUELA_x000a_3= DISTANCIA GEOGRÁFICA ENTRE ESCUELAS_x000a_4= DIFICULTAD PARA MOVILIZAR NIÑOS _x000a_5= NO AUTORIZACIÓN PADRES_x000a_6= OTRO_x000a_" sqref="T14:T678" xr:uid="{00000000-0002-0000-0600-00000A000000}">
      <formula1>$BC$11:$BC$16</formula1>
    </dataValidation>
    <dataValidation type="whole" allowBlank="1" showInputMessage="1" showErrorMessage="1" errorTitle="DATO ERRÓNEO" sqref="AM14:AM677" xr:uid="{00000000-0002-0000-0600-00000B000000}">
      <formula1>0</formula1>
      <formula2>100</formula2>
    </dataValidation>
    <dataValidation type="whole" allowBlank="1" showInputMessage="1" showErrorMessage="1" errorTitle="DATO ERRÓNEO" error="ingresar nº de grado del curso de Enseñanza Básica:_x000a_5 = 5º EB_x000a_6 = 6º EB_x000a_7 = 7º EB_x000a_8 = 8º EB" sqref="R14:R678" xr:uid="{FA79FC5A-8934-4DE6-BB83-2BEAEAAB567B}">
      <formula1>5</formula1>
      <formula2>8</formula2>
    </dataValidation>
  </dataValidations>
  <pageMargins left="0" right="0" top="0" bottom="0" header="0" footer="0"/>
  <pageSetup scale="70" fitToHeight="1000" orientation="landscape" verticalDpi="96"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pageSetUpPr fitToPage="1"/>
  </sheetPr>
  <dimension ref="A1:AX151"/>
  <sheetViews>
    <sheetView showGridLines="0" topLeftCell="C69" zoomScaleNormal="100" workbookViewId="0">
      <selection activeCell="E70" sqref="E70"/>
    </sheetView>
  </sheetViews>
  <sheetFormatPr defaultColWidth="0" defaultRowHeight="12.75" zeroHeight="1"/>
  <cols>
    <col min="1" max="2" width="0" style="482" hidden="1" customWidth="1"/>
    <col min="3" max="3" width="6.42578125" style="501" customWidth="1"/>
    <col min="4" max="4" width="10" style="501" customWidth="1"/>
    <col min="5" max="7" width="6.42578125" style="501" customWidth="1"/>
    <col min="8" max="9" width="8.42578125" style="482" customWidth="1"/>
    <col min="10" max="10" width="13" style="482" customWidth="1"/>
    <col min="11" max="11" width="6.42578125" style="482" customWidth="1"/>
    <col min="12" max="12" width="11.42578125" style="482" customWidth="1"/>
    <col min="13" max="13" width="9.42578125" style="482" customWidth="1"/>
    <col min="14" max="14" width="13.42578125" style="482" customWidth="1"/>
    <col min="15" max="15" width="12.42578125" style="482" bestFit="1" customWidth="1"/>
    <col min="16" max="16" width="10.42578125" style="482" customWidth="1"/>
    <col min="17" max="17" width="5.42578125" style="482" customWidth="1"/>
    <col min="18" max="18" width="8.42578125" style="482" customWidth="1"/>
    <col min="19" max="19" width="4.42578125" style="501" customWidth="1"/>
    <col min="20" max="20" width="4.42578125" style="482" customWidth="1"/>
    <col min="21" max="21" width="10.42578125" style="482" customWidth="1"/>
    <col min="22" max="22" width="4.42578125" style="482" customWidth="1"/>
    <col min="23" max="23" width="10.42578125" style="482" bestFit="1" customWidth="1"/>
    <col min="24" max="24" width="7.85546875" style="482" customWidth="1"/>
    <col min="25" max="25" width="10.42578125" style="482" hidden="1" customWidth="1"/>
    <col min="26" max="26" width="4.42578125" style="482" hidden="1" customWidth="1"/>
    <col min="27" max="37" width="11.42578125" style="482" hidden="1" customWidth="1"/>
    <col min="38" max="38" width="11.42578125" style="577" hidden="1" customWidth="1"/>
    <col min="39" max="39" width="6.42578125" style="577" hidden="1" customWidth="1"/>
    <col min="40" max="45" width="11.42578125" style="577" hidden="1" customWidth="1"/>
    <col min="46" max="49" width="10.42578125" style="577" hidden="1" customWidth="1"/>
    <col min="50" max="16384" width="10.42578125" style="482" hidden="1"/>
  </cols>
  <sheetData>
    <row r="1" spans="1:50" ht="18.600000000000001" customHeight="1">
      <c r="A1" s="470"/>
      <c r="B1" s="470"/>
      <c r="C1" s="471" t="s">
        <v>961</v>
      </c>
      <c r="D1" s="472"/>
      <c r="E1" s="472"/>
      <c r="F1" s="472"/>
      <c r="G1" s="472"/>
      <c r="H1" s="472"/>
      <c r="I1" s="472"/>
      <c r="J1" s="472"/>
      <c r="K1" s="472"/>
      <c r="L1" s="472"/>
      <c r="M1" s="472"/>
      <c r="N1" s="473"/>
      <c r="O1" s="474" t="s">
        <v>962</v>
      </c>
      <c r="P1" s="2406">
        <f>'F1 COBERTURA ESTABLECIMIENTOS'!N4</f>
        <v>0</v>
      </c>
      <c r="Q1" s="2406"/>
      <c r="R1" s="475"/>
      <c r="S1" s="472"/>
      <c r="T1" s="476"/>
      <c r="U1" s="472"/>
      <c r="V1" s="477"/>
      <c r="W1" s="472"/>
      <c r="X1" s="478"/>
      <c r="Y1" s="478"/>
      <c r="Z1" s="478"/>
      <c r="AA1" s="478"/>
      <c r="AB1" s="478"/>
      <c r="AC1" s="478"/>
      <c r="AD1" s="478"/>
      <c r="AE1" s="478"/>
      <c r="AF1" s="478"/>
      <c r="AG1" s="478"/>
      <c r="AH1" s="478"/>
      <c r="AI1" s="478"/>
      <c r="AJ1" s="479"/>
      <c r="AK1" s="479"/>
      <c r="AL1" s="480"/>
      <c r="AM1" s="472"/>
      <c r="AN1" s="472"/>
      <c r="AO1" s="472"/>
      <c r="AP1" s="472"/>
      <c r="AQ1" s="481"/>
      <c r="AR1" s="481"/>
      <c r="AS1" s="481"/>
      <c r="AT1" s="481"/>
      <c r="AU1" s="481"/>
      <c r="AV1" s="481"/>
      <c r="AW1" s="481"/>
      <c r="AX1" s="470"/>
    </row>
    <row r="2" spans="1:50" ht="18.600000000000001" customHeight="1">
      <c r="A2" s="470"/>
      <c r="B2" s="470"/>
      <c r="C2" s="483" t="s">
        <v>963</v>
      </c>
      <c r="D2" s="472"/>
      <c r="E2" s="472"/>
      <c r="F2" s="472"/>
      <c r="G2" s="472"/>
      <c r="H2" s="472"/>
      <c r="I2" s="472"/>
      <c r="J2" s="472"/>
      <c r="K2" s="472"/>
      <c r="L2" s="472"/>
      <c r="M2" s="472"/>
      <c r="N2" s="473"/>
      <c r="O2" s="484"/>
      <c r="P2" s="485"/>
      <c r="Q2" s="485"/>
      <c r="R2" s="475"/>
      <c r="S2" s="472"/>
      <c r="T2" s="476"/>
      <c r="U2" s="472"/>
      <c r="V2" s="477"/>
      <c r="W2" s="472"/>
      <c r="X2" s="478"/>
      <c r="Y2" s="478"/>
      <c r="Z2" s="478"/>
      <c r="AA2" s="478"/>
      <c r="AB2" s="478"/>
      <c r="AC2" s="478"/>
      <c r="AD2" s="478"/>
      <c r="AE2" s="478"/>
      <c r="AF2" s="478"/>
      <c r="AG2" s="478"/>
      <c r="AH2" s="478"/>
      <c r="AI2" s="478"/>
      <c r="AJ2" s="479"/>
      <c r="AK2" s="479"/>
      <c r="AL2" s="480"/>
      <c r="AM2" s="472"/>
      <c r="AN2" s="472"/>
      <c r="AO2" s="472"/>
      <c r="AP2" s="472"/>
      <c r="AQ2" s="481"/>
      <c r="AR2" s="481"/>
      <c r="AS2" s="481"/>
      <c r="AT2" s="481"/>
      <c r="AU2" s="481"/>
      <c r="AV2" s="481"/>
      <c r="AW2" s="481"/>
      <c r="AX2" s="470"/>
    </row>
    <row r="3" spans="1:50" ht="15" customHeight="1">
      <c r="A3" s="470"/>
      <c r="B3" s="470"/>
      <c r="C3" s="486" t="s">
        <v>512</v>
      </c>
      <c r="D3" s="2371">
        <f>'F1 COBERTURA ESTABLECIMIENTOS'!C10</f>
        <v>0</v>
      </c>
      <c r="E3" s="2372"/>
      <c r="F3" s="2372"/>
      <c r="G3" s="2372"/>
      <c r="H3" s="2372"/>
      <c r="I3" s="2373"/>
      <c r="J3" s="487" t="s">
        <v>513</v>
      </c>
      <c r="K3" s="1544">
        <f>'F1 COBERTURA ESTABLECIMIENTOS'!G10</f>
        <v>2025</v>
      </c>
      <c r="L3" s="488" t="s">
        <v>714</v>
      </c>
      <c r="M3" s="1544" t="str">
        <f>'F1 COBERTURA ESTABLECIMIENTOS'!K10</f>
        <v/>
      </c>
      <c r="N3" s="472"/>
      <c r="O3" s="489" t="s">
        <v>717</v>
      </c>
      <c r="P3" s="474" t="s">
        <v>504</v>
      </c>
      <c r="Q3" s="1545">
        <f>'F1 COBERTURA ESTABLECIMIENTOS'!I4</f>
        <v>0</v>
      </c>
      <c r="R3" s="472"/>
      <c r="S3" s="472"/>
      <c r="T3" s="476"/>
      <c r="U3" s="470"/>
      <c r="V3" s="470"/>
      <c r="W3" s="472"/>
      <c r="X3" s="478"/>
      <c r="Y3" s="478"/>
      <c r="Z3" s="478"/>
      <c r="AA3" s="478"/>
      <c r="AB3" s="478"/>
      <c r="AC3" s="478"/>
      <c r="AD3" s="478"/>
      <c r="AE3" s="478"/>
      <c r="AF3" s="478"/>
      <c r="AG3" s="478"/>
      <c r="AH3" s="478"/>
      <c r="AI3" s="478"/>
      <c r="AJ3" s="479"/>
      <c r="AK3" s="479"/>
      <c r="AL3" s="480"/>
      <c r="AM3" s="472"/>
      <c r="AN3" s="472"/>
      <c r="AO3" s="472"/>
      <c r="AP3" s="472"/>
      <c r="AQ3" s="481"/>
      <c r="AR3" s="481"/>
      <c r="AS3" s="481"/>
      <c r="AT3" s="481"/>
      <c r="AU3" s="481"/>
      <c r="AV3" s="481"/>
      <c r="AW3" s="481"/>
      <c r="AX3" s="470"/>
    </row>
    <row r="4" spans="1:50" ht="6" customHeight="1">
      <c r="A4" s="470"/>
      <c r="B4" s="470"/>
      <c r="C4" s="490"/>
      <c r="D4" s="472"/>
      <c r="E4" s="472"/>
      <c r="F4" s="472"/>
      <c r="G4" s="472"/>
      <c r="H4" s="472"/>
      <c r="I4" s="472"/>
      <c r="J4" s="472"/>
      <c r="K4" s="472"/>
      <c r="L4" s="472"/>
      <c r="M4" s="472"/>
      <c r="N4" s="472"/>
      <c r="O4" s="491"/>
      <c r="P4" s="492"/>
      <c r="Q4" s="472"/>
      <c r="R4" s="493"/>
      <c r="S4" s="493"/>
      <c r="T4" s="472"/>
      <c r="U4" s="470"/>
      <c r="V4" s="470"/>
      <c r="W4" s="472"/>
      <c r="X4" s="478"/>
      <c r="Y4" s="478"/>
      <c r="Z4" s="478"/>
      <c r="AA4" s="478"/>
      <c r="AB4" s="478"/>
      <c r="AC4" s="478"/>
      <c r="AD4" s="478"/>
      <c r="AE4" s="478"/>
      <c r="AF4" s="478"/>
      <c r="AG4" s="478"/>
      <c r="AH4" s="478"/>
      <c r="AI4" s="478"/>
      <c r="AJ4" s="479"/>
      <c r="AK4" s="479"/>
      <c r="AL4" s="480"/>
      <c r="AM4" s="472"/>
      <c r="AN4" s="472"/>
      <c r="AO4" s="472"/>
      <c r="AP4" s="472"/>
      <c r="AQ4" s="481"/>
      <c r="AR4" s="481"/>
      <c r="AS4" s="481"/>
      <c r="AT4" s="481"/>
      <c r="AU4" s="481"/>
      <c r="AV4" s="481"/>
      <c r="AW4" s="481"/>
      <c r="AX4" s="470"/>
    </row>
    <row r="5" spans="1:50" ht="12.75" customHeight="1">
      <c r="A5" s="470"/>
      <c r="B5" s="470"/>
      <c r="C5" s="486" t="s">
        <v>516</v>
      </c>
      <c r="D5" s="2374" t="str">
        <f>'F1 COBERTURA ESTABLECIMIENTOS'!C13</f>
        <v/>
      </c>
      <c r="E5" s="2375"/>
      <c r="F5" s="2375"/>
      <c r="G5" s="2375"/>
      <c r="H5" s="2375"/>
      <c r="I5" s="2375"/>
      <c r="J5" s="2375"/>
      <c r="K5" s="2375"/>
      <c r="L5" s="2376"/>
      <c r="M5" s="472"/>
      <c r="N5" s="494"/>
      <c r="O5" s="495"/>
      <c r="P5" s="474" t="s">
        <v>507</v>
      </c>
      <c r="Q5" s="1545" t="str">
        <f>'F1 COBERTURA ESTABLECIMIENTOS'!I5</f>
        <v>X</v>
      </c>
      <c r="R5" s="494"/>
      <c r="S5" s="494"/>
      <c r="T5" s="476"/>
      <c r="U5" s="470"/>
      <c r="V5" s="470"/>
      <c r="W5" s="494"/>
      <c r="X5" s="496"/>
      <c r="Y5" s="496"/>
      <c r="Z5" s="478"/>
      <c r="AA5" s="478"/>
      <c r="AB5" s="478"/>
      <c r="AC5" s="478"/>
      <c r="AD5" s="478"/>
      <c r="AE5" s="478"/>
      <c r="AF5" s="478"/>
      <c r="AG5" s="478"/>
      <c r="AH5" s="478"/>
      <c r="AI5" s="478"/>
      <c r="AJ5" s="479"/>
      <c r="AK5" s="479"/>
      <c r="AL5" s="480"/>
      <c r="AM5" s="472"/>
      <c r="AN5" s="472"/>
      <c r="AO5" s="472"/>
      <c r="AP5" s="472"/>
      <c r="AQ5" s="481"/>
      <c r="AR5" s="481"/>
      <c r="AS5" s="481"/>
      <c r="AT5" s="481"/>
      <c r="AU5" s="481"/>
      <c r="AV5" s="481"/>
      <c r="AW5" s="481"/>
      <c r="AX5" s="470"/>
    </row>
    <row r="6" spans="1:50" ht="22.5" customHeight="1">
      <c r="A6" s="470"/>
      <c r="B6" s="470"/>
      <c r="C6" s="470"/>
      <c r="D6" s="472"/>
      <c r="E6" s="472"/>
      <c r="F6" s="472"/>
      <c r="G6" s="472"/>
      <c r="H6" s="472"/>
      <c r="I6" s="472"/>
      <c r="J6" s="472"/>
      <c r="K6" s="472"/>
      <c r="L6" s="472"/>
      <c r="M6" s="472"/>
      <c r="N6" s="494"/>
      <c r="O6" s="494"/>
      <c r="P6" s="494"/>
      <c r="Q6" s="494"/>
      <c r="R6" s="494"/>
      <c r="S6" s="494"/>
      <c r="T6" s="494"/>
      <c r="U6" s="494"/>
      <c r="V6" s="494"/>
      <c r="W6" s="494"/>
      <c r="X6" s="496"/>
      <c r="Y6" s="496"/>
      <c r="Z6" s="478"/>
      <c r="AA6" s="478"/>
      <c r="AB6" s="478"/>
      <c r="AC6" s="478"/>
      <c r="AD6" s="478"/>
      <c r="AE6" s="478"/>
      <c r="AF6" s="478"/>
      <c r="AG6" s="478"/>
      <c r="AH6" s="478"/>
      <c r="AI6" s="478"/>
      <c r="AJ6" s="479"/>
      <c r="AK6" s="479"/>
      <c r="AL6" s="480"/>
      <c r="AM6" s="472"/>
      <c r="AN6" s="472"/>
      <c r="AO6" s="472"/>
      <c r="AP6" s="472"/>
      <c r="AQ6" s="481"/>
      <c r="AR6" s="481"/>
      <c r="AS6" s="481"/>
      <c r="AT6" s="481"/>
      <c r="AU6" s="481"/>
      <c r="AV6" s="481"/>
      <c r="AW6" s="481"/>
      <c r="AX6" s="470"/>
    </row>
    <row r="7" spans="1:50" s="501" customFormat="1" ht="27" customHeight="1">
      <c r="A7" s="497"/>
      <c r="B7" s="497"/>
      <c r="C7" s="2387" t="s">
        <v>964</v>
      </c>
      <c r="D7" s="2386"/>
      <c r="E7" s="2386"/>
      <c r="F7" s="2386"/>
      <c r="G7" s="2386"/>
      <c r="H7" s="2386"/>
      <c r="I7" s="2386"/>
      <c r="J7" s="2386"/>
      <c r="K7" s="2386"/>
      <c r="L7" s="2386"/>
      <c r="M7" s="2386"/>
      <c r="N7" s="2386"/>
      <c r="O7" s="2386"/>
      <c r="P7" s="2386"/>
      <c r="Q7" s="2386"/>
      <c r="R7" s="2386"/>
      <c r="S7" s="2386"/>
      <c r="T7" s="2386"/>
      <c r="U7" s="2386"/>
      <c r="V7" s="2386"/>
      <c r="W7" s="2386"/>
      <c r="X7" s="2386"/>
      <c r="Y7" s="498"/>
      <c r="Z7" s="499"/>
      <c r="AA7" s="499"/>
      <c r="AB7" s="499"/>
      <c r="AC7" s="499"/>
      <c r="AD7" s="499"/>
      <c r="AE7" s="499"/>
      <c r="AF7" s="499"/>
      <c r="AG7" s="499"/>
      <c r="AH7" s="499"/>
      <c r="AI7" s="499"/>
      <c r="AJ7" s="500"/>
      <c r="AK7" s="500"/>
      <c r="AL7" s="480"/>
      <c r="AM7" s="472"/>
      <c r="AN7" s="472"/>
      <c r="AO7" s="472"/>
      <c r="AP7" s="472"/>
      <c r="AQ7" s="481"/>
      <c r="AR7" s="481"/>
      <c r="AS7" s="481"/>
      <c r="AT7" s="481"/>
      <c r="AU7" s="481"/>
      <c r="AV7" s="481"/>
      <c r="AW7" s="481"/>
      <c r="AX7" s="497"/>
    </row>
    <row r="8" spans="1:50" s="501" customFormat="1" ht="26.25" customHeight="1">
      <c r="A8" s="497"/>
      <c r="B8" s="497"/>
      <c r="C8" s="2385" t="s">
        <v>965</v>
      </c>
      <c r="D8" s="2386"/>
      <c r="E8" s="2386"/>
      <c r="F8" s="2386"/>
      <c r="G8" s="2386"/>
      <c r="H8" s="2386"/>
      <c r="I8" s="2386"/>
      <c r="J8" s="2386"/>
      <c r="K8" s="2386"/>
      <c r="L8" s="2386"/>
      <c r="M8" s="2386"/>
      <c r="N8" s="2386"/>
      <c r="O8" s="2386"/>
      <c r="P8" s="2386"/>
      <c r="Q8" s="2386"/>
      <c r="R8" s="2386"/>
      <c r="S8" s="2386"/>
      <c r="T8" s="2386"/>
      <c r="U8" s="2386"/>
      <c r="V8" s="2386"/>
      <c r="W8" s="2386"/>
      <c r="X8" s="2386"/>
      <c r="Y8" s="502"/>
      <c r="Z8" s="499"/>
      <c r="AA8" s="499"/>
      <c r="AB8" s="499"/>
      <c r="AC8" s="499"/>
      <c r="AD8" s="499"/>
      <c r="AE8" s="499"/>
      <c r="AF8" s="499"/>
      <c r="AG8" s="499"/>
      <c r="AH8" s="499"/>
      <c r="AI8" s="499"/>
      <c r="AJ8" s="500"/>
      <c r="AK8" s="500"/>
      <c r="AL8" s="480"/>
      <c r="AM8" s="472"/>
      <c r="AN8" s="472"/>
      <c r="AO8" s="472"/>
      <c r="AP8" s="472"/>
      <c r="AQ8" s="481"/>
      <c r="AR8" s="481"/>
      <c r="AS8" s="481"/>
      <c r="AT8" s="481"/>
      <c r="AU8" s="481"/>
      <c r="AV8" s="481"/>
      <c r="AW8" s="481"/>
      <c r="AX8" s="497"/>
    </row>
    <row r="9" spans="1:50" s="501" customFormat="1" ht="21" customHeight="1">
      <c r="A9" s="497"/>
      <c r="B9" s="497"/>
      <c r="C9" s="2388" t="s">
        <v>966</v>
      </c>
      <c r="D9" s="2395" t="s">
        <v>967</v>
      </c>
      <c r="E9" s="2396"/>
      <c r="F9" s="2396"/>
      <c r="G9" s="2396"/>
      <c r="H9" s="2396"/>
      <c r="I9" s="2396"/>
      <c r="J9" s="2396"/>
      <c r="K9" s="2396"/>
      <c r="L9" s="2396"/>
      <c r="M9" s="2396"/>
      <c r="N9" s="2396"/>
      <c r="O9" s="2397"/>
      <c r="P9" s="2415" t="s">
        <v>968</v>
      </c>
      <c r="Q9" s="2416"/>
      <c r="R9" s="2417"/>
      <c r="S9" s="503"/>
      <c r="T9" s="2418" t="s">
        <v>969</v>
      </c>
      <c r="U9" s="2419"/>
      <c r="V9" s="2419"/>
      <c r="W9" s="2420"/>
      <c r="X9" s="504"/>
      <c r="Y9" s="504"/>
      <c r="Z9" s="499"/>
      <c r="AA9" s="499"/>
      <c r="AB9" s="499"/>
      <c r="AC9" s="499"/>
      <c r="AD9" s="499"/>
      <c r="AE9" s="499"/>
      <c r="AF9" s="499"/>
      <c r="AG9" s="499"/>
      <c r="AH9" s="499"/>
      <c r="AI9" s="499"/>
      <c r="AJ9" s="500"/>
      <c r="AK9" s="500"/>
      <c r="AL9" s="480"/>
      <c r="AM9" s="472"/>
      <c r="AN9" s="472"/>
      <c r="AO9" s="472"/>
      <c r="AP9" s="472"/>
      <c r="AQ9" s="481"/>
      <c r="AR9" s="481"/>
      <c r="AS9" s="481"/>
      <c r="AT9" s="481"/>
      <c r="AU9" s="481"/>
      <c r="AV9" s="481"/>
      <c r="AW9" s="481"/>
      <c r="AX9" s="497"/>
    </row>
    <row r="10" spans="1:50" s="501" customFormat="1" ht="31.5" customHeight="1">
      <c r="A10" s="497"/>
      <c r="B10" s="497"/>
      <c r="C10" s="2389"/>
      <c r="D10" s="2383" t="s">
        <v>970</v>
      </c>
      <c r="E10" s="2391" t="s">
        <v>971</v>
      </c>
      <c r="F10" s="2381" t="str">
        <f>+CONCATENATE("nº estudiantes detección 7º EB ",$K$3)</f>
        <v>nº estudiantes detección 7º EB 2025</v>
      </c>
      <c r="G10" s="2377" t="s">
        <v>972</v>
      </c>
      <c r="H10" s="2377" t="s">
        <v>973</v>
      </c>
      <c r="I10" s="2393" t="s">
        <v>974</v>
      </c>
      <c r="J10" s="2402" t="s">
        <v>975</v>
      </c>
      <c r="K10" s="2377" t="s">
        <v>976</v>
      </c>
      <c r="L10" s="2379" t="s">
        <v>977</v>
      </c>
      <c r="M10" s="2404" t="s">
        <v>978</v>
      </c>
      <c r="N10" s="2405"/>
      <c r="O10" s="2398" t="s">
        <v>979</v>
      </c>
      <c r="P10" s="2400" t="s">
        <v>980</v>
      </c>
      <c r="Q10" s="2400" t="s">
        <v>973</v>
      </c>
      <c r="R10" s="2400" t="s">
        <v>981</v>
      </c>
      <c r="S10" s="499"/>
      <c r="T10" s="2409" t="s">
        <v>982</v>
      </c>
      <c r="U10" s="2407" t="s">
        <v>980</v>
      </c>
      <c r="V10" s="2407" t="s">
        <v>983</v>
      </c>
      <c r="W10" s="2407" t="s">
        <v>984</v>
      </c>
      <c r="X10" s="504"/>
      <c r="Y10" s="499"/>
      <c r="Z10" s="499"/>
      <c r="AA10" s="499"/>
      <c r="AB10" s="499"/>
      <c r="AC10" s="499"/>
      <c r="AD10" s="499"/>
      <c r="AE10" s="499"/>
      <c r="AF10" s="499"/>
      <c r="AG10" s="499"/>
      <c r="AH10" s="499"/>
      <c r="AI10" s="500"/>
      <c r="AJ10" s="500"/>
      <c r="AK10" s="500"/>
      <c r="AL10" s="480"/>
      <c r="AM10" s="472"/>
      <c r="AN10" s="472"/>
      <c r="AO10" s="472"/>
      <c r="AP10" s="472"/>
      <c r="AQ10" s="481"/>
      <c r="AR10" s="481"/>
      <c r="AS10" s="481"/>
      <c r="AT10" s="481"/>
      <c r="AU10" s="481"/>
      <c r="AV10" s="481"/>
      <c r="AW10" s="481"/>
      <c r="AX10" s="497"/>
    </row>
    <row r="11" spans="1:50" s="501" customFormat="1" ht="38.25" customHeight="1">
      <c r="A11" s="497"/>
      <c r="B11" s="497"/>
      <c r="C11" s="2390"/>
      <c r="D11" s="2384"/>
      <c r="E11" s="2392"/>
      <c r="F11" s="2382"/>
      <c r="G11" s="2378"/>
      <c r="H11" s="2378"/>
      <c r="I11" s="2394"/>
      <c r="J11" s="2403"/>
      <c r="K11" s="2378"/>
      <c r="L11" s="2380"/>
      <c r="M11" s="1546" t="s">
        <v>985</v>
      </c>
      <c r="N11" s="1546" t="s">
        <v>986</v>
      </c>
      <c r="O11" s="2399"/>
      <c r="P11" s="2401"/>
      <c r="Q11" s="2401"/>
      <c r="R11" s="2401"/>
      <c r="S11" s="499"/>
      <c r="T11" s="2410"/>
      <c r="U11" s="2408"/>
      <c r="V11" s="2408"/>
      <c r="W11" s="2408"/>
      <c r="X11" s="504"/>
      <c r="Y11" s="499"/>
      <c r="Z11" s="499"/>
      <c r="AA11" s="499"/>
      <c r="AB11" s="499"/>
      <c r="AC11" s="499"/>
      <c r="AD11" s="499"/>
      <c r="AE11" s="499"/>
      <c r="AF11" s="499"/>
      <c r="AG11" s="499"/>
      <c r="AH11" s="499"/>
      <c r="AI11" s="500"/>
      <c r="AJ11" s="500" t="s">
        <v>987</v>
      </c>
      <c r="AK11" s="500" t="s">
        <v>988</v>
      </c>
      <c r="AL11" s="480" t="s">
        <v>989</v>
      </c>
      <c r="AM11" s="472"/>
      <c r="AN11" s="1070" t="s">
        <v>990</v>
      </c>
      <c r="AO11" s="1071"/>
      <c r="AP11" s="1071"/>
      <c r="AQ11" s="1072"/>
      <c r="AR11" s="481"/>
      <c r="AS11" s="481"/>
      <c r="AT11" s="481"/>
      <c r="AU11" s="481"/>
      <c r="AV11" s="481"/>
      <c r="AW11" s="481"/>
      <c r="AX11" s="497"/>
    </row>
    <row r="12" spans="1:50" ht="13.5" customHeight="1">
      <c r="A12" s="470"/>
      <c r="B12" s="470"/>
      <c r="C12" s="1547" t="s">
        <v>557</v>
      </c>
      <c r="D12" s="1548">
        <f>+SUM(D13:D46)</f>
        <v>0</v>
      </c>
      <c r="E12" s="506">
        <f>+SUM(E13:E62)</f>
        <v>0</v>
      </c>
      <c r="F12" s="1549">
        <f>+SUM(F13:F62)</f>
        <v>0</v>
      </c>
      <c r="G12" s="1549">
        <f>+SUM(G13:G62)</f>
        <v>0</v>
      </c>
      <c r="H12" s="1550" t="str">
        <f>IF(H13&gt;0,SUM(H13:H62),"")</f>
        <v/>
      </c>
      <c r="I12" s="1551" t="str">
        <f>IF($I$13&gt;0,AVERAGE($I$13:$I$62),"")</f>
        <v/>
      </c>
      <c r="J12" s="1552"/>
      <c r="K12" s="1553" t="str">
        <f>IF($K$13&gt;0,AVERAGE($K$13:$K$62),"")</f>
        <v/>
      </c>
      <c r="L12" s="1554"/>
      <c r="M12" s="1554"/>
      <c r="N12" s="1554"/>
      <c r="O12" s="1555" t="str">
        <f>IF(ISERROR((SUMIF((O13:O62),"&lt;5",O13:O62))/(COUNTIF(O13:O62,"&lt;5"))),"",(SUMIF((O13:O62),"&lt;5",O13:O62))/(COUNTIF(O13:O62,"&lt;5")))</f>
        <v/>
      </c>
      <c r="P12" s="1556"/>
      <c r="Q12" s="1557">
        <f>+SUM(Q13:Q62)</f>
        <v>0</v>
      </c>
      <c r="R12" s="1557">
        <f>+SUM(R13:R62)</f>
        <v>0</v>
      </c>
      <c r="S12" s="499"/>
      <c r="T12" s="1558"/>
      <c r="U12" s="1559"/>
      <c r="V12" s="1560">
        <f>SUM(V13:V22)</f>
        <v>0</v>
      </c>
      <c r="W12" s="1560">
        <f>SUM(W13:W22)</f>
        <v>0</v>
      </c>
      <c r="X12" s="478"/>
      <c r="Y12" s="478"/>
      <c r="Z12" s="478"/>
      <c r="AA12" s="478"/>
      <c r="AB12" s="478"/>
      <c r="AC12" s="478"/>
      <c r="AD12" s="478"/>
      <c r="AE12" s="478"/>
      <c r="AF12" s="499">
        <v>1</v>
      </c>
      <c r="AG12" s="478"/>
      <c r="AH12" s="479"/>
      <c r="AI12" s="479"/>
      <c r="AJ12" s="479"/>
      <c r="AK12" s="479"/>
      <c r="AL12" s="480"/>
      <c r="AM12" s="472"/>
      <c r="AN12" s="138"/>
      <c r="AO12" s="507"/>
      <c r="AP12" s="505"/>
      <c r="AQ12" s="481"/>
      <c r="AR12" s="481"/>
      <c r="AS12" s="481"/>
      <c r="AT12" s="481"/>
      <c r="AU12" s="481"/>
      <c r="AV12" s="481"/>
      <c r="AW12" s="481"/>
      <c r="AX12" s="470"/>
    </row>
    <row r="13" spans="1:50" ht="12" customHeight="1">
      <c r="A13" s="470" t="str">
        <f>+$M$3</f>
        <v/>
      </c>
      <c r="B13" s="470">
        <f>+$D$3</f>
        <v>0</v>
      </c>
      <c r="C13" s="1561">
        <v>1</v>
      </c>
      <c r="D13" s="1386"/>
      <c r="E13" s="1386"/>
      <c r="F13" s="1562"/>
      <c r="G13" s="1563"/>
      <c r="H13" s="1563"/>
      <c r="I13" s="1563"/>
      <c r="J13" s="1564"/>
      <c r="K13" s="1565"/>
      <c r="L13" s="1566"/>
      <c r="M13" s="1567"/>
      <c r="N13" s="1567"/>
      <c r="O13" s="1565"/>
      <c r="P13" s="1567"/>
      <c r="Q13" s="1565"/>
      <c r="R13" s="1565"/>
      <c r="S13" s="499"/>
      <c r="T13" s="1568">
        <v>1</v>
      </c>
      <c r="U13" s="1567"/>
      <c r="V13" s="1565"/>
      <c r="W13" s="1565"/>
      <c r="X13" s="478"/>
      <c r="Y13" s="478"/>
      <c r="Z13" s="478"/>
      <c r="AA13" s="478"/>
      <c r="AB13" s="478"/>
      <c r="AC13" s="478"/>
      <c r="AD13" s="478"/>
      <c r="AE13" s="478"/>
      <c r="AF13" s="499">
        <v>2</v>
      </c>
      <c r="AG13" s="478"/>
      <c r="AH13" s="479"/>
      <c r="AI13" s="479"/>
      <c r="AJ13" s="479"/>
      <c r="AK13" s="479"/>
      <c r="AL13" s="480"/>
      <c r="AM13" s="472" t="s">
        <v>991</v>
      </c>
      <c r="AN13" s="508" t="s">
        <v>15</v>
      </c>
      <c r="AO13" s="508" t="s">
        <v>992</v>
      </c>
      <c r="AP13" s="508" t="str">
        <f>+AQ13</f>
        <v>TOCA AÑO ANTERIOR ESTUDIANTES c/perfil</v>
      </c>
      <c r="AQ13" s="481" t="s">
        <v>993</v>
      </c>
      <c r="AR13" s="481"/>
      <c r="AS13" s="481"/>
      <c r="AT13" s="481"/>
      <c r="AU13" s="481"/>
      <c r="AV13" s="481"/>
      <c r="AW13" s="481"/>
      <c r="AX13" s="497"/>
    </row>
    <row r="14" spans="1:50" ht="12" customHeight="1">
      <c r="A14" s="470" t="str">
        <f t="shared" ref="A14:A62" si="0">+$M$3</f>
        <v/>
      </c>
      <c r="B14" s="470">
        <f t="shared" ref="B14:B62" si="1">+$D$3</f>
        <v>0</v>
      </c>
      <c r="C14" s="1561">
        <v>2</v>
      </c>
      <c r="D14" s="1386"/>
      <c r="E14" s="1386"/>
      <c r="F14" s="1562"/>
      <c r="G14" s="1563"/>
      <c r="H14" s="1563"/>
      <c r="I14" s="1563"/>
      <c r="J14" s="1569"/>
      <c r="K14" s="1565"/>
      <c r="L14" s="1570"/>
      <c r="M14" s="1567"/>
      <c r="N14" s="1567"/>
      <c r="O14" s="1565"/>
      <c r="P14" s="1567"/>
      <c r="Q14" s="1565"/>
      <c r="R14" s="1565"/>
      <c r="S14" s="499"/>
      <c r="T14" s="1568">
        <v>2</v>
      </c>
      <c r="U14" s="1567"/>
      <c r="V14" s="1565"/>
      <c r="W14" s="1565"/>
      <c r="X14" s="478"/>
      <c r="Y14" s="478"/>
      <c r="Z14" s="478"/>
      <c r="AA14" s="478"/>
      <c r="AB14" s="478"/>
      <c r="AC14" s="478"/>
      <c r="AD14" s="478"/>
      <c r="AE14" s="478"/>
      <c r="AF14" s="499">
        <v>3</v>
      </c>
      <c r="AG14" s="478"/>
      <c r="AH14" s="509" t="s">
        <v>625</v>
      </c>
      <c r="AI14" s="480">
        <f>COUNTIF(M$13:M$62,$AH14)</f>
        <v>0</v>
      </c>
      <c r="AJ14" s="480">
        <f>COUNTIF(P$13:P$62,$AH14)</f>
        <v>0</v>
      </c>
      <c r="AK14" s="480">
        <f>COUNTIF(U$13:U$42,$AH14)</f>
        <v>0</v>
      </c>
      <c r="AL14" s="480"/>
      <c r="AM14" s="472"/>
      <c r="AN14" s="508">
        <f>COUNTA(AN15:AN356)</f>
        <v>123</v>
      </c>
      <c r="AO14" s="1069">
        <f>SUM(AO16:AO146)</f>
        <v>735</v>
      </c>
      <c r="AP14" s="508">
        <f>SUM(AP16:AP146)</f>
        <v>7521</v>
      </c>
      <c r="AQ14" s="508">
        <f>SUM(AQ16:AQ146)</f>
        <v>7521</v>
      </c>
      <c r="AR14" s="481"/>
      <c r="AS14" s="481"/>
      <c r="AT14" s="481"/>
      <c r="AU14" s="481"/>
      <c r="AV14" s="481"/>
      <c r="AW14" s="481"/>
      <c r="AX14" s="497"/>
    </row>
    <row r="15" spans="1:50" ht="12" customHeight="1">
      <c r="A15" s="470" t="str">
        <f t="shared" si="0"/>
        <v/>
      </c>
      <c r="B15" s="470">
        <f t="shared" si="1"/>
        <v>0</v>
      </c>
      <c r="C15" s="1561">
        <v>3</v>
      </c>
      <c r="D15" s="1386"/>
      <c r="E15" s="1386"/>
      <c r="F15" s="1562"/>
      <c r="G15" s="1563"/>
      <c r="H15" s="1563"/>
      <c r="I15" s="1563"/>
      <c r="J15" s="1569"/>
      <c r="K15" s="1565"/>
      <c r="L15" s="1570"/>
      <c r="M15" s="1567"/>
      <c r="N15" s="1567"/>
      <c r="O15" s="1565"/>
      <c r="P15" s="1567"/>
      <c r="Q15" s="1565"/>
      <c r="R15" s="1565"/>
      <c r="S15" s="499"/>
      <c r="T15" s="1568">
        <v>3</v>
      </c>
      <c r="U15" s="1567"/>
      <c r="V15" s="1565"/>
      <c r="W15" s="1565"/>
      <c r="X15" s="478"/>
      <c r="Y15" s="478"/>
      <c r="Z15" s="478"/>
      <c r="AA15" s="478"/>
      <c r="AB15" s="478"/>
      <c r="AC15" s="478"/>
      <c r="AD15" s="478"/>
      <c r="AE15" s="478"/>
      <c r="AF15" s="499">
        <v>4</v>
      </c>
      <c r="AG15" s="478"/>
      <c r="AH15" s="509" t="s">
        <v>628</v>
      </c>
      <c r="AI15" s="480">
        <f t="shared" ref="AI15:AI25" si="2">COUNTIF(M$13:M$62,$AH15)</f>
        <v>0</v>
      </c>
      <c r="AJ15" s="480">
        <f t="shared" ref="AJ15:AJ25" si="3">COUNTIF(P$13:P$62,$AH15)</f>
        <v>0</v>
      </c>
      <c r="AK15" s="480">
        <f t="shared" ref="AK15:AK25" si="4">COUNTIF(U$13:U$42,$AH15)</f>
        <v>0</v>
      </c>
      <c r="AL15" s="480"/>
      <c r="AM15" s="472"/>
      <c r="AN15" s="508"/>
      <c r="AO15" s="138"/>
      <c r="AP15" s="138"/>
      <c r="AQ15" s="481"/>
      <c r="AR15" s="481"/>
      <c r="AS15" s="481"/>
      <c r="AT15" s="481"/>
      <c r="AU15" s="481"/>
      <c r="AV15" s="481"/>
      <c r="AW15" s="481"/>
      <c r="AX15" s="497"/>
    </row>
    <row r="16" spans="1:50" s="518" customFormat="1" ht="12" customHeight="1">
      <c r="A16" s="510" t="str">
        <f t="shared" si="0"/>
        <v/>
      </c>
      <c r="B16" s="510">
        <f t="shared" si="1"/>
        <v>0</v>
      </c>
      <c r="C16" s="1561">
        <v>4</v>
      </c>
      <c r="D16" s="1386"/>
      <c r="E16" s="1386"/>
      <c r="F16" s="1562"/>
      <c r="G16" s="1563"/>
      <c r="H16" s="1563"/>
      <c r="I16" s="1563"/>
      <c r="J16" s="1569"/>
      <c r="K16" s="1565"/>
      <c r="L16" s="1570"/>
      <c r="M16" s="1567"/>
      <c r="N16" s="1567"/>
      <c r="O16" s="1565"/>
      <c r="P16" s="1567"/>
      <c r="Q16" s="1565"/>
      <c r="R16" s="1565"/>
      <c r="S16" s="511"/>
      <c r="T16" s="1568">
        <v>4</v>
      </c>
      <c r="U16" s="1567"/>
      <c r="V16" s="1565"/>
      <c r="W16" s="1565"/>
      <c r="X16" s="512"/>
      <c r="Y16" s="512"/>
      <c r="Z16" s="512"/>
      <c r="AA16" s="512"/>
      <c r="AB16" s="512"/>
      <c r="AC16" s="512"/>
      <c r="AD16" s="512"/>
      <c r="AE16" s="512"/>
      <c r="AF16" s="499">
        <v>5</v>
      </c>
      <c r="AG16" s="512"/>
      <c r="AH16" s="513" t="s">
        <v>634</v>
      </c>
      <c r="AI16" s="514">
        <f t="shared" si="2"/>
        <v>0</v>
      </c>
      <c r="AJ16" s="514">
        <f t="shared" si="3"/>
        <v>0</v>
      </c>
      <c r="AK16" s="514">
        <f t="shared" si="4"/>
        <v>0</v>
      </c>
      <c r="AL16" s="514"/>
      <c r="AM16" s="1063">
        <v>1</v>
      </c>
      <c r="AN16" s="1064" t="s">
        <v>31</v>
      </c>
      <c r="AO16" s="1067">
        <v>17</v>
      </c>
      <c r="AP16" s="1067">
        <v>180</v>
      </c>
      <c r="AQ16" s="1067">
        <v>180</v>
      </c>
      <c r="AR16" s="516"/>
      <c r="AS16" s="516"/>
      <c r="AT16" s="516"/>
      <c r="AU16" s="516"/>
      <c r="AV16" s="516"/>
      <c r="AW16" s="516"/>
      <c r="AX16" s="517"/>
    </row>
    <row r="17" spans="1:50" s="518" customFormat="1" ht="12" customHeight="1">
      <c r="A17" s="510" t="str">
        <f t="shared" si="0"/>
        <v/>
      </c>
      <c r="B17" s="510">
        <f t="shared" si="1"/>
        <v>0</v>
      </c>
      <c r="C17" s="1561">
        <v>5</v>
      </c>
      <c r="D17" s="1386"/>
      <c r="E17" s="1386"/>
      <c r="F17" s="1562"/>
      <c r="G17" s="1563"/>
      <c r="H17" s="1563"/>
      <c r="I17" s="1563"/>
      <c r="J17" s="1569"/>
      <c r="K17" s="1565"/>
      <c r="L17" s="1570"/>
      <c r="M17" s="1567"/>
      <c r="N17" s="1567"/>
      <c r="O17" s="1565"/>
      <c r="P17" s="1567"/>
      <c r="Q17" s="1565"/>
      <c r="R17" s="1565"/>
      <c r="S17" s="511"/>
      <c r="T17" s="1568">
        <v>5</v>
      </c>
      <c r="U17" s="1567"/>
      <c r="V17" s="1565"/>
      <c r="W17" s="1565"/>
      <c r="X17" s="512"/>
      <c r="Y17" s="512"/>
      <c r="Z17" s="512"/>
      <c r="AA17" s="512"/>
      <c r="AB17" s="512"/>
      <c r="AC17" s="512"/>
      <c r="AD17" s="512"/>
      <c r="AE17" s="512"/>
      <c r="AF17" s="512"/>
      <c r="AG17" s="512"/>
      <c r="AH17" s="513" t="s">
        <v>635</v>
      </c>
      <c r="AI17" s="514">
        <f t="shared" si="2"/>
        <v>0</v>
      </c>
      <c r="AJ17" s="514">
        <f t="shared" si="3"/>
        <v>0</v>
      </c>
      <c r="AK17" s="514">
        <f t="shared" si="4"/>
        <v>0</v>
      </c>
      <c r="AL17" s="514"/>
      <c r="AM17" s="1063">
        <v>1</v>
      </c>
      <c r="AN17" s="1064" t="s">
        <v>331</v>
      </c>
      <c r="AO17" s="1067">
        <v>0</v>
      </c>
      <c r="AP17" s="1067">
        <v>21</v>
      </c>
      <c r="AQ17" s="1067">
        <v>21</v>
      </c>
      <c r="AR17" s="516"/>
      <c r="AS17" s="516"/>
      <c r="AT17" s="516"/>
      <c r="AU17" s="516"/>
      <c r="AV17" s="516"/>
      <c r="AW17" s="516"/>
      <c r="AX17" s="517"/>
    </row>
    <row r="18" spans="1:50" ht="12" customHeight="1">
      <c r="A18" s="470" t="str">
        <f t="shared" si="0"/>
        <v/>
      </c>
      <c r="B18" s="470">
        <f t="shared" si="1"/>
        <v>0</v>
      </c>
      <c r="C18" s="1561">
        <v>6</v>
      </c>
      <c r="D18" s="1386"/>
      <c r="E18" s="1386"/>
      <c r="F18" s="1562"/>
      <c r="G18" s="1563"/>
      <c r="H18" s="1563"/>
      <c r="I18" s="1563"/>
      <c r="J18" s="1569"/>
      <c r="K18" s="1565"/>
      <c r="L18" s="1570"/>
      <c r="M18" s="1567"/>
      <c r="N18" s="1567"/>
      <c r="O18" s="1565"/>
      <c r="P18" s="1567"/>
      <c r="Q18" s="1565"/>
      <c r="R18" s="1565"/>
      <c r="S18" s="499"/>
      <c r="T18" s="1568">
        <v>6</v>
      </c>
      <c r="U18" s="1567"/>
      <c r="V18" s="1565"/>
      <c r="W18" s="1565"/>
      <c r="X18" s="478"/>
      <c r="Y18" s="478"/>
      <c r="Z18" s="478"/>
      <c r="AA18" s="478"/>
      <c r="AB18" s="478"/>
      <c r="AC18" s="478"/>
      <c r="AD18" s="478"/>
      <c r="AE18" s="478"/>
      <c r="AF18" s="478"/>
      <c r="AG18" s="478"/>
      <c r="AH18" s="509" t="s">
        <v>648</v>
      </c>
      <c r="AI18" s="480">
        <f t="shared" si="2"/>
        <v>0</v>
      </c>
      <c r="AJ18" s="480">
        <f t="shared" si="3"/>
        <v>0</v>
      </c>
      <c r="AK18" s="480">
        <f t="shared" si="4"/>
        <v>0</v>
      </c>
      <c r="AL18" s="480"/>
      <c r="AM18" s="1063">
        <v>2</v>
      </c>
      <c r="AN18" s="1064" t="s">
        <v>38</v>
      </c>
      <c r="AO18" s="1067">
        <v>37</v>
      </c>
      <c r="AP18" s="1067">
        <v>331</v>
      </c>
      <c r="AQ18" s="1067">
        <v>331</v>
      </c>
      <c r="AR18" s="481"/>
      <c r="AS18" s="481"/>
      <c r="AT18" s="481"/>
      <c r="AU18" s="481"/>
      <c r="AV18" s="481"/>
      <c r="AW18" s="481"/>
      <c r="AX18" s="497"/>
    </row>
    <row r="19" spans="1:50" ht="12" customHeight="1">
      <c r="A19" s="470" t="str">
        <f t="shared" si="0"/>
        <v/>
      </c>
      <c r="B19" s="470">
        <f t="shared" si="1"/>
        <v>0</v>
      </c>
      <c r="C19" s="1561">
        <v>7</v>
      </c>
      <c r="D19" s="1571"/>
      <c r="E19" s="1571"/>
      <c r="F19" s="1571"/>
      <c r="G19" s="1563"/>
      <c r="H19" s="1562"/>
      <c r="I19" s="1563"/>
      <c r="J19" s="1572"/>
      <c r="K19" s="1565"/>
      <c r="L19" s="1570"/>
      <c r="M19" s="1567"/>
      <c r="N19" s="1567"/>
      <c r="O19" s="1565"/>
      <c r="P19" s="1567"/>
      <c r="Q19" s="1565"/>
      <c r="R19" s="1565"/>
      <c r="S19" s="499"/>
      <c r="T19" s="1568">
        <v>7</v>
      </c>
      <c r="U19" s="1567"/>
      <c r="V19" s="1565"/>
      <c r="W19" s="1565"/>
      <c r="X19" s="478"/>
      <c r="Y19" s="478"/>
      <c r="Z19" s="478"/>
      <c r="AA19" s="478"/>
      <c r="AB19" s="478"/>
      <c r="AC19" s="478"/>
      <c r="AD19" s="478"/>
      <c r="AE19" s="478"/>
      <c r="AF19" s="478"/>
      <c r="AG19" s="478"/>
      <c r="AH19" s="509" t="s">
        <v>649</v>
      </c>
      <c r="AI19" s="480">
        <f t="shared" si="2"/>
        <v>0</v>
      </c>
      <c r="AJ19" s="480">
        <f t="shared" si="3"/>
        <v>0</v>
      </c>
      <c r="AK19" s="480">
        <f t="shared" si="4"/>
        <v>0</v>
      </c>
      <c r="AL19" s="480"/>
      <c r="AM19" s="1063">
        <v>2</v>
      </c>
      <c r="AN19" s="1064" t="s">
        <v>56</v>
      </c>
      <c r="AO19" s="1067">
        <v>9</v>
      </c>
      <c r="AP19" s="1067">
        <v>57</v>
      </c>
      <c r="AQ19" s="1067">
        <v>57</v>
      </c>
      <c r="AR19" s="481"/>
      <c r="AS19" s="481"/>
      <c r="AT19" s="481"/>
      <c r="AU19" s="481"/>
      <c r="AV19" s="481"/>
      <c r="AW19" s="481"/>
      <c r="AX19" s="497"/>
    </row>
    <row r="20" spans="1:50" ht="12" customHeight="1">
      <c r="A20" s="470" t="str">
        <f t="shared" si="0"/>
        <v/>
      </c>
      <c r="B20" s="470">
        <f t="shared" si="1"/>
        <v>0</v>
      </c>
      <c r="C20" s="1561">
        <v>8</v>
      </c>
      <c r="D20" s="1571"/>
      <c r="E20" s="1571"/>
      <c r="F20" s="1571"/>
      <c r="G20" s="1563"/>
      <c r="H20" s="1562"/>
      <c r="I20" s="1563"/>
      <c r="J20" s="1572"/>
      <c r="K20" s="1565"/>
      <c r="L20" s="1570"/>
      <c r="M20" s="1567"/>
      <c r="N20" s="1567"/>
      <c r="O20" s="1565"/>
      <c r="P20" s="1567"/>
      <c r="Q20" s="1565"/>
      <c r="R20" s="1565"/>
      <c r="S20" s="499"/>
      <c r="T20" s="1568">
        <v>8</v>
      </c>
      <c r="U20" s="1567"/>
      <c r="V20" s="1565"/>
      <c r="W20" s="1565"/>
      <c r="X20" s="478"/>
      <c r="Y20" s="478"/>
      <c r="Z20" s="478"/>
      <c r="AA20" s="478"/>
      <c r="AB20" s="478"/>
      <c r="AC20" s="478"/>
      <c r="AD20" s="478"/>
      <c r="AE20" s="478"/>
      <c r="AF20" s="478"/>
      <c r="AG20" s="478"/>
      <c r="AH20" s="509" t="s">
        <v>662</v>
      </c>
      <c r="AI20" s="480">
        <f t="shared" si="2"/>
        <v>0</v>
      </c>
      <c r="AJ20" s="480">
        <f t="shared" si="3"/>
        <v>0</v>
      </c>
      <c r="AK20" s="480">
        <f t="shared" si="4"/>
        <v>0</v>
      </c>
      <c r="AL20" s="480"/>
      <c r="AM20" s="1063">
        <v>2</v>
      </c>
      <c r="AN20" s="1064" t="s">
        <v>469</v>
      </c>
      <c r="AO20" s="1067">
        <v>5</v>
      </c>
      <c r="AP20" s="1067">
        <v>42</v>
      </c>
      <c r="AQ20" s="1067">
        <v>42</v>
      </c>
      <c r="AR20" s="481"/>
      <c r="AS20" s="481"/>
      <c r="AT20" s="481"/>
      <c r="AU20" s="481"/>
      <c r="AV20" s="481"/>
      <c r="AW20" s="481"/>
      <c r="AX20" s="497"/>
    </row>
    <row r="21" spans="1:50" ht="12" customHeight="1">
      <c r="A21" s="470" t="str">
        <f t="shared" si="0"/>
        <v/>
      </c>
      <c r="B21" s="470">
        <f t="shared" si="1"/>
        <v>0</v>
      </c>
      <c r="C21" s="1561">
        <v>9</v>
      </c>
      <c r="D21" s="1571"/>
      <c r="E21" s="1571"/>
      <c r="F21" s="1571"/>
      <c r="G21" s="1563"/>
      <c r="H21" s="1562"/>
      <c r="I21" s="1563"/>
      <c r="J21" s="1572"/>
      <c r="K21" s="1565"/>
      <c r="L21" s="1570"/>
      <c r="M21" s="1567"/>
      <c r="N21" s="1567"/>
      <c r="O21" s="1565"/>
      <c r="P21" s="1567"/>
      <c r="Q21" s="1565"/>
      <c r="R21" s="1565"/>
      <c r="S21" s="499"/>
      <c r="T21" s="1568">
        <v>9</v>
      </c>
      <c r="U21" s="1567"/>
      <c r="V21" s="1565"/>
      <c r="W21" s="1565"/>
      <c r="X21" s="478"/>
      <c r="Y21" s="478"/>
      <c r="Z21" s="478"/>
      <c r="AA21" s="478"/>
      <c r="AB21" s="478"/>
      <c r="AC21" s="478"/>
      <c r="AD21" s="478"/>
      <c r="AE21" s="478"/>
      <c r="AF21" s="478"/>
      <c r="AG21" s="478"/>
      <c r="AH21" s="509" t="s">
        <v>667</v>
      </c>
      <c r="AI21" s="480">
        <f t="shared" si="2"/>
        <v>0</v>
      </c>
      <c r="AJ21" s="480">
        <f t="shared" si="3"/>
        <v>0</v>
      </c>
      <c r="AK21" s="480">
        <f t="shared" si="4"/>
        <v>0</v>
      </c>
      <c r="AL21" s="480"/>
      <c r="AM21" s="1063">
        <v>3</v>
      </c>
      <c r="AN21" s="1064" t="s">
        <v>82</v>
      </c>
      <c r="AO21" s="1067">
        <v>2</v>
      </c>
      <c r="AP21" s="1067">
        <v>18</v>
      </c>
      <c r="AQ21" s="1067">
        <v>18</v>
      </c>
      <c r="AR21" s="481"/>
      <c r="AS21" s="481"/>
      <c r="AT21" s="481"/>
      <c r="AU21" s="481"/>
      <c r="AV21" s="481"/>
      <c r="AW21" s="481"/>
      <c r="AX21" s="497"/>
    </row>
    <row r="22" spans="1:50" ht="12" customHeight="1">
      <c r="A22" s="470" t="str">
        <f t="shared" si="0"/>
        <v/>
      </c>
      <c r="B22" s="470">
        <f t="shared" si="1"/>
        <v>0</v>
      </c>
      <c r="C22" s="1561">
        <v>10</v>
      </c>
      <c r="D22" s="1571"/>
      <c r="E22" s="1571"/>
      <c r="F22" s="1571"/>
      <c r="G22" s="1563"/>
      <c r="H22" s="1562"/>
      <c r="I22" s="1563"/>
      <c r="J22" s="1572"/>
      <c r="K22" s="1565"/>
      <c r="L22" s="1570"/>
      <c r="M22" s="1567"/>
      <c r="N22" s="1567"/>
      <c r="O22" s="1565"/>
      <c r="P22" s="1567"/>
      <c r="Q22" s="1565"/>
      <c r="R22" s="1565"/>
      <c r="S22" s="499"/>
      <c r="T22" s="1568">
        <v>10</v>
      </c>
      <c r="U22" s="1567"/>
      <c r="V22" s="1565"/>
      <c r="W22" s="1565"/>
      <c r="X22" s="478"/>
      <c r="Y22" s="478"/>
      <c r="Z22" s="478"/>
      <c r="AA22" s="478"/>
      <c r="AB22" s="478"/>
      <c r="AC22" s="478"/>
      <c r="AD22" s="478"/>
      <c r="AE22" s="478"/>
      <c r="AF22" s="478"/>
      <c r="AG22" s="478"/>
      <c r="AH22" s="509" t="s">
        <v>669</v>
      </c>
      <c r="AI22" s="480">
        <f t="shared" si="2"/>
        <v>0</v>
      </c>
      <c r="AJ22" s="480">
        <f t="shared" si="3"/>
        <v>0</v>
      </c>
      <c r="AK22" s="480">
        <f t="shared" si="4"/>
        <v>0</v>
      </c>
      <c r="AL22" s="480"/>
      <c r="AM22" s="1063">
        <v>3</v>
      </c>
      <c r="AN22" s="1064" t="s">
        <v>120</v>
      </c>
      <c r="AO22" s="1067">
        <v>21</v>
      </c>
      <c r="AP22" s="1067">
        <v>202</v>
      </c>
      <c r="AQ22" s="1067">
        <v>202</v>
      </c>
      <c r="AR22" s="481"/>
      <c r="AS22" s="481"/>
      <c r="AT22" s="481"/>
      <c r="AU22" s="481"/>
      <c r="AV22" s="481"/>
      <c r="AW22" s="481"/>
      <c r="AX22" s="497"/>
    </row>
    <row r="23" spans="1:50" ht="12" customHeight="1">
      <c r="A23" s="470" t="str">
        <f t="shared" si="0"/>
        <v/>
      </c>
      <c r="B23" s="470">
        <f t="shared" si="1"/>
        <v>0</v>
      </c>
      <c r="C23" s="1561">
        <v>11</v>
      </c>
      <c r="D23" s="1571"/>
      <c r="E23" s="1571"/>
      <c r="F23" s="1571"/>
      <c r="G23" s="1563"/>
      <c r="H23" s="1562"/>
      <c r="I23" s="1563"/>
      <c r="J23" s="1572"/>
      <c r="K23" s="1565"/>
      <c r="L23" s="1570"/>
      <c r="M23" s="1567"/>
      <c r="N23" s="1567"/>
      <c r="O23" s="1565"/>
      <c r="P23" s="1567"/>
      <c r="Q23" s="1565"/>
      <c r="R23" s="1565"/>
      <c r="S23" s="499"/>
      <c r="T23" s="1568">
        <v>11</v>
      </c>
      <c r="U23" s="1567"/>
      <c r="V23" s="1565"/>
      <c r="W23" s="1565"/>
      <c r="X23" s="478"/>
      <c r="Y23" s="478"/>
      <c r="Z23" s="478"/>
      <c r="AA23" s="478"/>
      <c r="AB23" s="478"/>
      <c r="AC23" s="478"/>
      <c r="AD23" s="478"/>
      <c r="AE23" s="478"/>
      <c r="AF23" s="478"/>
      <c r="AG23" s="478"/>
      <c r="AH23" s="509" t="s">
        <v>672</v>
      </c>
      <c r="AI23" s="480">
        <f t="shared" si="2"/>
        <v>0</v>
      </c>
      <c r="AJ23" s="480">
        <f t="shared" si="3"/>
        <v>0</v>
      </c>
      <c r="AK23" s="480">
        <f t="shared" si="4"/>
        <v>0</v>
      </c>
      <c r="AL23" s="480"/>
      <c r="AM23" s="1063">
        <v>4</v>
      </c>
      <c r="AN23" s="1064" t="s">
        <v>121</v>
      </c>
      <c r="AO23" s="1067">
        <v>18</v>
      </c>
      <c r="AP23" s="1067">
        <v>206</v>
      </c>
      <c r="AQ23" s="1067">
        <v>206</v>
      </c>
      <c r="AR23" s="481"/>
      <c r="AS23" s="481"/>
      <c r="AT23" s="481"/>
      <c r="AU23" s="481"/>
      <c r="AV23" s="481"/>
      <c r="AW23" s="481"/>
      <c r="AX23" s="497"/>
    </row>
    <row r="24" spans="1:50" ht="12" customHeight="1">
      <c r="A24" s="470" t="str">
        <f t="shared" si="0"/>
        <v/>
      </c>
      <c r="B24" s="470">
        <f t="shared" si="1"/>
        <v>0</v>
      </c>
      <c r="C24" s="1561">
        <v>12</v>
      </c>
      <c r="D24" s="1571"/>
      <c r="E24" s="1571"/>
      <c r="F24" s="1571"/>
      <c r="G24" s="1563"/>
      <c r="H24" s="1562"/>
      <c r="I24" s="1563"/>
      <c r="J24" s="1572"/>
      <c r="K24" s="1565"/>
      <c r="L24" s="1570"/>
      <c r="M24" s="1567"/>
      <c r="N24" s="1567"/>
      <c r="O24" s="1565"/>
      <c r="P24" s="1567"/>
      <c r="Q24" s="1565"/>
      <c r="R24" s="1565"/>
      <c r="S24" s="499"/>
      <c r="T24" s="1568">
        <v>12</v>
      </c>
      <c r="U24" s="1567"/>
      <c r="V24" s="1565"/>
      <c r="W24" s="1565"/>
      <c r="X24" s="478"/>
      <c r="Y24" s="478"/>
      <c r="Z24" s="478"/>
      <c r="AA24" s="478"/>
      <c r="AB24" s="478"/>
      <c r="AC24" s="478"/>
      <c r="AD24" s="478"/>
      <c r="AE24" s="478"/>
      <c r="AF24" s="478"/>
      <c r="AG24" s="478"/>
      <c r="AH24" s="509" t="s">
        <v>675</v>
      </c>
      <c r="AI24" s="480">
        <f t="shared" si="2"/>
        <v>0</v>
      </c>
      <c r="AJ24" s="480">
        <f t="shared" si="3"/>
        <v>0</v>
      </c>
      <c r="AK24" s="480">
        <f t="shared" si="4"/>
        <v>0</v>
      </c>
      <c r="AL24" s="480"/>
      <c r="AM24" s="1063">
        <v>4</v>
      </c>
      <c r="AN24" s="1064" t="s">
        <v>197</v>
      </c>
      <c r="AO24" s="1067" t="s">
        <v>27</v>
      </c>
      <c r="AP24" s="1067">
        <v>109</v>
      </c>
      <c r="AQ24" s="1067">
        <v>109</v>
      </c>
      <c r="AR24" s="481"/>
      <c r="AS24" s="481"/>
      <c r="AT24" s="481"/>
      <c r="AU24" s="481"/>
      <c r="AV24" s="481"/>
      <c r="AW24" s="481"/>
      <c r="AX24" s="497"/>
    </row>
    <row r="25" spans="1:50" ht="12" customHeight="1">
      <c r="A25" s="470" t="str">
        <f t="shared" si="0"/>
        <v/>
      </c>
      <c r="B25" s="470">
        <f t="shared" si="1"/>
        <v>0</v>
      </c>
      <c r="C25" s="1561">
        <v>13</v>
      </c>
      <c r="D25" s="1571"/>
      <c r="E25" s="1571"/>
      <c r="F25" s="1571"/>
      <c r="G25" s="1563"/>
      <c r="H25" s="1562"/>
      <c r="I25" s="1563"/>
      <c r="J25" s="1572"/>
      <c r="K25" s="1565"/>
      <c r="L25" s="1570"/>
      <c r="M25" s="1567"/>
      <c r="N25" s="1567"/>
      <c r="O25" s="1565"/>
      <c r="P25" s="1567"/>
      <c r="Q25" s="1565"/>
      <c r="R25" s="1565"/>
      <c r="S25" s="499"/>
      <c r="T25" s="1568">
        <v>13</v>
      </c>
      <c r="U25" s="1567"/>
      <c r="V25" s="1565"/>
      <c r="W25" s="1565"/>
      <c r="X25" s="478"/>
      <c r="Y25" s="478"/>
      <c r="Z25" s="478"/>
      <c r="AA25" s="478"/>
      <c r="AB25" s="478"/>
      <c r="AC25" s="478"/>
      <c r="AD25" s="478"/>
      <c r="AE25" s="478"/>
      <c r="AF25" s="478"/>
      <c r="AG25" s="478"/>
      <c r="AH25" s="509" t="s">
        <v>678</v>
      </c>
      <c r="AI25" s="480">
        <f t="shared" si="2"/>
        <v>0</v>
      </c>
      <c r="AJ25" s="480">
        <f t="shared" si="3"/>
        <v>0</v>
      </c>
      <c r="AK25" s="480">
        <f t="shared" si="4"/>
        <v>0</v>
      </c>
      <c r="AL25" s="480"/>
      <c r="AM25" s="1063">
        <v>4</v>
      </c>
      <c r="AN25" s="1064" t="s">
        <v>287</v>
      </c>
      <c r="AO25" s="1067">
        <v>11</v>
      </c>
      <c r="AP25" s="1067">
        <v>151</v>
      </c>
      <c r="AQ25" s="1067">
        <v>151</v>
      </c>
      <c r="AR25" s="481"/>
      <c r="AS25" s="481"/>
      <c r="AT25" s="481"/>
      <c r="AU25" s="481"/>
      <c r="AV25" s="481"/>
      <c r="AW25" s="481"/>
      <c r="AX25" s="497"/>
    </row>
    <row r="26" spans="1:50" ht="12" customHeight="1">
      <c r="A26" s="470" t="str">
        <f t="shared" si="0"/>
        <v/>
      </c>
      <c r="B26" s="470">
        <f t="shared" si="1"/>
        <v>0</v>
      </c>
      <c r="C26" s="1561">
        <v>14</v>
      </c>
      <c r="D26" s="1571"/>
      <c r="E26" s="1571"/>
      <c r="F26" s="1571"/>
      <c r="G26" s="1563"/>
      <c r="H26" s="1562"/>
      <c r="I26" s="1563"/>
      <c r="J26" s="1572"/>
      <c r="K26" s="1565"/>
      <c r="L26" s="1570"/>
      <c r="M26" s="1567"/>
      <c r="N26" s="1567"/>
      <c r="O26" s="1565"/>
      <c r="P26" s="1567"/>
      <c r="Q26" s="1565"/>
      <c r="R26" s="1565"/>
      <c r="S26" s="499"/>
      <c r="T26" s="1568">
        <v>14</v>
      </c>
      <c r="U26" s="1567"/>
      <c r="V26" s="1565"/>
      <c r="W26" s="1565"/>
      <c r="X26" s="478"/>
      <c r="Y26" s="478"/>
      <c r="Z26" s="478"/>
      <c r="AA26" s="478"/>
      <c r="AB26" s="478"/>
      <c r="AC26" s="478"/>
      <c r="AD26" s="478"/>
      <c r="AE26" s="478"/>
      <c r="AF26" s="478"/>
      <c r="AG26" s="478"/>
      <c r="AH26" s="479"/>
      <c r="AI26" s="480"/>
      <c r="AJ26" s="480"/>
      <c r="AK26" s="480"/>
      <c r="AL26" s="480"/>
      <c r="AM26" s="1063">
        <v>5</v>
      </c>
      <c r="AN26" s="1064" t="s">
        <v>52</v>
      </c>
      <c r="AO26" s="1067">
        <v>3</v>
      </c>
      <c r="AP26" s="1067">
        <v>22</v>
      </c>
      <c r="AQ26" s="1067">
        <v>22</v>
      </c>
      <c r="AR26" s="481"/>
      <c r="AS26" s="481"/>
      <c r="AT26" s="481"/>
      <c r="AU26" s="481"/>
      <c r="AV26" s="481"/>
      <c r="AW26" s="481"/>
      <c r="AX26" s="497"/>
    </row>
    <row r="27" spans="1:50" ht="12" customHeight="1">
      <c r="A27" s="470" t="str">
        <f t="shared" si="0"/>
        <v/>
      </c>
      <c r="B27" s="470">
        <f t="shared" si="1"/>
        <v>0</v>
      </c>
      <c r="C27" s="1561">
        <v>15</v>
      </c>
      <c r="D27" s="1571"/>
      <c r="E27" s="1571"/>
      <c r="F27" s="1571"/>
      <c r="G27" s="1563"/>
      <c r="H27" s="1562"/>
      <c r="I27" s="1563"/>
      <c r="J27" s="1572"/>
      <c r="K27" s="1565"/>
      <c r="L27" s="1570"/>
      <c r="M27" s="1567"/>
      <c r="N27" s="1567"/>
      <c r="O27" s="1565"/>
      <c r="P27" s="1567"/>
      <c r="Q27" s="1565"/>
      <c r="R27" s="1565"/>
      <c r="S27" s="499"/>
      <c r="T27" s="1568">
        <v>15</v>
      </c>
      <c r="U27" s="1567"/>
      <c r="V27" s="1565"/>
      <c r="W27" s="1565"/>
      <c r="X27" s="478"/>
      <c r="Y27" s="478"/>
      <c r="Z27" s="478"/>
      <c r="AA27" s="478"/>
      <c r="AB27" s="520"/>
      <c r="AC27" s="520"/>
      <c r="AD27" s="520"/>
      <c r="AE27" s="520"/>
      <c r="AF27" s="520"/>
      <c r="AG27" s="520"/>
      <c r="AH27" s="521"/>
      <c r="AI27" s="522"/>
      <c r="AJ27" s="522"/>
      <c r="AK27" s="522"/>
      <c r="AL27" s="480"/>
      <c r="AM27" s="1063">
        <v>5</v>
      </c>
      <c r="AN27" s="1064" t="s">
        <v>63</v>
      </c>
      <c r="AO27" s="1067">
        <v>1</v>
      </c>
      <c r="AP27" s="1067">
        <v>6</v>
      </c>
      <c r="AQ27" s="1067">
        <v>6</v>
      </c>
      <c r="AR27" s="481"/>
      <c r="AS27" s="481"/>
      <c r="AT27" s="481"/>
      <c r="AU27" s="481"/>
      <c r="AV27" s="481"/>
      <c r="AW27" s="481"/>
      <c r="AX27" s="497"/>
    </row>
    <row r="28" spans="1:50" ht="12" customHeight="1">
      <c r="A28" s="470" t="str">
        <f t="shared" si="0"/>
        <v/>
      </c>
      <c r="B28" s="470">
        <f t="shared" si="1"/>
        <v>0</v>
      </c>
      <c r="C28" s="1561">
        <v>16</v>
      </c>
      <c r="D28" s="1571"/>
      <c r="E28" s="1571"/>
      <c r="F28" s="1571"/>
      <c r="G28" s="1563"/>
      <c r="H28" s="1562"/>
      <c r="I28" s="1563"/>
      <c r="J28" s="1572"/>
      <c r="K28" s="1565"/>
      <c r="L28" s="1570"/>
      <c r="M28" s="1567"/>
      <c r="N28" s="1567"/>
      <c r="O28" s="1565"/>
      <c r="P28" s="1567"/>
      <c r="Q28" s="1565"/>
      <c r="R28" s="1565"/>
      <c r="S28" s="499"/>
      <c r="T28" s="1568">
        <v>16</v>
      </c>
      <c r="U28" s="1567"/>
      <c r="V28" s="1565"/>
      <c r="W28" s="1565"/>
      <c r="X28" s="478"/>
      <c r="Y28" s="478"/>
      <c r="Z28" s="478"/>
      <c r="AA28" s="478"/>
      <c r="AB28" s="478"/>
      <c r="AC28" s="478"/>
      <c r="AD28" s="478"/>
      <c r="AE28" s="478"/>
      <c r="AF28" s="478"/>
      <c r="AG28" s="478"/>
      <c r="AH28" s="480"/>
      <c r="AI28" s="480"/>
      <c r="AJ28" s="480"/>
      <c r="AK28" s="480"/>
      <c r="AL28" s="480"/>
      <c r="AM28" s="1063">
        <v>5</v>
      </c>
      <c r="AN28" s="1064" t="s">
        <v>164</v>
      </c>
      <c r="AO28" s="1067">
        <v>2</v>
      </c>
      <c r="AP28" s="1067">
        <v>17</v>
      </c>
      <c r="AQ28" s="1067">
        <v>17</v>
      </c>
      <c r="AR28" s="481"/>
      <c r="AS28" s="481"/>
      <c r="AT28" s="481"/>
      <c r="AU28" s="481"/>
      <c r="AV28" s="481"/>
      <c r="AW28" s="481"/>
      <c r="AX28" s="497"/>
    </row>
    <row r="29" spans="1:50" ht="12" customHeight="1">
      <c r="A29" s="470" t="str">
        <f t="shared" si="0"/>
        <v/>
      </c>
      <c r="B29" s="470">
        <f t="shared" si="1"/>
        <v>0</v>
      </c>
      <c r="C29" s="1561">
        <v>17</v>
      </c>
      <c r="D29" s="1571"/>
      <c r="E29" s="1571"/>
      <c r="F29" s="1571"/>
      <c r="G29" s="1563"/>
      <c r="H29" s="1562"/>
      <c r="I29" s="1563"/>
      <c r="J29" s="1572"/>
      <c r="K29" s="1565"/>
      <c r="L29" s="1570"/>
      <c r="M29" s="1567"/>
      <c r="N29" s="1567"/>
      <c r="O29" s="1565"/>
      <c r="P29" s="1567"/>
      <c r="Q29" s="1565"/>
      <c r="R29" s="1565"/>
      <c r="S29" s="499"/>
      <c r="T29" s="1568">
        <v>17</v>
      </c>
      <c r="U29" s="1567"/>
      <c r="V29" s="1565"/>
      <c r="W29" s="1565"/>
      <c r="X29" s="478"/>
      <c r="Y29" s="478"/>
      <c r="Z29" s="478"/>
      <c r="AA29" s="478"/>
      <c r="AB29" s="478"/>
      <c r="AC29" s="478"/>
      <c r="AD29" s="478"/>
      <c r="AE29" s="478"/>
      <c r="AF29" s="478"/>
      <c r="AG29" s="478"/>
      <c r="AH29" s="480">
        <v>1</v>
      </c>
      <c r="AI29" s="480"/>
      <c r="AJ29" s="480"/>
      <c r="AK29" s="480"/>
      <c r="AL29" s="480"/>
      <c r="AM29" s="1063">
        <v>5</v>
      </c>
      <c r="AN29" s="1064" t="s">
        <v>60</v>
      </c>
      <c r="AO29" s="1067">
        <v>17</v>
      </c>
      <c r="AP29" s="1067">
        <v>140</v>
      </c>
      <c r="AQ29" s="1067">
        <v>140</v>
      </c>
      <c r="AR29" s="481"/>
      <c r="AS29" s="481"/>
      <c r="AT29" s="481"/>
      <c r="AU29" s="481"/>
      <c r="AV29" s="481"/>
      <c r="AW29" s="481"/>
      <c r="AX29" s="497"/>
    </row>
    <row r="30" spans="1:50" ht="12" customHeight="1">
      <c r="A30" s="470" t="str">
        <f t="shared" si="0"/>
        <v/>
      </c>
      <c r="B30" s="470">
        <f t="shared" si="1"/>
        <v>0</v>
      </c>
      <c r="C30" s="1561">
        <v>18</v>
      </c>
      <c r="D30" s="1571"/>
      <c r="E30" s="1571"/>
      <c r="F30" s="1571"/>
      <c r="G30" s="1563"/>
      <c r="H30" s="1562"/>
      <c r="I30" s="1563"/>
      <c r="J30" s="1572"/>
      <c r="K30" s="1565"/>
      <c r="L30" s="1570"/>
      <c r="M30" s="1567"/>
      <c r="N30" s="1567"/>
      <c r="O30" s="1565"/>
      <c r="P30" s="1567"/>
      <c r="Q30" s="1565"/>
      <c r="R30" s="1565"/>
      <c r="S30" s="499"/>
      <c r="T30" s="1568">
        <v>18</v>
      </c>
      <c r="U30" s="1567"/>
      <c r="V30" s="1565"/>
      <c r="W30" s="1565"/>
      <c r="X30" s="478"/>
      <c r="Y30" s="478"/>
      <c r="Z30" s="478"/>
      <c r="AA30" s="478"/>
      <c r="AB30" s="478"/>
      <c r="AC30" s="478"/>
      <c r="AD30" s="478"/>
      <c r="AE30" s="478"/>
      <c r="AF30" s="478"/>
      <c r="AG30" s="478"/>
      <c r="AH30" s="480">
        <v>2</v>
      </c>
      <c r="AI30" s="480"/>
      <c r="AJ30" s="480"/>
      <c r="AK30" s="480"/>
      <c r="AL30" s="480"/>
      <c r="AM30" s="1063">
        <v>5</v>
      </c>
      <c r="AN30" s="1064" t="s">
        <v>192</v>
      </c>
      <c r="AO30" s="1067">
        <v>1</v>
      </c>
      <c r="AP30" s="1067">
        <v>20</v>
      </c>
      <c r="AQ30" s="1067">
        <v>20</v>
      </c>
      <c r="AR30" s="481"/>
      <c r="AS30" s="481"/>
      <c r="AT30" s="481"/>
      <c r="AU30" s="481"/>
      <c r="AV30" s="481"/>
      <c r="AW30" s="481"/>
      <c r="AX30" s="497"/>
    </row>
    <row r="31" spans="1:50" ht="12" customHeight="1">
      <c r="A31" s="470" t="str">
        <f t="shared" si="0"/>
        <v/>
      </c>
      <c r="B31" s="470">
        <f t="shared" si="1"/>
        <v>0</v>
      </c>
      <c r="C31" s="1561">
        <v>19</v>
      </c>
      <c r="D31" s="1571"/>
      <c r="E31" s="1571"/>
      <c r="F31" s="1571"/>
      <c r="G31" s="1563"/>
      <c r="H31" s="1562"/>
      <c r="I31" s="1563"/>
      <c r="J31" s="1572"/>
      <c r="K31" s="1565"/>
      <c r="L31" s="1570"/>
      <c r="M31" s="1567"/>
      <c r="N31" s="1567"/>
      <c r="O31" s="1565"/>
      <c r="P31" s="1567"/>
      <c r="Q31" s="1565"/>
      <c r="R31" s="1565"/>
      <c r="S31" s="499"/>
      <c r="T31" s="1568">
        <v>19</v>
      </c>
      <c r="U31" s="1567"/>
      <c r="V31" s="1565"/>
      <c r="W31" s="1565"/>
      <c r="X31" s="478"/>
      <c r="Y31" s="478"/>
      <c r="Z31" s="478"/>
      <c r="AA31" s="478"/>
      <c r="AB31" s="478"/>
      <c r="AC31" s="478"/>
      <c r="AD31" s="478"/>
      <c r="AE31" s="478"/>
      <c r="AF31" s="478"/>
      <c r="AG31" s="478"/>
      <c r="AH31" s="480">
        <v>3</v>
      </c>
      <c r="AI31" s="480"/>
      <c r="AJ31" s="480"/>
      <c r="AK31" s="480"/>
      <c r="AL31" s="480"/>
      <c r="AM31" s="1063">
        <v>5</v>
      </c>
      <c r="AN31" s="1064" t="s">
        <v>216</v>
      </c>
      <c r="AO31" s="1067">
        <v>7</v>
      </c>
      <c r="AP31" s="1067">
        <v>50</v>
      </c>
      <c r="AQ31" s="1067">
        <v>50</v>
      </c>
      <c r="AR31" s="481"/>
      <c r="AS31" s="481"/>
      <c r="AT31" s="481"/>
      <c r="AU31" s="481"/>
      <c r="AV31" s="481"/>
      <c r="AW31" s="481"/>
      <c r="AX31" s="497"/>
    </row>
    <row r="32" spans="1:50" ht="12" customHeight="1">
      <c r="A32" s="470" t="str">
        <f t="shared" si="0"/>
        <v/>
      </c>
      <c r="B32" s="470">
        <f t="shared" si="1"/>
        <v>0</v>
      </c>
      <c r="C32" s="1561">
        <v>20</v>
      </c>
      <c r="D32" s="1571"/>
      <c r="E32" s="1571"/>
      <c r="F32" s="1571"/>
      <c r="G32" s="1563"/>
      <c r="H32" s="1562"/>
      <c r="I32" s="1563"/>
      <c r="J32" s="1572"/>
      <c r="K32" s="1565"/>
      <c r="L32" s="1570"/>
      <c r="M32" s="1567"/>
      <c r="N32" s="1567"/>
      <c r="O32" s="1565"/>
      <c r="P32" s="1567"/>
      <c r="Q32" s="1565"/>
      <c r="R32" s="1565"/>
      <c r="S32" s="499"/>
      <c r="T32" s="1568">
        <v>20</v>
      </c>
      <c r="U32" s="1567"/>
      <c r="V32" s="1565"/>
      <c r="W32" s="1565"/>
      <c r="X32" s="478"/>
      <c r="Y32" s="478"/>
      <c r="Z32" s="478"/>
      <c r="AA32" s="478"/>
      <c r="AB32" s="478"/>
      <c r="AC32" s="478"/>
      <c r="AD32" s="478"/>
      <c r="AE32" s="478"/>
      <c r="AF32" s="478"/>
      <c r="AG32" s="478"/>
      <c r="AH32" s="480">
        <v>4</v>
      </c>
      <c r="AI32" s="480"/>
      <c r="AJ32" s="480"/>
      <c r="AK32" s="480"/>
      <c r="AL32" s="480"/>
      <c r="AM32" s="1063">
        <v>5</v>
      </c>
      <c r="AN32" s="1064" t="s">
        <v>283</v>
      </c>
      <c r="AO32" s="1067">
        <v>2</v>
      </c>
      <c r="AP32" s="1067">
        <v>20</v>
      </c>
      <c r="AQ32" s="1067">
        <v>20</v>
      </c>
      <c r="AR32" s="481"/>
      <c r="AS32" s="481"/>
      <c r="AT32" s="481"/>
      <c r="AU32" s="481"/>
      <c r="AV32" s="481"/>
      <c r="AW32" s="481"/>
      <c r="AX32" s="497"/>
    </row>
    <row r="33" spans="1:50" ht="12" customHeight="1">
      <c r="A33" s="470" t="str">
        <f t="shared" si="0"/>
        <v/>
      </c>
      <c r="B33" s="470">
        <f t="shared" si="1"/>
        <v>0</v>
      </c>
      <c r="C33" s="1561">
        <v>21</v>
      </c>
      <c r="D33" s="1571"/>
      <c r="E33" s="1571"/>
      <c r="F33" s="1571"/>
      <c r="G33" s="1563"/>
      <c r="H33" s="1562"/>
      <c r="I33" s="1563"/>
      <c r="J33" s="1572"/>
      <c r="K33" s="1565"/>
      <c r="L33" s="1570"/>
      <c r="M33" s="1567"/>
      <c r="N33" s="1567"/>
      <c r="O33" s="1565"/>
      <c r="P33" s="1567"/>
      <c r="Q33" s="1565"/>
      <c r="R33" s="1565"/>
      <c r="S33" s="499"/>
      <c r="T33" s="1568">
        <v>21</v>
      </c>
      <c r="U33" s="1567"/>
      <c r="V33" s="1565"/>
      <c r="W33" s="1565"/>
      <c r="X33" s="478"/>
      <c r="Y33" s="478"/>
      <c r="Z33" s="478"/>
      <c r="AA33" s="478"/>
      <c r="AB33" s="478"/>
      <c r="AC33" s="478"/>
      <c r="AD33" s="478"/>
      <c r="AE33" s="478"/>
      <c r="AF33" s="478"/>
      <c r="AG33" s="478"/>
      <c r="AH33" s="480">
        <v>5</v>
      </c>
      <c r="AI33" s="480"/>
      <c r="AJ33" s="480"/>
      <c r="AK33" s="480"/>
      <c r="AL33" s="480"/>
      <c r="AM33" s="1063">
        <v>5</v>
      </c>
      <c r="AN33" s="1064" t="s">
        <v>336</v>
      </c>
      <c r="AO33" s="1067">
        <v>4</v>
      </c>
      <c r="AP33" s="1067">
        <v>32</v>
      </c>
      <c r="AQ33" s="1067">
        <v>32</v>
      </c>
      <c r="AR33" s="481"/>
      <c r="AS33" s="481"/>
      <c r="AT33" s="481"/>
      <c r="AU33" s="481"/>
      <c r="AV33" s="481"/>
      <c r="AW33" s="481"/>
      <c r="AX33" s="497"/>
    </row>
    <row r="34" spans="1:50" ht="12" customHeight="1">
      <c r="A34" s="470" t="str">
        <f t="shared" si="0"/>
        <v/>
      </c>
      <c r="B34" s="470">
        <f t="shared" si="1"/>
        <v>0</v>
      </c>
      <c r="C34" s="1561">
        <v>22</v>
      </c>
      <c r="D34" s="1571"/>
      <c r="E34" s="1571"/>
      <c r="F34" s="1571"/>
      <c r="G34" s="1563"/>
      <c r="H34" s="1562"/>
      <c r="I34" s="1563"/>
      <c r="J34" s="1572"/>
      <c r="K34" s="1565"/>
      <c r="L34" s="1570"/>
      <c r="M34" s="1567"/>
      <c r="N34" s="1567"/>
      <c r="O34" s="1565"/>
      <c r="P34" s="1567"/>
      <c r="Q34" s="1565"/>
      <c r="R34" s="1565"/>
      <c r="S34" s="499"/>
      <c r="T34" s="1568">
        <v>22</v>
      </c>
      <c r="U34" s="1567"/>
      <c r="V34" s="1565"/>
      <c r="W34" s="1565"/>
      <c r="X34" s="478"/>
      <c r="Y34" s="478"/>
      <c r="Z34" s="478"/>
      <c r="AA34" s="478"/>
      <c r="AB34" s="478"/>
      <c r="AC34" s="478"/>
      <c r="AD34" s="478"/>
      <c r="AE34" s="478"/>
      <c r="AF34" s="478"/>
      <c r="AG34" s="478"/>
      <c r="AH34" s="479"/>
      <c r="AI34" s="480"/>
      <c r="AJ34" s="480"/>
      <c r="AK34" s="480"/>
      <c r="AL34" s="472"/>
      <c r="AM34" s="1063">
        <v>5</v>
      </c>
      <c r="AN34" s="1064" t="s">
        <v>358</v>
      </c>
      <c r="AO34" s="1067">
        <v>3</v>
      </c>
      <c r="AP34" s="1067">
        <v>17</v>
      </c>
      <c r="AQ34" s="1067">
        <v>17</v>
      </c>
      <c r="AR34" s="481"/>
      <c r="AS34" s="481"/>
      <c r="AT34" s="481"/>
      <c r="AU34" s="481"/>
      <c r="AV34" s="481"/>
      <c r="AW34" s="481"/>
      <c r="AX34" s="497"/>
    </row>
    <row r="35" spans="1:50" ht="12" customHeight="1">
      <c r="A35" s="470" t="str">
        <f t="shared" si="0"/>
        <v/>
      </c>
      <c r="B35" s="470">
        <f t="shared" si="1"/>
        <v>0</v>
      </c>
      <c r="C35" s="1561">
        <v>23</v>
      </c>
      <c r="D35" s="1571"/>
      <c r="E35" s="1571"/>
      <c r="F35" s="1571"/>
      <c r="G35" s="1563"/>
      <c r="H35" s="1562"/>
      <c r="I35" s="1563"/>
      <c r="J35" s="1572"/>
      <c r="K35" s="1565"/>
      <c r="L35" s="1570"/>
      <c r="M35" s="1567"/>
      <c r="N35" s="1567"/>
      <c r="O35" s="1565"/>
      <c r="P35" s="1567"/>
      <c r="Q35" s="1565"/>
      <c r="R35" s="1565"/>
      <c r="S35" s="499"/>
      <c r="T35" s="1568">
        <v>23</v>
      </c>
      <c r="U35" s="1567"/>
      <c r="V35" s="1565"/>
      <c r="W35" s="1565"/>
      <c r="X35" s="478"/>
      <c r="Y35" s="478"/>
      <c r="Z35" s="478"/>
      <c r="AA35" s="478"/>
      <c r="AB35" s="478"/>
      <c r="AC35" s="478"/>
      <c r="AD35" s="478"/>
      <c r="AE35" s="478"/>
      <c r="AF35" s="478"/>
      <c r="AG35" s="478"/>
      <c r="AH35" s="479"/>
      <c r="AI35" s="480"/>
      <c r="AJ35" s="480"/>
      <c r="AK35" s="480"/>
      <c r="AL35" s="472"/>
      <c r="AM35" s="1063">
        <v>5</v>
      </c>
      <c r="AN35" s="1064" t="s">
        <v>371</v>
      </c>
      <c r="AO35" s="1067">
        <v>9</v>
      </c>
      <c r="AP35" s="1067">
        <v>63</v>
      </c>
      <c r="AQ35" s="1067">
        <v>63</v>
      </c>
      <c r="AR35" s="481"/>
      <c r="AS35" s="481"/>
      <c r="AT35" s="481"/>
      <c r="AU35" s="481"/>
      <c r="AV35" s="481"/>
      <c r="AW35" s="481"/>
      <c r="AX35" s="497"/>
    </row>
    <row r="36" spans="1:50" ht="12" customHeight="1">
      <c r="A36" s="470" t="str">
        <f t="shared" si="0"/>
        <v/>
      </c>
      <c r="B36" s="470">
        <f t="shared" si="1"/>
        <v>0</v>
      </c>
      <c r="C36" s="1561">
        <v>24</v>
      </c>
      <c r="D36" s="1571"/>
      <c r="E36" s="1571"/>
      <c r="F36" s="1571"/>
      <c r="G36" s="1563"/>
      <c r="H36" s="1562"/>
      <c r="I36" s="1563"/>
      <c r="J36" s="1572"/>
      <c r="K36" s="1565"/>
      <c r="L36" s="1570"/>
      <c r="M36" s="1567"/>
      <c r="N36" s="1567"/>
      <c r="O36" s="1565"/>
      <c r="P36" s="1567"/>
      <c r="Q36" s="1565"/>
      <c r="R36" s="1565"/>
      <c r="S36" s="499"/>
      <c r="T36" s="1568">
        <v>24</v>
      </c>
      <c r="U36" s="1567"/>
      <c r="V36" s="1565"/>
      <c r="W36" s="1565"/>
      <c r="X36" s="478"/>
      <c r="Y36" s="478"/>
      <c r="Z36" s="478"/>
      <c r="AA36" s="478"/>
      <c r="AB36" s="478"/>
      <c r="AC36" s="478"/>
      <c r="AD36" s="478"/>
      <c r="AE36" s="478"/>
      <c r="AF36" s="478"/>
      <c r="AG36" s="478"/>
      <c r="AH36" s="479"/>
      <c r="AI36" s="480"/>
      <c r="AJ36" s="480"/>
      <c r="AK36" s="480"/>
      <c r="AL36" s="472"/>
      <c r="AM36" s="1063">
        <v>5</v>
      </c>
      <c r="AN36" s="1064" t="s">
        <v>373</v>
      </c>
      <c r="AO36" s="1067" t="s">
        <v>27</v>
      </c>
      <c r="AP36" s="1067">
        <v>171</v>
      </c>
      <c r="AQ36" s="1067">
        <v>171</v>
      </c>
      <c r="AR36" s="481"/>
      <c r="AS36" s="481"/>
      <c r="AT36" s="481"/>
      <c r="AU36" s="481"/>
      <c r="AV36" s="481"/>
      <c r="AW36" s="481"/>
      <c r="AX36" s="497"/>
    </row>
    <row r="37" spans="1:50" ht="12" customHeight="1">
      <c r="A37" s="470" t="str">
        <f t="shared" si="0"/>
        <v/>
      </c>
      <c r="B37" s="470">
        <f t="shared" si="1"/>
        <v>0</v>
      </c>
      <c r="C37" s="1561">
        <v>25</v>
      </c>
      <c r="D37" s="1571"/>
      <c r="E37" s="1571"/>
      <c r="F37" s="1571"/>
      <c r="G37" s="1563"/>
      <c r="H37" s="1562"/>
      <c r="I37" s="1563"/>
      <c r="J37" s="1572"/>
      <c r="K37" s="1565"/>
      <c r="L37" s="1570"/>
      <c r="M37" s="1567"/>
      <c r="N37" s="1567"/>
      <c r="O37" s="1565"/>
      <c r="P37" s="1567"/>
      <c r="Q37" s="1565"/>
      <c r="R37" s="1565"/>
      <c r="S37" s="499"/>
      <c r="T37" s="1568">
        <v>25</v>
      </c>
      <c r="U37" s="1567"/>
      <c r="V37" s="1565"/>
      <c r="W37" s="1565"/>
      <c r="X37" s="478"/>
      <c r="Y37" s="478"/>
      <c r="Z37" s="478"/>
      <c r="AA37" s="478"/>
      <c r="AB37" s="478"/>
      <c r="AC37" s="478"/>
      <c r="AD37" s="478"/>
      <c r="AE37" s="478"/>
      <c r="AF37" s="478"/>
      <c r="AG37" s="478"/>
      <c r="AH37" s="479"/>
      <c r="AI37" s="480"/>
      <c r="AJ37" s="480"/>
      <c r="AK37" s="480"/>
      <c r="AL37" s="472"/>
      <c r="AM37" s="1063">
        <v>5</v>
      </c>
      <c r="AN37" s="1064" t="s">
        <v>380</v>
      </c>
      <c r="AO37" s="1067">
        <v>6</v>
      </c>
      <c r="AP37" s="1067">
        <v>45</v>
      </c>
      <c r="AQ37" s="1067">
        <v>45</v>
      </c>
      <c r="AR37" s="481"/>
      <c r="AS37" s="481"/>
      <c r="AT37" s="481"/>
      <c r="AU37" s="481"/>
      <c r="AV37" s="481"/>
      <c r="AW37" s="481"/>
      <c r="AX37" s="497"/>
    </row>
    <row r="38" spans="1:50" ht="12" customHeight="1">
      <c r="A38" s="470" t="str">
        <f t="shared" si="0"/>
        <v/>
      </c>
      <c r="B38" s="470">
        <f t="shared" si="1"/>
        <v>0</v>
      </c>
      <c r="C38" s="1561">
        <v>26</v>
      </c>
      <c r="D38" s="1571"/>
      <c r="E38" s="1571"/>
      <c r="F38" s="1571"/>
      <c r="G38" s="1563"/>
      <c r="H38" s="1562"/>
      <c r="I38" s="1563"/>
      <c r="J38" s="1572"/>
      <c r="K38" s="1565"/>
      <c r="L38" s="1570"/>
      <c r="M38" s="1567"/>
      <c r="N38" s="1567"/>
      <c r="O38" s="1565"/>
      <c r="P38" s="1567"/>
      <c r="Q38" s="1565"/>
      <c r="R38" s="1565"/>
      <c r="S38" s="499"/>
      <c r="T38" s="1568">
        <v>26</v>
      </c>
      <c r="U38" s="1567"/>
      <c r="V38" s="1565"/>
      <c r="W38" s="1565"/>
      <c r="X38" s="478"/>
      <c r="Y38" s="478"/>
      <c r="Z38" s="478"/>
      <c r="AA38" s="478"/>
      <c r="AB38" s="478"/>
      <c r="AC38" s="478"/>
      <c r="AD38" s="478"/>
      <c r="AE38" s="478"/>
      <c r="AF38" s="478"/>
      <c r="AG38" s="478"/>
      <c r="AH38" s="479"/>
      <c r="AI38" s="480"/>
      <c r="AJ38" s="480"/>
      <c r="AK38" s="480"/>
      <c r="AL38" s="472"/>
      <c r="AM38" s="1063">
        <v>5</v>
      </c>
      <c r="AN38" s="1064" t="s">
        <v>410</v>
      </c>
      <c r="AO38" s="1067">
        <v>21</v>
      </c>
      <c r="AP38" s="1067">
        <v>194</v>
      </c>
      <c r="AQ38" s="1067">
        <v>194</v>
      </c>
      <c r="AR38" s="481"/>
      <c r="AS38" s="481"/>
      <c r="AT38" s="481"/>
      <c r="AU38" s="481"/>
      <c r="AV38" s="481"/>
      <c r="AW38" s="481"/>
      <c r="AX38" s="497"/>
    </row>
    <row r="39" spans="1:50" ht="12" customHeight="1">
      <c r="A39" s="470" t="str">
        <f t="shared" si="0"/>
        <v/>
      </c>
      <c r="B39" s="470">
        <f t="shared" si="1"/>
        <v>0</v>
      </c>
      <c r="C39" s="1561">
        <v>27</v>
      </c>
      <c r="D39" s="1571"/>
      <c r="E39" s="1571"/>
      <c r="F39" s="1571"/>
      <c r="G39" s="1563"/>
      <c r="H39" s="1562"/>
      <c r="I39" s="1563"/>
      <c r="J39" s="1572"/>
      <c r="K39" s="1565"/>
      <c r="L39" s="1570"/>
      <c r="M39" s="1567"/>
      <c r="N39" s="1567"/>
      <c r="O39" s="1565"/>
      <c r="P39" s="1567"/>
      <c r="Q39" s="1565"/>
      <c r="R39" s="1565"/>
      <c r="S39" s="499"/>
      <c r="T39" s="1568">
        <v>27</v>
      </c>
      <c r="U39" s="1567"/>
      <c r="V39" s="1565"/>
      <c r="W39" s="1565"/>
      <c r="X39" s="478"/>
      <c r="Y39" s="478"/>
      <c r="Z39" s="478"/>
      <c r="AA39" s="478"/>
      <c r="AB39" s="478"/>
      <c r="AC39" s="478"/>
      <c r="AD39" s="478"/>
      <c r="AE39" s="478"/>
      <c r="AF39" s="478"/>
      <c r="AG39" s="478"/>
      <c r="AH39" s="479"/>
      <c r="AI39" s="480"/>
      <c r="AJ39" s="480"/>
      <c r="AK39" s="480"/>
      <c r="AL39" s="472"/>
      <c r="AM39" s="1063">
        <v>5</v>
      </c>
      <c r="AN39" s="1064" t="s">
        <v>419</v>
      </c>
      <c r="AO39" s="1067">
        <v>7</v>
      </c>
      <c r="AP39" s="1067">
        <v>57</v>
      </c>
      <c r="AQ39" s="1067">
        <v>57</v>
      </c>
      <c r="AR39" s="481"/>
      <c r="AS39" s="481"/>
      <c r="AT39" s="481"/>
      <c r="AU39" s="481"/>
      <c r="AV39" s="481"/>
      <c r="AW39" s="481"/>
      <c r="AX39" s="497"/>
    </row>
    <row r="40" spans="1:50" ht="12" customHeight="1">
      <c r="A40" s="470" t="str">
        <f t="shared" si="0"/>
        <v/>
      </c>
      <c r="B40" s="470">
        <f t="shared" si="1"/>
        <v>0</v>
      </c>
      <c r="C40" s="1561">
        <v>28</v>
      </c>
      <c r="D40" s="1571"/>
      <c r="E40" s="1571"/>
      <c r="F40" s="1571"/>
      <c r="G40" s="1563"/>
      <c r="H40" s="1562"/>
      <c r="I40" s="1563"/>
      <c r="J40" s="1572"/>
      <c r="K40" s="1565"/>
      <c r="L40" s="1570"/>
      <c r="M40" s="1567"/>
      <c r="N40" s="1567"/>
      <c r="O40" s="1565"/>
      <c r="P40" s="1567"/>
      <c r="Q40" s="1565"/>
      <c r="R40" s="1565"/>
      <c r="S40" s="499"/>
      <c r="T40" s="1568">
        <v>28</v>
      </c>
      <c r="U40" s="1567"/>
      <c r="V40" s="1565"/>
      <c r="W40" s="1565"/>
      <c r="X40" s="478"/>
      <c r="Y40" s="478"/>
      <c r="Z40" s="478"/>
      <c r="AA40" s="478"/>
      <c r="AB40" s="478"/>
      <c r="AC40" s="478"/>
      <c r="AD40" s="478"/>
      <c r="AE40" s="478"/>
      <c r="AF40" s="478"/>
      <c r="AG40" s="478"/>
      <c r="AH40" s="479"/>
      <c r="AI40" s="480"/>
      <c r="AJ40" s="480"/>
      <c r="AK40" s="480"/>
      <c r="AL40" s="472"/>
      <c r="AM40" s="1063">
        <v>5</v>
      </c>
      <c r="AN40" s="1064" t="s">
        <v>482</v>
      </c>
      <c r="AO40" s="1067">
        <v>20</v>
      </c>
      <c r="AP40" s="1067">
        <v>126</v>
      </c>
      <c r="AQ40" s="1067">
        <v>126</v>
      </c>
      <c r="AR40" s="481"/>
      <c r="AS40" s="481"/>
      <c r="AT40" s="481"/>
      <c r="AU40" s="481"/>
      <c r="AV40" s="481"/>
      <c r="AW40" s="481"/>
      <c r="AX40" s="497"/>
    </row>
    <row r="41" spans="1:50" ht="11.1" customHeight="1">
      <c r="A41" s="470" t="str">
        <f t="shared" si="0"/>
        <v/>
      </c>
      <c r="B41" s="470">
        <f t="shared" si="1"/>
        <v>0</v>
      </c>
      <c r="C41" s="1561">
        <v>29</v>
      </c>
      <c r="D41" s="1571"/>
      <c r="E41" s="1571"/>
      <c r="F41" s="1571"/>
      <c r="G41" s="1563"/>
      <c r="H41" s="1562"/>
      <c r="I41" s="1563"/>
      <c r="J41" s="1572"/>
      <c r="K41" s="1565"/>
      <c r="L41" s="1570"/>
      <c r="M41" s="1567"/>
      <c r="N41" s="1567"/>
      <c r="O41" s="1565"/>
      <c r="P41" s="1567"/>
      <c r="Q41" s="1565"/>
      <c r="R41" s="1565"/>
      <c r="S41" s="499"/>
      <c r="T41" s="1568">
        <v>29</v>
      </c>
      <c r="U41" s="1567"/>
      <c r="V41" s="1565"/>
      <c r="W41" s="1565"/>
      <c r="X41" s="478"/>
      <c r="Y41" s="478"/>
      <c r="Z41" s="478"/>
      <c r="AA41" s="478"/>
      <c r="AB41" s="478"/>
      <c r="AC41" s="478"/>
      <c r="AD41" s="478"/>
      <c r="AE41" s="478"/>
      <c r="AF41" s="478"/>
      <c r="AG41" s="478"/>
      <c r="AH41" s="479"/>
      <c r="AI41" s="480"/>
      <c r="AJ41" s="480"/>
      <c r="AK41" s="480"/>
      <c r="AL41" s="472"/>
      <c r="AM41" s="1063">
        <v>6</v>
      </c>
      <c r="AN41" s="1064" t="s">
        <v>161</v>
      </c>
      <c r="AO41" s="1067">
        <v>4</v>
      </c>
      <c r="AP41" s="1067">
        <v>56</v>
      </c>
      <c r="AQ41" s="1067">
        <v>56</v>
      </c>
      <c r="AR41" s="481"/>
      <c r="AS41" s="481"/>
      <c r="AT41" s="481"/>
      <c r="AU41" s="481"/>
      <c r="AV41" s="481"/>
      <c r="AW41" s="481"/>
      <c r="AX41" s="497"/>
    </row>
    <row r="42" spans="1:50" ht="11.1" customHeight="1">
      <c r="A42" s="470" t="str">
        <f t="shared" si="0"/>
        <v/>
      </c>
      <c r="B42" s="470">
        <f t="shared" si="1"/>
        <v>0</v>
      </c>
      <c r="C42" s="1561">
        <v>30</v>
      </c>
      <c r="D42" s="1571"/>
      <c r="E42" s="1571"/>
      <c r="F42" s="1571"/>
      <c r="G42" s="1563"/>
      <c r="H42" s="1562"/>
      <c r="I42" s="1563"/>
      <c r="J42" s="1572"/>
      <c r="K42" s="1565"/>
      <c r="L42" s="1570"/>
      <c r="M42" s="1567"/>
      <c r="N42" s="1567"/>
      <c r="O42" s="1565"/>
      <c r="P42" s="1567"/>
      <c r="Q42" s="1565"/>
      <c r="R42" s="1565"/>
      <c r="S42" s="499"/>
      <c r="T42" s="1568">
        <v>30</v>
      </c>
      <c r="U42" s="1567"/>
      <c r="V42" s="1565"/>
      <c r="W42" s="1565"/>
      <c r="X42" s="478"/>
      <c r="Y42" s="478"/>
      <c r="Z42" s="478"/>
      <c r="AA42" s="478"/>
      <c r="AB42" s="478"/>
      <c r="AC42" s="478"/>
      <c r="AD42" s="478"/>
      <c r="AE42" s="478"/>
      <c r="AF42" s="478"/>
      <c r="AG42" s="478"/>
      <c r="AH42" s="479"/>
      <c r="AI42" s="480"/>
      <c r="AJ42" s="480"/>
      <c r="AK42" s="480"/>
      <c r="AL42" s="472"/>
      <c r="AM42" s="1063">
        <v>6</v>
      </c>
      <c r="AN42" s="1064" t="s">
        <v>226</v>
      </c>
      <c r="AO42" s="1067">
        <v>1</v>
      </c>
      <c r="AP42" s="1067">
        <v>3</v>
      </c>
      <c r="AQ42" s="1067">
        <v>3</v>
      </c>
      <c r="AR42" s="481"/>
      <c r="AS42" s="481"/>
      <c r="AT42" s="481"/>
      <c r="AU42" s="481"/>
      <c r="AV42" s="481"/>
      <c r="AW42" s="481"/>
      <c r="AX42" s="497"/>
    </row>
    <row r="43" spans="1:50" ht="11.1" customHeight="1">
      <c r="A43" s="470" t="str">
        <f t="shared" si="0"/>
        <v/>
      </c>
      <c r="B43" s="470">
        <f t="shared" si="1"/>
        <v>0</v>
      </c>
      <c r="C43" s="1561">
        <v>31</v>
      </c>
      <c r="D43" s="1571"/>
      <c r="E43" s="1571"/>
      <c r="F43" s="1571"/>
      <c r="G43" s="1563"/>
      <c r="H43" s="1562"/>
      <c r="I43" s="1563"/>
      <c r="J43" s="1572"/>
      <c r="K43" s="1565"/>
      <c r="L43" s="1570"/>
      <c r="M43" s="1567"/>
      <c r="N43" s="1567"/>
      <c r="O43" s="1565"/>
      <c r="P43" s="1567"/>
      <c r="Q43" s="1565"/>
      <c r="R43" s="1565"/>
      <c r="S43" s="499"/>
      <c r="T43" s="1573" t="s">
        <v>994</v>
      </c>
      <c r="U43" s="2411" t="s">
        <v>995</v>
      </c>
      <c r="V43" s="2411"/>
      <c r="W43" s="2412"/>
      <c r="X43" s="478"/>
      <c r="Y43" s="478"/>
      <c r="Z43" s="478"/>
      <c r="AA43" s="478"/>
      <c r="AB43" s="478"/>
      <c r="AC43" s="478"/>
      <c r="AD43" s="478"/>
      <c r="AE43" s="478"/>
      <c r="AF43" s="478"/>
      <c r="AG43" s="478"/>
      <c r="AH43" s="479"/>
      <c r="AI43" s="480"/>
      <c r="AJ43" s="480"/>
      <c r="AK43" s="480"/>
      <c r="AL43" s="472"/>
      <c r="AM43" s="1063">
        <v>6</v>
      </c>
      <c r="AN43" s="1064" t="s">
        <v>248</v>
      </c>
      <c r="AO43" s="1067">
        <v>2</v>
      </c>
      <c r="AP43" s="1067">
        <v>10</v>
      </c>
      <c r="AQ43" s="1067">
        <v>10</v>
      </c>
      <c r="AR43" s="481"/>
      <c r="AS43" s="481"/>
      <c r="AT43" s="481"/>
      <c r="AU43" s="481"/>
      <c r="AV43" s="481"/>
      <c r="AW43" s="481"/>
      <c r="AX43" s="497"/>
    </row>
    <row r="44" spans="1:50" ht="11.1" customHeight="1">
      <c r="A44" s="470" t="str">
        <f t="shared" si="0"/>
        <v/>
      </c>
      <c r="B44" s="470">
        <f t="shared" si="1"/>
        <v>0</v>
      </c>
      <c r="C44" s="1561">
        <v>32</v>
      </c>
      <c r="D44" s="1571"/>
      <c r="E44" s="1571"/>
      <c r="F44" s="1571"/>
      <c r="G44" s="1563"/>
      <c r="H44" s="1562"/>
      <c r="I44" s="1563"/>
      <c r="J44" s="1572"/>
      <c r="K44" s="1565"/>
      <c r="L44" s="1570"/>
      <c r="M44" s="1567"/>
      <c r="N44" s="1567"/>
      <c r="O44" s="1565"/>
      <c r="P44" s="1567"/>
      <c r="Q44" s="1565"/>
      <c r="R44" s="1565"/>
      <c r="S44" s="499"/>
      <c r="T44" s="527"/>
      <c r="U44" s="2413"/>
      <c r="V44" s="2413"/>
      <c r="W44" s="2414"/>
      <c r="X44" s="478"/>
      <c r="Y44" s="478"/>
      <c r="Z44" s="478"/>
      <c r="AA44" s="478"/>
      <c r="AB44" s="478"/>
      <c r="AC44" s="478"/>
      <c r="AD44" s="478"/>
      <c r="AE44" s="478"/>
      <c r="AF44" s="478"/>
      <c r="AG44" s="478"/>
      <c r="AH44" s="479"/>
      <c r="AI44" s="480"/>
      <c r="AJ44" s="480"/>
      <c r="AK44" s="480"/>
      <c r="AL44" s="472"/>
      <c r="AM44" s="1063">
        <v>6</v>
      </c>
      <c r="AN44" s="1064" t="s">
        <v>263</v>
      </c>
      <c r="AO44" s="1067">
        <v>6</v>
      </c>
      <c r="AP44" s="1067">
        <v>44</v>
      </c>
      <c r="AQ44" s="1067">
        <v>44</v>
      </c>
      <c r="AR44" s="481"/>
      <c r="AS44" s="481"/>
      <c r="AT44" s="481"/>
      <c r="AU44" s="481"/>
      <c r="AV44" s="481"/>
      <c r="AW44" s="481"/>
      <c r="AX44" s="497"/>
    </row>
    <row r="45" spans="1:50" ht="11.1" customHeight="1">
      <c r="A45" s="470" t="str">
        <f t="shared" si="0"/>
        <v/>
      </c>
      <c r="B45" s="470">
        <f t="shared" si="1"/>
        <v>0</v>
      </c>
      <c r="C45" s="1561">
        <v>33</v>
      </c>
      <c r="D45" s="1571"/>
      <c r="E45" s="1571"/>
      <c r="F45" s="1571"/>
      <c r="G45" s="1563"/>
      <c r="H45" s="1562"/>
      <c r="I45" s="1563"/>
      <c r="J45" s="1572"/>
      <c r="K45" s="1565"/>
      <c r="L45" s="1570"/>
      <c r="M45" s="1567"/>
      <c r="N45" s="1567"/>
      <c r="O45" s="1565"/>
      <c r="P45" s="1567"/>
      <c r="Q45" s="1565"/>
      <c r="R45" s="1565"/>
      <c r="S45" s="499"/>
      <c r="T45" s="527"/>
      <c r="U45" s="2413"/>
      <c r="V45" s="2413"/>
      <c r="W45" s="2414"/>
      <c r="X45" s="478"/>
      <c r="Y45" s="478"/>
      <c r="Z45" s="478"/>
      <c r="AA45" s="478"/>
      <c r="AB45" s="478"/>
      <c r="AC45" s="478"/>
      <c r="AD45" s="478"/>
      <c r="AE45" s="478"/>
      <c r="AF45" s="478"/>
      <c r="AG45" s="478"/>
      <c r="AH45" s="479"/>
      <c r="AI45" s="480"/>
      <c r="AJ45" s="480"/>
      <c r="AK45" s="480"/>
      <c r="AL45" s="472"/>
      <c r="AM45" s="1063">
        <v>6</v>
      </c>
      <c r="AN45" s="1064" t="s">
        <v>320</v>
      </c>
      <c r="AO45" s="1067">
        <v>1</v>
      </c>
      <c r="AP45" s="1067">
        <v>9</v>
      </c>
      <c r="AQ45" s="1067">
        <v>9</v>
      </c>
      <c r="AR45" s="481"/>
      <c r="AS45" s="481"/>
      <c r="AT45" s="481"/>
      <c r="AU45" s="481"/>
      <c r="AV45" s="481"/>
      <c r="AW45" s="481"/>
      <c r="AX45" s="497"/>
    </row>
    <row r="46" spans="1:50" ht="11.1" customHeight="1">
      <c r="A46" s="470" t="str">
        <f t="shared" si="0"/>
        <v/>
      </c>
      <c r="B46" s="470">
        <f t="shared" si="1"/>
        <v>0</v>
      </c>
      <c r="C46" s="1561">
        <v>34</v>
      </c>
      <c r="D46" s="1571"/>
      <c r="E46" s="1571"/>
      <c r="F46" s="1571"/>
      <c r="G46" s="1563"/>
      <c r="H46" s="1562"/>
      <c r="I46" s="1563"/>
      <c r="J46" s="1572"/>
      <c r="K46" s="1565"/>
      <c r="L46" s="1570"/>
      <c r="M46" s="1567"/>
      <c r="N46" s="1567"/>
      <c r="O46" s="1565"/>
      <c r="P46" s="1567"/>
      <c r="Q46" s="1565"/>
      <c r="R46" s="1565"/>
      <c r="S46" s="499"/>
      <c r="T46" s="528"/>
      <c r="U46" s="2413"/>
      <c r="V46" s="2413"/>
      <c r="W46" s="2414"/>
      <c r="X46" s="478"/>
      <c r="Y46" s="478"/>
      <c r="Z46" s="478"/>
      <c r="AA46" s="478"/>
      <c r="AB46" s="478"/>
      <c r="AC46" s="478"/>
      <c r="AD46" s="478"/>
      <c r="AE46" s="478"/>
      <c r="AF46" s="478"/>
      <c r="AG46" s="478"/>
      <c r="AH46" s="479"/>
      <c r="AI46" s="480"/>
      <c r="AJ46" s="480"/>
      <c r="AK46" s="480"/>
      <c r="AL46" s="472"/>
      <c r="AM46" s="1063">
        <v>6</v>
      </c>
      <c r="AN46" s="1064" t="s">
        <v>376</v>
      </c>
      <c r="AO46" s="1067">
        <v>3</v>
      </c>
      <c r="AP46" s="1067">
        <v>20</v>
      </c>
      <c r="AQ46" s="1067">
        <v>20</v>
      </c>
      <c r="AR46" s="481"/>
      <c r="AS46" s="481"/>
      <c r="AT46" s="481"/>
      <c r="AU46" s="481"/>
      <c r="AV46" s="481"/>
      <c r="AW46" s="481"/>
      <c r="AX46" s="497"/>
    </row>
    <row r="47" spans="1:50" ht="11.1" customHeight="1">
      <c r="A47" s="470" t="str">
        <f t="shared" si="0"/>
        <v/>
      </c>
      <c r="B47" s="470">
        <f t="shared" si="1"/>
        <v>0</v>
      </c>
      <c r="C47" s="1561">
        <v>35</v>
      </c>
      <c r="D47" s="1571"/>
      <c r="E47" s="1571"/>
      <c r="F47" s="1571"/>
      <c r="G47" s="1563"/>
      <c r="H47" s="1562"/>
      <c r="I47" s="1563"/>
      <c r="J47" s="1572"/>
      <c r="K47" s="1565"/>
      <c r="L47" s="1570"/>
      <c r="M47" s="1567"/>
      <c r="N47" s="1567"/>
      <c r="O47" s="1565"/>
      <c r="P47" s="1567"/>
      <c r="Q47" s="1565"/>
      <c r="R47" s="1565"/>
      <c r="S47" s="499"/>
      <c r="T47" s="529" t="s">
        <v>996</v>
      </c>
      <c r="U47" s="2413" t="s">
        <v>997</v>
      </c>
      <c r="V47" s="2413"/>
      <c r="W47" s="2414"/>
      <c r="X47" s="478"/>
      <c r="Y47" s="478"/>
      <c r="Z47" s="478"/>
      <c r="AA47" s="478"/>
      <c r="AB47" s="478"/>
      <c r="AC47" s="478"/>
      <c r="AD47" s="478"/>
      <c r="AE47" s="478"/>
      <c r="AF47" s="478"/>
      <c r="AG47" s="478"/>
      <c r="AH47" s="479"/>
      <c r="AI47" s="480"/>
      <c r="AJ47" s="480"/>
      <c r="AK47" s="480"/>
      <c r="AL47" s="472"/>
      <c r="AM47" s="1063">
        <v>6</v>
      </c>
      <c r="AN47" s="1064" t="s">
        <v>383</v>
      </c>
      <c r="AO47" s="1067">
        <v>4</v>
      </c>
      <c r="AP47" s="1067">
        <v>96</v>
      </c>
      <c r="AQ47" s="1067">
        <v>96</v>
      </c>
      <c r="AR47" s="481"/>
      <c r="AS47" s="481"/>
      <c r="AT47" s="481"/>
      <c r="AU47" s="481"/>
      <c r="AV47" s="481"/>
      <c r="AW47" s="481"/>
      <c r="AX47" s="497"/>
    </row>
    <row r="48" spans="1:50" ht="12" customHeight="1">
      <c r="A48" s="470" t="str">
        <f t="shared" si="0"/>
        <v/>
      </c>
      <c r="B48" s="470">
        <f t="shared" si="1"/>
        <v>0</v>
      </c>
      <c r="C48" s="1561">
        <v>36</v>
      </c>
      <c r="D48" s="1571"/>
      <c r="E48" s="1571"/>
      <c r="F48" s="1571"/>
      <c r="G48" s="1563"/>
      <c r="H48" s="1562"/>
      <c r="I48" s="1563"/>
      <c r="J48" s="1572"/>
      <c r="K48" s="1565"/>
      <c r="L48" s="1570"/>
      <c r="M48" s="1567"/>
      <c r="N48" s="1567"/>
      <c r="O48" s="1565"/>
      <c r="P48" s="1567"/>
      <c r="Q48" s="1565"/>
      <c r="R48" s="1565"/>
      <c r="S48" s="499"/>
      <c r="T48" s="530"/>
      <c r="U48" s="2413"/>
      <c r="V48" s="2413"/>
      <c r="W48" s="2414"/>
      <c r="X48" s="478"/>
      <c r="Y48" s="478"/>
      <c r="Z48" s="478"/>
      <c r="AA48" s="478"/>
      <c r="AB48" s="478"/>
      <c r="AC48" s="478"/>
      <c r="AD48" s="478"/>
      <c r="AE48" s="478"/>
      <c r="AF48" s="478"/>
      <c r="AG48" s="478"/>
      <c r="AH48" s="479"/>
      <c r="AI48" s="480"/>
      <c r="AJ48" s="480"/>
      <c r="AK48" s="480"/>
      <c r="AL48" s="472"/>
      <c r="AM48" s="1063">
        <v>6</v>
      </c>
      <c r="AN48" s="1064" t="s">
        <v>391</v>
      </c>
      <c r="AO48" s="1067">
        <v>9</v>
      </c>
      <c r="AP48" s="1067">
        <v>95</v>
      </c>
      <c r="AQ48" s="1067">
        <v>95</v>
      </c>
      <c r="AR48" s="481"/>
      <c r="AS48" s="481"/>
      <c r="AT48" s="481"/>
      <c r="AU48" s="481"/>
      <c r="AV48" s="481"/>
      <c r="AW48" s="481"/>
      <c r="AX48" s="497"/>
    </row>
    <row r="49" spans="1:50" ht="12" customHeight="1">
      <c r="A49" s="470" t="str">
        <f t="shared" si="0"/>
        <v/>
      </c>
      <c r="B49" s="470">
        <f t="shared" si="1"/>
        <v>0</v>
      </c>
      <c r="C49" s="1561">
        <v>37</v>
      </c>
      <c r="D49" s="1571"/>
      <c r="E49" s="1571"/>
      <c r="F49" s="1571"/>
      <c r="G49" s="1563"/>
      <c r="H49" s="1562"/>
      <c r="I49" s="1563"/>
      <c r="J49" s="1572"/>
      <c r="K49" s="1565"/>
      <c r="L49" s="1570"/>
      <c r="M49" s="1567"/>
      <c r="N49" s="1567"/>
      <c r="O49" s="1565"/>
      <c r="P49" s="1567"/>
      <c r="Q49" s="1565"/>
      <c r="R49" s="1565"/>
      <c r="S49" s="499"/>
      <c r="T49" s="527"/>
      <c r="U49" s="2413"/>
      <c r="V49" s="2413"/>
      <c r="W49" s="2414"/>
      <c r="X49" s="478"/>
      <c r="Y49" s="478"/>
      <c r="Z49" s="478"/>
      <c r="AA49" s="478"/>
      <c r="AB49" s="478"/>
      <c r="AC49" s="478"/>
      <c r="AD49" s="478"/>
      <c r="AE49" s="478"/>
      <c r="AF49" s="478"/>
      <c r="AG49" s="478"/>
      <c r="AH49" s="479"/>
      <c r="AI49" s="480"/>
      <c r="AJ49" s="480"/>
      <c r="AK49" s="480"/>
      <c r="AL49" s="472"/>
      <c r="AM49" s="1063">
        <v>6</v>
      </c>
      <c r="AN49" s="1064" t="s">
        <v>421</v>
      </c>
      <c r="AO49" s="1067">
        <v>6</v>
      </c>
      <c r="AP49" s="1067">
        <v>49</v>
      </c>
      <c r="AQ49" s="1067">
        <v>49</v>
      </c>
      <c r="AR49" s="481"/>
      <c r="AS49" s="481"/>
      <c r="AT49" s="481"/>
      <c r="AU49" s="481"/>
      <c r="AV49" s="481"/>
      <c r="AW49" s="481"/>
      <c r="AX49" s="497"/>
    </row>
    <row r="50" spans="1:50" ht="12" customHeight="1">
      <c r="A50" s="470" t="str">
        <f t="shared" si="0"/>
        <v/>
      </c>
      <c r="B50" s="470">
        <f t="shared" si="1"/>
        <v>0</v>
      </c>
      <c r="C50" s="1561">
        <v>38</v>
      </c>
      <c r="D50" s="1571"/>
      <c r="E50" s="1571"/>
      <c r="F50" s="1571"/>
      <c r="G50" s="1563"/>
      <c r="H50" s="1562"/>
      <c r="I50" s="1563"/>
      <c r="J50" s="1572"/>
      <c r="K50" s="1565"/>
      <c r="L50" s="1570"/>
      <c r="M50" s="1567"/>
      <c r="N50" s="1567"/>
      <c r="O50" s="1565"/>
      <c r="P50" s="1567"/>
      <c r="Q50" s="1565"/>
      <c r="R50" s="1565"/>
      <c r="S50" s="499"/>
      <c r="T50" s="533"/>
      <c r="U50" s="2413"/>
      <c r="V50" s="2413"/>
      <c r="W50" s="2414"/>
      <c r="X50" s="478"/>
      <c r="Y50" s="478"/>
      <c r="Z50" s="478"/>
      <c r="AA50" s="478"/>
      <c r="AB50" s="478"/>
      <c r="AC50" s="478"/>
      <c r="AD50" s="478"/>
      <c r="AE50" s="478"/>
      <c r="AF50" s="478"/>
      <c r="AG50" s="478"/>
      <c r="AH50" s="479"/>
      <c r="AI50" s="480"/>
      <c r="AJ50" s="480"/>
      <c r="AK50" s="480"/>
      <c r="AL50" s="472"/>
      <c r="AM50" s="1063">
        <v>6</v>
      </c>
      <c r="AN50" s="1064" t="s">
        <v>443</v>
      </c>
      <c r="AO50" s="1067">
        <v>2</v>
      </c>
      <c r="AP50" s="1067">
        <v>29</v>
      </c>
      <c r="AQ50" s="1067">
        <v>29</v>
      </c>
      <c r="AR50" s="481"/>
      <c r="AS50" s="481"/>
      <c r="AT50" s="481"/>
      <c r="AU50" s="481"/>
      <c r="AV50" s="481"/>
      <c r="AW50" s="481"/>
      <c r="AX50" s="497"/>
    </row>
    <row r="51" spans="1:50" ht="12" customHeight="1">
      <c r="A51" s="470" t="str">
        <f t="shared" si="0"/>
        <v/>
      </c>
      <c r="B51" s="470">
        <f t="shared" si="1"/>
        <v>0</v>
      </c>
      <c r="C51" s="1561">
        <v>39</v>
      </c>
      <c r="D51" s="1571"/>
      <c r="E51" s="1571"/>
      <c r="F51" s="1571"/>
      <c r="G51" s="1563"/>
      <c r="H51" s="1562"/>
      <c r="I51" s="1563"/>
      <c r="J51" s="1572"/>
      <c r="K51" s="1565"/>
      <c r="L51" s="1570"/>
      <c r="M51" s="1567"/>
      <c r="N51" s="1567"/>
      <c r="O51" s="1565"/>
      <c r="P51" s="1567"/>
      <c r="Q51" s="1565"/>
      <c r="R51" s="1565"/>
      <c r="S51" s="499"/>
      <c r="T51" s="527"/>
      <c r="U51" s="2413"/>
      <c r="V51" s="2413"/>
      <c r="W51" s="2414"/>
      <c r="X51" s="478"/>
      <c r="Y51" s="478"/>
      <c r="Z51" s="478"/>
      <c r="AA51" s="478"/>
      <c r="AB51" s="478"/>
      <c r="AC51" s="478"/>
      <c r="AD51" s="478"/>
      <c r="AE51" s="478"/>
      <c r="AF51" s="478"/>
      <c r="AG51" s="478"/>
      <c r="AH51" s="479"/>
      <c r="AI51" s="480"/>
      <c r="AJ51" s="480"/>
      <c r="AK51" s="480"/>
      <c r="AL51" s="472"/>
      <c r="AM51" s="1063">
        <v>6</v>
      </c>
      <c r="AN51" s="1064" t="s">
        <v>446</v>
      </c>
      <c r="AO51" s="1067">
        <v>9</v>
      </c>
      <c r="AP51" s="1067">
        <v>64</v>
      </c>
      <c r="AQ51" s="1067">
        <v>64</v>
      </c>
      <c r="AR51" s="481"/>
      <c r="AS51" s="481"/>
      <c r="AT51" s="481"/>
      <c r="AU51" s="481"/>
      <c r="AV51" s="481"/>
      <c r="AW51" s="481"/>
      <c r="AX51" s="497"/>
    </row>
    <row r="52" spans="1:50" ht="12" customHeight="1">
      <c r="A52" s="470" t="str">
        <f t="shared" si="0"/>
        <v/>
      </c>
      <c r="B52" s="470">
        <f t="shared" si="1"/>
        <v>0</v>
      </c>
      <c r="C52" s="1561">
        <v>40</v>
      </c>
      <c r="D52" s="1571"/>
      <c r="E52" s="1571"/>
      <c r="F52" s="1571"/>
      <c r="G52" s="1563"/>
      <c r="H52" s="1562"/>
      <c r="I52" s="1563"/>
      <c r="J52" s="1572"/>
      <c r="K52" s="1565"/>
      <c r="L52" s="1570"/>
      <c r="M52" s="1567"/>
      <c r="N52" s="1567"/>
      <c r="O52" s="1565"/>
      <c r="P52" s="1567"/>
      <c r="Q52" s="1565"/>
      <c r="R52" s="1565"/>
      <c r="S52" s="499"/>
      <c r="T52" s="527"/>
      <c r="U52" s="2413"/>
      <c r="V52" s="2413"/>
      <c r="W52" s="2414"/>
      <c r="X52" s="478"/>
      <c r="Y52" s="478"/>
      <c r="Z52" s="478"/>
      <c r="AA52" s="478"/>
      <c r="AB52" s="478"/>
      <c r="AC52" s="478"/>
      <c r="AD52" s="478"/>
      <c r="AE52" s="478"/>
      <c r="AF52" s="478"/>
      <c r="AG52" s="478"/>
      <c r="AH52" s="479"/>
      <c r="AI52" s="480"/>
      <c r="AJ52" s="480"/>
      <c r="AK52" s="480"/>
      <c r="AL52" s="472"/>
      <c r="AM52" s="1063">
        <v>7</v>
      </c>
      <c r="AN52" s="1064" t="s">
        <v>75</v>
      </c>
      <c r="AO52" s="1067">
        <v>4</v>
      </c>
      <c r="AP52" s="1067">
        <v>37</v>
      </c>
      <c r="AQ52" s="1067">
        <v>37</v>
      </c>
      <c r="AR52" s="481"/>
      <c r="AS52" s="481"/>
      <c r="AT52" s="481"/>
      <c r="AU52" s="481"/>
      <c r="AV52" s="481"/>
      <c r="AW52" s="481"/>
      <c r="AX52" s="497"/>
    </row>
    <row r="53" spans="1:50" ht="12" customHeight="1">
      <c r="A53" s="470" t="str">
        <f t="shared" si="0"/>
        <v/>
      </c>
      <c r="B53" s="470">
        <f t="shared" si="1"/>
        <v>0</v>
      </c>
      <c r="C53" s="1561">
        <v>41</v>
      </c>
      <c r="D53" s="1571"/>
      <c r="E53" s="1571"/>
      <c r="F53" s="1571"/>
      <c r="G53" s="1563"/>
      <c r="H53" s="1562"/>
      <c r="I53" s="1563"/>
      <c r="J53" s="1572"/>
      <c r="K53" s="1565"/>
      <c r="L53" s="1570"/>
      <c r="M53" s="1567"/>
      <c r="N53" s="1567"/>
      <c r="O53" s="1565"/>
      <c r="P53" s="1567"/>
      <c r="Q53" s="1565"/>
      <c r="R53" s="1565"/>
      <c r="S53" s="499"/>
      <c r="T53" s="528"/>
      <c r="U53" s="2413"/>
      <c r="V53" s="2413"/>
      <c r="W53" s="2414"/>
      <c r="X53" s="478"/>
      <c r="Y53" s="478"/>
      <c r="Z53" s="478"/>
      <c r="AA53" s="478"/>
      <c r="AB53" s="478"/>
      <c r="AC53" s="478"/>
      <c r="AD53" s="478"/>
      <c r="AE53" s="478"/>
      <c r="AF53" s="478"/>
      <c r="AG53" s="478"/>
      <c r="AH53" s="479"/>
      <c r="AI53" s="480"/>
      <c r="AJ53" s="480"/>
      <c r="AK53" s="480"/>
      <c r="AL53" s="472"/>
      <c r="AM53" s="1063">
        <v>7</v>
      </c>
      <c r="AN53" s="1064" t="s">
        <v>105</v>
      </c>
      <c r="AO53" s="1067">
        <v>4</v>
      </c>
      <c r="AP53" s="1067">
        <v>33</v>
      </c>
      <c r="AQ53" s="1067">
        <v>33</v>
      </c>
      <c r="AR53" s="481"/>
      <c r="AS53" s="481"/>
      <c r="AT53" s="481"/>
      <c r="AU53" s="481"/>
      <c r="AV53" s="481"/>
      <c r="AW53" s="481"/>
      <c r="AX53" s="497"/>
    </row>
    <row r="54" spans="1:50" ht="12" customHeight="1">
      <c r="A54" s="470" t="str">
        <f t="shared" si="0"/>
        <v/>
      </c>
      <c r="B54" s="470">
        <f t="shared" si="1"/>
        <v>0</v>
      </c>
      <c r="C54" s="1561">
        <v>42</v>
      </c>
      <c r="D54" s="1571"/>
      <c r="E54" s="1571"/>
      <c r="F54" s="1571"/>
      <c r="G54" s="1563"/>
      <c r="H54" s="1562"/>
      <c r="I54" s="1563"/>
      <c r="J54" s="1572"/>
      <c r="K54" s="1565"/>
      <c r="L54" s="1570"/>
      <c r="M54" s="1567"/>
      <c r="N54" s="1567"/>
      <c r="O54" s="1565"/>
      <c r="P54" s="1567"/>
      <c r="Q54" s="1565"/>
      <c r="R54" s="1565"/>
      <c r="S54" s="499"/>
      <c r="T54" s="534"/>
      <c r="U54" s="2413"/>
      <c r="V54" s="2413"/>
      <c r="W54" s="2414"/>
      <c r="X54" s="478"/>
      <c r="Y54" s="478"/>
      <c r="Z54" s="478"/>
      <c r="AA54" s="478"/>
      <c r="AB54" s="478"/>
      <c r="AC54" s="478"/>
      <c r="AD54" s="478"/>
      <c r="AE54" s="478"/>
      <c r="AF54" s="478"/>
      <c r="AG54" s="478"/>
      <c r="AH54" s="479"/>
      <c r="AI54" s="480"/>
      <c r="AJ54" s="480"/>
      <c r="AK54" s="480"/>
      <c r="AL54" s="472"/>
      <c r="AM54" s="1063">
        <v>7</v>
      </c>
      <c r="AN54" s="1064" t="s">
        <v>135</v>
      </c>
      <c r="AO54" s="1067">
        <v>11</v>
      </c>
      <c r="AP54" s="1067">
        <v>128</v>
      </c>
      <c r="AQ54" s="1067">
        <v>128</v>
      </c>
      <c r="AR54" s="481"/>
      <c r="AS54" s="481"/>
      <c r="AT54" s="481"/>
      <c r="AU54" s="481"/>
      <c r="AV54" s="481"/>
      <c r="AW54" s="481"/>
      <c r="AX54" s="497"/>
    </row>
    <row r="55" spans="1:50" ht="12" customHeight="1">
      <c r="A55" s="470" t="str">
        <f t="shared" si="0"/>
        <v/>
      </c>
      <c r="B55" s="470">
        <f t="shared" si="1"/>
        <v>0</v>
      </c>
      <c r="C55" s="1561">
        <v>43</v>
      </c>
      <c r="D55" s="1571"/>
      <c r="E55" s="1571"/>
      <c r="F55" s="1571"/>
      <c r="G55" s="1563"/>
      <c r="H55" s="1562"/>
      <c r="I55" s="1563"/>
      <c r="J55" s="1572"/>
      <c r="K55" s="1565"/>
      <c r="L55" s="1570"/>
      <c r="M55" s="1567"/>
      <c r="N55" s="1567"/>
      <c r="O55" s="1565"/>
      <c r="P55" s="1567"/>
      <c r="Q55" s="1565"/>
      <c r="R55" s="1565"/>
      <c r="S55" s="499"/>
      <c r="T55" s="527"/>
      <c r="U55" s="2413"/>
      <c r="V55" s="2413"/>
      <c r="W55" s="2414"/>
      <c r="X55" s="478"/>
      <c r="Y55" s="478"/>
      <c r="Z55" s="478"/>
      <c r="AA55" s="478"/>
      <c r="AB55" s="478"/>
      <c r="AC55" s="478"/>
      <c r="AD55" s="478"/>
      <c r="AE55" s="478"/>
      <c r="AF55" s="478"/>
      <c r="AG55" s="478"/>
      <c r="AH55" s="479"/>
      <c r="AI55" s="480"/>
      <c r="AJ55" s="480"/>
      <c r="AK55" s="480"/>
      <c r="AL55" s="472"/>
      <c r="AM55" s="1063">
        <v>7</v>
      </c>
      <c r="AN55" s="1064" t="s">
        <v>214</v>
      </c>
      <c r="AO55" s="1067">
        <v>1</v>
      </c>
      <c r="AP55" s="1067">
        <v>8</v>
      </c>
      <c r="AQ55" s="1067">
        <v>8</v>
      </c>
      <c r="AR55" s="481"/>
      <c r="AS55" s="481"/>
      <c r="AT55" s="481"/>
      <c r="AU55" s="481"/>
      <c r="AV55" s="481"/>
      <c r="AW55" s="481"/>
      <c r="AX55" s="497"/>
    </row>
    <row r="56" spans="1:50" ht="12" customHeight="1">
      <c r="A56" s="470" t="str">
        <f t="shared" si="0"/>
        <v/>
      </c>
      <c r="B56" s="470">
        <f t="shared" si="1"/>
        <v>0</v>
      </c>
      <c r="C56" s="1561">
        <v>44</v>
      </c>
      <c r="D56" s="1571"/>
      <c r="E56" s="1571"/>
      <c r="F56" s="1571"/>
      <c r="G56" s="1563"/>
      <c r="H56" s="1562"/>
      <c r="I56" s="1563"/>
      <c r="J56" s="1572"/>
      <c r="K56" s="1565"/>
      <c r="L56" s="1570"/>
      <c r="M56" s="1567"/>
      <c r="N56" s="1567"/>
      <c r="O56" s="1565"/>
      <c r="P56" s="1567"/>
      <c r="Q56" s="1565"/>
      <c r="R56" s="1565"/>
      <c r="S56" s="499"/>
      <c r="T56" s="535"/>
      <c r="U56" s="2446"/>
      <c r="V56" s="2446"/>
      <c r="W56" s="2447"/>
      <c r="X56" s="478"/>
      <c r="Y56" s="478"/>
      <c r="Z56" s="478"/>
      <c r="AA56" s="478"/>
      <c r="AB56" s="478"/>
      <c r="AC56" s="478"/>
      <c r="AD56" s="478"/>
      <c r="AE56" s="478"/>
      <c r="AF56" s="478"/>
      <c r="AG56" s="478"/>
      <c r="AH56" s="479"/>
      <c r="AI56" s="480"/>
      <c r="AJ56" s="480"/>
      <c r="AK56" s="480"/>
      <c r="AL56" s="472"/>
      <c r="AM56" s="1063">
        <v>7</v>
      </c>
      <c r="AN56" s="1064" t="s">
        <v>229</v>
      </c>
      <c r="AO56" s="1067">
        <v>4</v>
      </c>
      <c r="AP56" s="1067">
        <v>32</v>
      </c>
      <c r="AQ56" s="1067">
        <v>32</v>
      </c>
      <c r="AR56" s="481"/>
      <c r="AS56" s="481"/>
      <c r="AT56" s="481"/>
      <c r="AU56" s="481"/>
      <c r="AV56" s="481"/>
      <c r="AW56" s="481"/>
      <c r="AX56" s="497"/>
    </row>
    <row r="57" spans="1:50" ht="12" customHeight="1">
      <c r="A57" s="470" t="str">
        <f t="shared" si="0"/>
        <v/>
      </c>
      <c r="B57" s="470">
        <f t="shared" si="1"/>
        <v>0</v>
      </c>
      <c r="C57" s="1561">
        <v>45</v>
      </c>
      <c r="D57" s="1571"/>
      <c r="E57" s="1571"/>
      <c r="F57" s="1571"/>
      <c r="G57" s="1563"/>
      <c r="H57" s="1562"/>
      <c r="I57" s="1563"/>
      <c r="J57" s="1572"/>
      <c r="K57" s="1565"/>
      <c r="L57" s="1570"/>
      <c r="M57" s="1567"/>
      <c r="N57" s="1567"/>
      <c r="O57" s="1565"/>
      <c r="P57" s="1567"/>
      <c r="Q57" s="1565"/>
      <c r="R57" s="1565"/>
      <c r="S57" s="499"/>
      <c r="T57" s="536"/>
      <c r="U57" s="537"/>
      <c r="V57" s="537"/>
      <c r="W57" s="537"/>
      <c r="X57" s="478"/>
      <c r="Y57" s="478"/>
      <c r="Z57" s="478"/>
      <c r="AA57" s="478"/>
      <c r="AB57" s="478"/>
      <c r="AC57" s="478"/>
      <c r="AD57" s="478"/>
      <c r="AE57" s="478"/>
      <c r="AF57" s="478"/>
      <c r="AG57" s="478"/>
      <c r="AH57" s="479"/>
      <c r="AI57" s="480"/>
      <c r="AJ57" s="480"/>
      <c r="AK57" s="480"/>
      <c r="AL57" s="472"/>
      <c r="AM57" s="1063">
        <v>7</v>
      </c>
      <c r="AN57" s="1064" t="s">
        <v>260</v>
      </c>
      <c r="AO57" s="1067">
        <v>7</v>
      </c>
      <c r="AP57" s="1067">
        <v>66</v>
      </c>
      <c r="AQ57" s="1067">
        <v>66</v>
      </c>
      <c r="AR57" s="481"/>
      <c r="AS57" s="481"/>
      <c r="AT57" s="481"/>
      <c r="AU57" s="481"/>
      <c r="AV57" s="481"/>
      <c r="AW57" s="481"/>
      <c r="AX57" s="497"/>
    </row>
    <row r="58" spans="1:50" ht="12" customHeight="1">
      <c r="A58" s="470" t="str">
        <f t="shared" si="0"/>
        <v/>
      </c>
      <c r="B58" s="470">
        <f t="shared" si="1"/>
        <v>0</v>
      </c>
      <c r="C58" s="1561">
        <v>46</v>
      </c>
      <c r="D58" s="1571"/>
      <c r="E58" s="1571"/>
      <c r="F58" s="1571"/>
      <c r="G58" s="1563"/>
      <c r="H58" s="1562"/>
      <c r="I58" s="1563"/>
      <c r="J58" s="1572"/>
      <c r="K58" s="1565"/>
      <c r="L58" s="1570"/>
      <c r="M58" s="1567"/>
      <c r="N58" s="1567"/>
      <c r="O58" s="1565"/>
      <c r="P58" s="1567"/>
      <c r="Q58" s="1565"/>
      <c r="R58" s="1565"/>
      <c r="S58" s="499"/>
      <c r="T58" s="536"/>
      <c r="U58" s="537"/>
      <c r="V58" s="537"/>
      <c r="W58" s="537"/>
      <c r="X58" s="478"/>
      <c r="Y58" s="478"/>
      <c r="Z58" s="478"/>
      <c r="AA58" s="478"/>
      <c r="AB58" s="478"/>
      <c r="AC58" s="478"/>
      <c r="AD58" s="478"/>
      <c r="AE58" s="478"/>
      <c r="AF58" s="478"/>
      <c r="AG58" s="478"/>
      <c r="AH58" s="479"/>
      <c r="AI58" s="480"/>
      <c r="AJ58" s="480"/>
      <c r="AK58" s="480"/>
      <c r="AL58" s="472"/>
      <c r="AM58" s="1063">
        <v>7</v>
      </c>
      <c r="AN58" s="1064" t="s">
        <v>301</v>
      </c>
      <c r="AO58" s="1067">
        <v>3</v>
      </c>
      <c r="AP58" s="1067">
        <v>54</v>
      </c>
      <c r="AQ58" s="1067">
        <v>54</v>
      </c>
      <c r="AR58" s="481"/>
      <c r="AS58" s="481"/>
      <c r="AT58" s="481"/>
      <c r="AU58" s="481"/>
      <c r="AV58" s="481"/>
      <c r="AW58" s="481"/>
      <c r="AX58" s="497"/>
    </row>
    <row r="59" spans="1:50" ht="12" customHeight="1">
      <c r="A59" s="470" t="str">
        <f t="shared" si="0"/>
        <v/>
      </c>
      <c r="B59" s="470">
        <f t="shared" si="1"/>
        <v>0</v>
      </c>
      <c r="C59" s="1561">
        <v>47</v>
      </c>
      <c r="D59" s="1571"/>
      <c r="E59" s="1571"/>
      <c r="F59" s="1571"/>
      <c r="G59" s="1563"/>
      <c r="H59" s="1562"/>
      <c r="I59" s="1563"/>
      <c r="J59" s="1572"/>
      <c r="K59" s="1565"/>
      <c r="L59" s="1570"/>
      <c r="M59" s="1567"/>
      <c r="N59" s="1567"/>
      <c r="O59" s="1565"/>
      <c r="P59" s="1567"/>
      <c r="Q59" s="1565"/>
      <c r="R59" s="1565"/>
      <c r="S59" s="499"/>
      <c r="T59" s="536"/>
      <c r="U59" s="537"/>
      <c r="V59" s="537"/>
      <c r="W59" s="537"/>
      <c r="X59" s="478"/>
      <c r="Y59" s="478"/>
      <c r="Z59" s="478"/>
      <c r="AA59" s="478"/>
      <c r="AB59" s="478"/>
      <c r="AC59" s="478"/>
      <c r="AD59" s="478"/>
      <c r="AE59" s="478"/>
      <c r="AF59" s="478"/>
      <c r="AG59" s="478"/>
      <c r="AH59" s="479"/>
      <c r="AI59" s="480"/>
      <c r="AJ59" s="480"/>
      <c r="AK59" s="480"/>
      <c r="AL59" s="472"/>
      <c r="AM59" s="1063">
        <v>7</v>
      </c>
      <c r="AN59" s="1064" t="s">
        <v>394</v>
      </c>
      <c r="AO59" s="1067">
        <v>3</v>
      </c>
      <c r="AP59" s="1067">
        <v>26</v>
      </c>
      <c r="AQ59" s="1067">
        <v>26</v>
      </c>
      <c r="AR59" s="481"/>
      <c r="AS59" s="481"/>
      <c r="AT59" s="481"/>
      <c r="AU59" s="481"/>
      <c r="AV59" s="481"/>
      <c r="AW59" s="481"/>
      <c r="AX59" s="497"/>
    </row>
    <row r="60" spans="1:50" ht="12" customHeight="1">
      <c r="A60" s="470" t="str">
        <f t="shared" si="0"/>
        <v/>
      </c>
      <c r="B60" s="470">
        <f t="shared" si="1"/>
        <v>0</v>
      </c>
      <c r="C60" s="1561">
        <v>48</v>
      </c>
      <c r="D60" s="1571"/>
      <c r="E60" s="1571"/>
      <c r="F60" s="1571"/>
      <c r="G60" s="1563"/>
      <c r="H60" s="1562"/>
      <c r="I60" s="1563"/>
      <c r="J60" s="1572"/>
      <c r="K60" s="1565"/>
      <c r="L60" s="1570"/>
      <c r="M60" s="1567"/>
      <c r="N60" s="1567"/>
      <c r="O60" s="1565"/>
      <c r="P60" s="1567"/>
      <c r="Q60" s="1565"/>
      <c r="R60" s="1565"/>
      <c r="S60" s="499"/>
      <c r="T60" s="536"/>
      <c r="U60" s="537"/>
      <c r="V60" s="537"/>
      <c r="W60" s="537"/>
      <c r="X60" s="478"/>
      <c r="Y60" s="478"/>
      <c r="Z60" s="478"/>
      <c r="AA60" s="478"/>
      <c r="AB60" s="478"/>
      <c r="AC60" s="478"/>
      <c r="AD60" s="478"/>
      <c r="AE60" s="478"/>
      <c r="AF60" s="478"/>
      <c r="AG60" s="478"/>
      <c r="AH60" s="479"/>
      <c r="AI60" s="480"/>
      <c r="AJ60" s="480"/>
      <c r="AK60" s="480"/>
      <c r="AL60" s="472"/>
      <c r="AM60" s="1063">
        <v>7</v>
      </c>
      <c r="AN60" s="1064" t="s">
        <v>407</v>
      </c>
      <c r="AO60" s="1067">
        <v>4</v>
      </c>
      <c r="AP60" s="1067">
        <v>39</v>
      </c>
      <c r="AQ60" s="1067">
        <v>39</v>
      </c>
      <c r="AR60" s="481"/>
      <c r="AS60" s="481"/>
      <c r="AT60" s="481"/>
      <c r="AU60" s="481"/>
      <c r="AV60" s="481"/>
      <c r="AW60" s="481"/>
      <c r="AX60" s="497"/>
    </row>
    <row r="61" spans="1:50" ht="12" customHeight="1">
      <c r="A61" s="470" t="str">
        <f t="shared" si="0"/>
        <v/>
      </c>
      <c r="B61" s="470">
        <f t="shared" si="1"/>
        <v>0</v>
      </c>
      <c r="C61" s="1561">
        <v>49</v>
      </c>
      <c r="D61" s="1571"/>
      <c r="E61" s="1571"/>
      <c r="F61" s="1571"/>
      <c r="G61" s="1563"/>
      <c r="H61" s="1562"/>
      <c r="I61" s="1563"/>
      <c r="J61" s="1572"/>
      <c r="K61" s="1565"/>
      <c r="L61" s="1570"/>
      <c r="M61" s="1567"/>
      <c r="N61" s="1567"/>
      <c r="O61" s="1565"/>
      <c r="P61" s="1567"/>
      <c r="Q61" s="1565"/>
      <c r="R61" s="1565"/>
      <c r="S61" s="499"/>
      <c r="T61" s="536"/>
      <c r="U61" s="537"/>
      <c r="V61" s="537"/>
      <c r="W61" s="537"/>
      <c r="X61" s="478"/>
      <c r="Y61" s="478"/>
      <c r="Z61" s="478"/>
      <c r="AA61" s="478"/>
      <c r="AB61" s="478"/>
      <c r="AC61" s="478"/>
      <c r="AD61" s="478"/>
      <c r="AE61" s="478"/>
      <c r="AF61" s="478"/>
      <c r="AG61" s="478"/>
      <c r="AH61" s="479"/>
      <c r="AI61" s="480"/>
      <c r="AJ61" s="480"/>
      <c r="AK61" s="480"/>
      <c r="AL61" s="472"/>
      <c r="AM61" s="1063">
        <v>7</v>
      </c>
      <c r="AN61" s="1064" t="s">
        <v>415</v>
      </c>
      <c r="AO61" s="1067">
        <v>8</v>
      </c>
      <c r="AP61" s="1067">
        <v>61</v>
      </c>
      <c r="AQ61" s="1067">
        <v>61</v>
      </c>
      <c r="AR61" s="481"/>
      <c r="AS61" s="481"/>
      <c r="AT61" s="481"/>
      <c r="AU61" s="481"/>
      <c r="AV61" s="481"/>
      <c r="AW61" s="481"/>
      <c r="AX61" s="497"/>
    </row>
    <row r="62" spans="1:50" ht="13.5" customHeight="1">
      <c r="A62" s="470" t="str">
        <f t="shared" si="0"/>
        <v/>
      </c>
      <c r="B62" s="470">
        <f t="shared" si="1"/>
        <v>0</v>
      </c>
      <c r="C62" s="1561">
        <v>50</v>
      </c>
      <c r="D62" s="1571"/>
      <c r="E62" s="1571"/>
      <c r="F62" s="1571"/>
      <c r="G62" s="1563"/>
      <c r="H62" s="1562"/>
      <c r="I62" s="1563"/>
      <c r="J62" s="1572"/>
      <c r="K62" s="1565"/>
      <c r="L62" s="1570"/>
      <c r="M62" s="1567"/>
      <c r="N62" s="1567"/>
      <c r="O62" s="1565"/>
      <c r="P62" s="1567"/>
      <c r="Q62" s="1565"/>
      <c r="R62" s="1565"/>
      <c r="S62" s="499"/>
      <c r="T62" s="536"/>
      <c r="U62" s="537"/>
      <c r="V62" s="537"/>
      <c r="W62" s="537"/>
      <c r="X62" s="478"/>
      <c r="Y62" s="478"/>
      <c r="Z62" s="478"/>
      <c r="AA62" s="478"/>
      <c r="AB62" s="478"/>
      <c r="AC62" s="478"/>
      <c r="AD62" s="478"/>
      <c r="AE62" s="478"/>
      <c r="AF62" s="478"/>
      <c r="AG62" s="478"/>
      <c r="AH62" s="479"/>
      <c r="AI62" s="480"/>
      <c r="AJ62" s="480"/>
      <c r="AK62" s="480"/>
      <c r="AL62" s="472"/>
      <c r="AM62" s="1063">
        <v>7</v>
      </c>
      <c r="AN62" s="1064" t="s">
        <v>455</v>
      </c>
      <c r="AO62" s="1067">
        <v>12</v>
      </c>
      <c r="AP62" s="1067">
        <v>143</v>
      </c>
      <c r="AQ62" s="1067">
        <v>143</v>
      </c>
      <c r="AR62" s="481"/>
      <c r="AS62" s="481"/>
      <c r="AT62" s="481"/>
      <c r="AU62" s="481"/>
      <c r="AV62" s="481"/>
      <c r="AW62" s="481"/>
      <c r="AX62" s="497"/>
    </row>
    <row r="63" spans="1:50" ht="9.75" customHeight="1">
      <c r="A63" s="470"/>
      <c r="B63" s="470"/>
      <c r="C63" s="499"/>
      <c r="D63" s="499"/>
      <c r="E63" s="538"/>
      <c r="F63" s="538"/>
      <c r="G63" s="538"/>
      <c r="H63" s="538"/>
      <c r="I63" s="538"/>
      <c r="J63" s="539"/>
      <c r="K63" s="539"/>
      <c r="L63" s="539"/>
      <c r="M63" s="539"/>
      <c r="N63" s="539"/>
      <c r="O63" s="539"/>
      <c r="P63" s="539"/>
      <c r="Q63" s="539"/>
      <c r="R63" s="539"/>
      <c r="S63" s="538"/>
      <c r="T63" s="539"/>
      <c r="U63" s="478"/>
      <c r="V63" s="478"/>
      <c r="W63" s="478"/>
      <c r="X63" s="478"/>
      <c r="Y63" s="478"/>
      <c r="Z63" s="478"/>
      <c r="AA63" s="478"/>
      <c r="AB63" s="478"/>
      <c r="AC63" s="478"/>
      <c r="AD63" s="478"/>
      <c r="AE63" s="478"/>
      <c r="AF63" s="478"/>
      <c r="AG63" s="478"/>
      <c r="AH63" s="478"/>
      <c r="AI63" s="480"/>
      <c r="AJ63" s="480"/>
      <c r="AK63" s="480"/>
      <c r="AL63" s="480"/>
      <c r="AM63" s="1063">
        <v>7</v>
      </c>
      <c r="AN63" s="1064" t="s">
        <v>496</v>
      </c>
      <c r="AO63" s="1067">
        <v>2</v>
      </c>
      <c r="AP63" s="1067">
        <v>11</v>
      </c>
      <c r="AQ63" s="1067">
        <v>11</v>
      </c>
      <c r="AR63" s="481"/>
      <c r="AS63" s="481"/>
      <c r="AT63" s="481"/>
      <c r="AU63" s="481"/>
      <c r="AV63" s="481"/>
      <c r="AW63" s="481"/>
      <c r="AX63" s="497"/>
    </row>
    <row r="64" spans="1:50" ht="9.75" hidden="1" customHeight="1">
      <c r="A64" s="470"/>
      <c r="B64" s="470"/>
      <c r="C64" s="540"/>
      <c r="D64" s="499"/>
      <c r="E64" s="499"/>
      <c r="F64" s="499"/>
      <c r="G64" s="499"/>
      <c r="H64" s="499"/>
      <c r="I64" s="499"/>
      <c r="J64" s="478"/>
      <c r="K64" s="478"/>
      <c r="L64" s="478"/>
      <c r="M64" s="478"/>
      <c r="N64" s="478"/>
      <c r="O64" s="478"/>
      <c r="P64" s="478"/>
      <c r="Q64" s="478"/>
      <c r="R64" s="478"/>
      <c r="S64" s="499"/>
      <c r="T64" s="478"/>
      <c r="U64" s="478"/>
      <c r="V64" s="478"/>
      <c r="W64" s="478"/>
      <c r="X64" s="478"/>
      <c r="Y64" s="478"/>
      <c r="Z64" s="478"/>
      <c r="AA64" s="478"/>
      <c r="AB64" s="478"/>
      <c r="AC64" s="478"/>
      <c r="AD64" s="478"/>
      <c r="AE64" s="478"/>
      <c r="AF64" s="478"/>
      <c r="AG64" s="478"/>
      <c r="AH64" s="478"/>
      <c r="AI64" s="472"/>
      <c r="AJ64" s="480"/>
      <c r="AK64" s="480"/>
      <c r="AL64" s="480"/>
      <c r="AM64" s="1063">
        <v>8</v>
      </c>
      <c r="AN64" s="1064" t="s">
        <v>41</v>
      </c>
      <c r="AO64" s="1067">
        <v>0</v>
      </c>
      <c r="AP64" s="1067">
        <v>45</v>
      </c>
      <c r="AQ64" s="1067">
        <v>45</v>
      </c>
      <c r="AR64" s="481"/>
      <c r="AS64" s="481"/>
      <c r="AT64" s="481"/>
      <c r="AU64" s="481"/>
      <c r="AV64" s="481"/>
      <c r="AW64" s="481"/>
      <c r="AX64" s="497"/>
    </row>
    <row r="65" spans="3:50" ht="18.75" customHeight="1">
      <c r="C65" s="541" t="s">
        <v>998</v>
      </c>
      <c r="D65" s="499"/>
      <c r="E65" s="499"/>
      <c r="F65" s="499"/>
      <c r="G65" s="499"/>
      <c r="H65" s="499"/>
      <c r="I65" s="499"/>
      <c r="J65" s="478"/>
      <c r="K65" s="478"/>
      <c r="L65" s="478"/>
      <c r="M65" s="478"/>
      <c r="N65" s="542"/>
      <c r="O65" s="478"/>
      <c r="P65" s="478"/>
      <c r="Q65" s="543"/>
      <c r="R65" s="2434"/>
      <c r="S65" s="2434"/>
      <c r="T65" s="2434"/>
      <c r="U65" s="478"/>
      <c r="V65" s="478"/>
      <c r="W65" s="478"/>
      <c r="X65" s="478"/>
      <c r="Y65" s="478"/>
      <c r="Z65" s="478"/>
      <c r="AA65" s="478"/>
      <c r="AB65" s="478"/>
      <c r="AC65" s="478"/>
      <c r="AD65" s="478"/>
      <c r="AE65" s="478"/>
      <c r="AF65" s="478"/>
      <c r="AG65" s="478"/>
      <c r="AH65" s="478"/>
      <c r="AI65" s="472"/>
      <c r="AJ65" s="472"/>
      <c r="AK65" s="472"/>
      <c r="AL65" s="472"/>
      <c r="AM65" s="1063">
        <v>8</v>
      </c>
      <c r="AN65" s="1064" t="s">
        <v>85</v>
      </c>
      <c r="AO65" s="1067">
        <v>1</v>
      </c>
      <c r="AP65" s="1067">
        <v>13</v>
      </c>
      <c r="AQ65" s="1067">
        <v>13</v>
      </c>
      <c r="AR65" s="481"/>
      <c r="AS65" s="481"/>
      <c r="AT65" s="481"/>
      <c r="AU65" s="481"/>
      <c r="AV65" s="481"/>
      <c r="AW65" s="481"/>
      <c r="AX65" s="497"/>
    </row>
    <row r="66" spans="3:50" ht="4.5" customHeight="1">
      <c r="C66" s="545"/>
      <c r="D66" s="499"/>
      <c r="E66" s="499"/>
      <c r="F66" s="499"/>
      <c r="G66" s="499"/>
      <c r="H66" s="499"/>
      <c r="I66" s="499"/>
      <c r="J66" s="478"/>
      <c r="K66" s="478"/>
      <c r="L66" s="478"/>
      <c r="M66" s="478"/>
      <c r="N66" s="542"/>
      <c r="O66" s="478"/>
      <c r="P66" s="478"/>
      <c r="Q66" s="543"/>
      <c r="R66" s="544"/>
      <c r="S66" s="546"/>
      <c r="T66" s="544"/>
      <c r="U66" s="478"/>
      <c r="V66" s="478"/>
      <c r="W66" s="478"/>
      <c r="X66" s="478"/>
      <c r="Y66" s="478"/>
      <c r="Z66" s="478"/>
      <c r="AA66" s="478"/>
      <c r="AB66" s="478"/>
      <c r="AC66" s="478"/>
      <c r="AD66" s="478"/>
      <c r="AE66" s="478"/>
      <c r="AF66" s="478"/>
      <c r="AG66" s="478"/>
      <c r="AH66" s="478"/>
      <c r="AI66" s="472"/>
      <c r="AJ66" s="472"/>
      <c r="AK66" s="472"/>
      <c r="AL66" s="472"/>
      <c r="AM66" s="1063">
        <v>8</v>
      </c>
      <c r="AN66" s="1064" t="s">
        <v>113</v>
      </c>
      <c r="AO66" s="1067">
        <v>11</v>
      </c>
      <c r="AP66" s="1067">
        <v>125</v>
      </c>
      <c r="AQ66" s="1067">
        <v>125</v>
      </c>
      <c r="AR66" s="481"/>
      <c r="AS66" s="481"/>
      <c r="AT66" s="481"/>
      <c r="AU66" s="481"/>
      <c r="AV66" s="481"/>
      <c r="AW66" s="481"/>
      <c r="AX66" s="497"/>
    </row>
    <row r="67" spans="3:50" ht="6.75" customHeight="1" thickBot="1">
      <c r="C67" s="547"/>
      <c r="D67" s="547"/>
      <c r="E67" s="547"/>
      <c r="F67" s="547"/>
      <c r="G67" s="547"/>
      <c r="H67" s="548"/>
      <c r="I67" s="548"/>
      <c r="J67" s="548"/>
      <c r="K67" s="548"/>
      <c r="L67" s="548"/>
      <c r="M67" s="548"/>
      <c r="N67" s="548"/>
      <c r="O67" s="548"/>
      <c r="P67" s="548"/>
      <c r="Q67" s="548"/>
      <c r="R67" s="548"/>
      <c r="S67" s="547"/>
      <c r="T67" s="548"/>
      <c r="U67" s="548"/>
      <c r="V67" s="548"/>
      <c r="W67" s="548"/>
      <c r="X67" s="478"/>
      <c r="Y67" s="470"/>
      <c r="Z67" s="470"/>
      <c r="AA67" s="470"/>
      <c r="AB67" s="470"/>
      <c r="AC67" s="470"/>
      <c r="AD67" s="478"/>
      <c r="AE67" s="478"/>
      <c r="AF67" s="478"/>
      <c r="AG67" s="478"/>
      <c r="AH67" s="478"/>
      <c r="AI67" s="472"/>
      <c r="AJ67" s="472"/>
      <c r="AK67" s="472"/>
      <c r="AL67" s="472"/>
      <c r="AM67" s="1063">
        <v>8</v>
      </c>
      <c r="AN67" s="1064" t="s">
        <v>123</v>
      </c>
      <c r="AO67" s="1067">
        <v>6</v>
      </c>
      <c r="AP67" s="1067">
        <v>78</v>
      </c>
      <c r="AQ67" s="1067">
        <v>78</v>
      </c>
      <c r="AR67" s="481"/>
      <c r="AS67" s="481"/>
      <c r="AT67" s="481"/>
      <c r="AU67" s="481"/>
      <c r="AV67" s="481"/>
      <c r="AW67" s="481"/>
      <c r="AX67" s="497"/>
    </row>
    <row r="68" spans="3:50" ht="24" customHeight="1">
      <c r="C68" s="2365" t="s">
        <v>999</v>
      </c>
      <c r="D68" s="2366"/>
      <c r="E68" s="2439" t="s">
        <v>1000</v>
      </c>
      <c r="F68" s="2440"/>
      <c r="G68" s="2440"/>
      <c r="H68" s="2441"/>
      <c r="I68" s="2493" t="str">
        <f>"Nº ESTUDIAN-TES RIESGO "&amp;$K$3-1</f>
        <v>Nº ESTUDIAN-TES RIESGO 2024</v>
      </c>
      <c r="J68" s="2442" t="s">
        <v>1001</v>
      </c>
      <c r="K68" s="2369" t="s">
        <v>1002</v>
      </c>
      <c r="L68" s="2439" t="s">
        <v>968</v>
      </c>
      <c r="M68" s="2441"/>
      <c r="N68" s="470"/>
      <c r="O68" s="2435" t="s">
        <v>1003</v>
      </c>
      <c r="P68" s="2437" t="s">
        <v>1004</v>
      </c>
      <c r="Q68" s="2438"/>
      <c r="R68" s="2495">
        <f>+COUNT($V$13:$V$42)</f>
        <v>0</v>
      </c>
      <c r="S68" s="2496"/>
      <c r="T68" s="2507" t="s">
        <v>1005</v>
      </c>
      <c r="U68" s="2507"/>
      <c r="V68" s="2507"/>
      <c r="W68" s="549">
        <f>+'F1 COBERTURA ESTABLECIMIENTOS'!$I$63</f>
        <v>0</v>
      </c>
      <c r="X68" s="550"/>
      <c r="Y68" s="470"/>
      <c r="Z68" s="470"/>
      <c r="AA68" s="470"/>
      <c r="AB68" s="470"/>
      <c r="AC68" s="470"/>
      <c r="AD68" s="470"/>
      <c r="AE68" s="478"/>
      <c r="AF68" s="478"/>
      <c r="AG68" s="478"/>
      <c r="AH68" s="478"/>
      <c r="AI68" s="472"/>
      <c r="AJ68" s="472"/>
      <c r="AK68" s="472"/>
      <c r="AL68" s="472"/>
      <c r="AM68" s="1063">
        <v>8</v>
      </c>
      <c r="AN68" s="1064" t="s">
        <v>168</v>
      </c>
      <c r="AO68" s="1067">
        <v>5</v>
      </c>
      <c r="AP68" s="1067">
        <v>41</v>
      </c>
      <c r="AQ68" s="1067">
        <v>41</v>
      </c>
      <c r="AR68" s="481"/>
      <c r="AS68" s="481"/>
      <c r="AT68" s="481"/>
      <c r="AU68" s="481"/>
      <c r="AV68" s="481"/>
      <c r="AW68" s="481"/>
      <c r="AX68" s="497"/>
    </row>
    <row r="69" spans="3:50" ht="36" customHeight="1" thickBot="1">
      <c r="C69" s="2367"/>
      <c r="D69" s="2368"/>
      <c r="E69" s="1074" t="s">
        <v>1006</v>
      </c>
      <c r="F69" s="2444" t="s">
        <v>1007</v>
      </c>
      <c r="G69" s="2445"/>
      <c r="H69" s="1574" t="s">
        <v>1008</v>
      </c>
      <c r="I69" s="2494"/>
      <c r="J69" s="2443"/>
      <c r="K69" s="2370"/>
      <c r="L69" s="1575" t="s">
        <v>1009</v>
      </c>
      <c r="M69" s="1575" t="s">
        <v>1010</v>
      </c>
      <c r="N69" s="470"/>
      <c r="O69" s="2435"/>
      <c r="P69" s="2423" t="s">
        <v>973</v>
      </c>
      <c r="Q69" s="2424"/>
      <c r="R69" s="2425">
        <f>+SUM($V$13:$V$42)</f>
        <v>0</v>
      </c>
      <c r="S69" s="2426"/>
      <c r="T69" s="2427" t="s">
        <v>1011</v>
      </c>
      <c r="U69" s="2427"/>
      <c r="V69" s="2427"/>
      <c r="W69" s="1577" t="str">
        <f>+IF(ISERROR(R70/W68),"",(R70/W68))</f>
        <v/>
      </c>
      <c r="X69" s="478"/>
      <c r="Y69" s="470"/>
      <c r="Z69" s="470"/>
      <c r="AA69" s="470"/>
      <c r="AB69" s="470"/>
      <c r="AC69" s="470"/>
      <c r="AD69" s="470"/>
      <c r="AE69" s="478"/>
      <c r="AF69" s="478"/>
      <c r="AG69" s="478"/>
      <c r="AH69" s="478"/>
      <c r="AI69" s="472"/>
      <c r="AJ69" s="472"/>
      <c r="AK69" s="472"/>
      <c r="AL69" s="472"/>
      <c r="AM69" s="1063">
        <v>8</v>
      </c>
      <c r="AN69" s="1064" t="s">
        <v>204</v>
      </c>
      <c r="AO69" s="1067">
        <v>1</v>
      </c>
      <c r="AP69" s="1067">
        <v>15</v>
      </c>
      <c r="AQ69" s="1067">
        <v>15</v>
      </c>
      <c r="AR69" s="481"/>
      <c r="AS69" s="481"/>
      <c r="AT69" s="481"/>
      <c r="AU69" s="481"/>
      <c r="AV69" s="481"/>
      <c r="AW69" s="481"/>
      <c r="AX69" s="497"/>
    </row>
    <row r="70" spans="3:50" ht="18.75" customHeight="1" thickBot="1">
      <c r="C70" s="2451" t="s">
        <v>552</v>
      </c>
      <c r="D70" s="2451"/>
      <c r="E70" s="1954" t="str">
        <f>IFERROR(VLOOKUP($D3,$AN$15:$AQ$146,2,FALSE),"")</f>
        <v/>
      </c>
      <c r="F70" s="2478">
        <f>+COUNTA($H$13:$H$62)</f>
        <v>0</v>
      </c>
      <c r="G70" s="2479"/>
      <c r="H70" s="1076" t="str">
        <f>IF(ISERROR(F70/E70),"",(F70/E70))</f>
        <v/>
      </c>
      <c r="I70" s="1078" t="str">
        <f>IFERROR(VLOOKUP($D3,$AN$15:$AQ$146,3,FALSE),"")</f>
        <v/>
      </c>
      <c r="J70" s="1576">
        <f>+SUM(D13:D62)</f>
        <v>0</v>
      </c>
      <c r="K70" s="1578">
        <f>+SUM(E$13:E$62)</f>
        <v>0</v>
      </c>
      <c r="L70" s="1578">
        <f>+SUM($Q$13:$Q$62)</f>
        <v>0</v>
      </c>
      <c r="M70" s="1578">
        <f>+SUM($R$13:$R$62)</f>
        <v>0</v>
      </c>
      <c r="N70" s="470"/>
      <c r="O70" s="2436"/>
      <c r="P70" s="2423" t="s">
        <v>1012</v>
      </c>
      <c r="Q70" s="2424"/>
      <c r="R70" s="2425">
        <f>+SUM($W$13:$W$42)</f>
        <v>0</v>
      </c>
      <c r="S70" s="2426"/>
      <c r="T70" s="478"/>
      <c r="U70" s="478"/>
      <c r="V70" s="478"/>
      <c r="W70" s="551"/>
      <c r="X70" s="478"/>
      <c r="Y70" s="478"/>
      <c r="Z70" s="478"/>
      <c r="AA70" s="478"/>
      <c r="AB70" s="478"/>
      <c r="AC70" s="470"/>
      <c r="AD70" s="470"/>
      <c r="AE70" s="478"/>
      <c r="AF70" s="478"/>
      <c r="AG70" s="478"/>
      <c r="AH70" s="478"/>
      <c r="AI70" s="472"/>
      <c r="AJ70" s="472"/>
      <c r="AK70" s="472"/>
      <c r="AL70" s="472"/>
      <c r="AM70" s="1063">
        <v>8</v>
      </c>
      <c r="AN70" s="1064" t="s">
        <v>234</v>
      </c>
      <c r="AO70" s="1067">
        <v>5</v>
      </c>
      <c r="AP70" s="1067">
        <v>59</v>
      </c>
      <c r="AQ70" s="1067">
        <v>59</v>
      </c>
      <c r="AR70" s="481"/>
      <c r="AS70" s="481"/>
      <c r="AT70" s="481"/>
      <c r="AU70" s="481"/>
      <c r="AV70" s="481"/>
      <c r="AW70" s="481"/>
      <c r="AX70" s="497"/>
    </row>
    <row r="71" spans="3:50" ht="15" customHeight="1" thickBot="1">
      <c r="C71" s="2448" t="s">
        <v>1013</v>
      </c>
      <c r="D71" s="2449"/>
      <c r="E71" s="1075">
        <f>G12</f>
        <v>0</v>
      </c>
      <c r="F71" s="2450" t="str">
        <f>H12</f>
        <v/>
      </c>
      <c r="G71" s="2450"/>
      <c r="H71" s="1579" t="str">
        <f>IFERROR(F71/E71,"-")</f>
        <v>-</v>
      </c>
      <c r="I71" s="1077" t="s">
        <v>1014</v>
      </c>
      <c r="J71" s="1073" t="str">
        <f>IFERROR(J70/$I$70,"-")</f>
        <v>-</v>
      </c>
      <c r="K71" s="1580"/>
      <c r="L71" s="478"/>
      <c r="M71" s="478"/>
      <c r="N71" s="478"/>
      <c r="O71" s="478"/>
      <c r="P71" s="2497" t="s">
        <v>1015</v>
      </c>
      <c r="Q71" s="2498"/>
      <c r="R71" s="2498"/>
      <c r="S71" s="2498"/>
      <c r="T71" s="2498"/>
      <c r="U71" s="2498"/>
      <c r="V71" s="2498"/>
      <c r="W71" s="2499"/>
      <c r="X71" s="478"/>
      <c r="Y71" s="478"/>
      <c r="Z71" s="478"/>
      <c r="AA71" s="478"/>
      <c r="AB71" s="478"/>
      <c r="AC71" s="478"/>
      <c r="AD71" s="478"/>
      <c r="AE71" s="478"/>
      <c r="AF71" s="478"/>
      <c r="AG71" s="478"/>
      <c r="AH71" s="478"/>
      <c r="AI71" s="472"/>
      <c r="AJ71" s="472"/>
      <c r="AK71" s="472"/>
      <c r="AL71" s="472"/>
      <c r="AM71" s="1063">
        <v>8</v>
      </c>
      <c r="AN71" s="1064" t="s">
        <v>240</v>
      </c>
      <c r="AO71" s="1067">
        <v>2</v>
      </c>
      <c r="AP71" s="1067">
        <v>52</v>
      </c>
      <c r="AQ71" s="1067">
        <v>52</v>
      </c>
      <c r="AR71" s="481"/>
      <c r="AS71" s="481"/>
      <c r="AT71" s="481"/>
      <c r="AU71" s="481"/>
      <c r="AV71" s="481"/>
      <c r="AW71" s="481"/>
      <c r="AX71" s="497"/>
    </row>
    <row r="72" spans="3:50" ht="12.75" customHeight="1" thickBot="1">
      <c r="C72" s="547"/>
      <c r="D72" s="552"/>
      <c r="E72" s="547"/>
      <c r="F72" s="547"/>
      <c r="G72" s="547"/>
      <c r="H72" s="553"/>
      <c r="I72" s="554"/>
      <c r="J72" s="553"/>
      <c r="K72" s="555"/>
      <c r="L72" s="548"/>
      <c r="M72" s="548"/>
      <c r="N72" s="548"/>
      <c r="O72" s="556"/>
      <c r="P72" s="2500" t="s">
        <v>1016</v>
      </c>
      <c r="Q72" s="2501"/>
      <c r="R72" s="2428" t="s">
        <v>1017</v>
      </c>
      <c r="S72" s="2430"/>
      <c r="T72" s="2428" t="s">
        <v>1018</v>
      </c>
      <c r="U72" s="2429"/>
      <c r="V72" s="2430"/>
      <c r="W72" s="2421" t="s">
        <v>1019</v>
      </c>
      <c r="X72" s="478"/>
      <c r="Y72" s="478"/>
      <c r="Z72" s="478"/>
      <c r="AA72" s="478"/>
      <c r="AB72" s="478"/>
      <c r="AC72" s="478"/>
      <c r="AD72" s="478"/>
      <c r="AE72" s="478"/>
      <c r="AF72" s="478"/>
      <c r="AG72" s="478"/>
      <c r="AH72" s="478"/>
      <c r="AI72" s="472"/>
      <c r="AJ72" s="472"/>
      <c r="AK72" s="472"/>
      <c r="AL72" s="472"/>
      <c r="AM72" s="1063">
        <v>8</v>
      </c>
      <c r="AN72" s="1064" t="s">
        <v>265</v>
      </c>
      <c r="AO72" s="1067">
        <v>5</v>
      </c>
      <c r="AP72" s="1067">
        <v>48</v>
      </c>
      <c r="AQ72" s="1067">
        <v>48</v>
      </c>
      <c r="AR72" s="481"/>
      <c r="AS72" s="481"/>
      <c r="AT72" s="481"/>
      <c r="AU72" s="481"/>
      <c r="AV72" s="481"/>
      <c r="AW72" s="481"/>
      <c r="AX72" s="497"/>
    </row>
    <row r="73" spans="3:50" ht="4.5" customHeight="1">
      <c r="C73" s="2514" t="s">
        <v>756</v>
      </c>
      <c r="D73" s="2514"/>
      <c r="E73" s="2514"/>
      <c r="F73" s="557"/>
      <c r="G73" s="557"/>
      <c r="H73" s="557"/>
      <c r="I73" s="557"/>
      <c r="J73" s="557"/>
      <c r="K73" s="557"/>
      <c r="L73" s="557"/>
      <c r="M73" s="557"/>
      <c r="N73" s="557"/>
      <c r="O73" s="558"/>
      <c r="P73" s="2502"/>
      <c r="Q73" s="2503"/>
      <c r="R73" s="2431"/>
      <c r="S73" s="2433"/>
      <c r="T73" s="2431"/>
      <c r="U73" s="2432"/>
      <c r="V73" s="2433"/>
      <c r="W73" s="2422"/>
      <c r="X73" s="478"/>
      <c r="Y73" s="478"/>
      <c r="Z73" s="478"/>
      <c r="AA73" s="478"/>
      <c r="AB73" s="478"/>
      <c r="AC73" s="478"/>
      <c r="AD73" s="478"/>
      <c r="AE73" s="478"/>
      <c r="AF73" s="478"/>
      <c r="AG73" s="478"/>
      <c r="AH73" s="478"/>
      <c r="AI73" s="472"/>
      <c r="AJ73" s="472"/>
      <c r="AK73" s="472"/>
      <c r="AL73" s="472"/>
      <c r="AM73" s="1063">
        <v>8</v>
      </c>
      <c r="AN73" s="1064" t="s">
        <v>437</v>
      </c>
      <c r="AO73" s="1067">
        <v>9</v>
      </c>
      <c r="AP73" s="1067">
        <v>95</v>
      </c>
      <c r="AQ73" s="1067">
        <v>95</v>
      </c>
      <c r="AR73" s="481"/>
      <c r="AS73" s="481"/>
      <c r="AT73" s="481"/>
      <c r="AU73" s="481"/>
      <c r="AV73" s="481"/>
      <c r="AW73" s="481"/>
      <c r="AX73" s="497"/>
    </row>
    <row r="74" spans="3:50" ht="18" customHeight="1">
      <c r="C74" s="2514"/>
      <c r="D74" s="2514"/>
      <c r="E74" s="2514"/>
      <c r="F74" s="2483"/>
      <c r="G74" s="2484"/>
      <c r="H74" s="2484"/>
      <c r="I74" s="2484"/>
      <c r="J74" s="2484"/>
      <c r="K74" s="2484"/>
      <c r="L74" s="2484"/>
      <c r="M74" s="2484"/>
      <c r="N74" s="2485"/>
      <c r="O74" s="559"/>
      <c r="P74" s="2482" t="s">
        <v>1020</v>
      </c>
      <c r="Q74" s="2481"/>
      <c r="R74" s="2504">
        <f>SUM(AI14:AI19)</f>
        <v>0</v>
      </c>
      <c r="S74" s="2505"/>
      <c r="T74" s="2504">
        <f>SUM(AI20:AI25)</f>
        <v>0</v>
      </c>
      <c r="U74" s="2506"/>
      <c r="V74" s="2505"/>
      <c r="W74" s="1581">
        <f>SUM(R74:U74)</f>
        <v>0</v>
      </c>
      <c r="X74" s="478"/>
      <c r="Y74" s="478"/>
      <c r="Z74" s="478"/>
      <c r="AA74" s="478"/>
      <c r="AB74" s="478"/>
      <c r="AC74" s="478"/>
      <c r="AD74" s="478"/>
      <c r="AE74" s="478"/>
      <c r="AF74" s="478"/>
      <c r="AG74" s="478"/>
      <c r="AH74" s="478"/>
      <c r="AI74" s="472"/>
      <c r="AJ74" s="472"/>
      <c r="AK74" s="472"/>
      <c r="AL74" s="472"/>
      <c r="AM74" s="1063">
        <v>8</v>
      </c>
      <c r="AN74" s="1064" t="s">
        <v>457</v>
      </c>
      <c r="AO74" s="1067">
        <v>8</v>
      </c>
      <c r="AP74" s="1067">
        <v>85</v>
      </c>
      <c r="AQ74" s="1067">
        <v>85</v>
      </c>
      <c r="AR74" s="481"/>
      <c r="AS74" s="481"/>
      <c r="AT74" s="481"/>
      <c r="AU74" s="481"/>
      <c r="AV74" s="481"/>
      <c r="AW74" s="481"/>
      <c r="AX74" s="497"/>
    </row>
    <row r="75" spans="3:50" ht="12.75" customHeight="1">
      <c r="C75" s="499"/>
      <c r="D75" s="499"/>
      <c r="E75" s="499"/>
      <c r="F75" s="2486"/>
      <c r="G75" s="2487"/>
      <c r="H75" s="2487"/>
      <c r="I75" s="2487"/>
      <c r="J75" s="2487"/>
      <c r="K75" s="2487"/>
      <c r="L75" s="2487"/>
      <c r="M75" s="2487"/>
      <c r="N75" s="2488"/>
      <c r="O75" s="559"/>
      <c r="P75" s="2482" t="s">
        <v>900</v>
      </c>
      <c r="Q75" s="2481"/>
      <c r="R75" s="2452">
        <f>SUM(AJ14:AJ19)</f>
        <v>0</v>
      </c>
      <c r="S75" s="2453"/>
      <c r="T75" s="2452">
        <f>SUM(AJ20:AJ25)</f>
        <v>0</v>
      </c>
      <c r="U75" s="2492"/>
      <c r="V75" s="2453"/>
      <c r="W75" s="560">
        <f>SUM(R75:U75)</f>
        <v>0</v>
      </c>
      <c r="X75" s="478"/>
      <c r="Y75" s="478"/>
      <c r="Z75" s="478"/>
      <c r="AA75" s="478"/>
      <c r="AB75" s="478"/>
      <c r="AC75" s="478"/>
      <c r="AD75" s="478"/>
      <c r="AE75" s="478"/>
      <c r="AF75" s="478"/>
      <c r="AG75" s="478"/>
      <c r="AH75" s="478"/>
      <c r="AI75" s="472"/>
      <c r="AJ75" s="472"/>
      <c r="AK75" s="472"/>
      <c r="AL75" s="472"/>
      <c r="AM75" s="1063">
        <v>9</v>
      </c>
      <c r="AN75" s="1064" t="s">
        <v>35</v>
      </c>
      <c r="AO75" s="1067">
        <v>13</v>
      </c>
      <c r="AP75" s="1067">
        <v>98</v>
      </c>
      <c r="AQ75" s="1067">
        <v>98</v>
      </c>
      <c r="AR75" s="481"/>
      <c r="AS75" s="481"/>
      <c r="AT75" s="481"/>
      <c r="AU75" s="481"/>
      <c r="AV75" s="481"/>
      <c r="AW75" s="481"/>
      <c r="AX75" s="497"/>
    </row>
    <row r="76" spans="3:50" ht="12.75" customHeight="1" thickBot="1">
      <c r="C76" s="499"/>
      <c r="D76" s="499"/>
      <c r="E76" s="499"/>
      <c r="F76" s="2489"/>
      <c r="G76" s="2490"/>
      <c r="H76" s="2490"/>
      <c r="I76" s="2490"/>
      <c r="J76" s="2490"/>
      <c r="K76" s="2490"/>
      <c r="L76" s="2490"/>
      <c r="M76" s="2490"/>
      <c r="N76" s="2491"/>
      <c r="O76" s="559"/>
      <c r="P76" s="2540" t="s">
        <v>969</v>
      </c>
      <c r="Q76" s="2541"/>
      <c r="R76" s="2542">
        <f>SUM(AK14:AK19)</f>
        <v>0</v>
      </c>
      <c r="S76" s="2543"/>
      <c r="T76" s="2542">
        <f>SUM(AK20:AK25)</f>
        <v>0</v>
      </c>
      <c r="U76" s="2544"/>
      <c r="V76" s="2543"/>
      <c r="W76" s="1582">
        <f>SUM(R76:U76)</f>
        <v>0</v>
      </c>
      <c r="X76" s="478"/>
      <c r="Y76" s="478"/>
      <c r="Z76" s="478"/>
      <c r="AA76" s="478"/>
      <c r="AB76" s="478"/>
      <c r="AC76" s="478"/>
      <c r="AD76" s="478"/>
      <c r="AE76" s="478"/>
      <c r="AF76" s="478"/>
      <c r="AG76" s="478"/>
      <c r="AH76" s="478"/>
      <c r="AI76" s="472"/>
      <c r="AJ76" s="472"/>
      <c r="AK76" s="472"/>
      <c r="AL76" s="472"/>
      <c r="AM76" s="1063">
        <v>9</v>
      </c>
      <c r="AN76" s="1064" t="s">
        <v>69</v>
      </c>
      <c r="AO76" s="1067">
        <v>2</v>
      </c>
      <c r="AP76" s="1067">
        <v>16</v>
      </c>
      <c r="AQ76" s="1067">
        <v>16</v>
      </c>
      <c r="AR76" s="481"/>
      <c r="AS76" s="481"/>
      <c r="AT76" s="481"/>
      <c r="AU76" s="481"/>
      <c r="AV76" s="481"/>
      <c r="AW76" s="481"/>
      <c r="AX76" s="497"/>
    </row>
    <row r="77" spans="3:50" ht="6.75" customHeight="1">
      <c r="C77" s="499"/>
      <c r="D77" s="499"/>
      <c r="E77" s="499"/>
      <c r="F77" s="499"/>
      <c r="G77" s="499"/>
      <c r="H77" s="478"/>
      <c r="I77" s="478"/>
      <c r="J77" s="478"/>
      <c r="K77" s="561"/>
      <c r="L77" s="478"/>
      <c r="M77" s="478"/>
      <c r="N77" s="478"/>
      <c r="O77" s="478"/>
      <c r="P77" s="478"/>
      <c r="Q77" s="478"/>
      <c r="R77" s="478"/>
      <c r="S77" s="499"/>
      <c r="T77" s="478"/>
      <c r="U77" s="478"/>
      <c r="V77" s="478"/>
      <c r="W77" s="478"/>
      <c r="X77" s="478"/>
      <c r="Y77" s="478"/>
      <c r="Z77" s="478"/>
      <c r="AA77" s="478"/>
      <c r="AB77" s="478"/>
      <c r="AC77" s="478"/>
      <c r="AD77" s="478"/>
      <c r="AE77" s="478"/>
      <c r="AF77" s="478"/>
      <c r="AG77" s="478"/>
      <c r="AH77" s="478"/>
      <c r="AI77" s="472"/>
      <c r="AJ77" s="472"/>
      <c r="AK77" s="472"/>
      <c r="AL77" s="472"/>
      <c r="AM77" s="1063">
        <v>9</v>
      </c>
      <c r="AN77" s="1064" t="s">
        <v>150</v>
      </c>
      <c r="AO77" s="1067">
        <v>0</v>
      </c>
      <c r="AP77" s="1067" t="s">
        <v>27</v>
      </c>
      <c r="AQ77" s="1067" t="s">
        <v>27</v>
      </c>
      <c r="AR77" s="481"/>
      <c r="AS77" s="481"/>
      <c r="AT77" s="481"/>
      <c r="AU77" s="481"/>
      <c r="AV77" s="481"/>
      <c r="AW77" s="481"/>
      <c r="AX77" s="497"/>
    </row>
    <row r="78" spans="3:50" ht="5.25" customHeight="1">
      <c r="C78" s="499"/>
      <c r="D78" s="499"/>
      <c r="E78" s="499"/>
      <c r="F78" s="499"/>
      <c r="G78" s="499"/>
      <c r="H78" s="478"/>
      <c r="I78" s="478"/>
      <c r="J78" s="478"/>
      <c r="K78" s="478"/>
      <c r="L78" s="478"/>
      <c r="M78" s="478"/>
      <c r="N78" s="478"/>
      <c r="O78" s="478"/>
      <c r="P78" s="478"/>
      <c r="Q78" s="478"/>
      <c r="R78" s="478"/>
      <c r="S78" s="499"/>
      <c r="T78" s="478"/>
      <c r="U78" s="478"/>
      <c r="V78" s="478"/>
      <c r="W78" s="478"/>
      <c r="X78" s="478"/>
      <c r="Y78" s="478"/>
      <c r="Z78" s="478"/>
      <c r="AA78" s="478"/>
      <c r="AB78" s="478"/>
      <c r="AC78" s="478"/>
      <c r="AD78" s="478"/>
      <c r="AE78" s="478"/>
      <c r="AF78" s="478"/>
      <c r="AG78" s="478"/>
      <c r="AH78" s="478"/>
      <c r="AI78" s="472"/>
      <c r="AJ78" s="472"/>
      <c r="AK78" s="472"/>
      <c r="AL78" s="472"/>
      <c r="AM78" s="1063">
        <v>9</v>
      </c>
      <c r="AN78" s="1064" t="s">
        <v>159</v>
      </c>
      <c r="AO78" s="1067">
        <v>0</v>
      </c>
      <c r="AP78" s="1067">
        <v>20</v>
      </c>
      <c r="AQ78" s="1067">
        <v>20</v>
      </c>
      <c r="AR78" s="481"/>
      <c r="AS78" s="481"/>
      <c r="AT78" s="481"/>
      <c r="AU78" s="481"/>
      <c r="AV78" s="481"/>
      <c r="AW78" s="481"/>
      <c r="AX78" s="497"/>
    </row>
    <row r="79" spans="3:50" ht="10.5" customHeight="1">
      <c r="C79" s="499"/>
      <c r="D79" s="499"/>
      <c r="E79" s="499"/>
      <c r="F79" s="499"/>
      <c r="G79" s="499"/>
      <c r="H79" s="478"/>
      <c r="I79" s="478"/>
      <c r="J79" s="478"/>
      <c r="K79" s="478"/>
      <c r="L79" s="478"/>
      <c r="M79" s="478"/>
      <c r="N79" s="478"/>
      <c r="O79" s="478"/>
      <c r="P79" s="478"/>
      <c r="Q79" s="478"/>
      <c r="R79" s="478"/>
      <c r="S79" s="499"/>
      <c r="T79" s="478"/>
      <c r="U79" s="478"/>
      <c r="V79" s="478"/>
      <c r="W79" s="478"/>
      <c r="X79" s="478"/>
      <c r="Y79" s="478"/>
      <c r="Z79" s="478"/>
      <c r="AA79" s="478"/>
      <c r="AB79" s="478"/>
      <c r="AC79" s="478"/>
      <c r="AD79" s="478"/>
      <c r="AE79" s="478"/>
      <c r="AF79" s="478"/>
      <c r="AG79" s="478"/>
      <c r="AH79" s="478"/>
      <c r="AI79" s="472"/>
      <c r="AJ79" s="472"/>
      <c r="AK79" s="472"/>
      <c r="AL79" s="472"/>
      <c r="AM79" s="1063">
        <v>9</v>
      </c>
      <c r="AN79" s="1064" t="s">
        <v>211</v>
      </c>
      <c r="AO79" s="1067" t="s">
        <v>27</v>
      </c>
      <c r="AP79" s="1067">
        <v>0</v>
      </c>
      <c r="AQ79" s="1067">
        <v>0</v>
      </c>
      <c r="AR79" s="481"/>
      <c r="AS79" s="481"/>
      <c r="AT79" s="481"/>
      <c r="AU79" s="481"/>
      <c r="AV79" s="481"/>
      <c r="AW79" s="481"/>
      <c r="AX79" s="497"/>
    </row>
    <row r="80" spans="3:50" ht="11.25" customHeight="1">
      <c r="C80" s="541" t="s">
        <v>1021</v>
      </c>
      <c r="D80" s="499"/>
      <c r="E80" s="499"/>
      <c r="F80" s="499"/>
      <c r="G80" s="499"/>
      <c r="H80" s="478"/>
      <c r="I80" s="478"/>
      <c r="J80" s="478"/>
      <c r="K80" s="478"/>
      <c r="L80" s="478"/>
      <c r="M80" s="478"/>
      <c r="N80" s="478"/>
      <c r="O80" s="478"/>
      <c r="P80" s="478"/>
      <c r="Q80" s="478"/>
      <c r="R80" s="478"/>
      <c r="S80" s="499"/>
      <c r="T80" s="478"/>
      <c r="U80" s="478"/>
      <c r="V80" s="478"/>
      <c r="W80" s="478"/>
      <c r="X80" s="478"/>
      <c r="Y80" s="478"/>
      <c r="Z80" s="478"/>
      <c r="AA80" s="478"/>
      <c r="AB80" s="478"/>
      <c r="AC80" s="478"/>
      <c r="AD80" s="478"/>
      <c r="AE80" s="478"/>
      <c r="AF80" s="478"/>
      <c r="AG80" s="478"/>
      <c r="AH80" s="478"/>
      <c r="AI80" s="472"/>
      <c r="AJ80" s="472"/>
      <c r="AK80" s="472"/>
      <c r="AL80" s="472"/>
      <c r="AM80" s="1063">
        <v>9</v>
      </c>
      <c r="AN80" s="1064" t="s">
        <v>275</v>
      </c>
      <c r="AO80" s="1067">
        <v>4</v>
      </c>
      <c r="AP80" s="1067">
        <v>32</v>
      </c>
      <c r="AQ80" s="1067">
        <v>32</v>
      </c>
      <c r="AR80" s="481"/>
      <c r="AS80" s="481"/>
      <c r="AT80" s="481"/>
      <c r="AU80" s="481"/>
      <c r="AV80" s="481"/>
      <c r="AW80" s="481"/>
      <c r="AX80" s="497"/>
    </row>
    <row r="81" spans="3:50" ht="12.75" customHeight="1">
      <c r="C81" s="2537" t="s">
        <v>1022</v>
      </c>
      <c r="D81" s="2538"/>
      <c r="E81" s="2538"/>
      <c r="F81" s="2538"/>
      <c r="G81" s="2538"/>
      <c r="H81" s="2538"/>
      <c r="I81" s="2539"/>
      <c r="J81" s="478"/>
      <c r="K81" s="2515" t="s">
        <v>1023</v>
      </c>
      <c r="L81" s="2516"/>
      <c r="M81" s="2516"/>
      <c r="N81" s="2517"/>
      <c r="O81" s="478"/>
      <c r="P81" s="2526" t="s">
        <v>1024</v>
      </c>
      <c r="Q81" s="2526"/>
      <c r="R81" s="2526"/>
      <c r="S81" s="2526"/>
      <c r="T81" s="2526"/>
      <c r="U81" s="1583">
        <f>+$G$12</f>
        <v>0</v>
      </c>
      <c r="V81" s="1584"/>
      <c r="W81" s="1585"/>
      <c r="X81" s="478"/>
      <c r="Y81" s="478"/>
      <c r="Z81" s="478"/>
      <c r="AA81" s="478"/>
      <c r="AB81" s="478"/>
      <c r="AC81" s="478"/>
      <c r="AD81" s="478"/>
      <c r="AE81" s="478"/>
      <c r="AF81" s="478"/>
      <c r="AG81" s="478"/>
      <c r="AH81" s="478"/>
      <c r="AI81" s="472"/>
      <c r="AJ81" s="472"/>
      <c r="AK81" s="472"/>
      <c r="AL81" s="472"/>
      <c r="AM81" s="1063">
        <v>9</v>
      </c>
      <c r="AN81" s="1064" t="s">
        <v>290</v>
      </c>
      <c r="AO81" s="1067">
        <v>0</v>
      </c>
      <c r="AP81" s="1067">
        <v>12</v>
      </c>
      <c r="AQ81" s="1067">
        <v>12</v>
      </c>
      <c r="AR81" s="481"/>
      <c r="AS81" s="481"/>
      <c r="AT81" s="481"/>
      <c r="AU81" s="481"/>
      <c r="AV81" s="481"/>
      <c r="AW81" s="481"/>
      <c r="AX81" s="497"/>
    </row>
    <row r="82" spans="3:50" ht="18.75" customHeight="1">
      <c r="C82" s="2529" t="s">
        <v>1025</v>
      </c>
      <c r="D82" s="2530"/>
      <c r="E82" s="2466" t="s">
        <v>1026</v>
      </c>
      <c r="F82" s="2523"/>
      <c r="G82" s="2523"/>
      <c r="H82" s="2467"/>
      <c r="I82" s="1586" t="s">
        <v>569</v>
      </c>
      <c r="J82" s="478"/>
      <c r="K82" s="2531" t="s">
        <v>1027</v>
      </c>
      <c r="L82" s="2532"/>
      <c r="M82" s="1586" t="s">
        <v>1026</v>
      </c>
      <c r="N82" s="1586" t="s">
        <v>569</v>
      </c>
      <c r="O82" s="478"/>
      <c r="P82" s="2475" t="s">
        <v>1028</v>
      </c>
      <c r="Q82" s="2476"/>
      <c r="R82" s="2476"/>
      <c r="S82" s="2476"/>
      <c r="T82" s="2477"/>
      <c r="U82" s="1583" t="str">
        <f>IF(ISERROR(SUM($D$13:$D$62)/COUNTIF($D$13:$D$62,"&gt;0")),"",SUM($D$13:$D$62)/COUNTIF($D$13:$D$62,"&gt;0"))</f>
        <v/>
      </c>
      <c r="V82" s="478"/>
      <c r="W82" s="562"/>
      <c r="X82" s="478"/>
      <c r="Y82" s="478"/>
      <c r="Z82" s="478"/>
      <c r="AA82" s="478"/>
      <c r="AB82" s="478"/>
      <c r="AC82" s="478"/>
      <c r="AD82" s="478"/>
      <c r="AE82" s="478"/>
      <c r="AF82" s="478"/>
      <c r="AG82" s="478"/>
      <c r="AH82" s="478"/>
      <c r="AI82" s="472"/>
      <c r="AJ82" s="472"/>
      <c r="AK82" s="472"/>
      <c r="AL82" s="472"/>
      <c r="AM82" s="1063">
        <v>9</v>
      </c>
      <c r="AN82" s="1064" t="s">
        <v>325</v>
      </c>
      <c r="AO82" s="1067">
        <v>1</v>
      </c>
      <c r="AP82" s="1067">
        <v>16</v>
      </c>
      <c r="AQ82" s="1067">
        <v>16</v>
      </c>
      <c r="AR82" s="481"/>
      <c r="AS82" s="481"/>
      <c r="AT82" s="481"/>
      <c r="AU82" s="481"/>
      <c r="AV82" s="481"/>
      <c r="AW82" s="481"/>
      <c r="AX82" s="497"/>
    </row>
    <row r="83" spans="3:50" ht="18.75" customHeight="1">
      <c r="C83" s="2521" t="s">
        <v>811</v>
      </c>
      <c r="D83" s="2522"/>
      <c r="E83" s="2518">
        <f>+COUNTIF(J$13:J$62,$C83)</f>
        <v>0</v>
      </c>
      <c r="F83" s="2519"/>
      <c r="G83" s="2519"/>
      <c r="H83" s="2520"/>
      <c r="I83" s="1587" t="str">
        <f>IF(ISERROR(E83/E$86),"",(E83/E$86))</f>
        <v/>
      </c>
      <c r="J83" s="478"/>
      <c r="K83" s="2480" t="s">
        <v>1029</v>
      </c>
      <c r="L83" s="2481"/>
      <c r="M83" s="1588">
        <f>+COUNTIF(L$13:L$62,$K83)</f>
        <v>0</v>
      </c>
      <c r="N83" s="1589" t="str">
        <f>IF(ISERROR(M83/M$87),"",(M83/M$87))</f>
        <v/>
      </c>
      <c r="O83" s="478"/>
      <c r="P83" s="2475" t="s">
        <v>1030</v>
      </c>
      <c r="Q83" s="2476"/>
      <c r="R83" s="2476"/>
      <c r="S83" s="2476"/>
      <c r="T83" s="2477"/>
      <c r="U83" s="1590" t="str">
        <f>+$I$12</f>
        <v/>
      </c>
      <c r="V83" s="478"/>
      <c r="W83" s="562"/>
      <c r="X83" s="478"/>
      <c r="Y83" s="478"/>
      <c r="Z83" s="478"/>
      <c r="AA83" s="478"/>
      <c r="AB83" s="478"/>
      <c r="AC83" s="478"/>
      <c r="AD83" s="478"/>
      <c r="AE83" s="478"/>
      <c r="AF83" s="478"/>
      <c r="AG83" s="478"/>
      <c r="AH83" s="478"/>
      <c r="AI83" s="472"/>
      <c r="AJ83" s="472"/>
      <c r="AK83" s="472"/>
      <c r="AL83" s="472"/>
      <c r="AM83" s="1063">
        <v>9</v>
      </c>
      <c r="AN83" s="1064" t="s">
        <v>338</v>
      </c>
      <c r="AO83" s="1067">
        <v>0</v>
      </c>
      <c r="AP83" s="1067">
        <v>19</v>
      </c>
      <c r="AQ83" s="1067">
        <v>19</v>
      </c>
      <c r="AR83" s="481"/>
      <c r="AS83" s="481"/>
      <c r="AT83" s="481"/>
      <c r="AU83" s="481"/>
      <c r="AV83" s="481"/>
      <c r="AW83" s="481"/>
      <c r="AX83" s="497"/>
    </row>
    <row r="84" spans="3:50" ht="18.75" customHeight="1">
      <c r="C84" s="2521" t="s">
        <v>1031</v>
      </c>
      <c r="D84" s="2522"/>
      <c r="E84" s="2518">
        <f>+COUNTIF(J$13:J$62,$C84)</f>
        <v>0</v>
      </c>
      <c r="F84" s="2519"/>
      <c r="G84" s="2519"/>
      <c r="H84" s="2520"/>
      <c r="I84" s="1587" t="str">
        <f>IF(ISERROR(E84/E$86),"",(E84/E$86))</f>
        <v/>
      </c>
      <c r="J84" s="478"/>
      <c r="K84" s="2535" t="s">
        <v>1032</v>
      </c>
      <c r="L84" s="2536"/>
      <c r="M84" s="1588">
        <f>+COUNTIF(L$13:L$62,$K84)</f>
        <v>0</v>
      </c>
      <c r="N84" s="1589" t="str">
        <f>IF(ISERROR(M84/M$87),"",(M84/M$87))</f>
        <v/>
      </c>
      <c r="O84" s="478"/>
      <c r="P84" s="2533"/>
      <c r="Q84" s="2534"/>
      <c r="R84" s="2534"/>
      <c r="S84" s="2534"/>
      <c r="T84" s="2534"/>
      <c r="U84" s="478"/>
      <c r="V84" s="478"/>
      <c r="W84" s="564" t="s">
        <v>1033</v>
      </c>
      <c r="X84" s="478"/>
      <c r="Y84" s="478"/>
      <c r="Z84" s="478"/>
      <c r="AA84" s="478"/>
      <c r="AB84" s="478"/>
      <c r="AC84" s="478"/>
      <c r="AD84" s="478"/>
      <c r="AE84" s="478"/>
      <c r="AF84" s="478"/>
      <c r="AG84" s="478"/>
      <c r="AH84" s="478"/>
      <c r="AI84" s="472"/>
      <c r="AJ84" s="472"/>
      <c r="AK84" s="472"/>
      <c r="AL84" s="472"/>
      <c r="AM84" s="1063">
        <v>9</v>
      </c>
      <c r="AN84" s="1064" t="s">
        <v>405</v>
      </c>
      <c r="AO84" s="1067">
        <v>0</v>
      </c>
      <c r="AP84" s="1067">
        <v>0</v>
      </c>
      <c r="AQ84" s="1067">
        <v>0</v>
      </c>
      <c r="AR84" s="481"/>
      <c r="AS84" s="481"/>
      <c r="AT84" s="481"/>
      <c r="AU84" s="481"/>
      <c r="AV84" s="481"/>
      <c r="AW84" s="481"/>
      <c r="AX84" s="497"/>
    </row>
    <row r="85" spans="3:50" ht="18.75" customHeight="1">
      <c r="C85" s="2521" t="s">
        <v>752</v>
      </c>
      <c r="D85" s="2522"/>
      <c r="E85" s="2518">
        <f>+COUNTIF(J$13:J$62,$C85)</f>
        <v>0</v>
      </c>
      <c r="F85" s="2519"/>
      <c r="G85" s="2519"/>
      <c r="H85" s="2520"/>
      <c r="I85" s="1587" t="str">
        <f>IF(ISERROR(E85/E$86),"",(E85/E$86))</f>
        <v/>
      </c>
      <c r="J85" s="478"/>
      <c r="K85" s="2471" t="s">
        <v>1034</v>
      </c>
      <c r="L85" s="2472"/>
      <c r="M85" s="1588">
        <f>+COUNTIF(L$13:L$62,$K85)</f>
        <v>0</v>
      </c>
      <c r="N85" s="1589" t="str">
        <f>IF(ISERROR(M85/M$87),"",(M85/M$87))</f>
        <v/>
      </c>
      <c r="O85" s="478"/>
      <c r="P85" s="2475" t="s">
        <v>1035</v>
      </c>
      <c r="Q85" s="2476"/>
      <c r="R85" s="2476"/>
      <c r="S85" s="2476"/>
      <c r="T85" s="2477"/>
      <c r="U85" s="1591" t="str">
        <f>+I70</f>
        <v/>
      </c>
      <c r="V85" s="2524" t="str">
        <f>+IF(ISERROR(J70/U85),"",(J70/U85))</f>
        <v/>
      </c>
      <c r="W85" s="2525"/>
      <c r="X85" s="478"/>
      <c r="Y85" s="478"/>
      <c r="Z85" s="478"/>
      <c r="AA85" s="478"/>
      <c r="AB85" s="478"/>
      <c r="AC85" s="478"/>
      <c r="AD85" s="478"/>
      <c r="AE85" s="478"/>
      <c r="AF85" s="478"/>
      <c r="AG85" s="478"/>
      <c r="AH85" s="478"/>
      <c r="AI85" s="472"/>
      <c r="AJ85" s="472"/>
      <c r="AK85" s="472"/>
      <c r="AL85" s="472"/>
      <c r="AM85" s="1063">
        <v>9</v>
      </c>
      <c r="AN85" s="1064" t="s">
        <v>461</v>
      </c>
      <c r="AO85" s="1067">
        <v>5</v>
      </c>
      <c r="AP85" s="1067">
        <v>61</v>
      </c>
      <c r="AQ85" s="1067">
        <v>61</v>
      </c>
      <c r="AR85" s="481"/>
      <c r="AS85" s="481"/>
      <c r="AT85" s="481"/>
      <c r="AU85" s="481"/>
      <c r="AV85" s="481"/>
      <c r="AW85" s="481"/>
      <c r="AX85" s="497"/>
    </row>
    <row r="86" spans="3:50" ht="18.75" customHeight="1">
      <c r="C86" s="2527" t="s">
        <v>1036</v>
      </c>
      <c r="D86" s="2528"/>
      <c r="E86" s="2463">
        <f>SUM(E83:E85)</f>
        <v>0</v>
      </c>
      <c r="F86" s="2464"/>
      <c r="G86" s="2464"/>
      <c r="H86" s="2465"/>
      <c r="I86" s="1592" t="str">
        <f>IF(ISERROR(E86/E$86),"",(E86/E$86))</f>
        <v/>
      </c>
      <c r="J86" s="478"/>
      <c r="K86" s="2471" t="s">
        <v>752</v>
      </c>
      <c r="L86" s="2472"/>
      <c r="M86" s="1588">
        <f>+COUNTIF(L$13:L$62,$K86)</f>
        <v>0</v>
      </c>
      <c r="N86" s="1589" t="str">
        <f>IF(ISERROR(M86/M$87),"",(M86/M$87))</f>
        <v/>
      </c>
      <c r="O86" s="478"/>
      <c r="P86" s="563"/>
      <c r="Q86" s="470"/>
      <c r="R86" s="470"/>
      <c r="S86" s="497"/>
      <c r="T86" s="470"/>
      <c r="U86" s="470"/>
      <c r="V86" s="470"/>
      <c r="W86" s="562"/>
      <c r="X86" s="478"/>
      <c r="Y86" s="478"/>
      <c r="Z86" s="478"/>
      <c r="AA86" s="478"/>
      <c r="AB86" s="478"/>
      <c r="AC86" s="478"/>
      <c r="AD86" s="478"/>
      <c r="AE86" s="478"/>
      <c r="AF86" s="478"/>
      <c r="AG86" s="478"/>
      <c r="AH86" s="478"/>
      <c r="AI86" s="472"/>
      <c r="AJ86" s="472"/>
      <c r="AK86" s="472"/>
      <c r="AL86" s="472"/>
      <c r="AM86" s="1063">
        <v>9</v>
      </c>
      <c r="AN86" s="1064" t="s">
        <v>475</v>
      </c>
      <c r="AO86" s="1067">
        <v>2</v>
      </c>
      <c r="AP86" s="1067">
        <v>38</v>
      </c>
      <c r="AQ86" s="1067">
        <v>38</v>
      </c>
      <c r="AR86" s="481"/>
      <c r="AS86" s="481"/>
      <c r="AT86" s="481"/>
      <c r="AU86" s="481"/>
      <c r="AV86" s="481"/>
      <c r="AW86" s="481"/>
      <c r="AX86" s="497"/>
    </row>
    <row r="87" spans="3:50" ht="12" customHeight="1">
      <c r="C87" s="2473" t="s">
        <v>1037</v>
      </c>
      <c r="D87" s="2457"/>
      <c r="E87" s="2458"/>
      <c r="F87" s="2458"/>
      <c r="G87" s="2458"/>
      <c r="H87" s="2458"/>
      <c r="I87" s="2459"/>
      <c r="J87" s="478"/>
      <c r="K87" s="2466" t="s">
        <v>1036</v>
      </c>
      <c r="L87" s="2467"/>
      <c r="M87" s="1593">
        <f>SUM(M83:M86)</f>
        <v>0</v>
      </c>
      <c r="N87" s="1594"/>
      <c r="O87" s="478"/>
      <c r="P87" s="565"/>
      <c r="Q87" s="566"/>
      <c r="R87" s="566"/>
      <c r="S87" s="567"/>
      <c r="T87" s="566"/>
      <c r="U87" s="566"/>
      <c r="V87" s="566"/>
      <c r="W87" s="568"/>
      <c r="X87" s="478"/>
      <c r="Y87" s="478"/>
      <c r="Z87" s="478"/>
      <c r="AA87" s="478"/>
      <c r="AB87" s="478"/>
      <c r="AC87" s="478"/>
      <c r="AD87" s="478"/>
      <c r="AE87" s="478"/>
      <c r="AF87" s="478"/>
      <c r="AG87" s="478"/>
      <c r="AH87" s="478"/>
      <c r="AI87" s="472"/>
      <c r="AJ87" s="472"/>
      <c r="AK87" s="472"/>
      <c r="AL87" s="472"/>
      <c r="AM87" s="1063">
        <v>9</v>
      </c>
      <c r="AN87" s="1064" t="s">
        <v>485</v>
      </c>
      <c r="AO87" s="1067">
        <v>3</v>
      </c>
      <c r="AP87" s="1067">
        <v>41</v>
      </c>
      <c r="AQ87" s="1067">
        <v>41</v>
      </c>
      <c r="AR87" s="481"/>
      <c r="AS87" s="481"/>
      <c r="AT87" s="481"/>
      <c r="AU87" s="481"/>
      <c r="AV87" s="481"/>
      <c r="AW87" s="481"/>
      <c r="AX87" s="497"/>
    </row>
    <row r="88" spans="3:50">
      <c r="C88" s="2474"/>
      <c r="D88" s="2460"/>
      <c r="E88" s="2461"/>
      <c r="F88" s="2461"/>
      <c r="G88" s="2461"/>
      <c r="H88" s="2461"/>
      <c r="I88" s="2462"/>
      <c r="J88" s="478"/>
      <c r="K88" s="569" t="s">
        <v>1038</v>
      </c>
      <c r="L88" s="2468"/>
      <c r="M88" s="2469"/>
      <c r="N88" s="2470"/>
      <c r="O88" s="478"/>
      <c r="P88" s="478"/>
      <c r="Q88" s="478"/>
      <c r="R88" s="478"/>
      <c r="S88" s="570"/>
      <c r="T88" s="478"/>
      <c r="U88" s="478"/>
      <c r="V88" s="478"/>
      <c r="W88" s="478"/>
      <c r="X88" s="478"/>
      <c r="Y88" s="478"/>
      <c r="Z88" s="478"/>
      <c r="AA88" s="478"/>
      <c r="AB88" s="478"/>
      <c r="AC88" s="478"/>
      <c r="AD88" s="478"/>
      <c r="AE88" s="478"/>
      <c r="AF88" s="478"/>
      <c r="AG88" s="478"/>
      <c r="AH88" s="478"/>
      <c r="AI88" s="472"/>
      <c r="AJ88" s="472"/>
      <c r="AK88" s="472"/>
      <c r="AL88" s="472"/>
      <c r="AM88" s="1063">
        <v>9</v>
      </c>
      <c r="AN88" s="1064" t="s">
        <v>488</v>
      </c>
      <c r="AO88" s="1067">
        <v>0</v>
      </c>
      <c r="AP88" s="1067">
        <v>0</v>
      </c>
      <c r="AQ88" s="1067">
        <v>0</v>
      </c>
      <c r="AR88" s="481"/>
      <c r="AS88" s="481"/>
      <c r="AT88" s="481"/>
      <c r="AU88" s="481"/>
      <c r="AV88" s="481"/>
      <c r="AW88" s="481"/>
      <c r="AX88" s="497"/>
    </row>
    <row r="89" spans="3:50" ht="19.5" customHeight="1">
      <c r="C89" s="571" t="s">
        <v>1039</v>
      </c>
      <c r="D89" s="572"/>
      <c r="E89" s="572"/>
      <c r="F89" s="572"/>
      <c r="G89" s="572"/>
      <c r="H89" s="573"/>
      <c r="I89" s="573"/>
      <c r="J89" s="573"/>
      <c r="K89" s="573"/>
      <c r="L89" s="573"/>
      <c r="M89" s="573"/>
      <c r="N89" s="573"/>
      <c r="O89" s="573"/>
      <c r="P89" s="478"/>
      <c r="Q89" s="478"/>
      <c r="R89" s="478"/>
      <c r="S89" s="499"/>
      <c r="T89" s="478"/>
      <c r="U89" s="478"/>
      <c r="V89" s="478"/>
      <c r="W89" s="478"/>
      <c r="X89" s="478"/>
      <c r="Y89" s="478"/>
      <c r="Z89" s="478"/>
      <c r="AA89" s="478"/>
      <c r="AB89" s="478"/>
      <c r="AC89" s="478"/>
      <c r="AD89" s="478"/>
      <c r="AE89" s="478"/>
      <c r="AF89" s="478"/>
      <c r="AG89" s="478"/>
      <c r="AH89" s="478"/>
      <c r="AI89" s="472"/>
      <c r="AJ89" s="472"/>
      <c r="AK89" s="472"/>
      <c r="AL89" s="472"/>
      <c r="AM89" s="1063">
        <v>9</v>
      </c>
      <c r="AN89" s="1064" t="s">
        <v>492</v>
      </c>
      <c r="AO89" s="1067">
        <v>1</v>
      </c>
      <c r="AP89" s="1067">
        <v>44</v>
      </c>
      <c r="AQ89" s="1067">
        <v>44</v>
      </c>
      <c r="AR89" s="481"/>
      <c r="AS89" s="481"/>
      <c r="AT89" s="481"/>
      <c r="AU89" s="481"/>
      <c r="AV89" s="481"/>
      <c r="AW89" s="481"/>
      <c r="AX89" s="497"/>
    </row>
    <row r="90" spans="3:50" ht="53.25" customHeight="1">
      <c r="C90" s="2511"/>
      <c r="D90" s="2512"/>
      <c r="E90" s="2512"/>
      <c r="F90" s="2512"/>
      <c r="G90" s="2512"/>
      <c r="H90" s="2512"/>
      <c r="I90" s="2512"/>
      <c r="J90" s="2512"/>
      <c r="K90" s="2512"/>
      <c r="L90" s="2512"/>
      <c r="M90" s="2512"/>
      <c r="N90" s="2512"/>
      <c r="O90" s="2512"/>
      <c r="P90" s="2512"/>
      <c r="Q90" s="2512"/>
      <c r="R90" s="2512"/>
      <c r="S90" s="2512"/>
      <c r="T90" s="2512"/>
      <c r="U90" s="2512"/>
      <c r="V90" s="2512"/>
      <c r="W90" s="2513"/>
      <c r="X90" s="478"/>
      <c r="Y90" s="478"/>
      <c r="Z90" s="478"/>
      <c r="AA90" s="478"/>
      <c r="AB90" s="478"/>
      <c r="AC90" s="478"/>
      <c r="AD90" s="478"/>
      <c r="AE90" s="478"/>
      <c r="AF90" s="478"/>
      <c r="AG90" s="478"/>
      <c r="AH90" s="478"/>
      <c r="AI90" s="472"/>
      <c r="AJ90" s="472"/>
      <c r="AK90" s="472"/>
      <c r="AL90" s="472"/>
      <c r="AM90" s="1063">
        <v>10</v>
      </c>
      <c r="AN90" s="1064" t="s">
        <v>154</v>
      </c>
      <c r="AO90" s="1067">
        <v>2</v>
      </c>
      <c r="AP90" s="1067">
        <v>22</v>
      </c>
      <c r="AQ90" s="1067">
        <v>22</v>
      </c>
      <c r="AR90" s="481"/>
      <c r="AS90" s="481"/>
      <c r="AT90" s="481"/>
      <c r="AU90" s="481"/>
      <c r="AV90" s="481"/>
      <c r="AW90" s="481"/>
      <c r="AX90" s="497"/>
    </row>
    <row r="91" spans="3:50">
      <c r="C91" s="574" t="s">
        <v>697</v>
      </c>
      <c r="D91" s="574"/>
      <c r="E91" s="574"/>
      <c r="F91" s="574"/>
      <c r="G91" s="574"/>
      <c r="H91" s="575"/>
      <c r="I91" s="575"/>
      <c r="J91" s="575"/>
      <c r="K91" s="575"/>
      <c r="L91" s="575"/>
      <c r="M91" s="576"/>
      <c r="N91" s="478"/>
      <c r="O91" s="478"/>
      <c r="P91" s="478"/>
      <c r="Q91" s="478"/>
      <c r="R91" s="478"/>
      <c r="S91" s="499"/>
      <c r="T91" s="478"/>
      <c r="U91" s="478"/>
      <c r="V91" s="478"/>
      <c r="W91" s="478"/>
      <c r="X91" s="478"/>
      <c r="Y91" s="478"/>
      <c r="Z91" s="478"/>
      <c r="AA91" s="478"/>
      <c r="AB91" s="478"/>
      <c r="AC91" s="478"/>
      <c r="AD91" s="478"/>
      <c r="AE91" s="478"/>
      <c r="AF91" s="478"/>
      <c r="AG91" s="478"/>
      <c r="AH91" s="478"/>
      <c r="AI91" s="472"/>
      <c r="AJ91" s="472"/>
      <c r="AK91" s="472"/>
      <c r="AL91" s="472"/>
      <c r="AM91" s="1063">
        <v>10</v>
      </c>
      <c r="AN91" s="1064" t="s">
        <v>285</v>
      </c>
      <c r="AO91" s="1067">
        <v>3</v>
      </c>
      <c r="AP91" s="1067">
        <v>58</v>
      </c>
      <c r="AQ91" s="1067">
        <v>58</v>
      </c>
      <c r="AR91" s="481"/>
      <c r="AS91" s="481"/>
      <c r="AT91" s="481"/>
      <c r="AU91" s="481"/>
      <c r="AV91" s="481"/>
      <c r="AW91" s="481"/>
      <c r="AX91" s="497"/>
    </row>
    <row r="92" spans="3:50" ht="12.75" customHeight="1">
      <c r="C92" s="2454" t="s">
        <v>585</v>
      </c>
      <c r="D92" s="2455"/>
      <c r="E92" s="2455"/>
      <c r="F92" s="2455"/>
      <c r="G92" s="2455"/>
      <c r="H92" s="2455"/>
      <c r="I92" s="2455"/>
      <c r="J92" s="2455"/>
      <c r="K92" s="2455"/>
      <c r="L92" s="2455"/>
      <c r="M92" s="2455"/>
      <c r="N92" s="2455"/>
      <c r="O92" s="2455"/>
      <c r="P92" s="2455"/>
      <c r="Q92" s="2455"/>
      <c r="R92" s="2455"/>
      <c r="S92" s="2455"/>
      <c r="T92" s="2455"/>
      <c r="U92" s="2455"/>
      <c r="V92" s="2455"/>
      <c r="W92" s="2456"/>
      <c r="X92" s="478"/>
      <c r="Y92" s="478"/>
      <c r="Z92" s="478"/>
      <c r="AA92" s="478"/>
      <c r="AB92" s="478"/>
      <c r="AC92" s="478"/>
      <c r="AD92" s="478"/>
      <c r="AE92" s="478"/>
      <c r="AF92" s="478"/>
      <c r="AG92" s="478"/>
      <c r="AH92" s="478"/>
      <c r="AI92" s="472"/>
      <c r="AJ92" s="472"/>
      <c r="AK92" s="472"/>
      <c r="AL92" s="472"/>
      <c r="AM92" s="1063">
        <v>10</v>
      </c>
      <c r="AN92" s="1064" t="s">
        <v>346</v>
      </c>
      <c r="AO92" s="1067">
        <v>30</v>
      </c>
      <c r="AP92" s="1067">
        <v>179</v>
      </c>
      <c r="AQ92" s="1067">
        <v>179</v>
      </c>
      <c r="AR92" s="481"/>
      <c r="AS92" s="481"/>
      <c r="AT92" s="481"/>
      <c r="AU92" s="481"/>
      <c r="AV92" s="481"/>
      <c r="AW92" s="481"/>
      <c r="AX92" s="497"/>
    </row>
    <row r="93" spans="3:50" ht="30.75" customHeight="1">
      <c r="C93" s="2508"/>
      <c r="D93" s="2509"/>
      <c r="E93" s="2509"/>
      <c r="F93" s="2509"/>
      <c r="G93" s="2509"/>
      <c r="H93" s="2509"/>
      <c r="I93" s="2509"/>
      <c r="J93" s="2509"/>
      <c r="K93" s="2509"/>
      <c r="L93" s="2509"/>
      <c r="M93" s="2509"/>
      <c r="N93" s="2509"/>
      <c r="O93" s="2509"/>
      <c r="P93" s="2509"/>
      <c r="Q93" s="2509"/>
      <c r="R93" s="2509"/>
      <c r="S93" s="2509"/>
      <c r="T93" s="2509"/>
      <c r="U93" s="2509"/>
      <c r="V93" s="2509"/>
      <c r="W93" s="2510"/>
      <c r="X93" s="478"/>
      <c r="Y93" s="478"/>
      <c r="Z93" s="478"/>
      <c r="AA93" s="478"/>
      <c r="AB93" s="478"/>
      <c r="AC93" s="478"/>
      <c r="AD93" s="478"/>
      <c r="AE93" s="478"/>
      <c r="AF93" s="478"/>
      <c r="AG93" s="478"/>
      <c r="AH93" s="478"/>
      <c r="AI93" s="472"/>
      <c r="AJ93" s="472"/>
      <c r="AK93" s="472"/>
      <c r="AL93" s="472"/>
      <c r="AM93" s="1063">
        <v>10</v>
      </c>
      <c r="AN93" s="1064" t="s">
        <v>356</v>
      </c>
      <c r="AO93" s="1067">
        <v>1</v>
      </c>
      <c r="AP93" s="1067">
        <v>20</v>
      </c>
      <c r="AQ93" s="1067">
        <v>20</v>
      </c>
      <c r="AR93" s="481"/>
      <c r="AS93" s="481"/>
      <c r="AT93" s="481"/>
      <c r="AU93" s="481"/>
      <c r="AV93" s="481"/>
      <c r="AW93" s="481"/>
      <c r="AX93" s="497"/>
    </row>
    <row r="94" spans="3:50" ht="21" customHeight="1">
      <c r="C94" s="499"/>
      <c r="D94" s="499"/>
      <c r="E94" s="499"/>
      <c r="F94" s="499"/>
      <c r="G94" s="499"/>
      <c r="H94" s="478"/>
      <c r="I94" s="478"/>
      <c r="J94" s="478"/>
      <c r="K94" s="478"/>
      <c r="L94" s="478"/>
      <c r="M94" s="478"/>
      <c r="N94" s="478"/>
      <c r="O94" s="478"/>
      <c r="P94" s="478"/>
      <c r="Q94" s="478"/>
      <c r="R94" s="478"/>
      <c r="S94" s="499"/>
      <c r="T94" s="478"/>
      <c r="U94" s="478"/>
      <c r="V94" s="478"/>
      <c r="W94" s="478"/>
      <c r="X94" s="478"/>
      <c r="Y94" s="478"/>
      <c r="Z94" s="478"/>
      <c r="AA94" s="478"/>
      <c r="AB94" s="478"/>
      <c r="AC94" s="478"/>
      <c r="AD94" s="478"/>
      <c r="AE94" s="478"/>
      <c r="AF94" s="478"/>
      <c r="AG94" s="478"/>
      <c r="AH94" s="478"/>
      <c r="AI94" s="472"/>
      <c r="AJ94" s="472"/>
      <c r="AK94" s="472"/>
      <c r="AL94" s="472"/>
      <c r="AM94" s="1063">
        <v>11</v>
      </c>
      <c r="AN94" s="1064" t="s">
        <v>47</v>
      </c>
      <c r="AO94" s="1067">
        <v>1</v>
      </c>
      <c r="AP94" s="1067">
        <v>6</v>
      </c>
      <c r="AQ94" s="1067">
        <v>6</v>
      </c>
      <c r="AR94" s="481"/>
      <c r="AS94" s="481"/>
      <c r="AT94" s="481"/>
      <c r="AU94" s="481"/>
      <c r="AV94" s="481"/>
      <c r="AW94" s="481"/>
      <c r="AX94" s="497"/>
    </row>
    <row r="95" spans="3:50" ht="20.25" hidden="1" customHeight="1">
      <c r="C95" s="499"/>
      <c r="D95" s="499"/>
      <c r="E95" s="499"/>
      <c r="F95" s="499"/>
      <c r="G95" s="499"/>
      <c r="H95" s="478"/>
      <c r="I95" s="478"/>
      <c r="J95" s="478"/>
      <c r="K95" s="478"/>
      <c r="L95" s="478"/>
      <c r="M95" s="478"/>
      <c r="N95" s="478"/>
      <c r="O95" s="478"/>
      <c r="P95" s="478"/>
      <c r="Q95" s="478"/>
      <c r="R95" s="478"/>
      <c r="S95" s="499"/>
      <c r="T95" s="478"/>
      <c r="U95" s="478"/>
      <c r="V95" s="478"/>
      <c r="W95" s="478"/>
      <c r="X95" s="478"/>
      <c r="Y95" s="478"/>
      <c r="Z95" s="478"/>
      <c r="AA95" s="478"/>
      <c r="AB95" s="478"/>
      <c r="AC95" s="478"/>
      <c r="AD95" s="478"/>
      <c r="AE95" s="478"/>
      <c r="AF95" s="478"/>
      <c r="AG95" s="478"/>
      <c r="AH95" s="478"/>
      <c r="AI95" s="472"/>
      <c r="AJ95" s="472"/>
      <c r="AK95" s="472"/>
      <c r="AL95" s="472"/>
      <c r="AM95" s="1063">
        <v>11</v>
      </c>
      <c r="AN95" s="1064" t="s">
        <v>98</v>
      </c>
      <c r="AO95" s="1067">
        <v>1</v>
      </c>
      <c r="AP95" s="1067">
        <v>0</v>
      </c>
      <c r="AQ95" s="1067">
        <v>0</v>
      </c>
      <c r="AR95" s="481"/>
      <c r="AS95" s="481"/>
      <c r="AT95" s="481"/>
      <c r="AU95" s="481"/>
      <c r="AV95" s="481"/>
      <c r="AW95" s="481"/>
      <c r="AX95" s="497"/>
    </row>
    <row r="96" spans="3:50" hidden="1">
      <c r="C96" s="499"/>
      <c r="D96" s="499"/>
      <c r="E96" s="499"/>
      <c r="F96" s="499"/>
      <c r="G96" s="499"/>
      <c r="H96" s="478"/>
      <c r="I96" s="478"/>
      <c r="J96" s="478"/>
      <c r="K96" s="478"/>
      <c r="L96" s="478"/>
      <c r="M96" s="478"/>
      <c r="N96" s="478"/>
      <c r="O96" s="478"/>
      <c r="P96" s="478"/>
      <c r="Q96" s="478"/>
      <c r="R96" s="478"/>
      <c r="S96" s="499"/>
      <c r="T96" s="478"/>
      <c r="U96" s="478"/>
      <c r="V96" s="478"/>
      <c r="W96" s="478"/>
      <c r="X96" s="478"/>
      <c r="Y96" s="478"/>
      <c r="Z96" s="478"/>
      <c r="AA96" s="478"/>
      <c r="AB96" s="478"/>
      <c r="AC96" s="478"/>
      <c r="AD96" s="478"/>
      <c r="AE96" s="478"/>
      <c r="AF96" s="478"/>
      <c r="AG96" s="478"/>
      <c r="AH96" s="478"/>
      <c r="AI96" s="472"/>
      <c r="AJ96" s="472"/>
      <c r="AK96" s="472"/>
      <c r="AL96" s="472"/>
      <c r="AM96" s="1063">
        <v>11</v>
      </c>
      <c r="AN96" s="1064" t="s">
        <v>126</v>
      </c>
      <c r="AO96" s="1067">
        <v>2</v>
      </c>
      <c r="AP96" s="1067">
        <v>19</v>
      </c>
      <c r="AQ96" s="1067">
        <v>19</v>
      </c>
      <c r="AR96" s="481"/>
      <c r="AS96" s="481"/>
      <c r="AT96" s="481"/>
      <c r="AU96" s="481"/>
      <c r="AV96" s="481"/>
      <c r="AW96" s="481"/>
      <c r="AX96" s="497"/>
    </row>
    <row r="97" spans="3:50" ht="27" hidden="1">
      <c r="C97" s="499"/>
      <c r="D97" s="499"/>
      <c r="E97" s="499"/>
      <c r="F97" s="499"/>
      <c r="G97" s="499"/>
      <c r="H97" s="478"/>
      <c r="I97" s="478"/>
      <c r="J97" s="478"/>
      <c r="K97" s="478"/>
      <c r="L97" s="478"/>
      <c r="M97" s="478"/>
      <c r="N97" s="478"/>
      <c r="O97" s="478"/>
      <c r="P97" s="478"/>
      <c r="Q97" s="478"/>
      <c r="R97" s="478"/>
      <c r="S97" s="499"/>
      <c r="T97" s="478"/>
      <c r="U97" s="478"/>
      <c r="V97" s="478"/>
      <c r="W97" s="478"/>
      <c r="X97" s="478"/>
      <c r="Y97" s="478"/>
      <c r="Z97" s="478"/>
      <c r="AA97" s="478"/>
      <c r="AB97" s="478"/>
      <c r="AC97" s="478"/>
      <c r="AD97" s="478"/>
      <c r="AE97" s="478"/>
      <c r="AF97" s="478"/>
      <c r="AG97" s="478"/>
      <c r="AH97" s="478"/>
      <c r="AI97" s="472"/>
      <c r="AJ97" s="472"/>
      <c r="AK97" s="472"/>
      <c r="AL97" s="472"/>
      <c r="AM97" s="1063">
        <v>12</v>
      </c>
      <c r="AN97" s="1064" t="s">
        <v>597</v>
      </c>
      <c r="AO97" s="1067">
        <v>3</v>
      </c>
      <c r="AP97" s="1067">
        <v>18</v>
      </c>
      <c r="AQ97" s="1067">
        <v>18</v>
      </c>
      <c r="AR97" s="481"/>
      <c r="AS97" s="481"/>
      <c r="AT97" s="481"/>
      <c r="AU97" s="481"/>
      <c r="AV97" s="481"/>
      <c r="AW97" s="481"/>
      <c r="AX97" s="497"/>
    </row>
    <row r="98" spans="3:50" ht="18" hidden="1">
      <c r="C98" s="499"/>
      <c r="D98" s="499"/>
      <c r="E98" s="499"/>
      <c r="F98" s="499"/>
      <c r="G98" s="499"/>
      <c r="H98" s="478"/>
      <c r="I98" s="478"/>
      <c r="J98" s="478"/>
      <c r="K98" s="478"/>
      <c r="L98" s="478"/>
      <c r="M98" s="478"/>
      <c r="N98" s="478"/>
      <c r="O98" s="478"/>
      <c r="P98" s="478"/>
      <c r="Q98" s="478"/>
      <c r="R98" s="478"/>
      <c r="S98" s="499"/>
      <c r="T98" s="478"/>
      <c r="U98" s="478"/>
      <c r="V98" s="478"/>
      <c r="W98" s="478"/>
      <c r="X98" s="478"/>
      <c r="Y98" s="478"/>
      <c r="Z98" s="478"/>
      <c r="AA98" s="478"/>
      <c r="AB98" s="478"/>
      <c r="AC98" s="478"/>
      <c r="AD98" s="478"/>
      <c r="AE98" s="478"/>
      <c r="AF98" s="478"/>
      <c r="AG98" s="478"/>
      <c r="AH98" s="478"/>
      <c r="AI98" s="472"/>
      <c r="AJ98" s="472"/>
      <c r="AK98" s="472"/>
      <c r="AL98" s="472"/>
      <c r="AM98" s="1063">
        <v>12</v>
      </c>
      <c r="AN98" s="1064" t="s">
        <v>352</v>
      </c>
      <c r="AO98" s="1067">
        <v>17</v>
      </c>
      <c r="AP98" s="1067">
        <v>113</v>
      </c>
      <c r="AQ98" s="1067">
        <v>113</v>
      </c>
      <c r="AR98" s="481"/>
      <c r="AS98" s="481"/>
      <c r="AT98" s="481"/>
      <c r="AU98" s="481"/>
      <c r="AV98" s="481"/>
      <c r="AW98" s="481"/>
      <c r="AX98" s="497"/>
    </row>
    <row r="99" spans="3:50" hidden="1">
      <c r="C99" s="499"/>
      <c r="D99" s="499"/>
      <c r="E99" s="499"/>
      <c r="F99" s="499"/>
      <c r="G99" s="499"/>
      <c r="H99" s="478"/>
      <c r="I99" s="478"/>
      <c r="J99" s="478"/>
      <c r="K99" s="478"/>
      <c r="L99" s="478"/>
      <c r="M99" s="478"/>
      <c r="N99" s="478"/>
      <c r="O99" s="478"/>
      <c r="P99" s="478"/>
      <c r="Q99" s="478"/>
      <c r="R99" s="478"/>
      <c r="S99" s="499"/>
      <c r="T99" s="478"/>
      <c r="U99" s="478"/>
      <c r="V99" s="478"/>
      <c r="W99" s="478"/>
      <c r="X99" s="478"/>
      <c r="Y99" s="478"/>
      <c r="Z99" s="478"/>
      <c r="AA99" s="478"/>
      <c r="AB99" s="478"/>
      <c r="AC99" s="478"/>
      <c r="AD99" s="478"/>
      <c r="AE99" s="478"/>
      <c r="AF99" s="478"/>
      <c r="AG99" s="478"/>
      <c r="AH99" s="478"/>
      <c r="AI99" s="472"/>
      <c r="AJ99" s="472"/>
      <c r="AK99" s="472"/>
      <c r="AL99" s="472"/>
      <c r="AM99" s="1063">
        <v>13</v>
      </c>
      <c r="AN99" s="1064" t="s">
        <v>78</v>
      </c>
      <c r="AO99" s="1067">
        <v>7</v>
      </c>
      <c r="AP99" s="1067">
        <v>85</v>
      </c>
      <c r="AQ99" s="1067">
        <v>85</v>
      </c>
      <c r="AR99" s="481"/>
      <c r="AS99" s="481"/>
      <c r="AT99" s="481"/>
      <c r="AU99" s="481"/>
      <c r="AV99" s="481"/>
      <c r="AW99" s="481"/>
      <c r="AX99" s="497"/>
    </row>
    <row r="100" spans="3:50" hidden="1">
      <c r="C100" s="499"/>
      <c r="D100" s="499"/>
      <c r="E100" s="499"/>
      <c r="F100" s="499"/>
      <c r="G100" s="499"/>
      <c r="H100" s="478"/>
      <c r="I100" s="478"/>
      <c r="J100" s="478"/>
      <c r="K100" s="478"/>
      <c r="L100" s="478"/>
      <c r="M100" s="478"/>
      <c r="N100" s="478"/>
      <c r="O100" s="478"/>
      <c r="P100" s="478"/>
      <c r="Q100" s="478"/>
      <c r="R100" s="478"/>
      <c r="S100" s="499"/>
      <c r="T100" s="478"/>
      <c r="U100" s="478"/>
      <c r="V100" s="478"/>
      <c r="W100" s="478"/>
      <c r="X100" s="478"/>
      <c r="Y100" s="478"/>
      <c r="Z100" s="478"/>
      <c r="AA100" s="478"/>
      <c r="AB100" s="478"/>
      <c r="AC100" s="478"/>
      <c r="AD100" s="478"/>
      <c r="AE100" s="478"/>
      <c r="AF100" s="478"/>
      <c r="AG100" s="478"/>
      <c r="AH100" s="478"/>
      <c r="AI100" s="472"/>
      <c r="AJ100" s="472"/>
      <c r="AK100" s="472"/>
      <c r="AL100" s="472"/>
      <c r="AM100" s="1063">
        <v>13</v>
      </c>
      <c r="AN100" s="1064" t="s">
        <v>108</v>
      </c>
      <c r="AO100" s="1067">
        <v>15</v>
      </c>
      <c r="AP100" s="1067">
        <v>131</v>
      </c>
      <c r="AQ100" s="1067">
        <v>131</v>
      </c>
      <c r="AR100" s="481"/>
      <c r="AS100" s="481"/>
      <c r="AT100" s="481"/>
      <c r="AU100" s="481"/>
      <c r="AV100" s="481"/>
      <c r="AW100" s="481"/>
      <c r="AX100" s="497"/>
    </row>
    <row r="101" spans="3:50" hidden="1">
      <c r="C101" s="499"/>
      <c r="D101" s="499"/>
      <c r="E101" s="499"/>
      <c r="F101" s="499"/>
      <c r="G101" s="499"/>
      <c r="H101" s="478"/>
      <c r="I101" s="478"/>
      <c r="J101" s="478"/>
      <c r="K101" s="478"/>
      <c r="L101" s="478"/>
      <c r="M101" s="478"/>
      <c r="N101" s="478"/>
      <c r="O101" s="478"/>
      <c r="P101" s="478"/>
      <c r="Q101" s="478"/>
      <c r="R101" s="478"/>
      <c r="S101" s="499"/>
      <c r="T101" s="478"/>
      <c r="U101" s="478"/>
      <c r="V101" s="478"/>
      <c r="W101" s="478"/>
      <c r="X101" s="478"/>
      <c r="Y101" s="478"/>
      <c r="Z101" s="478"/>
      <c r="AA101" s="478"/>
      <c r="AB101" s="478"/>
      <c r="AC101" s="478"/>
      <c r="AD101" s="478"/>
      <c r="AE101" s="478"/>
      <c r="AF101" s="478"/>
      <c r="AG101" s="478"/>
      <c r="AH101" s="478"/>
      <c r="AI101" s="472"/>
      <c r="AJ101" s="472"/>
      <c r="AK101" s="472"/>
      <c r="AL101" s="472"/>
      <c r="AM101" s="1063">
        <v>13</v>
      </c>
      <c r="AN101" s="1064" t="s">
        <v>115</v>
      </c>
      <c r="AO101" s="1067">
        <v>5</v>
      </c>
      <c r="AP101" s="1067">
        <v>49</v>
      </c>
      <c r="AQ101" s="1067">
        <v>49</v>
      </c>
      <c r="AR101" s="481"/>
      <c r="AS101" s="481"/>
      <c r="AT101" s="481"/>
      <c r="AU101" s="481"/>
      <c r="AV101" s="481"/>
      <c r="AW101" s="481"/>
      <c r="AX101" s="497"/>
    </row>
    <row r="102" spans="3:50" hidden="1">
      <c r="C102" s="499"/>
      <c r="D102" s="499"/>
      <c r="E102" s="499"/>
      <c r="F102" s="499"/>
      <c r="G102" s="499"/>
      <c r="H102" s="478"/>
      <c r="I102" s="478"/>
      <c r="J102" s="478"/>
      <c r="K102" s="478"/>
      <c r="L102" s="478"/>
      <c r="M102" s="478"/>
      <c r="N102" s="478"/>
      <c r="O102" s="478"/>
      <c r="P102" s="478"/>
      <c r="Q102" s="478"/>
      <c r="R102" s="478"/>
      <c r="S102" s="499"/>
      <c r="T102" s="478"/>
      <c r="U102" s="478"/>
      <c r="V102" s="478"/>
      <c r="W102" s="478"/>
      <c r="X102" s="478"/>
      <c r="Y102" s="478"/>
      <c r="Z102" s="478"/>
      <c r="AA102" s="478"/>
      <c r="AB102" s="478"/>
      <c r="AC102" s="478"/>
      <c r="AD102" s="478"/>
      <c r="AE102" s="478"/>
      <c r="AF102" s="478"/>
      <c r="AG102" s="478"/>
      <c r="AH102" s="478"/>
      <c r="AI102" s="472"/>
      <c r="AJ102" s="472"/>
      <c r="AK102" s="472"/>
      <c r="AL102" s="472"/>
      <c r="AM102" s="1063">
        <v>13</v>
      </c>
      <c r="AN102" s="1064" t="s">
        <v>142</v>
      </c>
      <c r="AO102" s="1067">
        <v>2</v>
      </c>
      <c r="AP102" s="1067">
        <v>35</v>
      </c>
      <c r="AQ102" s="1067">
        <v>35</v>
      </c>
      <c r="AR102" s="481"/>
      <c r="AS102" s="481"/>
      <c r="AT102" s="481"/>
      <c r="AU102" s="481"/>
      <c r="AV102" s="481"/>
      <c r="AW102" s="481"/>
      <c r="AX102" s="497"/>
    </row>
    <row r="103" spans="3:50" hidden="1">
      <c r="C103" s="499"/>
      <c r="D103" s="499"/>
      <c r="E103" s="499"/>
      <c r="F103" s="499"/>
      <c r="G103" s="499"/>
      <c r="H103" s="478"/>
      <c r="I103" s="478"/>
      <c r="J103" s="478"/>
      <c r="K103" s="478"/>
      <c r="L103" s="478"/>
      <c r="M103" s="478"/>
      <c r="N103" s="478"/>
      <c r="O103" s="478"/>
      <c r="P103" s="478"/>
      <c r="Q103" s="478"/>
      <c r="R103" s="478"/>
      <c r="S103" s="499"/>
      <c r="T103" s="478"/>
      <c r="U103" s="478"/>
      <c r="V103" s="478"/>
      <c r="W103" s="478"/>
      <c r="X103" s="478"/>
      <c r="Y103" s="478"/>
      <c r="Z103" s="478"/>
      <c r="AA103" s="478"/>
      <c r="AB103" s="478"/>
      <c r="AC103" s="478"/>
      <c r="AD103" s="478"/>
      <c r="AE103" s="478"/>
      <c r="AF103" s="478"/>
      <c r="AG103" s="478"/>
      <c r="AH103" s="478"/>
      <c r="AI103" s="472"/>
      <c r="AJ103" s="472"/>
      <c r="AK103" s="472"/>
      <c r="AL103" s="472"/>
      <c r="AM103" s="1063">
        <v>13</v>
      </c>
      <c r="AN103" s="1064" t="s">
        <v>173</v>
      </c>
      <c r="AO103" s="1067">
        <v>9</v>
      </c>
      <c r="AP103" s="1067">
        <v>78</v>
      </c>
      <c r="AQ103" s="1067">
        <v>78</v>
      </c>
      <c r="AR103" s="481"/>
      <c r="AS103" s="481"/>
      <c r="AT103" s="481"/>
      <c r="AU103" s="481"/>
      <c r="AV103" s="481"/>
      <c r="AW103" s="481"/>
      <c r="AX103" s="497"/>
    </row>
    <row r="104" spans="3:50" hidden="1">
      <c r="C104" s="499"/>
      <c r="D104" s="499"/>
      <c r="E104" s="499"/>
      <c r="F104" s="499"/>
      <c r="G104" s="499"/>
      <c r="H104" s="478"/>
      <c r="I104" s="478"/>
      <c r="J104" s="478"/>
      <c r="K104" s="478"/>
      <c r="L104" s="478"/>
      <c r="M104" s="478"/>
      <c r="N104" s="478"/>
      <c r="O104" s="478"/>
      <c r="P104" s="478"/>
      <c r="Q104" s="478"/>
      <c r="R104" s="478"/>
      <c r="S104" s="499"/>
      <c r="T104" s="478"/>
      <c r="U104" s="478"/>
      <c r="V104" s="478"/>
      <c r="W104" s="478"/>
      <c r="X104" s="478"/>
      <c r="Y104" s="478"/>
      <c r="Z104" s="478"/>
      <c r="AA104" s="478"/>
      <c r="AB104" s="478"/>
      <c r="AC104" s="478"/>
      <c r="AD104" s="478"/>
      <c r="AE104" s="478"/>
      <c r="AF104" s="478"/>
      <c r="AG104" s="478"/>
      <c r="AH104" s="478"/>
      <c r="AI104" s="472"/>
      <c r="AJ104" s="472"/>
      <c r="AK104" s="472"/>
      <c r="AL104" s="472"/>
      <c r="AM104" s="1063">
        <v>13</v>
      </c>
      <c r="AN104" s="1064" t="s">
        <v>178</v>
      </c>
      <c r="AO104" s="1067">
        <v>5</v>
      </c>
      <c r="AP104" s="1067">
        <v>35</v>
      </c>
      <c r="AQ104" s="1067">
        <v>35</v>
      </c>
      <c r="AR104" s="481"/>
      <c r="AS104" s="481"/>
      <c r="AT104" s="481"/>
      <c r="AU104" s="481"/>
      <c r="AV104" s="481"/>
      <c r="AW104" s="481"/>
      <c r="AX104" s="497"/>
    </row>
    <row r="105" spans="3:50" hidden="1">
      <c r="C105" s="499"/>
      <c r="D105" s="499"/>
      <c r="E105" s="499"/>
      <c r="F105" s="499"/>
      <c r="G105" s="499"/>
      <c r="H105" s="478"/>
      <c r="I105" s="478"/>
      <c r="J105" s="478"/>
      <c r="K105" s="478"/>
      <c r="L105" s="478"/>
      <c r="M105" s="478"/>
      <c r="N105" s="478"/>
      <c r="O105" s="478"/>
      <c r="P105" s="478"/>
      <c r="Q105" s="478"/>
      <c r="R105" s="478"/>
      <c r="S105" s="499"/>
      <c r="T105" s="478"/>
      <c r="U105" s="478"/>
      <c r="V105" s="478"/>
      <c r="W105" s="478"/>
      <c r="X105" s="478"/>
      <c r="Y105" s="478"/>
      <c r="Z105" s="478"/>
      <c r="AA105" s="478"/>
      <c r="AB105" s="478"/>
      <c r="AC105" s="478"/>
      <c r="AD105" s="478"/>
      <c r="AE105" s="478"/>
      <c r="AF105" s="478"/>
      <c r="AG105" s="478"/>
      <c r="AH105" s="478"/>
      <c r="AI105" s="472"/>
      <c r="AJ105" s="472"/>
      <c r="AK105" s="472"/>
      <c r="AL105" s="472"/>
      <c r="AM105" s="1063">
        <v>13</v>
      </c>
      <c r="AN105" s="1064" t="s">
        <v>187</v>
      </c>
      <c r="AO105" s="1067">
        <v>6</v>
      </c>
      <c r="AP105" s="1067">
        <v>79</v>
      </c>
      <c r="AQ105" s="1067">
        <v>79</v>
      </c>
      <c r="AR105" s="481"/>
      <c r="AS105" s="481"/>
      <c r="AT105" s="481"/>
      <c r="AU105" s="481"/>
      <c r="AV105" s="481"/>
      <c r="AW105" s="481"/>
      <c r="AX105" s="497"/>
    </row>
    <row r="106" spans="3:50" hidden="1">
      <c r="C106" s="499"/>
      <c r="D106" s="499"/>
      <c r="E106" s="499"/>
      <c r="F106" s="499"/>
      <c r="G106" s="499"/>
      <c r="H106" s="478"/>
      <c r="I106" s="478"/>
      <c r="J106" s="478"/>
      <c r="K106" s="478"/>
      <c r="L106" s="478"/>
      <c r="M106" s="478"/>
      <c r="N106" s="478"/>
      <c r="O106" s="478"/>
      <c r="P106" s="478"/>
      <c r="Q106" s="478"/>
      <c r="R106" s="478"/>
      <c r="S106" s="499"/>
      <c r="T106" s="478"/>
      <c r="U106" s="478"/>
      <c r="V106" s="478"/>
      <c r="W106" s="478"/>
      <c r="X106" s="478"/>
      <c r="Y106" s="478"/>
      <c r="Z106" s="478"/>
      <c r="AA106" s="478"/>
      <c r="AB106" s="478"/>
      <c r="AC106" s="478"/>
      <c r="AD106" s="478"/>
      <c r="AE106" s="478"/>
      <c r="AF106" s="478"/>
      <c r="AG106" s="478"/>
      <c r="AH106" s="478"/>
      <c r="AI106" s="472"/>
      <c r="AJ106" s="472"/>
      <c r="AK106" s="472"/>
      <c r="AL106" s="472"/>
      <c r="AM106" s="1063">
        <v>13</v>
      </c>
      <c r="AN106" s="1064" t="s">
        <v>185</v>
      </c>
      <c r="AO106" s="1067">
        <v>13</v>
      </c>
      <c r="AP106" s="1067">
        <v>104</v>
      </c>
      <c r="AQ106" s="1067">
        <v>104</v>
      </c>
      <c r="AR106" s="481"/>
      <c r="AS106" s="481"/>
      <c r="AT106" s="481"/>
      <c r="AU106" s="481"/>
      <c r="AV106" s="481"/>
      <c r="AW106" s="481"/>
      <c r="AX106" s="497"/>
    </row>
    <row r="107" spans="3:50" hidden="1">
      <c r="C107" s="499"/>
      <c r="D107" s="499"/>
      <c r="E107" s="499"/>
      <c r="F107" s="499"/>
      <c r="G107" s="499"/>
      <c r="H107" s="478"/>
      <c r="I107" s="478"/>
      <c r="J107" s="478"/>
      <c r="K107" s="478"/>
      <c r="L107" s="478"/>
      <c r="M107" s="478"/>
      <c r="N107" s="478"/>
      <c r="O107" s="478"/>
      <c r="P107" s="478"/>
      <c r="Q107" s="478"/>
      <c r="R107" s="478"/>
      <c r="S107" s="499"/>
      <c r="T107" s="478"/>
      <c r="U107" s="478"/>
      <c r="V107" s="478"/>
      <c r="W107" s="478"/>
      <c r="X107" s="478"/>
      <c r="Y107" s="478"/>
      <c r="Z107" s="478"/>
      <c r="AA107" s="478"/>
      <c r="AB107" s="478"/>
      <c r="AC107" s="478"/>
      <c r="AD107" s="478"/>
      <c r="AE107" s="478"/>
      <c r="AF107" s="478"/>
      <c r="AG107" s="478"/>
      <c r="AH107" s="478"/>
      <c r="AI107" s="472"/>
      <c r="AJ107" s="472"/>
      <c r="AK107" s="472"/>
      <c r="AL107" s="472"/>
      <c r="AM107" s="1063">
        <v>13</v>
      </c>
      <c r="AN107" s="1064" t="s">
        <v>194</v>
      </c>
      <c r="AO107" s="1067">
        <v>0</v>
      </c>
      <c r="AP107" s="1067">
        <v>82</v>
      </c>
      <c r="AQ107" s="1067">
        <v>82</v>
      </c>
      <c r="AR107" s="481"/>
      <c r="AS107" s="481"/>
      <c r="AT107" s="481"/>
      <c r="AU107" s="481"/>
      <c r="AV107" s="481"/>
      <c r="AW107" s="481"/>
      <c r="AX107" s="497"/>
    </row>
    <row r="108" spans="3:50" hidden="1">
      <c r="C108" s="499"/>
      <c r="D108" s="499"/>
      <c r="E108" s="499"/>
      <c r="F108" s="499"/>
      <c r="G108" s="499"/>
      <c r="H108" s="478"/>
      <c r="I108" s="478"/>
      <c r="J108" s="478"/>
      <c r="K108" s="478"/>
      <c r="L108" s="478"/>
      <c r="M108" s="478"/>
      <c r="N108" s="478"/>
      <c r="O108" s="478"/>
      <c r="P108" s="478"/>
      <c r="Q108" s="478"/>
      <c r="R108" s="478"/>
      <c r="S108" s="499"/>
      <c r="T108" s="478"/>
      <c r="U108" s="478"/>
      <c r="V108" s="478"/>
      <c r="W108" s="478"/>
      <c r="X108" s="478"/>
      <c r="Y108" s="478"/>
      <c r="Z108" s="478"/>
      <c r="AA108" s="478"/>
      <c r="AB108" s="478"/>
      <c r="AC108" s="478"/>
      <c r="AD108" s="478"/>
      <c r="AE108" s="478"/>
      <c r="AF108" s="478"/>
      <c r="AG108" s="478"/>
      <c r="AH108" s="478"/>
      <c r="AI108" s="472"/>
      <c r="AJ108" s="472"/>
      <c r="AK108" s="472"/>
      <c r="AL108" s="472"/>
      <c r="AM108" s="1063">
        <v>13</v>
      </c>
      <c r="AN108" s="1064" t="s">
        <v>206</v>
      </c>
      <c r="AO108" s="1067">
        <v>13</v>
      </c>
      <c r="AP108" s="1067">
        <v>112</v>
      </c>
      <c r="AQ108" s="1067">
        <v>112</v>
      </c>
      <c r="AR108" s="481"/>
      <c r="AS108" s="481"/>
      <c r="AT108" s="481"/>
      <c r="AU108" s="481"/>
      <c r="AV108" s="481"/>
      <c r="AW108" s="481"/>
      <c r="AX108" s="497"/>
    </row>
    <row r="109" spans="3:50" hidden="1">
      <c r="C109" s="499"/>
      <c r="D109" s="499"/>
      <c r="E109" s="499"/>
      <c r="F109" s="499"/>
      <c r="G109" s="499"/>
      <c r="H109" s="478"/>
      <c r="I109" s="478"/>
      <c r="J109" s="478"/>
      <c r="K109" s="478"/>
      <c r="L109" s="478"/>
      <c r="M109" s="478"/>
      <c r="N109" s="478"/>
      <c r="O109" s="478"/>
      <c r="P109" s="478"/>
      <c r="Q109" s="478"/>
      <c r="R109" s="478"/>
      <c r="S109" s="499"/>
      <c r="T109" s="478"/>
      <c r="U109" s="478"/>
      <c r="V109" s="478"/>
      <c r="W109" s="478"/>
      <c r="X109" s="478"/>
      <c r="Y109" s="478"/>
      <c r="Z109" s="478"/>
      <c r="AA109" s="478"/>
      <c r="AB109" s="478"/>
      <c r="AC109" s="478"/>
      <c r="AD109" s="478"/>
      <c r="AE109" s="478"/>
      <c r="AF109" s="478"/>
      <c r="AG109" s="478"/>
      <c r="AH109" s="478"/>
      <c r="AI109" s="472"/>
      <c r="AJ109" s="472"/>
      <c r="AK109" s="472"/>
      <c r="AL109" s="472"/>
      <c r="AM109" s="1063">
        <v>13</v>
      </c>
      <c r="AN109" s="1064" t="s">
        <v>223</v>
      </c>
      <c r="AO109" s="1067">
        <v>1</v>
      </c>
      <c r="AP109" s="1067">
        <v>38</v>
      </c>
      <c r="AQ109" s="1067">
        <v>38</v>
      </c>
      <c r="AR109" s="481"/>
      <c r="AS109" s="481"/>
      <c r="AT109" s="481"/>
      <c r="AU109" s="481"/>
      <c r="AV109" s="481"/>
      <c r="AW109" s="481"/>
      <c r="AX109" s="497"/>
    </row>
    <row r="110" spans="3:50" hidden="1">
      <c r="C110" s="499"/>
      <c r="D110" s="499"/>
      <c r="E110" s="499"/>
      <c r="F110" s="499"/>
      <c r="G110" s="499"/>
      <c r="H110" s="478"/>
      <c r="I110" s="478"/>
      <c r="J110" s="478"/>
      <c r="K110" s="478"/>
      <c r="L110" s="478"/>
      <c r="M110" s="478"/>
      <c r="N110" s="478"/>
      <c r="O110" s="478"/>
      <c r="P110" s="478"/>
      <c r="Q110" s="478"/>
      <c r="R110" s="478"/>
      <c r="S110" s="499"/>
      <c r="T110" s="478"/>
      <c r="U110" s="478"/>
      <c r="V110" s="478"/>
      <c r="W110" s="478"/>
      <c r="X110" s="478"/>
      <c r="Y110" s="478"/>
      <c r="Z110" s="478"/>
      <c r="AA110" s="478"/>
      <c r="AB110" s="478"/>
      <c r="AC110" s="478"/>
      <c r="AD110" s="478"/>
      <c r="AE110" s="478"/>
      <c r="AF110" s="478"/>
      <c r="AG110" s="478"/>
      <c r="AH110" s="478"/>
      <c r="AI110" s="472"/>
      <c r="AJ110" s="472"/>
      <c r="AK110" s="472"/>
      <c r="AL110" s="472"/>
      <c r="AM110" s="1063">
        <v>13</v>
      </c>
      <c r="AN110" s="1064" t="s">
        <v>244</v>
      </c>
      <c r="AO110" s="1067">
        <v>2</v>
      </c>
      <c r="AP110" s="1067">
        <v>19</v>
      </c>
      <c r="AQ110" s="1067">
        <v>19</v>
      </c>
      <c r="AR110" s="481"/>
      <c r="AS110" s="481"/>
      <c r="AT110" s="481"/>
      <c r="AU110" s="481"/>
      <c r="AV110" s="481"/>
      <c r="AW110" s="481"/>
      <c r="AX110" s="497"/>
    </row>
    <row r="111" spans="3:50" hidden="1">
      <c r="C111" s="499"/>
      <c r="D111" s="499"/>
      <c r="E111" s="499"/>
      <c r="F111" s="499"/>
      <c r="G111" s="499"/>
      <c r="H111" s="478"/>
      <c r="I111" s="478"/>
      <c r="J111" s="478"/>
      <c r="K111" s="478"/>
      <c r="L111" s="478"/>
      <c r="M111" s="478"/>
      <c r="N111" s="478"/>
      <c r="O111" s="478"/>
      <c r="P111" s="478"/>
      <c r="Q111" s="478"/>
      <c r="R111" s="478"/>
      <c r="S111" s="499"/>
      <c r="T111" s="478"/>
      <c r="U111" s="478"/>
      <c r="V111" s="478"/>
      <c r="W111" s="478"/>
      <c r="X111" s="478"/>
      <c r="Y111" s="478"/>
      <c r="Z111" s="478"/>
      <c r="AA111" s="478"/>
      <c r="AB111" s="478"/>
      <c r="AC111" s="478"/>
      <c r="AD111" s="478"/>
      <c r="AE111" s="478"/>
      <c r="AF111" s="478"/>
      <c r="AG111" s="478"/>
      <c r="AH111" s="478"/>
      <c r="AI111" s="472"/>
      <c r="AJ111" s="472"/>
      <c r="AK111" s="472"/>
      <c r="AL111" s="472"/>
      <c r="AM111" s="1063">
        <v>13</v>
      </c>
      <c r="AN111" s="1064" t="s">
        <v>258</v>
      </c>
      <c r="AO111" s="1067">
        <v>7</v>
      </c>
      <c r="AP111" s="1067">
        <v>81</v>
      </c>
      <c r="AQ111" s="1067">
        <v>81</v>
      </c>
      <c r="AR111" s="481"/>
      <c r="AS111" s="481"/>
      <c r="AT111" s="481"/>
      <c r="AU111" s="481"/>
      <c r="AV111" s="481"/>
      <c r="AW111" s="481"/>
      <c r="AX111" s="497"/>
    </row>
    <row r="112" spans="3:50" hidden="1">
      <c r="C112" s="499"/>
      <c r="D112" s="499"/>
      <c r="E112" s="499"/>
      <c r="F112" s="499"/>
      <c r="G112" s="499"/>
      <c r="H112" s="478"/>
      <c r="I112" s="478"/>
      <c r="J112" s="478"/>
      <c r="K112" s="478"/>
      <c r="L112" s="478"/>
      <c r="M112" s="478"/>
      <c r="N112" s="478"/>
      <c r="O112" s="478"/>
      <c r="P112" s="478"/>
      <c r="Q112" s="478"/>
      <c r="R112" s="478"/>
      <c r="S112" s="499"/>
      <c r="T112" s="478"/>
      <c r="U112" s="478"/>
      <c r="V112" s="478"/>
      <c r="W112" s="478"/>
      <c r="X112" s="478"/>
      <c r="Y112" s="478"/>
      <c r="Z112" s="478"/>
      <c r="AA112" s="478"/>
      <c r="AB112" s="478"/>
      <c r="AC112" s="478"/>
      <c r="AD112" s="478"/>
      <c r="AE112" s="478"/>
      <c r="AF112" s="478"/>
      <c r="AG112" s="478"/>
      <c r="AH112" s="478"/>
      <c r="AI112" s="472"/>
      <c r="AJ112" s="472"/>
      <c r="AK112" s="472"/>
      <c r="AL112" s="472"/>
      <c r="AM112" s="1063">
        <v>13</v>
      </c>
      <c r="AN112" s="1064" t="s">
        <v>278</v>
      </c>
      <c r="AO112" s="1067">
        <v>14</v>
      </c>
      <c r="AP112" s="1067">
        <v>100</v>
      </c>
      <c r="AQ112" s="1067">
        <v>100</v>
      </c>
      <c r="AR112" s="481"/>
      <c r="AS112" s="481"/>
      <c r="AT112" s="481"/>
      <c r="AU112" s="481"/>
      <c r="AV112" s="481"/>
      <c r="AW112" s="481"/>
      <c r="AX112" s="497"/>
    </row>
    <row r="113" spans="3:50" ht="27" hidden="1">
      <c r="C113" s="499"/>
      <c r="D113" s="499"/>
      <c r="E113" s="499"/>
      <c r="F113" s="499"/>
      <c r="G113" s="499"/>
      <c r="H113" s="478"/>
      <c r="I113" s="478"/>
      <c r="J113" s="478"/>
      <c r="K113" s="478"/>
      <c r="L113" s="478"/>
      <c r="M113" s="478"/>
      <c r="N113" s="478"/>
      <c r="O113" s="478"/>
      <c r="P113" s="478"/>
      <c r="Q113" s="478"/>
      <c r="R113" s="478"/>
      <c r="S113" s="499"/>
      <c r="T113" s="478"/>
      <c r="U113" s="478"/>
      <c r="V113" s="478"/>
      <c r="W113" s="478"/>
      <c r="X113" s="478"/>
      <c r="Y113" s="478"/>
      <c r="Z113" s="478"/>
      <c r="AA113" s="478"/>
      <c r="AB113" s="478"/>
      <c r="AC113" s="478"/>
      <c r="AD113" s="478"/>
      <c r="AE113" s="478"/>
      <c r="AF113" s="478"/>
      <c r="AG113" s="478"/>
      <c r="AH113" s="478"/>
      <c r="AI113" s="472"/>
      <c r="AJ113" s="472"/>
      <c r="AK113" s="472"/>
      <c r="AL113" s="472"/>
      <c r="AM113" s="1063">
        <v>13</v>
      </c>
      <c r="AN113" s="1064" t="s">
        <v>303</v>
      </c>
      <c r="AO113" s="1067">
        <v>8</v>
      </c>
      <c r="AP113" s="1067">
        <v>101</v>
      </c>
      <c r="AQ113" s="1067">
        <v>101</v>
      </c>
      <c r="AR113" s="481"/>
      <c r="AS113" s="481"/>
      <c r="AT113" s="481"/>
      <c r="AU113" s="481"/>
      <c r="AV113" s="481"/>
      <c r="AW113" s="481"/>
      <c r="AX113" s="497"/>
    </row>
    <row r="114" spans="3:50" hidden="1">
      <c r="C114" s="499"/>
      <c r="D114" s="499"/>
      <c r="E114" s="499"/>
      <c r="F114" s="499"/>
      <c r="G114" s="499"/>
      <c r="H114" s="478"/>
      <c r="I114" s="478"/>
      <c r="J114" s="478"/>
      <c r="K114" s="478"/>
      <c r="L114" s="478"/>
      <c r="M114" s="478"/>
      <c r="N114" s="478"/>
      <c r="O114" s="478"/>
      <c r="P114" s="478"/>
      <c r="Q114" s="478"/>
      <c r="R114" s="478"/>
      <c r="S114" s="499"/>
      <c r="T114" s="478"/>
      <c r="U114" s="478"/>
      <c r="V114" s="478"/>
      <c r="W114" s="478"/>
      <c r="X114" s="478"/>
      <c r="Y114" s="478"/>
      <c r="Z114" s="478"/>
      <c r="AA114" s="478"/>
      <c r="AB114" s="478"/>
      <c r="AC114" s="478"/>
      <c r="AD114" s="478"/>
      <c r="AE114" s="478"/>
      <c r="AF114" s="478"/>
      <c r="AG114" s="478"/>
      <c r="AH114" s="478"/>
      <c r="AI114" s="472"/>
      <c r="AJ114" s="472"/>
      <c r="AK114" s="472"/>
      <c r="AL114" s="472"/>
      <c r="AM114" s="1063">
        <v>13</v>
      </c>
      <c r="AN114" s="1064" t="s">
        <v>311</v>
      </c>
      <c r="AO114" s="1067">
        <v>7</v>
      </c>
      <c r="AP114" s="1067">
        <v>62</v>
      </c>
      <c r="AQ114" s="1067">
        <v>62</v>
      </c>
      <c r="AR114" s="481"/>
      <c r="AS114" s="481"/>
      <c r="AT114" s="481"/>
      <c r="AU114" s="481"/>
      <c r="AV114" s="481"/>
      <c r="AW114" s="481"/>
      <c r="AX114" s="497"/>
    </row>
    <row r="115" spans="3:50" hidden="1">
      <c r="C115" s="499"/>
      <c r="D115" s="499"/>
      <c r="E115" s="499"/>
      <c r="F115" s="499"/>
      <c r="G115" s="499"/>
      <c r="H115" s="478"/>
      <c r="I115" s="478"/>
      <c r="J115" s="478"/>
      <c r="K115" s="478"/>
      <c r="L115" s="478"/>
      <c r="M115" s="478"/>
      <c r="N115" s="478"/>
      <c r="O115" s="478"/>
      <c r="P115" s="478"/>
      <c r="Q115" s="478"/>
      <c r="R115" s="478"/>
      <c r="S115" s="499"/>
      <c r="T115" s="478"/>
      <c r="U115" s="478"/>
      <c r="V115" s="478"/>
      <c r="W115" s="478"/>
      <c r="X115" s="478"/>
      <c r="Y115" s="478"/>
      <c r="Z115" s="478"/>
      <c r="AA115" s="478"/>
      <c r="AB115" s="478"/>
      <c r="AC115" s="478"/>
      <c r="AD115" s="478"/>
      <c r="AE115" s="478"/>
      <c r="AF115" s="478"/>
      <c r="AG115" s="478"/>
      <c r="AH115" s="478"/>
      <c r="AI115" s="472"/>
      <c r="AJ115" s="472"/>
      <c r="AK115" s="472"/>
      <c r="AL115" s="472"/>
      <c r="AM115" s="1063">
        <v>13</v>
      </c>
      <c r="AN115" s="1064" t="s">
        <v>313</v>
      </c>
      <c r="AO115" s="1067">
        <v>6</v>
      </c>
      <c r="AP115" s="1067">
        <v>73</v>
      </c>
      <c r="AQ115" s="1067">
        <v>73</v>
      </c>
      <c r="AR115" s="481"/>
      <c r="AS115" s="481"/>
      <c r="AT115" s="481"/>
      <c r="AU115" s="481"/>
      <c r="AV115" s="481"/>
      <c r="AW115" s="481"/>
      <c r="AX115" s="497"/>
    </row>
    <row r="116" spans="3:50" hidden="1">
      <c r="C116" s="499"/>
      <c r="D116" s="499"/>
      <c r="E116" s="499"/>
      <c r="F116" s="499"/>
      <c r="G116" s="499"/>
      <c r="H116" s="478"/>
      <c r="I116" s="478"/>
      <c r="J116" s="478"/>
      <c r="K116" s="478"/>
      <c r="L116" s="478"/>
      <c r="M116" s="478"/>
      <c r="N116" s="478"/>
      <c r="O116" s="478"/>
      <c r="P116" s="478"/>
      <c r="Q116" s="478"/>
      <c r="R116" s="478"/>
      <c r="S116" s="499"/>
      <c r="T116" s="478"/>
      <c r="U116" s="478"/>
      <c r="V116" s="478"/>
      <c r="W116" s="478"/>
      <c r="X116" s="478"/>
      <c r="Y116" s="478"/>
      <c r="Z116" s="478"/>
      <c r="AA116" s="478"/>
      <c r="AB116" s="478"/>
      <c r="AC116" s="478"/>
      <c r="AD116" s="478"/>
      <c r="AE116" s="478"/>
      <c r="AF116" s="478"/>
      <c r="AG116" s="478"/>
      <c r="AH116" s="478"/>
      <c r="AI116" s="472"/>
      <c r="AJ116" s="472"/>
      <c r="AK116" s="472"/>
      <c r="AL116" s="472"/>
      <c r="AM116" s="1063">
        <v>13</v>
      </c>
      <c r="AN116" s="1064" t="s">
        <v>334</v>
      </c>
      <c r="AO116" s="1067">
        <v>6</v>
      </c>
      <c r="AP116" s="1067">
        <v>38</v>
      </c>
      <c r="AQ116" s="1067">
        <v>38</v>
      </c>
      <c r="AR116" s="481"/>
      <c r="AS116" s="481"/>
      <c r="AT116" s="481"/>
      <c r="AU116" s="481"/>
      <c r="AV116" s="481"/>
      <c r="AW116" s="481"/>
      <c r="AX116" s="497"/>
    </row>
    <row r="117" spans="3:50" hidden="1">
      <c r="C117" s="499"/>
      <c r="D117" s="499"/>
      <c r="E117" s="499"/>
      <c r="F117" s="499"/>
      <c r="G117" s="499"/>
      <c r="H117" s="478"/>
      <c r="I117" s="478"/>
      <c r="J117" s="478"/>
      <c r="K117" s="478"/>
      <c r="L117" s="478"/>
      <c r="M117" s="478"/>
      <c r="N117" s="478"/>
      <c r="O117" s="478"/>
      <c r="P117" s="478"/>
      <c r="Q117" s="478"/>
      <c r="R117" s="478"/>
      <c r="S117" s="499"/>
      <c r="T117" s="478"/>
      <c r="U117" s="478"/>
      <c r="V117" s="478"/>
      <c r="W117" s="478"/>
      <c r="X117" s="478"/>
      <c r="Y117" s="478"/>
      <c r="Z117" s="478"/>
      <c r="AA117" s="478"/>
      <c r="AB117" s="478"/>
      <c r="AC117" s="478"/>
      <c r="AD117" s="478"/>
      <c r="AE117" s="478"/>
      <c r="AF117" s="478"/>
      <c r="AG117" s="478"/>
      <c r="AH117" s="478"/>
      <c r="AI117" s="472"/>
      <c r="AJ117" s="472"/>
      <c r="AK117" s="472"/>
      <c r="AL117" s="472"/>
      <c r="AM117" s="1063">
        <v>13</v>
      </c>
      <c r="AN117" s="1064" t="s">
        <v>340</v>
      </c>
      <c r="AO117" s="1067">
        <v>8</v>
      </c>
      <c r="AP117" s="1067">
        <v>84</v>
      </c>
      <c r="AQ117" s="1067">
        <v>84</v>
      </c>
      <c r="AR117" s="481"/>
      <c r="AS117" s="481"/>
      <c r="AT117" s="481"/>
      <c r="AU117" s="481"/>
      <c r="AV117" s="481"/>
      <c r="AW117" s="481"/>
      <c r="AX117" s="497"/>
    </row>
    <row r="118" spans="3:50" hidden="1">
      <c r="C118" s="499"/>
      <c r="D118" s="499"/>
      <c r="E118" s="499"/>
      <c r="F118" s="499"/>
      <c r="G118" s="499"/>
      <c r="H118" s="478"/>
      <c r="I118" s="478"/>
      <c r="J118" s="478"/>
      <c r="K118" s="478"/>
      <c r="L118" s="478"/>
      <c r="M118" s="478"/>
      <c r="N118" s="478"/>
      <c r="O118" s="478"/>
      <c r="P118" s="478"/>
      <c r="Q118" s="478"/>
      <c r="R118" s="478"/>
      <c r="S118" s="499"/>
      <c r="T118" s="478"/>
      <c r="U118" s="478"/>
      <c r="V118" s="478"/>
      <c r="W118" s="478"/>
      <c r="X118" s="478"/>
      <c r="Y118" s="478"/>
      <c r="Z118" s="478"/>
      <c r="AA118" s="478"/>
      <c r="AB118" s="478"/>
      <c r="AC118" s="478"/>
      <c r="AD118" s="478"/>
      <c r="AE118" s="478"/>
      <c r="AF118" s="478"/>
      <c r="AG118" s="478"/>
      <c r="AH118" s="478"/>
      <c r="AI118" s="472"/>
      <c r="AJ118" s="472"/>
      <c r="AK118" s="472"/>
      <c r="AL118" s="472"/>
      <c r="AM118" s="1063">
        <v>13</v>
      </c>
      <c r="AN118" s="1064" t="s">
        <v>342</v>
      </c>
      <c r="AO118" s="1067">
        <v>13</v>
      </c>
      <c r="AP118" s="1067">
        <v>128</v>
      </c>
      <c r="AQ118" s="1067">
        <v>128</v>
      </c>
      <c r="AR118" s="481"/>
      <c r="AS118" s="481"/>
      <c r="AT118" s="481"/>
      <c r="AU118" s="481"/>
      <c r="AV118" s="481"/>
      <c r="AW118" s="481"/>
      <c r="AX118" s="497"/>
    </row>
    <row r="119" spans="3:50" hidden="1">
      <c r="C119" s="499"/>
      <c r="D119" s="499"/>
      <c r="E119" s="499"/>
      <c r="F119" s="499"/>
      <c r="G119" s="499"/>
      <c r="H119" s="478"/>
      <c r="I119" s="478"/>
      <c r="J119" s="478"/>
      <c r="K119" s="478"/>
      <c r="L119" s="478"/>
      <c r="M119" s="478"/>
      <c r="N119" s="478"/>
      <c r="O119" s="478"/>
      <c r="P119" s="478"/>
      <c r="Q119" s="478"/>
      <c r="R119" s="478"/>
      <c r="S119" s="499"/>
      <c r="T119" s="478"/>
      <c r="U119" s="478"/>
      <c r="V119" s="478"/>
      <c r="W119" s="478"/>
      <c r="X119" s="478"/>
      <c r="Y119" s="478"/>
      <c r="Z119" s="478"/>
      <c r="AA119" s="478"/>
      <c r="AB119" s="478"/>
      <c r="AC119" s="478"/>
      <c r="AD119" s="478"/>
      <c r="AE119" s="478"/>
      <c r="AF119" s="478"/>
      <c r="AG119" s="478"/>
      <c r="AH119" s="478"/>
      <c r="AI119" s="472"/>
      <c r="AJ119" s="472"/>
      <c r="AK119" s="472"/>
      <c r="AL119" s="472"/>
      <c r="AM119" s="1063">
        <v>13</v>
      </c>
      <c r="AN119" s="1064" t="s">
        <v>344</v>
      </c>
      <c r="AO119" s="1067">
        <v>12</v>
      </c>
      <c r="AP119" s="1067">
        <v>104</v>
      </c>
      <c r="AQ119" s="1067">
        <v>104</v>
      </c>
      <c r="AR119" s="481"/>
      <c r="AS119" s="481"/>
      <c r="AT119" s="481"/>
      <c r="AU119" s="481"/>
      <c r="AV119" s="481"/>
      <c r="AW119" s="481"/>
      <c r="AX119" s="497"/>
    </row>
    <row r="120" spans="3:50" hidden="1">
      <c r="C120" s="499"/>
      <c r="D120" s="499"/>
      <c r="E120" s="499"/>
      <c r="F120" s="499"/>
      <c r="G120" s="499"/>
      <c r="H120" s="478"/>
      <c r="I120" s="478"/>
      <c r="J120" s="478"/>
      <c r="K120" s="478"/>
      <c r="L120" s="478"/>
      <c r="M120" s="478"/>
      <c r="N120" s="478"/>
      <c r="O120" s="478"/>
      <c r="P120" s="478"/>
      <c r="Q120" s="478"/>
      <c r="R120" s="478"/>
      <c r="S120" s="499"/>
      <c r="T120" s="478"/>
      <c r="U120" s="478"/>
      <c r="V120" s="478"/>
      <c r="W120" s="478"/>
      <c r="X120" s="478"/>
      <c r="Y120" s="478"/>
      <c r="Z120" s="478"/>
      <c r="AA120" s="478"/>
      <c r="AB120" s="478"/>
      <c r="AC120" s="478"/>
      <c r="AD120" s="478"/>
      <c r="AE120" s="478"/>
      <c r="AF120" s="478"/>
      <c r="AG120" s="478"/>
      <c r="AH120" s="478"/>
      <c r="AI120" s="472"/>
      <c r="AJ120" s="472"/>
      <c r="AK120" s="472"/>
      <c r="AL120" s="472"/>
      <c r="AM120" s="1063">
        <v>13</v>
      </c>
      <c r="AN120" s="1064" t="s">
        <v>366</v>
      </c>
      <c r="AO120" s="1067">
        <v>16</v>
      </c>
      <c r="AP120" s="1067">
        <v>131</v>
      </c>
      <c r="AQ120" s="1067">
        <v>131</v>
      </c>
      <c r="AR120" s="481"/>
      <c r="AS120" s="481"/>
      <c r="AT120" s="481"/>
      <c r="AU120" s="481"/>
      <c r="AV120" s="481"/>
      <c r="AW120" s="481"/>
      <c r="AX120" s="497"/>
    </row>
    <row r="121" spans="3:50" ht="18" hidden="1">
      <c r="C121" s="499"/>
      <c r="D121" s="499"/>
      <c r="E121" s="499"/>
      <c r="F121" s="499"/>
      <c r="G121" s="499"/>
      <c r="H121" s="478"/>
      <c r="I121" s="478"/>
      <c r="J121" s="478"/>
      <c r="K121" s="478"/>
      <c r="L121" s="478"/>
      <c r="M121" s="478"/>
      <c r="N121" s="478"/>
      <c r="O121" s="478"/>
      <c r="P121" s="478"/>
      <c r="Q121" s="478"/>
      <c r="R121" s="478"/>
      <c r="S121" s="499"/>
      <c r="T121" s="478"/>
      <c r="U121" s="478"/>
      <c r="V121" s="478"/>
      <c r="W121" s="478"/>
      <c r="X121" s="478"/>
      <c r="Y121" s="478"/>
      <c r="Z121" s="478"/>
      <c r="AA121" s="478"/>
      <c r="AB121" s="478"/>
      <c r="AC121" s="478"/>
      <c r="AD121" s="478"/>
      <c r="AE121" s="478"/>
      <c r="AF121" s="478"/>
      <c r="AG121" s="478"/>
      <c r="AH121" s="478"/>
      <c r="AI121" s="472"/>
      <c r="AJ121" s="472"/>
      <c r="AK121" s="472"/>
      <c r="AL121" s="472"/>
      <c r="AM121" s="1063">
        <v>13</v>
      </c>
      <c r="AN121" s="1064" t="s">
        <v>378</v>
      </c>
      <c r="AO121" s="1067">
        <v>21</v>
      </c>
      <c r="AP121" s="1067">
        <v>111</v>
      </c>
      <c r="AQ121" s="1067">
        <v>111</v>
      </c>
      <c r="AR121" s="481"/>
      <c r="AS121" s="481"/>
      <c r="AT121" s="481"/>
      <c r="AU121" s="481"/>
      <c r="AV121" s="481"/>
      <c r="AW121" s="481"/>
      <c r="AX121" s="497"/>
    </row>
    <row r="122" spans="3:50" hidden="1">
      <c r="C122" s="499"/>
      <c r="D122" s="499"/>
      <c r="E122" s="499"/>
      <c r="F122" s="499"/>
      <c r="G122" s="499"/>
      <c r="H122" s="478"/>
      <c r="I122" s="478"/>
      <c r="J122" s="478"/>
      <c r="K122" s="478"/>
      <c r="L122" s="478"/>
      <c r="M122" s="478"/>
      <c r="N122" s="478"/>
      <c r="O122" s="478"/>
      <c r="P122" s="478"/>
      <c r="Q122" s="478"/>
      <c r="R122" s="478"/>
      <c r="S122" s="499"/>
      <c r="T122" s="478"/>
      <c r="U122" s="478"/>
      <c r="V122" s="478"/>
      <c r="W122" s="478"/>
      <c r="X122" s="478"/>
      <c r="Y122" s="478"/>
      <c r="Z122" s="478"/>
      <c r="AA122" s="478"/>
      <c r="AB122" s="478"/>
      <c r="AC122" s="478"/>
      <c r="AD122" s="478"/>
      <c r="AE122" s="478"/>
      <c r="AF122" s="478"/>
      <c r="AG122" s="478"/>
      <c r="AH122" s="478"/>
      <c r="AI122" s="472"/>
      <c r="AJ122" s="472"/>
      <c r="AK122" s="472"/>
      <c r="AL122" s="472"/>
      <c r="AM122" s="1063">
        <v>13</v>
      </c>
      <c r="AN122" s="1064" t="s">
        <v>387</v>
      </c>
      <c r="AO122" s="1067">
        <v>11</v>
      </c>
      <c r="AP122" s="1067">
        <v>98</v>
      </c>
      <c r="AQ122" s="1067">
        <v>98</v>
      </c>
      <c r="AR122" s="481"/>
      <c r="AS122" s="481"/>
      <c r="AT122" s="481"/>
      <c r="AU122" s="481"/>
      <c r="AV122" s="481"/>
      <c r="AW122" s="481"/>
      <c r="AX122" s="497"/>
    </row>
    <row r="123" spans="3:50" hidden="1">
      <c r="C123" s="499"/>
      <c r="D123" s="499"/>
      <c r="E123" s="499"/>
      <c r="F123" s="499"/>
      <c r="G123" s="499"/>
      <c r="H123" s="478"/>
      <c r="I123" s="478"/>
      <c r="J123" s="478"/>
      <c r="K123" s="478"/>
      <c r="L123" s="478"/>
      <c r="M123" s="478"/>
      <c r="N123" s="478"/>
      <c r="O123" s="478"/>
      <c r="P123" s="478"/>
      <c r="Q123" s="478"/>
      <c r="R123" s="478"/>
      <c r="S123" s="499"/>
      <c r="T123" s="478"/>
      <c r="U123" s="478"/>
      <c r="V123" s="478"/>
      <c r="W123" s="478"/>
      <c r="X123" s="478"/>
      <c r="Y123" s="478"/>
      <c r="Z123" s="478"/>
      <c r="AA123" s="478"/>
      <c r="AB123" s="478"/>
      <c r="AC123" s="478"/>
      <c r="AD123" s="478"/>
      <c r="AE123" s="478"/>
      <c r="AF123" s="478"/>
      <c r="AG123" s="478"/>
      <c r="AH123" s="478"/>
      <c r="AI123" s="472"/>
      <c r="AJ123" s="472"/>
      <c r="AK123" s="472"/>
      <c r="AL123" s="472"/>
      <c r="AM123" s="1063">
        <v>13</v>
      </c>
      <c r="AN123" s="1064" t="s">
        <v>426</v>
      </c>
      <c r="AO123" s="1067">
        <v>5</v>
      </c>
      <c r="AP123" s="1067">
        <v>60</v>
      </c>
      <c r="AQ123" s="1067">
        <v>60</v>
      </c>
      <c r="AR123" s="481"/>
      <c r="AS123" s="481"/>
      <c r="AT123" s="481"/>
      <c r="AU123" s="481"/>
      <c r="AV123" s="481"/>
      <c r="AW123" s="481"/>
      <c r="AX123" s="497"/>
    </row>
    <row r="124" spans="3:50" hidden="1">
      <c r="C124" s="499"/>
      <c r="D124" s="499"/>
      <c r="E124" s="499"/>
      <c r="F124" s="499"/>
      <c r="G124" s="499"/>
      <c r="H124" s="478"/>
      <c r="I124" s="478"/>
      <c r="J124" s="478"/>
      <c r="K124" s="478"/>
      <c r="L124" s="478"/>
      <c r="M124" s="478"/>
      <c r="N124" s="478"/>
      <c r="O124" s="478"/>
      <c r="P124" s="478"/>
      <c r="Q124" s="478"/>
      <c r="R124" s="478"/>
      <c r="S124" s="499"/>
      <c r="T124" s="478"/>
      <c r="U124" s="478"/>
      <c r="V124" s="478"/>
      <c r="W124" s="478"/>
      <c r="X124" s="478"/>
      <c r="Y124" s="478"/>
      <c r="Z124" s="478"/>
      <c r="AA124" s="478"/>
      <c r="AB124" s="478"/>
      <c r="AC124" s="478"/>
      <c r="AD124" s="478"/>
      <c r="AE124" s="478"/>
      <c r="AF124" s="478"/>
      <c r="AG124" s="478"/>
      <c r="AH124" s="478"/>
      <c r="AI124" s="472"/>
      <c r="AJ124" s="472"/>
      <c r="AK124" s="472"/>
      <c r="AL124" s="472"/>
      <c r="AM124" s="1063">
        <v>13</v>
      </c>
      <c r="AN124" s="1064" t="s">
        <v>434</v>
      </c>
      <c r="AO124" s="1067">
        <v>1</v>
      </c>
      <c r="AP124" s="1067">
        <v>7</v>
      </c>
      <c r="AQ124" s="1067">
        <v>7</v>
      </c>
      <c r="AR124" s="481"/>
      <c r="AS124" s="481"/>
      <c r="AT124" s="481"/>
      <c r="AU124" s="481"/>
      <c r="AV124" s="481"/>
      <c r="AW124" s="481"/>
      <c r="AX124" s="497"/>
    </row>
    <row r="125" spans="3:50" hidden="1">
      <c r="C125" s="499"/>
      <c r="D125" s="499"/>
      <c r="E125" s="499"/>
      <c r="F125" s="499"/>
      <c r="G125" s="499"/>
      <c r="H125" s="478"/>
      <c r="I125" s="478"/>
      <c r="J125" s="478"/>
      <c r="K125" s="478"/>
      <c r="L125" s="478"/>
      <c r="M125" s="478"/>
      <c r="N125" s="478"/>
      <c r="O125" s="478"/>
      <c r="P125" s="478"/>
      <c r="Q125" s="478"/>
      <c r="R125" s="478"/>
      <c r="S125" s="499"/>
      <c r="T125" s="478"/>
      <c r="U125" s="478"/>
      <c r="V125" s="478"/>
      <c r="W125" s="478"/>
      <c r="X125" s="478"/>
      <c r="Y125" s="478"/>
      <c r="Z125" s="478"/>
      <c r="AA125" s="478"/>
      <c r="AB125" s="478"/>
      <c r="AC125" s="478"/>
      <c r="AD125" s="478"/>
      <c r="AE125" s="478"/>
      <c r="AF125" s="478"/>
      <c r="AG125" s="478"/>
      <c r="AH125" s="478"/>
      <c r="AI125" s="472"/>
      <c r="AJ125" s="472"/>
      <c r="AK125" s="472"/>
      <c r="AL125" s="472"/>
      <c r="AM125" s="1063">
        <v>13</v>
      </c>
      <c r="AN125" s="1064" t="s">
        <v>440</v>
      </c>
      <c r="AO125" s="1067">
        <v>6</v>
      </c>
      <c r="AP125" s="1067">
        <v>46</v>
      </c>
      <c r="AQ125" s="1067">
        <v>46</v>
      </c>
      <c r="AR125" s="481"/>
      <c r="AS125" s="481"/>
      <c r="AT125" s="481"/>
      <c r="AU125" s="481"/>
      <c r="AV125" s="481"/>
      <c r="AW125" s="481"/>
      <c r="AX125" s="497"/>
    </row>
    <row r="126" spans="3:50" hidden="1">
      <c r="C126" s="499"/>
      <c r="D126" s="499"/>
      <c r="E126" s="499"/>
      <c r="F126" s="499"/>
      <c r="G126" s="499"/>
      <c r="H126" s="478"/>
      <c r="I126" s="478"/>
      <c r="J126" s="478"/>
      <c r="K126" s="478"/>
      <c r="L126" s="478"/>
      <c r="M126" s="478"/>
      <c r="N126" s="478"/>
      <c r="O126" s="478"/>
      <c r="P126" s="478"/>
      <c r="Q126" s="478"/>
      <c r="R126" s="478"/>
      <c r="S126" s="499"/>
      <c r="T126" s="478"/>
      <c r="U126" s="478"/>
      <c r="V126" s="478"/>
      <c r="W126" s="478"/>
      <c r="X126" s="478"/>
      <c r="Y126" s="478"/>
      <c r="Z126" s="478"/>
      <c r="AA126" s="478"/>
      <c r="AB126" s="478"/>
      <c r="AC126" s="478"/>
      <c r="AD126" s="478"/>
      <c r="AE126" s="478"/>
      <c r="AF126" s="478"/>
      <c r="AG126" s="478"/>
      <c r="AH126" s="478"/>
      <c r="AI126" s="472"/>
      <c r="AJ126" s="472"/>
      <c r="AK126" s="472"/>
      <c r="AL126" s="472"/>
      <c r="AM126" s="1063">
        <v>13</v>
      </c>
      <c r="AN126" s="1064" t="s">
        <v>453</v>
      </c>
      <c r="AO126" s="1067" t="s">
        <v>27</v>
      </c>
      <c r="AP126" s="1067">
        <v>63</v>
      </c>
      <c r="AQ126" s="1067">
        <v>63</v>
      </c>
      <c r="AR126" s="481"/>
      <c r="AS126" s="481"/>
      <c r="AT126" s="481"/>
      <c r="AU126" s="481"/>
      <c r="AV126" s="481"/>
      <c r="AW126" s="481"/>
      <c r="AX126" s="497"/>
    </row>
    <row r="127" spans="3:50" hidden="1">
      <c r="C127" s="499"/>
      <c r="D127" s="499"/>
      <c r="E127" s="499"/>
      <c r="F127" s="499"/>
      <c r="G127" s="499"/>
      <c r="H127" s="478"/>
      <c r="I127" s="478"/>
      <c r="J127" s="478"/>
      <c r="K127" s="478"/>
      <c r="L127" s="478"/>
      <c r="M127" s="478"/>
      <c r="N127" s="478"/>
      <c r="O127" s="478"/>
      <c r="P127" s="478"/>
      <c r="Q127" s="478"/>
      <c r="R127" s="478"/>
      <c r="S127" s="499"/>
      <c r="T127" s="478"/>
      <c r="U127" s="478"/>
      <c r="V127" s="478"/>
      <c r="W127" s="478"/>
      <c r="X127" s="478"/>
      <c r="Y127" s="478"/>
      <c r="Z127" s="478"/>
      <c r="AA127" s="478"/>
      <c r="AB127" s="478"/>
      <c r="AC127" s="478"/>
      <c r="AD127" s="478"/>
      <c r="AE127" s="478"/>
      <c r="AF127" s="478"/>
      <c r="AG127" s="478"/>
      <c r="AH127" s="478"/>
      <c r="AI127" s="472"/>
      <c r="AJ127" s="472"/>
      <c r="AK127" s="472"/>
      <c r="AL127" s="472"/>
      <c r="AM127" s="1063">
        <v>14</v>
      </c>
      <c r="AN127" s="1064" t="s">
        <v>199</v>
      </c>
      <c r="AO127" s="1067">
        <v>1</v>
      </c>
      <c r="AP127" s="1067">
        <v>29</v>
      </c>
      <c r="AQ127" s="1067">
        <v>29</v>
      </c>
      <c r="AR127" s="481"/>
      <c r="AS127" s="481"/>
      <c r="AT127" s="481"/>
      <c r="AU127" s="481"/>
      <c r="AV127" s="481"/>
      <c r="AW127" s="481"/>
      <c r="AX127" s="497"/>
    </row>
    <row r="128" spans="3:50" hidden="1">
      <c r="C128" s="499"/>
      <c r="D128" s="499"/>
      <c r="E128" s="499"/>
      <c r="F128" s="499"/>
      <c r="G128" s="499"/>
      <c r="H128" s="478"/>
      <c r="I128" s="478"/>
      <c r="J128" s="478"/>
      <c r="K128" s="478"/>
      <c r="L128" s="478"/>
      <c r="M128" s="478"/>
      <c r="N128" s="478"/>
      <c r="O128" s="478"/>
      <c r="P128" s="478"/>
      <c r="Q128" s="478"/>
      <c r="R128" s="478"/>
      <c r="S128" s="499"/>
      <c r="T128" s="478"/>
      <c r="U128" s="478"/>
      <c r="V128" s="478"/>
      <c r="W128" s="478"/>
      <c r="X128" s="478"/>
      <c r="Y128" s="478"/>
      <c r="Z128" s="478"/>
      <c r="AA128" s="478"/>
      <c r="AB128" s="478"/>
      <c r="AC128" s="478"/>
      <c r="AD128" s="478"/>
      <c r="AE128" s="478"/>
      <c r="AF128" s="478"/>
      <c r="AG128" s="478"/>
      <c r="AH128" s="478"/>
      <c r="AI128" s="472"/>
      <c r="AJ128" s="472"/>
      <c r="AK128" s="472"/>
      <c r="AL128" s="472"/>
      <c r="AM128" s="1063">
        <v>14</v>
      </c>
      <c r="AN128" s="1064" t="s">
        <v>397</v>
      </c>
      <c r="AO128" s="1067">
        <v>2</v>
      </c>
      <c r="AP128" s="1067">
        <v>19</v>
      </c>
      <c r="AQ128" s="1067">
        <v>19</v>
      </c>
      <c r="AR128" s="481"/>
      <c r="AS128" s="481"/>
      <c r="AT128" s="481"/>
      <c r="AU128" s="481"/>
      <c r="AV128" s="481"/>
      <c r="AW128" s="481"/>
      <c r="AX128" s="497"/>
    </row>
    <row r="129" spans="3:50" hidden="1">
      <c r="C129" s="499"/>
      <c r="D129" s="499"/>
      <c r="E129" s="499"/>
      <c r="F129" s="499"/>
      <c r="G129" s="499"/>
      <c r="H129" s="478"/>
      <c r="I129" s="478"/>
      <c r="J129" s="478"/>
      <c r="K129" s="478"/>
      <c r="L129" s="478"/>
      <c r="M129" s="478"/>
      <c r="N129" s="478"/>
      <c r="O129" s="478"/>
      <c r="P129" s="478"/>
      <c r="Q129" s="478"/>
      <c r="R129" s="478"/>
      <c r="S129" s="499"/>
      <c r="T129" s="478"/>
      <c r="U129" s="478"/>
      <c r="V129" s="478"/>
      <c r="W129" s="478"/>
      <c r="X129" s="478"/>
      <c r="Y129" s="478"/>
      <c r="Z129" s="478"/>
      <c r="AA129" s="478"/>
      <c r="AB129" s="478"/>
      <c r="AC129" s="478"/>
      <c r="AD129" s="478"/>
      <c r="AE129" s="478"/>
      <c r="AF129" s="478"/>
      <c r="AG129" s="478"/>
      <c r="AH129" s="478"/>
      <c r="AI129" s="472"/>
      <c r="AJ129" s="472"/>
      <c r="AK129" s="472"/>
      <c r="AL129" s="472"/>
      <c r="AM129" s="1063">
        <v>14</v>
      </c>
      <c r="AN129" s="1064" t="s">
        <v>479</v>
      </c>
      <c r="AO129" s="1067">
        <v>7</v>
      </c>
      <c r="AP129" s="1067">
        <v>79</v>
      </c>
      <c r="AQ129" s="1067">
        <v>79</v>
      </c>
      <c r="AR129" s="481"/>
      <c r="AS129" s="481"/>
      <c r="AT129" s="481"/>
      <c r="AU129" s="481"/>
      <c r="AV129" s="481"/>
      <c r="AW129" s="481"/>
      <c r="AX129" s="497"/>
    </row>
    <row r="130" spans="3:50" hidden="1">
      <c r="C130" s="499"/>
      <c r="D130" s="499"/>
      <c r="E130" s="499"/>
      <c r="F130" s="499"/>
      <c r="G130" s="499"/>
      <c r="H130" s="478"/>
      <c r="I130" s="478"/>
      <c r="J130" s="478"/>
      <c r="K130" s="478"/>
      <c r="L130" s="478"/>
      <c r="M130" s="478"/>
      <c r="N130" s="478"/>
      <c r="O130" s="478"/>
      <c r="P130" s="478"/>
      <c r="Q130" s="478"/>
      <c r="R130" s="478"/>
      <c r="S130" s="499"/>
      <c r="T130" s="478"/>
      <c r="U130" s="478"/>
      <c r="V130" s="478"/>
      <c r="W130" s="478"/>
      <c r="X130" s="478"/>
      <c r="Y130" s="478"/>
      <c r="Z130" s="478"/>
      <c r="AA130" s="478"/>
      <c r="AB130" s="478"/>
      <c r="AC130" s="478"/>
      <c r="AD130" s="478"/>
      <c r="AE130" s="478"/>
      <c r="AF130" s="478"/>
      <c r="AG130" s="478"/>
      <c r="AH130" s="478"/>
      <c r="AI130" s="478"/>
      <c r="AJ130" s="478"/>
      <c r="AK130" s="478"/>
      <c r="AL130" s="472"/>
      <c r="AM130" s="1063">
        <v>15</v>
      </c>
      <c r="AN130" s="1064" t="s">
        <v>45</v>
      </c>
      <c r="AO130" s="1067">
        <v>6</v>
      </c>
      <c r="AP130" s="1067">
        <v>71</v>
      </c>
      <c r="AQ130" s="1067">
        <v>71</v>
      </c>
      <c r="AR130" s="481"/>
      <c r="AS130" s="481"/>
      <c r="AT130" s="481"/>
      <c r="AU130" s="481"/>
      <c r="AV130" s="481"/>
      <c r="AW130" s="481"/>
      <c r="AX130" s="497"/>
    </row>
    <row r="131" spans="3:50" hidden="1">
      <c r="C131" s="499"/>
      <c r="D131" s="499"/>
      <c r="E131" s="499"/>
      <c r="F131" s="499"/>
      <c r="G131" s="499"/>
      <c r="H131" s="478"/>
      <c r="I131" s="478"/>
      <c r="J131" s="478"/>
      <c r="K131" s="478"/>
      <c r="L131" s="478"/>
      <c r="M131" s="478"/>
      <c r="N131" s="478"/>
      <c r="O131" s="478"/>
      <c r="P131" s="478"/>
      <c r="Q131" s="478"/>
      <c r="R131" s="478"/>
      <c r="S131" s="499"/>
      <c r="T131" s="478"/>
      <c r="U131" s="478"/>
      <c r="V131" s="478"/>
      <c r="W131" s="478"/>
      <c r="X131" s="478"/>
      <c r="Y131" s="478"/>
      <c r="Z131" s="478"/>
      <c r="AA131" s="478"/>
      <c r="AB131" s="478"/>
      <c r="AC131" s="478"/>
      <c r="AD131" s="478"/>
      <c r="AE131" s="478"/>
      <c r="AF131" s="478"/>
      <c r="AG131" s="478"/>
      <c r="AH131" s="478"/>
      <c r="AI131" s="478"/>
      <c r="AJ131" s="478"/>
      <c r="AK131" s="478"/>
      <c r="AL131" s="472"/>
      <c r="AM131" s="1063">
        <v>15</v>
      </c>
      <c r="AN131" s="1064" t="s">
        <v>43</v>
      </c>
      <c r="AO131" s="1067">
        <v>9</v>
      </c>
      <c r="AP131" s="1067">
        <v>84</v>
      </c>
      <c r="AQ131" s="1067">
        <v>84</v>
      </c>
      <c r="AR131" s="481"/>
      <c r="AS131" s="481"/>
      <c r="AT131" s="481"/>
      <c r="AU131" s="481"/>
      <c r="AV131" s="481"/>
      <c r="AW131" s="481"/>
      <c r="AX131" s="497"/>
    </row>
    <row r="132" spans="3:50" hidden="1">
      <c r="C132" s="499"/>
      <c r="D132" s="499"/>
      <c r="E132" s="499"/>
      <c r="F132" s="499"/>
      <c r="G132" s="499"/>
      <c r="H132" s="478"/>
      <c r="I132" s="478"/>
      <c r="J132" s="478"/>
      <c r="K132" s="478"/>
      <c r="L132" s="478"/>
      <c r="M132" s="478"/>
      <c r="N132" s="478"/>
      <c r="O132" s="478"/>
      <c r="P132" s="478"/>
      <c r="Q132" s="478"/>
      <c r="R132" s="478"/>
      <c r="S132" s="499"/>
      <c r="T132" s="478"/>
      <c r="U132" s="478"/>
      <c r="V132" s="478"/>
      <c r="W132" s="478"/>
      <c r="X132" s="478"/>
      <c r="Y132" s="478"/>
      <c r="Z132" s="478"/>
      <c r="AA132" s="478"/>
      <c r="AB132" s="478"/>
      <c r="AC132" s="478"/>
      <c r="AD132" s="478"/>
      <c r="AE132" s="478"/>
      <c r="AF132" s="478"/>
      <c r="AG132" s="478"/>
      <c r="AH132" s="478"/>
      <c r="AI132" s="478"/>
      <c r="AJ132" s="478"/>
      <c r="AK132" s="478"/>
      <c r="AL132" s="472"/>
      <c r="AM132" s="1063">
        <v>16</v>
      </c>
      <c r="AN132" s="1064" t="s">
        <v>88</v>
      </c>
      <c r="AO132" s="1067">
        <v>7</v>
      </c>
      <c r="AP132" s="1067">
        <v>90</v>
      </c>
      <c r="AQ132" s="1067">
        <v>90</v>
      </c>
      <c r="AR132" s="481"/>
      <c r="AS132" s="481"/>
      <c r="AT132" s="481"/>
      <c r="AU132" s="481"/>
      <c r="AV132" s="481"/>
      <c r="AW132" s="481"/>
      <c r="AX132" s="497"/>
    </row>
    <row r="133" spans="3:50" hidden="1">
      <c r="C133" s="499"/>
      <c r="D133" s="499"/>
      <c r="E133" s="499"/>
      <c r="F133" s="499"/>
      <c r="G133" s="499"/>
      <c r="H133" s="478"/>
      <c r="I133" s="478"/>
      <c r="J133" s="478"/>
      <c r="K133" s="478"/>
      <c r="L133" s="478"/>
      <c r="M133" s="478"/>
      <c r="N133" s="478"/>
      <c r="O133" s="478"/>
      <c r="P133" s="478"/>
      <c r="Q133" s="478"/>
      <c r="R133" s="478"/>
      <c r="S133" s="499"/>
      <c r="T133" s="478"/>
      <c r="U133" s="478"/>
      <c r="V133" s="478"/>
      <c r="W133" s="478"/>
      <c r="X133" s="478"/>
      <c r="Y133" s="478"/>
      <c r="Z133" s="478"/>
      <c r="AA133" s="478"/>
      <c r="AB133" s="478"/>
      <c r="AC133" s="478"/>
      <c r="AD133" s="478"/>
      <c r="AE133" s="478"/>
      <c r="AF133" s="478"/>
      <c r="AG133" s="478"/>
      <c r="AH133" s="478"/>
      <c r="AI133" s="478"/>
      <c r="AJ133" s="478"/>
      <c r="AK133" s="478"/>
      <c r="AL133" s="472"/>
      <c r="AM133" s="1063">
        <v>16</v>
      </c>
      <c r="AN133" s="1064" t="s">
        <v>90</v>
      </c>
      <c r="AO133" s="1067">
        <v>0</v>
      </c>
      <c r="AP133" s="1067">
        <v>18</v>
      </c>
      <c r="AQ133" s="1067">
        <v>18</v>
      </c>
      <c r="AR133" s="481"/>
      <c r="AS133" s="481"/>
      <c r="AT133" s="481"/>
      <c r="AU133" s="481"/>
      <c r="AV133" s="481"/>
      <c r="AW133" s="481"/>
      <c r="AX133" s="497"/>
    </row>
    <row r="134" spans="3:50" hidden="1">
      <c r="C134" s="499"/>
      <c r="D134" s="499"/>
      <c r="E134" s="499"/>
      <c r="F134" s="499"/>
      <c r="G134" s="499"/>
      <c r="H134" s="478"/>
      <c r="I134" s="478"/>
      <c r="J134" s="478"/>
      <c r="K134" s="478"/>
      <c r="L134" s="478"/>
      <c r="M134" s="478"/>
      <c r="N134" s="478"/>
      <c r="O134" s="478"/>
      <c r="P134" s="478"/>
      <c r="Q134" s="478"/>
      <c r="R134" s="478"/>
      <c r="S134" s="499"/>
      <c r="T134" s="478"/>
      <c r="U134" s="478"/>
      <c r="V134" s="478"/>
      <c r="W134" s="478"/>
      <c r="X134" s="478"/>
      <c r="Y134" s="478"/>
      <c r="Z134" s="478"/>
      <c r="AA134" s="478"/>
      <c r="AB134" s="478"/>
      <c r="AC134" s="478"/>
      <c r="AD134" s="478"/>
      <c r="AE134" s="478"/>
      <c r="AF134" s="478"/>
      <c r="AG134" s="478"/>
      <c r="AH134" s="478"/>
      <c r="AI134" s="478"/>
      <c r="AJ134" s="478"/>
      <c r="AK134" s="478"/>
      <c r="AL134" s="472"/>
      <c r="AM134" s="1063">
        <v>16</v>
      </c>
      <c r="AN134" s="1064" t="s">
        <v>102</v>
      </c>
      <c r="AO134" s="1067">
        <v>1</v>
      </c>
      <c r="AP134" s="1067">
        <v>23</v>
      </c>
      <c r="AQ134" s="1067">
        <v>23</v>
      </c>
      <c r="AR134" s="481"/>
      <c r="AS134" s="481"/>
      <c r="AT134" s="481"/>
      <c r="AU134" s="481"/>
      <c r="AV134" s="481"/>
      <c r="AW134" s="481"/>
      <c r="AX134" s="497"/>
    </row>
    <row r="135" spans="3:50" hidden="1">
      <c r="C135" s="499"/>
      <c r="D135" s="499"/>
      <c r="E135" s="499"/>
      <c r="F135" s="499"/>
      <c r="G135" s="499"/>
      <c r="H135" s="478"/>
      <c r="I135" s="478"/>
      <c r="J135" s="478"/>
      <c r="K135" s="478"/>
      <c r="L135" s="478"/>
      <c r="M135" s="478"/>
      <c r="N135" s="478"/>
      <c r="O135" s="478"/>
      <c r="P135" s="478"/>
      <c r="Q135" s="478"/>
      <c r="R135" s="478"/>
      <c r="S135" s="499"/>
      <c r="T135" s="478"/>
      <c r="U135" s="478"/>
      <c r="V135" s="478"/>
      <c r="W135" s="478"/>
      <c r="X135" s="478"/>
      <c r="Y135" s="478"/>
      <c r="Z135" s="478"/>
      <c r="AA135" s="478"/>
      <c r="AB135" s="478"/>
      <c r="AC135" s="478"/>
      <c r="AD135" s="478"/>
      <c r="AE135" s="478"/>
      <c r="AF135" s="478"/>
      <c r="AG135" s="478"/>
      <c r="AH135" s="478"/>
      <c r="AI135" s="478"/>
      <c r="AJ135" s="478"/>
      <c r="AK135" s="478"/>
      <c r="AL135" s="472"/>
      <c r="AM135" s="1063">
        <v>16</v>
      </c>
      <c r="AN135" s="1064" t="s">
        <v>307</v>
      </c>
      <c r="AO135" s="1067">
        <v>1</v>
      </c>
      <c r="AP135" s="1067">
        <v>8</v>
      </c>
      <c r="AQ135" s="1067">
        <v>8</v>
      </c>
      <c r="AR135" s="481"/>
      <c r="AS135" s="481"/>
      <c r="AT135" s="481"/>
      <c r="AU135" s="481"/>
      <c r="AV135" s="481"/>
      <c r="AW135" s="481"/>
      <c r="AX135" s="497"/>
    </row>
    <row r="136" spans="3:50" hidden="1">
      <c r="C136" s="499"/>
      <c r="D136" s="499"/>
      <c r="E136" s="499"/>
      <c r="F136" s="499"/>
      <c r="G136" s="499"/>
      <c r="H136" s="478"/>
      <c r="I136" s="478"/>
      <c r="J136" s="478"/>
      <c r="K136" s="478"/>
      <c r="L136" s="478"/>
      <c r="M136" s="478"/>
      <c r="N136" s="478"/>
      <c r="O136" s="478"/>
      <c r="P136" s="478"/>
      <c r="Q136" s="478"/>
      <c r="R136" s="478"/>
      <c r="S136" s="499"/>
      <c r="T136" s="478"/>
      <c r="U136" s="478"/>
      <c r="V136" s="478"/>
      <c r="W136" s="478"/>
      <c r="X136" s="478"/>
      <c r="Y136" s="478"/>
      <c r="Z136" s="478"/>
      <c r="AA136" s="478"/>
      <c r="AB136" s="478"/>
      <c r="AC136" s="478"/>
      <c r="AD136" s="478"/>
      <c r="AE136" s="478"/>
      <c r="AF136" s="478"/>
      <c r="AG136" s="478"/>
      <c r="AH136" s="478"/>
      <c r="AI136" s="478"/>
      <c r="AJ136" s="478"/>
      <c r="AK136" s="478"/>
      <c r="AL136" s="472"/>
      <c r="AM136" s="1063">
        <v>16</v>
      </c>
      <c r="AN136" s="1064" t="s">
        <v>369</v>
      </c>
      <c r="AO136" s="1067">
        <v>1</v>
      </c>
      <c r="AP136" s="1067">
        <v>13</v>
      </c>
      <c r="AQ136" s="1067">
        <v>13</v>
      </c>
      <c r="AR136" s="481"/>
      <c r="AS136" s="481"/>
      <c r="AT136" s="481"/>
      <c r="AU136" s="481"/>
      <c r="AV136" s="481"/>
      <c r="AW136" s="481"/>
      <c r="AX136" s="497"/>
    </row>
    <row r="137" spans="3:50" hidden="1">
      <c r="C137" s="499"/>
      <c r="D137" s="499"/>
      <c r="E137" s="499"/>
      <c r="F137" s="499"/>
      <c r="G137" s="499"/>
      <c r="H137" s="478"/>
      <c r="I137" s="478"/>
      <c r="J137" s="478"/>
      <c r="K137" s="478"/>
      <c r="L137" s="478"/>
      <c r="M137" s="478"/>
      <c r="N137" s="478"/>
      <c r="O137" s="478"/>
      <c r="P137" s="478"/>
      <c r="Q137" s="478"/>
      <c r="R137" s="478"/>
      <c r="S137" s="499"/>
      <c r="T137" s="478"/>
      <c r="U137" s="478"/>
      <c r="V137" s="478"/>
      <c r="W137" s="478"/>
      <c r="X137" s="478"/>
      <c r="Y137" s="478"/>
      <c r="Z137" s="478"/>
      <c r="AA137" s="478"/>
      <c r="AB137" s="478"/>
      <c r="AC137" s="478"/>
      <c r="AD137" s="478"/>
      <c r="AE137" s="478"/>
      <c r="AF137" s="478"/>
      <c r="AG137" s="478"/>
      <c r="AH137" s="478"/>
      <c r="AI137" s="478"/>
      <c r="AJ137" s="478"/>
      <c r="AK137" s="478"/>
      <c r="AL137" s="472"/>
      <c r="AM137" s="1063">
        <v>16</v>
      </c>
      <c r="AN137" s="1064" t="s">
        <v>413</v>
      </c>
      <c r="AO137" s="1067">
        <v>3</v>
      </c>
      <c r="AP137" s="1067">
        <v>42</v>
      </c>
      <c r="AQ137" s="1067">
        <v>42</v>
      </c>
      <c r="AR137" s="481"/>
      <c r="AS137" s="481"/>
      <c r="AT137" s="481"/>
      <c r="AU137" s="481"/>
      <c r="AV137" s="481"/>
      <c r="AW137" s="481"/>
      <c r="AX137" s="497"/>
    </row>
    <row r="138" spans="3:50" hidden="1">
      <c r="C138" s="499"/>
      <c r="D138" s="499"/>
      <c r="E138" s="499"/>
      <c r="F138" s="499"/>
      <c r="G138" s="499"/>
      <c r="H138" s="478"/>
      <c r="I138" s="478"/>
      <c r="J138" s="478"/>
      <c r="K138" s="478"/>
      <c r="L138" s="478"/>
      <c r="M138" s="478"/>
      <c r="N138" s="478"/>
      <c r="O138" s="478"/>
      <c r="P138" s="478"/>
      <c r="Q138" s="478"/>
      <c r="R138" s="478"/>
      <c r="S138" s="499"/>
      <c r="T138" s="478"/>
      <c r="U138" s="478"/>
      <c r="V138" s="478"/>
      <c r="W138" s="478"/>
      <c r="X138" s="478"/>
      <c r="Y138" s="478"/>
      <c r="Z138" s="478"/>
      <c r="AA138" s="478"/>
      <c r="AB138" s="478"/>
      <c r="AC138" s="478"/>
      <c r="AD138" s="478"/>
      <c r="AE138" s="478"/>
      <c r="AF138" s="478"/>
      <c r="AG138" s="478"/>
      <c r="AH138" s="478"/>
      <c r="AI138" s="478"/>
      <c r="AJ138" s="478"/>
      <c r="AK138" s="478"/>
      <c r="AL138" s="472"/>
      <c r="AM138" s="1065">
        <v>16</v>
      </c>
      <c r="AN138" s="1066" t="s">
        <v>431</v>
      </c>
      <c r="AO138" s="1068">
        <v>1</v>
      </c>
      <c r="AP138" s="1068">
        <v>13</v>
      </c>
      <c r="AQ138" s="1068">
        <v>13</v>
      </c>
      <c r="AR138" s="481"/>
      <c r="AS138" s="481"/>
      <c r="AT138" s="481"/>
      <c r="AU138" s="481"/>
      <c r="AV138" s="481"/>
      <c r="AW138" s="481"/>
      <c r="AX138" s="497"/>
    </row>
    <row r="139" spans="3:50" hidden="1">
      <c r="C139" s="499"/>
      <c r="D139" s="499"/>
      <c r="E139" s="499"/>
      <c r="F139" s="499"/>
      <c r="G139" s="499"/>
      <c r="H139" s="478"/>
      <c r="I139" s="478"/>
      <c r="J139" s="478"/>
      <c r="K139" s="478"/>
      <c r="L139" s="478"/>
      <c r="M139" s="478"/>
      <c r="N139" s="478"/>
      <c r="O139" s="478"/>
      <c r="P139" s="478"/>
      <c r="Q139" s="478"/>
      <c r="R139" s="478"/>
      <c r="S139" s="499"/>
      <c r="T139" s="478"/>
      <c r="U139" s="478"/>
      <c r="V139" s="478"/>
      <c r="W139" s="478"/>
      <c r="X139" s="478"/>
      <c r="Y139" s="478"/>
      <c r="Z139" s="478"/>
      <c r="AA139" s="478"/>
      <c r="AB139" s="478"/>
      <c r="AC139" s="478"/>
      <c r="AD139" s="478"/>
      <c r="AE139" s="478"/>
      <c r="AF139" s="478"/>
      <c r="AG139" s="478"/>
      <c r="AH139" s="478"/>
      <c r="AI139" s="478"/>
      <c r="AJ139" s="478"/>
      <c r="AK139" s="478"/>
      <c r="AL139" s="472"/>
      <c r="AM139" s="472"/>
      <c r="AN139" s="508"/>
      <c r="AO139" s="138"/>
      <c r="AP139" s="138"/>
      <c r="AQ139" s="481"/>
      <c r="AR139" s="481"/>
      <c r="AS139" s="481"/>
      <c r="AT139" s="481"/>
      <c r="AU139" s="481"/>
      <c r="AV139" s="481"/>
      <c r="AW139" s="481"/>
      <c r="AX139" s="497"/>
    </row>
    <row r="140" spans="3:50" hidden="1">
      <c r="C140" s="499"/>
      <c r="D140" s="499"/>
      <c r="E140" s="499"/>
      <c r="F140" s="499"/>
      <c r="G140" s="499"/>
      <c r="H140" s="478"/>
      <c r="I140" s="478"/>
      <c r="J140" s="478"/>
      <c r="K140" s="478"/>
      <c r="L140" s="478"/>
      <c r="M140" s="478"/>
      <c r="N140" s="478"/>
      <c r="O140" s="478"/>
      <c r="P140" s="478"/>
      <c r="Q140" s="478"/>
      <c r="R140" s="478"/>
      <c r="S140" s="499"/>
      <c r="T140" s="478"/>
      <c r="U140" s="478"/>
      <c r="V140" s="478"/>
      <c r="W140" s="478"/>
      <c r="X140" s="478"/>
      <c r="Y140" s="478"/>
      <c r="Z140" s="478"/>
      <c r="AA140" s="478"/>
      <c r="AB140" s="478"/>
      <c r="AC140" s="478"/>
      <c r="AD140" s="478"/>
      <c r="AE140" s="478"/>
      <c r="AF140" s="478"/>
      <c r="AG140" s="478"/>
      <c r="AH140" s="478"/>
      <c r="AI140" s="478"/>
      <c r="AJ140" s="478"/>
      <c r="AK140" s="478"/>
      <c r="AL140" s="472"/>
      <c r="AM140" s="472"/>
      <c r="AN140" s="508"/>
      <c r="AO140" s="138"/>
      <c r="AP140" s="138"/>
      <c r="AQ140" s="481"/>
      <c r="AR140" s="481"/>
      <c r="AS140" s="481"/>
      <c r="AT140" s="481"/>
      <c r="AU140" s="481"/>
      <c r="AV140" s="481"/>
      <c r="AW140" s="481"/>
      <c r="AX140" s="497"/>
    </row>
    <row r="141" spans="3:50" hidden="1">
      <c r="C141" s="499"/>
      <c r="D141" s="499"/>
      <c r="E141" s="499"/>
      <c r="F141" s="499"/>
      <c r="G141" s="499"/>
      <c r="H141" s="478"/>
      <c r="I141" s="478"/>
      <c r="J141" s="478"/>
      <c r="K141" s="478"/>
      <c r="L141" s="478"/>
      <c r="M141" s="478"/>
      <c r="N141" s="478"/>
      <c r="O141" s="478"/>
      <c r="P141" s="478"/>
      <c r="Q141" s="478"/>
      <c r="R141" s="478"/>
      <c r="S141" s="499"/>
      <c r="T141" s="478"/>
      <c r="U141" s="478"/>
      <c r="V141" s="478"/>
      <c r="W141" s="478"/>
      <c r="X141" s="478"/>
      <c r="Y141" s="478"/>
      <c r="Z141" s="478"/>
      <c r="AA141" s="478"/>
      <c r="AB141" s="478"/>
      <c r="AC141" s="478"/>
      <c r="AD141" s="478"/>
      <c r="AE141" s="478"/>
      <c r="AF141" s="478"/>
      <c r="AG141" s="478"/>
      <c r="AH141" s="478"/>
      <c r="AI141" s="478"/>
      <c r="AJ141" s="478"/>
      <c r="AK141" s="478"/>
      <c r="AL141" s="472"/>
      <c r="AM141" s="472"/>
      <c r="AN141" s="508"/>
      <c r="AO141" s="138"/>
      <c r="AP141" s="138"/>
      <c r="AQ141" s="481"/>
      <c r="AR141" s="481"/>
      <c r="AS141" s="481"/>
      <c r="AT141" s="481"/>
      <c r="AU141" s="481"/>
      <c r="AV141" s="481"/>
      <c r="AW141" s="481"/>
      <c r="AX141" s="497"/>
    </row>
    <row r="142" spans="3:50" hidden="1">
      <c r="C142" s="499"/>
      <c r="D142" s="499"/>
      <c r="E142" s="499"/>
      <c r="F142" s="499"/>
      <c r="G142" s="499"/>
      <c r="H142" s="478"/>
      <c r="I142" s="478"/>
      <c r="J142" s="478"/>
      <c r="K142" s="478"/>
      <c r="L142" s="478"/>
      <c r="M142" s="478"/>
      <c r="N142" s="478"/>
      <c r="O142" s="478"/>
      <c r="P142" s="478"/>
      <c r="Q142" s="478"/>
      <c r="R142" s="478"/>
      <c r="S142" s="499"/>
      <c r="T142" s="478"/>
      <c r="U142" s="478"/>
      <c r="V142" s="478"/>
      <c r="W142" s="478"/>
      <c r="X142" s="478"/>
      <c r="Y142" s="478"/>
      <c r="Z142" s="478"/>
      <c r="AA142" s="478"/>
      <c r="AB142" s="478"/>
      <c r="AC142" s="478"/>
      <c r="AD142" s="478"/>
      <c r="AE142" s="478"/>
      <c r="AF142" s="478"/>
      <c r="AG142" s="478"/>
      <c r="AH142" s="478"/>
      <c r="AI142" s="478"/>
      <c r="AJ142" s="478"/>
      <c r="AK142" s="478"/>
      <c r="AL142" s="472"/>
      <c r="AM142" s="472"/>
      <c r="AN142" s="508"/>
      <c r="AO142" s="138"/>
      <c r="AP142" s="138"/>
      <c r="AQ142" s="481"/>
      <c r="AR142" s="481"/>
      <c r="AS142" s="481"/>
      <c r="AT142" s="481"/>
      <c r="AU142" s="481"/>
      <c r="AV142" s="481"/>
      <c r="AW142" s="481"/>
      <c r="AX142" s="497"/>
    </row>
    <row r="143" spans="3:50" hidden="1">
      <c r="C143" s="499"/>
      <c r="D143" s="499"/>
      <c r="E143" s="499"/>
      <c r="F143" s="499"/>
      <c r="G143" s="499"/>
      <c r="H143" s="478"/>
      <c r="I143" s="478"/>
      <c r="J143" s="478"/>
      <c r="K143" s="478"/>
      <c r="L143" s="478"/>
      <c r="M143" s="478"/>
      <c r="N143" s="478"/>
      <c r="O143" s="478"/>
      <c r="P143" s="478"/>
      <c r="Q143" s="478"/>
      <c r="R143" s="478"/>
      <c r="S143" s="499"/>
      <c r="T143" s="478"/>
      <c r="U143" s="478"/>
      <c r="V143" s="478"/>
      <c r="W143" s="478"/>
      <c r="X143" s="478"/>
      <c r="Y143" s="478"/>
      <c r="Z143" s="478"/>
      <c r="AA143" s="478"/>
      <c r="AB143" s="478"/>
      <c r="AC143" s="478"/>
      <c r="AD143" s="478"/>
      <c r="AE143" s="478"/>
      <c r="AF143" s="478"/>
      <c r="AG143" s="478"/>
      <c r="AH143" s="478"/>
      <c r="AI143" s="478"/>
      <c r="AJ143" s="478"/>
      <c r="AK143" s="478"/>
      <c r="AL143" s="472"/>
      <c r="AM143" s="472"/>
      <c r="AN143" s="508"/>
      <c r="AO143" s="138"/>
      <c r="AP143" s="138"/>
      <c r="AQ143" s="481"/>
      <c r="AR143" s="481"/>
      <c r="AS143" s="481"/>
      <c r="AT143" s="481"/>
      <c r="AU143" s="481"/>
      <c r="AV143" s="481"/>
      <c r="AW143" s="481"/>
      <c r="AX143" s="497"/>
    </row>
    <row r="144" spans="3:50" hidden="1">
      <c r="C144" s="499"/>
      <c r="D144" s="499"/>
      <c r="E144" s="499"/>
      <c r="F144" s="499"/>
      <c r="G144" s="499"/>
      <c r="H144" s="478"/>
      <c r="I144" s="478"/>
      <c r="J144" s="478"/>
      <c r="K144" s="478"/>
      <c r="L144" s="478"/>
      <c r="M144" s="478"/>
      <c r="N144" s="478"/>
      <c r="O144" s="478"/>
      <c r="P144" s="478"/>
      <c r="Q144" s="478"/>
      <c r="R144" s="478"/>
      <c r="S144" s="499"/>
      <c r="T144" s="478"/>
      <c r="U144" s="478"/>
      <c r="V144" s="478"/>
      <c r="W144" s="478"/>
      <c r="X144" s="478"/>
      <c r="Y144" s="478"/>
      <c r="Z144" s="478"/>
      <c r="AA144" s="478"/>
      <c r="AB144" s="478"/>
      <c r="AC144" s="478"/>
      <c r="AD144" s="478"/>
      <c r="AE144" s="478"/>
      <c r="AF144" s="478"/>
      <c r="AG144" s="478"/>
      <c r="AH144" s="478"/>
      <c r="AI144" s="478"/>
      <c r="AJ144" s="478"/>
      <c r="AK144" s="478"/>
      <c r="AL144" s="472"/>
      <c r="AM144" s="472"/>
      <c r="AN144" s="508"/>
      <c r="AO144" s="138"/>
      <c r="AP144" s="138"/>
      <c r="AQ144" s="481"/>
      <c r="AR144" s="481"/>
      <c r="AS144" s="481"/>
      <c r="AT144" s="481"/>
      <c r="AU144" s="481"/>
      <c r="AV144" s="481"/>
      <c r="AW144" s="481"/>
      <c r="AX144" s="497"/>
    </row>
    <row r="145" spans="3:50" hidden="1">
      <c r="C145" s="499"/>
      <c r="D145" s="499"/>
      <c r="E145" s="499"/>
      <c r="F145" s="499"/>
      <c r="G145" s="499"/>
      <c r="H145" s="478"/>
      <c r="I145" s="478"/>
      <c r="J145" s="478"/>
      <c r="K145" s="478"/>
      <c r="L145" s="478"/>
      <c r="M145" s="478"/>
      <c r="N145" s="478"/>
      <c r="O145" s="478"/>
      <c r="P145" s="478"/>
      <c r="Q145" s="478"/>
      <c r="R145" s="478"/>
      <c r="S145" s="499"/>
      <c r="T145" s="478"/>
      <c r="U145" s="478"/>
      <c r="V145" s="478"/>
      <c r="W145" s="478"/>
      <c r="X145" s="478"/>
      <c r="Y145" s="478"/>
      <c r="Z145" s="478"/>
      <c r="AA145" s="478"/>
      <c r="AB145" s="478"/>
      <c r="AC145" s="478"/>
      <c r="AD145" s="478"/>
      <c r="AE145" s="478"/>
      <c r="AF145" s="478"/>
      <c r="AG145" s="478"/>
      <c r="AH145" s="478"/>
      <c r="AI145" s="478"/>
      <c r="AJ145" s="478"/>
      <c r="AK145" s="478"/>
      <c r="AL145" s="472"/>
      <c r="AM145" s="472"/>
      <c r="AN145" s="472"/>
      <c r="AO145" s="138"/>
      <c r="AP145" s="138"/>
      <c r="AQ145" s="481"/>
      <c r="AR145" s="481"/>
      <c r="AS145" s="481"/>
      <c r="AT145" s="481"/>
      <c r="AU145" s="481"/>
      <c r="AV145" s="481"/>
      <c r="AW145" s="481"/>
      <c r="AX145" s="497"/>
    </row>
    <row r="146" spans="3:50" hidden="1">
      <c r="C146" s="499"/>
      <c r="D146" s="499"/>
      <c r="E146" s="499"/>
      <c r="F146" s="499"/>
      <c r="G146" s="499"/>
      <c r="H146" s="478"/>
      <c r="I146" s="478"/>
      <c r="J146" s="478"/>
      <c r="K146" s="478"/>
      <c r="L146" s="478"/>
      <c r="M146" s="478"/>
      <c r="N146" s="478"/>
      <c r="O146" s="478"/>
      <c r="P146" s="478"/>
      <c r="Q146" s="478"/>
      <c r="R146" s="478"/>
      <c r="S146" s="499"/>
      <c r="T146" s="478"/>
      <c r="U146" s="478"/>
      <c r="V146" s="478"/>
      <c r="W146" s="478"/>
      <c r="X146" s="478"/>
      <c r="Y146" s="478"/>
      <c r="Z146" s="478"/>
      <c r="AA146" s="478"/>
      <c r="AB146" s="478"/>
      <c r="AC146" s="478"/>
      <c r="AD146" s="478"/>
      <c r="AE146" s="478"/>
      <c r="AF146" s="478"/>
      <c r="AG146" s="478"/>
      <c r="AH146" s="478"/>
      <c r="AI146" s="478"/>
      <c r="AJ146" s="478"/>
      <c r="AK146" s="478"/>
      <c r="AL146" s="472"/>
      <c r="AM146" s="472"/>
      <c r="AN146" s="472"/>
      <c r="AO146" s="138"/>
      <c r="AP146" s="138"/>
      <c r="AQ146" s="481"/>
      <c r="AR146" s="481"/>
      <c r="AS146" s="481"/>
      <c r="AT146" s="481"/>
      <c r="AU146" s="481"/>
      <c r="AV146" s="481"/>
      <c r="AW146" s="481"/>
      <c r="AX146" s="497"/>
    </row>
    <row r="147" spans="3:50" hidden="1">
      <c r="C147" s="497"/>
      <c r="D147" s="497"/>
      <c r="E147" s="497"/>
      <c r="F147" s="497"/>
      <c r="G147" s="497"/>
      <c r="H147" s="470"/>
      <c r="I147" s="470"/>
      <c r="J147" s="470"/>
      <c r="K147" s="470"/>
      <c r="L147" s="470"/>
      <c r="M147" s="470"/>
      <c r="N147" s="470"/>
      <c r="O147" s="470"/>
      <c r="P147" s="470"/>
      <c r="Q147" s="470"/>
      <c r="R147" s="470"/>
      <c r="S147" s="497"/>
      <c r="T147" s="470"/>
      <c r="U147" s="470"/>
      <c r="V147" s="470"/>
      <c r="W147" s="470"/>
      <c r="X147" s="470"/>
      <c r="Y147" s="470"/>
      <c r="Z147" s="470"/>
      <c r="AA147" s="470"/>
      <c r="AB147" s="470"/>
      <c r="AC147" s="470"/>
      <c r="AD147" s="470"/>
      <c r="AE147" s="470"/>
      <c r="AF147" s="470"/>
      <c r="AG147" s="470"/>
      <c r="AH147" s="470"/>
      <c r="AI147" s="470"/>
      <c r="AJ147" s="470"/>
      <c r="AK147" s="470"/>
      <c r="AL147" s="481"/>
      <c r="AM147" s="481"/>
      <c r="AN147" s="481"/>
      <c r="AO147" s="481"/>
      <c r="AP147" s="481"/>
      <c r="AQ147" s="481"/>
      <c r="AR147" s="481"/>
      <c r="AS147" s="481"/>
      <c r="AT147" s="481"/>
      <c r="AU147" s="481"/>
      <c r="AV147" s="481"/>
      <c r="AW147" s="481"/>
      <c r="AX147" s="497"/>
    </row>
    <row r="148" spans="3:50" hidden="1">
      <c r="C148" s="497"/>
      <c r="D148" s="497"/>
      <c r="E148" s="497"/>
      <c r="F148" s="497"/>
      <c r="G148" s="497"/>
      <c r="H148" s="470"/>
      <c r="I148" s="470"/>
      <c r="J148" s="470"/>
      <c r="K148" s="470"/>
      <c r="L148" s="470"/>
      <c r="M148" s="470"/>
      <c r="N148" s="470"/>
      <c r="O148" s="470"/>
      <c r="P148" s="470"/>
      <c r="Q148" s="470"/>
      <c r="R148" s="470"/>
      <c r="S148" s="497"/>
      <c r="T148" s="470"/>
      <c r="U148" s="470"/>
      <c r="V148" s="470"/>
      <c r="W148" s="470"/>
      <c r="X148" s="470"/>
      <c r="Y148" s="470"/>
      <c r="Z148" s="470"/>
      <c r="AA148" s="470"/>
      <c r="AB148" s="470"/>
      <c r="AC148" s="470"/>
      <c r="AD148" s="470"/>
      <c r="AE148" s="470"/>
      <c r="AF148" s="470"/>
      <c r="AG148" s="470"/>
      <c r="AH148" s="470"/>
      <c r="AI148" s="470"/>
      <c r="AJ148" s="470"/>
      <c r="AK148" s="470"/>
      <c r="AL148" s="481"/>
      <c r="AM148" s="481"/>
      <c r="AN148" s="481"/>
      <c r="AO148" s="481"/>
      <c r="AP148" s="481"/>
      <c r="AQ148" s="481"/>
      <c r="AR148" s="481"/>
      <c r="AS148" s="481"/>
      <c r="AT148" s="481"/>
      <c r="AU148" s="481"/>
      <c r="AV148" s="481"/>
      <c r="AW148" s="481"/>
      <c r="AX148" s="497"/>
    </row>
    <row r="149" spans="3:50" hidden="1">
      <c r="C149" s="497"/>
      <c r="D149" s="497"/>
      <c r="E149" s="497"/>
      <c r="F149" s="497"/>
      <c r="G149" s="497"/>
      <c r="H149" s="470"/>
      <c r="I149" s="470"/>
      <c r="J149" s="470"/>
      <c r="K149" s="470"/>
      <c r="L149" s="470"/>
      <c r="M149" s="470"/>
      <c r="N149" s="470"/>
      <c r="O149" s="470"/>
      <c r="P149" s="470"/>
      <c r="Q149" s="470"/>
      <c r="R149" s="470"/>
      <c r="S149" s="497"/>
      <c r="T149" s="470"/>
      <c r="U149" s="470"/>
      <c r="V149" s="470"/>
      <c r="W149" s="470"/>
      <c r="X149" s="470"/>
      <c r="Y149" s="470"/>
      <c r="Z149" s="470"/>
      <c r="AA149" s="470"/>
      <c r="AB149" s="470"/>
      <c r="AC149" s="470"/>
      <c r="AD149" s="470"/>
      <c r="AE149" s="470"/>
      <c r="AF149" s="470"/>
      <c r="AG149" s="470"/>
      <c r="AH149" s="470"/>
      <c r="AI149" s="470"/>
      <c r="AJ149" s="470"/>
      <c r="AK149" s="470"/>
      <c r="AL149" s="481"/>
      <c r="AM149" s="481"/>
      <c r="AN149" s="481"/>
      <c r="AO149" s="481"/>
      <c r="AP149" s="481"/>
      <c r="AQ149" s="481"/>
      <c r="AR149" s="481"/>
      <c r="AS149" s="481"/>
      <c r="AT149" s="481"/>
      <c r="AU149" s="481"/>
      <c r="AV149" s="481"/>
      <c r="AW149" s="481"/>
      <c r="AX149" s="497"/>
    </row>
    <row r="150" spans="3:50" hidden="1">
      <c r="C150" s="497"/>
      <c r="D150" s="497"/>
      <c r="E150" s="497"/>
      <c r="F150" s="497"/>
      <c r="G150" s="497"/>
      <c r="H150" s="470"/>
      <c r="I150" s="470"/>
      <c r="J150" s="470"/>
      <c r="K150" s="470"/>
      <c r="L150" s="470"/>
      <c r="M150" s="470"/>
      <c r="N150" s="470"/>
      <c r="O150" s="470"/>
      <c r="P150" s="470"/>
      <c r="Q150" s="470"/>
      <c r="R150" s="470"/>
      <c r="S150" s="497"/>
      <c r="T150" s="470"/>
      <c r="U150" s="470"/>
      <c r="V150" s="470"/>
      <c r="W150" s="470"/>
      <c r="X150" s="470"/>
      <c r="Y150" s="470"/>
      <c r="Z150" s="470"/>
      <c r="AA150" s="470"/>
      <c r="AB150" s="470"/>
      <c r="AC150" s="470"/>
      <c r="AD150" s="470"/>
      <c r="AE150" s="470"/>
      <c r="AF150" s="470"/>
      <c r="AG150" s="470"/>
      <c r="AH150" s="470"/>
      <c r="AI150" s="470"/>
      <c r="AJ150" s="470"/>
      <c r="AK150" s="470"/>
      <c r="AL150" s="481"/>
      <c r="AM150" s="481"/>
      <c r="AN150" s="481"/>
      <c r="AO150" s="481"/>
      <c r="AP150" s="481"/>
      <c r="AQ150" s="481"/>
      <c r="AR150" s="481"/>
      <c r="AS150" s="481"/>
      <c r="AT150" s="481"/>
      <c r="AU150" s="481"/>
      <c r="AV150" s="481"/>
      <c r="AW150" s="481"/>
      <c r="AX150" s="497"/>
    </row>
    <row r="151" spans="3:50" hidden="1">
      <c r="C151" s="497"/>
      <c r="D151" s="497"/>
      <c r="E151" s="497"/>
      <c r="F151" s="497"/>
      <c r="G151" s="497"/>
      <c r="H151" s="470"/>
      <c r="I151" s="470"/>
      <c r="J151" s="470"/>
      <c r="K151" s="470"/>
      <c r="L151" s="470"/>
      <c r="M151" s="470"/>
      <c r="N151" s="470"/>
      <c r="O151" s="470"/>
      <c r="P151" s="470"/>
      <c r="Q151" s="470"/>
      <c r="R151" s="470"/>
      <c r="S151" s="497"/>
      <c r="T151" s="470"/>
      <c r="U151" s="470"/>
      <c r="V151" s="470"/>
      <c r="W151" s="470"/>
      <c r="X151" s="470"/>
      <c r="Y151" s="470"/>
      <c r="Z151" s="470"/>
      <c r="AA151" s="470"/>
      <c r="AB151" s="470"/>
      <c r="AC151" s="470"/>
      <c r="AD151" s="470"/>
      <c r="AE151" s="470"/>
      <c r="AF151" s="470"/>
      <c r="AG151" s="470"/>
      <c r="AH151" s="470"/>
      <c r="AI151" s="470"/>
      <c r="AJ151" s="470"/>
      <c r="AK151" s="470"/>
      <c r="AL151" s="481"/>
      <c r="AM151" s="481"/>
      <c r="AN151" s="481"/>
      <c r="AO151" s="481"/>
      <c r="AP151" s="481"/>
      <c r="AQ151" s="481"/>
      <c r="AR151" s="481"/>
      <c r="AS151" s="481"/>
      <c r="AT151" s="481"/>
      <c r="AU151" s="481"/>
      <c r="AV151" s="481"/>
      <c r="AW151" s="481"/>
      <c r="AX151" s="470"/>
    </row>
  </sheetData>
  <sheetProtection algorithmName="SHA-512" hashValue="4Lnq5ax9HEqyzq4aizahFMDcikLMDze1VaZyocLQUjdXhhEQUnzQ3xrrUoflslFkihAEZ+4Xbt6LjNL6j2ZdbQ==" saltValue="Q9Pcz/myH/1HyP0s2Ur2WA==" spinCount="100000" sheet="1" objects="1" scenarios="1" formatCells="0" formatColumns="0" formatRows="0" insertColumns="0" insertRows="0" insertHyperlinks="0" deleteColumns="0" deleteRows="0" sort="0" autoFilter="0" pivotTables="0"/>
  <autoFilter ref="AM15:AQ108" xr:uid="{00000000-0009-0000-0000-000008000000}"/>
  <dataConsolidate/>
  <mergeCells count="96">
    <mergeCell ref="P84:T84"/>
    <mergeCell ref="K84:L84"/>
    <mergeCell ref="C81:I81"/>
    <mergeCell ref="P76:Q76"/>
    <mergeCell ref="R76:S76"/>
    <mergeCell ref="T76:V76"/>
    <mergeCell ref="C83:D83"/>
    <mergeCell ref="P82:T82"/>
    <mergeCell ref="P83:T83"/>
    <mergeCell ref="C93:W93"/>
    <mergeCell ref="C90:W90"/>
    <mergeCell ref="C73:E74"/>
    <mergeCell ref="K81:N81"/>
    <mergeCell ref="E84:H84"/>
    <mergeCell ref="E83:H83"/>
    <mergeCell ref="E85:H85"/>
    <mergeCell ref="C85:D85"/>
    <mergeCell ref="E82:H82"/>
    <mergeCell ref="K85:L85"/>
    <mergeCell ref="V85:W85"/>
    <mergeCell ref="P81:T81"/>
    <mergeCell ref="C86:D86"/>
    <mergeCell ref="C82:D82"/>
    <mergeCell ref="K82:L82"/>
    <mergeCell ref="C84:D84"/>
    <mergeCell ref="T75:V75"/>
    <mergeCell ref="P74:Q74"/>
    <mergeCell ref="I68:I69"/>
    <mergeCell ref="L68:M68"/>
    <mergeCell ref="R68:S68"/>
    <mergeCell ref="P71:W71"/>
    <mergeCell ref="P72:Q73"/>
    <mergeCell ref="R72:S73"/>
    <mergeCell ref="R74:S74"/>
    <mergeCell ref="T74:V74"/>
    <mergeCell ref="T68:V68"/>
    <mergeCell ref="C71:D71"/>
    <mergeCell ref="F71:G71"/>
    <mergeCell ref="C70:D70"/>
    <mergeCell ref="R75:S75"/>
    <mergeCell ref="C92:W92"/>
    <mergeCell ref="D87:I88"/>
    <mergeCell ref="E86:H86"/>
    <mergeCell ref="K87:L87"/>
    <mergeCell ref="L88:N88"/>
    <mergeCell ref="K86:L86"/>
    <mergeCell ref="C87:C88"/>
    <mergeCell ref="P85:T85"/>
    <mergeCell ref="F70:G70"/>
    <mergeCell ref="K83:L83"/>
    <mergeCell ref="P75:Q75"/>
    <mergeCell ref="F74:N76"/>
    <mergeCell ref="G10:G11"/>
    <mergeCell ref="W72:W73"/>
    <mergeCell ref="P69:Q69"/>
    <mergeCell ref="R69:S69"/>
    <mergeCell ref="T69:V69"/>
    <mergeCell ref="P70:Q70"/>
    <mergeCell ref="R70:S70"/>
    <mergeCell ref="T72:V73"/>
    <mergeCell ref="R65:T65"/>
    <mergeCell ref="O68:O70"/>
    <mergeCell ref="P68:Q68"/>
    <mergeCell ref="E68:H68"/>
    <mergeCell ref="J68:J69"/>
    <mergeCell ref="F69:G69"/>
    <mergeCell ref="U47:W56"/>
    <mergeCell ref="R10:R11"/>
    <mergeCell ref="U10:U11"/>
    <mergeCell ref="T10:T11"/>
    <mergeCell ref="U43:W46"/>
    <mergeCell ref="P9:R9"/>
    <mergeCell ref="T9:W9"/>
    <mergeCell ref="V10:V11"/>
    <mergeCell ref="W10:W11"/>
    <mergeCell ref="H10:H11"/>
    <mergeCell ref="Q10:Q11"/>
    <mergeCell ref="J10:J11"/>
    <mergeCell ref="M10:N10"/>
    <mergeCell ref="P1:Q1"/>
    <mergeCell ref="C68:D69"/>
    <mergeCell ref="K68:K69"/>
    <mergeCell ref="D3:I3"/>
    <mergeCell ref="D5:L5"/>
    <mergeCell ref="K10:K11"/>
    <mergeCell ref="L10:L11"/>
    <mergeCell ref="F10:F11"/>
    <mergeCell ref="D10:D11"/>
    <mergeCell ref="C8:X8"/>
    <mergeCell ref="C7:X7"/>
    <mergeCell ref="C9:C11"/>
    <mergeCell ref="E10:E11"/>
    <mergeCell ref="I10:I11"/>
    <mergeCell ref="D9:O9"/>
    <mergeCell ref="O10:O11"/>
    <mergeCell ref="P10:P11"/>
  </mergeCells>
  <phoneticPr fontId="9" type="noConversion"/>
  <conditionalFormatting sqref="C90">
    <cfRule type="containsBlanks" dxfId="294" priority="119" stopIfTrue="1">
      <formula>LEN(TRIM(C90))=0</formula>
    </cfRule>
  </conditionalFormatting>
  <conditionalFormatting sqref="C93">
    <cfRule type="cellIs" dxfId="293" priority="200" stopIfTrue="1" operator="equal">
      <formula>0</formula>
    </cfRule>
  </conditionalFormatting>
  <conditionalFormatting sqref="D13:D62">
    <cfRule type="cellIs" dxfId="292" priority="163" stopIfTrue="1" operator="between">
      <formula>13</formula>
      <formula>10000000</formula>
    </cfRule>
    <cfRule type="cellIs" dxfId="291" priority="164" stopIfTrue="1" operator="between">
      <formula>5</formula>
      <formula>1</formula>
    </cfRule>
  </conditionalFormatting>
  <conditionalFormatting sqref="D3:I3 M3 D5:K5">
    <cfRule type="cellIs" dxfId="290" priority="206" stopIfTrue="1" operator="equal">
      <formula>0</formula>
    </cfRule>
  </conditionalFormatting>
  <conditionalFormatting sqref="D87:I88 L88:N88">
    <cfRule type="cellIs" dxfId="289" priority="207" stopIfTrue="1" operator="equal">
      <formula>0</formula>
    </cfRule>
  </conditionalFormatting>
  <conditionalFormatting sqref="D13:R62">
    <cfRule type="containsBlanks" dxfId="288" priority="134" stopIfTrue="1">
      <formula>LEN(TRIM(D13))=0</formula>
    </cfRule>
  </conditionalFormatting>
  <conditionalFormatting sqref="E70 U85:V85">
    <cfRule type="cellIs" dxfId="287" priority="8" stopIfTrue="1" operator="equal">
      <formula>0</formula>
    </cfRule>
  </conditionalFormatting>
  <conditionalFormatting sqref="F70">
    <cfRule type="cellIs" dxfId="286" priority="203" stopIfTrue="1" operator="equal">
      <formula>"S/I"</formula>
    </cfRule>
  </conditionalFormatting>
  <conditionalFormatting sqref="F74:N76">
    <cfRule type="containsBlanks" dxfId="285" priority="114">
      <formula>LEN(TRIM(F74))=0</formula>
    </cfRule>
  </conditionalFormatting>
  <conditionalFormatting sqref="G13:G62">
    <cfRule type="cellIs" dxfId="284" priority="111" stopIfTrue="1" operator="between">
      <formula>8</formula>
      <formula>1</formula>
    </cfRule>
    <cfRule type="cellIs" dxfId="283" priority="112" stopIfTrue="1" operator="between">
      <formula>12</formula>
      <formula>10000000</formula>
    </cfRule>
  </conditionalFormatting>
  <conditionalFormatting sqref="H13:H62">
    <cfRule type="cellIs" dxfId="282" priority="137" stopIfTrue="1" operator="between">
      <formula>8</formula>
      <formula>1</formula>
    </cfRule>
    <cfRule type="cellIs" dxfId="281" priority="138" stopIfTrue="1" operator="between">
      <formula>12</formula>
      <formula>10000000</formula>
    </cfRule>
  </conditionalFormatting>
  <conditionalFormatting sqref="I13:I62">
    <cfRule type="cellIs" dxfId="280" priority="133" stopIfTrue="1" operator="between">
      <formula>89.99999999999</formula>
      <formula>0.000000001</formula>
    </cfRule>
  </conditionalFormatting>
  <conditionalFormatting sqref="O4 R4:S4 N5">
    <cfRule type="cellIs" dxfId="279" priority="201" stopIfTrue="1" operator="notEqual">
      <formula>""</formula>
    </cfRule>
  </conditionalFormatting>
  <conditionalFormatting sqref="O12">
    <cfRule type="cellIs" dxfId="278" priority="205" stopIfTrue="1" operator="lessThan">
      <formula>1</formula>
    </cfRule>
  </conditionalFormatting>
  <conditionalFormatting sqref="P83 U83">
    <cfRule type="cellIs" dxfId="277" priority="202" stopIfTrue="1" operator="equal">
      <formula>0</formula>
    </cfRule>
  </conditionalFormatting>
  <conditionalFormatting sqref="P85">
    <cfRule type="cellIs" dxfId="276" priority="1" stopIfTrue="1" operator="equal">
      <formula>0</formula>
    </cfRule>
  </conditionalFormatting>
  <conditionalFormatting sqref="Q3 Q5">
    <cfRule type="cellIs" dxfId="275" priority="113" operator="equal">
      <formula>0</formula>
    </cfRule>
  </conditionalFormatting>
  <conditionalFormatting sqref="R74:W76">
    <cfRule type="cellIs" dxfId="274" priority="117" operator="equal">
      <formula>0</formula>
    </cfRule>
  </conditionalFormatting>
  <conditionalFormatting sqref="U13:W42">
    <cfRule type="cellIs" dxfId="273" priority="131" stopIfTrue="1" operator="equal">
      <formula>0</formula>
    </cfRule>
  </conditionalFormatting>
  <conditionalFormatting sqref="W68:W69 R68:R70 J70:M70 U81:U82 E83:H85 M83:M86">
    <cfRule type="cellIs" dxfId="272" priority="209" stopIfTrue="1" operator="equal">
      <formula>0</formula>
    </cfRule>
  </conditionalFormatting>
  <conditionalFormatting sqref="AM17:AM138">
    <cfRule type="cellIs" dxfId="271" priority="6" stopIfTrue="1" operator="equal">
      <formula>0</formula>
    </cfRule>
  </conditionalFormatting>
  <conditionalFormatting sqref="AM16:AN138">
    <cfRule type="cellIs" dxfId="270" priority="7" stopIfTrue="1" operator="equal">
      <formula>0</formula>
    </cfRule>
  </conditionalFormatting>
  <conditionalFormatting sqref="AO16:AQ138">
    <cfRule type="cellIs" dxfId="269" priority="3" stopIfTrue="1" operator="equal">
      <formula>0</formula>
    </cfRule>
  </conditionalFormatting>
  <dataValidations count="12">
    <dataValidation type="decimal" allowBlank="1" showInputMessage="1" showErrorMessage="1" errorTitle="dato erróneo" error="ingresar duración sesión taller en minutos de duración (nº entero)._x000a_Ej.: duración de 2 hrs.= 120 min" sqref="I12:I62" xr:uid="{00000000-0002-0000-0800-000000000000}">
      <formula1>0</formula1>
      <formula2>1111111111111110</formula2>
    </dataValidation>
    <dataValidation type="whole" allowBlank="1" showInputMessage="1" showErrorMessage="1" errorTitle="dato erróneo" error="ingresar número de 1 a 5, según categoría:_x000a_1= MEJORA_x000a_2= SE MANTIENE     _x000a_3=  EMPEORA_x000a_4= ERRÁTICA_x000a_5= S/I_x000a_" sqref="O14:O62" xr:uid="{00000000-0002-0000-0800-000001000000}">
      <formula1>1</formula1>
      <formula2>5</formula2>
    </dataValidation>
    <dataValidation type="list" allowBlank="1" showInputMessage="1" showErrorMessage="1" errorTitle="dato erróneo" error="ingresar opción  según lista desplegable de la celda:_x000a_ • PSICÓLOGO_x000a_ • PSICOPEDAGOGO_x000a_ • A. SOCIAL_x000a_ • OTRO_x000a_" sqref="L13:L62" xr:uid="{00000000-0002-0000-0800-000002000000}">
      <formula1>$K$83:$K$86</formula1>
    </dataValidation>
    <dataValidation type="list" allowBlank="1" showInputMessage="1" showErrorMessage="1" errorTitle="dato erróneo " error="ingresar opción según lista desplegable de la celda:_x000a_* ESCUELA_x000a_* CENTROS DE SALUD_x000a_* OTROS" sqref="J13:J62" xr:uid="{00000000-0002-0000-0800-000003000000}">
      <formula1>$C$83:$C$85</formula1>
    </dataValidation>
    <dataValidation type="whole" allowBlank="1" showInputMessage="1" showErrorMessage="1" errorTitle="dato erróneo" error="ingresar número entero" sqref="E83:H85" xr:uid="{00000000-0002-0000-0800-000004000000}">
      <formula1>0</formula1>
      <formula2>1111111111111110</formula2>
    </dataValidation>
    <dataValidation allowBlank="1" showInputMessage="1" showErrorMessage="1" errorTitle="FORMATO AÑO ERRÓNEO" error="INGRESAR AÑO CON NÚMERO DE 4 DÍGITOS, POR EJEMPLO 2005" sqref="M3" xr:uid="{00000000-0002-0000-0800-000005000000}"/>
    <dataValidation allowBlank="1" showInputMessage="1" showErrorMessage="1" errorTitle="dato erróneo" error="ingresar número entero" sqref="W69" xr:uid="{00000000-0002-0000-0800-000006000000}"/>
    <dataValidation type="list" allowBlank="1" showInputMessage="1" showErrorMessage="1" errorTitle="VALOR ERRÓNEO" error="ingresar mes según formato de lista desplegable de la celda" sqref="M13:N62 U13:U42 P13:P62" xr:uid="{00000000-0002-0000-0800-000007000000}">
      <formula1>$AH$14:$AH$25</formula1>
    </dataValidation>
    <dataValidation type="whole" allowBlank="1" showInputMessage="1" showErrorMessage="1" errorTitle="DATO ERRÓNEO" error="Ingresar Nro. de sesiones del taller a la fecha del informe" sqref="H13:H62" xr:uid="{00000000-0002-0000-0800-000008000000}">
      <formula1>0</formula1>
      <formula2>15</formula2>
    </dataValidation>
    <dataValidation type="whole" allowBlank="1" showInputMessage="1" showErrorMessage="1" errorTitle="DATO ERRÓNEO" error="Ingresar Nro. de sesiones programadas" sqref="G13:G62" xr:uid="{00000000-0002-0000-0800-000009000000}">
      <formula1>0</formula1>
      <formula2>15</formula2>
    </dataValidation>
    <dataValidation type="whole" allowBlank="1" showInputMessage="1" showErrorMessage="1" errorTitle="dato erróneo" error="ingresar número de 1 a 5, según categoría:_x000a_1= MEJORA_x000a_2= SE MANTIENE     _x000a_3=  EMPEORA_x000a_4= ERRÁTICA_x000a_5= S/I_x000a_" prompt="Tendencia de avance de los talleres preventivos, según percepción del monitor responsable del grupo. Para llenar información, usar las siguientes categorías: 1=Mejora     2=Se mantiene     3=empeora     4=errática_x000a_5=Sin información (S/I)_x000a_" sqref="O13" xr:uid="{A526FAD2-42DF-884F-85E9-36FD8847D532}">
      <formula1>AF12</formula1>
      <formula2>AF16</formula2>
    </dataValidation>
    <dataValidation type="whole" allowBlank="1" showInputMessage="1" showErrorMessage="1" sqref="AF12:AF16" xr:uid="{71211475-99CF-9B40-BD99-69498E587408}">
      <formula1>AF8</formula1>
      <formula2>AF12</formula2>
    </dataValidation>
  </dataValidations>
  <pageMargins left="0.15748031496062992" right="0.15748031496062992" top="0.35433070866141736" bottom="0.27559055118110237" header="0" footer="0"/>
  <pageSetup scale="82" fitToHeight="0" orientation="landscape" horizontalDpi="300" verticalDpi="300" r:id="rId1"/>
  <headerFooter alignWithMargins="0"/>
  <rowBreaks count="1" manualBreakCount="1">
    <brk id="64" min="2" max="21"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2e75cab5-e68a-4dd1-b5f4-00626bacb480" xsi:nil="true"/>
    <lcf76f155ced4ddcb4097134ff3c332f xmlns="60a443f8-292e-4104-87fb-66f436091983">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4C7AF6B19605A4CB783BA3D44C4F2FE" ma:contentTypeVersion="21" ma:contentTypeDescription="Create a new document." ma:contentTypeScope="" ma:versionID="d1f8767ea269e95e4984168852a5e63c">
  <xsd:schema xmlns:xsd="http://www.w3.org/2001/XMLSchema" xmlns:xs="http://www.w3.org/2001/XMLSchema" xmlns:p="http://schemas.microsoft.com/office/2006/metadata/properties" xmlns:ns1="http://schemas.microsoft.com/sharepoint/v3" xmlns:ns2="60a443f8-292e-4104-87fb-66f436091983" xmlns:ns3="2e75cab5-e68a-4dd1-b5f4-00626bacb480" targetNamespace="http://schemas.microsoft.com/office/2006/metadata/properties" ma:root="true" ma:fieldsID="5f8db05f447be4c50f80841c6a455a6d" ns1:_="" ns2:_="" ns3:_="">
    <xsd:import namespace="http://schemas.microsoft.com/sharepoint/v3"/>
    <xsd:import namespace="60a443f8-292e-4104-87fb-66f436091983"/>
    <xsd:import namespace="2e75cab5-e68a-4dd1-b5f4-00626bacb48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MediaServiceAutoKeyPoints" minOccurs="0"/>
                <xsd:element ref="ns2:MediaServiceKeyPoints" minOccurs="0"/>
                <xsd:element ref="ns2:lcf76f155ced4ddcb4097134ff3c332f" minOccurs="0"/>
                <xsd:element ref="ns3:TaxCatchAll" minOccurs="0"/>
                <xsd:element ref="ns2:MediaServiceObjectDetectorVersions" minOccurs="0"/>
                <xsd:element ref="ns1:_ip_UnifiedCompliancePolicyProperties" minOccurs="0"/>
                <xsd:element ref="ns1:_ip_UnifiedCompliancePolicyUIAction"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5" nillable="true" ma:displayName="Unified Compliance Policy Properties" ma:hidden="true" ma:internalName="_ip_UnifiedCompliancePolicyProperties">
      <xsd:simpleType>
        <xsd:restriction base="dms:Note"/>
      </xsd:simpleType>
    </xsd:element>
    <xsd:element name="_ip_UnifiedCompliancePolicyUIAction" ma:index="2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0a443f8-292e-4104-87fb-66f43609198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85a9a4a-38d6-49f2-905b-d13257758cb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e75cab5-e68a-4dd1-b5f4-00626bacb480"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9851c8a6-a64c-43b2-a3cf-473b227229bd}" ma:internalName="TaxCatchAll" ma:showField="CatchAllData" ma:web="2e75cab5-e68a-4dd1-b5f4-00626bacb48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D22219B-969F-4E46-A55F-96203CC42B77}">
  <ds:schemaRefs>
    <ds:schemaRef ds:uri="http://schemas.openxmlformats.org/package/2006/metadata/core-properties"/>
    <ds:schemaRef ds:uri="http://purl.org/dc/terms/"/>
    <ds:schemaRef ds:uri="http://schemas.microsoft.com/office/2006/documentManagement/types"/>
    <ds:schemaRef ds:uri="http://schemas.microsoft.com/office/infopath/2007/PartnerControls"/>
    <ds:schemaRef ds:uri="http://www.w3.org/XML/1998/namespace"/>
    <ds:schemaRef ds:uri="http://purl.org/dc/dcmitype/"/>
    <ds:schemaRef ds:uri="2e75cab5-e68a-4dd1-b5f4-00626bacb480"/>
    <ds:schemaRef ds:uri="60a443f8-292e-4104-87fb-66f436091983"/>
    <ds:schemaRef ds:uri="http://schemas.microsoft.com/sharepoint/v3"/>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3D480531-E833-42E4-BAF8-19F335CDD20A}">
  <ds:schemaRefs>
    <ds:schemaRef ds:uri="http://schemas.microsoft.com/sharepoint/v3/contenttype/forms"/>
  </ds:schemaRefs>
</ds:datastoreItem>
</file>

<file path=customXml/itemProps3.xml><?xml version="1.0" encoding="utf-8"?>
<ds:datastoreItem xmlns:ds="http://schemas.openxmlformats.org/officeDocument/2006/customXml" ds:itemID="{206D18AC-488C-478A-B3E0-C5E4C90491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0a443f8-292e-4104-87fb-66f436091983"/>
    <ds:schemaRef ds:uri="2e75cab5-e68a-4dd1-b5f4-00626bacb48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17</vt:i4>
      </vt:variant>
    </vt:vector>
  </HeadingPairs>
  <TitlesOfParts>
    <vt:vector size="37" baseType="lpstr">
      <vt:lpstr>F0 PORTADA</vt:lpstr>
      <vt:lpstr>F1 COBERTURA ESTABLECIMIENTOS</vt:lpstr>
      <vt:lpstr>F2 PERFIL EQUIPO EJECUTOR</vt:lpstr>
      <vt:lpstr>F3</vt:lpstr>
      <vt:lpstr>F3.1 MONITOREO CONVIVENCIA</vt:lpstr>
      <vt:lpstr>F4 UNIDAD DETECCIÓN</vt:lpstr>
      <vt:lpstr>F5 ESTUDIANTES PREVENCIÓN</vt:lpstr>
      <vt:lpstr>F5.1 COBERTURA PREVENCIÓN</vt:lpstr>
      <vt:lpstr>F5.2 PREVENCIÓN TALLERES</vt:lpstr>
      <vt:lpstr>F6 UNIDAD DERIVACIÓN</vt:lpstr>
      <vt:lpstr>F7 RED</vt:lpstr>
      <vt:lpstr>F8 AUTOEV INS-IMPL</vt:lpstr>
      <vt:lpstr>F9 AUTOEV SOPORTE</vt:lpstr>
      <vt:lpstr>F10 EVALUACIÓN FORMAL JUNAEB</vt:lpstr>
      <vt:lpstr>F11 EVALUACIÓN TÉCNICA</vt:lpstr>
      <vt:lpstr>F12 RESUMEN</vt:lpstr>
      <vt:lpstr>RESUMEN REGIÓN</vt:lpstr>
      <vt:lpstr>F1.2 Monitoreo</vt:lpstr>
      <vt:lpstr>RESUMEN EVALUACIÓN</vt:lpstr>
      <vt:lpstr>Hoja1</vt:lpstr>
      <vt:lpstr>'F0 PORTADA'!Print_Area</vt:lpstr>
      <vt:lpstr>'F1 COBERTURA ESTABLECIMIENTOS'!Print_Area</vt:lpstr>
      <vt:lpstr>'F10 EVALUACIÓN FORMAL JUNAEB'!Print_Area</vt:lpstr>
      <vt:lpstr>'F11 EVALUACIÓN TÉCNICA'!Print_Area</vt:lpstr>
      <vt:lpstr>'F12 RESUMEN'!Print_Area</vt:lpstr>
      <vt:lpstr>'F2 PERFIL EQUIPO EJECUTOR'!Print_Area</vt:lpstr>
      <vt:lpstr>'F3'!Print_Area</vt:lpstr>
      <vt:lpstr>'F4 UNIDAD DETECCIÓN'!Print_Area</vt:lpstr>
      <vt:lpstr>'F5 ESTUDIANTES PREVENCIÓN'!Print_Area</vt:lpstr>
      <vt:lpstr>'F5.1 COBERTURA PREVENCIÓN'!Print_Area</vt:lpstr>
      <vt:lpstr>'F5.2 PREVENCIÓN TALLERES'!Print_Area</vt:lpstr>
      <vt:lpstr>'F7 RED'!Print_Area</vt:lpstr>
      <vt:lpstr>'F8 AUTOEV INS-IMPL'!Print_Area</vt:lpstr>
      <vt:lpstr>'F9 AUTOEV SOPORTE'!Print_Area</vt:lpstr>
      <vt:lpstr>'F1.2 Monitoreo'!Print_Titles</vt:lpstr>
      <vt:lpstr>'F11 EVALUACIÓN TÉCNICA'!Print_Titles</vt:lpstr>
      <vt:lpstr>'F3.1 MONITOREO CONVIVENCIA'!Print_Titles</vt:lpstr>
    </vt:vector>
  </TitlesOfParts>
  <Manager/>
  <Company>Junaeb</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jguzman</dc:creator>
  <cp:keywords/>
  <dc:description/>
  <cp:lastModifiedBy>Sebastian Riquelme</cp:lastModifiedBy>
  <cp:revision/>
  <dcterms:created xsi:type="dcterms:W3CDTF">2009-12-22T19:04:40Z</dcterms:created>
  <dcterms:modified xsi:type="dcterms:W3CDTF">2025-12-06T01:01:58Z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0x01010094C7AF6B19605A4CB783BA3D44C4F2FE</vt:lpwstr>
  </property>
  <property fmtid="{D5CDD505-2E9C-101B-9397-08002B2CF9AE}" pid="3" name="MediaServiceImageTags">
    <vt:lpwstr/>
  </property>
</Properties>
</file>